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FFB640BC-E9EB-4DEE-8763-9290FC3C138F}" xr6:coauthVersionLast="47" xr6:coauthVersionMax="47" xr10:uidLastSave="{00000000-0000-0000-0000-000000000000}"/>
  <bookViews>
    <workbookView xWindow="-120" yWindow="-120" windowWidth="38640" windowHeight="21240" tabRatio="806" activeTab="1" xr2:uid="{C107E0A0-FC5C-4B0F-A178-A8D85F8A17BA}"/>
  </bookViews>
  <sheets>
    <sheet name="INSTRUÇÕES" sheetId="22" r:id="rId1"/>
    <sheet name="BASE" sheetId="17" r:id="rId2"/>
    <sheet name="BASE_TRI" sheetId="28" r:id="rId3"/>
    <sheet name="Desemprego" sheetId="10" r:id="rId4"/>
    <sheet name="Aberturas_ADM" sheetId="29" r:id="rId5"/>
    <sheet name="NUCI" sheetId="12" r:id="rId6"/>
    <sheet name="PIB" sheetId="11" r:id="rId7"/>
    <sheet name="CAGED" sheetId="13" r:id="rId8"/>
    <sheet name="Meta" sheetId="19" r:id="rId9"/>
    <sheet name="IPCA" sheetId="8" r:id="rId10"/>
    <sheet name="IPCA_livres_dessaz" sheetId="6" r:id="rId11"/>
    <sheet name="IPCA_adm_dessaz" sheetId="23" r:id="rId12"/>
    <sheet name="Expectativa IPCA" sheetId="3" r:id="rId13"/>
    <sheet name="Selic" sheetId="14" r:id="rId14"/>
    <sheet name="Expectativa Selic" sheetId="2" r:id="rId15"/>
    <sheet name="FF" sheetId="16" r:id="rId16"/>
    <sheet name="BRL" sheetId="15" r:id="rId17"/>
    <sheet name="CDS" sheetId="1" r:id="rId18"/>
    <sheet name="IC-Br" sheetId="5" r:id="rId19"/>
    <sheet name="IC-Br Agro" sheetId="24" r:id="rId20"/>
    <sheet name="IC-Br Metal" sheetId="25" r:id="rId21"/>
    <sheet name="IC-Br Energia" sheetId="27" r:id="rId22"/>
    <sheet name="Petroleo" sheetId="26" r:id="rId23"/>
    <sheet name="ONI" sheetId="7" r:id="rId24"/>
    <sheet name="Primario Ajustado" sheetId="21" r:id="rId25"/>
    <sheet name="Incerteza" sheetId="4" r:id="rId26"/>
  </sheets>
  <externalReferences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7" i="10" l="1"/>
  <c r="B298" i="5"/>
  <c r="B299" i="5"/>
  <c r="B300" i="5"/>
  <c r="B299" i="24"/>
  <c r="B300" i="24"/>
  <c r="B299" i="25"/>
  <c r="B300" i="25"/>
  <c r="B299" i="27"/>
  <c r="B300" i="27"/>
  <c r="A255" i="1"/>
  <c r="A256" i="1" s="1"/>
  <c r="AE78" i="17"/>
  <c r="AF78" i="17"/>
  <c r="AG78" i="17"/>
  <c r="AH78" i="17"/>
  <c r="AI78" i="17"/>
  <c r="B79" i="17"/>
  <c r="A79" i="17"/>
  <c r="B79" i="28"/>
  <c r="A79" i="28"/>
  <c r="AI79" i="28" s="1"/>
  <c r="Z77" i="28"/>
  <c r="Z78" i="28"/>
  <c r="Q77" i="28"/>
  <c r="Q78" i="28"/>
  <c r="Z77" i="17"/>
  <c r="Z78" i="17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A249" i="1"/>
  <c r="A250" i="1" s="1"/>
  <c r="A251" i="1" s="1"/>
  <c r="A252" i="1" s="1"/>
  <c r="A253" i="1" s="1"/>
  <c r="A254" i="1" s="1"/>
  <c r="A248" i="1"/>
  <c r="A247" i="1"/>
  <c r="Q77" i="17"/>
  <c r="Q78" i="17"/>
  <c r="D268" i="4"/>
  <c r="D269" i="4"/>
  <c r="D270" i="4"/>
  <c r="D271" i="4"/>
  <c r="D272" i="4"/>
  <c r="D273" i="4"/>
  <c r="C268" i="4"/>
  <c r="C269" i="4"/>
  <c r="C270" i="4"/>
  <c r="C271" i="4"/>
  <c r="C272" i="4"/>
  <c r="C273" i="4"/>
  <c r="A273" i="4"/>
  <c r="A269" i="4"/>
  <c r="A270" i="4" s="1"/>
  <c r="A271" i="4" s="1"/>
  <c r="A272" i="4" s="1"/>
  <c r="A268" i="4"/>
  <c r="H79" i="17" l="1"/>
  <c r="I79" i="17"/>
  <c r="I79" i="28"/>
  <c r="AG79" i="28"/>
  <c r="H79" i="28"/>
  <c r="AF79" i="28"/>
  <c r="AH79" i="28"/>
  <c r="AE79" i="28"/>
  <c r="M247" i="10"/>
  <c r="I246" i="10"/>
  <c r="M246" i="10" s="1"/>
  <c r="I245" i="10"/>
  <c r="M245" i="10" s="1"/>
  <c r="I244" i="10"/>
  <c r="M244" i="10" s="1"/>
  <c r="I243" i="10"/>
  <c r="M243" i="10" s="1"/>
  <c r="I242" i="10"/>
  <c r="M242" i="10" s="1"/>
  <c r="AI78" i="28"/>
  <c r="AH78" i="28"/>
  <c r="AG78" i="28"/>
  <c r="AF78" i="28"/>
  <c r="AE78" i="28"/>
  <c r="AI77" i="28"/>
  <c r="AH77" i="28"/>
  <c r="AG77" i="28"/>
  <c r="AF77" i="28"/>
  <c r="AE77" i="28"/>
  <c r="H77" i="28"/>
  <c r="I77" i="28"/>
  <c r="H78" i="28"/>
  <c r="I78" i="28"/>
  <c r="B77" i="28"/>
  <c r="A77" i="28"/>
  <c r="B76" i="28"/>
  <c r="A76" i="28"/>
  <c r="B78" i="28"/>
  <c r="A78" i="28"/>
  <c r="AI77" i="17"/>
  <c r="AH77" i="17"/>
  <c r="AG77" i="17"/>
  <c r="AF77" i="17"/>
  <c r="AE77" i="17"/>
  <c r="I78" i="17"/>
  <c r="H78" i="17"/>
  <c r="I77" i="17"/>
  <c r="H77" i="17"/>
  <c r="B77" i="17"/>
  <c r="A77" i="17"/>
  <c r="B76" i="17"/>
  <c r="A76" i="17"/>
  <c r="B78" i="17"/>
  <c r="A78" i="17"/>
  <c r="C255" i="26"/>
  <c r="C256" i="26"/>
  <c r="C257" i="26"/>
  <c r="C258" i="26"/>
  <c r="C259" i="26"/>
  <c r="C260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D314" i="26"/>
  <c r="D313" i="26"/>
  <c r="D312" i="26"/>
  <c r="D310" i="26"/>
  <c r="D309" i="26"/>
  <c r="D308" i="26"/>
  <c r="D306" i="26"/>
  <c r="D305" i="26"/>
  <c r="D304" i="26"/>
  <c r="D302" i="26"/>
  <c r="D301" i="26"/>
  <c r="D300" i="26"/>
  <c r="D298" i="26"/>
  <c r="D297" i="26"/>
  <c r="D296" i="26"/>
  <c r="D294" i="26"/>
  <c r="D293" i="26"/>
  <c r="D292" i="26"/>
  <c r="D290" i="26"/>
  <c r="D289" i="26"/>
  <c r="D288" i="26"/>
  <c r="D286" i="26"/>
  <c r="D285" i="26"/>
  <c r="D284" i="26"/>
  <c r="D282" i="26"/>
  <c r="D281" i="26"/>
  <c r="D280" i="26"/>
  <c r="D278" i="26"/>
  <c r="D277" i="26"/>
  <c r="D276" i="26"/>
  <c r="D274" i="26"/>
  <c r="D273" i="26"/>
  <c r="D272" i="26"/>
  <c r="D270" i="26"/>
  <c r="D269" i="26"/>
  <c r="D268" i="26"/>
  <c r="D266" i="26"/>
  <c r="D265" i="26"/>
  <c r="D264" i="26"/>
  <c r="D262" i="26"/>
  <c r="D311" i="26"/>
  <c r="D307" i="26"/>
  <c r="D303" i="26"/>
  <c r="D299" i="26"/>
  <c r="D295" i="26"/>
  <c r="D291" i="26"/>
  <c r="D287" i="26"/>
  <c r="D283" i="26"/>
  <c r="D279" i="26"/>
  <c r="D275" i="26"/>
  <c r="D271" i="26"/>
  <c r="D267" i="26"/>
  <c r="D263" i="26"/>
  <c r="AI76" i="17"/>
  <c r="AH76" i="17"/>
  <c r="AG76" i="17"/>
  <c r="AF76" i="17"/>
  <c r="AE76" i="17"/>
  <c r="AI75" i="17"/>
  <c r="AH75" i="17"/>
  <c r="AG75" i="17"/>
  <c r="AF75" i="17"/>
  <c r="AE75" i="17"/>
  <c r="AI74" i="17"/>
  <c r="AH74" i="17"/>
  <c r="AG74" i="17"/>
  <c r="AF74" i="17"/>
  <c r="AE74" i="17"/>
  <c r="AI73" i="17"/>
  <c r="AH73" i="17"/>
  <c r="AG73" i="17"/>
  <c r="AF73" i="17"/>
  <c r="AE73" i="17"/>
  <c r="AI72" i="17"/>
  <c r="AH72" i="17"/>
  <c r="AG72" i="17"/>
  <c r="AF72" i="17"/>
  <c r="AE72" i="17"/>
  <c r="AI71" i="17"/>
  <c r="AH71" i="17"/>
  <c r="AG71" i="17"/>
  <c r="AF71" i="17"/>
  <c r="AE71" i="17"/>
  <c r="AI70" i="17"/>
  <c r="AH70" i="17"/>
  <c r="AG70" i="17"/>
  <c r="AF70" i="17"/>
  <c r="AE70" i="17"/>
  <c r="AI69" i="17"/>
  <c r="AH69" i="17"/>
  <c r="AG69" i="17"/>
  <c r="AF69" i="17"/>
  <c r="AE69" i="17"/>
  <c r="AI68" i="17"/>
  <c r="AH68" i="17"/>
  <c r="AG68" i="17"/>
  <c r="AF68" i="17"/>
  <c r="AE68" i="17"/>
  <c r="AI67" i="17"/>
  <c r="AH67" i="17"/>
  <c r="AG67" i="17"/>
  <c r="AF67" i="17"/>
  <c r="AE67" i="17"/>
  <c r="AI66" i="17"/>
  <c r="AH66" i="17"/>
  <c r="AG66" i="17"/>
  <c r="AF66" i="17"/>
  <c r="AE66" i="17"/>
  <c r="AI65" i="17"/>
  <c r="AH65" i="17"/>
  <c r="AG65" i="17"/>
  <c r="AF65" i="17"/>
  <c r="AE65" i="17"/>
  <c r="AI64" i="17"/>
  <c r="AH64" i="17"/>
  <c r="AG64" i="17"/>
  <c r="AF64" i="17"/>
  <c r="AE64" i="17"/>
  <c r="AI63" i="17"/>
  <c r="AH63" i="17"/>
  <c r="AG63" i="17"/>
  <c r="AF63" i="17"/>
  <c r="AE63" i="17"/>
  <c r="AI62" i="17"/>
  <c r="AH62" i="17"/>
  <c r="AG62" i="17"/>
  <c r="AF62" i="17"/>
  <c r="AE62" i="17"/>
  <c r="AI61" i="17"/>
  <c r="AH61" i="17"/>
  <c r="AG61" i="17"/>
  <c r="AF61" i="17"/>
  <c r="AE61" i="17"/>
  <c r="AI60" i="17"/>
  <c r="AH60" i="17"/>
  <c r="AG60" i="17"/>
  <c r="AF60" i="17"/>
  <c r="AE60" i="17"/>
  <c r="AI59" i="17"/>
  <c r="AH59" i="17"/>
  <c r="AG59" i="17"/>
  <c r="AF59" i="17"/>
  <c r="AE59" i="17"/>
  <c r="AI58" i="17"/>
  <c r="AH58" i="17"/>
  <c r="AG58" i="17"/>
  <c r="AF58" i="17"/>
  <c r="AE58" i="17"/>
  <c r="AI57" i="17"/>
  <c r="AH57" i="17"/>
  <c r="AG57" i="17"/>
  <c r="AF57" i="17"/>
  <c r="AE57" i="17"/>
  <c r="AI56" i="17"/>
  <c r="AH56" i="17"/>
  <c r="AG56" i="17"/>
  <c r="AF56" i="17"/>
  <c r="AE56" i="17"/>
  <c r="AI55" i="17"/>
  <c r="AH55" i="17"/>
  <c r="AG55" i="17"/>
  <c r="AF55" i="17"/>
  <c r="AE55" i="17"/>
  <c r="AI54" i="17"/>
  <c r="AH54" i="17"/>
  <c r="AG54" i="17"/>
  <c r="AF54" i="17"/>
  <c r="AE54" i="17"/>
  <c r="AI53" i="17"/>
  <c r="AH53" i="17"/>
  <c r="AG53" i="17"/>
  <c r="AF53" i="17"/>
  <c r="AE53" i="17"/>
  <c r="AI52" i="17"/>
  <c r="AH52" i="17"/>
  <c r="AG52" i="17"/>
  <c r="AF52" i="17"/>
  <c r="AE52" i="17"/>
  <c r="AI51" i="17"/>
  <c r="AH51" i="17"/>
  <c r="AG51" i="17"/>
  <c r="AF51" i="17"/>
  <c r="AE51" i="17"/>
  <c r="AI50" i="17"/>
  <c r="AH50" i="17"/>
  <c r="AG50" i="17"/>
  <c r="AF50" i="17"/>
  <c r="AE50" i="17"/>
  <c r="AI49" i="17"/>
  <c r="AH49" i="17"/>
  <c r="AG49" i="17"/>
  <c r="AF49" i="17"/>
  <c r="AE49" i="17"/>
  <c r="AI48" i="17"/>
  <c r="AH48" i="17"/>
  <c r="AG48" i="17"/>
  <c r="AF48" i="17"/>
  <c r="AE48" i="17"/>
  <c r="AI47" i="17"/>
  <c r="AH47" i="17"/>
  <c r="AG47" i="17"/>
  <c r="AF47" i="17"/>
  <c r="AE47" i="17"/>
  <c r="AI46" i="17"/>
  <c r="AH46" i="17"/>
  <c r="AG46" i="17"/>
  <c r="AF46" i="17"/>
  <c r="AE46" i="17"/>
  <c r="AI45" i="17"/>
  <c r="AH45" i="17"/>
  <c r="AG45" i="17"/>
  <c r="AF45" i="17"/>
  <c r="AE45" i="17"/>
  <c r="AI44" i="17"/>
  <c r="AH44" i="17"/>
  <c r="AG44" i="17"/>
  <c r="AF44" i="17"/>
  <c r="AE44" i="17"/>
  <c r="AI43" i="17"/>
  <c r="AH43" i="17"/>
  <c r="AG43" i="17"/>
  <c r="AF43" i="17"/>
  <c r="AE43" i="17"/>
  <c r="AI42" i="17"/>
  <c r="AH42" i="17"/>
  <c r="AG42" i="17"/>
  <c r="AF42" i="17"/>
  <c r="AE42" i="17"/>
  <c r="AI41" i="17"/>
  <c r="AH41" i="17"/>
  <c r="AG41" i="17"/>
  <c r="AF41" i="17"/>
  <c r="AE41" i="17"/>
  <c r="AI40" i="17"/>
  <c r="AH40" i="17"/>
  <c r="AG40" i="17"/>
  <c r="AF40" i="17"/>
  <c r="AE40" i="17"/>
  <c r="AI39" i="17"/>
  <c r="AH39" i="17"/>
  <c r="AG39" i="17"/>
  <c r="AF39" i="17"/>
  <c r="AE39" i="17"/>
  <c r="AI38" i="17"/>
  <c r="AH38" i="17"/>
  <c r="AG38" i="17"/>
  <c r="AF38" i="17"/>
  <c r="AE38" i="17"/>
  <c r="AI37" i="17"/>
  <c r="AH37" i="17"/>
  <c r="AG37" i="17"/>
  <c r="AF37" i="17"/>
  <c r="AE37" i="17"/>
  <c r="AI36" i="17"/>
  <c r="AH36" i="17"/>
  <c r="AG36" i="17"/>
  <c r="AF36" i="17"/>
  <c r="AE36" i="17"/>
  <c r="AI35" i="17"/>
  <c r="AH35" i="17"/>
  <c r="AG35" i="17"/>
  <c r="AF35" i="17"/>
  <c r="AE35" i="17"/>
  <c r="AI34" i="17"/>
  <c r="AH34" i="17"/>
  <c r="AG34" i="17"/>
  <c r="AF34" i="17"/>
  <c r="AE34" i="17"/>
  <c r="AI33" i="17"/>
  <c r="AH33" i="17"/>
  <c r="AG33" i="17"/>
  <c r="AF33" i="17"/>
  <c r="AE33" i="17"/>
  <c r="AI32" i="17"/>
  <c r="AH32" i="17"/>
  <c r="AG32" i="17"/>
  <c r="AF32" i="17"/>
  <c r="AE32" i="17"/>
  <c r="AI31" i="17"/>
  <c r="AH31" i="17"/>
  <c r="AG31" i="17"/>
  <c r="AF31" i="17"/>
  <c r="AE31" i="17"/>
  <c r="AI30" i="17"/>
  <c r="AH30" i="17"/>
  <c r="AG30" i="17"/>
  <c r="AF30" i="17"/>
  <c r="AE30" i="17"/>
  <c r="AI29" i="17"/>
  <c r="AH29" i="17"/>
  <c r="AG29" i="17"/>
  <c r="AF29" i="17"/>
  <c r="AE29" i="17"/>
  <c r="AI28" i="17"/>
  <c r="AH28" i="17"/>
  <c r="AG28" i="17"/>
  <c r="AF28" i="17"/>
  <c r="AE28" i="17"/>
  <c r="AI27" i="17"/>
  <c r="AH27" i="17"/>
  <c r="AG27" i="17"/>
  <c r="AF27" i="17"/>
  <c r="AE27" i="17"/>
  <c r="AI26" i="17"/>
  <c r="AH26" i="17"/>
  <c r="AG26" i="17"/>
  <c r="AF26" i="17"/>
  <c r="AE26" i="17"/>
  <c r="AI25" i="17"/>
  <c r="AH25" i="17"/>
  <c r="AG25" i="17"/>
  <c r="AF25" i="17"/>
  <c r="AE25" i="17"/>
  <c r="AI24" i="17"/>
  <c r="AH24" i="17"/>
  <c r="AG24" i="17"/>
  <c r="AF24" i="17"/>
  <c r="AE24" i="17"/>
  <c r="AI23" i="17"/>
  <c r="AH23" i="17"/>
  <c r="AG23" i="17"/>
  <c r="AF23" i="17"/>
  <c r="AE23" i="17"/>
  <c r="AI22" i="17"/>
  <c r="AH22" i="17"/>
  <c r="AG22" i="17"/>
  <c r="AF22" i="17"/>
  <c r="AE22" i="17"/>
  <c r="AI21" i="17"/>
  <c r="AH21" i="17"/>
  <c r="AG21" i="17"/>
  <c r="AF21" i="17"/>
  <c r="AE21" i="17"/>
  <c r="AI20" i="17"/>
  <c r="AH20" i="17"/>
  <c r="AG20" i="17"/>
  <c r="AF20" i="17"/>
  <c r="AE20" i="17"/>
  <c r="AI19" i="17"/>
  <c r="AH19" i="17"/>
  <c r="AG19" i="17"/>
  <c r="AF19" i="17"/>
  <c r="AE19" i="17"/>
  <c r="AI18" i="17"/>
  <c r="AH18" i="17"/>
  <c r="AG18" i="17"/>
  <c r="AF18" i="17"/>
  <c r="AE18" i="17"/>
  <c r="AI17" i="17"/>
  <c r="AH17" i="17"/>
  <c r="AG17" i="17"/>
  <c r="AF17" i="17"/>
  <c r="AE17" i="17"/>
  <c r="AI16" i="17"/>
  <c r="AH16" i="17"/>
  <c r="AG16" i="17"/>
  <c r="AF16" i="17"/>
  <c r="AE16" i="17"/>
  <c r="AI15" i="17"/>
  <c r="AH15" i="17"/>
  <c r="AG15" i="17"/>
  <c r="AF15" i="17"/>
  <c r="AE15" i="17"/>
  <c r="AI14" i="17"/>
  <c r="AH14" i="17"/>
  <c r="AG14" i="17"/>
  <c r="AF14" i="17"/>
  <c r="AE14" i="17"/>
  <c r="AI13" i="17"/>
  <c r="AH13" i="17"/>
  <c r="AG13" i="17"/>
  <c r="AF13" i="17"/>
  <c r="AE13" i="17"/>
  <c r="AI12" i="17"/>
  <c r="AH12" i="17"/>
  <c r="AG12" i="17"/>
  <c r="AF12" i="17"/>
  <c r="AE12" i="17"/>
  <c r="AI11" i="17"/>
  <c r="AH11" i="17"/>
  <c r="AG11" i="17"/>
  <c r="AF11" i="17"/>
  <c r="AE11" i="17"/>
  <c r="AI10" i="17"/>
  <c r="AH10" i="17"/>
  <c r="AG10" i="17"/>
  <c r="AF10" i="17"/>
  <c r="AE10" i="17"/>
  <c r="AI9" i="17"/>
  <c r="AH9" i="17"/>
  <c r="AG9" i="17"/>
  <c r="AF9" i="17"/>
  <c r="AE9" i="17"/>
  <c r="AI8" i="17"/>
  <c r="AH8" i="17"/>
  <c r="AG8" i="17"/>
  <c r="AF8" i="17"/>
  <c r="AE8" i="17"/>
  <c r="AI7" i="17"/>
  <c r="AH7" i="17"/>
  <c r="AG7" i="17"/>
  <c r="AF7" i="17"/>
  <c r="AE7" i="17"/>
  <c r="AI6" i="17"/>
  <c r="AH6" i="17"/>
  <c r="AG6" i="17"/>
  <c r="AF6" i="17"/>
  <c r="AE6" i="17"/>
  <c r="AI5" i="17"/>
  <c r="AH5" i="17"/>
  <c r="AG5" i="17"/>
  <c r="AF5" i="17"/>
  <c r="AE5" i="17"/>
  <c r="AI4" i="17"/>
  <c r="AH4" i="17"/>
  <c r="AG4" i="17"/>
  <c r="AF4" i="17"/>
  <c r="AE4" i="17"/>
  <c r="D315" i="26" l="1"/>
  <c r="D325" i="26"/>
  <c r="D356" i="26"/>
  <c r="D376" i="26"/>
  <c r="D321" i="26"/>
  <c r="D396" i="26"/>
  <c r="D392" i="26"/>
  <c r="D388" i="26"/>
  <c r="D384" i="26"/>
  <c r="D380" i="26"/>
  <c r="D372" i="26"/>
  <c r="D368" i="26"/>
  <c r="D364" i="26"/>
  <c r="D360" i="26"/>
  <c r="D352" i="26"/>
  <c r="D348" i="26"/>
  <c r="D336" i="26"/>
  <c r="D330" i="26"/>
  <c r="D335" i="26"/>
  <c r="D399" i="26"/>
  <c r="D395" i="26"/>
  <c r="D391" i="26"/>
  <c r="D387" i="26"/>
  <c r="D383" i="26"/>
  <c r="D379" i="26"/>
  <c r="D375" i="26"/>
  <c r="D371" i="26"/>
  <c r="D367" i="26"/>
  <c r="D363" i="26"/>
  <c r="D359" i="26"/>
  <c r="D355" i="26"/>
  <c r="D351" i="26"/>
  <c r="D347" i="26"/>
  <c r="D343" i="26"/>
  <c r="D341" i="26"/>
  <c r="D331" i="26"/>
  <c r="D329" i="26"/>
  <c r="D324" i="26"/>
  <c r="D397" i="26"/>
  <c r="D393" i="26"/>
  <c r="D390" i="26"/>
  <c r="D385" i="26"/>
  <c r="D382" i="26"/>
  <c r="D377" i="26"/>
  <c r="D374" i="26"/>
  <c r="D369" i="26"/>
  <c r="D366" i="26"/>
  <c r="D361" i="26"/>
  <c r="D358" i="26"/>
  <c r="D353" i="26"/>
  <c r="D350" i="26"/>
  <c r="D345" i="26"/>
  <c r="D338" i="26"/>
  <c r="D334" i="26"/>
  <c r="D326" i="26"/>
  <c r="D322" i="26"/>
  <c r="D318" i="26"/>
  <c r="D320" i="26"/>
  <c r="D323" i="26"/>
  <c r="D349" i="26"/>
  <c r="D357" i="26"/>
  <c r="D365" i="26"/>
  <c r="D373" i="26"/>
  <c r="D381" i="26"/>
  <c r="D389" i="26"/>
  <c r="D316" i="26"/>
  <c r="D332" i="26"/>
  <c r="D337" i="26"/>
  <c r="D327" i="26"/>
  <c r="D346" i="26"/>
  <c r="D354" i="26"/>
  <c r="D362" i="26"/>
  <c r="D370" i="26"/>
  <c r="D378" i="26"/>
  <c r="D386" i="26"/>
  <c r="D394" i="26"/>
  <c r="D398" i="26"/>
  <c r="D317" i="26"/>
  <c r="D328" i="26"/>
  <c r="D333" i="26"/>
  <c r="D319" i="26"/>
  <c r="D339" i="26"/>
  <c r="D340" i="26"/>
  <c r="D344" i="26"/>
  <c r="D342" i="26"/>
  <c r="D261" i="26"/>
  <c r="D260" i="26"/>
  <c r="AI76" i="28"/>
  <c r="AH76" i="28"/>
  <c r="AG76" i="28"/>
  <c r="AF76" i="28"/>
  <c r="AE76" i="28"/>
  <c r="AI75" i="28"/>
  <c r="AH75" i="28"/>
  <c r="AG75" i="28"/>
  <c r="AF75" i="28"/>
  <c r="AE75" i="28"/>
  <c r="AI74" i="28"/>
  <c r="AH74" i="28"/>
  <c r="AG74" i="28"/>
  <c r="AF74" i="28"/>
  <c r="AE74" i="28"/>
  <c r="AI73" i="28"/>
  <c r="AH73" i="28"/>
  <c r="AG73" i="28"/>
  <c r="AF73" i="28"/>
  <c r="AE73" i="28"/>
  <c r="AI72" i="28"/>
  <c r="AH72" i="28"/>
  <c r="AG72" i="28"/>
  <c r="AF72" i="28"/>
  <c r="AE72" i="28"/>
  <c r="AI71" i="28"/>
  <c r="AH71" i="28"/>
  <c r="AG71" i="28"/>
  <c r="AF71" i="28"/>
  <c r="AE71" i="28"/>
  <c r="AI70" i="28"/>
  <c r="AH70" i="28"/>
  <c r="AG70" i="28"/>
  <c r="AF70" i="28"/>
  <c r="AE70" i="28"/>
  <c r="AI69" i="28"/>
  <c r="AH69" i="28"/>
  <c r="AG69" i="28"/>
  <c r="AF69" i="28"/>
  <c r="AE69" i="28"/>
  <c r="AI68" i="28"/>
  <c r="AH68" i="28"/>
  <c r="AG68" i="28"/>
  <c r="AF68" i="28"/>
  <c r="AE68" i="28"/>
  <c r="AI67" i="28"/>
  <c r="AH67" i="28"/>
  <c r="AG67" i="28"/>
  <c r="AF67" i="28"/>
  <c r="AE67" i="28"/>
  <c r="AI66" i="28"/>
  <c r="AH66" i="28"/>
  <c r="AG66" i="28"/>
  <c r="AF66" i="28"/>
  <c r="AE66" i="28"/>
  <c r="AI65" i="28"/>
  <c r="AH65" i="28"/>
  <c r="AG65" i="28"/>
  <c r="AF65" i="28"/>
  <c r="AE65" i="28"/>
  <c r="AI64" i="28"/>
  <c r="AH64" i="28"/>
  <c r="AG64" i="28"/>
  <c r="AF64" i="28"/>
  <c r="AE64" i="28"/>
  <c r="AI63" i="28"/>
  <c r="AH63" i="28"/>
  <c r="AG63" i="28"/>
  <c r="AF63" i="28"/>
  <c r="AE63" i="28"/>
  <c r="AI62" i="28"/>
  <c r="AH62" i="28"/>
  <c r="AG62" i="28"/>
  <c r="AF62" i="28"/>
  <c r="AE62" i="28"/>
  <c r="AI61" i="28"/>
  <c r="AH61" i="28"/>
  <c r="AG61" i="28"/>
  <c r="AF61" i="28"/>
  <c r="AE61" i="28"/>
  <c r="AI60" i="28"/>
  <c r="AH60" i="28"/>
  <c r="AG60" i="28"/>
  <c r="AF60" i="28"/>
  <c r="AE60" i="28"/>
  <c r="AI59" i="28"/>
  <c r="AH59" i="28"/>
  <c r="AG59" i="28"/>
  <c r="AF59" i="28"/>
  <c r="AE59" i="28"/>
  <c r="AI58" i="28"/>
  <c r="AH58" i="28"/>
  <c r="AG58" i="28"/>
  <c r="AF58" i="28"/>
  <c r="AE58" i="28"/>
  <c r="AI57" i="28"/>
  <c r="AH57" i="28"/>
  <c r="AG57" i="28"/>
  <c r="AF57" i="28"/>
  <c r="AE57" i="28"/>
  <c r="AI56" i="28"/>
  <c r="AH56" i="28"/>
  <c r="AG56" i="28"/>
  <c r="AF56" i="28"/>
  <c r="AE56" i="28"/>
  <c r="AI55" i="28"/>
  <c r="AH55" i="28"/>
  <c r="AG55" i="28"/>
  <c r="AF55" i="28"/>
  <c r="AE55" i="28"/>
  <c r="AI54" i="28"/>
  <c r="AH54" i="28"/>
  <c r="AG54" i="28"/>
  <c r="AF54" i="28"/>
  <c r="AE54" i="28"/>
  <c r="AI53" i="28"/>
  <c r="AH53" i="28"/>
  <c r="AG53" i="28"/>
  <c r="AF53" i="28"/>
  <c r="AE53" i="28"/>
  <c r="AI52" i="28"/>
  <c r="AH52" i="28"/>
  <c r="AG52" i="28"/>
  <c r="AF52" i="28"/>
  <c r="AE52" i="28"/>
  <c r="AI51" i="28"/>
  <c r="AH51" i="28"/>
  <c r="AG51" i="28"/>
  <c r="AF51" i="28"/>
  <c r="AE51" i="28"/>
  <c r="AI50" i="28"/>
  <c r="AH50" i="28"/>
  <c r="AG50" i="28"/>
  <c r="AF50" i="28"/>
  <c r="AE50" i="28"/>
  <c r="AI49" i="28"/>
  <c r="AH49" i="28"/>
  <c r="AG49" i="28"/>
  <c r="AF49" i="28"/>
  <c r="AE49" i="28"/>
  <c r="AI48" i="28"/>
  <c r="AH48" i="28"/>
  <c r="AG48" i="28"/>
  <c r="AF48" i="28"/>
  <c r="AE48" i="28"/>
  <c r="AI47" i="28"/>
  <c r="AH47" i="28"/>
  <c r="AG47" i="28"/>
  <c r="AF47" i="28"/>
  <c r="AE47" i="28"/>
  <c r="AI46" i="28"/>
  <c r="AH46" i="28"/>
  <c r="AG46" i="28"/>
  <c r="AF46" i="28"/>
  <c r="AE46" i="28"/>
  <c r="AI45" i="28"/>
  <c r="AH45" i="28"/>
  <c r="AG45" i="28"/>
  <c r="AF45" i="28"/>
  <c r="AE45" i="28"/>
  <c r="AI44" i="28"/>
  <c r="AH44" i="28"/>
  <c r="AG44" i="28"/>
  <c r="AF44" i="28"/>
  <c r="AE44" i="28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H11" i="28"/>
  <c r="AG11" i="28"/>
  <c r="AF11" i="28"/>
  <c r="AE11" i="28"/>
  <c r="AI10" i="28"/>
  <c r="AH10" i="28"/>
  <c r="AG10" i="28"/>
  <c r="AF10" i="28"/>
  <c r="AE10" i="28"/>
  <c r="AI9" i="28"/>
  <c r="AH9" i="28"/>
  <c r="AG9" i="28"/>
  <c r="AF9" i="28"/>
  <c r="AE9" i="28"/>
  <c r="AI8" i="28"/>
  <c r="AH8" i="28"/>
  <c r="AG8" i="28"/>
  <c r="AF8" i="28"/>
  <c r="AE8" i="28"/>
  <c r="AI7" i="28"/>
  <c r="AH7" i="28"/>
  <c r="AG7" i="28"/>
  <c r="AF7" i="28"/>
  <c r="AE7" i="28"/>
  <c r="AI6" i="28"/>
  <c r="AH6" i="28"/>
  <c r="AG6" i="28"/>
  <c r="AF6" i="28"/>
  <c r="AE6" i="28"/>
  <c r="AI5" i="28"/>
  <c r="AH5" i="28"/>
  <c r="AG5" i="28"/>
  <c r="AF5" i="28"/>
  <c r="AE5" i="28"/>
  <c r="AI4" i="28"/>
  <c r="AH4" i="28"/>
  <c r="AG4" i="28"/>
  <c r="AF4" i="28"/>
  <c r="A6" i="29"/>
  <c r="A7" i="29" s="1"/>
  <c r="A5" i="29"/>
  <c r="AD279" i="29"/>
  <c r="AC279" i="29"/>
  <c r="AB279" i="29"/>
  <c r="AA279" i="29"/>
  <c r="Z279" i="29"/>
  <c r="Y279" i="29"/>
  <c r="AD278" i="29"/>
  <c r="AC278" i="29"/>
  <c r="AB278" i="29"/>
  <c r="AA278" i="29"/>
  <c r="Z278" i="29"/>
  <c r="Y278" i="29"/>
  <c r="AD277" i="29"/>
  <c r="AC277" i="29"/>
  <c r="AB277" i="29"/>
  <c r="AA277" i="29"/>
  <c r="Z277" i="29"/>
  <c r="Y277" i="29"/>
  <c r="AD276" i="29"/>
  <c r="AC276" i="29"/>
  <c r="AB276" i="29"/>
  <c r="AA276" i="29"/>
  <c r="Z276" i="29"/>
  <c r="Y276" i="29"/>
  <c r="AD275" i="29"/>
  <c r="AC275" i="29"/>
  <c r="AB275" i="29"/>
  <c r="AA275" i="29"/>
  <c r="Z275" i="29"/>
  <c r="Y275" i="29"/>
  <c r="AD274" i="29"/>
  <c r="AC274" i="29"/>
  <c r="AB274" i="29"/>
  <c r="AA274" i="29"/>
  <c r="Z274" i="29"/>
  <c r="Y274" i="29"/>
  <c r="AD273" i="29"/>
  <c r="AC273" i="29"/>
  <c r="AB273" i="29"/>
  <c r="AA273" i="29"/>
  <c r="Z273" i="29"/>
  <c r="Y273" i="29"/>
  <c r="AD272" i="29"/>
  <c r="AC272" i="29"/>
  <c r="AB272" i="29"/>
  <c r="AA272" i="29"/>
  <c r="Z272" i="29"/>
  <c r="Y272" i="29"/>
  <c r="AD271" i="29"/>
  <c r="AC271" i="29"/>
  <c r="AB271" i="29"/>
  <c r="AA271" i="29"/>
  <c r="Z271" i="29"/>
  <c r="Y271" i="29"/>
  <c r="AD270" i="29"/>
  <c r="AC270" i="29"/>
  <c r="AB270" i="29"/>
  <c r="AA270" i="29"/>
  <c r="Z270" i="29"/>
  <c r="Y270" i="29"/>
  <c r="AD269" i="29"/>
  <c r="AC269" i="29"/>
  <c r="AB269" i="29"/>
  <c r="AA269" i="29"/>
  <c r="Z269" i="29"/>
  <c r="Y269" i="29"/>
  <c r="AD268" i="29"/>
  <c r="AC268" i="29"/>
  <c r="AB268" i="29"/>
  <c r="AA268" i="29"/>
  <c r="Z268" i="29"/>
  <c r="Y268" i="29"/>
  <c r="AD267" i="29"/>
  <c r="AC267" i="29"/>
  <c r="AB267" i="29"/>
  <c r="AA267" i="29"/>
  <c r="Z267" i="29"/>
  <c r="Y267" i="29"/>
  <c r="AD266" i="29"/>
  <c r="AC266" i="29"/>
  <c r="AB266" i="29"/>
  <c r="AA266" i="29"/>
  <c r="Z266" i="29"/>
  <c r="Y266" i="29"/>
  <c r="AD265" i="29"/>
  <c r="AC265" i="29"/>
  <c r="AB265" i="29"/>
  <c r="AA265" i="29"/>
  <c r="Z265" i="29"/>
  <c r="Y265" i="29"/>
  <c r="AD264" i="29"/>
  <c r="AC264" i="29"/>
  <c r="AB264" i="29"/>
  <c r="AA264" i="29"/>
  <c r="Z264" i="29"/>
  <c r="W279" i="29"/>
  <c r="W278" i="29"/>
  <c r="W277" i="29"/>
  <c r="W276" i="29"/>
  <c r="W275" i="29"/>
  <c r="W274" i="29"/>
  <c r="W273" i="29"/>
  <c r="W272" i="29"/>
  <c r="W271" i="29"/>
  <c r="W270" i="29"/>
  <c r="W269" i="29"/>
  <c r="W268" i="29"/>
  <c r="X267" i="29"/>
  <c r="W267" i="29"/>
  <c r="V267" i="29"/>
  <c r="X266" i="29"/>
  <c r="W266" i="29"/>
  <c r="V266" i="29"/>
  <c r="X265" i="29"/>
  <c r="W265" i="29"/>
  <c r="V265" i="29"/>
  <c r="Y264" i="29"/>
  <c r="X264" i="29"/>
  <c r="W264" i="29"/>
  <c r="V264" i="29"/>
  <c r="AD263" i="29"/>
  <c r="AC263" i="29"/>
  <c r="AB263" i="29"/>
  <c r="AA263" i="29"/>
  <c r="Z263" i="29"/>
  <c r="Y263" i="29"/>
  <c r="X263" i="29"/>
  <c r="W263" i="29"/>
  <c r="V263" i="29"/>
  <c r="AD262" i="29"/>
  <c r="AC262" i="29"/>
  <c r="AB262" i="29"/>
  <c r="AA262" i="29"/>
  <c r="Z262" i="29"/>
  <c r="Y262" i="29"/>
  <c r="X262" i="29"/>
  <c r="W262" i="29"/>
  <c r="V262" i="29"/>
  <c r="AD261" i="29"/>
  <c r="AC261" i="29"/>
  <c r="AB261" i="29"/>
  <c r="AA261" i="29"/>
  <c r="Z261" i="29"/>
  <c r="Y261" i="29"/>
  <c r="X261" i="29"/>
  <c r="W261" i="29"/>
  <c r="V261" i="29"/>
  <c r="AD260" i="29"/>
  <c r="AC260" i="29"/>
  <c r="AB260" i="29"/>
  <c r="AA260" i="29"/>
  <c r="Z260" i="29"/>
  <c r="Y260" i="29"/>
  <c r="X260" i="29"/>
  <c r="W260" i="29"/>
  <c r="V260" i="29"/>
  <c r="AD259" i="29"/>
  <c r="AC259" i="29"/>
  <c r="AB259" i="29"/>
  <c r="AA259" i="29"/>
  <c r="Z259" i="29"/>
  <c r="Y259" i="29"/>
  <c r="X259" i="29"/>
  <c r="W259" i="29"/>
  <c r="V259" i="29"/>
  <c r="AD258" i="29"/>
  <c r="AC258" i="29"/>
  <c r="AB258" i="29"/>
  <c r="AA258" i="29"/>
  <c r="Z258" i="29"/>
  <c r="Y258" i="29"/>
  <c r="X258" i="29"/>
  <c r="W258" i="29"/>
  <c r="V258" i="29"/>
  <c r="AD257" i="29"/>
  <c r="AC257" i="29"/>
  <c r="AB257" i="29"/>
  <c r="AA257" i="29"/>
  <c r="Z257" i="29"/>
  <c r="Y257" i="29"/>
  <c r="X257" i="29"/>
  <c r="W257" i="29"/>
  <c r="V257" i="29"/>
  <c r="AD256" i="29"/>
  <c r="AC256" i="29"/>
  <c r="AB256" i="29"/>
  <c r="AA256" i="29"/>
  <c r="Z256" i="29"/>
  <c r="Y256" i="29"/>
  <c r="X256" i="29"/>
  <c r="W256" i="29"/>
  <c r="V256" i="29"/>
  <c r="AD255" i="29"/>
  <c r="AC255" i="29"/>
  <c r="AB255" i="29"/>
  <c r="AA255" i="29"/>
  <c r="Z255" i="29"/>
  <c r="Y255" i="29"/>
  <c r="X255" i="29"/>
  <c r="W255" i="29"/>
  <c r="V255" i="29"/>
  <c r="AD254" i="29"/>
  <c r="AC254" i="29"/>
  <c r="AB254" i="29"/>
  <c r="AA254" i="29"/>
  <c r="Z254" i="29"/>
  <c r="Y254" i="29"/>
  <c r="X254" i="29"/>
  <c r="W254" i="29"/>
  <c r="V254" i="29"/>
  <c r="AD253" i="29"/>
  <c r="AC253" i="29"/>
  <c r="AB253" i="29"/>
  <c r="AA253" i="29"/>
  <c r="Z253" i="29"/>
  <c r="Y253" i="29"/>
  <c r="X253" i="29"/>
  <c r="W253" i="29"/>
  <c r="V253" i="29"/>
  <c r="AD252" i="29"/>
  <c r="AC252" i="29"/>
  <c r="AB252" i="29"/>
  <c r="AA252" i="29"/>
  <c r="Z252" i="29"/>
  <c r="Y252" i="29"/>
  <c r="X252" i="29"/>
  <c r="W252" i="29"/>
  <c r="V252" i="29"/>
  <c r="AD251" i="29"/>
  <c r="AC251" i="29"/>
  <c r="AB251" i="29"/>
  <c r="AA251" i="29"/>
  <c r="Z251" i="29"/>
  <c r="Y251" i="29"/>
  <c r="X251" i="29"/>
  <c r="W251" i="29"/>
  <c r="V251" i="29"/>
  <c r="AD250" i="29"/>
  <c r="AC250" i="29"/>
  <c r="AB250" i="29"/>
  <c r="AA250" i="29"/>
  <c r="Z250" i="29"/>
  <c r="Y250" i="29"/>
  <c r="X250" i="29"/>
  <c r="W250" i="29"/>
  <c r="V250" i="29"/>
  <c r="AD249" i="29"/>
  <c r="AC249" i="29"/>
  <c r="AB249" i="29"/>
  <c r="AA249" i="29"/>
  <c r="Z249" i="29"/>
  <c r="Y249" i="29"/>
  <c r="X249" i="29"/>
  <c r="W249" i="29"/>
  <c r="V249" i="29"/>
  <c r="AD248" i="29"/>
  <c r="AC248" i="29"/>
  <c r="AB248" i="29"/>
  <c r="AA248" i="29"/>
  <c r="Z248" i="29"/>
  <c r="Y248" i="29"/>
  <c r="X248" i="29"/>
  <c r="W248" i="29"/>
  <c r="V248" i="29"/>
  <c r="AD247" i="29"/>
  <c r="AC247" i="29"/>
  <c r="AB247" i="29"/>
  <c r="AA247" i="29"/>
  <c r="Z247" i="29"/>
  <c r="Y247" i="29"/>
  <c r="X247" i="29"/>
  <c r="W247" i="29"/>
  <c r="V247" i="29"/>
  <c r="AD246" i="29"/>
  <c r="AC246" i="29"/>
  <c r="AB246" i="29"/>
  <c r="AA246" i="29"/>
  <c r="Z246" i="29"/>
  <c r="Y246" i="29"/>
  <c r="X246" i="29"/>
  <c r="W246" i="29"/>
  <c r="V246" i="29"/>
  <c r="AD245" i="29"/>
  <c r="AC245" i="29"/>
  <c r="AB245" i="29"/>
  <c r="AA245" i="29"/>
  <c r="Z245" i="29"/>
  <c r="Y245" i="29"/>
  <c r="X245" i="29"/>
  <c r="W245" i="29"/>
  <c r="V245" i="29"/>
  <c r="AD244" i="29"/>
  <c r="AC244" i="29"/>
  <c r="AB244" i="29"/>
  <c r="AA244" i="29"/>
  <c r="Z244" i="29"/>
  <c r="Y244" i="29"/>
  <c r="X244" i="29"/>
  <c r="W244" i="29"/>
  <c r="V244" i="29"/>
  <c r="AD243" i="29"/>
  <c r="AC243" i="29"/>
  <c r="AB243" i="29"/>
  <c r="AA243" i="29"/>
  <c r="Z243" i="29"/>
  <c r="Y243" i="29"/>
  <c r="X243" i="29"/>
  <c r="W243" i="29"/>
  <c r="V243" i="29"/>
  <c r="AD242" i="29"/>
  <c r="AC242" i="29"/>
  <c r="AB242" i="29"/>
  <c r="AA242" i="29"/>
  <c r="Z242" i="29"/>
  <c r="Y242" i="29"/>
  <c r="X242" i="29"/>
  <c r="W242" i="29"/>
  <c r="V242" i="29"/>
  <c r="AD241" i="29"/>
  <c r="AC241" i="29"/>
  <c r="AB241" i="29"/>
  <c r="AA241" i="29"/>
  <c r="Z241" i="29"/>
  <c r="Y241" i="29"/>
  <c r="X241" i="29"/>
  <c r="W241" i="29"/>
  <c r="V241" i="29"/>
  <c r="AD240" i="29"/>
  <c r="AC240" i="29"/>
  <c r="AB240" i="29"/>
  <c r="AA240" i="29"/>
  <c r="Z240" i="29"/>
  <c r="Y240" i="29"/>
  <c r="X240" i="29"/>
  <c r="W240" i="29"/>
  <c r="V240" i="29"/>
  <c r="AD239" i="29"/>
  <c r="AC239" i="29"/>
  <c r="AB239" i="29"/>
  <c r="AA239" i="29"/>
  <c r="Z239" i="29"/>
  <c r="Y239" i="29"/>
  <c r="X239" i="29"/>
  <c r="W239" i="29"/>
  <c r="V239" i="29"/>
  <c r="AD238" i="29"/>
  <c r="AC238" i="29"/>
  <c r="AB238" i="29"/>
  <c r="AA238" i="29"/>
  <c r="Z238" i="29"/>
  <c r="Y238" i="29"/>
  <c r="X238" i="29"/>
  <c r="W238" i="29"/>
  <c r="V238" i="29"/>
  <c r="AD237" i="29"/>
  <c r="AC237" i="29"/>
  <c r="AB237" i="29"/>
  <c r="AA237" i="29"/>
  <c r="Z237" i="29"/>
  <c r="Y237" i="29"/>
  <c r="X237" i="29"/>
  <c r="W237" i="29"/>
  <c r="V237" i="29"/>
  <c r="AD236" i="29"/>
  <c r="AC236" i="29"/>
  <c r="AB236" i="29"/>
  <c r="AA236" i="29"/>
  <c r="Z236" i="29"/>
  <c r="Y236" i="29"/>
  <c r="X236" i="29"/>
  <c r="W236" i="29"/>
  <c r="V236" i="29"/>
  <c r="AD235" i="29"/>
  <c r="AC235" i="29"/>
  <c r="AB235" i="29"/>
  <c r="AA235" i="29"/>
  <c r="Z235" i="29"/>
  <c r="Y235" i="29"/>
  <c r="X235" i="29"/>
  <c r="W235" i="29"/>
  <c r="V235" i="29"/>
  <c r="AD234" i="29"/>
  <c r="AC234" i="29"/>
  <c r="AB234" i="29"/>
  <c r="AA234" i="29"/>
  <c r="Z234" i="29"/>
  <c r="Y234" i="29"/>
  <c r="X234" i="29"/>
  <c r="W234" i="29"/>
  <c r="V234" i="29"/>
  <c r="AD233" i="29"/>
  <c r="AC233" i="29"/>
  <c r="AB233" i="29"/>
  <c r="AA233" i="29"/>
  <c r="Z233" i="29"/>
  <c r="Y233" i="29"/>
  <c r="X233" i="29"/>
  <c r="W233" i="29"/>
  <c r="V233" i="29"/>
  <c r="AD232" i="29"/>
  <c r="AC232" i="29"/>
  <c r="AB232" i="29"/>
  <c r="AA232" i="29"/>
  <c r="Z232" i="29"/>
  <c r="Y232" i="29"/>
  <c r="X232" i="29"/>
  <c r="W232" i="29"/>
  <c r="V232" i="29"/>
  <c r="AD231" i="29"/>
  <c r="AC231" i="29"/>
  <c r="AB231" i="29"/>
  <c r="AA231" i="29"/>
  <c r="Z231" i="29"/>
  <c r="Y231" i="29"/>
  <c r="X231" i="29"/>
  <c r="W231" i="29"/>
  <c r="V231" i="29"/>
  <c r="AD230" i="29"/>
  <c r="AC230" i="29"/>
  <c r="AB230" i="29"/>
  <c r="AA230" i="29"/>
  <c r="Z230" i="29"/>
  <c r="Y230" i="29"/>
  <c r="X230" i="29"/>
  <c r="W230" i="29"/>
  <c r="V230" i="29"/>
  <c r="AD229" i="29"/>
  <c r="AC229" i="29"/>
  <c r="AB229" i="29"/>
  <c r="AA229" i="29"/>
  <c r="Z229" i="29"/>
  <c r="Y229" i="29"/>
  <c r="X229" i="29"/>
  <c r="W229" i="29"/>
  <c r="V229" i="29"/>
  <c r="AD228" i="29"/>
  <c r="AC228" i="29"/>
  <c r="AB228" i="29"/>
  <c r="AA228" i="29"/>
  <c r="Z228" i="29"/>
  <c r="Y228" i="29"/>
  <c r="X228" i="29"/>
  <c r="W228" i="29"/>
  <c r="V228" i="29"/>
  <c r="AD227" i="29"/>
  <c r="AC227" i="29"/>
  <c r="AB227" i="29"/>
  <c r="AA227" i="29"/>
  <c r="Z227" i="29"/>
  <c r="Y227" i="29"/>
  <c r="X227" i="29"/>
  <c r="W227" i="29"/>
  <c r="V227" i="29"/>
  <c r="AD226" i="29"/>
  <c r="AC226" i="29"/>
  <c r="AB226" i="29"/>
  <c r="AA226" i="29"/>
  <c r="Z226" i="29"/>
  <c r="Y226" i="29"/>
  <c r="X226" i="29"/>
  <c r="W226" i="29"/>
  <c r="V226" i="29"/>
  <c r="AD225" i="29"/>
  <c r="AC225" i="29"/>
  <c r="AB225" i="29"/>
  <c r="AA225" i="29"/>
  <c r="Z225" i="29"/>
  <c r="Y225" i="29"/>
  <c r="X225" i="29"/>
  <c r="W225" i="29"/>
  <c r="V225" i="29"/>
  <c r="AD224" i="29"/>
  <c r="AC224" i="29"/>
  <c r="AB224" i="29"/>
  <c r="AA224" i="29"/>
  <c r="Z224" i="29"/>
  <c r="Y224" i="29"/>
  <c r="X224" i="29"/>
  <c r="W224" i="29"/>
  <c r="V224" i="29"/>
  <c r="AD223" i="29"/>
  <c r="AC223" i="29"/>
  <c r="AB223" i="29"/>
  <c r="AA223" i="29"/>
  <c r="Z223" i="29"/>
  <c r="Y223" i="29"/>
  <c r="X223" i="29"/>
  <c r="W223" i="29"/>
  <c r="V223" i="29"/>
  <c r="AD222" i="29"/>
  <c r="AC222" i="29"/>
  <c r="AB222" i="29"/>
  <c r="AA222" i="29"/>
  <c r="Z222" i="29"/>
  <c r="Y222" i="29"/>
  <c r="X222" i="29"/>
  <c r="W222" i="29"/>
  <c r="V222" i="29"/>
  <c r="AD221" i="29"/>
  <c r="AC221" i="29"/>
  <c r="AB221" i="29"/>
  <c r="AA221" i="29"/>
  <c r="Z221" i="29"/>
  <c r="Y221" i="29"/>
  <c r="X221" i="29"/>
  <c r="W221" i="29"/>
  <c r="V221" i="29"/>
  <c r="AD220" i="29"/>
  <c r="AC220" i="29"/>
  <c r="AB220" i="29"/>
  <c r="AA220" i="29"/>
  <c r="Z220" i="29"/>
  <c r="Y220" i="29"/>
  <c r="X220" i="29"/>
  <c r="W220" i="29"/>
  <c r="V220" i="29"/>
  <c r="AD219" i="29"/>
  <c r="AC219" i="29"/>
  <c r="AB219" i="29"/>
  <c r="AA219" i="29"/>
  <c r="Z219" i="29"/>
  <c r="Y219" i="29"/>
  <c r="X219" i="29"/>
  <c r="W219" i="29"/>
  <c r="V219" i="29"/>
  <c r="AD218" i="29"/>
  <c r="AC218" i="29"/>
  <c r="AB218" i="29"/>
  <c r="AA218" i="29"/>
  <c r="Z218" i="29"/>
  <c r="Y218" i="29"/>
  <c r="X218" i="29"/>
  <c r="W218" i="29"/>
  <c r="V218" i="29"/>
  <c r="AD217" i="29"/>
  <c r="AC217" i="29"/>
  <c r="AB217" i="29"/>
  <c r="AA217" i="29"/>
  <c r="Z217" i="29"/>
  <c r="Y217" i="29"/>
  <c r="X217" i="29"/>
  <c r="W217" i="29"/>
  <c r="V217" i="29"/>
  <c r="AD216" i="29"/>
  <c r="AC216" i="29"/>
  <c r="AB216" i="29"/>
  <c r="AA216" i="29"/>
  <c r="Z216" i="29"/>
  <c r="Y216" i="29"/>
  <c r="X216" i="29"/>
  <c r="W216" i="29"/>
  <c r="V216" i="29"/>
  <c r="AD215" i="29"/>
  <c r="AC215" i="29"/>
  <c r="AB215" i="29"/>
  <c r="AA215" i="29"/>
  <c r="Z215" i="29"/>
  <c r="Y215" i="29"/>
  <c r="X215" i="29"/>
  <c r="W215" i="29"/>
  <c r="V215" i="29"/>
  <c r="AD214" i="29"/>
  <c r="AC214" i="29"/>
  <c r="AB214" i="29"/>
  <c r="AA214" i="29"/>
  <c r="Z214" i="29"/>
  <c r="Y214" i="29"/>
  <c r="X214" i="29"/>
  <c r="W214" i="29"/>
  <c r="V214" i="29"/>
  <c r="AD213" i="29"/>
  <c r="AC213" i="29"/>
  <c r="AB213" i="29"/>
  <c r="AA213" i="29"/>
  <c r="Z213" i="29"/>
  <c r="Y213" i="29"/>
  <c r="X213" i="29"/>
  <c r="W213" i="29"/>
  <c r="V213" i="29"/>
  <c r="AD212" i="29"/>
  <c r="AC212" i="29"/>
  <c r="AB212" i="29"/>
  <c r="AA212" i="29"/>
  <c r="Z212" i="29"/>
  <c r="Y212" i="29"/>
  <c r="X212" i="29"/>
  <c r="W212" i="29"/>
  <c r="V212" i="29"/>
  <c r="AD211" i="29"/>
  <c r="AC211" i="29"/>
  <c r="AB211" i="29"/>
  <c r="AA211" i="29"/>
  <c r="Z211" i="29"/>
  <c r="Y211" i="29"/>
  <c r="X211" i="29"/>
  <c r="W211" i="29"/>
  <c r="V211" i="29"/>
  <c r="AD210" i="29"/>
  <c r="AC210" i="29"/>
  <c r="AB210" i="29"/>
  <c r="AA210" i="29"/>
  <c r="Z210" i="29"/>
  <c r="Y210" i="29"/>
  <c r="X210" i="29"/>
  <c r="W210" i="29"/>
  <c r="V210" i="29"/>
  <c r="AD209" i="29"/>
  <c r="AC209" i="29"/>
  <c r="AB209" i="29"/>
  <c r="AA209" i="29"/>
  <c r="Z209" i="29"/>
  <c r="Y209" i="29"/>
  <c r="X209" i="29"/>
  <c r="W209" i="29"/>
  <c r="V209" i="29"/>
  <c r="AD208" i="29"/>
  <c r="AC208" i="29"/>
  <c r="AB208" i="29"/>
  <c r="AA208" i="29"/>
  <c r="Z208" i="29"/>
  <c r="Y208" i="29"/>
  <c r="X208" i="29"/>
  <c r="W208" i="29"/>
  <c r="V208" i="29"/>
  <c r="AD207" i="29"/>
  <c r="AC207" i="29"/>
  <c r="AB207" i="29"/>
  <c r="AA207" i="29"/>
  <c r="Z207" i="29"/>
  <c r="Y207" i="29"/>
  <c r="X207" i="29"/>
  <c r="W207" i="29"/>
  <c r="V207" i="29"/>
  <c r="AD206" i="29"/>
  <c r="AC206" i="29"/>
  <c r="AB206" i="29"/>
  <c r="AA206" i="29"/>
  <c r="Z206" i="29"/>
  <c r="Y206" i="29"/>
  <c r="X206" i="29"/>
  <c r="W206" i="29"/>
  <c r="V206" i="29"/>
  <c r="AD205" i="29"/>
  <c r="AC205" i="29"/>
  <c r="AB205" i="29"/>
  <c r="AA205" i="29"/>
  <c r="Z205" i="29"/>
  <c r="Y205" i="29"/>
  <c r="X205" i="29"/>
  <c r="W205" i="29"/>
  <c r="V205" i="29"/>
  <c r="AD204" i="29"/>
  <c r="AC204" i="29"/>
  <c r="AB204" i="29"/>
  <c r="AA204" i="29"/>
  <c r="Z204" i="29"/>
  <c r="Y204" i="29"/>
  <c r="X204" i="29"/>
  <c r="W204" i="29"/>
  <c r="V204" i="29"/>
  <c r="AD203" i="29"/>
  <c r="AC203" i="29"/>
  <c r="AB203" i="29"/>
  <c r="AA203" i="29"/>
  <c r="Z203" i="29"/>
  <c r="Y203" i="29"/>
  <c r="X203" i="29"/>
  <c r="W203" i="29"/>
  <c r="V203" i="29"/>
  <c r="AD202" i="29"/>
  <c r="AC202" i="29"/>
  <c r="AB202" i="29"/>
  <c r="AA202" i="29"/>
  <c r="Z202" i="29"/>
  <c r="Y202" i="29"/>
  <c r="X202" i="29"/>
  <c r="W202" i="29"/>
  <c r="V202" i="29"/>
  <c r="AD201" i="29"/>
  <c r="AC201" i="29"/>
  <c r="AB201" i="29"/>
  <c r="AA201" i="29"/>
  <c r="Z201" i="29"/>
  <c r="Y201" i="29"/>
  <c r="X201" i="29"/>
  <c r="W201" i="29"/>
  <c r="V201" i="29"/>
  <c r="AD200" i="29"/>
  <c r="AC200" i="29"/>
  <c r="AB200" i="29"/>
  <c r="AA200" i="29"/>
  <c r="Z200" i="29"/>
  <c r="Y200" i="29"/>
  <c r="X200" i="29"/>
  <c r="W200" i="29"/>
  <c r="V200" i="29"/>
  <c r="AD199" i="29"/>
  <c r="AC199" i="29"/>
  <c r="AB199" i="29"/>
  <c r="AA199" i="29"/>
  <c r="Z199" i="29"/>
  <c r="Y199" i="29"/>
  <c r="X199" i="29"/>
  <c r="W199" i="29"/>
  <c r="V199" i="29"/>
  <c r="AD198" i="29"/>
  <c r="AC198" i="29"/>
  <c r="AB198" i="29"/>
  <c r="AA198" i="29"/>
  <c r="Z198" i="29"/>
  <c r="Y198" i="29"/>
  <c r="X198" i="29"/>
  <c r="W198" i="29"/>
  <c r="V198" i="29"/>
  <c r="AD197" i="29"/>
  <c r="AC197" i="29"/>
  <c r="AB197" i="29"/>
  <c r="AA197" i="29"/>
  <c r="Z197" i="29"/>
  <c r="Y197" i="29"/>
  <c r="X197" i="29"/>
  <c r="W197" i="29"/>
  <c r="V197" i="29"/>
  <c r="AD196" i="29"/>
  <c r="AC196" i="29"/>
  <c r="AB196" i="29"/>
  <c r="AA196" i="29"/>
  <c r="Z196" i="29"/>
  <c r="Y196" i="29"/>
  <c r="X196" i="29"/>
  <c r="W196" i="29"/>
  <c r="V196" i="29"/>
  <c r="AD195" i="29"/>
  <c r="AC195" i="29"/>
  <c r="AB195" i="29"/>
  <c r="AA195" i="29"/>
  <c r="Z195" i="29"/>
  <c r="Y195" i="29"/>
  <c r="X195" i="29"/>
  <c r="W195" i="29"/>
  <c r="V195" i="29"/>
  <c r="AD194" i="29"/>
  <c r="AC194" i="29"/>
  <c r="AB194" i="29"/>
  <c r="AA194" i="29"/>
  <c r="Z194" i="29"/>
  <c r="Y194" i="29"/>
  <c r="X194" i="29"/>
  <c r="W194" i="29"/>
  <c r="V194" i="29"/>
  <c r="AD193" i="29"/>
  <c r="AC193" i="29"/>
  <c r="AB193" i="29"/>
  <c r="AA193" i="29"/>
  <c r="Z193" i="29"/>
  <c r="Y193" i="29"/>
  <c r="X193" i="29"/>
  <c r="W193" i="29"/>
  <c r="V193" i="29"/>
  <c r="AD192" i="29"/>
  <c r="AC192" i="29"/>
  <c r="AB192" i="29"/>
  <c r="AA192" i="29"/>
  <c r="Z192" i="29"/>
  <c r="Y192" i="29"/>
  <c r="X192" i="29"/>
  <c r="W192" i="29"/>
  <c r="V192" i="29"/>
  <c r="AD191" i="29"/>
  <c r="AC191" i="29"/>
  <c r="AB191" i="29"/>
  <c r="AA191" i="29"/>
  <c r="Z191" i="29"/>
  <c r="Y191" i="29"/>
  <c r="X191" i="29"/>
  <c r="W191" i="29"/>
  <c r="V191" i="29"/>
  <c r="AD190" i="29"/>
  <c r="AC190" i="29"/>
  <c r="AB190" i="29"/>
  <c r="AA190" i="29"/>
  <c r="Z190" i="29"/>
  <c r="Y190" i="29"/>
  <c r="X190" i="29"/>
  <c r="W190" i="29"/>
  <c r="V190" i="29"/>
  <c r="AD189" i="29"/>
  <c r="AC189" i="29"/>
  <c r="AB189" i="29"/>
  <c r="AA189" i="29"/>
  <c r="Z189" i="29"/>
  <c r="Y189" i="29"/>
  <c r="X189" i="29"/>
  <c r="W189" i="29"/>
  <c r="V189" i="29"/>
  <c r="AD188" i="29"/>
  <c r="AC188" i="29"/>
  <c r="AB188" i="29"/>
  <c r="AA188" i="29"/>
  <c r="Z188" i="29"/>
  <c r="Y188" i="29"/>
  <c r="X188" i="29"/>
  <c r="W188" i="29"/>
  <c r="V188" i="29"/>
  <c r="AD187" i="29"/>
  <c r="AC187" i="29"/>
  <c r="AB187" i="29"/>
  <c r="AA187" i="29"/>
  <c r="Z187" i="29"/>
  <c r="Y187" i="29"/>
  <c r="X187" i="29"/>
  <c r="W187" i="29"/>
  <c r="V187" i="29"/>
  <c r="AD186" i="29"/>
  <c r="AC186" i="29"/>
  <c r="AB186" i="29"/>
  <c r="AA186" i="29"/>
  <c r="Z186" i="29"/>
  <c r="Y186" i="29"/>
  <c r="X186" i="29"/>
  <c r="W186" i="29"/>
  <c r="V186" i="29"/>
  <c r="AD185" i="29"/>
  <c r="AC185" i="29"/>
  <c r="AB185" i="29"/>
  <c r="AA185" i="29"/>
  <c r="Z185" i="29"/>
  <c r="Y185" i="29"/>
  <c r="X185" i="29"/>
  <c r="W185" i="29"/>
  <c r="V185" i="29"/>
  <c r="AD184" i="29"/>
  <c r="AC184" i="29"/>
  <c r="AB184" i="29"/>
  <c r="AA184" i="29"/>
  <c r="Z184" i="29"/>
  <c r="Y184" i="29"/>
  <c r="X184" i="29"/>
  <c r="W184" i="29"/>
  <c r="V184" i="29"/>
  <c r="AD183" i="29"/>
  <c r="AC183" i="29"/>
  <c r="AB183" i="29"/>
  <c r="AA183" i="29"/>
  <c r="Z183" i="29"/>
  <c r="Y183" i="29"/>
  <c r="X183" i="29"/>
  <c r="W183" i="29"/>
  <c r="V183" i="29"/>
  <c r="AD182" i="29"/>
  <c r="AC182" i="29"/>
  <c r="AB182" i="29"/>
  <c r="AA182" i="29"/>
  <c r="Z182" i="29"/>
  <c r="Y182" i="29"/>
  <c r="X182" i="29"/>
  <c r="W182" i="29"/>
  <c r="V182" i="29"/>
  <c r="AD181" i="29"/>
  <c r="AC181" i="29"/>
  <c r="AB181" i="29"/>
  <c r="AA181" i="29"/>
  <c r="Z181" i="29"/>
  <c r="Y181" i="29"/>
  <c r="X181" i="29"/>
  <c r="W181" i="29"/>
  <c r="V181" i="29"/>
  <c r="AD180" i="29"/>
  <c r="AC180" i="29"/>
  <c r="AB180" i="29"/>
  <c r="AA180" i="29"/>
  <c r="Z180" i="29"/>
  <c r="Y180" i="29"/>
  <c r="X180" i="29"/>
  <c r="W180" i="29"/>
  <c r="V180" i="29"/>
  <c r="AD179" i="29"/>
  <c r="AC179" i="29"/>
  <c r="AB179" i="29"/>
  <c r="AA179" i="29"/>
  <c r="Z179" i="29"/>
  <c r="Y179" i="29"/>
  <c r="X179" i="29"/>
  <c r="W179" i="29"/>
  <c r="V179" i="29"/>
  <c r="AD178" i="29"/>
  <c r="AC178" i="29"/>
  <c r="AB178" i="29"/>
  <c r="AA178" i="29"/>
  <c r="Z178" i="29"/>
  <c r="Y178" i="29"/>
  <c r="X178" i="29"/>
  <c r="W178" i="29"/>
  <c r="V178" i="29"/>
  <c r="AD177" i="29"/>
  <c r="AC177" i="29"/>
  <c r="AB177" i="29"/>
  <c r="AA177" i="29"/>
  <c r="Z177" i="29"/>
  <c r="Y177" i="29"/>
  <c r="X177" i="29"/>
  <c r="W177" i="29"/>
  <c r="V177" i="29"/>
  <c r="AD176" i="29"/>
  <c r="AC176" i="29"/>
  <c r="AB176" i="29"/>
  <c r="AA176" i="29"/>
  <c r="Z176" i="29"/>
  <c r="Y176" i="29"/>
  <c r="X176" i="29"/>
  <c r="W176" i="29"/>
  <c r="V176" i="29"/>
  <c r="AD175" i="29"/>
  <c r="AC175" i="29"/>
  <c r="AB175" i="29"/>
  <c r="AA175" i="29"/>
  <c r="Z175" i="29"/>
  <c r="Y175" i="29"/>
  <c r="X175" i="29"/>
  <c r="W175" i="29"/>
  <c r="V175" i="29"/>
  <c r="AD174" i="29"/>
  <c r="AC174" i="29"/>
  <c r="AB174" i="29"/>
  <c r="AA174" i="29"/>
  <c r="Z174" i="29"/>
  <c r="Y174" i="29"/>
  <c r="X174" i="29"/>
  <c r="W174" i="29"/>
  <c r="V174" i="29"/>
  <c r="AD173" i="29"/>
  <c r="AC173" i="29"/>
  <c r="AB173" i="29"/>
  <c r="AA173" i="29"/>
  <c r="Z173" i="29"/>
  <c r="Y173" i="29"/>
  <c r="X173" i="29"/>
  <c r="W173" i="29"/>
  <c r="V173" i="29"/>
  <c r="AD172" i="29"/>
  <c r="AC172" i="29"/>
  <c r="AB172" i="29"/>
  <c r="AA172" i="29"/>
  <c r="Z172" i="29"/>
  <c r="Y172" i="29"/>
  <c r="X172" i="29"/>
  <c r="W172" i="29"/>
  <c r="V172" i="29"/>
  <c r="AD171" i="29"/>
  <c r="AC171" i="29"/>
  <c r="AB171" i="29"/>
  <c r="AA171" i="29"/>
  <c r="Z171" i="29"/>
  <c r="Y171" i="29"/>
  <c r="X171" i="29"/>
  <c r="W171" i="29"/>
  <c r="V171" i="29"/>
  <c r="AD170" i="29"/>
  <c r="AC170" i="29"/>
  <c r="AB170" i="29"/>
  <c r="AA170" i="29"/>
  <c r="Z170" i="29"/>
  <c r="Y170" i="29"/>
  <c r="X170" i="29"/>
  <c r="W170" i="29"/>
  <c r="V170" i="29"/>
  <c r="AD169" i="29"/>
  <c r="AC169" i="29"/>
  <c r="AB169" i="29"/>
  <c r="AA169" i="29"/>
  <c r="Z169" i="29"/>
  <c r="Y169" i="29"/>
  <c r="X169" i="29"/>
  <c r="W169" i="29"/>
  <c r="V169" i="29"/>
  <c r="AD168" i="29"/>
  <c r="AC168" i="29"/>
  <c r="AB168" i="29"/>
  <c r="AA168" i="29"/>
  <c r="Z168" i="29"/>
  <c r="Y168" i="29"/>
  <c r="X168" i="29"/>
  <c r="W168" i="29"/>
  <c r="V168" i="29"/>
  <c r="AD167" i="29"/>
  <c r="AC167" i="29"/>
  <c r="AB167" i="29"/>
  <c r="AA167" i="29"/>
  <c r="Z167" i="29"/>
  <c r="Y167" i="29"/>
  <c r="X167" i="29"/>
  <c r="W167" i="29"/>
  <c r="V167" i="29"/>
  <c r="AD166" i="29"/>
  <c r="AC166" i="29"/>
  <c r="AB166" i="29"/>
  <c r="AA166" i="29"/>
  <c r="Z166" i="29"/>
  <c r="Y166" i="29"/>
  <c r="X166" i="29"/>
  <c r="W166" i="29"/>
  <c r="V166" i="29"/>
  <c r="AD165" i="29"/>
  <c r="AC165" i="29"/>
  <c r="AB165" i="29"/>
  <c r="AA165" i="29"/>
  <c r="Z165" i="29"/>
  <c r="Y165" i="29"/>
  <c r="X165" i="29"/>
  <c r="W165" i="29"/>
  <c r="V165" i="29"/>
  <c r="AD164" i="29"/>
  <c r="AC164" i="29"/>
  <c r="AB164" i="29"/>
  <c r="AA164" i="29"/>
  <c r="Z164" i="29"/>
  <c r="Y164" i="29"/>
  <c r="X164" i="29"/>
  <c r="W164" i="29"/>
  <c r="V164" i="29"/>
  <c r="AD163" i="29"/>
  <c r="AC163" i="29"/>
  <c r="AB163" i="29"/>
  <c r="AA163" i="29"/>
  <c r="Z163" i="29"/>
  <c r="Y163" i="29"/>
  <c r="X163" i="29"/>
  <c r="W163" i="29"/>
  <c r="V163" i="29"/>
  <c r="AD162" i="29"/>
  <c r="AC162" i="29"/>
  <c r="AB162" i="29"/>
  <c r="AA162" i="29"/>
  <c r="Z162" i="29"/>
  <c r="Y162" i="29"/>
  <c r="X162" i="29"/>
  <c r="W162" i="29"/>
  <c r="V162" i="29"/>
  <c r="AD161" i="29"/>
  <c r="AC161" i="29"/>
  <c r="AB161" i="29"/>
  <c r="AA161" i="29"/>
  <c r="Z161" i="29"/>
  <c r="Y161" i="29"/>
  <c r="X161" i="29"/>
  <c r="W161" i="29"/>
  <c r="V161" i="29"/>
  <c r="AD160" i="29"/>
  <c r="AC160" i="29"/>
  <c r="AB160" i="29"/>
  <c r="AA160" i="29"/>
  <c r="Z160" i="29"/>
  <c r="Y160" i="29"/>
  <c r="X160" i="29"/>
  <c r="W160" i="29"/>
  <c r="V160" i="29"/>
  <c r="AD159" i="29"/>
  <c r="AC159" i="29"/>
  <c r="AB159" i="29"/>
  <c r="AA159" i="29"/>
  <c r="Z159" i="29"/>
  <c r="Y159" i="29"/>
  <c r="X159" i="29"/>
  <c r="W159" i="29"/>
  <c r="V159" i="29"/>
  <c r="AD158" i="29"/>
  <c r="AC158" i="29"/>
  <c r="AB158" i="29"/>
  <c r="AA158" i="29"/>
  <c r="Z158" i="29"/>
  <c r="Y158" i="29"/>
  <c r="X158" i="29"/>
  <c r="W158" i="29"/>
  <c r="V158" i="29"/>
  <c r="AD157" i="29"/>
  <c r="AC157" i="29"/>
  <c r="AB157" i="29"/>
  <c r="AA157" i="29"/>
  <c r="Z157" i="29"/>
  <c r="Y157" i="29"/>
  <c r="X157" i="29"/>
  <c r="W157" i="29"/>
  <c r="V157" i="29"/>
  <c r="AD156" i="29"/>
  <c r="AC156" i="29"/>
  <c r="AB156" i="29"/>
  <c r="AA156" i="29"/>
  <c r="Z156" i="29"/>
  <c r="Y156" i="29"/>
  <c r="X156" i="29"/>
  <c r="W156" i="29"/>
  <c r="V156" i="29"/>
  <c r="AD155" i="29"/>
  <c r="AC155" i="29"/>
  <c r="AB155" i="29"/>
  <c r="AA155" i="29"/>
  <c r="Z155" i="29"/>
  <c r="Y155" i="29"/>
  <c r="X155" i="29"/>
  <c r="W155" i="29"/>
  <c r="V155" i="29"/>
  <c r="AD154" i="29"/>
  <c r="AC154" i="29"/>
  <c r="AB154" i="29"/>
  <c r="AA154" i="29"/>
  <c r="Z154" i="29"/>
  <c r="Y154" i="29"/>
  <c r="X154" i="29"/>
  <c r="W154" i="29"/>
  <c r="V154" i="29"/>
  <c r="AD153" i="29"/>
  <c r="AC153" i="29"/>
  <c r="AB153" i="29"/>
  <c r="AA153" i="29"/>
  <c r="Z153" i="29"/>
  <c r="Y153" i="29"/>
  <c r="X153" i="29"/>
  <c r="W153" i="29"/>
  <c r="V153" i="29"/>
  <c r="AD152" i="29"/>
  <c r="AC152" i="29"/>
  <c r="AB152" i="29"/>
  <c r="AA152" i="29"/>
  <c r="Z152" i="29"/>
  <c r="Y152" i="29"/>
  <c r="X152" i="29"/>
  <c r="W152" i="29"/>
  <c r="V152" i="29"/>
  <c r="AD151" i="29"/>
  <c r="AC151" i="29"/>
  <c r="AB151" i="29"/>
  <c r="AA151" i="29"/>
  <c r="Z151" i="29"/>
  <c r="Y151" i="29"/>
  <c r="X151" i="29"/>
  <c r="W151" i="29"/>
  <c r="V151" i="29"/>
  <c r="AD150" i="29"/>
  <c r="AC150" i="29"/>
  <c r="AB150" i="29"/>
  <c r="AA150" i="29"/>
  <c r="Z150" i="29"/>
  <c r="Y150" i="29"/>
  <c r="X150" i="29"/>
  <c r="W150" i="29"/>
  <c r="V150" i="29"/>
  <c r="AD149" i="29"/>
  <c r="AC149" i="29"/>
  <c r="AB149" i="29"/>
  <c r="AA149" i="29"/>
  <c r="Z149" i="29"/>
  <c r="Y149" i="29"/>
  <c r="X149" i="29"/>
  <c r="W149" i="29"/>
  <c r="V149" i="29"/>
  <c r="AD148" i="29"/>
  <c r="AC148" i="29"/>
  <c r="AB148" i="29"/>
  <c r="AA148" i="29"/>
  <c r="Z148" i="29"/>
  <c r="Y148" i="29"/>
  <c r="X148" i="29"/>
  <c r="W148" i="29"/>
  <c r="V148" i="29"/>
  <c r="AD147" i="29"/>
  <c r="AC147" i="29"/>
  <c r="AB147" i="29"/>
  <c r="AA147" i="29"/>
  <c r="Z147" i="29"/>
  <c r="Y147" i="29"/>
  <c r="X147" i="29"/>
  <c r="W147" i="29"/>
  <c r="V147" i="29"/>
  <c r="AD146" i="29"/>
  <c r="AC146" i="29"/>
  <c r="AB146" i="29"/>
  <c r="AA146" i="29"/>
  <c r="Z146" i="29"/>
  <c r="Y146" i="29"/>
  <c r="X146" i="29"/>
  <c r="W146" i="29"/>
  <c r="V146" i="29"/>
  <c r="AD145" i="29"/>
  <c r="AC145" i="29"/>
  <c r="AB145" i="29"/>
  <c r="AA145" i="29"/>
  <c r="Z145" i="29"/>
  <c r="Y145" i="29"/>
  <c r="X145" i="29"/>
  <c r="W145" i="29"/>
  <c r="V145" i="29"/>
  <c r="AD144" i="29"/>
  <c r="AC144" i="29"/>
  <c r="AB144" i="29"/>
  <c r="AA144" i="29"/>
  <c r="Z144" i="29"/>
  <c r="Y144" i="29"/>
  <c r="X144" i="29"/>
  <c r="W144" i="29"/>
  <c r="V144" i="29"/>
  <c r="AD143" i="29"/>
  <c r="AC143" i="29"/>
  <c r="AB143" i="29"/>
  <c r="AA143" i="29"/>
  <c r="Z143" i="29"/>
  <c r="Y143" i="29"/>
  <c r="X143" i="29"/>
  <c r="W143" i="29"/>
  <c r="V143" i="29"/>
  <c r="AD142" i="29"/>
  <c r="AC142" i="29"/>
  <c r="AB142" i="29"/>
  <c r="AA142" i="29"/>
  <c r="Z142" i="29"/>
  <c r="Y142" i="29"/>
  <c r="X142" i="29"/>
  <c r="W142" i="29"/>
  <c r="V142" i="29"/>
  <c r="AD141" i="29"/>
  <c r="AC141" i="29"/>
  <c r="AB141" i="29"/>
  <c r="AA141" i="29"/>
  <c r="Z141" i="29"/>
  <c r="Y141" i="29"/>
  <c r="X141" i="29"/>
  <c r="W141" i="29"/>
  <c r="V141" i="29"/>
  <c r="AD140" i="29"/>
  <c r="AC140" i="29"/>
  <c r="AB140" i="29"/>
  <c r="AA140" i="29"/>
  <c r="Z140" i="29"/>
  <c r="Y140" i="29"/>
  <c r="X140" i="29"/>
  <c r="W140" i="29"/>
  <c r="V140" i="29"/>
  <c r="AD139" i="29"/>
  <c r="AC139" i="29"/>
  <c r="AB139" i="29"/>
  <c r="AA139" i="29"/>
  <c r="Z139" i="29"/>
  <c r="Y139" i="29"/>
  <c r="X139" i="29"/>
  <c r="W139" i="29"/>
  <c r="V139" i="29"/>
  <c r="AD138" i="29"/>
  <c r="AC138" i="29"/>
  <c r="AB138" i="29"/>
  <c r="AA138" i="29"/>
  <c r="Z138" i="29"/>
  <c r="Y138" i="29"/>
  <c r="X138" i="29"/>
  <c r="W138" i="29"/>
  <c r="V138" i="29"/>
  <c r="AD137" i="29"/>
  <c r="AC137" i="29"/>
  <c r="AB137" i="29"/>
  <c r="AA137" i="29"/>
  <c r="Z137" i="29"/>
  <c r="Y137" i="29"/>
  <c r="X137" i="29"/>
  <c r="W137" i="29"/>
  <c r="V137" i="29"/>
  <c r="AD136" i="29"/>
  <c r="AC136" i="29"/>
  <c r="AB136" i="29"/>
  <c r="AA136" i="29"/>
  <c r="Z136" i="29"/>
  <c r="Y136" i="29"/>
  <c r="X136" i="29"/>
  <c r="W136" i="29"/>
  <c r="V136" i="29"/>
  <c r="AD135" i="29"/>
  <c r="AC135" i="29"/>
  <c r="AB135" i="29"/>
  <c r="AA135" i="29"/>
  <c r="Z135" i="29"/>
  <c r="Y135" i="29"/>
  <c r="X135" i="29"/>
  <c r="W135" i="29"/>
  <c r="V135" i="29"/>
  <c r="AD134" i="29"/>
  <c r="AC134" i="29"/>
  <c r="AB134" i="29"/>
  <c r="AA134" i="29"/>
  <c r="Z134" i="29"/>
  <c r="Y134" i="29"/>
  <c r="X134" i="29"/>
  <c r="W134" i="29"/>
  <c r="V134" i="29"/>
  <c r="AD133" i="29"/>
  <c r="AC133" i="29"/>
  <c r="AB133" i="29"/>
  <c r="AA133" i="29"/>
  <c r="Z133" i="29"/>
  <c r="Y133" i="29"/>
  <c r="X133" i="29"/>
  <c r="W133" i="29"/>
  <c r="V133" i="29"/>
  <c r="AD132" i="29"/>
  <c r="AC132" i="29"/>
  <c r="AB132" i="29"/>
  <c r="AA132" i="29"/>
  <c r="Z132" i="29"/>
  <c r="Y132" i="29"/>
  <c r="X132" i="29"/>
  <c r="W132" i="29"/>
  <c r="V132" i="29"/>
  <c r="AD131" i="29"/>
  <c r="AC131" i="29"/>
  <c r="AB131" i="29"/>
  <c r="AA131" i="29"/>
  <c r="Z131" i="29"/>
  <c r="Y131" i="29"/>
  <c r="X131" i="29"/>
  <c r="W131" i="29"/>
  <c r="V131" i="29"/>
  <c r="AD130" i="29"/>
  <c r="AC130" i="29"/>
  <c r="AB130" i="29"/>
  <c r="AA130" i="29"/>
  <c r="Z130" i="29"/>
  <c r="Y130" i="29"/>
  <c r="X130" i="29"/>
  <c r="W130" i="29"/>
  <c r="V130" i="29"/>
  <c r="AD129" i="29"/>
  <c r="AC129" i="29"/>
  <c r="AB129" i="29"/>
  <c r="AA129" i="29"/>
  <c r="Z129" i="29"/>
  <c r="Y129" i="29"/>
  <c r="X129" i="29"/>
  <c r="W129" i="29"/>
  <c r="V129" i="29"/>
  <c r="AD128" i="29"/>
  <c r="AC128" i="29"/>
  <c r="AB128" i="29"/>
  <c r="AA128" i="29"/>
  <c r="Z128" i="29"/>
  <c r="Y128" i="29"/>
  <c r="X128" i="29"/>
  <c r="W128" i="29"/>
  <c r="V128" i="29"/>
  <c r="AD127" i="29"/>
  <c r="AC127" i="29"/>
  <c r="AB127" i="29"/>
  <c r="AA127" i="29"/>
  <c r="Z127" i="29"/>
  <c r="Y127" i="29"/>
  <c r="X127" i="29"/>
  <c r="W127" i="29"/>
  <c r="V127" i="29"/>
  <c r="AD126" i="29"/>
  <c r="AC126" i="29"/>
  <c r="AB126" i="29"/>
  <c r="AA126" i="29"/>
  <c r="Z126" i="29"/>
  <c r="Y126" i="29"/>
  <c r="X126" i="29"/>
  <c r="W126" i="29"/>
  <c r="V126" i="29"/>
  <c r="AD125" i="29"/>
  <c r="AC125" i="29"/>
  <c r="AB125" i="29"/>
  <c r="AA125" i="29"/>
  <c r="Z125" i="29"/>
  <c r="Y125" i="29"/>
  <c r="X125" i="29"/>
  <c r="W125" i="29"/>
  <c r="V125" i="29"/>
  <c r="AD124" i="29"/>
  <c r="AC124" i="29"/>
  <c r="AB124" i="29"/>
  <c r="AA124" i="29"/>
  <c r="Z124" i="29"/>
  <c r="Y124" i="29"/>
  <c r="X124" i="29"/>
  <c r="W124" i="29"/>
  <c r="V124" i="29"/>
  <c r="AD123" i="29"/>
  <c r="AC123" i="29"/>
  <c r="AB123" i="29"/>
  <c r="AA123" i="29"/>
  <c r="Z123" i="29"/>
  <c r="Y123" i="29"/>
  <c r="X123" i="29"/>
  <c r="W123" i="29"/>
  <c r="V123" i="29"/>
  <c r="AD122" i="29"/>
  <c r="AC122" i="29"/>
  <c r="AB122" i="29"/>
  <c r="AA122" i="29"/>
  <c r="Z122" i="29"/>
  <c r="Y122" i="29"/>
  <c r="X122" i="29"/>
  <c r="W122" i="29"/>
  <c r="V122" i="29"/>
  <c r="AD121" i="29"/>
  <c r="AC121" i="29"/>
  <c r="AB121" i="29"/>
  <c r="AA121" i="29"/>
  <c r="Z121" i="29"/>
  <c r="Y121" i="29"/>
  <c r="X121" i="29"/>
  <c r="W121" i="29"/>
  <c r="V121" i="29"/>
  <c r="AD120" i="29"/>
  <c r="AC120" i="29"/>
  <c r="AB120" i="29"/>
  <c r="AA120" i="29"/>
  <c r="Z120" i="29"/>
  <c r="Y120" i="29"/>
  <c r="X120" i="29"/>
  <c r="W120" i="29"/>
  <c r="V120" i="29"/>
  <c r="AD119" i="29"/>
  <c r="AC119" i="29"/>
  <c r="AB119" i="29"/>
  <c r="AA119" i="29"/>
  <c r="Z119" i="29"/>
  <c r="Y119" i="29"/>
  <c r="X119" i="29"/>
  <c r="W119" i="29"/>
  <c r="V119" i="29"/>
  <c r="AD118" i="29"/>
  <c r="AC118" i="29"/>
  <c r="AB118" i="29"/>
  <c r="AA118" i="29"/>
  <c r="Z118" i="29"/>
  <c r="Y118" i="29"/>
  <c r="X118" i="29"/>
  <c r="W118" i="29"/>
  <c r="V118" i="29"/>
  <c r="AD117" i="29"/>
  <c r="AC117" i="29"/>
  <c r="AB117" i="29"/>
  <c r="AA117" i="29"/>
  <c r="Z117" i="29"/>
  <c r="Y117" i="29"/>
  <c r="X117" i="29"/>
  <c r="W117" i="29"/>
  <c r="V117" i="29"/>
  <c r="AD116" i="29"/>
  <c r="AC116" i="29"/>
  <c r="AB116" i="29"/>
  <c r="AA116" i="29"/>
  <c r="Z116" i="29"/>
  <c r="Y116" i="29"/>
  <c r="X116" i="29"/>
  <c r="W116" i="29"/>
  <c r="V116" i="29"/>
  <c r="AD115" i="29"/>
  <c r="AC115" i="29"/>
  <c r="AB115" i="29"/>
  <c r="AA115" i="29"/>
  <c r="Z115" i="29"/>
  <c r="Y115" i="29"/>
  <c r="X115" i="29"/>
  <c r="W115" i="29"/>
  <c r="V115" i="29"/>
  <c r="AD114" i="29"/>
  <c r="AC114" i="29"/>
  <c r="AB114" i="29"/>
  <c r="AA114" i="29"/>
  <c r="Z114" i="29"/>
  <c r="Y114" i="29"/>
  <c r="X114" i="29"/>
  <c r="W114" i="29"/>
  <c r="V114" i="29"/>
  <c r="AD113" i="29"/>
  <c r="AC113" i="29"/>
  <c r="AB113" i="29"/>
  <c r="AA113" i="29"/>
  <c r="Z113" i="29"/>
  <c r="Y113" i="29"/>
  <c r="X113" i="29"/>
  <c r="W113" i="29"/>
  <c r="V113" i="29"/>
  <c r="AD112" i="29"/>
  <c r="AC112" i="29"/>
  <c r="AB112" i="29"/>
  <c r="AA112" i="29"/>
  <c r="Z112" i="29"/>
  <c r="Y112" i="29"/>
  <c r="X112" i="29"/>
  <c r="W112" i="29"/>
  <c r="V112" i="29"/>
  <c r="AD111" i="29"/>
  <c r="AC111" i="29"/>
  <c r="AB111" i="29"/>
  <c r="AA111" i="29"/>
  <c r="Z111" i="29"/>
  <c r="Y111" i="29"/>
  <c r="X111" i="29"/>
  <c r="W111" i="29"/>
  <c r="V111" i="29"/>
  <c r="AD110" i="29"/>
  <c r="AC110" i="29"/>
  <c r="AB110" i="29"/>
  <c r="AA110" i="29"/>
  <c r="Z110" i="29"/>
  <c r="Y110" i="29"/>
  <c r="X110" i="29"/>
  <c r="W110" i="29"/>
  <c r="V110" i="29"/>
  <c r="AD109" i="29"/>
  <c r="AC109" i="29"/>
  <c r="AB109" i="29"/>
  <c r="AA109" i="29"/>
  <c r="Z109" i="29"/>
  <c r="Y109" i="29"/>
  <c r="X109" i="29"/>
  <c r="W109" i="29"/>
  <c r="V109" i="29"/>
  <c r="AD108" i="29"/>
  <c r="AC108" i="29"/>
  <c r="AB108" i="29"/>
  <c r="AA108" i="29"/>
  <c r="Z108" i="29"/>
  <c r="Y108" i="29"/>
  <c r="X108" i="29"/>
  <c r="W108" i="29"/>
  <c r="V108" i="29"/>
  <c r="AD107" i="29"/>
  <c r="AC107" i="29"/>
  <c r="AB107" i="29"/>
  <c r="AA107" i="29"/>
  <c r="Z107" i="29"/>
  <c r="Y107" i="29"/>
  <c r="X107" i="29"/>
  <c r="W107" i="29"/>
  <c r="V107" i="29"/>
  <c r="AD106" i="29"/>
  <c r="AC106" i="29"/>
  <c r="AB106" i="29"/>
  <c r="AA106" i="29"/>
  <c r="Z106" i="29"/>
  <c r="Y106" i="29"/>
  <c r="X106" i="29"/>
  <c r="W106" i="29"/>
  <c r="V106" i="29"/>
  <c r="AD105" i="29"/>
  <c r="AC105" i="29"/>
  <c r="AB105" i="29"/>
  <c r="AA105" i="29"/>
  <c r="Z105" i="29"/>
  <c r="Y105" i="29"/>
  <c r="X105" i="29"/>
  <c r="W105" i="29"/>
  <c r="V105" i="29"/>
  <c r="AD104" i="29"/>
  <c r="AC104" i="29"/>
  <c r="AB104" i="29"/>
  <c r="AA104" i="29"/>
  <c r="Z104" i="29"/>
  <c r="Y104" i="29"/>
  <c r="X104" i="29"/>
  <c r="W104" i="29"/>
  <c r="V104" i="29"/>
  <c r="AD103" i="29"/>
  <c r="AC103" i="29"/>
  <c r="AB103" i="29"/>
  <c r="AA103" i="29"/>
  <c r="Z103" i="29"/>
  <c r="Y103" i="29"/>
  <c r="X103" i="29"/>
  <c r="W103" i="29"/>
  <c r="V103" i="29"/>
  <c r="AD102" i="29"/>
  <c r="AC102" i="29"/>
  <c r="AB102" i="29"/>
  <c r="AA102" i="29"/>
  <c r="Z102" i="29"/>
  <c r="Y102" i="29"/>
  <c r="X102" i="29"/>
  <c r="W102" i="29"/>
  <c r="V102" i="29"/>
  <c r="AD101" i="29"/>
  <c r="AC101" i="29"/>
  <c r="AB101" i="29"/>
  <c r="AA101" i="29"/>
  <c r="Z101" i="29"/>
  <c r="Y101" i="29"/>
  <c r="X101" i="29"/>
  <c r="W101" i="29"/>
  <c r="V101" i="29"/>
  <c r="AD100" i="29"/>
  <c r="AC100" i="29"/>
  <c r="AB100" i="29"/>
  <c r="AA100" i="29"/>
  <c r="Z100" i="29"/>
  <c r="Y100" i="29"/>
  <c r="X100" i="29"/>
  <c r="W100" i="29"/>
  <c r="V100" i="29"/>
  <c r="AD99" i="29"/>
  <c r="AC99" i="29"/>
  <c r="AB99" i="29"/>
  <c r="AA99" i="29"/>
  <c r="Z99" i="29"/>
  <c r="Y99" i="29"/>
  <c r="X99" i="29"/>
  <c r="W99" i="29"/>
  <c r="V99" i="29"/>
  <c r="AD98" i="29"/>
  <c r="AC98" i="29"/>
  <c r="AB98" i="29"/>
  <c r="AA98" i="29"/>
  <c r="Z98" i="29"/>
  <c r="Y98" i="29"/>
  <c r="X98" i="29"/>
  <c r="W98" i="29"/>
  <c r="V98" i="29"/>
  <c r="AD97" i="29"/>
  <c r="AC97" i="29"/>
  <c r="AB97" i="29"/>
  <c r="AA97" i="29"/>
  <c r="Z97" i="29"/>
  <c r="Y97" i="29"/>
  <c r="X97" i="29"/>
  <c r="W97" i="29"/>
  <c r="V97" i="29"/>
  <c r="AD96" i="29"/>
  <c r="AC96" i="29"/>
  <c r="AB96" i="29"/>
  <c r="AA96" i="29"/>
  <c r="Z96" i="29"/>
  <c r="Y96" i="29"/>
  <c r="X96" i="29"/>
  <c r="W96" i="29"/>
  <c r="V96" i="29"/>
  <c r="AD95" i="29"/>
  <c r="AC95" i="29"/>
  <c r="AB95" i="29"/>
  <c r="AA95" i="29"/>
  <c r="Z95" i="29"/>
  <c r="Y95" i="29"/>
  <c r="X95" i="29"/>
  <c r="W95" i="29"/>
  <c r="V95" i="29"/>
  <c r="AD94" i="29"/>
  <c r="AC94" i="29"/>
  <c r="AB94" i="29"/>
  <c r="AA94" i="29"/>
  <c r="Z94" i="29"/>
  <c r="Y94" i="29"/>
  <c r="X94" i="29"/>
  <c r="W94" i="29"/>
  <c r="V94" i="29"/>
  <c r="AD93" i="29"/>
  <c r="AC93" i="29"/>
  <c r="AB93" i="29"/>
  <c r="AA93" i="29"/>
  <c r="Z93" i="29"/>
  <c r="Y93" i="29"/>
  <c r="X93" i="29"/>
  <c r="W93" i="29"/>
  <c r="V93" i="29"/>
  <c r="AD92" i="29"/>
  <c r="AC92" i="29"/>
  <c r="AB92" i="29"/>
  <c r="AA92" i="29"/>
  <c r="Z92" i="29"/>
  <c r="Y92" i="29"/>
  <c r="X92" i="29"/>
  <c r="W92" i="29"/>
  <c r="V92" i="29"/>
  <c r="AD91" i="29"/>
  <c r="AC91" i="29"/>
  <c r="AB91" i="29"/>
  <c r="AA91" i="29"/>
  <c r="Z91" i="29"/>
  <c r="Y91" i="29"/>
  <c r="X91" i="29"/>
  <c r="W91" i="29"/>
  <c r="V91" i="29"/>
  <c r="AD90" i="29"/>
  <c r="AC90" i="29"/>
  <c r="AB90" i="29"/>
  <c r="AA90" i="29"/>
  <c r="Z90" i="29"/>
  <c r="Y90" i="29"/>
  <c r="X90" i="29"/>
  <c r="W90" i="29"/>
  <c r="V90" i="29"/>
  <c r="AD89" i="29"/>
  <c r="AC89" i="29"/>
  <c r="AB89" i="29"/>
  <c r="AA89" i="29"/>
  <c r="Z89" i="29"/>
  <c r="Y89" i="29"/>
  <c r="X89" i="29"/>
  <c r="W89" i="29"/>
  <c r="V89" i="29"/>
  <c r="AD88" i="29"/>
  <c r="AC88" i="29"/>
  <c r="AB88" i="29"/>
  <c r="AA88" i="29"/>
  <c r="Z88" i="29"/>
  <c r="Y88" i="29"/>
  <c r="X88" i="29"/>
  <c r="W88" i="29"/>
  <c r="V88" i="29"/>
  <c r="AD87" i="29"/>
  <c r="AC87" i="29"/>
  <c r="AB87" i="29"/>
  <c r="AA87" i="29"/>
  <c r="Z87" i="29"/>
  <c r="Y87" i="29"/>
  <c r="X87" i="29"/>
  <c r="W87" i="29"/>
  <c r="V87" i="29"/>
  <c r="AD86" i="29"/>
  <c r="AC86" i="29"/>
  <c r="AB86" i="29"/>
  <c r="AA86" i="29"/>
  <c r="Z86" i="29"/>
  <c r="Y86" i="29"/>
  <c r="X86" i="29"/>
  <c r="W86" i="29"/>
  <c r="V86" i="29"/>
  <c r="AD85" i="29"/>
  <c r="AC85" i="29"/>
  <c r="AB85" i="29"/>
  <c r="AA85" i="29"/>
  <c r="Z85" i="29"/>
  <c r="Y85" i="29"/>
  <c r="X85" i="29"/>
  <c r="W85" i="29"/>
  <c r="V85" i="29"/>
  <c r="AD84" i="29"/>
  <c r="AC84" i="29"/>
  <c r="AB84" i="29"/>
  <c r="AA84" i="29"/>
  <c r="Z84" i="29"/>
  <c r="Y84" i="29"/>
  <c r="X84" i="29"/>
  <c r="W84" i="29"/>
  <c r="V84" i="29"/>
  <c r="AD83" i="29"/>
  <c r="AC83" i="29"/>
  <c r="AB83" i="29"/>
  <c r="AA83" i="29"/>
  <c r="Z83" i="29"/>
  <c r="Y83" i="29"/>
  <c r="X83" i="29"/>
  <c r="W83" i="29"/>
  <c r="V83" i="29"/>
  <c r="AD82" i="29"/>
  <c r="AC82" i="29"/>
  <c r="AB82" i="29"/>
  <c r="AA82" i="29"/>
  <c r="Z82" i="29"/>
  <c r="Y82" i="29"/>
  <c r="X82" i="29"/>
  <c r="W82" i="29"/>
  <c r="V82" i="29"/>
  <c r="AD81" i="29"/>
  <c r="AC81" i="29"/>
  <c r="AB81" i="29"/>
  <c r="AA81" i="29"/>
  <c r="Z81" i="29"/>
  <c r="Y81" i="29"/>
  <c r="X81" i="29"/>
  <c r="W81" i="29"/>
  <c r="V81" i="29"/>
  <c r="AD80" i="29"/>
  <c r="AC80" i="29"/>
  <c r="AB80" i="29"/>
  <c r="AA80" i="29"/>
  <c r="Z80" i="29"/>
  <c r="Y80" i="29"/>
  <c r="X80" i="29"/>
  <c r="W80" i="29"/>
  <c r="V80" i="29"/>
  <c r="AD79" i="29"/>
  <c r="AC79" i="29"/>
  <c r="AB79" i="29"/>
  <c r="AA79" i="29"/>
  <c r="Z79" i="29"/>
  <c r="Y79" i="29"/>
  <c r="X79" i="29"/>
  <c r="W79" i="29"/>
  <c r="V79" i="29"/>
  <c r="AD78" i="29"/>
  <c r="AC78" i="29"/>
  <c r="AB78" i="29"/>
  <c r="AA78" i="29"/>
  <c r="Z78" i="29"/>
  <c r="Y78" i="29"/>
  <c r="X78" i="29"/>
  <c r="W78" i="29"/>
  <c r="V78" i="29"/>
  <c r="AD77" i="29"/>
  <c r="AC77" i="29"/>
  <c r="AB77" i="29"/>
  <c r="AA77" i="29"/>
  <c r="Z77" i="29"/>
  <c r="Y77" i="29"/>
  <c r="X77" i="29"/>
  <c r="W77" i="29"/>
  <c r="V77" i="29"/>
  <c r="AD76" i="29"/>
  <c r="AC76" i="29"/>
  <c r="AB76" i="29"/>
  <c r="AA76" i="29"/>
  <c r="Z76" i="29"/>
  <c r="Y76" i="29"/>
  <c r="X76" i="29"/>
  <c r="W76" i="29"/>
  <c r="V76" i="29"/>
  <c r="AD75" i="29"/>
  <c r="AC75" i="29"/>
  <c r="AB75" i="29"/>
  <c r="AA75" i="29"/>
  <c r="Z75" i="29"/>
  <c r="Y75" i="29"/>
  <c r="X75" i="29"/>
  <c r="W75" i="29"/>
  <c r="V75" i="29"/>
  <c r="AD74" i="29"/>
  <c r="AC74" i="29"/>
  <c r="AB74" i="29"/>
  <c r="AA74" i="29"/>
  <c r="Z74" i="29"/>
  <c r="Y74" i="29"/>
  <c r="X74" i="29"/>
  <c r="W74" i="29"/>
  <c r="V74" i="29"/>
  <c r="AD73" i="29"/>
  <c r="AC73" i="29"/>
  <c r="AB73" i="29"/>
  <c r="AA73" i="29"/>
  <c r="Z73" i="29"/>
  <c r="Y73" i="29"/>
  <c r="X73" i="29"/>
  <c r="W73" i="29"/>
  <c r="V73" i="29"/>
  <c r="AD72" i="29"/>
  <c r="AC72" i="29"/>
  <c r="AB72" i="29"/>
  <c r="AA72" i="29"/>
  <c r="Z72" i="29"/>
  <c r="Y72" i="29"/>
  <c r="X72" i="29"/>
  <c r="W72" i="29"/>
  <c r="V72" i="29"/>
  <c r="AD71" i="29"/>
  <c r="AC71" i="29"/>
  <c r="AB71" i="29"/>
  <c r="AA71" i="29"/>
  <c r="Z71" i="29"/>
  <c r="Y71" i="29"/>
  <c r="X71" i="29"/>
  <c r="W71" i="29"/>
  <c r="V71" i="29"/>
  <c r="AD70" i="29"/>
  <c r="AC70" i="29"/>
  <c r="AB70" i="29"/>
  <c r="AA70" i="29"/>
  <c r="Z70" i="29"/>
  <c r="Y70" i="29"/>
  <c r="X70" i="29"/>
  <c r="W70" i="29"/>
  <c r="V70" i="29"/>
  <c r="AD69" i="29"/>
  <c r="AC69" i="29"/>
  <c r="AB69" i="29"/>
  <c r="AA69" i="29"/>
  <c r="Z69" i="29"/>
  <c r="Y69" i="29"/>
  <c r="X69" i="29"/>
  <c r="W69" i="29"/>
  <c r="V69" i="29"/>
  <c r="AD68" i="29"/>
  <c r="AC68" i="29"/>
  <c r="AB68" i="29"/>
  <c r="AA68" i="29"/>
  <c r="Z68" i="29"/>
  <c r="Y68" i="29"/>
  <c r="X68" i="29"/>
  <c r="W68" i="29"/>
  <c r="V68" i="29"/>
  <c r="AD67" i="29"/>
  <c r="AC67" i="29"/>
  <c r="AB67" i="29"/>
  <c r="AA67" i="29"/>
  <c r="Z67" i="29"/>
  <c r="Y67" i="29"/>
  <c r="X67" i="29"/>
  <c r="W67" i="29"/>
  <c r="V67" i="29"/>
  <c r="AD66" i="29"/>
  <c r="AC66" i="29"/>
  <c r="AB66" i="29"/>
  <c r="AA66" i="29"/>
  <c r="Z66" i="29"/>
  <c r="Y66" i="29"/>
  <c r="X66" i="29"/>
  <c r="W66" i="29"/>
  <c r="V66" i="29"/>
  <c r="AD65" i="29"/>
  <c r="AC65" i="29"/>
  <c r="AB65" i="29"/>
  <c r="AA65" i="29"/>
  <c r="Z65" i="29"/>
  <c r="Y65" i="29"/>
  <c r="X65" i="29"/>
  <c r="W65" i="29"/>
  <c r="V65" i="29"/>
  <c r="AD64" i="29"/>
  <c r="AC64" i="29"/>
  <c r="AB64" i="29"/>
  <c r="AA64" i="29"/>
  <c r="Z64" i="29"/>
  <c r="Y64" i="29"/>
  <c r="X64" i="29"/>
  <c r="W64" i="29"/>
  <c r="V64" i="29"/>
  <c r="AD63" i="29"/>
  <c r="AC63" i="29"/>
  <c r="AB63" i="29"/>
  <c r="AA63" i="29"/>
  <c r="Z63" i="29"/>
  <c r="Y63" i="29"/>
  <c r="X63" i="29"/>
  <c r="W63" i="29"/>
  <c r="V63" i="29"/>
  <c r="AD62" i="29"/>
  <c r="AC62" i="29"/>
  <c r="AB62" i="29"/>
  <c r="AA62" i="29"/>
  <c r="Z62" i="29"/>
  <c r="Y62" i="29"/>
  <c r="X62" i="29"/>
  <c r="W62" i="29"/>
  <c r="V62" i="29"/>
  <c r="AD61" i="29"/>
  <c r="AC61" i="29"/>
  <c r="AB61" i="29"/>
  <c r="AA61" i="29"/>
  <c r="Z61" i="29"/>
  <c r="Y61" i="29"/>
  <c r="X61" i="29"/>
  <c r="W61" i="29"/>
  <c r="V61" i="29"/>
  <c r="AD60" i="29"/>
  <c r="AC60" i="29"/>
  <c r="AB60" i="29"/>
  <c r="AA60" i="29"/>
  <c r="Z60" i="29"/>
  <c r="Y60" i="29"/>
  <c r="X60" i="29"/>
  <c r="W60" i="29"/>
  <c r="V60" i="29"/>
  <c r="AD59" i="29"/>
  <c r="AC59" i="29"/>
  <c r="AB59" i="29"/>
  <c r="AA59" i="29"/>
  <c r="Z59" i="29"/>
  <c r="Y59" i="29"/>
  <c r="X59" i="29"/>
  <c r="W59" i="29"/>
  <c r="V59" i="29"/>
  <c r="AD58" i="29"/>
  <c r="AC58" i="29"/>
  <c r="AB58" i="29"/>
  <c r="AA58" i="29"/>
  <c r="Z58" i="29"/>
  <c r="Y58" i="29"/>
  <c r="X58" i="29"/>
  <c r="W58" i="29"/>
  <c r="V58" i="29"/>
  <c r="AD57" i="29"/>
  <c r="AC57" i="29"/>
  <c r="AB57" i="29"/>
  <c r="AA57" i="29"/>
  <c r="Z57" i="29"/>
  <c r="Y57" i="29"/>
  <c r="X57" i="29"/>
  <c r="W57" i="29"/>
  <c r="V57" i="29"/>
  <c r="AD56" i="29"/>
  <c r="AC56" i="29"/>
  <c r="AB56" i="29"/>
  <c r="AA56" i="29"/>
  <c r="Z56" i="29"/>
  <c r="Y56" i="29"/>
  <c r="X56" i="29"/>
  <c r="W56" i="29"/>
  <c r="V56" i="29"/>
  <c r="AD55" i="29"/>
  <c r="AC55" i="29"/>
  <c r="AB55" i="29"/>
  <c r="AA55" i="29"/>
  <c r="Z55" i="29"/>
  <c r="Y55" i="29"/>
  <c r="X55" i="29"/>
  <c r="W55" i="29"/>
  <c r="V55" i="29"/>
  <c r="AD54" i="29"/>
  <c r="AC54" i="29"/>
  <c r="AB54" i="29"/>
  <c r="AA54" i="29"/>
  <c r="Z54" i="29"/>
  <c r="Y54" i="29"/>
  <c r="X54" i="29"/>
  <c r="W54" i="29"/>
  <c r="V54" i="29"/>
  <c r="AD53" i="29"/>
  <c r="AC53" i="29"/>
  <c r="AB53" i="29"/>
  <c r="AA53" i="29"/>
  <c r="Z53" i="29"/>
  <c r="Y53" i="29"/>
  <c r="X53" i="29"/>
  <c r="W53" i="29"/>
  <c r="V53" i="29"/>
  <c r="AD52" i="29"/>
  <c r="AC52" i="29"/>
  <c r="AB52" i="29"/>
  <c r="AA52" i="29"/>
  <c r="Z52" i="29"/>
  <c r="Y52" i="29"/>
  <c r="X52" i="29"/>
  <c r="W52" i="29"/>
  <c r="V52" i="29"/>
  <c r="AD51" i="29"/>
  <c r="AC51" i="29"/>
  <c r="AB51" i="29"/>
  <c r="AA51" i="29"/>
  <c r="Z51" i="29"/>
  <c r="Y51" i="29"/>
  <c r="X51" i="29"/>
  <c r="W51" i="29"/>
  <c r="V51" i="29"/>
  <c r="AD50" i="29"/>
  <c r="AC50" i="29"/>
  <c r="AB50" i="29"/>
  <c r="AA50" i="29"/>
  <c r="Z50" i="29"/>
  <c r="Y50" i="29"/>
  <c r="X50" i="29"/>
  <c r="W50" i="29"/>
  <c r="V50" i="29"/>
  <c r="AD49" i="29"/>
  <c r="AC49" i="29"/>
  <c r="AB49" i="29"/>
  <c r="AA49" i="29"/>
  <c r="Z49" i="29"/>
  <c r="Y49" i="29"/>
  <c r="X49" i="29"/>
  <c r="W49" i="29"/>
  <c r="V49" i="29"/>
  <c r="AD48" i="29"/>
  <c r="AC48" i="29"/>
  <c r="AB48" i="29"/>
  <c r="AA48" i="29"/>
  <c r="Z48" i="29"/>
  <c r="Y48" i="29"/>
  <c r="X48" i="29"/>
  <c r="W48" i="29"/>
  <c r="V48" i="29"/>
  <c r="AD47" i="29"/>
  <c r="AC47" i="29"/>
  <c r="AB47" i="29"/>
  <c r="AA47" i="29"/>
  <c r="Z47" i="29"/>
  <c r="Y47" i="29"/>
  <c r="X47" i="29"/>
  <c r="W47" i="29"/>
  <c r="V47" i="29"/>
  <c r="AD46" i="29"/>
  <c r="AC46" i="29"/>
  <c r="AB46" i="29"/>
  <c r="AA46" i="29"/>
  <c r="Z46" i="29"/>
  <c r="Y46" i="29"/>
  <c r="X46" i="29"/>
  <c r="W46" i="29"/>
  <c r="V46" i="29"/>
  <c r="AD45" i="29"/>
  <c r="AC45" i="29"/>
  <c r="AB45" i="29"/>
  <c r="AA45" i="29"/>
  <c r="Z45" i="29"/>
  <c r="Y45" i="29"/>
  <c r="X45" i="29"/>
  <c r="W45" i="29"/>
  <c r="V45" i="29"/>
  <c r="AD44" i="29"/>
  <c r="AC44" i="29"/>
  <c r="AB44" i="29"/>
  <c r="AA44" i="29"/>
  <c r="Z44" i="29"/>
  <c r="Y44" i="29"/>
  <c r="X44" i="29"/>
  <c r="W44" i="29"/>
  <c r="V44" i="29"/>
  <c r="AD43" i="29"/>
  <c r="AC43" i="29"/>
  <c r="AB43" i="29"/>
  <c r="AA43" i="29"/>
  <c r="Z43" i="29"/>
  <c r="Y43" i="29"/>
  <c r="X43" i="29"/>
  <c r="W43" i="29"/>
  <c r="V43" i="29"/>
  <c r="AD42" i="29"/>
  <c r="AC42" i="29"/>
  <c r="AB42" i="29"/>
  <c r="AA42" i="29"/>
  <c r="Z42" i="29"/>
  <c r="Y42" i="29"/>
  <c r="X42" i="29"/>
  <c r="W42" i="29"/>
  <c r="V42" i="29"/>
  <c r="AD41" i="29"/>
  <c r="AC41" i="29"/>
  <c r="AB41" i="29"/>
  <c r="AA41" i="29"/>
  <c r="Z41" i="29"/>
  <c r="Y41" i="29"/>
  <c r="X41" i="29"/>
  <c r="W41" i="29"/>
  <c r="V41" i="29"/>
  <c r="AD40" i="29"/>
  <c r="AC40" i="29"/>
  <c r="AB40" i="29"/>
  <c r="AA40" i="29"/>
  <c r="Z40" i="29"/>
  <c r="Y40" i="29"/>
  <c r="X40" i="29"/>
  <c r="W40" i="29"/>
  <c r="V40" i="29"/>
  <c r="AD39" i="29"/>
  <c r="AC39" i="29"/>
  <c r="AB39" i="29"/>
  <c r="AA39" i="29"/>
  <c r="Z39" i="29"/>
  <c r="Y39" i="29"/>
  <c r="X39" i="29"/>
  <c r="W39" i="29"/>
  <c r="V39" i="29"/>
  <c r="AD38" i="29"/>
  <c r="AC38" i="29"/>
  <c r="AB38" i="29"/>
  <c r="AA38" i="29"/>
  <c r="Z38" i="29"/>
  <c r="Y38" i="29"/>
  <c r="X38" i="29"/>
  <c r="W38" i="29"/>
  <c r="V38" i="29"/>
  <c r="AD37" i="29"/>
  <c r="AC37" i="29"/>
  <c r="AB37" i="29"/>
  <c r="AA37" i="29"/>
  <c r="Z37" i="29"/>
  <c r="Y37" i="29"/>
  <c r="X37" i="29"/>
  <c r="W37" i="29"/>
  <c r="V37" i="29"/>
  <c r="AD36" i="29"/>
  <c r="AC36" i="29"/>
  <c r="AB36" i="29"/>
  <c r="AA36" i="29"/>
  <c r="Z36" i="29"/>
  <c r="Y36" i="29"/>
  <c r="X36" i="29"/>
  <c r="W36" i="29"/>
  <c r="V36" i="29"/>
  <c r="AD35" i="29"/>
  <c r="AC35" i="29"/>
  <c r="AB35" i="29"/>
  <c r="AA35" i="29"/>
  <c r="Z35" i="29"/>
  <c r="Y35" i="29"/>
  <c r="X35" i="29"/>
  <c r="W35" i="29"/>
  <c r="V35" i="29"/>
  <c r="AD34" i="29"/>
  <c r="AC34" i="29"/>
  <c r="AB34" i="29"/>
  <c r="AA34" i="29"/>
  <c r="Z34" i="29"/>
  <c r="Y34" i="29"/>
  <c r="X34" i="29"/>
  <c r="W34" i="29"/>
  <c r="V34" i="29"/>
  <c r="AD33" i="29"/>
  <c r="AC33" i="29"/>
  <c r="AB33" i="29"/>
  <c r="AA33" i="29"/>
  <c r="Z33" i="29"/>
  <c r="Y33" i="29"/>
  <c r="X33" i="29"/>
  <c r="W33" i="29"/>
  <c r="V33" i="29"/>
  <c r="AD32" i="29"/>
  <c r="AC32" i="29"/>
  <c r="AB32" i="29"/>
  <c r="AA32" i="29"/>
  <c r="Z32" i="29"/>
  <c r="Y32" i="29"/>
  <c r="X32" i="29"/>
  <c r="W32" i="29"/>
  <c r="V32" i="29"/>
  <c r="AD31" i="29"/>
  <c r="AC31" i="29"/>
  <c r="AB31" i="29"/>
  <c r="AA31" i="29"/>
  <c r="Z31" i="29"/>
  <c r="Y31" i="29"/>
  <c r="X31" i="29"/>
  <c r="W31" i="29"/>
  <c r="V31" i="29"/>
  <c r="AD30" i="29"/>
  <c r="AC30" i="29"/>
  <c r="AB30" i="29"/>
  <c r="AA30" i="29"/>
  <c r="Z30" i="29"/>
  <c r="Y30" i="29"/>
  <c r="X30" i="29"/>
  <c r="W30" i="29"/>
  <c r="V30" i="29"/>
  <c r="AD29" i="29"/>
  <c r="AC29" i="29"/>
  <c r="AB29" i="29"/>
  <c r="AA29" i="29"/>
  <c r="Z29" i="29"/>
  <c r="Y29" i="29"/>
  <c r="X29" i="29"/>
  <c r="W29" i="29"/>
  <c r="V29" i="29"/>
  <c r="AD28" i="29"/>
  <c r="AC28" i="29"/>
  <c r="AB28" i="29"/>
  <c r="AA28" i="29"/>
  <c r="Z28" i="29"/>
  <c r="Y28" i="29"/>
  <c r="X28" i="29"/>
  <c r="W28" i="29"/>
  <c r="V28" i="29"/>
  <c r="AD27" i="29"/>
  <c r="AC27" i="29"/>
  <c r="AB27" i="29"/>
  <c r="AA27" i="29"/>
  <c r="Z27" i="29"/>
  <c r="Y27" i="29"/>
  <c r="X27" i="29"/>
  <c r="W27" i="29"/>
  <c r="V27" i="29"/>
  <c r="AD26" i="29"/>
  <c r="AC26" i="29"/>
  <c r="AB26" i="29"/>
  <c r="AA26" i="29"/>
  <c r="Z26" i="29"/>
  <c r="Y26" i="29"/>
  <c r="X26" i="29"/>
  <c r="W26" i="29"/>
  <c r="V26" i="29"/>
  <c r="AD25" i="29"/>
  <c r="AC25" i="29"/>
  <c r="AB25" i="29"/>
  <c r="AA25" i="29"/>
  <c r="Z25" i="29"/>
  <c r="Y25" i="29"/>
  <c r="X25" i="29"/>
  <c r="W25" i="29"/>
  <c r="V25" i="29"/>
  <c r="AD24" i="29"/>
  <c r="AC24" i="29"/>
  <c r="AB24" i="29"/>
  <c r="AA24" i="29"/>
  <c r="Z24" i="29"/>
  <c r="Y24" i="29"/>
  <c r="X24" i="29"/>
  <c r="W24" i="29"/>
  <c r="V24" i="29"/>
  <c r="AD23" i="29"/>
  <c r="AC23" i="29"/>
  <c r="AB23" i="29"/>
  <c r="AA23" i="29"/>
  <c r="Z23" i="29"/>
  <c r="Y23" i="29"/>
  <c r="X23" i="29"/>
  <c r="W23" i="29"/>
  <c r="V23" i="29"/>
  <c r="AD22" i="29"/>
  <c r="AC22" i="29"/>
  <c r="AB22" i="29"/>
  <c r="AA22" i="29"/>
  <c r="Z22" i="29"/>
  <c r="Y22" i="29"/>
  <c r="X22" i="29"/>
  <c r="W22" i="29"/>
  <c r="V22" i="29"/>
  <c r="AD21" i="29"/>
  <c r="AC21" i="29"/>
  <c r="AB21" i="29"/>
  <c r="AA21" i="29"/>
  <c r="Z21" i="29"/>
  <c r="Y21" i="29"/>
  <c r="X21" i="29"/>
  <c r="W21" i="29"/>
  <c r="V21" i="29"/>
  <c r="AD20" i="29"/>
  <c r="AC20" i="29"/>
  <c r="AB20" i="29"/>
  <c r="AA20" i="29"/>
  <c r="Z20" i="29"/>
  <c r="Y20" i="29"/>
  <c r="X20" i="29"/>
  <c r="W20" i="29"/>
  <c r="V20" i="29"/>
  <c r="AD19" i="29"/>
  <c r="AC19" i="29"/>
  <c r="AB19" i="29"/>
  <c r="AA19" i="29"/>
  <c r="Z19" i="29"/>
  <c r="Y19" i="29"/>
  <c r="X19" i="29"/>
  <c r="W19" i="29"/>
  <c r="V19" i="29"/>
  <c r="AD18" i="29"/>
  <c r="AC18" i="29"/>
  <c r="AB18" i="29"/>
  <c r="AA18" i="29"/>
  <c r="Z18" i="29"/>
  <c r="Y18" i="29"/>
  <c r="X18" i="29"/>
  <c r="W18" i="29"/>
  <c r="V18" i="29"/>
  <c r="AD17" i="29"/>
  <c r="AC17" i="29"/>
  <c r="AB17" i="29"/>
  <c r="AA17" i="29"/>
  <c r="Z17" i="29"/>
  <c r="Y17" i="29"/>
  <c r="X17" i="29"/>
  <c r="W17" i="29"/>
  <c r="V17" i="29"/>
  <c r="AD16" i="29"/>
  <c r="AC16" i="29"/>
  <c r="AB16" i="29"/>
  <c r="AA16" i="29"/>
  <c r="Z16" i="29"/>
  <c r="Y16" i="29"/>
  <c r="X16" i="29"/>
  <c r="W16" i="29"/>
  <c r="V16" i="29"/>
  <c r="AD15" i="29"/>
  <c r="AC15" i="29"/>
  <c r="AB15" i="29"/>
  <c r="AA15" i="29"/>
  <c r="Z15" i="29"/>
  <c r="Y15" i="29"/>
  <c r="X15" i="29"/>
  <c r="W15" i="29"/>
  <c r="V15" i="29"/>
  <c r="AD14" i="29"/>
  <c r="AC14" i="29"/>
  <c r="AB14" i="29"/>
  <c r="AA14" i="29"/>
  <c r="Z14" i="29"/>
  <c r="Y14" i="29"/>
  <c r="X14" i="29"/>
  <c r="W14" i="29"/>
  <c r="V14" i="29"/>
  <c r="AD13" i="29"/>
  <c r="AC13" i="29"/>
  <c r="AB13" i="29"/>
  <c r="AA13" i="29"/>
  <c r="Z13" i="29"/>
  <c r="Y13" i="29"/>
  <c r="X13" i="29"/>
  <c r="W13" i="29"/>
  <c r="V13" i="29"/>
  <c r="AD12" i="29"/>
  <c r="AC12" i="29"/>
  <c r="AB12" i="29"/>
  <c r="AA12" i="29"/>
  <c r="Z12" i="29"/>
  <c r="Y12" i="29"/>
  <c r="X12" i="29"/>
  <c r="W12" i="29"/>
  <c r="V12" i="29"/>
  <c r="AD11" i="29"/>
  <c r="AC11" i="29"/>
  <c r="AB11" i="29"/>
  <c r="AA11" i="29"/>
  <c r="Z11" i="29"/>
  <c r="Y11" i="29"/>
  <c r="X11" i="29"/>
  <c r="W11" i="29"/>
  <c r="V11" i="29"/>
  <c r="AD10" i="29"/>
  <c r="AC10" i="29"/>
  <c r="AB10" i="29"/>
  <c r="AA10" i="29"/>
  <c r="Z10" i="29"/>
  <c r="Y10" i="29"/>
  <c r="X10" i="29"/>
  <c r="W10" i="29"/>
  <c r="V10" i="29"/>
  <c r="AD9" i="29"/>
  <c r="AC9" i="29"/>
  <c r="AB9" i="29"/>
  <c r="AA9" i="29"/>
  <c r="Z9" i="29"/>
  <c r="Y9" i="29"/>
  <c r="X9" i="29"/>
  <c r="W9" i="29"/>
  <c r="V9" i="29"/>
  <c r="AD8" i="29"/>
  <c r="AC8" i="29"/>
  <c r="AB8" i="29"/>
  <c r="AA8" i="29"/>
  <c r="Z8" i="29"/>
  <c r="Y8" i="29"/>
  <c r="X8" i="29"/>
  <c r="W8" i="29"/>
  <c r="V8" i="29"/>
  <c r="AD7" i="29"/>
  <c r="AC7" i="29"/>
  <c r="AB7" i="29"/>
  <c r="AA7" i="29"/>
  <c r="Z7" i="29"/>
  <c r="Y7" i="29"/>
  <c r="X7" i="29"/>
  <c r="W7" i="29"/>
  <c r="V7" i="29"/>
  <c r="AD6" i="29"/>
  <c r="AC6" i="29"/>
  <c r="AB6" i="29"/>
  <c r="AA6" i="29"/>
  <c r="Z6" i="29"/>
  <c r="Y6" i="29"/>
  <c r="X6" i="29"/>
  <c r="W6" i="29"/>
  <c r="V6" i="29"/>
  <c r="A1" i="29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C39" i="22"/>
  <c r="C40" i="22" s="1"/>
  <c r="C41" i="22" s="1"/>
  <c r="C42" i="22" s="1"/>
  <c r="C37" i="22"/>
  <c r="C38" i="22" s="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D58" i="2" l="1"/>
  <c r="D82" i="2"/>
  <c r="D86" i="2"/>
  <c r="D88" i="2"/>
  <c r="D90" i="2"/>
  <c r="D92" i="2"/>
  <c r="D94" i="2"/>
  <c r="D102" i="2"/>
  <c r="D104" i="2"/>
  <c r="D106" i="2"/>
  <c r="D108" i="2"/>
  <c r="D110" i="2"/>
  <c r="D146" i="2"/>
  <c r="D150" i="2"/>
  <c r="D152" i="2"/>
  <c r="D154" i="2"/>
  <c r="D156" i="2"/>
  <c r="D158" i="2"/>
  <c r="D166" i="2"/>
  <c r="A8" i="29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D172" i="2"/>
  <c r="D5" i="2"/>
  <c r="D7" i="2"/>
  <c r="D9" i="2"/>
  <c r="D11" i="2"/>
  <c r="D43" i="2"/>
  <c r="D51" i="2"/>
  <c r="D59" i="2"/>
  <c r="D83" i="2"/>
  <c r="D99" i="2"/>
  <c r="D101" i="2"/>
  <c r="D66" i="2"/>
  <c r="D78" i="2"/>
  <c r="D130" i="2"/>
  <c r="D142" i="2"/>
  <c r="D4" i="2"/>
  <c r="D31" i="2"/>
  <c r="D147" i="2"/>
  <c r="D163" i="2"/>
  <c r="D171" i="2"/>
  <c r="D16" i="2"/>
  <c r="D32" i="2"/>
  <c r="D67" i="2"/>
  <c r="D98" i="2"/>
  <c r="D114" i="2"/>
  <c r="D118" i="2"/>
  <c r="D120" i="2"/>
  <c r="D122" i="2"/>
  <c r="D124" i="2"/>
  <c r="D126" i="2"/>
  <c r="D134" i="2"/>
  <c r="D136" i="2"/>
  <c r="D138" i="2"/>
  <c r="D140" i="2"/>
  <c r="D15" i="2"/>
  <c r="D19" i="2"/>
  <c r="D21" i="2"/>
  <c r="D23" i="2"/>
  <c r="D25" i="2"/>
  <c r="D27" i="2"/>
  <c r="D35" i="2"/>
  <c r="D37" i="2"/>
  <c r="D39" i="2"/>
  <c r="D41" i="2"/>
  <c r="D50" i="2"/>
  <c r="D70" i="2"/>
  <c r="D72" i="2"/>
  <c r="D74" i="2"/>
  <c r="D76" i="2"/>
  <c r="D115" i="2"/>
  <c r="D131" i="2"/>
  <c r="D162" i="2"/>
  <c r="D6" i="2"/>
  <c r="D10" i="2"/>
  <c r="D12" i="2"/>
  <c r="D38" i="2"/>
  <c r="D42" i="2"/>
  <c r="D44" i="2"/>
  <c r="D46" i="2"/>
  <c r="D55" i="2"/>
  <c r="D57" i="2"/>
  <c r="D60" i="2"/>
  <c r="D62" i="2"/>
  <c r="D73" i="2"/>
  <c r="D77" i="2"/>
  <c r="D79" i="2"/>
  <c r="D111" i="2"/>
  <c r="D137" i="2"/>
  <c r="D141" i="2"/>
  <c r="D143" i="2"/>
  <c r="D145" i="2"/>
  <c r="D169" i="2"/>
  <c r="D22" i="2"/>
  <c r="D26" i="2"/>
  <c r="D28" i="2"/>
  <c r="D47" i="2"/>
  <c r="D49" i="2"/>
  <c r="D52" i="2"/>
  <c r="D54" i="2"/>
  <c r="D63" i="2"/>
  <c r="D65" i="2"/>
  <c r="D89" i="2"/>
  <c r="D93" i="2"/>
  <c r="D95" i="2"/>
  <c r="D121" i="2"/>
  <c r="D125" i="2"/>
  <c r="D127" i="2"/>
  <c r="D153" i="2"/>
  <c r="D157" i="2"/>
  <c r="D159" i="2"/>
  <c r="D170" i="2"/>
  <c r="D8" i="2"/>
  <c r="D17" i="2"/>
  <c r="D24" i="2"/>
  <c r="D33" i="2"/>
  <c r="D40" i="2"/>
  <c r="D68" i="2"/>
  <c r="D75" i="2"/>
  <c r="D84" i="2"/>
  <c r="D91" i="2"/>
  <c r="D100" i="2"/>
  <c r="D107" i="2"/>
  <c r="D109" i="2"/>
  <c r="D116" i="2"/>
  <c r="D123" i="2"/>
  <c r="D132" i="2"/>
  <c r="D139" i="2"/>
  <c r="D148" i="2"/>
  <c r="D155" i="2"/>
  <c r="D164" i="2"/>
  <c r="D168" i="2"/>
  <c r="D14" i="2"/>
  <c r="D30" i="2"/>
  <c r="D81" i="2"/>
  <c r="D97" i="2"/>
  <c r="D161" i="2"/>
  <c r="D113" i="2"/>
  <c r="D129" i="2"/>
  <c r="D13" i="2"/>
  <c r="D18" i="2"/>
  <c r="D20" i="2"/>
  <c r="D29" i="2"/>
  <c r="D34" i="2"/>
  <c r="D36" i="2"/>
  <c r="D45" i="2"/>
  <c r="D48" i="2"/>
  <c r="D53" i="2"/>
  <c r="D56" i="2"/>
  <c r="D61" i="2"/>
  <c r="D64" i="2"/>
  <c r="D69" i="2"/>
  <c r="D71" i="2"/>
  <c r="D80" i="2"/>
  <c r="D85" i="2"/>
  <c r="D87" i="2"/>
  <c r="D96" i="2"/>
  <c r="D103" i="2"/>
  <c r="D105" i="2"/>
  <c r="D112" i="2"/>
  <c r="D117" i="2"/>
  <c r="D119" i="2"/>
  <c r="D128" i="2"/>
  <c r="D133" i="2"/>
  <c r="D135" i="2"/>
  <c r="D144" i="2"/>
  <c r="D149" i="2"/>
  <c r="D151" i="2"/>
  <c r="D160" i="2"/>
  <c r="D165" i="2"/>
  <c r="D167" i="2"/>
  <c r="M4" i="17"/>
  <c r="L4" i="17"/>
  <c r="K4" i="17"/>
  <c r="J4" i="17"/>
  <c r="M4" i="28"/>
  <c r="L4" i="28"/>
  <c r="K4" i="28"/>
  <c r="J4" i="28"/>
  <c r="Z4" i="28"/>
  <c r="Y4" i="28"/>
  <c r="I4" i="28"/>
  <c r="H4" i="28"/>
  <c r="AD76" i="28"/>
  <c r="AD75" i="28"/>
  <c r="AD74" i="28"/>
  <c r="AD73" i="28"/>
  <c r="AD72" i="28"/>
  <c r="AD71" i="28"/>
  <c r="AD70" i="28"/>
  <c r="AD69" i="28"/>
  <c r="AD68" i="28"/>
  <c r="AD67" i="28"/>
  <c r="AD66" i="28"/>
  <c r="AD65" i="28"/>
  <c r="AD64" i="28"/>
  <c r="AD63" i="28"/>
  <c r="AD62" i="28"/>
  <c r="AD61" i="28"/>
  <c r="AD60" i="28"/>
  <c r="AD59" i="28"/>
  <c r="AD58" i="28"/>
  <c r="AD57" i="28"/>
  <c r="AD56" i="28"/>
  <c r="AD55" i="28"/>
  <c r="AD54" i="28"/>
  <c r="AD53" i="28"/>
  <c r="AD52" i="28"/>
  <c r="AD51" i="28"/>
  <c r="AD50" i="28"/>
  <c r="AD49" i="28"/>
  <c r="AD48" i="28"/>
  <c r="AD47" i="28"/>
  <c r="AD46" i="28"/>
  <c r="AD45" i="28"/>
  <c r="AD44" i="28"/>
  <c r="AD43" i="28"/>
  <c r="AD42" i="28"/>
  <c r="AD41" i="28"/>
  <c r="AD40" i="28"/>
  <c r="AD39" i="28"/>
  <c r="AD38" i="28"/>
  <c r="AD37" i="28"/>
  <c r="AD36" i="28"/>
  <c r="AD35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AD8" i="28"/>
  <c r="AD7" i="28"/>
  <c r="AD6" i="28"/>
  <c r="AD5" i="28"/>
  <c r="AD4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A5" i="28"/>
  <c r="J5" i="28" s="1"/>
  <c r="Q4" i="28"/>
  <c r="A1" i="28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F367" i="19"/>
  <c r="E367" i="19"/>
  <c r="F366" i="19"/>
  <c r="E366" i="19"/>
  <c r="F365" i="19"/>
  <c r="E365" i="19"/>
  <c r="F364" i="19"/>
  <c r="E364" i="19"/>
  <c r="F363" i="19"/>
  <c r="E363" i="19"/>
  <c r="F362" i="19"/>
  <c r="E362" i="19"/>
  <c r="F361" i="19"/>
  <c r="E361" i="19"/>
  <c r="F360" i="19"/>
  <c r="E360" i="19"/>
  <c r="F359" i="19"/>
  <c r="E359" i="19"/>
  <c r="F358" i="19"/>
  <c r="E358" i="19"/>
  <c r="F357" i="19"/>
  <c r="E357" i="19"/>
  <c r="F356" i="19"/>
  <c r="E356" i="19"/>
  <c r="F355" i="19"/>
  <c r="E355" i="19"/>
  <c r="F354" i="19"/>
  <c r="E354" i="19"/>
  <c r="F353" i="19"/>
  <c r="E353" i="19"/>
  <c r="F352" i="19"/>
  <c r="E352" i="19"/>
  <c r="F351" i="19"/>
  <c r="E351" i="19"/>
  <c r="F350" i="19"/>
  <c r="E350" i="19"/>
  <c r="F349" i="19"/>
  <c r="E349" i="19"/>
  <c r="F348" i="19"/>
  <c r="E348" i="19"/>
  <c r="F347" i="19"/>
  <c r="E347" i="19"/>
  <c r="F346" i="19"/>
  <c r="E346" i="19"/>
  <c r="F345" i="19"/>
  <c r="E345" i="19"/>
  <c r="F344" i="19"/>
  <c r="E344" i="19"/>
  <c r="F343" i="19"/>
  <c r="E343" i="19"/>
  <c r="F342" i="19"/>
  <c r="E342" i="19"/>
  <c r="F341" i="19"/>
  <c r="E341" i="19"/>
  <c r="F340" i="19"/>
  <c r="E340" i="19"/>
  <c r="F339" i="19"/>
  <c r="E339" i="19"/>
  <c r="F338" i="19"/>
  <c r="E338" i="19"/>
  <c r="F337" i="19"/>
  <c r="E337" i="19"/>
  <c r="F336" i="19"/>
  <c r="E336" i="19"/>
  <c r="F335" i="19"/>
  <c r="E335" i="19"/>
  <c r="F334" i="19"/>
  <c r="E334" i="19"/>
  <c r="F333" i="19"/>
  <c r="E333" i="19"/>
  <c r="F332" i="19"/>
  <c r="E332" i="19"/>
  <c r="F331" i="19"/>
  <c r="E331" i="19"/>
  <c r="F330" i="19"/>
  <c r="E330" i="19"/>
  <c r="F329" i="19"/>
  <c r="E329" i="19"/>
  <c r="F328" i="19"/>
  <c r="E328" i="19"/>
  <c r="F327" i="19"/>
  <c r="E327" i="19"/>
  <c r="F326" i="19"/>
  <c r="E326" i="19"/>
  <c r="F325" i="19"/>
  <c r="E325" i="19"/>
  <c r="F324" i="19"/>
  <c r="E324" i="19"/>
  <c r="F323" i="19"/>
  <c r="E323" i="19"/>
  <c r="F322" i="19"/>
  <c r="E322" i="19"/>
  <c r="F321" i="19"/>
  <c r="E321" i="19"/>
  <c r="F320" i="19"/>
  <c r="E320" i="19"/>
  <c r="F319" i="19"/>
  <c r="E319" i="19"/>
  <c r="F318" i="19"/>
  <c r="E318" i="19"/>
  <c r="F317" i="19"/>
  <c r="E317" i="19"/>
  <c r="F316" i="19"/>
  <c r="E316" i="19"/>
  <c r="F315" i="19"/>
  <c r="E315" i="19"/>
  <c r="F314" i="19"/>
  <c r="E314" i="19"/>
  <c r="F313" i="19"/>
  <c r="E313" i="19"/>
  <c r="F312" i="19"/>
  <c r="E312" i="19"/>
  <c r="F311" i="19"/>
  <c r="E311" i="19"/>
  <c r="F310" i="19"/>
  <c r="E310" i="19"/>
  <c r="F309" i="19"/>
  <c r="E309" i="19"/>
  <c r="F308" i="19"/>
  <c r="E308" i="19"/>
  <c r="F307" i="19"/>
  <c r="E307" i="19"/>
  <c r="F306" i="19"/>
  <c r="E306" i="19"/>
  <c r="F305" i="19"/>
  <c r="E305" i="19"/>
  <c r="F304" i="19"/>
  <c r="E304" i="19"/>
  <c r="F303" i="19"/>
  <c r="E303" i="19"/>
  <c r="F302" i="19"/>
  <c r="E302" i="19"/>
  <c r="F301" i="19"/>
  <c r="E301" i="19"/>
  <c r="F300" i="19"/>
  <c r="E300" i="19"/>
  <c r="F299" i="19"/>
  <c r="E299" i="19"/>
  <c r="F298" i="19"/>
  <c r="E298" i="19"/>
  <c r="F297" i="19"/>
  <c r="E297" i="19"/>
  <c r="F296" i="19"/>
  <c r="E296" i="19"/>
  <c r="F295" i="19"/>
  <c r="E295" i="19"/>
  <c r="F294" i="19"/>
  <c r="E294" i="19"/>
  <c r="F293" i="19"/>
  <c r="E293" i="19"/>
  <c r="F292" i="19"/>
  <c r="E292" i="19"/>
  <c r="F291" i="19"/>
  <c r="E291" i="19"/>
  <c r="F290" i="19"/>
  <c r="E290" i="19"/>
  <c r="F289" i="19"/>
  <c r="E289" i="19"/>
  <c r="F288" i="19"/>
  <c r="E288" i="19"/>
  <c r="F287" i="19"/>
  <c r="E287" i="19"/>
  <c r="F286" i="19"/>
  <c r="E286" i="19"/>
  <c r="F285" i="19"/>
  <c r="E285" i="19"/>
  <c r="F284" i="19"/>
  <c r="E284" i="19"/>
  <c r="F283" i="19"/>
  <c r="E283" i="19"/>
  <c r="F282" i="19"/>
  <c r="E282" i="19"/>
  <c r="F281" i="19"/>
  <c r="E281" i="19"/>
  <c r="F280" i="19"/>
  <c r="E280" i="19"/>
  <c r="F279" i="19"/>
  <c r="E279" i="19"/>
  <c r="F278" i="19"/>
  <c r="E278" i="19"/>
  <c r="F277" i="19"/>
  <c r="E277" i="19"/>
  <c r="F276" i="19"/>
  <c r="E276" i="19"/>
  <c r="F275" i="19"/>
  <c r="E275" i="19"/>
  <c r="F274" i="19"/>
  <c r="E274" i="19"/>
  <c r="F273" i="19"/>
  <c r="E273" i="19"/>
  <c r="F272" i="19"/>
  <c r="E272" i="19"/>
  <c r="F271" i="19"/>
  <c r="E271" i="19"/>
  <c r="F270" i="19"/>
  <c r="E270" i="19"/>
  <c r="F269" i="19"/>
  <c r="E269" i="19"/>
  <c r="F268" i="19"/>
  <c r="E268" i="19"/>
  <c r="F267" i="19"/>
  <c r="E267" i="19"/>
  <c r="F266" i="19"/>
  <c r="E266" i="19"/>
  <c r="F265" i="19"/>
  <c r="E265" i="19"/>
  <c r="F264" i="19"/>
  <c r="E264" i="19"/>
  <c r="F263" i="19"/>
  <c r="E263" i="19"/>
  <c r="F262" i="19"/>
  <c r="E262" i="19"/>
  <c r="F261" i="19"/>
  <c r="E261" i="19"/>
  <c r="F260" i="19"/>
  <c r="E260" i="19"/>
  <c r="F259" i="19"/>
  <c r="E259" i="19"/>
  <c r="F258" i="19"/>
  <c r="E258" i="19"/>
  <c r="F257" i="19"/>
  <c r="E257" i="19"/>
  <c r="F256" i="19"/>
  <c r="E256" i="19"/>
  <c r="F255" i="19"/>
  <c r="E255" i="19"/>
  <c r="F254" i="19"/>
  <c r="E254" i="19"/>
  <c r="F253" i="19"/>
  <c r="E253" i="19"/>
  <c r="F252" i="19"/>
  <c r="E252" i="19"/>
  <c r="F251" i="19"/>
  <c r="E251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F242" i="19"/>
  <c r="E242" i="19"/>
  <c r="F241" i="19"/>
  <c r="E241" i="19"/>
  <c r="F240" i="19"/>
  <c r="E240" i="19"/>
  <c r="F239" i="19"/>
  <c r="E239" i="19"/>
  <c r="F238" i="19"/>
  <c r="E238" i="19"/>
  <c r="F237" i="19"/>
  <c r="E237" i="19"/>
  <c r="F236" i="19"/>
  <c r="E236" i="19"/>
  <c r="F235" i="19"/>
  <c r="E235" i="19"/>
  <c r="F234" i="19"/>
  <c r="E234" i="19"/>
  <c r="F233" i="19"/>
  <c r="E233" i="19"/>
  <c r="F232" i="19"/>
  <c r="E232" i="19"/>
  <c r="F231" i="19"/>
  <c r="E231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F223" i="19"/>
  <c r="E223" i="19"/>
  <c r="F222" i="19"/>
  <c r="E222" i="19"/>
  <c r="F221" i="19"/>
  <c r="E221" i="19"/>
  <c r="F220" i="19"/>
  <c r="E220" i="19"/>
  <c r="F219" i="19"/>
  <c r="E219" i="19"/>
  <c r="F218" i="19"/>
  <c r="E218" i="19"/>
  <c r="F217" i="19"/>
  <c r="E217" i="19"/>
  <c r="F216" i="19"/>
  <c r="E216" i="19"/>
  <c r="F215" i="19"/>
  <c r="E215" i="19"/>
  <c r="F214" i="19"/>
  <c r="E214" i="19"/>
  <c r="F213" i="19"/>
  <c r="E213" i="19"/>
  <c r="F212" i="19"/>
  <c r="E212" i="19"/>
  <c r="F211" i="19"/>
  <c r="E211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203" i="19"/>
  <c r="E203" i="19"/>
  <c r="F202" i="19"/>
  <c r="E202" i="19"/>
  <c r="F201" i="19"/>
  <c r="E201" i="19"/>
  <c r="F200" i="19"/>
  <c r="E200" i="19"/>
  <c r="F199" i="19"/>
  <c r="E199" i="19"/>
  <c r="F198" i="19"/>
  <c r="E198" i="19"/>
  <c r="F197" i="19"/>
  <c r="E197" i="19"/>
  <c r="F196" i="19"/>
  <c r="E196" i="19"/>
  <c r="F195" i="19"/>
  <c r="E195" i="19"/>
  <c r="F194" i="19"/>
  <c r="E194" i="19"/>
  <c r="F193" i="19"/>
  <c r="E193" i="19"/>
  <c r="F192" i="19"/>
  <c r="E192" i="19"/>
  <c r="F191" i="19"/>
  <c r="E191" i="19"/>
  <c r="F190" i="19"/>
  <c r="E190" i="19"/>
  <c r="F189" i="19"/>
  <c r="E189" i="19"/>
  <c r="F188" i="19"/>
  <c r="E188" i="19"/>
  <c r="F187" i="19"/>
  <c r="E187" i="19"/>
  <c r="F186" i="19"/>
  <c r="E186" i="19"/>
  <c r="F185" i="19"/>
  <c r="E185" i="19"/>
  <c r="F184" i="19"/>
  <c r="E184" i="19"/>
  <c r="F183" i="19"/>
  <c r="E183" i="19"/>
  <c r="F182" i="19"/>
  <c r="E182" i="19"/>
  <c r="F181" i="19"/>
  <c r="E181" i="19"/>
  <c r="F180" i="19"/>
  <c r="E180" i="19"/>
  <c r="F179" i="19"/>
  <c r="E179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F170" i="19"/>
  <c r="E170" i="19"/>
  <c r="F169" i="19"/>
  <c r="E169" i="19"/>
  <c r="F168" i="19"/>
  <c r="E168" i="19"/>
  <c r="F167" i="19"/>
  <c r="E167" i="19"/>
  <c r="F166" i="19"/>
  <c r="E166" i="19"/>
  <c r="F165" i="19"/>
  <c r="E165" i="19"/>
  <c r="F164" i="19"/>
  <c r="E164" i="19"/>
  <c r="F163" i="19"/>
  <c r="E163" i="19"/>
  <c r="F162" i="19"/>
  <c r="E162" i="19"/>
  <c r="F161" i="19"/>
  <c r="E161" i="19"/>
  <c r="F160" i="19"/>
  <c r="E160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F152" i="19"/>
  <c r="E152" i="19"/>
  <c r="F151" i="19"/>
  <c r="E151" i="19"/>
  <c r="F150" i="19"/>
  <c r="E150" i="19"/>
  <c r="F149" i="19"/>
  <c r="E149" i="19"/>
  <c r="F148" i="19"/>
  <c r="E148" i="19"/>
  <c r="F147" i="19"/>
  <c r="E147" i="19"/>
  <c r="F146" i="19"/>
  <c r="E146" i="19"/>
  <c r="F145" i="19"/>
  <c r="E145" i="19"/>
  <c r="F144" i="19"/>
  <c r="E144" i="19"/>
  <c r="F143" i="19"/>
  <c r="E143" i="19"/>
  <c r="F142" i="19"/>
  <c r="E142" i="19"/>
  <c r="F141" i="19"/>
  <c r="E141" i="19"/>
  <c r="F140" i="19"/>
  <c r="E140" i="19"/>
  <c r="F139" i="19"/>
  <c r="E139" i="19"/>
  <c r="F138" i="19"/>
  <c r="E138" i="19"/>
  <c r="F137" i="19"/>
  <c r="E137" i="19"/>
  <c r="F136" i="19"/>
  <c r="E136" i="19"/>
  <c r="F135" i="19"/>
  <c r="E135" i="19"/>
  <c r="F134" i="19"/>
  <c r="E134" i="19"/>
  <c r="F133" i="19"/>
  <c r="E133" i="19"/>
  <c r="F132" i="19"/>
  <c r="E132" i="19"/>
  <c r="F131" i="19"/>
  <c r="E131" i="19"/>
  <c r="F130" i="19"/>
  <c r="E130" i="19"/>
  <c r="F129" i="19"/>
  <c r="E129" i="19"/>
  <c r="F128" i="19"/>
  <c r="E128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F121" i="19"/>
  <c r="E121" i="19"/>
  <c r="F120" i="19"/>
  <c r="E120" i="19"/>
  <c r="F119" i="19"/>
  <c r="E119" i="19"/>
  <c r="F118" i="19"/>
  <c r="E118" i="19"/>
  <c r="F117" i="19"/>
  <c r="E117" i="19"/>
  <c r="F116" i="19"/>
  <c r="E116" i="19"/>
  <c r="F115" i="19"/>
  <c r="E115" i="19"/>
  <c r="F114" i="19"/>
  <c r="E114" i="19"/>
  <c r="F113" i="19"/>
  <c r="E113" i="19"/>
  <c r="F112" i="19"/>
  <c r="E112" i="19"/>
  <c r="F111" i="19"/>
  <c r="E111" i="19"/>
  <c r="F110" i="19"/>
  <c r="E110" i="19"/>
  <c r="F109" i="19"/>
  <c r="E109" i="19"/>
  <c r="F108" i="19"/>
  <c r="E108" i="19"/>
  <c r="F107" i="19"/>
  <c r="E107" i="19"/>
  <c r="F106" i="19"/>
  <c r="E106" i="19"/>
  <c r="F105" i="19"/>
  <c r="E105" i="19"/>
  <c r="F104" i="19"/>
  <c r="E104" i="19"/>
  <c r="F103" i="19"/>
  <c r="E103" i="19"/>
  <c r="F102" i="19"/>
  <c r="E102" i="19"/>
  <c r="F101" i="19"/>
  <c r="E101" i="19"/>
  <c r="F100" i="19"/>
  <c r="E100" i="19"/>
  <c r="F99" i="19"/>
  <c r="E99" i="19"/>
  <c r="F98" i="19"/>
  <c r="E98" i="19"/>
  <c r="F97" i="19"/>
  <c r="E97" i="19"/>
  <c r="F96" i="19"/>
  <c r="E96" i="19"/>
  <c r="F95" i="19"/>
  <c r="E95" i="19"/>
  <c r="F94" i="19"/>
  <c r="E94" i="19"/>
  <c r="F93" i="19"/>
  <c r="E93" i="19"/>
  <c r="F92" i="19"/>
  <c r="E92" i="19"/>
  <c r="F91" i="19"/>
  <c r="E91" i="19"/>
  <c r="F90" i="19"/>
  <c r="E90" i="19"/>
  <c r="F89" i="19"/>
  <c r="E89" i="19"/>
  <c r="F88" i="19"/>
  <c r="E88" i="19"/>
  <c r="F87" i="19"/>
  <c r="E87" i="19"/>
  <c r="F86" i="19"/>
  <c r="E86" i="19"/>
  <c r="F85" i="19"/>
  <c r="E85" i="19"/>
  <c r="F84" i="19"/>
  <c r="E84" i="19"/>
  <c r="F83" i="19"/>
  <c r="E83" i="19"/>
  <c r="F82" i="19"/>
  <c r="E82" i="19"/>
  <c r="F81" i="19"/>
  <c r="E81" i="19"/>
  <c r="F80" i="19"/>
  <c r="E80" i="19"/>
  <c r="F79" i="19"/>
  <c r="E79" i="19"/>
  <c r="F78" i="19"/>
  <c r="E78" i="19"/>
  <c r="F77" i="19"/>
  <c r="E77" i="19"/>
  <c r="F76" i="19"/>
  <c r="E76" i="19"/>
  <c r="F75" i="19"/>
  <c r="E75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F67" i="19"/>
  <c r="E67" i="19"/>
  <c r="F66" i="19"/>
  <c r="E66" i="19"/>
  <c r="F65" i="19"/>
  <c r="E65" i="19"/>
  <c r="F64" i="19"/>
  <c r="E64" i="19"/>
  <c r="F63" i="19"/>
  <c r="E63" i="19"/>
  <c r="F62" i="19"/>
  <c r="E62" i="19"/>
  <c r="F61" i="19"/>
  <c r="E61" i="19"/>
  <c r="F60" i="19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F42" i="19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E14" i="19"/>
  <c r="E13" i="19"/>
  <c r="F14" i="19"/>
  <c r="F13" i="19"/>
  <c r="F12" i="19"/>
  <c r="F11" i="19"/>
  <c r="F10" i="19"/>
  <c r="F9" i="19"/>
  <c r="F8" i="19"/>
  <c r="F7" i="19"/>
  <c r="F6" i="19"/>
  <c r="F5" i="19"/>
  <c r="F4" i="19"/>
  <c r="A122" i="11"/>
  <c r="A121" i="11"/>
  <c r="A117" i="11"/>
  <c r="A118" i="11" s="1"/>
  <c r="A119" i="11" s="1"/>
  <c r="A120" i="11" s="1"/>
  <c r="AE4" i="28" l="1"/>
  <c r="I5" i="28"/>
  <c r="K5" i="28"/>
  <c r="M5" i="28"/>
  <c r="H5" i="28"/>
  <c r="Q5" i="28"/>
  <c r="L5" i="28"/>
  <c r="Y5" i="28"/>
  <c r="Z5" i="28"/>
  <c r="A6" i="28"/>
  <c r="I122" i="11"/>
  <c r="I120" i="11"/>
  <c r="I118" i="11"/>
  <c r="B121" i="11"/>
  <c r="B119" i="11"/>
  <c r="B118" i="11"/>
  <c r="J120" i="11"/>
  <c r="J121" i="11"/>
  <c r="I121" i="11"/>
  <c r="I119" i="11"/>
  <c r="J118" i="11"/>
  <c r="J119" i="11"/>
  <c r="I117" i="11"/>
  <c r="B122" i="11"/>
  <c r="B120" i="11"/>
  <c r="J122" i="11"/>
  <c r="K6" i="28" l="1"/>
  <c r="Z6" i="28"/>
  <c r="M6" i="28"/>
  <c r="J6" i="28"/>
  <c r="Y6" i="28"/>
  <c r="I6" i="28"/>
  <c r="L6" i="28"/>
  <c r="H6" i="28"/>
  <c r="A7" i="28"/>
  <c r="Q6" i="28"/>
  <c r="I4" i="17"/>
  <c r="C254" i="26"/>
  <c r="B291" i="5"/>
  <c r="C267" i="4"/>
  <c r="D267" i="4" s="1"/>
  <c r="A267" i="4"/>
  <c r="D2" i="15"/>
  <c r="E399" i="26"/>
  <c r="E398" i="26"/>
  <c r="E397" i="26"/>
  <c r="E396" i="26"/>
  <c r="E395" i="26"/>
  <c r="E394" i="26"/>
  <c r="E393" i="26"/>
  <c r="E392" i="26"/>
  <c r="E391" i="26"/>
  <c r="E390" i="26"/>
  <c r="E389" i="26"/>
  <c r="E388" i="26"/>
  <c r="E387" i="26"/>
  <c r="E386" i="26"/>
  <c r="E385" i="26"/>
  <c r="E384" i="26"/>
  <c r="E383" i="26"/>
  <c r="E382" i="26"/>
  <c r="E381" i="26"/>
  <c r="E380" i="26"/>
  <c r="E379" i="26"/>
  <c r="E378" i="26"/>
  <c r="E377" i="26"/>
  <c r="E376" i="26"/>
  <c r="E375" i="26"/>
  <c r="E374" i="26"/>
  <c r="E373" i="26"/>
  <c r="E372" i="26"/>
  <c r="E371" i="26"/>
  <c r="E370" i="26"/>
  <c r="E369" i="26"/>
  <c r="E368" i="26"/>
  <c r="E367" i="26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18" i="27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18" i="25"/>
  <c r="D399" i="24"/>
  <c r="D398" i="24"/>
  <c r="D397" i="24"/>
  <c r="D396" i="24"/>
  <c r="D395" i="24"/>
  <c r="D394" i="24"/>
  <c r="D393" i="24"/>
  <c r="D392" i="24"/>
  <c r="D391" i="24"/>
  <c r="D390" i="24"/>
  <c r="D389" i="24"/>
  <c r="D388" i="24"/>
  <c r="D387" i="24"/>
  <c r="D386" i="24"/>
  <c r="D385" i="24"/>
  <c r="D384" i="24"/>
  <c r="D383" i="24"/>
  <c r="D382" i="24"/>
  <c r="D381" i="24"/>
  <c r="D380" i="24"/>
  <c r="D379" i="24"/>
  <c r="D378" i="24"/>
  <c r="D377" i="24"/>
  <c r="D376" i="24"/>
  <c r="D375" i="24"/>
  <c r="D374" i="24"/>
  <c r="D373" i="24"/>
  <c r="D372" i="24"/>
  <c r="D371" i="24"/>
  <c r="D370" i="24"/>
  <c r="D369" i="24"/>
  <c r="D368" i="24"/>
  <c r="D367" i="24"/>
  <c r="D366" i="24"/>
  <c r="D365" i="24"/>
  <c r="D364" i="24"/>
  <c r="D363" i="24"/>
  <c r="D362" i="24"/>
  <c r="D361" i="24"/>
  <c r="D360" i="24"/>
  <c r="D359" i="24"/>
  <c r="D358" i="24"/>
  <c r="D357" i="24"/>
  <c r="D356" i="24"/>
  <c r="D355" i="24"/>
  <c r="D354" i="24"/>
  <c r="D353" i="24"/>
  <c r="D352" i="24"/>
  <c r="D351" i="24"/>
  <c r="D350" i="24"/>
  <c r="D349" i="24"/>
  <c r="D348" i="24"/>
  <c r="D347" i="24"/>
  <c r="D346" i="24"/>
  <c r="D345" i="24"/>
  <c r="D344" i="24"/>
  <c r="D343" i="24"/>
  <c r="D342" i="24"/>
  <c r="D341" i="24"/>
  <c r="D340" i="24"/>
  <c r="D339" i="24"/>
  <c r="D338" i="24"/>
  <c r="D337" i="24"/>
  <c r="D336" i="24"/>
  <c r="D335" i="24"/>
  <c r="D334" i="24"/>
  <c r="D333" i="24"/>
  <c r="D332" i="24"/>
  <c r="D331" i="24"/>
  <c r="D330" i="24"/>
  <c r="D329" i="24"/>
  <c r="D328" i="24"/>
  <c r="D327" i="24"/>
  <c r="D326" i="24"/>
  <c r="D325" i="24"/>
  <c r="D324" i="24"/>
  <c r="D323" i="24"/>
  <c r="D322" i="24"/>
  <c r="D321" i="24"/>
  <c r="D320" i="24"/>
  <c r="D319" i="24"/>
  <c r="D318" i="24"/>
  <c r="D317" i="24"/>
  <c r="D316" i="24"/>
  <c r="D315" i="24"/>
  <c r="D314" i="24"/>
  <c r="D313" i="24"/>
  <c r="D312" i="24"/>
  <c r="D311" i="24"/>
  <c r="D310" i="24"/>
  <c r="D309" i="24"/>
  <c r="D308" i="24"/>
  <c r="D307" i="24"/>
  <c r="D306" i="24"/>
  <c r="D305" i="24"/>
  <c r="D304" i="24"/>
  <c r="D303" i="24"/>
  <c r="D302" i="24"/>
  <c r="D301" i="24"/>
  <c r="D300" i="24"/>
  <c r="D299" i="24"/>
  <c r="D298" i="24"/>
  <c r="D297" i="24"/>
  <c r="D296" i="24"/>
  <c r="D295" i="24"/>
  <c r="D294" i="24"/>
  <c r="D293" i="24"/>
  <c r="D292" i="24"/>
  <c r="D291" i="24"/>
  <c r="D290" i="24"/>
  <c r="D289" i="24"/>
  <c r="D288" i="24"/>
  <c r="D287" i="24"/>
  <c r="D286" i="24"/>
  <c r="D285" i="24"/>
  <c r="D284" i="24"/>
  <c r="D283" i="24"/>
  <c r="D282" i="24"/>
  <c r="D281" i="24"/>
  <c r="D280" i="24"/>
  <c r="D279" i="24"/>
  <c r="D278" i="24"/>
  <c r="D277" i="24"/>
  <c r="D276" i="24"/>
  <c r="D275" i="24"/>
  <c r="D274" i="24"/>
  <c r="D273" i="24"/>
  <c r="D272" i="24"/>
  <c r="D271" i="24"/>
  <c r="D270" i="24"/>
  <c r="D269" i="24"/>
  <c r="D268" i="24"/>
  <c r="D267" i="24"/>
  <c r="D266" i="24"/>
  <c r="D265" i="24"/>
  <c r="D264" i="24"/>
  <c r="D263" i="24"/>
  <c r="D262" i="24"/>
  <c r="D261" i="24"/>
  <c r="D260" i="24"/>
  <c r="D259" i="24"/>
  <c r="D258" i="24"/>
  <c r="D257" i="24"/>
  <c r="D256" i="24"/>
  <c r="D255" i="24"/>
  <c r="D254" i="24"/>
  <c r="D253" i="24"/>
  <c r="D252" i="24"/>
  <c r="D251" i="24"/>
  <c r="D250" i="24"/>
  <c r="D249" i="24"/>
  <c r="D248" i="24"/>
  <c r="D247" i="24"/>
  <c r="D246" i="24"/>
  <c r="D245" i="24"/>
  <c r="D244" i="24"/>
  <c r="D243" i="24"/>
  <c r="D242" i="24"/>
  <c r="D241" i="24"/>
  <c r="D240" i="24"/>
  <c r="D239" i="24"/>
  <c r="D238" i="24"/>
  <c r="D237" i="24"/>
  <c r="D236" i="24"/>
  <c r="D235" i="24"/>
  <c r="D234" i="24"/>
  <c r="D233" i="24"/>
  <c r="D232" i="24"/>
  <c r="D231" i="24"/>
  <c r="D230" i="24"/>
  <c r="D229" i="24"/>
  <c r="D228" i="24"/>
  <c r="D227" i="24"/>
  <c r="D226" i="24"/>
  <c r="D225" i="24"/>
  <c r="D224" i="24"/>
  <c r="D223" i="24"/>
  <c r="D222" i="24"/>
  <c r="D221" i="24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B399" i="27"/>
  <c r="B398" i="27"/>
  <c r="B397" i="27"/>
  <c r="B396" i="27"/>
  <c r="B395" i="27"/>
  <c r="B394" i="27"/>
  <c r="B393" i="27"/>
  <c r="B392" i="27"/>
  <c r="B391" i="27"/>
  <c r="B390" i="27"/>
  <c r="B389" i="27"/>
  <c r="B388" i="27"/>
  <c r="B387" i="27"/>
  <c r="B386" i="27"/>
  <c r="B385" i="27"/>
  <c r="B384" i="27"/>
  <c r="B383" i="27"/>
  <c r="B382" i="27"/>
  <c r="B381" i="27"/>
  <c r="B380" i="27"/>
  <c r="B379" i="27"/>
  <c r="B378" i="27"/>
  <c r="B377" i="27"/>
  <c r="B376" i="27"/>
  <c r="B375" i="27"/>
  <c r="B374" i="27"/>
  <c r="B373" i="27"/>
  <c r="B372" i="27"/>
  <c r="B371" i="27"/>
  <c r="B370" i="27"/>
  <c r="B369" i="27"/>
  <c r="B368" i="27"/>
  <c r="B367" i="27"/>
  <c r="B366" i="27"/>
  <c r="B365" i="27"/>
  <c r="B364" i="27"/>
  <c r="B363" i="27"/>
  <c r="B362" i="27"/>
  <c r="B361" i="27"/>
  <c r="B360" i="27"/>
  <c r="B359" i="27"/>
  <c r="B358" i="27"/>
  <c r="B357" i="27"/>
  <c r="B356" i="27"/>
  <c r="B355" i="27"/>
  <c r="B354" i="27"/>
  <c r="B353" i="27"/>
  <c r="B352" i="27"/>
  <c r="B351" i="27"/>
  <c r="B350" i="27"/>
  <c r="B349" i="27"/>
  <c r="B348" i="27"/>
  <c r="B347" i="27"/>
  <c r="B346" i="27"/>
  <c r="B345" i="27"/>
  <c r="B344" i="27"/>
  <c r="B343" i="27"/>
  <c r="B342" i="27"/>
  <c r="B341" i="27"/>
  <c r="B340" i="27"/>
  <c r="B339" i="27"/>
  <c r="B338" i="27"/>
  <c r="B337" i="27"/>
  <c r="B336" i="27"/>
  <c r="B335" i="27"/>
  <c r="B334" i="27"/>
  <c r="B333" i="27"/>
  <c r="B332" i="27"/>
  <c r="B331" i="27"/>
  <c r="B330" i="27"/>
  <c r="B329" i="27"/>
  <c r="B328" i="27"/>
  <c r="B327" i="27"/>
  <c r="B326" i="27"/>
  <c r="B325" i="27"/>
  <c r="B324" i="27"/>
  <c r="B323" i="27"/>
  <c r="B322" i="27"/>
  <c r="B321" i="27"/>
  <c r="B320" i="27"/>
  <c r="B319" i="27"/>
  <c r="B318" i="27"/>
  <c r="B317" i="27"/>
  <c r="B316" i="27"/>
  <c r="B315" i="27"/>
  <c r="B314" i="27"/>
  <c r="B313" i="27"/>
  <c r="B312" i="27"/>
  <c r="B311" i="27"/>
  <c r="B310" i="27"/>
  <c r="B309" i="27"/>
  <c r="B308" i="27"/>
  <c r="B307" i="27"/>
  <c r="B306" i="27"/>
  <c r="B305" i="27"/>
  <c r="B304" i="27"/>
  <c r="B303" i="27"/>
  <c r="B302" i="27"/>
  <c r="B301" i="27"/>
  <c r="B298" i="27"/>
  <c r="B297" i="27"/>
  <c r="B296" i="27"/>
  <c r="B295" i="27"/>
  <c r="B294" i="27"/>
  <c r="B293" i="27"/>
  <c r="B292" i="27"/>
  <c r="B291" i="27"/>
  <c r="B290" i="27"/>
  <c r="B289" i="27"/>
  <c r="B288" i="27"/>
  <c r="B287" i="27"/>
  <c r="B286" i="27"/>
  <c r="B285" i="27"/>
  <c r="B284" i="27"/>
  <c r="B283" i="27"/>
  <c r="B282" i="27"/>
  <c r="B281" i="27"/>
  <c r="B280" i="27"/>
  <c r="B279" i="27"/>
  <c r="B278" i="27"/>
  <c r="B277" i="27"/>
  <c r="B276" i="27"/>
  <c r="B275" i="27"/>
  <c r="B274" i="27"/>
  <c r="B273" i="27"/>
  <c r="B272" i="27"/>
  <c r="B271" i="27"/>
  <c r="B270" i="27"/>
  <c r="B269" i="27"/>
  <c r="B268" i="27"/>
  <c r="B267" i="27"/>
  <c r="B266" i="27"/>
  <c r="B265" i="27"/>
  <c r="B264" i="27"/>
  <c r="B263" i="27"/>
  <c r="B262" i="27"/>
  <c r="B261" i="27"/>
  <c r="B260" i="27"/>
  <c r="B259" i="27"/>
  <c r="B258" i="27"/>
  <c r="B257" i="27"/>
  <c r="B256" i="27"/>
  <c r="B255" i="27"/>
  <c r="B254" i="27"/>
  <c r="B253" i="27"/>
  <c r="B252" i="27"/>
  <c r="B251" i="27"/>
  <c r="B250" i="27"/>
  <c r="B249" i="27"/>
  <c r="B248" i="27"/>
  <c r="B247" i="27"/>
  <c r="B246" i="27"/>
  <c r="B245" i="27"/>
  <c r="B244" i="27"/>
  <c r="B243" i="27"/>
  <c r="B242" i="27"/>
  <c r="B241" i="27"/>
  <c r="B240" i="27"/>
  <c r="B239" i="27"/>
  <c r="B238" i="27"/>
  <c r="B237" i="27"/>
  <c r="B236" i="27"/>
  <c r="B235" i="27"/>
  <c r="B234" i="27"/>
  <c r="B233" i="27"/>
  <c r="B232" i="27"/>
  <c r="B231" i="27"/>
  <c r="B230" i="27"/>
  <c r="B229" i="27"/>
  <c r="B228" i="27"/>
  <c r="B227" i="27"/>
  <c r="B226" i="27"/>
  <c r="B225" i="27"/>
  <c r="B224" i="27"/>
  <c r="B223" i="27"/>
  <c r="B222" i="27"/>
  <c r="B221" i="27"/>
  <c r="B220" i="27"/>
  <c r="B219" i="27"/>
  <c r="B218" i="27"/>
  <c r="B217" i="27"/>
  <c r="B216" i="27"/>
  <c r="B215" i="27"/>
  <c r="B214" i="27"/>
  <c r="B213" i="27"/>
  <c r="B212" i="27"/>
  <c r="B211" i="27"/>
  <c r="B210" i="27"/>
  <c r="B209" i="27"/>
  <c r="B208" i="27"/>
  <c r="B207" i="27"/>
  <c r="B206" i="27"/>
  <c r="B205" i="27"/>
  <c r="B204" i="27"/>
  <c r="B203" i="27"/>
  <c r="B202" i="27"/>
  <c r="B201" i="27"/>
  <c r="B200" i="27"/>
  <c r="B199" i="27"/>
  <c r="B198" i="27"/>
  <c r="B197" i="27"/>
  <c r="B196" i="27"/>
  <c r="B195" i="27"/>
  <c r="B194" i="27"/>
  <c r="B193" i="27"/>
  <c r="B192" i="27"/>
  <c r="B191" i="27"/>
  <c r="B190" i="27"/>
  <c r="B189" i="27"/>
  <c r="B188" i="27"/>
  <c r="B187" i="27"/>
  <c r="B186" i="27"/>
  <c r="B185" i="27"/>
  <c r="B184" i="27"/>
  <c r="B183" i="27"/>
  <c r="B182" i="27"/>
  <c r="B181" i="27"/>
  <c r="B180" i="27"/>
  <c r="B179" i="27"/>
  <c r="B178" i="27"/>
  <c r="B177" i="27"/>
  <c r="B176" i="27"/>
  <c r="B175" i="27"/>
  <c r="B174" i="27"/>
  <c r="B173" i="27"/>
  <c r="B172" i="27"/>
  <c r="B171" i="27"/>
  <c r="B170" i="27"/>
  <c r="B169" i="27"/>
  <c r="B168" i="27"/>
  <c r="B167" i="27"/>
  <c r="B166" i="27"/>
  <c r="B165" i="27"/>
  <c r="B164" i="27"/>
  <c r="B163" i="27"/>
  <c r="B162" i="27"/>
  <c r="B161" i="27"/>
  <c r="B160" i="27"/>
  <c r="B159" i="27"/>
  <c r="B158" i="27"/>
  <c r="B157" i="27"/>
  <c r="B156" i="27"/>
  <c r="B155" i="27"/>
  <c r="B154" i="27"/>
  <c r="B153" i="27"/>
  <c r="B152" i="27"/>
  <c r="B151" i="27"/>
  <c r="B150" i="27"/>
  <c r="B149" i="27"/>
  <c r="B148" i="27"/>
  <c r="B147" i="27"/>
  <c r="B146" i="27"/>
  <c r="B145" i="27"/>
  <c r="B144" i="27"/>
  <c r="B143" i="27"/>
  <c r="B142" i="27"/>
  <c r="B141" i="27"/>
  <c r="B140" i="27"/>
  <c r="B139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A6" i="27"/>
  <c r="A7" i="27" s="1"/>
  <c r="A5" i="27"/>
  <c r="A1" i="27"/>
  <c r="B5" i="26"/>
  <c r="B6" i="26" s="1"/>
  <c r="A4" i="26"/>
  <c r="C4" i="26" s="1"/>
  <c r="A1" i="26"/>
  <c r="B5" i="25"/>
  <c r="A5" i="25"/>
  <c r="A6" i="25" s="1"/>
  <c r="A7" i="25" s="1"/>
  <c r="B7" i="25" s="1"/>
  <c r="B4" i="25"/>
  <c r="A1" i="25"/>
  <c r="A5" i="24"/>
  <c r="A6" i="24" s="1"/>
  <c r="B4" i="24"/>
  <c r="A1" i="24"/>
  <c r="D143" i="23"/>
  <c r="C143" i="23"/>
  <c r="D142" i="23"/>
  <c r="C142" i="23"/>
  <c r="D141" i="23"/>
  <c r="C141" i="23"/>
  <c r="D140" i="23"/>
  <c r="C140" i="23"/>
  <c r="D139" i="23"/>
  <c r="C139" i="23"/>
  <c r="D138" i="23"/>
  <c r="C138" i="23"/>
  <c r="D137" i="23"/>
  <c r="C137" i="23"/>
  <c r="D136" i="23"/>
  <c r="C136" i="23"/>
  <c r="D135" i="23"/>
  <c r="C135" i="23"/>
  <c r="D134" i="23"/>
  <c r="C134" i="23"/>
  <c r="D133" i="23"/>
  <c r="C133" i="23"/>
  <c r="D132" i="23"/>
  <c r="C132" i="23"/>
  <c r="D131" i="23"/>
  <c r="C131" i="23"/>
  <c r="D130" i="23"/>
  <c r="C130" i="23"/>
  <c r="D129" i="23"/>
  <c r="C129" i="23"/>
  <c r="D128" i="23"/>
  <c r="C128" i="23"/>
  <c r="D127" i="23"/>
  <c r="C127" i="23"/>
  <c r="D126" i="23"/>
  <c r="C126" i="23"/>
  <c r="D125" i="23"/>
  <c r="C125" i="23"/>
  <c r="D124" i="23"/>
  <c r="C124" i="23"/>
  <c r="D123" i="23"/>
  <c r="C123" i="23"/>
  <c r="D122" i="23"/>
  <c r="C122" i="23"/>
  <c r="D121" i="23"/>
  <c r="C121" i="23"/>
  <c r="D120" i="23"/>
  <c r="C120" i="23"/>
  <c r="D119" i="23"/>
  <c r="C119" i="23"/>
  <c r="D118" i="23"/>
  <c r="C118" i="23"/>
  <c r="D117" i="23"/>
  <c r="C117" i="23"/>
  <c r="D116" i="23"/>
  <c r="C116" i="23"/>
  <c r="D115" i="23"/>
  <c r="C115" i="23"/>
  <c r="D114" i="23"/>
  <c r="C114" i="23"/>
  <c r="D113" i="23"/>
  <c r="C113" i="23"/>
  <c r="D112" i="23"/>
  <c r="C112" i="23"/>
  <c r="D111" i="23"/>
  <c r="C111" i="23"/>
  <c r="D110" i="23"/>
  <c r="C110" i="23"/>
  <c r="D109" i="23"/>
  <c r="C109" i="23"/>
  <c r="D108" i="23"/>
  <c r="C108" i="23"/>
  <c r="D107" i="23"/>
  <c r="C107" i="23"/>
  <c r="D106" i="23"/>
  <c r="C106" i="23"/>
  <c r="D105" i="23"/>
  <c r="C105" i="23"/>
  <c r="D104" i="23"/>
  <c r="C104" i="23"/>
  <c r="D103" i="23"/>
  <c r="C103" i="23"/>
  <c r="D102" i="23"/>
  <c r="C102" i="23"/>
  <c r="D101" i="23"/>
  <c r="C101" i="23"/>
  <c r="D100" i="23"/>
  <c r="C100" i="23"/>
  <c r="D99" i="23"/>
  <c r="C99" i="23"/>
  <c r="D98" i="23"/>
  <c r="C98" i="23"/>
  <c r="D97" i="23"/>
  <c r="C97" i="23"/>
  <c r="D96" i="23"/>
  <c r="C96" i="23"/>
  <c r="D95" i="23"/>
  <c r="C95" i="23"/>
  <c r="D94" i="23"/>
  <c r="C94" i="23"/>
  <c r="D93" i="23"/>
  <c r="C93" i="23"/>
  <c r="D92" i="23"/>
  <c r="C92" i="23"/>
  <c r="D91" i="23"/>
  <c r="C91" i="23"/>
  <c r="D90" i="23"/>
  <c r="C90" i="23"/>
  <c r="D89" i="23"/>
  <c r="C89" i="23"/>
  <c r="D88" i="23"/>
  <c r="C88" i="23"/>
  <c r="D87" i="23"/>
  <c r="C87" i="23"/>
  <c r="D86" i="23"/>
  <c r="C86" i="23"/>
  <c r="D85" i="23"/>
  <c r="C85" i="23"/>
  <c r="D84" i="23"/>
  <c r="C84" i="23"/>
  <c r="D83" i="23"/>
  <c r="C83" i="23"/>
  <c r="D82" i="23"/>
  <c r="C82" i="23"/>
  <c r="D81" i="23"/>
  <c r="C81" i="23"/>
  <c r="D80" i="23"/>
  <c r="C80" i="23"/>
  <c r="D79" i="23"/>
  <c r="C79" i="23"/>
  <c r="D78" i="23"/>
  <c r="C78" i="23"/>
  <c r="D77" i="23"/>
  <c r="C77" i="23"/>
  <c r="D76" i="23"/>
  <c r="C76" i="23"/>
  <c r="D75" i="23"/>
  <c r="C75" i="23"/>
  <c r="D74" i="23"/>
  <c r="C74" i="23"/>
  <c r="D73" i="23"/>
  <c r="C73" i="23"/>
  <c r="D72" i="23"/>
  <c r="C72" i="23"/>
  <c r="D71" i="23"/>
  <c r="C71" i="23"/>
  <c r="D70" i="23"/>
  <c r="C70" i="23"/>
  <c r="D69" i="23"/>
  <c r="C69" i="23"/>
  <c r="D68" i="23"/>
  <c r="C68" i="23"/>
  <c r="D67" i="23"/>
  <c r="C67" i="23"/>
  <c r="D66" i="23"/>
  <c r="C66" i="23"/>
  <c r="D65" i="23"/>
  <c r="C65" i="23"/>
  <c r="D64" i="23"/>
  <c r="C64" i="23"/>
  <c r="D63" i="23"/>
  <c r="C63" i="23"/>
  <c r="D62" i="23"/>
  <c r="C62" i="23"/>
  <c r="D61" i="23"/>
  <c r="C61" i="23"/>
  <c r="D60" i="23"/>
  <c r="C60" i="23"/>
  <c r="D59" i="23"/>
  <c r="C59" i="23"/>
  <c r="D58" i="23"/>
  <c r="C58" i="23"/>
  <c r="D57" i="23"/>
  <c r="C57" i="23"/>
  <c r="D56" i="23"/>
  <c r="C56" i="23"/>
  <c r="D55" i="23"/>
  <c r="C55" i="23"/>
  <c r="D54" i="23"/>
  <c r="C54" i="23"/>
  <c r="D53" i="23"/>
  <c r="C53" i="23"/>
  <c r="D52" i="23"/>
  <c r="C52" i="23"/>
  <c r="D51" i="23"/>
  <c r="C51" i="23"/>
  <c r="D50" i="23"/>
  <c r="C50" i="23"/>
  <c r="D49" i="23"/>
  <c r="C49" i="23"/>
  <c r="D48" i="23"/>
  <c r="C48" i="23"/>
  <c r="D47" i="23"/>
  <c r="C47" i="23"/>
  <c r="D46" i="23"/>
  <c r="C46" i="23"/>
  <c r="D45" i="23"/>
  <c r="C45" i="23"/>
  <c r="D44" i="23"/>
  <c r="C44" i="23"/>
  <c r="D43" i="23"/>
  <c r="C43" i="23"/>
  <c r="D42" i="23"/>
  <c r="C42" i="23"/>
  <c r="D41" i="23"/>
  <c r="C41" i="23"/>
  <c r="D40" i="23"/>
  <c r="C40" i="23"/>
  <c r="D39" i="23"/>
  <c r="C39" i="23"/>
  <c r="D38" i="23"/>
  <c r="C38" i="23"/>
  <c r="D37" i="23"/>
  <c r="C37" i="23"/>
  <c r="D36" i="23"/>
  <c r="C36" i="23"/>
  <c r="D35" i="23"/>
  <c r="C35" i="23"/>
  <c r="D34" i="23"/>
  <c r="C34" i="23"/>
  <c r="D33" i="23"/>
  <c r="C33" i="23"/>
  <c r="D32" i="23"/>
  <c r="C32" i="23"/>
  <c r="D31" i="23"/>
  <c r="C31" i="23"/>
  <c r="D30" i="23"/>
  <c r="C30" i="23"/>
  <c r="D29" i="23"/>
  <c r="C29" i="23"/>
  <c r="D28" i="23"/>
  <c r="C28" i="23"/>
  <c r="D27" i="23"/>
  <c r="C27" i="23"/>
  <c r="D26" i="23"/>
  <c r="C26" i="23"/>
  <c r="D25" i="23"/>
  <c r="C25" i="23"/>
  <c r="D24" i="23"/>
  <c r="C24" i="23"/>
  <c r="D23" i="23"/>
  <c r="C23" i="23"/>
  <c r="D22" i="23"/>
  <c r="C22" i="23"/>
  <c r="D21" i="23"/>
  <c r="C21" i="23"/>
  <c r="D20" i="23"/>
  <c r="C20" i="23"/>
  <c r="D19" i="23"/>
  <c r="C19" i="23"/>
  <c r="D18" i="23"/>
  <c r="C18" i="23"/>
  <c r="D17" i="23"/>
  <c r="C17" i="23"/>
  <c r="D16" i="23"/>
  <c r="C16" i="23"/>
  <c r="D15" i="23"/>
  <c r="C15" i="23"/>
  <c r="D14" i="23"/>
  <c r="C14" i="23"/>
  <c r="D13" i="23"/>
  <c r="C13" i="23"/>
  <c r="D12" i="23"/>
  <c r="C12" i="23"/>
  <c r="D11" i="23"/>
  <c r="C11" i="23"/>
  <c r="D10" i="23"/>
  <c r="C10" i="23"/>
  <c r="D9" i="23"/>
  <c r="C9" i="23"/>
  <c r="D8" i="23"/>
  <c r="C8" i="23"/>
  <c r="D7" i="23"/>
  <c r="C7" i="23"/>
  <c r="D6" i="23"/>
  <c r="C6" i="23"/>
  <c r="D5" i="23"/>
  <c r="C5" i="23"/>
  <c r="D4" i="23"/>
  <c r="C4" i="23"/>
  <c r="A1" i="23"/>
  <c r="C237" i="1"/>
  <c r="C238" i="1"/>
  <c r="C239" i="1"/>
  <c r="C240" i="1"/>
  <c r="C241" i="1"/>
  <c r="C242" i="1"/>
  <c r="C243" i="1"/>
  <c r="C244" i="1"/>
  <c r="C245" i="1"/>
  <c r="C246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I64" i="8" s="1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4" i="17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4" i="19"/>
  <c r="C385" i="19"/>
  <c r="C384" i="19"/>
  <c r="C383" i="19"/>
  <c r="C382" i="19"/>
  <c r="C381" i="19"/>
  <c r="C380" i="19"/>
  <c r="C379" i="19"/>
  <c r="C378" i="19"/>
  <c r="C377" i="19"/>
  <c r="C376" i="19"/>
  <c r="C375" i="19"/>
  <c r="C374" i="19"/>
  <c r="C373" i="19"/>
  <c r="C372" i="19"/>
  <c r="C371" i="19"/>
  <c r="C370" i="19"/>
  <c r="C369" i="19"/>
  <c r="C368" i="19"/>
  <c r="C367" i="19"/>
  <c r="C366" i="19"/>
  <c r="C365" i="19"/>
  <c r="C364" i="19"/>
  <c r="C363" i="19"/>
  <c r="C362" i="19"/>
  <c r="C361" i="19"/>
  <c r="C360" i="19"/>
  <c r="C359" i="19"/>
  <c r="C358" i="19"/>
  <c r="C357" i="19"/>
  <c r="C356" i="19"/>
  <c r="C355" i="19"/>
  <c r="C354" i="19"/>
  <c r="C353" i="19"/>
  <c r="C352" i="19"/>
  <c r="C351" i="19"/>
  <c r="C350" i="19"/>
  <c r="C349" i="19"/>
  <c r="C348" i="19"/>
  <c r="C347" i="19"/>
  <c r="C346" i="19"/>
  <c r="C345" i="19"/>
  <c r="C344" i="19"/>
  <c r="C343" i="19"/>
  <c r="C342" i="19"/>
  <c r="C341" i="19"/>
  <c r="C340" i="19"/>
  <c r="C339" i="19"/>
  <c r="C338" i="19"/>
  <c r="C337" i="19"/>
  <c r="C336" i="19"/>
  <c r="C335" i="19"/>
  <c r="C334" i="19"/>
  <c r="C333" i="19"/>
  <c r="C332" i="19"/>
  <c r="C331" i="19"/>
  <c r="C330" i="19"/>
  <c r="C329" i="19"/>
  <c r="C328" i="19"/>
  <c r="C327" i="19"/>
  <c r="C326" i="19"/>
  <c r="C325" i="19"/>
  <c r="C324" i="19"/>
  <c r="C323" i="19"/>
  <c r="C322" i="19"/>
  <c r="C321" i="19"/>
  <c r="C320" i="19"/>
  <c r="C319" i="19"/>
  <c r="C318" i="19"/>
  <c r="C317" i="19"/>
  <c r="C316" i="19"/>
  <c r="C315" i="19"/>
  <c r="C314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257" i="4"/>
  <c r="D257" i="4" s="1"/>
  <c r="C258" i="4"/>
  <c r="D258" i="4"/>
  <c r="C259" i="4"/>
  <c r="D259" i="4" s="1"/>
  <c r="C260" i="4"/>
  <c r="D260" i="4"/>
  <c r="C261" i="4"/>
  <c r="D261" i="4" s="1"/>
  <c r="C262" i="4"/>
  <c r="D262" i="4"/>
  <c r="C263" i="4"/>
  <c r="D263" i="4" s="1"/>
  <c r="C264" i="4"/>
  <c r="D264" i="4"/>
  <c r="C265" i="4"/>
  <c r="D265" i="4" s="1"/>
  <c r="C266" i="4"/>
  <c r="D266" i="4"/>
  <c r="A257" i="4"/>
  <c r="A258" i="4" s="1"/>
  <c r="A259" i="4" s="1"/>
  <c r="A260" i="4" s="1"/>
  <c r="A261" i="4" s="1"/>
  <c r="A262" i="4" s="1"/>
  <c r="A263" i="4" s="1"/>
  <c r="A264" i="4" s="1"/>
  <c r="A265" i="4" s="1"/>
  <c r="A266" i="4" s="1"/>
  <c r="D259" i="26" l="1"/>
  <c r="K7" i="28"/>
  <c r="Y7" i="28"/>
  <c r="M7" i="28"/>
  <c r="H7" i="28"/>
  <c r="L7" i="28"/>
  <c r="Z7" i="28"/>
  <c r="J7" i="28"/>
  <c r="I7" i="28"/>
  <c r="A8" i="28"/>
  <c r="Q7" i="28"/>
  <c r="A79" i="23"/>
  <c r="A91" i="23"/>
  <c r="A95" i="23"/>
  <c r="A108" i="23"/>
  <c r="A112" i="23"/>
  <c r="A114" i="23"/>
  <c r="A120" i="23"/>
  <c r="A122" i="23"/>
  <c r="A140" i="23"/>
  <c r="A115" i="23"/>
  <c r="A123" i="23"/>
  <c r="A131" i="23"/>
  <c r="B77" i="23"/>
  <c r="E77" i="23" s="1"/>
  <c r="A68" i="23"/>
  <c r="A76" i="23"/>
  <c r="A78" i="23"/>
  <c r="A86" i="23"/>
  <c r="A88" i="23"/>
  <c r="A90" i="23"/>
  <c r="B92" i="23"/>
  <c r="E92" i="23" s="1"/>
  <c r="A94" i="23"/>
  <c r="B96" i="23"/>
  <c r="E96" i="23" s="1"/>
  <c r="A98" i="23"/>
  <c r="A104" i="23"/>
  <c r="A106" i="23"/>
  <c r="A64" i="23"/>
  <c r="B89" i="23"/>
  <c r="E89" i="23" s="1"/>
  <c r="A124" i="23"/>
  <c r="A100" i="23"/>
  <c r="A5" i="23"/>
  <c r="A7" i="23"/>
  <c r="A9" i="23"/>
  <c r="A11" i="23"/>
  <c r="A13" i="23"/>
  <c r="A15" i="23"/>
  <c r="A17" i="23"/>
  <c r="A19" i="23"/>
  <c r="A21" i="23"/>
  <c r="A23" i="23"/>
  <c r="A25" i="23"/>
  <c r="A27" i="23"/>
  <c r="A29" i="23"/>
  <c r="A31" i="23"/>
  <c r="A33" i="23"/>
  <c r="A35" i="23"/>
  <c r="A37" i="23"/>
  <c r="A39" i="23"/>
  <c r="A41" i="23"/>
  <c r="A43" i="23"/>
  <c r="A45" i="23"/>
  <c r="A47" i="23"/>
  <c r="A49" i="23"/>
  <c r="A51" i="23"/>
  <c r="A53" i="23"/>
  <c r="A55" i="23"/>
  <c r="A57" i="23"/>
  <c r="B59" i="23"/>
  <c r="E59" i="23" s="1"/>
  <c r="A70" i="23"/>
  <c r="A82" i="23"/>
  <c r="A107" i="23"/>
  <c r="A116" i="23"/>
  <c r="A128" i="23"/>
  <c r="A132" i="23"/>
  <c r="A136" i="23"/>
  <c r="A138" i="23"/>
  <c r="B4" i="23"/>
  <c r="B6" i="23"/>
  <c r="E6" i="23" s="1"/>
  <c r="B8" i="23"/>
  <c r="E8" i="23" s="1"/>
  <c r="B10" i="23"/>
  <c r="E10" i="23" s="1"/>
  <c r="B12" i="23"/>
  <c r="E12" i="23" s="1"/>
  <c r="B14" i="23"/>
  <c r="E14" i="23" s="1"/>
  <c r="B16" i="23"/>
  <c r="E16" i="23" s="1"/>
  <c r="B18" i="23"/>
  <c r="E18" i="23" s="1"/>
  <c r="B20" i="23"/>
  <c r="E20" i="23" s="1"/>
  <c r="B22" i="23"/>
  <c r="E22" i="23" s="1"/>
  <c r="B24" i="23"/>
  <c r="E24" i="23" s="1"/>
  <c r="B26" i="23"/>
  <c r="E26" i="23" s="1"/>
  <c r="B28" i="23"/>
  <c r="E28" i="23" s="1"/>
  <c r="B30" i="23"/>
  <c r="E30" i="23" s="1"/>
  <c r="B32" i="23"/>
  <c r="E32" i="23" s="1"/>
  <c r="B34" i="23"/>
  <c r="E34" i="23" s="1"/>
  <c r="B36" i="23"/>
  <c r="E36" i="23" s="1"/>
  <c r="B38" i="23"/>
  <c r="E38" i="23" s="1"/>
  <c r="B40" i="23"/>
  <c r="E40" i="23" s="1"/>
  <c r="B42" i="23"/>
  <c r="E42" i="23" s="1"/>
  <c r="B44" i="23"/>
  <c r="E44" i="23" s="1"/>
  <c r="B46" i="23"/>
  <c r="E46" i="23" s="1"/>
  <c r="B48" i="23"/>
  <c r="E48" i="23" s="1"/>
  <c r="B50" i="23"/>
  <c r="E50" i="23" s="1"/>
  <c r="B52" i="23"/>
  <c r="E52" i="23" s="1"/>
  <c r="B54" i="23"/>
  <c r="E54" i="23" s="1"/>
  <c r="B56" i="23"/>
  <c r="E56" i="23" s="1"/>
  <c r="B58" i="23"/>
  <c r="E58" i="23" s="1"/>
  <c r="A62" i="23"/>
  <c r="A72" i="23"/>
  <c r="B86" i="23"/>
  <c r="E86" i="23" s="1"/>
  <c r="A96" i="23"/>
  <c r="A99" i="23"/>
  <c r="A103" i="23"/>
  <c r="A119" i="23"/>
  <c r="A135" i="23"/>
  <c r="A130" i="23"/>
  <c r="A139" i="23"/>
  <c r="B73" i="23"/>
  <c r="E73" i="23" s="1"/>
  <c r="A92" i="23"/>
  <c r="A102" i="23"/>
  <c r="A111" i="23"/>
  <c r="A118" i="23"/>
  <c r="A127" i="23"/>
  <c r="A134" i="23"/>
  <c r="A143" i="23"/>
  <c r="C7" i="27"/>
  <c r="A8" i="27"/>
  <c r="B83" i="23"/>
  <c r="E83" i="23" s="1"/>
  <c r="A83" i="23"/>
  <c r="B74" i="23"/>
  <c r="E74" i="23" s="1"/>
  <c r="A74" i="23"/>
  <c r="B93" i="23"/>
  <c r="E93" i="23" s="1"/>
  <c r="A93" i="23"/>
  <c r="B105" i="23"/>
  <c r="E105" i="23" s="1"/>
  <c r="A105" i="23"/>
  <c r="B121" i="23"/>
  <c r="E121" i="23" s="1"/>
  <c r="A121" i="23"/>
  <c r="B137" i="23"/>
  <c r="E137" i="23" s="1"/>
  <c r="A137" i="23"/>
  <c r="B80" i="23"/>
  <c r="E80" i="23" s="1"/>
  <c r="A80" i="23"/>
  <c r="B109" i="23"/>
  <c r="E109" i="23" s="1"/>
  <c r="A109" i="23"/>
  <c r="B125" i="23"/>
  <c r="E125" i="23" s="1"/>
  <c r="A125" i="23"/>
  <c r="B141" i="23"/>
  <c r="E141" i="23" s="1"/>
  <c r="A141" i="23"/>
  <c r="B84" i="23"/>
  <c r="E84" i="23" s="1"/>
  <c r="A84" i="23"/>
  <c r="B97" i="23"/>
  <c r="E97" i="23" s="1"/>
  <c r="A97" i="23"/>
  <c r="B113" i="23"/>
  <c r="E113" i="23" s="1"/>
  <c r="A113" i="23"/>
  <c r="B129" i="23"/>
  <c r="E129" i="23" s="1"/>
  <c r="A129" i="23"/>
  <c r="A4" i="23"/>
  <c r="A6" i="23"/>
  <c r="A60" i="23"/>
  <c r="B69" i="23"/>
  <c r="E69" i="23" s="1"/>
  <c r="B71" i="23"/>
  <c r="E71" i="23" s="1"/>
  <c r="A75" i="23"/>
  <c r="B101" i="23"/>
  <c r="E101" i="23" s="1"/>
  <c r="A101" i="23"/>
  <c r="A110" i="23"/>
  <c r="B117" i="23"/>
  <c r="E117" i="23" s="1"/>
  <c r="A117" i="23"/>
  <c r="A126" i="23"/>
  <c r="B133" i="23"/>
  <c r="E133" i="23" s="1"/>
  <c r="A133" i="23"/>
  <c r="A142" i="23"/>
  <c r="B100" i="23"/>
  <c r="E100" i="23" s="1"/>
  <c r="B104" i="23"/>
  <c r="E104" i="23" s="1"/>
  <c r="B108" i="23"/>
  <c r="E108" i="23" s="1"/>
  <c r="B112" i="23"/>
  <c r="E112" i="23" s="1"/>
  <c r="B116" i="23"/>
  <c r="E116" i="23" s="1"/>
  <c r="B120" i="23"/>
  <c r="E120" i="23" s="1"/>
  <c r="B124" i="23"/>
  <c r="E124" i="23" s="1"/>
  <c r="B128" i="23"/>
  <c r="E128" i="23" s="1"/>
  <c r="B132" i="23"/>
  <c r="E132" i="23" s="1"/>
  <c r="B136" i="23"/>
  <c r="E136" i="23" s="1"/>
  <c r="B140" i="23"/>
  <c r="E140" i="23" s="1"/>
  <c r="B5" i="23"/>
  <c r="E5" i="23" s="1"/>
  <c r="B7" i="23"/>
  <c r="E7" i="23" s="1"/>
  <c r="B9" i="23"/>
  <c r="E9" i="23" s="1"/>
  <c r="B11" i="23"/>
  <c r="E11" i="23" s="1"/>
  <c r="B13" i="23"/>
  <c r="E13" i="23" s="1"/>
  <c r="B15" i="23"/>
  <c r="E15" i="23" s="1"/>
  <c r="B17" i="23"/>
  <c r="E17" i="23" s="1"/>
  <c r="B19" i="23"/>
  <c r="E19" i="23" s="1"/>
  <c r="B21" i="23"/>
  <c r="E21" i="23" s="1"/>
  <c r="B23" i="23"/>
  <c r="E23" i="23" s="1"/>
  <c r="B25" i="23"/>
  <c r="E25" i="23" s="1"/>
  <c r="B27" i="23"/>
  <c r="E27" i="23" s="1"/>
  <c r="B29" i="23"/>
  <c r="E29" i="23" s="1"/>
  <c r="B31" i="23"/>
  <c r="E31" i="23" s="1"/>
  <c r="B33" i="23"/>
  <c r="E33" i="23" s="1"/>
  <c r="B35" i="23"/>
  <c r="E35" i="23" s="1"/>
  <c r="B37" i="23"/>
  <c r="E37" i="23" s="1"/>
  <c r="B39" i="23"/>
  <c r="E39" i="23" s="1"/>
  <c r="B41" i="23"/>
  <c r="E41" i="23" s="1"/>
  <c r="B43" i="23"/>
  <c r="E43" i="23" s="1"/>
  <c r="B45" i="23"/>
  <c r="E45" i="23" s="1"/>
  <c r="B47" i="23"/>
  <c r="E47" i="23" s="1"/>
  <c r="B49" i="23"/>
  <c r="E49" i="23" s="1"/>
  <c r="B51" i="23"/>
  <c r="E51" i="23" s="1"/>
  <c r="B53" i="23"/>
  <c r="E53" i="23" s="1"/>
  <c r="B55" i="23"/>
  <c r="E55" i="23" s="1"/>
  <c r="B57" i="23"/>
  <c r="E57" i="23" s="1"/>
  <c r="B61" i="23"/>
  <c r="E61" i="23" s="1"/>
  <c r="B63" i="23"/>
  <c r="E63" i="23" s="1"/>
  <c r="A66" i="23"/>
  <c r="B76" i="23"/>
  <c r="E76" i="23" s="1"/>
  <c r="B79" i="23"/>
  <c r="E79" i="23" s="1"/>
  <c r="B82" i="23"/>
  <c r="E82" i="23" s="1"/>
  <c r="B85" i="23"/>
  <c r="E85" i="23" s="1"/>
  <c r="B88" i="23"/>
  <c r="E88" i="23" s="1"/>
  <c r="B91" i="23"/>
  <c r="E91" i="23" s="1"/>
  <c r="B95" i="23"/>
  <c r="E95" i="23" s="1"/>
  <c r="B99" i="23"/>
  <c r="E99" i="23" s="1"/>
  <c r="B103" i="23"/>
  <c r="E103" i="23" s="1"/>
  <c r="B107" i="23"/>
  <c r="E107" i="23" s="1"/>
  <c r="B111" i="23"/>
  <c r="E111" i="23" s="1"/>
  <c r="B115" i="23"/>
  <c r="E115" i="23" s="1"/>
  <c r="B119" i="23"/>
  <c r="E119" i="23" s="1"/>
  <c r="B123" i="23"/>
  <c r="E123" i="23" s="1"/>
  <c r="B127" i="23"/>
  <c r="E127" i="23" s="1"/>
  <c r="B131" i="23"/>
  <c r="E131" i="23" s="1"/>
  <c r="B135" i="23"/>
  <c r="E135" i="23" s="1"/>
  <c r="B139" i="23"/>
  <c r="E139" i="23" s="1"/>
  <c r="B143" i="23"/>
  <c r="E143" i="23" s="1"/>
  <c r="A8" i="23"/>
  <c r="A10" i="23"/>
  <c r="A12" i="23"/>
  <c r="A14" i="23"/>
  <c r="A16" i="23"/>
  <c r="A18" i="23"/>
  <c r="A20" i="23"/>
  <c r="A22" i="23"/>
  <c r="A24" i="23"/>
  <c r="A26" i="23"/>
  <c r="A28" i="23"/>
  <c r="A30" i="23"/>
  <c r="A32" i="23"/>
  <c r="A34" i="23"/>
  <c r="A36" i="23"/>
  <c r="A38" i="23"/>
  <c r="A40" i="23"/>
  <c r="A42" i="23"/>
  <c r="A44" i="23"/>
  <c r="A46" i="23"/>
  <c r="A48" i="23"/>
  <c r="A50" i="23"/>
  <c r="A52" i="23"/>
  <c r="A54" i="23"/>
  <c r="A56" i="23"/>
  <c r="A58" i="23"/>
  <c r="B65" i="23"/>
  <c r="E65" i="23" s="1"/>
  <c r="B67" i="23"/>
  <c r="E67" i="23" s="1"/>
  <c r="B75" i="23"/>
  <c r="E75" i="23" s="1"/>
  <c r="B78" i="23"/>
  <c r="E78" i="23" s="1"/>
  <c r="B81" i="23"/>
  <c r="E81" i="23" s="1"/>
  <c r="B87" i="23"/>
  <c r="E87" i="23" s="1"/>
  <c r="B90" i="23"/>
  <c r="E90" i="23" s="1"/>
  <c r="B94" i="23"/>
  <c r="E94" i="23" s="1"/>
  <c r="B98" i="23"/>
  <c r="E98" i="23" s="1"/>
  <c r="B102" i="23"/>
  <c r="E102" i="23" s="1"/>
  <c r="B106" i="23"/>
  <c r="E106" i="23" s="1"/>
  <c r="B110" i="23"/>
  <c r="E110" i="23" s="1"/>
  <c r="B114" i="23"/>
  <c r="E114" i="23" s="1"/>
  <c r="B118" i="23"/>
  <c r="E118" i="23" s="1"/>
  <c r="B122" i="23"/>
  <c r="E122" i="23" s="1"/>
  <c r="B126" i="23"/>
  <c r="E126" i="23" s="1"/>
  <c r="B130" i="23"/>
  <c r="E130" i="23" s="1"/>
  <c r="B134" i="23"/>
  <c r="E134" i="23" s="1"/>
  <c r="B138" i="23"/>
  <c r="E138" i="23" s="1"/>
  <c r="B142" i="23"/>
  <c r="E142" i="23" s="1"/>
  <c r="C7" i="25"/>
  <c r="B6" i="24"/>
  <c r="A7" i="24"/>
  <c r="B5" i="24"/>
  <c r="B6" i="25"/>
  <c r="A8" i="25"/>
  <c r="B7" i="26"/>
  <c r="A6" i="26"/>
  <c r="C6" i="26" s="1"/>
  <c r="A5" i="26"/>
  <c r="C5" i="26" s="1"/>
  <c r="A59" i="23"/>
  <c r="B60" i="23"/>
  <c r="E60" i="23" s="1"/>
  <c r="A63" i="23"/>
  <c r="B64" i="23"/>
  <c r="E64" i="23" s="1"/>
  <c r="A67" i="23"/>
  <c r="B68" i="23"/>
  <c r="E68" i="23" s="1"/>
  <c r="A71" i="23"/>
  <c r="B72" i="23"/>
  <c r="E72" i="23" s="1"/>
  <c r="A87" i="23"/>
  <c r="A61" i="23"/>
  <c r="B62" i="23"/>
  <c r="E62" i="23" s="1"/>
  <c r="A65" i="23"/>
  <c r="B66" i="23"/>
  <c r="E66" i="23" s="1"/>
  <c r="A69" i="23"/>
  <c r="B70" i="23"/>
  <c r="E70" i="23" s="1"/>
  <c r="A73" i="23"/>
  <c r="A77" i="23"/>
  <c r="A81" i="23"/>
  <c r="A85" i="23"/>
  <c r="A89" i="23"/>
  <c r="I65" i="8"/>
  <c r="J65" i="8" s="1"/>
  <c r="K65" i="8" s="1"/>
  <c r="J64" i="8"/>
  <c r="K64" i="8" s="1"/>
  <c r="C256" i="4"/>
  <c r="D256" i="4" s="1"/>
  <c r="A256" i="4"/>
  <c r="C234" i="1"/>
  <c r="C236" i="1"/>
  <c r="C235" i="1"/>
  <c r="A236" i="1"/>
  <c r="A235" i="1"/>
  <c r="I226" i="10"/>
  <c r="M226" i="10" s="1"/>
  <c r="G79" i="17" l="1"/>
  <c r="G79" i="28"/>
  <c r="G78" i="28"/>
  <c r="G78" i="17"/>
  <c r="G77" i="28"/>
  <c r="G77" i="17"/>
  <c r="K8" i="28"/>
  <c r="M8" i="28"/>
  <c r="Z8" i="28"/>
  <c r="J8" i="28"/>
  <c r="I8" i="28"/>
  <c r="H8" i="28"/>
  <c r="Y8" i="28"/>
  <c r="L8" i="28"/>
  <c r="G7" i="28"/>
  <c r="G6" i="28"/>
  <c r="G8" i="28"/>
  <c r="G5" i="28"/>
  <c r="G4" i="28"/>
  <c r="A9" i="28"/>
  <c r="Q8" i="28"/>
  <c r="I66" i="8"/>
  <c r="J66" i="8" s="1"/>
  <c r="K66" i="8" s="1"/>
  <c r="C8" i="27"/>
  <c r="A9" i="27"/>
  <c r="G4" i="17"/>
  <c r="A7" i="26"/>
  <c r="C7" i="26" s="1"/>
  <c r="B8" i="26"/>
  <c r="A8" i="24"/>
  <c r="B7" i="24"/>
  <c r="C7" i="24" s="1"/>
  <c r="B8" i="25"/>
  <c r="C8" i="25" s="1"/>
  <c r="A9" i="25"/>
  <c r="K9" i="28" l="1"/>
  <c r="M9" i="28"/>
  <c r="Z9" i="28"/>
  <c r="H9" i="28"/>
  <c r="L9" i="28"/>
  <c r="Y9" i="28"/>
  <c r="I9" i="28"/>
  <c r="J9" i="28"/>
  <c r="G9" i="28"/>
  <c r="A10" i="28"/>
  <c r="Q9" i="28"/>
  <c r="I67" i="8"/>
  <c r="J67" i="8" s="1"/>
  <c r="K67" i="8" s="1"/>
  <c r="A10" i="27"/>
  <c r="C9" i="27"/>
  <c r="A9" i="24"/>
  <c r="B8" i="24"/>
  <c r="C8" i="24" s="1"/>
  <c r="A10" i="25"/>
  <c r="B9" i="25"/>
  <c r="C9" i="25" s="1"/>
  <c r="A8" i="26"/>
  <c r="C8" i="26" s="1"/>
  <c r="B9" i="26"/>
  <c r="A1" i="4"/>
  <c r="A5" i="21"/>
  <c r="A1" i="7"/>
  <c r="A1" i="5"/>
  <c r="A1" i="1"/>
  <c r="A1" i="15"/>
  <c r="A3" i="16"/>
  <c r="A1" i="2"/>
  <c r="A1" i="14"/>
  <c r="A1" i="3"/>
  <c r="A1" i="6"/>
  <c r="A1" i="8"/>
  <c r="A1" i="19"/>
  <c r="A1" i="13"/>
  <c r="A2" i="11"/>
  <c r="A1" i="12"/>
  <c r="A1" i="10"/>
  <c r="A1" i="17"/>
  <c r="C20" i="22"/>
  <c r="C21" i="22" s="1"/>
  <c r="C22" i="22" s="1"/>
  <c r="C23" i="22" s="1"/>
  <c r="C24" i="22" s="1"/>
  <c r="C25" i="22" s="1"/>
  <c r="C26" i="22" s="1"/>
  <c r="C27" i="22" s="1"/>
  <c r="C28" i="22" s="1"/>
  <c r="G967" i="7"/>
  <c r="F967" i="7"/>
  <c r="D967" i="7"/>
  <c r="C967" i="7"/>
  <c r="B967" i="7"/>
  <c r="A967" i="7"/>
  <c r="G966" i="7"/>
  <c r="F966" i="7"/>
  <c r="D966" i="7"/>
  <c r="C966" i="7"/>
  <c r="B966" i="7"/>
  <c r="A966" i="7"/>
  <c r="G965" i="7"/>
  <c r="F965" i="7"/>
  <c r="D965" i="7"/>
  <c r="C965" i="7"/>
  <c r="B965" i="7"/>
  <c r="A965" i="7"/>
  <c r="G964" i="7"/>
  <c r="F964" i="7"/>
  <c r="D964" i="7"/>
  <c r="C964" i="7"/>
  <c r="B964" i="7"/>
  <c r="A964" i="7"/>
  <c r="G963" i="7"/>
  <c r="F963" i="7"/>
  <c r="D963" i="7"/>
  <c r="C963" i="7"/>
  <c r="B963" i="7"/>
  <c r="A963" i="7"/>
  <c r="G962" i="7"/>
  <c r="F962" i="7"/>
  <c r="D962" i="7"/>
  <c r="C962" i="7"/>
  <c r="B962" i="7"/>
  <c r="A962" i="7"/>
  <c r="G961" i="7"/>
  <c r="F961" i="7"/>
  <c r="D961" i="7"/>
  <c r="C961" i="7"/>
  <c r="B961" i="7"/>
  <c r="A961" i="7"/>
  <c r="G960" i="7"/>
  <c r="F960" i="7"/>
  <c r="D960" i="7"/>
  <c r="C960" i="7"/>
  <c r="B960" i="7"/>
  <c r="A960" i="7"/>
  <c r="G959" i="7"/>
  <c r="F959" i="7"/>
  <c r="D959" i="7"/>
  <c r="C959" i="7"/>
  <c r="B959" i="7"/>
  <c r="A959" i="7"/>
  <c r="G958" i="7"/>
  <c r="F958" i="7"/>
  <c r="D958" i="7"/>
  <c r="C958" i="7"/>
  <c r="B958" i="7"/>
  <c r="A958" i="7"/>
  <c r="G957" i="7"/>
  <c r="F957" i="7"/>
  <c r="D957" i="7"/>
  <c r="C957" i="7"/>
  <c r="B957" i="7"/>
  <c r="A957" i="7"/>
  <c r="G956" i="7"/>
  <c r="F956" i="7"/>
  <c r="D956" i="7"/>
  <c r="C956" i="7"/>
  <c r="B956" i="7"/>
  <c r="A956" i="7"/>
  <c r="G955" i="7"/>
  <c r="F955" i="7"/>
  <c r="D955" i="7"/>
  <c r="C955" i="7"/>
  <c r="B955" i="7"/>
  <c r="A955" i="7"/>
  <c r="G954" i="7"/>
  <c r="F954" i="7"/>
  <c r="D954" i="7"/>
  <c r="C954" i="7"/>
  <c r="B954" i="7"/>
  <c r="A954" i="7"/>
  <c r="G953" i="7"/>
  <c r="F953" i="7"/>
  <c r="D953" i="7"/>
  <c r="C953" i="7"/>
  <c r="B953" i="7"/>
  <c r="A953" i="7"/>
  <c r="G952" i="7"/>
  <c r="F952" i="7"/>
  <c r="D952" i="7"/>
  <c r="C952" i="7"/>
  <c r="B952" i="7"/>
  <c r="A952" i="7"/>
  <c r="G951" i="7"/>
  <c r="F951" i="7"/>
  <c r="D951" i="7"/>
  <c r="C951" i="7"/>
  <c r="B951" i="7"/>
  <c r="A951" i="7"/>
  <c r="G950" i="7"/>
  <c r="F950" i="7"/>
  <c r="D950" i="7"/>
  <c r="C950" i="7"/>
  <c r="B950" i="7"/>
  <c r="A950" i="7"/>
  <c r="G949" i="7"/>
  <c r="F949" i="7"/>
  <c r="D949" i="7"/>
  <c r="C949" i="7"/>
  <c r="B949" i="7"/>
  <c r="A949" i="7"/>
  <c r="G948" i="7"/>
  <c r="F948" i="7"/>
  <c r="D948" i="7"/>
  <c r="C948" i="7"/>
  <c r="B948" i="7"/>
  <c r="A948" i="7"/>
  <c r="G947" i="7"/>
  <c r="F947" i="7"/>
  <c r="D947" i="7"/>
  <c r="C947" i="7"/>
  <c r="B947" i="7"/>
  <c r="A947" i="7"/>
  <c r="K946" i="7"/>
  <c r="K947" i="7" s="1"/>
  <c r="G946" i="7"/>
  <c r="F946" i="7"/>
  <c r="D946" i="7"/>
  <c r="C946" i="7"/>
  <c r="L946" i="7" s="1"/>
  <c r="B946" i="7"/>
  <c r="A946" i="7"/>
  <c r="G945" i="7"/>
  <c r="F945" i="7"/>
  <c r="D945" i="7"/>
  <c r="C945" i="7"/>
  <c r="B945" i="7"/>
  <c r="A945" i="7"/>
  <c r="G944" i="7"/>
  <c r="F944" i="7"/>
  <c r="D944" i="7"/>
  <c r="C944" i="7"/>
  <c r="B944" i="7"/>
  <c r="A944" i="7"/>
  <c r="G943" i="7"/>
  <c r="F943" i="7"/>
  <c r="D943" i="7"/>
  <c r="C943" i="7"/>
  <c r="B943" i="7"/>
  <c r="A943" i="7"/>
  <c r="G942" i="7"/>
  <c r="F942" i="7"/>
  <c r="D942" i="7"/>
  <c r="C942" i="7"/>
  <c r="B942" i="7"/>
  <c r="A942" i="7"/>
  <c r="G941" i="7"/>
  <c r="F941" i="7"/>
  <c r="D941" i="7"/>
  <c r="C941" i="7"/>
  <c r="B941" i="7"/>
  <c r="A941" i="7"/>
  <c r="G940" i="7"/>
  <c r="F940" i="7"/>
  <c r="D940" i="7"/>
  <c r="C940" i="7"/>
  <c r="B940" i="7"/>
  <c r="A940" i="7"/>
  <c r="G939" i="7"/>
  <c r="F939" i="7"/>
  <c r="D939" i="7"/>
  <c r="C939" i="7"/>
  <c r="B939" i="7"/>
  <c r="A939" i="7"/>
  <c r="G938" i="7"/>
  <c r="F938" i="7"/>
  <c r="D938" i="7"/>
  <c r="C938" i="7"/>
  <c r="B938" i="7"/>
  <c r="A938" i="7"/>
  <c r="G937" i="7"/>
  <c r="F937" i="7"/>
  <c r="D937" i="7"/>
  <c r="C937" i="7"/>
  <c r="B937" i="7"/>
  <c r="A937" i="7"/>
  <c r="G936" i="7"/>
  <c r="F936" i="7"/>
  <c r="D936" i="7"/>
  <c r="C936" i="7"/>
  <c r="B936" i="7"/>
  <c r="A936" i="7"/>
  <c r="G935" i="7"/>
  <c r="F935" i="7"/>
  <c r="D935" i="7"/>
  <c r="C935" i="7"/>
  <c r="B935" i="7"/>
  <c r="A935" i="7"/>
  <c r="G934" i="7"/>
  <c r="F934" i="7"/>
  <c r="D934" i="7"/>
  <c r="C934" i="7"/>
  <c r="B934" i="7"/>
  <c r="A934" i="7"/>
  <c r="G933" i="7"/>
  <c r="F933" i="7"/>
  <c r="D933" i="7"/>
  <c r="C933" i="7"/>
  <c r="B933" i="7"/>
  <c r="A933" i="7"/>
  <c r="G932" i="7"/>
  <c r="F932" i="7"/>
  <c r="D932" i="7"/>
  <c r="C932" i="7"/>
  <c r="B932" i="7"/>
  <c r="A932" i="7"/>
  <c r="G931" i="7"/>
  <c r="F931" i="7"/>
  <c r="D931" i="7"/>
  <c r="C931" i="7"/>
  <c r="B931" i="7"/>
  <c r="A931" i="7"/>
  <c r="G930" i="7"/>
  <c r="F930" i="7"/>
  <c r="D930" i="7"/>
  <c r="C930" i="7"/>
  <c r="B930" i="7"/>
  <c r="A930" i="7"/>
  <c r="G929" i="7"/>
  <c r="F929" i="7"/>
  <c r="D929" i="7"/>
  <c r="C929" i="7"/>
  <c r="B929" i="7"/>
  <c r="A929" i="7"/>
  <c r="G928" i="7"/>
  <c r="F928" i="7"/>
  <c r="D928" i="7"/>
  <c r="C928" i="7"/>
  <c r="B928" i="7"/>
  <c r="A928" i="7"/>
  <c r="G927" i="7"/>
  <c r="F927" i="7"/>
  <c r="D927" i="7"/>
  <c r="C927" i="7"/>
  <c r="B927" i="7"/>
  <c r="A927" i="7"/>
  <c r="G926" i="7"/>
  <c r="F926" i="7"/>
  <c r="D926" i="7"/>
  <c r="C926" i="7"/>
  <c r="B926" i="7"/>
  <c r="A926" i="7"/>
  <c r="G925" i="7"/>
  <c r="F925" i="7"/>
  <c r="D925" i="7"/>
  <c r="C925" i="7"/>
  <c r="B925" i="7"/>
  <c r="A925" i="7"/>
  <c r="G924" i="7"/>
  <c r="F924" i="7"/>
  <c r="D924" i="7"/>
  <c r="C924" i="7"/>
  <c r="B924" i="7"/>
  <c r="A924" i="7"/>
  <c r="G923" i="7"/>
  <c r="F923" i="7"/>
  <c r="D923" i="7"/>
  <c r="C923" i="7"/>
  <c r="B923" i="7"/>
  <c r="A923" i="7"/>
  <c r="G922" i="7"/>
  <c r="F922" i="7"/>
  <c r="D922" i="7"/>
  <c r="C922" i="7"/>
  <c r="B922" i="7"/>
  <c r="A922" i="7"/>
  <c r="G921" i="7"/>
  <c r="F921" i="7"/>
  <c r="D921" i="7"/>
  <c r="C921" i="7"/>
  <c r="B921" i="7"/>
  <c r="A921" i="7"/>
  <c r="G920" i="7"/>
  <c r="F920" i="7"/>
  <c r="D920" i="7"/>
  <c r="C920" i="7"/>
  <c r="B920" i="7"/>
  <c r="A920" i="7"/>
  <c r="G919" i="7"/>
  <c r="F919" i="7"/>
  <c r="D919" i="7"/>
  <c r="C919" i="7"/>
  <c r="B919" i="7"/>
  <c r="A919" i="7"/>
  <c r="G918" i="7"/>
  <c r="F918" i="7"/>
  <c r="D918" i="7"/>
  <c r="C918" i="7"/>
  <c r="B918" i="7"/>
  <c r="A918" i="7"/>
  <c r="G917" i="7"/>
  <c r="F917" i="7"/>
  <c r="D917" i="7"/>
  <c r="C917" i="7"/>
  <c r="B917" i="7"/>
  <c r="A917" i="7"/>
  <c r="G916" i="7"/>
  <c r="F916" i="7"/>
  <c r="D916" i="7"/>
  <c r="C916" i="7"/>
  <c r="B916" i="7"/>
  <c r="A916" i="7"/>
  <c r="G915" i="7"/>
  <c r="F915" i="7"/>
  <c r="D915" i="7"/>
  <c r="C915" i="7"/>
  <c r="B915" i="7"/>
  <c r="A915" i="7"/>
  <c r="G914" i="7"/>
  <c r="F914" i="7"/>
  <c r="D914" i="7"/>
  <c r="C914" i="7"/>
  <c r="B914" i="7"/>
  <c r="A914" i="7"/>
  <c r="G913" i="7"/>
  <c r="F913" i="7"/>
  <c r="D913" i="7"/>
  <c r="C913" i="7"/>
  <c r="B913" i="7"/>
  <c r="A913" i="7"/>
  <c r="G912" i="7"/>
  <c r="F912" i="7"/>
  <c r="D912" i="7"/>
  <c r="C912" i="7"/>
  <c r="B912" i="7"/>
  <c r="A912" i="7"/>
  <c r="G911" i="7"/>
  <c r="F911" i="7"/>
  <c r="D911" i="7"/>
  <c r="C911" i="7"/>
  <c r="B911" i="7"/>
  <c r="A911" i="7"/>
  <c r="G910" i="7"/>
  <c r="F910" i="7"/>
  <c r="D910" i="7"/>
  <c r="C910" i="7"/>
  <c r="B910" i="7"/>
  <c r="A910" i="7"/>
  <c r="G909" i="7"/>
  <c r="F909" i="7"/>
  <c r="D909" i="7"/>
  <c r="C909" i="7"/>
  <c r="B909" i="7"/>
  <c r="A909" i="7"/>
  <c r="G908" i="7"/>
  <c r="F908" i="7"/>
  <c r="D908" i="7"/>
  <c r="C908" i="7"/>
  <c r="B908" i="7"/>
  <c r="A908" i="7"/>
  <c r="G907" i="7"/>
  <c r="F907" i="7"/>
  <c r="D907" i="7"/>
  <c r="C907" i="7"/>
  <c r="B907" i="7"/>
  <c r="A907" i="7"/>
  <c r="G906" i="7"/>
  <c r="F906" i="7"/>
  <c r="D906" i="7"/>
  <c r="C906" i="7"/>
  <c r="B906" i="7"/>
  <c r="A906" i="7"/>
  <c r="G905" i="7"/>
  <c r="F905" i="7"/>
  <c r="D905" i="7"/>
  <c r="C905" i="7"/>
  <c r="B905" i="7"/>
  <c r="A905" i="7"/>
  <c r="G904" i="7"/>
  <c r="F904" i="7"/>
  <c r="D904" i="7"/>
  <c r="C904" i="7"/>
  <c r="B904" i="7"/>
  <c r="A904" i="7"/>
  <c r="G903" i="7"/>
  <c r="F903" i="7"/>
  <c r="D903" i="7"/>
  <c r="C903" i="7"/>
  <c r="B903" i="7"/>
  <c r="A903" i="7"/>
  <c r="G902" i="7"/>
  <c r="F902" i="7"/>
  <c r="D902" i="7"/>
  <c r="C902" i="7"/>
  <c r="B902" i="7"/>
  <c r="A902" i="7"/>
  <c r="G901" i="7"/>
  <c r="F901" i="7"/>
  <c r="D901" i="7"/>
  <c r="C901" i="7"/>
  <c r="B901" i="7"/>
  <c r="A901" i="7"/>
  <c r="G900" i="7"/>
  <c r="F900" i="7"/>
  <c r="D900" i="7"/>
  <c r="C900" i="7"/>
  <c r="B900" i="7"/>
  <c r="A900" i="7"/>
  <c r="G899" i="7"/>
  <c r="F899" i="7"/>
  <c r="D899" i="7"/>
  <c r="C899" i="7"/>
  <c r="B899" i="7"/>
  <c r="A899" i="7"/>
  <c r="G898" i="7"/>
  <c r="F898" i="7"/>
  <c r="D898" i="7"/>
  <c r="C898" i="7"/>
  <c r="B898" i="7"/>
  <c r="A898" i="7"/>
  <c r="G897" i="7"/>
  <c r="F897" i="7"/>
  <c r="D897" i="7"/>
  <c r="C897" i="7"/>
  <c r="B897" i="7"/>
  <c r="A897" i="7"/>
  <c r="G896" i="7"/>
  <c r="F896" i="7"/>
  <c r="D896" i="7"/>
  <c r="C896" i="7"/>
  <c r="B896" i="7"/>
  <c r="A896" i="7"/>
  <c r="G895" i="7"/>
  <c r="F895" i="7"/>
  <c r="D895" i="7"/>
  <c r="C895" i="7"/>
  <c r="B895" i="7"/>
  <c r="A895" i="7"/>
  <c r="G894" i="7"/>
  <c r="F894" i="7"/>
  <c r="D894" i="7"/>
  <c r="C894" i="7"/>
  <c r="B894" i="7"/>
  <c r="A894" i="7"/>
  <c r="G893" i="7"/>
  <c r="F893" i="7"/>
  <c r="D893" i="7"/>
  <c r="C893" i="7"/>
  <c r="B893" i="7"/>
  <c r="A893" i="7"/>
  <c r="G892" i="7"/>
  <c r="F892" i="7"/>
  <c r="D892" i="7"/>
  <c r="C892" i="7"/>
  <c r="B892" i="7"/>
  <c r="A892" i="7"/>
  <c r="G891" i="7"/>
  <c r="F891" i="7"/>
  <c r="D891" i="7"/>
  <c r="C891" i="7"/>
  <c r="B891" i="7"/>
  <c r="A891" i="7"/>
  <c r="G890" i="7"/>
  <c r="F890" i="7"/>
  <c r="D890" i="7"/>
  <c r="C890" i="7"/>
  <c r="B890" i="7"/>
  <c r="A890" i="7"/>
  <c r="G889" i="7"/>
  <c r="F889" i="7"/>
  <c r="D889" i="7"/>
  <c r="C889" i="7"/>
  <c r="B889" i="7"/>
  <c r="A889" i="7"/>
  <c r="G888" i="7"/>
  <c r="F888" i="7"/>
  <c r="D888" i="7"/>
  <c r="C888" i="7"/>
  <c r="B888" i="7"/>
  <c r="A888" i="7"/>
  <c r="G887" i="7"/>
  <c r="F887" i="7"/>
  <c r="D887" i="7"/>
  <c r="C887" i="7"/>
  <c r="B887" i="7"/>
  <c r="A887" i="7"/>
  <c r="G886" i="7"/>
  <c r="F886" i="7"/>
  <c r="D886" i="7"/>
  <c r="C886" i="7"/>
  <c r="B886" i="7"/>
  <c r="A886" i="7"/>
  <c r="G885" i="7"/>
  <c r="F885" i="7"/>
  <c r="D885" i="7"/>
  <c r="C885" i="7"/>
  <c r="B885" i="7"/>
  <c r="A885" i="7"/>
  <c r="G884" i="7"/>
  <c r="F884" i="7"/>
  <c r="D884" i="7"/>
  <c r="C884" i="7"/>
  <c r="B884" i="7"/>
  <c r="A884" i="7"/>
  <c r="G883" i="7"/>
  <c r="F883" i="7"/>
  <c r="D883" i="7"/>
  <c r="C883" i="7"/>
  <c r="B883" i="7"/>
  <c r="A883" i="7"/>
  <c r="G882" i="7"/>
  <c r="F882" i="7"/>
  <c r="D882" i="7"/>
  <c r="C882" i="7"/>
  <c r="B882" i="7"/>
  <c r="A882" i="7"/>
  <c r="G881" i="7"/>
  <c r="F881" i="7"/>
  <c r="D881" i="7"/>
  <c r="C881" i="7"/>
  <c r="B881" i="7"/>
  <c r="A881" i="7"/>
  <c r="G880" i="7"/>
  <c r="F880" i="7"/>
  <c r="D880" i="7"/>
  <c r="C880" i="7"/>
  <c r="B880" i="7"/>
  <c r="A880" i="7"/>
  <c r="G879" i="7"/>
  <c r="F879" i="7"/>
  <c r="D879" i="7"/>
  <c r="C879" i="7"/>
  <c r="B879" i="7"/>
  <c r="A879" i="7"/>
  <c r="G878" i="7"/>
  <c r="F878" i="7"/>
  <c r="D878" i="7"/>
  <c r="C878" i="7"/>
  <c r="B878" i="7"/>
  <c r="A878" i="7"/>
  <c r="G877" i="7"/>
  <c r="F877" i="7"/>
  <c r="D877" i="7"/>
  <c r="C877" i="7"/>
  <c r="B877" i="7"/>
  <c r="A877" i="7"/>
  <c r="G876" i="7"/>
  <c r="F876" i="7"/>
  <c r="D876" i="7"/>
  <c r="C876" i="7"/>
  <c r="B876" i="7"/>
  <c r="A876" i="7"/>
  <c r="G875" i="7"/>
  <c r="F875" i="7"/>
  <c r="D875" i="7"/>
  <c r="C875" i="7"/>
  <c r="B875" i="7"/>
  <c r="A875" i="7"/>
  <c r="G874" i="7"/>
  <c r="F874" i="7"/>
  <c r="D874" i="7"/>
  <c r="C874" i="7"/>
  <c r="B874" i="7"/>
  <c r="A874" i="7"/>
  <c r="G873" i="7"/>
  <c r="F873" i="7"/>
  <c r="D873" i="7"/>
  <c r="C873" i="7"/>
  <c r="B873" i="7"/>
  <c r="A873" i="7"/>
  <c r="G872" i="7"/>
  <c r="F872" i="7"/>
  <c r="D872" i="7"/>
  <c r="C872" i="7"/>
  <c r="B872" i="7"/>
  <c r="A872" i="7"/>
  <c r="G871" i="7"/>
  <c r="F871" i="7"/>
  <c r="D871" i="7"/>
  <c r="C871" i="7"/>
  <c r="B871" i="7"/>
  <c r="A871" i="7"/>
  <c r="G870" i="7"/>
  <c r="F870" i="7"/>
  <c r="D870" i="7"/>
  <c r="C870" i="7"/>
  <c r="B870" i="7"/>
  <c r="A870" i="7"/>
  <c r="G869" i="7"/>
  <c r="F869" i="7"/>
  <c r="D869" i="7"/>
  <c r="C869" i="7"/>
  <c r="B869" i="7"/>
  <c r="A869" i="7"/>
  <c r="G868" i="7"/>
  <c r="F868" i="7"/>
  <c r="D868" i="7"/>
  <c r="C868" i="7"/>
  <c r="B868" i="7"/>
  <c r="A868" i="7"/>
  <c r="G867" i="7"/>
  <c r="F867" i="7"/>
  <c r="D867" i="7"/>
  <c r="C867" i="7"/>
  <c r="B867" i="7"/>
  <c r="A867" i="7"/>
  <c r="G866" i="7"/>
  <c r="F866" i="7"/>
  <c r="D866" i="7"/>
  <c r="C866" i="7"/>
  <c r="B866" i="7"/>
  <c r="A866" i="7"/>
  <c r="G865" i="7"/>
  <c r="F865" i="7"/>
  <c r="D865" i="7"/>
  <c r="C865" i="7"/>
  <c r="B865" i="7"/>
  <c r="A865" i="7"/>
  <c r="G864" i="7"/>
  <c r="F864" i="7"/>
  <c r="D864" i="7"/>
  <c r="C864" i="7"/>
  <c r="B864" i="7"/>
  <c r="A864" i="7"/>
  <c r="G863" i="7"/>
  <c r="F863" i="7"/>
  <c r="D863" i="7"/>
  <c r="C863" i="7"/>
  <c r="B863" i="7"/>
  <c r="A863" i="7"/>
  <c r="G862" i="7"/>
  <c r="F862" i="7"/>
  <c r="D862" i="7"/>
  <c r="C862" i="7"/>
  <c r="B862" i="7"/>
  <c r="A862" i="7"/>
  <c r="G861" i="7"/>
  <c r="F861" i="7"/>
  <c r="D861" i="7"/>
  <c r="C861" i="7"/>
  <c r="B861" i="7"/>
  <c r="A861" i="7"/>
  <c r="K860" i="7"/>
  <c r="K861" i="7" s="1"/>
  <c r="K862" i="7" s="1"/>
  <c r="G860" i="7"/>
  <c r="F860" i="7"/>
  <c r="D860" i="7"/>
  <c r="C860" i="7"/>
  <c r="B860" i="7"/>
  <c r="A860" i="7"/>
  <c r="K859" i="7"/>
  <c r="G859" i="7"/>
  <c r="F859" i="7"/>
  <c r="D859" i="7"/>
  <c r="C859" i="7"/>
  <c r="B859" i="7"/>
  <c r="A859" i="7"/>
  <c r="K858" i="7"/>
  <c r="G858" i="7"/>
  <c r="F858" i="7"/>
  <c r="D858" i="7"/>
  <c r="C858" i="7"/>
  <c r="B858" i="7"/>
  <c r="A858" i="7"/>
  <c r="K857" i="7"/>
  <c r="G857" i="7"/>
  <c r="F857" i="7"/>
  <c r="D857" i="7"/>
  <c r="C857" i="7"/>
  <c r="L857" i="7" s="1"/>
  <c r="B857" i="7"/>
  <c r="A857" i="7"/>
  <c r="K856" i="7"/>
  <c r="G856" i="7"/>
  <c r="F856" i="7"/>
  <c r="D856" i="7"/>
  <c r="C856" i="7"/>
  <c r="B856" i="7"/>
  <c r="A856" i="7"/>
  <c r="K10" i="28" l="1"/>
  <c r="Z10" i="28"/>
  <c r="M10" i="28"/>
  <c r="J10" i="28"/>
  <c r="Y10" i="28"/>
  <c r="I10" i="28"/>
  <c r="L10" i="28"/>
  <c r="H10" i="28"/>
  <c r="G10" i="28"/>
  <c r="C29" i="22"/>
  <c r="C30" i="22" s="1"/>
  <c r="C31" i="22" s="1"/>
  <c r="C32" i="22" s="1"/>
  <c r="C33" i="22" s="1"/>
  <c r="C34" i="22" s="1"/>
  <c r="C35" i="22" s="1"/>
  <c r="C36" i="22" s="1"/>
  <c r="A11" i="28"/>
  <c r="Q10" i="28"/>
  <c r="I68" i="8"/>
  <c r="I69" i="8" s="1"/>
  <c r="A11" i="27"/>
  <c r="C10" i="27"/>
  <c r="A11" i="25"/>
  <c r="B10" i="25"/>
  <c r="C10" i="25" s="1"/>
  <c r="A9" i="26"/>
  <c r="C9" i="26" s="1"/>
  <c r="B10" i="26"/>
  <c r="B9" i="24"/>
  <c r="C9" i="24" s="1"/>
  <c r="A10" i="24"/>
  <c r="E880" i="7"/>
  <c r="E890" i="7"/>
  <c r="E894" i="7"/>
  <c r="E902" i="7"/>
  <c r="E904" i="7"/>
  <c r="E906" i="7"/>
  <c r="E908" i="7"/>
  <c r="E911" i="7"/>
  <c r="E912" i="7"/>
  <c r="E922" i="7"/>
  <c r="E925" i="7"/>
  <c r="E930" i="7"/>
  <c r="E937" i="7"/>
  <c r="E942" i="7"/>
  <c r="L859" i="7"/>
  <c r="E863" i="7"/>
  <c r="E865" i="7"/>
  <c r="E867" i="7"/>
  <c r="E869" i="7"/>
  <c r="E875" i="7"/>
  <c r="E948" i="7"/>
  <c r="E950" i="7"/>
  <c r="E952" i="7"/>
  <c r="E954" i="7"/>
  <c r="E956" i="7"/>
  <c r="E958" i="7"/>
  <c r="E960" i="7"/>
  <c r="E962" i="7"/>
  <c r="E964" i="7"/>
  <c r="E966" i="7"/>
  <c r="E859" i="7"/>
  <c r="E913" i="7"/>
  <c r="E916" i="7"/>
  <c r="E918" i="7"/>
  <c r="E920" i="7"/>
  <c r="E928" i="7"/>
  <c r="E938" i="7"/>
  <c r="E944" i="7"/>
  <c r="E860" i="7"/>
  <c r="L856" i="7"/>
  <c r="E857" i="7"/>
  <c r="E866" i="7"/>
  <c r="E868" i="7"/>
  <c r="E872" i="7"/>
  <c r="E874" i="7"/>
  <c r="E878" i="7"/>
  <c r="E896" i="7"/>
  <c r="E19" i="22"/>
  <c r="L858" i="7"/>
  <c r="E861" i="7"/>
  <c r="E864" i="7"/>
  <c r="E870" i="7"/>
  <c r="E879" i="7"/>
  <c r="E886" i="7"/>
  <c r="E888" i="7"/>
  <c r="E893" i="7"/>
  <c r="E895" i="7"/>
  <c r="E897" i="7"/>
  <c r="E909" i="7"/>
  <c r="E921" i="7"/>
  <c r="E936" i="7"/>
  <c r="E943" i="7"/>
  <c r="E945" i="7"/>
  <c r="E967" i="7"/>
  <c r="E889" i="7"/>
  <c r="E927" i="7"/>
  <c r="E947" i="7"/>
  <c r="E910" i="7"/>
  <c r="E917" i="7"/>
  <c r="L862" i="7"/>
  <c r="E862" i="7"/>
  <c r="E871" i="7"/>
  <c r="E873" i="7"/>
  <c r="E876" i="7"/>
  <c r="E877" i="7"/>
  <c r="E881" i="7"/>
  <c r="E905" i="7"/>
  <c r="E907" i="7"/>
  <c r="E926" i="7"/>
  <c r="E929" i="7"/>
  <c r="E949" i="7"/>
  <c r="E951" i="7"/>
  <c r="E953" i="7"/>
  <c r="E955" i="7"/>
  <c r="E957" i="7"/>
  <c r="E959" i="7"/>
  <c r="E961" i="7"/>
  <c r="E963" i="7"/>
  <c r="E965" i="7"/>
  <c r="L947" i="7"/>
  <c r="K948" i="7"/>
  <c r="E946" i="7"/>
  <c r="E934" i="7"/>
  <c r="E933" i="7"/>
  <c r="E891" i="7"/>
  <c r="E900" i="7"/>
  <c r="E901" i="7"/>
  <c r="E885" i="7"/>
  <c r="E914" i="7"/>
  <c r="L860" i="7"/>
  <c r="L861" i="7"/>
  <c r="E892" i="7"/>
  <c r="E898" i="7"/>
  <c r="E941" i="7"/>
  <c r="E940" i="7"/>
  <c r="E882" i="7"/>
  <c r="E884" i="7"/>
  <c r="E932" i="7"/>
  <c r="E858" i="7"/>
  <c r="K863" i="7"/>
  <c r="E923" i="7"/>
  <c r="E924" i="7"/>
  <c r="E887" i="7"/>
  <c r="E939" i="7"/>
  <c r="E903" i="7"/>
  <c r="E919" i="7"/>
  <c r="E935" i="7"/>
  <c r="E883" i="7"/>
  <c r="E899" i="7"/>
  <c r="E915" i="7"/>
  <c r="E931" i="7"/>
  <c r="K11" i="28" l="1"/>
  <c r="Y11" i="28"/>
  <c r="M11" i="28"/>
  <c r="H11" i="28"/>
  <c r="L11" i="28"/>
  <c r="J11" i="28"/>
  <c r="Z11" i="28"/>
  <c r="I11" i="28"/>
  <c r="G11" i="28"/>
  <c r="Q11" i="28"/>
  <c r="A12" i="28"/>
  <c r="J68" i="8"/>
  <c r="K68" i="8" s="1"/>
  <c r="C11" i="27"/>
  <c r="A12" i="27"/>
  <c r="I915" i="7"/>
  <c r="H915" i="7"/>
  <c r="J915" i="7"/>
  <c r="J924" i="7"/>
  <c r="I924" i="7"/>
  <c r="H924" i="7"/>
  <c r="H946" i="7"/>
  <c r="J946" i="7"/>
  <c r="I946" i="7"/>
  <c r="J929" i="7"/>
  <c r="H929" i="7"/>
  <c r="I929" i="7"/>
  <c r="H910" i="7"/>
  <c r="I910" i="7"/>
  <c r="J910" i="7"/>
  <c r="J893" i="7"/>
  <c r="H893" i="7"/>
  <c r="I893" i="7"/>
  <c r="I857" i="7"/>
  <c r="H857" i="7"/>
  <c r="J857" i="7" s="1"/>
  <c r="J964" i="7"/>
  <c r="I964" i="7"/>
  <c r="H964" i="7"/>
  <c r="J948" i="7"/>
  <c r="I948" i="7"/>
  <c r="H948" i="7"/>
  <c r="I865" i="7"/>
  <c r="H865" i="7"/>
  <c r="J865" i="7" s="1"/>
  <c r="J904" i="7"/>
  <c r="I904" i="7"/>
  <c r="H904" i="7"/>
  <c r="J880" i="7"/>
  <c r="I880" i="7"/>
  <c r="H880" i="7"/>
  <c r="I899" i="7"/>
  <c r="H899" i="7"/>
  <c r="J899" i="7"/>
  <c r="I903" i="7"/>
  <c r="H903" i="7"/>
  <c r="J903" i="7"/>
  <c r="I923" i="7"/>
  <c r="H923" i="7"/>
  <c r="J923" i="7"/>
  <c r="J884" i="7"/>
  <c r="I884" i="7"/>
  <c r="H884" i="7"/>
  <c r="H898" i="7"/>
  <c r="J898" i="7"/>
  <c r="I898" i="7"/>
  <c r="H914" i="7"/>
  <c r="J914" i="7"/>
  <c r="I914" i="7"/>
  <c r="I891" i="7"/>
  <c r="H891" i="7"/>
  <c r="J891" i="7"/>
  <c r="J961" i="7"/>
  <c r="H961" i="7"/>
  <c r="I961" i="7"/>
  <c r="J953" i="7"/>
  <c r="H953" i="7"/>
  <c r="I953" i="7"/>
  <c r="H926" i="7"/>
  <c r="I926" i="7"/>
  <c r="J926" i="7"/>
  <c r="I877" i="7"/>
  <c r="H877" i="7"/>
  <c r="J877" i="7" s="1"/>
  <c r="H862" i="7"/>
  <c r="J862" i="7" s="1"/>
  <c r="I862" i="7"/>
  <c r="I947" i="7"/>
  <c r="H947" i="7"/>
  <c r="J947" i="7"/>
  <c r="J945" i="7"/>
  <c r="H945" i="7"/>
  <c r="I945" i="7"/>
  <c r="J909" i="7"/>
  <c r="I909" i="7"/>
  <c r="H909" i="7"/>
  <c r="J888" i="7"/>
  <c r="I888" i="7"/>
  <c r="H888" i="7"/>
  <c r="I864" i="7"/>
  <c r="H864" i="7"/>
  <c r="J864" i="7" s="1"/>
  <c r="I872" i="7"/>
  <c r="H872" i="7"/>
  <c r="J872" i="7" s="1"/>
  <c r="J928" i="7"/>
  <c r="I928" i="7"/>
  <c r="H928" i="7"/>
  <c r="J913" i="7"/>
  <c r="H913" i="7"/>
  <c r="I913" i="7"/>
  <c r="H962" i="7"/>
  <c r="J962" i="7"/>
  <c r="I962" i="7"/>
  <c r="H954" i="7"/>
  <c r="I954" i="7"/>
  <c r="J954" i="7"/>
  <c r="H875" i="7"/>
  <c r="J875" i="7"/>
  <c r="I875" i="7"/>
  <c r="I863" i="7"/>
  <c r="H863" i="7"/>
  <c r="J863" i="7" s="1"/>
  <c r="H930" i="7"/>
  <c r="J930" i="7"/>
  <c r="I930" i="7"/>
  <c r="I911" i="7"/>
  <c r="H911" i="7"/>
  <c r="J911" i="7"/>
  <c r="H902" i="7"/>
  <c r="I902" i="7"/>
  <c r="J902" i="7"/>
  <c r="J932" i="7"/>
  <c r="I932" i="7"/>
  <c r="H932" i="7"/>
  <c r="J900" i="7"/>
  <c r="I900" i="7"/>
  <c r="H900" i="7"/>
  <c r="H881" i="7"/>
  <c r="J881" i="7" s="1"/>
  <c r="I881" i="7"/>
  <c r="I967" i="7"/>
  <c r="J967" i="7"/>
  <c r="H967" i="7"/>
  <c r="I870" i="7"/>
  <c r="H870" i="7"/>
  <c r="J870" i="7" s="1"/>
  <c r="J916" i="7"/>
  <c r="I916" i="7"/>
  <c r="H916" i="7"/>
  <c r="J937" i="7"/>
  <c r="H937" i="7"/>
  <c r="I937" i="7"/>
  <c r="H882" i="7"/>
  <c r="J882" i="7"/>
  <c r="I882" i="7"/>
  <c r="J933" i="7"/>
  <c r="I933" i="7"/>
  <c r="H933" i="7"/>
  <c r="I951" i="7"/>
  <c r="H951" i="7"/>
  <c r="J951" i="7"/>
  <c r="I927" i="7"/>
  <c r="H927" i="7"/>
  <c r="J927" i="7"/>
  <c r="H886" i="7"/>
  <c r="I886" i="7"/>
  <c r="J886" i="7"/>
  <c r="J896" i="7"/>
  <c r="I896" i="7"/>
  <c r="H896" i="7"/>
  <c r="I860" i="7"/>
  <c r="H860" i="7"/>
  <c r="J860" i="7" s="1"/>
  <c r="I859" i="7"/>
  <c r="H859" i="7"/>
  <c r="J859" i="7" s="1"/>
  <c r="J952" i="7"/>
  <c r="I952" i="7"/>
  <c r="H952" i="7"/>
  <c r="I869" i="7"/>
  <c r="H869" i="7"/>
  <c r="J869" i="7" s="1"/>
  <c r="J925" i="7"/>
  <c r="I925" i="7"/>
  <c r="H925" i="7"/>
  <c r="J908" i="7"/>
  <c r="I908" i="7"/>
  <c r="H908" i="7"/>
  <c r="H894" i="7"/>
  <c r="I894" i="7"/>
  <c r="J894" i="7"/>
  <c r="I919" i="7"/>
  <c r="H919" i="7"/>
  <c r="J919" i="7"/>
  <c r="J941" i="7"/>
  <c r="I941" i="7"/>
  <c r="H941" i="7"/>
  <c r="I963" i="7"/>
  <c r="H963" i="7"/>
  <c r="J963" i="7"/>
  <c r="I955" i="7"/>
  <c r="H955" i="7"/>
  <c r="J955" i="7"/>
  <c r="H871" i="7"/>
  <c r="J871" i="7" s="1"/>
  <c r="I871" i="7"/>
  <c r="J921" i="7"/>
  <c r="H921" i="7"/>
  <c r="I921" i="7"/>
  <c r="I874" i="7"/>
  <c r="H874" i="7"/>
  <c r="J874" i="7" s="1"/>
  <c r="H938" i="7"/>
  <c r="I938" i="7"/>
  <c r="J938" i="7"/>
  <c r="J956" i="7"/>
  <c r="I956" i="7"/>
  <c r="H956" i="7"/>
  <c r="J912" i="7"/>
  <c r="I912" i="7"/>
  <c r="H912" i="7"/>
  <c r="I883" i="7"/>
  <c r="H883" i="7"/>
  <c r="J883" i="7"/>
  <c r="I939" i="7"/>
  <c r="H939" i="7"/>
  <c r="J939" i="7"/>
  <c r="J892" i="7"/>
  <c r="I892" i="7"/>
  <c r="H892" i="7"/>
  <c r="J885" i="7"/>
  <c r="H885" i="7"/>
  <c r="I885" i="7"/>
  <c r="I959" i="7"/>
  <c r="H959" i="7"/>
  <c r="J959" i="7"/>
  <c r="I907" i="7"/>
  <c r="H907" i="7"/>
  <c r="J907" i="7"/>
  <c r="I876" i="7"/>
  <c r="H876" i="7"/>
  <c r="J876" i="7" s="1"/>
  <c r="I943" i="7"/>
  <c r="H943" i="7"/>
  <c r="J943" i="7"/>
  <c r="J897" i="7"/>
  <c r="H897" i="7"/>
  <c r="I897" i="7"/>
  <c r="I861" i="7"/>
  <c r="H861" i="7"/>
  <c r="J861" i="7" s="1"/>
  <c r="I868" i="7"/>
  <c r="H868" i="7"/>
  <c r="J868" i="7" s="1"/>
  <c r="J920" i="7"/>
  <c r="I920" i="7"/>
  <c r="H920" i="7"/>
  <c r="J960" i="7"/>
  <c r="I960" i="7"/>
  <c r="H960" i="7"/>
  <c r="I931" i="7"/>
  <c r="H931" i="7"/>
  <c r="J931" i="7"/>
  <c r="I935" i="7"/>
  <c r="H935" i="7"/>
  <c r="J935" i="7"/>
  <c r="I887" i="7"/>
  <c r="H887" i="7"/>
  <c r="J887" i="7"/>
  <c r="H858" i="7"/>
  <c r="J858" i="7" s="1"/>
  <c r="I858" i="7"/>
  <c r="J940" i="7"/>
  <c r="I940" i="7"/>
  <c r="H940" i="7"/>
  <c r="J901" i="7"/>
  <c r="I901" i="7"/>
  <c r="H901" i="7"/>
  <c r="H934" i="7"/>
  <c r="I934" i="7"/>
  <c r="J934" i="7"/>
  <c r="J965" i="7"/>
  <c r="I965" i="7"/>
  <c r="H965" i="7"/>
  <c r="J957" i="7"/>
  <c r="I957" i="7"/>
  <c r="H957" i="7"/>
  <c r="J949" i="7"/>
  <c r="H949" i="7"/>
  <c r="I949" i="7"/>
  <c r="J905" i="7"/>
  <c r="H905" i="7"/>
  <c r="I905" i="7"/>
  <c r="H873" i="7"/>
  <c r="J873" i="7" s="1"/>
  <c r="I873" i="7"/>
  <c r="J917" i="7"/>
  <c r="H917" i="7"/>
  <c r="I917" i="7"/>
  <c r="J889" i="7"/>
  <c r="H889" i="7"/>
  <c r="I889" i="7"/>
  <c r="J936" i="7"/>
  <c r="I936" i="7"/>
  <c r="H936" i="7"/>
  <c r="I895" i="7"/>
  <c r="H895" i="7"/>
  <c r="J895" i="7"/>
  <c r="I879" i="7"/>
  <c r="H879" i="7"/>
  <c r="J879" i="7"/>
  <c r="I878" i="7"/>
  <c r="H878" i="7"/>
  <c r="J878" i="7"/>
  <c r="H866" i="7"/>
  <c r="J866" i="7" s="1"/>
  <c r="I866" i="7"/>
  <c r="J944" i="7"/>
  <c r="I944" i="7"/>
  <c r="H944" i="7"/>
  <c r="H918" i="7"/>
  <c r="I918" i="7"/>
  <c r="J918" i="7"/>
  <c r="H966" i="7"/>
  <c r="I966" i="7"/>
  <c r="J966" i="7"/>
  <c r="H958" i="7"/>
  <c r="I958" i="7"/>
  <c r="J958" i="7"/>
  <c r="H950" i="7"/>
  <c r="I950" i="7"/>
  <c r="J950" i="7"/>
  <c r="H867" i="7"/>
  <c r="J867" i="7" s="1"/>
  <c r="I867" i="7"/>
  <c r="H942" i="7"/>
  <c r="I942" i="7"/>
  <c r="J942" i="7"/>
  <c r="H922" i="7"/>
  <c r="J922" i="7"/>
  <c r="I922" i="7"/>
  <c r="H906" i="7"/>
  <c r="I906" i="7"/>
  <c r="J906" i="7"/>
  <c r="H890" i="7"/>
  <c r="J890" i="7"/>
  <c r="I890" i="7"/>
  <c r="A10" i="26"/>
  <c r="C10" i="26" s="1"/>
  <c r="B11" i="26"/>
  <c r="B10" i="24"/>
  <c r="C10" i="24" s="1"/>
  <c r="A11" i="24"/>
  <c r="B11" i="25"/>
  <c r="C11" i="25" s="1"/>
  <c r="A12" i="25"/>
  <c r="I70" i="8"/>
  <c r="J69" i="8"/>
  <c r="K69" i="8" s="1"/>
  <c r="K949" i="7"/>
  <c r="L948" i="7"/>
  <c r="L863" i="7"/>
  <c r="K864" i="7"/>
  <c r="D10" i="26" l="1"/>
  <c r="K12" i="28"/>
  <c r="M12" i="28"/>
  <c r="Z12" i="28"/>
  <c r="J12" i="28"/>
  <c r="Y12" i="28"/>
  <c r="I12" i="28"/>
  <c r="H12" i="28"/>
  <c r="L12" i="28"/>
  <c r="G12" i="28"/>
  <c r="A13" i="28"/>
  <c r="Q12" i="28"/>
  <c r="A13" i="27"/>
  <c r="C12" i="27"/>
  <c r="A12" i="24"/>
  <c r="B11" i="24"/>
  <c r="C11" i="24" s="1"/>
  <c r="B12" i="25"/>
  <c r="C12" i="25" s="1"/>
  <c r="A13" i="25"/>
  <c r="A11" i="26"/>
  <c r="C11" i="26" s="1"/>
  <c r="D11" i="26" s="1"/>
  <c r="B12" i="26"/>
  <c r="J70" i="8"/>
  <c r="K70" i="8" s="1"/>
  <c r="I71" i="8"/>
  <c r="K950" i="7"/>
  <c r="L949" i="7"/>
  <c r="K865" i="7"/>
  <c r="L864" i="7"/>
  <c r="K13" i="28" l="1"/>
  <c r="M13" i="28"/>
  <c r="H13" i="28"/>
  <c r="L13" i="28"/>
  <c r="Y13" i="28"/>
  <c r="I13" i="28"/>
  <c r="J13" i="28"/>
  <c r="Z13" i="28"/>
  <c r="G13" i="28"/>
  <c r="A14" i="28"/>
  <c r="Q13" i="28"/>
  <c r="A14" i="27"/>
  <c r="C13" i="27"/>
  <c r="A14" i="25"/>
  <c r="B13" i="25"/>
  <c r="C13" i="25" s="1"/>
  <c r="A12" i="26"/>
  <c r="C12" i="26" s="1"/>
  <c r="B13" i="26"/>
  <c r="A13" i="24"/>
  <c r="B12" i="24"/>
  <c r="C12" i="24" s="1"/>
  <c r="J71" i="8"/>
  <c r="K71" i="8" s="1"/>
  <c r="I72" i="8"/>
  <c r="L950" i="7"/>
  <c r="K951" i="7"/>
  <c r="K866" i="7"/>
  <c r="L865" i="7"/>
  <c r="D12" i="26" l="1"/>
  <c r="K14" i="28"/>
  <c r="Z14" i="28"/>
  <c r="M14" i="28"/>
  <c r="J14" i="28"/>
  <c r="I14" i="28"/>
  <c r="L14" i="28"/>
  <c r="Y14" i="28"/>
  <c r="H14" i="28"/>
  <c r="G14" i="28"/>
  <c r="A15" i="28"/>
  <c r="Q14" i="28"/>
  <c r="A15" i="27"/>
  <c r="C14" i="27"/>
  <c r="A13" i="26"/>
  <c r="C13" i="26" s="1"/>
  <c r="D13" i="26" s="1"/>
  <c r="B14" i="26"/>
  <c r="B13" i="24"/>
  <c r="C13" i="24" s="1"/>
  <c r="A14" i="24"/>
  <c r="A15" i="25"/>
  <c r="B14" i="25"/>
  <c r="C14" i="25" s="1"/>
  <c r="I73" i="8"/>
  <c r="J72" i="8"/>
  <c r="K72" i="8" s="1"/>
  <c r="L951" i="7"/>
  <c r="K952" i="7"/>
  <c r="L866" i="7"/>
  <c r="K867" i="7"/>
  <c r="K15" i="28" l="1"/>
  <c r="Y15" i="28"/>
  <c r="M15" i="28"/>
  <c r="H15" i="28"/>
  <c r="L15" i="28"/>
  <c r="Z15" i="28"/>
  <c r="J15" i="28"/>
  <c r="I15" i="28"/>
  <c r="G15" i="28"/>
  <c r="Q15" i="28"/>
  <c r="A16" i="28"/>
  <c r="C15" i="27"/>
  <c r="A16" i="27"/>
  <c r="A16" i="25"/>
  <c r="B15" i="25"/>
  <c r="C15" i="25" s="1"/>
  <c r="B14" i="24"/>
  <c r="C14" i="24" s="1"/>
  <c r="A15" i="24"/>
  <c r="A14" i="26"/>
  <c r="C14" i="26" s="1"/>
  <c r="B15" i="26"/>
  <c r="I74" i="8"/>
  <c r="J73" i="8"/>
  <c r="K73" i="8" s="1"/>
  <c r="L952" i="7"/>
  <c r="K953" i="7"/>
  <c r="L867" i="7"/>
  <c r="K868" i="7"/>
  <c r="D14" i="26" l="1"/>
  <c r="K16" i="28"/>
  <c r="M16" i="28"/>
  <c r="Z16" i="28"/>
  <c r="J16" i="28"/>
  <c r="Y16" i="28"/>
  <c r="I16" i="28"/>
  <c r="H16" i="28"/>
  <c r="L16" i="28"/>
  <c r="G16" i="28"/>
  <c r="A17" i="28"/>
  <c r="Q16" i="28"/>
  <c r="C16" i="27"/>
  <c r="A17" i="27"/>
  <c r="B16" i="26"/>
  <c r="A15" i="26"/>
  <c r="C15" i="26" s="1"/>
  <c r="D15" i="26" s="1"/>
  <c r="A16" i="24"/>
  <c r="B15" i="24"/>
  <c r="C15" i="24" s="1"/>
  <c r="B16" i="25"/>
  <c r="C16" i="25" s="1"/>
  <c r="A17" i="25"/>
  <c r="J74" i="8"/>
  <c r="K74" i="8" s="1"/>
  <c r="I75" i="8"/>
  <c r="K954" i="7"/>
  <c r="L953" i="7"/>
  <c r="K869" i="7"/>
  <c r="L868" i="7"/>
  <c r="K17" i="28" l="1"/>
  <c r="M17" i="28"/>
  <c r="Z17" i="28"/>
  <c r="Y17" i="28"/>
  <c r="H17" i="28"/>
  <c r="L17" i="28"/>
  <c r="I17" i="28"/>
  <c r="J17" i="28"/>
  <c r="G17" i="28"/>
  <c r="A18" i="28"/>
  <c r="Q17" i="28"/>
  <c r="A18" i="27"/>
  <c r="C17" i="27"/>
  <c r="A17" i="24"/>
  <c r="B16" i="24"/>
  <c r="C16" i="24" s="1"/>
  <c r="B17" i="25"/>
  <c r="C17" i="25" s="1"/>
  <c r="A18" i="25"/>
  <c r="A16" i="26"/>
  <c r="C16" i="26" s="1"/>
  <c r="B17" i="26"/>
  <c r="J75" i="8"/>
  <c r="K75" i="8" s="1"/>
  <c r="I76" i="8"/>
  <c r="K955" i="7"/>
  <c r="L954" i="7"/>
  <c r="K870" i="7"/>
  <c r="L869" i="7"/>
  <c r="D16" i="26" l="1"/>
  <c r="K18" i="28"/>
  <c r="Z18" i="28"/>
  <c r="M18" i="28"/>
  <c r="J18" i="28"/>
  <c r="I18" i="28"/>
  <c r="L18" i="28"/>
  <c r="Y18" i="28"/>
  <c r="H18" i="28"/>
  <c r="G18" i="28"/>
  <c r="A19" i="28"/>
  <c r="Q18" i="28"/>
  <c r="C18" i="27"/>
  <c r="A19" i="27"/>
  <c r="A19" i="25"/>
  <c r="B18" i="25"/>
  <c r="C18" i="25" s="1"/>
  <c r="B18" i="26"/>
  <c r="A17" i="26"/>
  <c r="C17" i="26" s="1"/>
  <c r="D17" i="26" s="1"/>
  <c r="B17" i="24"/>
  <c r="C17" i="24" s="1"/>
  <c r="A18" i="24"/>
  <c r="I77" i="8"/>
  <c r="J76" i="8"/>
  <c r="K76" i="8" s="1"/>
  <c r="L955" i="7"/>
  <c r="K956" i="7"/>
  <c r="L870" i="7"/>
  <c r="K871" i="7"/>
  <c r="K19" i="28" l="1"/>
  <c r="Y19" i="28"/>
  <c r="M19" i="28"/>
  <c r="H19" i="28"/>
  <c r="L19" i="28"/>
  <c r="J19" i="28"/>
  <c r="Z19" i="28"/>
  <c r="I19" i="28"/>
  <c r="G19" i="28"/>
  <c r="Q19" i="28"/>
  <c r="A20" i="28"/>
  <c r="F18" i="25"/>
  <c r="A20" i="27"/>
  <c r="C19" i="27"/>
  <c r="F18" i="27"/>
  <c r="B19" i="26"/>
  <c r="A18" i="26"/>
  <c r="C18" i="26" s="1"/>
  <c r="D18" i="26" s="1"/>
  <c r="B19" i="25"/>
  <c r="C19" i="25" s="1"/>
  <c r="A20" i="25"/>
  <c r="A19" i="24"/>
  <c r="B18" i="24"/>
  <c r="C18" i="24" s="1"/>
  <c r="I78" i="8"/>
  <c r="J77" i="8"/>
  <c r="K77" i="8" s="1"/>
  <c r="K957" i="7"/>
  <c r="L956" i="7"/>
  <c r="L871" i="7"/>
  <c r="K872" i="7"/>
  <c r="K20" i="28" l="1"/>
  <c r="M20" i="28"/>
  <c r="Z20" i="28"/>
  <c r="J20" i="28"/>
  <c r="I20" i="28"/>
  <c r="Y20" i="28"/>
  <c r="H20" i="28"/>
  <c r="L20" i="28"/>
  <c r="G20" i="28"/>
  <c r="A21" i="28"/>
  <c r="Q20" i="28"/>
  <c r="G18" i="26"/>
  <c r="F19" i="25"/>
  <c r="F18" i="24"/>
  <c r="F19" i="27"/>
  <c r="C20" i="27"/>
  <c r="A21" i="27"/>
  <c r="A20" i="24"/>
  <c r="B19" i="24"/>
  <c r="C19" i="24" s="1"/>
  <c r="A21" i="25"/>
  <c r="B20" i="25"/>
  <c r="C20" i="25" s="1"/>
  <c r="B20" i="26"/>
  <c r="A19" i="26"/>
  <c r="C19" i="26" s="1"/>
  <c r="D19" i="26" s="1"/>
  <c r="J78" i="8"/>
  <c r="K78" i="8" s="1"/>
  <c r="I79" i="8"/>
  <c r="K958" i="7"/>
  <c r="L957" i="7"/>
  <c r="K873" i="7"/>
  <c r="L872" i="7"/>
  <c r="K21" i="28" l="1"/>
  <c r="M21" i="28"/>
  <c r="H21" i="28"/>
  <c r="L21" i="28"/>
  <c r="Y21" i="28"/>
  <c r="Z21" i="28"/>
  <c r="I21" i="28"/>
  <c r="J21" i="28"/>
  <c r="G21" i="28"/>
  <c r="A22" i="28"/>
  <c r="Q21" i="28"/>
  <c r="G19" i="26"/>
  <c r="F20" i="25"/>
  <c r="F19" i="24"/>
  <c r="F20" i="27"/>
  <c r="A22" i="27"/>
  <c r="C21" i="27"/>
  <c r="F21" i="27" s="1"/>
  <c r="B21" i="26"/>
  <c r="A20" i="26"/>
  <c r="C20" i="26" s="1"/>
  <c r="A21" i="24"/>
  <c r="B20" i="24"/>
  <c r="C20" i="24" s="1"/>
  <c r="B21" i="25"/>
  <c r="C21" i="25" s="1"/>
  <c r="A22" i="25"/>
  <c r="J79" i="8"/>
  <c r="K79" i="8" s="1"/>
  <c r="I80" i="8"/>
  <c r="K959" i="7"/>
  <c r="L958" i="7"/>
  <c r="K874" i="7"/>
  <c r="L873" i="7"/>
  <c r="D20" i="26" l="1"/>
  <c r="G20" i="26" s="1"/>
  <c r="K22" i="28"/>
  <c r="Z22" i="28"/>
  <c r="M22" i="28"/>
  <c r="J22" i="28"/>
  <c r="Y22" i="28"/>
  <c r="I22" i="28"/>
  <c r="L22" i="28"/>
  <c r="H22" i="28"/>
  <c r="G22" i="28"/>
  <c r="A23" i="28"/>
  <c r="Q22" i="28"/>
  <c r="F20" i="24"/>
  <c r="F21" i="25"/>
  <c r="A23" i="27"/>
  <c r="C22" i="27"/>
  <c r="F22" i="27" s="1"/>
  <c r="A22" i="24"/>
  <c r="B21" i="24"/>
  <c r="C21" i="24" s="1"/>
  <c r="A23" i="25"/>
  <c r="B22" i="25"/>
  <c r="C22" i="25" s="1"/>
  <c r="B22" i="26"/>
  <c r="A21" i="26"/>
  <c r="C21" i="26" s="1"/>
  <c r="I81" i="8"/>
  <c r="J80" i="8"/>
  <c r="K80" i="8" s="1"/>
  <c r="L959" i="7"/>
  <c r="K960" i="7"/>
  <c r="L874" i="7"/>
  <c r="K875" i="7"/>
  <c r="D21" i="26" l="1"/>
  <c r="K23" i="28"/>
  <c r="Y23" i="28"/>
  <c r="M23" i="28"/>
  <c r="H23" i="28"/>
  <c r="L23" i="28"/>
  <c r="Z23" i="28"/>
  <c r="J23" i="28"/>
  <c r="I23" i="28"/>
  <c r="G23" i="28"/>
  <c r="Q23" i="28"/>
  <c r="A24" i="28"/>
  <c r="G21" i="26"/>
  <c r="F21" i="24"/>
  <c r="A24" i="27"/>
  <c r="C23" i="27"/>
  <c r="B23" i="26"/>
  <c r="A22" i="26"/>
  <c r="C22" i="26" s="1"/>
  <c r="F22" i="25"/>
  <c r="A23" i="24"/>
  <c r="B22" i="24"/>
  <c r="C22" i="24" s="1"/>
  <c r="B23" i="25"/>
  <c r="C23" i="25" s="1"/>
  <c r="A24" i="25"/>
  <c r="I82" i="8"/>
  <c r="J81" i="8"/>
  <c r="K81" i="8" s="1"/>
  <c r="L960" i="7"/>
  <c r="K961" i="7"/>
  <c r="L875" i="7"/>
  <c r="K876" i="7"/>
  <c r="D22" i="26" l="1"/>
  <c r="K24" i="28"/>
  <c r="M24" i="28"/>
  <c r="Z24" i="28"/>
  <c r="J24" i="28"/>
  <c r="I24" i="28"/>
  <c r="H24" i="28"/>
  <c r="L24" i="28"/>
  <c r="Y24" i="28"/>
  <c r="G24" i="28"/>
  <c r="A25" i="28"/>
  <c r="Q24" i="28"/>
  <c r="G22" i="26"/>
  <c r="F23" i="25"/>
  <c r="F23" i="27"/>
  <c r="A25" i="27"/>
  <c r="C24" i="27"/>
  <c r="F22" i="24"/>
  <c r="A25" i="25"/>
  <c r="B24" i="25"/>
  <c r="C24" i="25" s="1"/>
  <c r="A24" i="24"/>
  <c r="B23" i="24"/>
  <c r="C23" i="24" s="1"/>
  <c r="F23" i="24" s="1"/>
  <c r="B24" i="26"/>
  <c r="A23" i="26"/>
  <c r="C23" i="26" s="1"/>
  <c r="J82" i="8"/>
  <c r="K82" i="8" s="1"/>
  <c r="I83" i="8"/>
  <c r="K962" i="7"/>
  <c r="L961" i="7"/>
  <c r="K877" i="7"/>
  <c r="L876" i="7"/>
  <c r="D23" i="26" l="1"/>
  <c r="G23" i="26" s="1"/>
  <c r="K25" i="28"/>
  <c r="M25" i="28"/>
  <c r="Z25" i="28"/>
  <c r="H25" i="28"/>
  <c r="L25" i="28"/>
  <c r="I25" i="28"/>
  <c r="J25" i="28"/>
  <c r="Y25" i="28"/>
  <c r="G25" i="28"/>
  <c r="A26" i="28"/>
  <c r="Q25" i="28"/>
  <c r="F24" i="25"/>
  <c r="F24" i="27"/>
  <c r="A26" i="27"/>
  <c r="C25" i="27"/>
  <c r="B25" i="26"/>
  <c r="A24" i="26"/>
  <c r="C24" i="26" s="1"/>
  <c r="D24" i="26" s="1"/>
  <c r="B25" i="25"/>
  <c r="C25" i="25" s="1"/>
  <c r="A26" i="25"/>
  <c r="A25" i="24"/>
  <c r="B24" i="24"/>
  <c r="C24" i="24" s="1"/>
  <c r="J83" i="8"/>
  <c r="K83" i="8" s="1"/>
  <c r="I84" i="8"/>
  <c r="K963" i="7"/>
  <c r="L962" i="7"/>
  <c r="K878" i="7"/>
  <c r="L877" i="7"/>
  <c r="K26" i="28" l="1"/>
  <c r="Z26" i="28"/>
  <c r="M26" i="28"/>
  <c r="J26" i="28"/>
  <c r="Y26" i="28"/>
  <c r="I26" i="28"/>
  <c r="L26" i="28"/>
  <c r="H26" i="28"/>
  <c r="G26" i="28"/>
  <c r="A27" i="28"/>
  <c r="Q26" i="28"/>
  <c r="G24" i="26"/>
  <c r="F25" i="27"/>
  <c r="F25" i="25"/>
  <c r="F24" i="24"/>
  <c r="C26" i="27"/>
  <c r="A27" i="27"/>
  <c r="A27" i="25"/>
  <c r="B26" i="25"/>
  <c r="C26" i="25" s="1"/>
  <c r="A26" i="24"/>
  <c r="B25" i="24"/>
  <c r="C25" i="24" s="1"/>
  <c r="B26" i="26"/>
  <c r="A25" i="26"/>
  <c r="C25" i="26" s="1"/>
  <c r="D25" i="26" s="1"/>
  <c r="I85" i="8"/>
  <c r="J84" i="8"/>
  <c r="K84" i="8" s="1"/>
  <c r="L963" i="7"/>
  <c r="K964" i="7"/>
  <c r="L878" i="7"/>
  <c r="K879" i="7"/>
  <c r="K27" i="28" l="1"/>
  <c r="Y27" i="28"/>
  <c r="M27" i="28"/>
  <c r="H27" i="28"/>
  <c r="L27" i="28"/>
  <c r="J27" i="28"/>
  <c r="I27" i="28"/>
  <c r="Z27" i="28"/>
  <c r="G27" i="28"/>
  <c r="Q27" i="28"/>
  <c r="A28" i="28"/>
  <c r="F26" i="25"/>
  <c r="A28" i="27"/>
  <c r="C27" i="27"/>
  <c r="F26" i="27"/>
  <c r="B27" i="26"/>
  <c r="A26" i="26"/>
  <c r="C26" i="26" s="1"/>
  <c r="D26" i="26" s="1"/>
  <c r="F25" i="24"/>
  <c r="B27" i="25"/>
  <c r="C27" i="25" s="1"/>
  <c r="A28" i="25"/>
  <c r="G25" i="26"/>
  <c r="A27" i="24"/>
  <c r="B26" i="24"/>
  <c r="C26" i="24" s="1"/>
  <c r="I86" i="8"/>
  <c r="J85" i="8"/>
  <c r="K85" i="8" s="1"/>
  <c r="L964" i="7"/>
  <c r="K965" i="7"/>
  <c r="K880" i="7"/>
  <c r="L879" i="7"/>
  <c r="K28" i="28" l="1"/>
  <c r="M28" i="28"/>
  <c r="Z28" i="28"/>
  <c r="J28" i="28"/>
  <c r="Y28" i="28"/>
  <c r="I28" i="28"/>
  <c r="H28" i="28"/>
  <c r="L28" i="28"/>
  <c r="G28" i="28"/>
  <c r="A29" i="28"/>
  <c r="Q28" i="28"/>
  <c r="G26" i="26"/>
  <c r="F27" i="25"/>
  <c r="F27" i="27"/>
  <c r="C28" i="27"/>
  <c r="A29" i="27"/>
  <c r="F26" i="24"/>
  <c r="A29" i="25"/>
  <c r="B28" i="25"/>
  <c r="C28" i="25" s="1"/>
  <c r="A28" i="24"/>
  <c r="B27" i="24"/>
  <c r="C27" i="24" s="1"/>
  <c r="B28" i="26"/>
  <c r="A27" i="26"/>
  <c r="C27" i="26" s="1"/>
  <c r="D27" i="26" s="1"/>
  <c r="J86" i="8"/>
  <c r="K86" i="8" s="1"/>
  <c r="I87" i="8"/>
  <c r="K966" i="7"/>
  <c r="L965" i="7"/>
  <c r="K881" i="7"/>
  <c r="L880" i="7"/>
  <c r="K29" i="28" l="1"/>
  <c r="M29" i="28"/>
  <c r="H29" i="28"/>
  <c r="L29" i="28"/>
  <c r="I29" i="28"/>
  <c r="J29" i="28"/>
  <c r="Z29" i="28"/>
  <c r="G29" i="28"/>
  <c r="A30" i="28"/>
  <c r="Q29" i="28"/>
  <c r="G27" i="26"/>
  <c r="F28" i="27"/>
  <c r="F28" i="25"/>
  <c r="F27" i="24"/>
  <c r="A30" i="27"/>
  <c r="C29" i="27"/>
  <c r="B29" i="26"/>
  <c r="A28" i="26"/>
  <c r="C28" i="26" s="1"/>
  <c r="B29" i="25"/>
  <c r="C29" i="25" s="1"/>
  <c r="A30" i="25"/>
  <c r="A29" i="24"/>
  <c r="B28" i="24"/>
  <c r="C28" i="24" s="1"/>
  <c r="J87" i="8"/>
  <c r="K87" i="8" s="1"/>
  <c r="I88" i="8"/>
  <c r="K967" i="7"/>
  <c r="L967" i="7" s="1"/>
  <c r="L966" i="7"/>
  <c r="L881" i="7"/>
  <c r="K882" i="7"/>
  <c r="D28" i="26" l="1"/>
  <c r="K30" i="28"/>
  <c r="Z30" i="28"/>
  <c r="M30" i="28"/>
  <c r="J30" i="28"/>
  <c r="I30" i="28"/>
  <c r="L30" i="28"/>
  <c r="H30" i="28"/>
  <c r="G30" i="28"/>
  <c r="A31" i="28"/>
  <c r="Q30" i="28"/>
  <c r="G28" i="26"/>
  <c r="F28" i="24"/>
  <c r="F29" i="27"/>
  <c r="F29" i="25"/>
  <c r="A31" i="27"/>
  <c r="C30" i="27"/>
  <c r="F30" i="27" s="1"/>
  <c r="A30" i="24"/>
  <c r="B29" i="24"/>
  <c r="C29" i="24" s="1"/>
  <c r="A31" i="25"/>
  <c r="B30" i="25"/>
  <c r="C30" i="25" s="1"/>
  <c r="B30" i="26"/>
  <c r="A29" i="26"/>
  <c r="C29" i="26" s="1"/>
  <c r="D29" i="26" s="1"/>
  <c r="I89" i="8"/>
  <c r="J88" i="8"/>
  <c r="K88" i="8" s="1"/>
  <c r="K883" i="7"/>
  <c r="L882" i="7"/>
  <c r="K31" i="28" l="1"/>
  <c r="M31" i="28"/>
  <c r="H31" i="28"/>
  <c r="L31" i="28"/>
  <c r="Z31" i="28"/>
  <c r="J31" i="28"/>
  <c r="I31" i="28"/>
  <c r="G31" i="28"/>
  <c r="Q31" i="28"/>
  <c r="A32" i="28"/>
  <c r="F29" i="24"/>
  <c r="A32" i="27"/>
  <c r="C31" i="27"/>
  <c r="F31" i="27" s="1"/>
  <c r="B31" i="26"/>
  <c r="A30" i="26"/>
  <c r="C30" i="26" s="1"/>
  <c r="F30" i="25"/>
  <c r="A31" i="24"/>
  <c r="B30" i="24"/>
  <c r="C30" i="24" s="1"/>
  <c r="G29" i="26"/>
  <c r="B31" i="25"/>
  <c r="C31" i="25" s="1"/>
  <c r="A32" i="25"/>
  <c r="I90" i="8"/>
  <c r="J89" i="8"/>
  <c r="K89" i="8" s="1"/>
  <c r="K884" i="7"/>
  <c r="L883" i="7"/>
  <c r="D30" i="26" l="1"/>
  <c r="G30" i="26" s="1"/>
  <c r="K32" i="28"/>
  <c r="M32" i="28"/>
  <c r="Z32" i="28"/>
  <c r="J32" i="28"/>
  <c r="I32" i="28"/>
  <c r="H32" i="28"/>
  <c r="L32" i="28"/>
  <c r="G32" i="28"/>
  <c r="A33" i="28"/>
  <c r="Q32" i="28"/>
  <c r="A33" i="27"/>
  <c r="C32" i="27"/>
  <c r="A33" i="25"/>
  <c r="B32" i="25"/>
  <c r="C32" i="25" s="1"/>
  <c r="F30" i="24"/>
  <c r="F31" i="25"/>
  <c r="A32" i="24"/>
  <c r="B31" i="24"/>
  <c r="C31" i="24" s="1"/>
  <c r="F31" i="24" s="1"/>
  <c r="B32" i="26"/>
  <c r="A31" i="26"/>
  <c r="C31" i="26" s="1"/>
  <c r="D31" i="26" s="1"/>
  <c r="J90" i="8"/>
  <c r="K90" i="8" s="1"/>
  <c r="I91" i="8"/>
  <c r="K885" i="7"/>
  <c r="L884" i="7"/>
  <c r="K33" i="28" l="1"/>
  <c r="M33" i="28"/>
  <c r="Z33" i="28"/>
  <c r="H33" i="28"/>
  <c r="L33" i="28"/>
  <c r="I33" i="28"/>
  <c r="J33" i="28"/>
  <c r="G33" i="28"/>
  <c r="A34" i="28"/>
  <c r="Q33" i="28"/>
  <c r="G31" i="26"/>
  <c r="F32" i="27"/>
  <c r="F32" i="25"/>
  <c r="A34" i="27"/>
  <c r="C33" i="27"/>
  <c r="F33" i="27" s="1"/>
  <c r="A33" i="24"/>
  <c r="B32" i="24"/>
  <c r="C32" i="24" s="1"/>
  <c r="B33" i="25"/>
  <c r="C33" i="25" s="1"/>
  <c r="A34" i="25"/>
  <c r="B33" i="26"/>
  <c r="A32" i="26"/>
  <c r="C32" i="26" s="1"/>
  <c r="J91" i="8"/>
  <c r="K91" i="8" s="1"/>
  <c r="I92" i="8"/>
  <c r="L885" i="7"/>
  <c r="K886" i="7"/>
  <c r="D32" i="26" l="1"/>
  <c r="K34" i="28"/>
  <c r="Z34" i="28"/>
  <c r="M34" i="28"/>
  <c r="J34" i="28"/>
  <c r="I34" i="28"/>
  <c r="L34" i="28"/>
  <c r="H34" i="28"/>
  <c r="G34" i="28"/>
  <c r="A35" i="28"/>
  <c r="Q34" i="28"/>
  <c r="G32" i="26"/>
  <c r="F33" i="25"/>
  <c r="A35" i="27"/>
  <c r="C34" i="27"/>
  <c r="B34" i="26"/>
  <c r="A33" i="26"/>
  <c r="C33" i="26" s="1"/>
  <c r="D33" i="26" s="1"/>
  <c r="A35" i="25"/>
  <c r="B34" i="25"/>
  <c r="C34" i="25" s="1"/>
  <c r="F32" i="24"/>
  <c r="A34" i="24"/>
  <c r="B33" i="24"/>
  <c r="C33" i="24" s="1"/>
  <c r="I93" i="8"/>
  <c r="J92" i="8"/>
  <c r="K92" i="8" s="1"/>
  <c r="K887" i="7"/>
  <c r="L886" i="7"/>
  <c r="K35" i="28" l="1"/>
  <c r="M35" i="28"/>
  <c r="H35" i="28"/>
  <c r="L35" i="28"/>
  <c r="J35" i="28"/>
  <c r="Z35" i="28"/>
  <c r="I35" i="28"/>
  <c r="G35" i="28"/>
  <c r="A36" i="28"/>
  <c r="Q35" i="28"/>
  <c r="G33" i="26"/>
  <c r="F34" i="27"/>
  <c r="A36" i="27"/>
  <c r="C35" i="27"/>
  <c r="F34" i="25"/>
  <c r="F33" i="24"/>
  <c r="A35" i="24"/>
  <c r="B34" i="24"/>
  <c r="C34" i="24" s="1"/>
  <c r="B35" i="25"/>
  <c r="C35" i="25" s="1"/>
  <c r="A36" i="25"/>
  <c r="B35" i="26"/>
  <c r="A34" i="26"/>
  <c r="C34" i="26" s="1"/>
  <c r="I94" i="8"/>
  <c r="J93" i="8"/>
  <c r="K93" i="8" s="1"/>
  <c r="K888" i="7"/>
  <c r="L887" i="7"/>
  <c r="D34" i="26" l="1"/>
  <c r="G34" i="26" s="1"/>
  <c r="K36" i="28"/>
  <c r="M36" i="28"/>
  <c r="Z36" i="28"/>
  <c r="J36" i="28"/>
  <c r="I36" i="28"/>
  <c r="H36" i="28"/>
  <c r="L36" i="28"/>
  <c r="G36" i="28"/>
  <c r="A37" i="28"/>
  <c r="Q36" i="28"/>
  <c r="F35" i="27"/>
  <c r="F34" i="24"/>
  <c r="A37" i="27"/>
  <c r="C36" i="27"/>
  <c r="A36" i="24"/>
  <c r="B35" i="24"/>
  <c r="C35" i="24" s="1"/>
  <c r="F35" i="25"/>
  <c r="A37" i="25"/>
  <c r="B36" i="25"/>
  <c r="C36" i="25" s="1"/>
  <c r="B36" i="26"/>
  <c r="A35" i="26"/>
  <c r="C35" i="26" s="1"/>
  <c r="J94" i="8"/>
  <c r="K94" i="8" s="1"/>
  <c r="I95" i="8"/>
  <c r="L888" i="7"/>
  <c r="K889" i="7"/>
  <c r="D35" i="26" l="1"/>
  <c r="G35" i="26" s="1"/>
  <c r="K37" i="28"/>
  <c r="M37" i="28"/>
  <c r="H37" i="28"/>
  <c r="L37" i="28"/>
  <c r="Z37" i="28"/>
  <c r="I37" i="28"/>
  <c r="J37" i="28"/>
  <c r="G37" i="28"/>
  <c r="A38" i="28"/>
  <c r="Q37" i="28"/>
  <c r="F36" i="27"/>
  <c r="F36" i="25"/>
  <c r="F35" i="24"/>
  <c r="A38" i="27"/>
  <c r="C37" i="27"/>
  <c r="B37" i="25"/>
  <c r="C37" i="25" s="1"/>
  <c r="A38" i="25"/>
  <c r="A37" i="24"/>
  <c r="B36" i="24"/>
  <c r="C36" i="24" s="1"/>
  <c r="B37" i="26"/>
  <c r="A36" i="26"/>
  <c r="C36" i="26" s="1"/>
  <c r="J95" i="8"/>
  <c r="K95" i="8" s="1"/>
  <c r="I96" i="8"/>
  <c r="L889" i="7"/>
  <c r="K890" i="7"/>
  <c r="D36" i="26" l="1"/>
  <c r="G36" i="26" s="1"/>
  <c r="K38" i="28"/>
  <c r="Z38" i="28"/>
  <c r="M38" i="28"/>
  <c r="J38" i="28"/>
  <c r="I38" i="28"/>
  <c r="L38" i="28"/>
  <c r="H38" i="28"/>
  <c r="G38" i="28"/>
  <c r="A39" i="28"/>
  <c r="Q38" i="28"/>
  <c r="F37" i="27"/>
  <c r="F36" i="24"/>
  <c r="F37" i="25"/>
  <c r="A39" i="27"/>
  <c r="C38" i="27"/>
  <c r="B38" i="26"/>
  <c r="A37" i="26"/>
  <c r="C37" i="26" s="1"/>
  <c r="A39" i="25"/>
  <c r="B38" i="25"/>
  <c r="C38" i="25" s="1"/>
  <c r="A38" i="24"/>
  <c r="B37" i="24"/>
  <c r="C37" i="24" s="1"/>
  <c r="I97" i="8"/>
  <c r="J96" i="8"/>
  <c r="K96" i="8" s="1"/>
  <c r="K891" i="7"/>
  <c r="L890" i="7"/>
  <c r="D37" i="26" l="1"/>
  <c r="G37" i="26" s="1"/>
  <c r="K39" i="28"/>
  <c r="M39" i="28"/>
  <c r="H39" i="28"/>
  <c r="L39" i="28"/>
  <c r="Z39" i="28"/>
  <c r="J39" i="28"/>
  <c r="I39" i="28"/>
  <c r="G39" i="28"/>
  <c r="A40" i="28"/>
  <c r="Q39" i="28"/>
  <c r="F38" i="27"/>
  <c r="A40" i="27"/>
  <c r="C39" i="27"/>
  <c r="F38" i="25"/>
  <c r="A39" i="24"/>
  <c r="B38" i="24"/>
  <c r="C38" i="24" s="1"/>
  <c r="F37" i="24"/>
  <c r="B39" i="25"/>
  <c r="C39" i="25" s="1"/>
  <c r="A40" i="25"/>
  <c r="B39" i="26"/>
  <c r="A38" i="26"/>
  <c r="C38" i="26" s="1"/>
  <c r="I98" i="8"/>
  <c r="J97" i="8"/>
  <c r="K97" i="8" s="1"/>
  <c r="K892" i="7"/>
  <c r="L891" i="7"/>
  <c r="D38" i="26" l="1"/>
  <c r="G38" i="26" s="1"/>
  <c r="K40" i="28"/>
  <c r="M40" i="28"/>
  <c r="Z40" i="28"/>
  <c r="J40" i="28"/>
  <c r="I40" i="28"/>
  <c r="H40" i="28"/>
  <c r="L40" i="28"/>
  <c r="G40" i="28"/>
  <c r="A41" i="28"/>
  <c r="Q40" i="28"/>
  <c r="F39" i="27"/>
  <c r="A41" i="27"/>
  <c r="C40" i="27"/>
  <c r="A41" i="25"/>
  <c r="B40" i="25"/>
  <c r="C40" i="25" s="1"/>
  <c r="F38" i="24"/>
  <c r="F39" i="25"/>
  <c r="A40" i="24"/>
  <c r="B39" i="24"/>
  <c r="C39" i="24" s="1"/>
  <c r="B40" i="26"/>
  <c r="A39" i="26"/>
  <c r="C39" i="26" s="1"/>
  <c r="J98" i="8"/>
  <c r="K98" i="8" s="1"/>
  <c r="I99" i="8"/>
  <c r="L892" i="7"/>
  <c r="K893" i="7"/>
  <c r="D39" i="26" l="1"/>
  <c r="G39" i="26" s="1"/>
  <c r="K41" i="28"/>
  <c r="M41" i="28"/>
  <c r="Z41" i="28"/>
  <c r="H41" i="28"/>
  <c r="L41" i="28"/>
  <c r="J41" i="28"/>
  <c r="I41" i="28"/>
  <c r="G41" i="28"/>
  <c r="A42" i="28"/>
  <c r="Q41" i="28"/>
  <c r="F40" i="25"/>
  <c r="F39" i="24"/>
  <c r="A42" i="27"/>
  <c r="C41" i="27"/>
  <c r="F40" i="27"/>
  <c r="B41" i="25"/>
  <c r="C41" i="25" s="1"/>
  <c r="A42" i="25"/>
  <c r="A41" i="24"/>
  <c r="B40" i="24"/>
  <c r="C40" i="24" s="1"/>
  <c r="B41" i="26"/>
  <c r="A40" i="26"/>
  <c r="C40" i="26" s="1"/>
  <c r="J99" i="8"/>
  <c r="K99" i="8" s="1"/>
  <c r="I100" i="8"/>
  <c r="L893" i="7"/>
  <c r="K894" i="7"/>
  <c r="V4" i="28" l="1"/>
  <c r="V4" i="17"/>
  <c r="D40" i="26"/>
  <c r="G40" i="26" s="1"/>
  <c r="K42" i="28"/>
  <c r="Z42" i="28"/>
  <c r="M42" i="28"/>
  <c r="J42" i="28"/>
  <c r="I42" i="28"/>
  <c r="L42" i="28"/>
  <c r="H42" i="28"/>
  <c r="G42" i="28"/>
  <c r="A43" i="28"/>
  <c r="Q42" i="28"/>
  <c r="F40" i="24"/>
  <c r="F41" i="27"/>
  <c r="C42" i="27"/>
  <c r="A43" i="27"/>
  <c r="A42" i="24"/>
  <c r="B41" i="24"/>
  <c r="C41" i="24" s="1"/>
  <c r="F41" i="24" s="1"/>
  <c r="B42" i="26"/>
  <c r="A41" i="26"/>
  <c r="C41" i="26" s="1"/>
  <c r="A43" i="25"/>
  <c r="B42" i="25"/>
  <c r="C42" i="25" s="1"/>
  <c r="F41" i="25"/>
  <c r="I101" i="8"/>
  <c r="J100" i="8"/>
  <c r="K100" i="8" s="1"/>
  <c r="K895" i="7"/>
  <c r="L894" i="7"/>
  <c r="D41" i="26" l="1"/>
  <c r="G41" i="26" s="1"/>
  <c r="K43" i="28"/>
  <c r="M43" i="28"/>
  <c r="H43" i="28"/>
  <c r="L43" i="28"/>
  <c r="J43" i="28"/>
  <c r="I43" i="28"/>
  <c r="Z43" i="28"/>
  <c r="G43" i="28"/>
  <c r="A44" i="28"/>
  <c r="Q43" i="28"/>
  <c r="F42" i="25"/>
  <c r="F42" i="27"/>
  <c r="A44" i="27"/>
  <c r="C43" i="27"/>
  <c r="B43" i="26"/>
  <c r="A42" i="26"/>
  <c r="C42" i="26" s="1"/>
  <c r="A43" i="24"/>
  <c r="B42" i="24"/>
  <c r="C42" i="24" s="1"/>
  <c r="B43" i="25"/>
  <c r="C43" i="25" s="1"/>
  <c r="A44" i="25"/>
  <c r="I102" i="8"/>
  <c r="J101" i="8"/>
  <c r="K101" i="8" s="1"/>
  <c r="K896" i="7"/>
  <c r="L895" i="7"/>
  <c r="D42" i="26" l="1"/>
  <c r="G42" i="26" s="1"/>
  <c r="V5" i="28" s="1"/>
  <c r="K44" i="28"/>
  <c r="M44" i="28"/>
  <c r="Z44" i="28"/>
  <c r="J44" i="28"/>
  <c r="I44" i="28"/>
  <c r="H44" i="28"/>
  <c r="L44" i="28"/>
  <c r="G44" i="28"/>
  <c r="A45" i="28"/>
  <c r="Q44" i="28"/>
  <c r="F42" i="24"/>
  <c r="F43" i="27"/>
  <c r="C44" i="27"/>
  <c r="A45" i="27"/>
  <c r="F43" i="25"/>
  <c r="A44" i="24"/>
  <c r="B43" i="24"/>
  <c r="C43" i="24" s="1"/>
  <c r="F43" i="24" s="1"/>
  <c r="A45" i="25"/>
  <c r="B44" i="25"/>
  <c r="C44" i="25" s="1"/>
  <c r="B44" i="26"/>
  <c r="A43" i="26"/>
  <c r="C43" i="26" s="1"/>
  <c r="J102" i="8"/>
  <c r="K102" i="8" s="1"/>
  <c r="I103" i="8"/>
  <c r="K897" i="7"/>
  <c r="L896" i="7"/>
  <c r="D43" i="26" l="1"/>
  <c r="G43" i="26" s="1"/>
  <c r="K45" i="28"/>
  <c r="M45" i="28"/>
  <c r="H45" i="28"/>
  <c r="L45" i="28"/>
  <c r="J45" i="28"/>
  <c r="I45" i="28"/>
  <c r="Z45" i="28"/>
  <c r="G45" i="28"/>
  <c r="A46" i="28"/>
  <c r="Q45" i="28"/>
  <c r="F44" i="25"/>
  <c r="F44" i="27"/>
  <c r="A46" i="27"/>
  <c r="C45" i="27"/>
  <c r="A45" i="24"/>
  <c r="B44" i="24"/>
  <c r="C44" i="24" s="1"/>
  <c r="B45" i="25"/>
  <c r="C45" i="25" s="1"/>
  <c r="A46" i="25"/>
  <c r="B45" i="26"/>
  <c r="A44" i="26"/>
  <c r="C44" i="26" s="1"/>
  <c r="J103" i="8"/>
  <c r="K103" i="8" s="1"/>
  <c r="I104" i="8"/>
  <c r="L897" i="7"/>
  <c r="K898" i="7"/>
  <c r="D44" i="26" l="1"/>
  <c r="G44" i="26" s="1"/>
  <c r="K46" i="28"/>
  <c r="Z46" i="28"/>
  <c r="M46" i="28"/>
  <c r="J46" i="28"/>
  <c r="I46" i="28"/>
  <c r="L46" i="28"/>
  <c r="H46" i="28"/>
  <c r="G46" i="28"/>
  <c r="A47" i="28"/>
  <c r="Q46" i="28"/>
  <c r="F45" i="27"/>
  <c r="F45" i="25"/>
  <c r="C46" i="27"/>
  <c r="A47" i="27"/>
  <c r="B46" i="26"/>
  <c r="A45" i="26"/>
  <c r="C45" i="26" s="1"/>
  <c r="A47" i="25"/>
  <c r="B46" i="25"/>
  <c r="C46" i="25" s="1"/>
  <c r="F44" i="24"/>
  <c r="A46" i="24"/>
  <c r="B45" i="24"/>
  <c r="C45" i="24" s="1"/>
  <c r="I105" i="8"/>
  <c r="J104" i="8"/>
  <c r="K104" i="8" s="1"/>
  <c r="K899" i="7"/>
  <c r="L898" i="7"/>
  <c r="D45" i="26" l="1"/>
  <c r="G45" i="26" s="1"/>
  <c r="V6" i="28" s="1"/>
  <c r="K47" i="28"/>
  <c r="M47" i="28"/>
  <c r="H47" i="28"/>
  <c r="L47" i="28"/>
  <c r="Z47" i="28"/>
  <c r="J47" i="28"/>
  <c r="I47" i="28"/>
  <c r="G47" i="28"/>
  <c r="A48" i="28"/>
  <c r="Q47" i="28"/>
  <c r="F46" i="27"/>
  <c r="A48" i="27"/>
  <c r="C47" i="27"/>
  <c r="F45" i="24"/>
  <c r="F46" i="25"/>
  <c r="A47" i="24"/>
  <c r="B46" i="24"/>
  <c r="C46" i="24" s="1"/>
  <c r="B47" i="25"/>
  <c r="C47" i="25" s="1"/>
  <c r="A48" i="25"/>
  <c r="B47" i="26"/>
  <c r="A46" i="26"/>
  <c r="C46" i="26" s="1"/>
  <c r="I106" i="8"/>
  <c r="J105" i="8"/>
  <c r="K105" i="8" s="1"/>
  <c r="K900" i="7"/>
  <c r="L899" i="7"/>
  <c r="D46" i="26" l="1"/>
  <c r="K48" i="28"/>
  <c r="M48" i="28"/>
  <c r="Z48" i="28"/>
  <c r="J48" i="28"/>
  <c r="I48" i="28"/>
  <c r="H48" i="28"/>
  <c r="L48" i="28"/>
  <c r="G48" i="28"/>
  <c r="A49" i="28"/>
  <c r="Q48" i="28"/>
  <c r="G46" i="26"/>
  <c r="F47" i="27"/>
  <c r="F46" i="24"/>
  <c r="C48" i="27"/>
  <c r="A49" i="27"/>
  <c r="A49" i="25"/>
  <c r="B48" i="25"/>
  <c r="C48" i="25" s="1"/>
  <c r="A48" i="24"/>
  <c r="B47" i="24"/>
  <c r="C47" i="24" s="1"/>
  <c r="F47" i="25"/>
  <c r="B48" i="26"/>
  <c r="A47" i="26"/>
  <c r="C47" i="26" s="1"/>
  <c r="J106" i="8"/>
  <c r="K106" i="8" s="1"/>
  <c r="I107" i="8"/>
  <c r="K901" i="7"/>
  <c r="L900" i="7"/>
  <c r="D47" i="26" l="1"/>
  <c r="L49" i="28"/>
  <c r="Z49" i="28"/>
  <c r="H49" i="28"/>
  <c r="J49" i="28"/>
  <c r="I49" i="28"/>
  <c r="G49" i="28"/>
  <c r="A50" i="28"/>
  <c r="Q49" i="28"/>
  <c r="G47" i="26"/>
  <c r="F48" i="25"/>
  <c r="F48" i="27"/>
  <c r="A50" i="27"/>
  <c r="C49" i="27"/>
  <c r="B49" i="26"/>
  <c r="A48" i="26"/>
  <c r="C48" i="26" s="1"/>
  <c r="F47" i="24"/>
  <c r="B49" i="25"/>
  <c r="C49" i="25" s="1"/>
  <c r="A50" i="25"/>
  <c r="A49" i="24"/>
  <c r="B48" i="24"/>
  <c r="C48" i="24" s="1"/>
  <c r="J107" i="8"/>
  <c r="K107" i="8" s="1"/>
  <c r="I108" i="8"/>
  <c r="L901" i="7"/>
  <c r="K902" i="7"/>
  <c r="D48" i="26" l="1"/>
  <c r="G48" i="26" s="1"/>
  <c r="V7" i="28" s="1"/>
  <c r="Z50" i="28"/>
  <c r="L50" i="28"/>
  <c r="J50" i="28"/>
  <c r="I50" i="28"/>
  <c r="H50" i="28"/>
  <c r="G50" i="28"/>
  <c r="A51" i="28"/>
  <c r="Q50" i="28"/>
  <c r="F48" i="24"/>
  <c r="F49" i="27"/>
  <c r="F49" i="25"/>
  <c r="C50" i="27"/>
  <c r="A51" i="27"/>
  <c r="A50" i="24"/>
  <c r="B49" i="24"/>
  <c r="C49" i="24" s="1"/>
  <c r="A51" i="25"/>
  <c r="B50" i="25"/>
  <c r="C50" i="25" s="1"/>
  <c r="B50" i="26"/>
  <c r="A49" i="26"/>
  <c r="C49" i="26" s="1"/>
  <c r="I109" i="8"/>
  <c r="J108" i="8"/>
  <c r="K108" i="8" s="1"/>
  <c r="K903" i="7"/>
  <c r="L902" i="7"/>
  <c r="D49" i="26" l="1"/>
  <c r="G49" i="26" s="1"/>
  <c r="L51" i="28"/>
  <c r="J51" i="28"/>
  <c r="H51" i="28"/>
  <c r="Z51" i="28"/>
  <c r="I51" i="28"/>
  <c r="G51" i="28"/>
  <c r="A52" i="28"/>
  <c r="Q51" i="28"/>
  <c r="F50" i="27"/>
  <c r="F49" i="24"/>
  <c r="A52" i="27"/>
  <c r="C51" i="27"/>
  <c r="B51" i="26"/>
  <c r="A50" i="26"/>
  <c r="C50" i="26" s="1"/>
  <c r="F50" i="25"/>
  <c r="A51" i="24"/>
  <c r="B50" i="24"/>
  <c r="C50" i="24" s="1"/>
  <c r="B51" i="25"/>
  <c r="C51" i="25" s="1"/>
  <c r="A52" i="25"/>
  <c r="I110" i="8"/>
  <c r="J109" i="8"/>
  <c r="K109" i="8" s="1"/>
  <c r="K904" i="7"/>
  <c r="L903" i="7"/>
  <c r="D50" i="26" l="1"/>
  <c r="L52" i="28"/>
  <c r="Z52" i="28"/>
  <c r="I52" i="28"/>
  <c r="H52" i="28"/>
  <c r="J52" i="28"/>
  <c r="G52" i="28"/>
  <c r="A53" i="28"/>
  <c r="Q52" i="28"/>
  <c r="G50" i="26"/>
  <c r="F51" i="25"/>
  <c r="F51" i="27"/>
  <c r="C52" i="27"/>
  <c r="A53" i="27"/>
  <c r="A53" i="25"/>
  <c r="B52" i="25"/>
  <c r="C52" i="25" s="1"/>
  <c r="F50" i="24"/>
  <c r="A52" i="24"/>
  <c r="B51" i="24"/>
  <c r="C51" i="24" s="1"/>
  <c r="F51" i="24" s="1"/>
  <c r="B52" i="26"/>
  <c r="A51" i="26"/>
  <c r="C51" i="26" s="1"/>
  <c r="J110" i="8"/>
  <c r="K110" i="8" s="1"/>
  <c r="I111" i="8"/>
  <c r="L904" i="7"/>
  <c r="K905" i="7"/>
  <c r="D51" i="26" l="1"/>
  <c r="G51" i="26" s="1"/>
  <c r="V8" i="28" s="1"/>
  <c r="L53" i="28"/>
  <c r="H53" i="28"/>
  <c r="J53" i="28"/>
  <c r="Z53" i="28"/>
  <c r="I53" i="28"/>
  <c r="G53" i="28"/>
  <c r="A54" i="28"/>
  <c r="Q53" i="28"/>
  <c r="F52" i="27"/>
  <c r="F52" i="25"/>
  <c r="A54" i="27"/>
  <c r="C53" i="27"/>
  <c r="A53" i="24"/>
  <c r="B52" i="24"/>
  <c r="C52" i="24" s="1"/>
  <c r="B53" i="25"/>
  <c r="C53" i="25" s="1"/>
  <c r="A54" i="25"/>
  <c r="B53" i="26"/>
  <c r="A52" i="26"/>
  <c r="C52" i="26" s="1"/>
  <c r="D52" i="26" s="1"/>
  <c r="J111" i="8"/>
  <c r="K111" i="8" s="1"/>
  <c r="I112" i="8"/>
  <c r="L905" i="7"/>
  <c r="K906" i="7"/>
  <c r="Z54" i="28" l="1"/>
  <c r="L54" i="28"/>
  <c r="J54" i="28"/>
  <c r="I54" i="28"/>
  <c r="H54" i="28"/>
  <c r="G54" i="28"/>
  <c r="A55" i="28"/>
  <c r="Q54" i="28"/>
  <c r="G52" i="26"/>
  <c r="F53" i="27"/>
  <c r="F53" i="25"/>
  <c r="C54" i="27"/>
  <c r="F54" i="27" s="1"/>
  <c r="A55" i="27"/>
  <c r="B54" i="26"/>
  <c r="A53" i="26"/>
  <c r="C53" i="26" s="1"/>
  <c r="A55" i="25"/>
  <c r="B54" i="25"/>
  <c r="C54" i="25" s="1"/>
  <c r="F52" i="24"/>
  <c r="A54" i="24"/>
  <c r="B53" i="24"/>
  <c r="C53" i="24" s="1"/>
  <c r="I113" i="8"/>
  <c r="J112" i="8"/>
  <c r="K112" i="8" s="1"/>
  <c r="K907" i="7"/>
  <c r="L906" i="7"/>
  <c r="D53" i="26" l="1"/>
  <c r="L55" i="28"/>
  <c r="J55" i="28"/>
  <c r="H55" i="28"/>
  <c r="Z55" i="28"/>
  <c r="I55" i="28"/>
  <c r="G55" i="28"/>
  <c r="A56" i="28"/>
  <c r="Q55" i="28"/>
  <c r="G53" i="26"/>
  <c r="F54" i="25"/>
  <c r="F53" i="24"/>
  <c r="A56" i="27"/>
  <c r="C55" i="27"/>
  <c r="A55" i="24"/>
  <c r="B54" i="24"/>
  <c r="C54" i="24" s="1"/>
  <c r="B55" i="25"/>
  <c r="C55" i="25" s="1"/>
  <c r="A56" i="25"/>
  <c r="B55" i="26"/>
  <c r="A54" i="26"/>
  <c r="C54" i="26" s="1"/>
  <c r="D54" i="26" s="1"/>
  <c r="I114" i="8"/>
  <c r="J113" i="8"/>
  <c r="K113" i="8" s="1"/>
  <c r="K908" i="7"/>
  <c r="L907" i="7"/>
  <c r="L56" i="28" l="1"/>
  <c r="Z56" i="28"/>
  <c r="I56" i="28"/>
  <c r="H56" i="28"/>
  <c r="J56" i="28"/>
  <c r="G56" i="28"/>
  <c r="A57" i="28"/>
  <c r="Q56" i="28"/>
  <c r="G54" i="26"/>
  <c r="V9" i="28" s="1"/>
  <c r="F55" i="27"/>
  <c r="F55" i="25"/>
  <c r="C56" i="27"/>
  <c r="A57" i="27"/>
  <c r="B56" i="26"/>
  <c r="A55" i="26"/>
  <c r="C55" i="26" s="1"/>
  <c r="A57" i="25"/>
  <c r="B56" i="25"/>
  <c r="C56" i="25" s="1"/>
  <c r="F54" i="24"/>
  <c r="A56" i="24"/>
  <c r="B55" i="24"/>
  <c r="C55" i="24" s="1"/>
  <c r="J114" i="8"/>
  <c r="K114" i="8" s="1"/>
  <c r="I115" i="8"/>
  <c r="L908" i="7"/>
  <c r="K909" i="7"/>
  <c r="D55" i="26" l="1"/>
  <c r="L57" i="28"/>
  <c r="Z57" i="28"/>
  <c r="H57" i="28"/>
  <c r="J57" i="28"/>
  <c r="I57" i="28"/>
  <c r="G57" i="28"/>
  <c r="A58" i="28"/>
  <c r="Q57" i="28"/>
  <c r="G55" i="26"/>
  <c r="F56" i="27"/>
  <c r="A58" i="27"/>
  <c r="C57" i="27"/>
  <c r="F55" i="24"/>
  <c r="F56" i="25"/>
  <c r="A57" i="24"/>
  <c r="B56" i="24"/>
  <c r="C56" i="24" s="1"/>
  <c r="B57" i="25"/>
  <c r="C57" i="25" s="1"/>
  <c r="A58" i="25"/>
  <c r="B57" i="26"/>
  <c r="A56" i="26"/>
  <c r="C56" i="26" s="1"/>
  <c r="D56" i="26" s="1"/>
  <c r="J115" i="8"/>
  <c r="K115" i="8" s="1"/>
  <c r="I116" i="8"/>
  <c r="L909" i="7"/>
  <c r="K910" i="7"/>
  <c r="G56" i="26" l="1"/>
  <c r="Z58" i="28"/>
  <c r="L58" i="28"/>
  <c r="J58" i="28"/>
  <c r="I58" i="28"/>
  <c r="H58" i="28"/>
  <c r="G58" i="28"/>
  <c r="A59" i="28"/>
  <c r="Q58" i="28"/>
  <c r="F57" i="27"/>
  <c r="F56" i="24"/>
  <c r="C58" i="27"/>
  <c r="A59" i="27"/>
  <c r="A59" i="25"/>
  <c r="B58" i="25"/>
  <c r="C58" i="25" s="1"/>
  <c r="A58" i="24"/>
  <c r="B57" i="24"/>
  <c r="C57" i="24" s="1"/>
  <c r="F57" i="25"/>
  <c r="B58" i="26"/>
  <c r="A57" i="26"/>
  <c r="C57" i="26" s="1"/>
  <c r="I117" i="8"/>
  <c r="J116" i="8"/>
  <c r="K116" i="8" s="1"/>
  <c r="K911" i="7"/>
  <c r="L910" i="7"/>
  <c r="D57" i="26" l="1"/>
  <c r="L59" i="28"/>
  <c r="J59" i="28"/>
  <c r="H59" i="28"/>
  <c r="I59" i="28"/>
  <c r="Z59" i="28"/>
  <c r="G59" i="28"/>
  <c r="A60" i="28"/>
  <c r="Q59" i="28"/>
  <c r="G57" i="26"/>
  <c r="V10" i="28" s="1"/>
  <c r="F58" i="25"/>
  <c r="A60" i="27"/>
  <c r="C59" i="27"/>
  <c r="F58" i="27"/>
  <c r="B59" i="26"/>
  <c r="A58" i="26"/>
  <c r="C58" i="26" s="1"/>
  <c r="F57" i="24"/>
  <c r="B59" i="25"/>
  <c r="C59" i="25" s="1"/>
  <c r="A60" i="25"/>
  <c r="A59" i="24"/>
  <c r="B58" i="24"/>
  <c r="C58" i="24" s="1"/>
  <c r="I118" i="8"/>
  <c r="J117" i="8"/>
  <c r="K117" i="8" s="1"/>
  <c r="K912" i="7"/>
  <c r="L911" i="7"/>
  <c r="D58" i="26" l="1"/>
  <c r="G58" i="26" s="1"/>
  <c r="L60" i="28"/>
  <c r="Z60" i="28"/>
  <c r="I60" i="28"/>
  <c r="J60" i="28"/>
  <c r="H60" i="28"/>
  <c r="G60" i="28"/>
  <c r="A61" i="28"/>
  <c r="Q60" i="28"/>
  <c r="F59" i="27"/>
  <c r="C60" i="27"/>
  <c r="A61" i="27"/>
  <c r="A60" i="24"/>
  <c r="B59" i="24"/>
  <c r="C59" i="24" s="1"/>
  <c r="A61" i="25"/>
  <c r="B60" i="25"/>
  <c r="C60" i="25" s="1"/>
  <c r="F58" i="24"/>
  <c r="F59" i="25"/>
  <c r="B60" i="26"/>
  <c r="A59" i="26"/>
  <c r="C59" i="26" s="1"/>
  <c r="D59" i="26" s="1"/>
  <c r="J118" i="8"/>
  <c r="K118" i="8" s="1"/>
  <c r="I119" i="8"/>
  <c r="K913" i="7"/>
  <c r="L912" i="7"/>
  <c r="L61" i="28" l="1"/>
  <c r="H61" i="28"/>
  <c r="J61" i="28"/>
  <c r="I61" i="28"/>
  <c r="Z61" i="28"/>
  <c r="G61" i="28"/>
  <c r="A62" i="28"/>
  <c r="Q61" i="28"/>
  <c r="G59" i="26"/>
  <c r="F59" i="24"/>
  <c r="C61" i="27"/>
  <c r="A62" i="27"/>
  <c r="F60" i="27"/>
  <c r="F60" i="25"/>
  <c r="A61" i="24"/>
  <c r="B60" i="24"/>
  <c r="C60" i="24" s="1"/>
  <c r="B61" i="26"/>
  <c r="A60" i="26"/>
  <c r="C60" i="26" s="1"/>
  <c r="B61" i="25"/>
  <c r="C61" i="25" s="1"/>
  <c r="A62" i="25"/>
  <c r="J119" i="8"/>
  <c r="K119" i="8" s="1"/>
  <c r="I120" i="8"/>
  <c r="L913" i="7"/>
  <c r="K914" i="7"/>
  <c r="D60" i="26" l="1"/>
  <c r="G60" i="26" s="1"/>
  <c r="V11" i="28" s="1"/>
  <c r="Z62" i="28"/>
  <c r="L62" i="28"/>
  <c r="J62" i="28"/>
  <c r="I62" i="28"/>
  <c r="H62" i="28"/>
  <c r="G62" i="28"/>
  <c r="A63" i="28"/>
  <c r="Q62" i="28"/>
  <c r="F61" i="25"/>
  <c r="F60" i="24"/>
  <c r="C62" i="27"/>
  <c r="F62" i="27" s="1"/>
  <c r="A63" i="27"/>
  <c r="F61" i="27"/>
  <c r="A63" i="25"/>
  <c r="B62" i="25"/>
  <c r="C62" i="25" s="1"/>
  <c r="A62" i="24"/>
  <c r="B61" i="24"/>
  <c r="C61" i="24" s="1"/>
  <c r="B62" i="26"/>
  <c r="A61" i="26"/>
  <c r="C61" i="26" s="1"/>
  <c r="I121" i="8"/>
  <c r="J120" i="8"/>
  <c r="K120" i="8" s="1"/>
  <c r="K915" i="7"/>
  <c r="L914" i="7"/>
  <c r="D61" i="26" l="1"/>
  <c r="G61" i="26" s="1"/>
  <c r="L63" i="28"/>
  <c r="J63" i="28"/>
  <c r="H63" i="28"/>
  <c r="Z63" i="28"/>
  <c r="I63" i="28"/>
  <c r="G63" i="28"/>
  <c r="A64" i="28"/>
  <c r="Q63" i="28"/>
  <c r="F62" i="25"/>
  <c r="C63" i="27"/>
  <c r="A64" i="27"/>
  <c r="B63" i="26"/>
  <c r="A62" i="26"/>
  <c r="C62" i="26" s="1"/>
  <c r="D62" i="26" s="1"/>
  <c r="F61" i="24"/>
  <c r="B63" i="25"/>
  <c r="C63" i="25" s="1"/>
  <c r="A64" i="25"/>
  <c r="A63" i="24"/>
  <c r="B62" i="24"/>
  <c r="C62" i="24" s="1"/>
  <c r="I122" i="8"/>
  <c r="J121" i="8"/>
  <c r="K121" i="8" s="1"/>
  <c r="K916" i="7"/>
  <c r="L915" i="7"/>
  <c r="L64" i="28" l="1"/>
  <c r="Z64" i="28"/>
  <c r="I64" i="28"/>
  <c r="H64" i="28"/>
  <c r="J64" i="28"/>
  <c r="G64" i="28"/>
  <c r="Q64" i="28"/>
  <c r="A65" i="28"/>
  <c r="G62" i="26"/>
  <c r="F62" i="24"/>
  <c r="C64" i="27"/>
  <c r="A65" i="27"/>
  <c r="F63" i="27"/>
  <c r="A65" i="25"/>
  <c r="B64" i="25"/>
  <c r="C64" i="25" s="1"/>
  <c r="F64" i="25" s="1"/>
  <c r="A64" i="24"/>
  <c r="B63" i="24"/>
  <c r="C63" i="24" s="1"/>
  <c r="F63" i="25"/>
  <c r="B64" i="26"/>
  <c r="A63" i="26"/>
  <c r="C63" i="26" s="1"/>
  <c r="D63" i="26" s="1"/>
  <c r="J122" i="8"/>
  <c r="K122" i="8" s="1"/>
  <c r="I123" i="8"/>
  <c r="K917" i="7"/>
  <c r="L916" i="7"/>
  <c r="L65" i="28" l="1"/>
  <c r="Z65" i="28"/>
  <c r="H65" i="28"/>
  <c r="J65" i="28"/>
  <c r="I65" i="28"/>
  <c r="G65" i="28"/>
  <c r="A66" i="28"/>
  <c r="Q65" i="28"/>
  <c r="F64" i="27"/>
  <c r="C65" i="27"/>
  <c r="A66" i="27"/>
  <c r="B65" i="26"/>
  <c r="A64" i="26"/>
  <c r="C64" i="26" s="1"/>
  <c r="D64" i="26" s="1"/>
  <c r="G63" i="26"/>
  <c r="V12" i="28" s="1"/>
  <c r="F63" i="24"/>
  <c r="B65" i="25"/>
  <c r="C65" i="25" s="1"/>
  <c r="A66" i="25"/>
  <c r="A65" i="24"/>
  <c r="B64" i="24"/>
  <c r="C64" i="24" s="1"/>
  <c r="J123" i="8"/>
  <c r="K123" i="8" s="1"/>
  <c r="I124" i="8"/>
  <c r="L917" i="7"/>
  <c r="K918" i="7"/>
  <c r="G64" i="26" l="1"/>
  <c r="Z66" i="28"/>
  <c r="I66" i="28"/>
  <c r="L66" i="28"/>
  <c r="J66" i="28"/>
  <c r="H66" i="28"/>
  <c r="G66" i="28"/>
  <c r="A67" i="28"/>
  <c r="Q66" i="28"/>
  <c r="C66" i="27"/>
  <c r="A67" i="27"/>
  <c r="F65" i="27"/>
  <c r="A67" i="25"/>
  <c r="B66" i="25"/>
  <c r="C66" i="25" s="1"/>
  <c r="F66" i="25" s="1"/>
  <c r="F64" i="24"/>
  <c r="F65" i="25"/>
  <c r="A66" i="24"/>
  <c r="B65" i="24"/>
  <c r="C65" i="24" s="1"/>
  <c r="F65" i="24" s="1"/>
  <c r="B66" i="26"/>
  <c r="A65" i="26"/>
  <c r="C65" i="26" s="1"/>
  <c r="I125" i="8"/>
  <c r="J124" i="8"/>
  <c r="K124" i="8" s="1"/>
  <c r="L918" i="7"/>
  <c r="K919" i="7"/>
  <c r="D65" i="26" l="1"/>
  <c r="G65" i="26" s="1"/>
  <c r="L67" i="28"/>
  <c r="J67" i="28"/>
  <c r="I67" i="28"/>
  <c r="H67" i="28"/>
  <c r="Z67" i="28"/>
  <c r="G67" i="28"/>
  <c r="A68" i="28"/>
  <c r="Q67" i="28"/>
  <c r="F66" i="27"/>
  <c r="C67" i="27"/>
  <c r="A68" i="27"/>
  <c r="A67" i="24"/>
  <c r="B66" i="24"/>
  <c r="C66" i="24" s="1"/>
  <c r="B67" i="25"/>
  <c r="C67" i="25" s="1"/>
  <c r="A68" i="25"/>
  <c r="B67" i="26"/>
  <c r="A66" i="26"/>
  <c r="C66" i="26" s="1"/>
  <c r="I126" i="8"/>
  <c r="J125" i="8"/>
  <c r="K125" i="8" s="1"/>
  <c r="K920" i="7"/>
  <c r="L919" i="7"/>
  <c r="D66" i="26" l="1"/>
  <c r="I68" i="28"/>
  <c r="L68" i="28"/>
  <c r="Z68" i="28"/>
  <c r="H68" i="28"/>
  <c r="J68" i="28"/>
  <c r="G68" i="28"/>
  <c r="A69" i="28"/>
  <c r="Q68" i="28"/>
  <c r="G66" i="26"/>
  <c r="V13" i="28" s="1"/>
  <c r="F67" i="27"/>
  <c r="F67" i="25"/>
  <c r="C68" i="27"/>
  <c r="F68" i="27" s="1"/>
  <c r="A69" i="27"/>
  <c r="B68" i="26"/>
  <c r="A67" i="26"/>
  <c r="C67" i="26" s="1"/>
  <c r="A69" i="25"/>
  <c r="B68" i="25"/>
  <c r="C68" i="25" s="1"/>
  <c r="F66" i="24"/>
  <c r="A68" i="24"/>
  <c r="B67" i="24"/>
  <c r="C67" i="24" s="1"/>
  <c r="J126" i="8"/>
  <c r="K126" i="8" s="1"/>
  <c r="I127" i="8"/>
  <c r="L920" i="7"/>
  <c r="K921" i="7"/>
  <c r="D67" i="26" l="1"/>
  <c r="L69" i="28"/>
  <c r="J69" i="28"/>
  <c r="I69" i="28"/>
  <c r="Z69" i="28"/>
  <c r="H69" i="28"/>
  <c r="G69" i="28"/>
  <c r="A70" i="28"/>
  <c r="Q69" i="28"/>
  <c r="G67" i="26"/>
  <c r="C69" i="27"/>
  <c r="A70" i="27"/>
  <c r="F67" i="24"/>
  <c r="F68" i="25"/>
  <c r="A69" i="24"/>
  <c r="B68" i="24"/>
  <c r="C68" i="24" s="1"/>
  <c r="B69" i="25"/>
  <c r="C69" i="25" s="1"/>
  <c r="A70" i="25"/>
  <c r="B69" i="26"/>
  <c r="A68" i="26"/>
  <c r="C68" i="26" s="1"/>
  <c r="J127" i="8"/>
  <c r="K127" i="8" s="1"/>
  <c r="I128" i="8"/>
  <c r="L921" i="7"/>
  <c r="K922" i="7"/>
  <c r="D68" i="26" l="1"/>
  <c r="Z70" i="28"/>
  <c r="I70" i="28"/>
  <c r="L70" i="28"/>
  <c r="H70" i="28"/>
  <c r="J70" i="28"/>
  <c r="G70" i="28"/>
  <c r="A71" i="28"/>
  <c r="Q70" i="28"/>
  <c r="G68" i="26"/>
  <c r="F68" i="24"/>
  <c r="C70" i="27"/>
  <c r="A71" i="27"/>
  <c r="F69" i="27"/>
  <c r="A70" i="24"/>
  <c r="B69" i="24"/>
  <c r="C69" i="24" s="1"/>
  <c r="F69" i="24" s="1"/>
  <c r="F69" i="25"/>
  <c r="A71" i="25"/>
  <c r="B70" i="25"/>
  <c r="C70" i="25" s="1"/>
  <c r="F70" i="25" s="1"/>
  <c r="B70" i="26"/>
  <c r="A69" i="26"/>
  <c r="C69" i="26" s="1"/>
  <c r="I129" i="8"/>
  <c r="J128" i="8"/>
  <c r="K128" i="8" s="1"/>
  <c r="K923" i="7"/>
  <c r="L922" i="7"/>
  <c r="D69" i="26" l="1"/>
  <c r="G69" i="26" s="1"/>
  <c r="V14" i="28" s="1"/>
  <c r="Z71" i="28"/>
  <c r="H71" i="28"/>
  <c r="I71" i="28"/>
  <c r="G71" i="28"/>
  <c r="A72" i="28"/>
  <c r="Q71" i="28"/>
  <c r="F70" i="27"/>
  <c r="C71" i="27"/>
  <c r="A72" i="27"/>
  <c r="B71" i="26"/>
  <c r="A70" i="26"/>
  <c r="C70" i="26" s="1"/>
  <c r="B71" i="25"/>
  <c r="C71" i="25" s="1"/>
  <c r="A72" i="25"/>
  <c r="A71" i="24"/>
  <c r="B70" i="24"/>
  <c r="C70" i="24" s="1"/>
  <c r="I130" i="8"/>
  <c r="J129" i="8"/>
  <c r="K129" i="8" s="1"/>
  <c r="K924" i="7"/>
  <c r="L923" i="7"/>
  <c r="D70" i="26" l="1"/>
  <c r="G70" i="26" s="1"/>
  <c r="I72" i="28"/>
  <c r="Z72" i="28"/>
  <c r="H72" i="28"/>
  <c r="G72" i="28"/>
  <c r="A73" i="28"/>
  <c r="Q72" i="28"/>
  <c r="F71" i="25"/>
  <c r="F70" i="24"/>
  <c r="C72" i="27"/>
  <c r="F72" i="27" s="1"/>
  <c r="A73" i="27"/>
  <c r="F71" i="27"/>
  <c r="A73" i="25"/>
  <c r="B72" i="25"/>
  <c r="C72" i="25" s="1"/>
  <c r="A72" i="24"/>
  <c r="B71" i="24"/>
  <c r="C71" i="24" s="1"/>
  <c r="B72" i="26"/>
  <c r="A71" i="26"/>
  <c r="C71" i="26" s="1"/>
  <c r="D71" i="26" s="1"/>
  <c r="J130" i="8"/>
  <c r="K130" i="8" s="1"/>
  <c r="I131" i="8"/>
  <c r="L924" i="7"/>
  <c r="K925" i="7"/>
  <c r="Z73" i="28" l="1"/>
  <c r="H73" i="28"/>
  <c r="I73" i="28"/>
  <c r="G73" i="28"/>
  <c r="A74" i="28"/>
  <c r="Q73" i="28"/>
  <c r="G71" i="26"/>
  <c r="F72" i="25"/>
  <c r="C73" i="27"/>
  <c r="A74" i="27"/>
  <c r="B73" i="26"/>
  <c r="A72" i="26"/>
  <c r="C72" i="26" s="1"/>
  <c r="F71" i="24"/>
  <c r="B73" i="25"/>
  <c r="C73" i="25" s="1"/>
  <c r="F73" i="25" s="1"/>
  <c r="A74" i="25"/>
  <c r="A73" i="24"/>
  <c r="B72" i="24"/>
  <c r="C72" i="24" s="1"/>
  <c r="J131" i="8"/>
  <c r="K131" i="8" s="1"/>
  <c r="I132" i="8"/>
  <c r="L925" i="7"/>
  <c r="K926" i="7"/>
  <c r="D72" i="26" l="1"/>
  <c r="Z74" i="28"/>
  <c r="I74" i="28"/>
  <c r="H74" i="28"/>
  <c r="G74" i="28"/>
  <c r="A75" i="28"/>
  <c r="Q74" i="28"/>
  <c r="G72" i="26"/>
  <c r="V15" i="28" s="1"/>
  <c r="F72" i="24"/>
  <c r="C74" i="27"/>
  <c r="F74" i="27" s="1"/>
  <c r="A75" i="27"/>
  <c r="F73" i="27"/>
  <c r="A74" i="24"/>
  <c r="B73" i="24"/>
  <c r="C73" i="24" s="1"/>
  <c r="A75" i="25"/>
  <c r="B74" i="25"/>
  <c r="C74" i="25" s="1"/>
  <c r="B74" i="26"/>
  <c r="A73" i="26"/>
  <c r="C73" i="26" s="1"/>
  <c r="I133" i="8"/>
  <c r="J132" i="8"/>
  <c r="K132" i="8" s="1"/>
  <c r="K927" i="7"/>
  <c r="L926" i="7"/>
  <c r="D73" i="26" l="1"/>
  <c r="G73" i="26" s="1"/>
  <c r="I75" i="28"/>
  <c r="H75" i="28"/>
  <c r="Z75" i="28"/>
  <c r="G75" i="28"/>
  <c r="Q75" i="28"/>
  <c r="F73" i="24"/>
  <c r="C75" i="27"/>
  <c r="A76" i="27"/>
  <c r="B75" i="26"/>
  <c r="A74" i="26"/>
  <c r="C74" i="26" s="1"/>
  <c r="D74" i="26" s="1"/>
  <c r="F74" i="25"/>
  <c r="A75" i="24"/>
  <c r="B74" i="24"/>
  <c r="C74" i="24" s="1"/>
  <c r="B75" i="25"/>
  <c r="C75" i="25" s="1"/>
  <c r="A76" i="25"/>
  <c r="I134" i="8"/>
  <c r="J133" i="8"/>
  <c r="K133" i="8" s="1"/>
  <c r="K928" i="7"/>
  <c r="L927" i="7"/>
  <c r="G74" i="26" l="1"/>
  <c r="I76" i="28"/>
  <c r="Z76" i="28"/>
  <c r="H76" i="28"/>
  <c r="G76" i="28"/>
  <c r="Q76" i="28"/>
  <c r="F75" i="25"/>
  <c r="F74" i="24"/>
  <c r="C76" i="27"/>
  <c r="A77" i="27"/>
  <c r="F75" i="27"/>
  <c r="A77" i="25"/>
  <c r="B76" i="25"/>
  <c r="C76" i="25" s="1"/>
  <c r="A76" i="24"/>
  <c r="B75" i="24"/>
  <c r="C75" i="24" s="1"/>
  <c r="B76" i="26"/>
  <c r="A75" i="26"/>
  <c r="C75" i="26" s="1"/>
  <c r="D75" i="26" s="1"/>
  <c r="J134" i="8"/>
  <c r="K134" i="8" s="1"/>
  <c r="I135" i="8"/>
  <c r="K929" i="7"/>
  <c r="L928" i="7"/>
  <c r="F76" i="25" l="1"/>
  <c r="F76" i="27"/>
  <c r="C77" i="27"/>
  <c r="A78" i="27"/>
  <c r="B77" i="26"/>
  <c r="A76" i="26"/>
  <c r="C76" i="26" s="1"/>
  <c r="F75" i="24"/>
  <c r="B77" i="25"/>
  <c r="C77" i="25" s="1"/>
  <c r="A78" i="25"/>
  <c r="G75" i="26"/>
  <c r="V16" i="28" s="1"/>
  <c r="A77" i="24"/>
  <c r="B76" i="24"/>
  <c r="C76" i="24" s="1"/>
  <c r="J135" i="8"/>
  <c r="K135" i="8" s="1"/>
  <c r="I136" i="8"/>
  <c r="L929" i="7"/>
  <c r="K930" i="7"/>
  <c r="D76" i="26" l="1"/>
  <c r="G76" i="26" s="1"/>
  <c r="C78" i="27"/>
  <c r="F78" i="27" s="1"/>
  <c r="A79" i="27"/>
  <c r="F77" i="27"/>
  <c r="F76" i="24"/>
  <c r="A79" i="25"/>
  <c r="B78" i="25"/>
  <c r="C78" i="25" s="1"/>
  <c r="F78" i="25" s="1"/>
  <c r="A78" i="24"/>
  <c r="B77" i="24"/>
  <c r="C77" i="24" s="1"/>
  <c r="F77" i="24" s="1"/>
  <c r="F77" i="25"/>
  <c r="B78" i="26"/>
  <c r="A77" i="26"/>
  <c r="C77" i="26" s="1"/>
  <c r="D77" i="26" s="1"/>
  <c r="I137" i="8"/>
  <c r="J136" i="8"/>
  <c r="K136" i="8" s="1"/>
  <c r="K931" i="7"/>
  <c r="L930" i="7"/>
  <c r="G77" i="26" l="1"/>
  <c r="C79" i="27"/>
  <c r="A80" i="27"/>
  <c r="B79" i="25"/>
  <c r="C79" i="25" s="1"/>
  <c r="A80" i="25"/>
  <c r="A79" i="24"/>
  <c r="B78" i="24"/>
  <c r="C78" i="24" s="1"/>
  <c r="F78" i="24" s="1"/>
  <c r="B79" i="26"/>
  <c r="A78" i="26"/>
  <c r="C78" i="26" s="1"/>
  <c r="D78" i="26" s="1"/>
  <c r="I138" i="8"/>
  <c r="J137" i="8"/>
  <c r="K137" i="8" s="1"/>
  <c r="K932" i="7"/>
  <c r="L931" i="7"/>
  <c r="G78" i="26" l="1"/>
  <c r="V17" i="28" s="1"/>
  <c r="F79" i="25"/>
  <c r="C80" i="27"/>
  <c r="F80" i="27" s="1"/>
  <c r="A81" i="27"/>
  <c r="F79" i="27"/>
  <c r="B80" i="26"/>
  <c r="A79" i="26"/>
  <c r="C79" i="26" s="1"/>
  <c r="A81" i="25"/>
  <c r="B80" i="25"/>
  <c r="C80" i="25" s="1"/>
  <c r="A80" i="24"/>
  <c r="B79" i="24"/>
  <c r="C79" i="24" s="1"/>
  <c r="J138" i="8"/>
  <c r="K138" i="8" s="1"/>
  <c r="I139" i="8"/>
  <c r="K933" i="7"/>
  <c r="L932" i="7"/>
  <c r="D79" i="26" l="1"/>
  <c r="G79" i="26" s="1"/>
  <c r="C81" i="27"/>
  <c r="A82" i="27"/>
  <c r="A81" i="24"/>
  <c r="B80" i="24"/>
  <c r="C80" i="24" s="1"/>
  <c r="F80" i="25"/>
  <c r="F79" i="24"/>
  <c r="B81" i="25"/>
  <c r="C81" i="25" s="1"/>
  <c r="A82" i="25"/>
  <c r="B81" i="26"/>
  <c r="A80" i="26"/>
  <c r="C80" i="26" s="1"/>
  <c r="D80" i="26" s="1"/>
  <c r="J139" i="8"/>
  <c r="K139" i="8" s="1"/>
  <c r="I140" i="8"/>
  <c r="L933" i="7"/>
  <c r="K934" i="7"/>
  <c r="G80" i="26" l="1"/>
  <c r="C82" i="27"/>
  <c r="F82" i="27" s="1"/>
  <c r="A83" i="27"/>
  <c r="F81" i="27"/>
  <c r="A83" i="25"/>
  <c r="B82" i="25"/>
  <c r="C82" i="25" s="1"/>
  <c r="F81" i="25"/>
  <c r="F80" i="24"/>
  <c r="B82" i="26"/>
  <c r="A81" i="26"/>
  <c r="C81" i="26" s="1"/>
  <c r="A82" i="24"/>
  <c r="B81" i="24"/>
  <c r="C81" i="24" s="1"/>
  <c r="F81" i="24" s="1"/>
  <c r="I141" i="8"/>
  <c r="J140" i="8"/>
  <c r="K140" i="8" s="1"/>
  <c r="L934" i="7"/>
  <c r="K935" i="7"/>
  <c r="D81" i="26" l="1"/>
  <c r="G81" i="26" s="1"/>
  <c r="V18" i="28" s="1"/>
  <c r="F82" i="25"/>
  <c r="C83" i="27"/>
  <c r="A84" i="27"/>
  <c r="A83" i="24"/>
  <c r="B82" i="24"/>
  <c r="C82" i="24" s="1"/>
  <c r="B83" i="26"/>
  <c r="A82" i="26"/>
  <c r="C82" i="26" s="1"/>
  <c r="D82" i="26" s="1"/>
  <c r="B83" i="25"/>
  <c r="C83" i="25" s="1"/>
  <c r="A84" i="25"/>
  <c r="I142" i="8"/>
  <c r="J141" i="8"/>
  <c r="K141" i="8" s="1"/>
  <c r="K936" i="7"/>
  <c r="L935" i="7"/>
  <c r="G82" i="26" l="1"/>
  <c r="C84" i="27"/>
  <c r="F84" i="27" s="1"/>
  <c r="A85" i="27"/>
  <c r="F83" i="27"/>
  <c r="B84" i="26"/>
  <c r="A83" i="26"/>
  <c r="C83" i="26" s="1"/>
  <c r="F82" i="24"/>
  <c r="F83" i="25"/>
  <c r="A85" i="25"/>
  <c r="B84" i="25"/>
  <c r="C84" i="25" s="1"/>
  <c r="A84" i="24"/>
  <c r="B83" i="24"/>
  <c r="C83" i="24" s="1"/>
  <c r="J142" i="8"/>
  <c r="K142" i="8" s="1"/>
  <c r="I143" i="8"/>
  <c r="L936" i="7"/>
  <c r="K937" i="7"/>
  <c r="D83" i="26" l="1"/>
  <c r="G83" i="26" s="1"/>
  <c r="F84" i="25"/>
  <c r="F83" i="24"/>
  <c r="C85" i="27"/>
  <c r="A86" i="27"/>
  <c r="B85" i="25"/>
  <c r="C85" i="25" s="1"/>
  <c r="A86" i="25"/>
  <c r="A85" i="24"/>
  <c r="B84" i="24"/>
  <c r="C84" i="24" s="1"/>
  <c r="F84" i="24" s="1"/>
  <c r="B85" i="26"/>
  <c r="A84" i="26"/>
  <c r="C84" i="26" s="1"/>
  <c r="J143" i="8"/>
  <c r="K143" i="8" s="1"/>
  <c r="I144" i="8"/>
  <c r="L937" i="7"/>
  <c r="K938" i="7"/>
  <c r="D84" i="26" l="1"/>
  <c r="G84" i="26" s="1"/>
  <c r="V19" i="28" s="1"/>
  <c r="F85" i="27"/>
  <c r="F85" i="25"/>
  <c r="C86" i="27"/>
  <c r="A87" i="27"/>
  <c r="A86" i="24"/>
  <c r="B85" i="24"/>
  <c r="C85" i="24" s="1"/>
  <c r="B86" i="26"/>
  <c r="A85" i="26"/>
  <c r="C85" i="26" s="1"/>
  <c r="D85" i="26" s="1"/>
  <c r="A87" i="25"/>
  <c r="B86" i="25"/>
  <c r="C86" i="25" s="1"/>
  <c r="F86" i="25" s="1"/>
  <c r="I145" i="8"/>
  <c r="J144" i="8"/>
  <c r="K144" i="8" s="1"/>
  <c r="K939" i="7"/>
  <c r="L938" i="7"/>
  <c r="F86" i="27" l="1"/>
  <c r="F85" i="24"/>
  <c r="C87" i="27"/>
  <c r="A88" i="27"/>
  <c r="B87" i="25"/>
  <c r="C87" i="25" s="1"/>
  <c r="F87" i="25" s="1"/>
  <c r="A88" i="25"/>
  <c r="B87" i="26"/>
  <c r="A86" i="26"/>
  <c r="C86" i="26" s="1"/>
  <c r="D86" i="26" s="1"/>
  <c r="G85" i="26"/>
  <c r="A87" i="24"/>
  <c r="B86" i="24"/>
  <c r="C86" i="24" s="1"/>
  <c r="I146" i="8"/>
  <c r="J145" i="8"/>
  <c r="K145" i="8" s="1"/>
  <c r="K940" i="7"/>
  <c r="L939" i="7"/>
  <c r="G86" i="26" l="1"/>
  <c r="C88" i="27"/>
  <c r="F88" i="27" s="1"/>
  <c r="A89" i="27"/>
  <c r="F87" i="27"/>
  <c r="A88" i="24"/>
  <c r="B87" i="24"/>
  <c r="C87" i="24" s="1"/>
  <c r="F87" i="24" s="1"/>
  <c r="B88" i="26"/>
  <c r="A87" i="26"/>
  <c r="C87" i="26" s="1"/>
  <c r="A89" i="25"/>
  <c r="B88" i="25"/>
  <c r="C88" i="25" s="1"/>
  <c r="F88" i="25" s="1"/>
  <c r="F86" i="24"/>
  <c r="J146" i="8"/>
  <c r="K146" i="8" s="1"/>
  <c r="I147" i="8"/>
  <c r="L940" i="7"/>
  <c r="K941" i="7"/>
  <c r="D87" i="26" l="1"/>
  <c r="G87" i="26" s="1"/>
  <c r="V20" i="28" s="1"/>
  <c r="C89" i="27"/>
  <c r="A90" i="27"/>
  <c r="B89" i="25"/>
  <c r="C89" i="25" s="1"/>
  <c r="A90" i="25"/>
  <c r="B89" i="26"/>
  <c r="A88" i="26"/>
  <c r="C88" i="26" s="1"/>
  <c r="A89" i="24"/>
  <c r="B88" i="24"/>
  <c r="C88" i="24" s="1"/>
  <c r="J147" i="8"/>
  <c r="K147" i="8" s="1"/>
  <c r="I148" i="8"/>
  <c r="L941" i="7"/>
  <c r="K942" i="7"/>
  <c r="D88" i="26" l="1"/>
  <c r="G88" i="26" s="1"/>
  <c r="F89" i="25"/>
  <c r="F88" i="24"/>
  <c r="C90" i="27"/>
  <c r="A91" i="27"/>
  <c r="F89" i="27"/>
  <c r="B90" i="26"/>
  <c r="A89" i="26"/>
  <c r="C89" i="26" s="1"/>
  <c r="A90" i="24"/>
  <c r="B89" i="24"/>
  <c r="C89" i="24" s="1"/>
  <c r="A91" i="25"/>
  <c r="B90" i="25"/>
  <c r="C90" i="25" s="1"/>
  <c r="I149" i="8"/>
  <c r="J148" i="8"/>
  <c r="K148" i="8" s="1"/>
  <c r="K943" i="7"/>
  <c r="L942" i="7"/>
  <c r="D89" i="26" l="1"/>
  <c r="G89" i="26" s="1"/>
  <c r="F90" i="27"/>
  <c r="C91" i="27"/>
  <c r="A92" i="27"/>
  <c r="B91" i="25"/>
  <c r="C91" i="25" s="1"/>
  <c r="A92" i="25"/>
  <c r="F89" i="24"/>
  <c r="F90" i="25"/>
  <c r="A91" i="24"/>
  <c r="B90" i="24"/>
  <c r="C90" i="24" s="1"/>
  <c r="B91" i="26"/>
  <c r="A90" i="26"/>
  <c r="C90" i="26" s="1"/>
  <c r="I150" i="8"/>
  <c r="J149" i="8"/>
  <c r="K149" i="8" s="1"/>
  <c r="K944" i="7"/>
  <c r="L943" i="7"/>
  <c r="D90" i="26" l="1"/>
  <c r="G90" i="26" s="1"/>
  <c r="V21" i="28" s="1"/>
  <c r="F91" i="25"/>
  <c r="F91" i="27"/>
  <c r="C92" i="27"/>
  <c r="A93" i="27"/>
  <c r="A93" i="25"/>
  <c r="B92" i="25"/>
  <c r="C92" i="25" s="1"/>
  <c r="F90" i="24"/>
  <c r="A92" i="24"/>
  <c r="B91" i="24"/>
  <c r="C91" i="24" s="1"/>
  <c r="B92" i="26"/>
  <c r="A91" i="26"/>
  <c r="C91" i="26" s="1"/>
  <c r="I151" i="8"/>
  <c r="J150" i="8"/>
  <c r="K150" i="8" s="1"/>
  <c r="K945" i="7"/>
  <c r="L945" i="7" s="1"/>
  <c r="L944" i="7"/>
  <c r="D91" i="26" l="1"/>
  <c r="G91" i="26" s="1"/>
  <c r="F92" i="25"/>
  <c r="F91" i="24"/>
  <c r="C93" i="27"/>
  <c r="A94" i="27"/>
  <c r="F92" i="27"/>
  <c r="B93" i="26"/>
  <c r="A92" i="26"/>
  <c r="C92" i="26" s="1"/>
  <c r="A93" i="24"/>
  <c r="B92" i="24"/>
  <c r="C92" i="24" s="1"/>
  <c r="B93" i="25"/>
  <c r="C93" i="25" s="1"/>
  <c r="A94" i="25"/>
  <c r="I152" i="8"/>
  <c r="J151" i="8"/>
  <c r="K151" i="8" s="1"/>
  <c r="C250" i="21"/>
  <c r="B250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D249" i="21"/>
  <c r="B249" i="21"/>
  <c r="C249" i="21" s="1"/>
  <c r="D248" i="21"/>
  <c r="B248" i="21"/>
  <c r="C248" i="21" s="1"/>
  <c r="D247" i="21"/>
  <c r="B247" i="21"/>
  <c r="C247" i="21" s="1"/>
  <c r="D246" i="21"/>
  <c r="B246" i="21"/>
  <c r="C246" i="21" s="1"/>
  <c r="D245" i="21"/>
  <c r="B245" i="21"/>
  <c r="C245" i="21" s="1"/>
  <c r="D244" i="21"/>
  <c r="B244" i="21"/>
  <c r="C244" i="21" s="1"/>
  <c r="D243" i="21"/>
  <c r="B243" i="21"/>
  <c r="C243" i="21" s="1"/>
  <c r="D242" i="21"/>
  <c r="B242" i="21"/>
  <c r="C242" i="21" s="1"/>
  <c r="B241" i="21"/>
  <c r="C241" i="21" s="1"/>
  <c r="D240" i="21"/>
  <c r="B240" i="21"/>
  <c r="C240" i="21" s="1"/>
  <c r="D239" i="21"/>
  <c r="B239" i="21"/>
  <c r="C239" i="21" s="1"/>
  <c r="D238" i="21"/>
  <c r="B238" i="21"/>
  <c r="C238" i="21" s="1"/>
  <c r="M115" i="21"/>
  <c r="M116" i="21" s="1"/>
  <c r="M99" i="21"/>
  <c r="M100" i="21" s="1"/>
  <c r="M98" i="21"/>
  <c r="M97" i="21"/>
  <c r="M78" i="21"/>
  <c r="M79" i="21" s="1"/>
  <c r="M80" i="21" s="1"/>
  <c r="M81" i="21" s="1"/>
  <c r="M82" i="21" s="1"/>
  <c r="M83" i="21" s="1"/>
  <c r="M84" i="21" s="1"/>
  <c r="M85" i="21" s="1"/>
  <c r="M86" i="21" s="1"/>
  <c r="M87" i="21" s="1"/>
  <c r="M88" i="21" s="1"/>
  <c r="M89" i="21" s="1"/>
  <c r="M90" i="21" s="1"/>
  <c r="M91" i="21" s="1"/>
  <c r="M92" i="21" s="1"/>
  <c r="M93" i="21" s="1"/>
  <c r="M94" i="21" s="1"/>
  <c r="M95" i="21" s="1"/>
  <c r="M96" i="21" s="1"/>
  <c r="C237" i="21"/>
  <c r="D236" i="21"/>
  <c r="E238" i="21" s="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C189" i="21"/>
  <c r="D188" i="21"/>
  <c r="C188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B14" i="2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11" i="21"/>
  <c r="B12" i="21" s="1"/>
  <c r="B13" i="21" s="1"/>
  <c r="B10" i="21"/>
  <c r="K6" i="7"/>
  <c r="K5" i="7"/>
  <c r="G855" i="7"/>
  <c r="F855" i="7"/>
  <c r="D855" i="7"/>
  <c r="E856" i="7" s="1"/>
  <c r="C855" i="7"/>
  <c r="B855" i="7"/>
  <c r="A855" i="7"/>
  <c r="G854" i="7"/>
  <c r="F854" i="7"/>
  <c r="D854" i="7"/>
  <c r="C854" i="7"/>
  <c r="B854" i="7"/>
  <c r="A854" i="7"/>
  <c r="G853" i="7"/>
  <c r="F853" i="7"/>
  <c r="D853" i="7"/>
  <c r="C853" i="7"/>
  <c r="B853" i="7"/>
  <c r="A853" i="7"/>
  <c r="G852" i="7"/>
  <c r="F852" i="7"/>
  <c r="D852" i="7"/>
  <c r="C852" i="7"/>
  <c r="B852" i="7"/>
  <c r="A852" i="7"/>
  <c r="G851" i="7"/>
  <c r="F851" i="7"/>
  <c r="D851" i="7"/>
  <c r="C851" i="7"/>
  <c r="B851" i="7"/>
  <c r="A851" i="7"/>
  <c r="G850" i="7"/>
  <c r="F850" i="7"/>
  <c r="D850" i="7"/>
  <c r="C850" i="7"/>
  <c r="B850" i="7"/>
  <c r="A850" i="7"/>
  <c r="G849" i="7"/>
  <c r="F849" i="7"/>
  <c r="D849" i="7"/>
  <c r="C849" i="7"/>
  <c r="B849" i="7"/>
  <c r="A849" i="7"/>
  <c r="G848" i="7"/>
  <c r="F848" i="7"/>
  <c r="D848" i="7"/>
  <c r="C848" i="7"/>
  <c r="B848" i="7"/>
  <c r="A848" i="7"/>
  <c r="G847" i="7"/>
  <c r="F847" i="7"/>
  <c r="D847" i="7"/>
  <c r="C847" i="7"/>
  <c r="B847" i="7"/>
  <c r="A847" i="7"/>
  <c r="G846" i="7"/>
  <c r="F846" i="7"/>
  <c r="D846" i="7"/>
  <c r="C846" i="7"/>
  <c r="B846" i="7"/>
  <c r="A846" i="7"/>
  <c r="G845" i="7"/>
  <c r="F845" i="7"/>
  <c r="D845" i="7"/>
  <c r="C845" i="7"/>
  <c r="B845" i="7"/>
  <c r="A845" i="7"/>
  <c r="G844" i="7"/>
  <c r="F844" i="7"/>
  <c r="D844" i="7"/>
  <c r="C844" i="7"/>
  <c r="B844" i="7"/>
  <c r="A844" i="7"/>
  <c r="G843" i="7"/>
  <c r="F843" i="7"/>
  <c r="D843" i="7"/>
  <c r="C843" i="7"/>
  <c r="B843" i="7"/>
  <c r="A843" i="7"/>
  <c r="G842" i="7"/>
  <c r="F842" i="7"/>
  <c r="D842" i="7"/>
  <c r="C842" i="7"/>
  <c r="B842" i="7"/>
  <c r="A842" i="7"/>
  <c r="G841" i="7"/>
  <c r="F841" i="7"/>
  <c r="D841" i="7"/>
  <c r="C841" i="7"/>
  <c r="B841" i="7"/>
  <c r="A841" i="7"/>
  <c r="G840" i="7"/>
  <c r="F840" i="7"/>
  <c r="D840" i="7"/>
  <c r="C840" i="7"/>
  <c r="B840" i="7"/>
  <c r="A840" i="7"/>
  <c r="G839" i="7"/>
  <c r="F839" i="7"/>
  <c r="D839" i="7"/>
  <c r="C839" i="7"/>
  <c r="B839" i="7"/>
  <c r="A839" i="7"/>
  <c r="G838" i="7"/>
  <c r="F838" i="7"/>
  <c r="D838" i="7"/>
  <c r="C838" i="7"/>
  <c r="B838" i="7"/>
  <c r="A838" i="7"/>
  <c r="G837" i="7"/>
  <c r="F837" i="7"/>
  <c r="D837" i="7"/>
  <c r="C837" i="7"/>
  <c r="B837" i="7"/>
  <c r="A837" i="7"/>
  <c r="G836" i="7"/>
  <c r="F836" i="7"/>
  <c r="D836" i="7"/>
  <c r="C836" i="7"/>
  <c r="B836" i="7"/>
  <c r="A836" i="7"/>
  <c r="G835" i="7"/>
  <c r="F835" i="7"/>
  <c r="D835" i="7"/>
  <c r="C835" i="7"/>
  <c r="B835" i="7"/>
  <c r="A835" i="7"/>
  <c r="G834" i="7"/>
  <c r="F834" i="7"/>
  <c r="D834" i="7"/>
  <c r="C834" i="7"/>
  <c r="B834" i="7"/>
  <c r="A834" i="7"/>
  <c r="G833" i="7"/>
  <c r="F833" i="7"/>
  <c r="D833" i="7"/>
  <c r="C833" i="7"/>
  <c r="B833" i="7"/>
  <c r="A833" i="7"/>
  <c r="G832" i="7"/>
  <c r="F832" i="7"/>
  <c r="D832" i="7"/>
  <c r="C832" i="7"/>
  <c r="B832" i="7"/>
  <c r="A832" i="7"/>
  <c r="G831" i="7"/>
  <c r="F831" i="7"/>
  <c r="D831" i="7"/>
  <c r="C831" i="7"/>
  <c r="B831" i="7"/>
  <c r="A831" i="7"/>
  <c r="G830" i="7"/>
  <c r="F830" i="7"/>
  <c r="D830" i="7"/>
  <c r="C830" i="7"/>
  <c r="B830" i="7"/>
  <c r="A830" i="7"/>
  <c r="G829" i="7"/>
  <c r="F829" i="7"/>
  <c r="D829" i="7"/>
  <c r="C829" i="7"/>
  <c r="B829" i="7"/>
  <c r="A829" i="7"/>
  <c r="G828" i="7"/>
  <c r="F828" i="7"/>
  <c r="D828" i="7"/>
  <c r="C828" i="7"/>
  <c r="B828" i="7"/>
  <c r="A828" i="7"/>
  <c r="G827" i="7"/>
  <c r="F827" i="7"/>
  <c r="D827" i="7"/>
  <c r="C827" i="7"/>
  <c r="B827" i="7"/>
  <c r="A827" i="7"/>
  <c r="G826" i="7"/>
  <c r="F826" i="7"/>
  <c r="D826" i="7"/>
  <c r="C826" i="7"/>
  <c r="B826" i="7"/>
  <c r="A826" i="7"/>
  <c r="G825" i="7"/>
  <c r="F825" i="7"/>
  <c r="D825" i="7"/>
  <c r="C825" i="7"/>
  <c r="B825" i="7"/>
  <c r="A825" i="7"/>
  <c r="G824" i="7"/>
  <c r="F824" i="7"/>
  <c r="D824" i="7"/>
  <c r="C824" i="7"/>
  <c r="B824" i="7"/>
  <c r="A824" i="7"/>
  <c r="G823" i="7"/>
  <c r="F823" i="7"/>
  <c r="D823" i="7"/>
  <c r="C823" i="7"/>
  <c r="B823" i="7"/>
  <c r="A823" i="7"/>
  <c r="G822" i="7"/>
  <c r="F822" i="7"/>
  <c r="D822" i="7"/>
  <c r="C822" i="7"/>
  <c r="B822" i="7"/>
  <c r="A822" i="7"/>
  <c r="G821" i="7"/>
  <c r="F821" i="7"/>
  <c r="D821" i="7"/>
  <c r="C821" i="7"/>
  <c r="B821" i="7"/>
  <c r="A821" i="7"/>
  <c r="G820" i="7"/>
  <c r="F820" i="7"/>
  <c r="D820" i="7"/>
  <c r="C820" i="7"/>
  <c r="B820" i="7"/>
  <c r="A820" i="7"/>
  <c r="G819" i="7"/>
  <c r="F819" i="7"/>
  <c r="D819" i="7"/>
  <c r="C819" i="7"/>
  <c r="B819" i="7"/>
  <c r="A819" i="7"/>
  <c r="G818" i="7"/>
  <c r="F818" i="7"/>
  <c r="D818" i="7"/>
  <c r="C818" i="7"/>
  <c r="B818" i="7"/>
  <c r="A818" i="7"/>
  <c r="G817" i="7"/>
  <c r="F817" i="7"/>
  <c r="D817" i="7"/>
  <c r="C817" i="7"/>
  <c r="B817" i="7"/>
  <c r="A817" i="7"/>
  <c r="G816" i="7"/>
  <c r="F816" i="7"/>
  <c r="D816" i="7"/>
  <c r="C816" i="7"/>
  <c r="B816" i="7"/>
  <c r="A816" i="7"/>
  <c r="G815" i="7"/>
  <c r="F815" i="7"/>
  <c r="D815" i="7"/>
  <c r="C815" i="7"/>
  <c r="B815" i="7"/>
  <c r="A815" i="7"/>
  <c r="G814" i="7"/>
  <c r="F814" i="7"/>
  <c r="D814" i="7"/>
  <c r="C814" i="7"/>
  <c r="B814" i="7"/>
  <c r="A814" i="7"/>
  <c r="G813" i="7"/>
  <c r="F813" i="7"/>
  <c r="D813" i="7"/>
  <c r="C813" i="7"/>
  <c r="B813" i="7"/>
  <c r="A813" i="7"/>
  <c r="G812" i="7"/>
  <c r="F812" i="7"/>
  <c r="D812" i="7"/>
  <c r="C812" i="7"/>
  <c r="B812" i="7"/>
  <c r="A812" i="7"/>
  <c r="G811" i="7"/>
  <c r="F811" i="7"/>
  <c r="D811" i="7"/>
  <c r="C811" i="7"/>
  <c r="B811" i="7"/>
  <c r="A811" i="7"/>
  <c r="G810" i="7"/>
  <c r="F810" i="7"/>
  <c r="D810" i="7"/>
  <c r="C810" i="7"/>
  <c r="B810" i="7"/>
  <c r="A810" i="7"/>
  <c r="G809" i="7"/>
  <c r="F809" i="7"/>
  <c r="D809" i="7"/>
  <c r="C809" i="7"/>
  <c r="B809" i="7"/>
  <c r="A809" i="7"/>
  <c r="G808" i="7"/>
  <c r="F808" i="7"/>
  <c r="D808" i="7"/>
  <c r="C808" i="7"/>
  <c r="B808" i="7"/>
  <c r="A808" i="7"/>
  <c r="G807" i="7"/>
  <c r="F807" i="7"/>
  <c r="D807" i="7"/>
  <c r="C807" i="7"/>
  <c r="B807" i="7"/>
  <c r="A807" i="7"/>
  <c r="G806" i="7"/>
  <c r="F806" i="7"/>
  <c r="D806" i="7"/>
  <c r="C806" i="7"/>
  <c r="B806" i="7"/>
  <c r="A806" i="7"/>
  <c r="G805" i="7"/>
  <c r="F805" i="7"/>
  <c r="D805" i="7"/>
  <c r="C805" i="7"/>
  <c r="B805" i="7"/>
  <c r="A805" i="7"/>
  <c r="G804" i="7"/>
  <c r="F804" i="7"/>
  <c r="D804" i="7"/>
  <c r="C804" i="7"/>
  <c r="B804" i="7"/>
  <c r="A804" i="7"/>
  <c r="G803" i="7"/>
  <c r="F803" i="7"/>
  <c r="D803" i="7"/>
  <c r="C803" i="7"/>
  <c r="B803" i="7"/>
  <c r="A803" i="7"/>
  <c r="G802" i="7"/>
  <c r="F802" i="7"/>
  <c r="D802" i="7"/>
  <c r="C802" i="7"/>
  <c r="B802" i="7"/>
  <c r="A802" i="7"/>
  <c r="G801" i="7"/>
  <c r="F801" i="7"/>
  <c r="D801" i="7"/>
  <c r="C801" i="7"/>
  <c r="B801" i="7"/>
  <c r="A801" i="7"/>
  <c r="G800" i="7"/>
  <c r="F800" i="7"/>
  <c r="D800" i="7"/>
  <c r="C800" i="7"/>
  <c r="B800" i="7"/>
  <c r="A800" i="7"/>
  <c r="G799" i="7"/>
  <c r="F799" i="7"/>
  <c r="D799" i="7"/>
  <c r="C799" i="7"/>
  <c r="B799" i="7"/>
  <c r="A799" i="7"/>
  <c r="G798" i="7"/>
  <c r="F798" i="7"/>
  <c r="D798" i="7"/>
  <c r="C798" i="7"/>
  <c r="B798" i="7"/>
  <c r="A798" i="7"/>
  <c r="G797" i="7"/>
  <c r="F797" i="7"/>
  <c r="D797" i="7"/>
  <c r="C797" i="7"/>
  <c r="B797" i="7"/>
  <c r="A797" i="7"/>
  <c r="G796" i="7"/>
  <c r="F796" i="7"/>
  <c r="D796" i="7"/>
  <c r="C796" i="7"/>
  <c r="B796" i="7"/>
  <c r="A796" i="7"/>
  <c r="G795" i="7"/>
  <c r="F795" i="7"/>
  <c r="D795" i="7"/>
  <c r="C795" i="7"/>
  <c r="B795" i="7"/>
  <c r="A795" i="7"/>
  <c r="G794" i="7"/>
  <c r="F794" i="7"/>
  <c r="D794" i="7"/>
  <c r="C794" i="7"/>
  <c r="B794" i="7"/>
  <c r="A794" i="7"/>
  <c r="G793" i="7"/>
  <c r="F793" i="7"/>
  <c r="D793" i="7"/>
  <c r="C793" i="7"/>
  <c r="B793" i="7"/>
  <c r="A793" i="7"/>
  <c r="G792" i="7"/>
  <c r="F792" i="7"/>
  <c r="D792" i="7"/>
  <c r="C792" i="7"/>
  <c r="B792" i="7"/>
  <c r="A792" i="7"/>
  <c r="G791" i="7"/>
  <c r="F791" i="7"/>
  <c r="D791" i="7"/>
  <c r="C791" i="7"/>
  <c r="B791" i="7"/>
  <c r="A791" i="7"/>
  <c r="G790" i="7"/>
  <c r="F790" i="7"/>
  <c r="D790" i="7"/>
  <c r="C790" i="7"/>
  <c r="B790" i="7"/>
  <c r="A790" i="7"/>
  <c r="G789" i="7"/>
  <c r="F789" i="7"/>
  <c r="D789" i="7"/>
  <c r="C789" i="7"/>
  <c r="B789" i="7"/>
  <c r="A789" i="7"/>
  <c r="G788" i="7"/>
  <c r="F788" i="7"/>
  <c r="D788" i="7"/>
  <c r="C788" i="7"/>
  <c r="B788" i="7"/>
  <c r="A788" i="7"/>
  <c r="G787" i="7"/>
  <c r="F787" i="7"/>
  <c r="D787" i="7"/>
  <c r="C787" i="7"/>
  <c r="B787" i="7"/>
  <c r="A787" i="7"/>
  <c r="G786" i="7"/>
  <c r="F786" i="7"/>
  <c r="D786" i="7"/>
  <c r="C786" i="7"/>
  <c r="B786" i="7"/>
  <c r="A786" i="7"/>
  <c r="G785" i="7"/>
  <c r="F785" i="7"/>
  <c r="D785" i="7"/>
  <c r="C785" i="7"/>
  <c r="B785" i="7"/>
  <c r="A785" i="7"/>
  <c r="G784" i="7"/>
  <c r="F784" i="7"/>
  <c r="D784" i="7"/>
  <c r="C784" i="7"/>
  <c r="B784" i="7"/>
  <c r="A784" i="7"/>
  <c r="G783" i="7"/>
  <c r="F783" i="7"/>
  <c r="D783" i="7"/>
  <c r="C783" i="7"/>
  <c r="B783" i="7"/>
  <c r="A783" i="7"/>
  <c r="G782" i="7"/>
  <c r="F782" i="7"/>
  <c r="D782" i="7"/>
  <c r="C782" i="7"/>
  <c r="B782" i="7"/>
  <c r="A782" i="7"/>
  <c r="G781" i="7"/>
  <c r="F781" i="7"/>
  <c r="D781" i="7"/>
  <c r="C781" i="7"/>
  <c r="B781" i="7"/>
  <c r="A781" i="7"/>
  <c r="G780" i="7"/>
  <c r="F780" i="7"/>
  <c r="D780" i="7"/>
  <c r="C780" i="7"/>
  <c r="B780" i="7"/>
  <c r="A780" i="7"/>
  <c r="G779" i="7"/>
  <c r="F779" i="7"/>
  <c r="D779" i="7"/>
  <c r="C779" i="7"/>
  <c r="B779" i="7"/>
  <c r="A779" i="7"/>
  <c r="G778" i="7"/>
  <c r="F778" i="7"/>
  <c r="D778" i="7"/>
  <c r="C778" i="7"/>
  <c r="B778" i="7"/>
  <c r="A778" i="7"/>
  <c r="G777" i="7"/>
  <c r="F777" i="7"/>
  <c r="D777" i="7"/>
  <c r="C777" i="7"/>
  <c r="B777" i="7"/>
  <c r="A777" i="7"/>
  <c r="G776" i="7"/>
  <c r="F776" i="7"/>
  <c r="D776" i="7"/>
  <c r="C776" i="7"/>
  <c r="B776" i="7"/>
  <c r="A776" i="7"/>
  <c r="G775" i="7"/>
  <c r="F775" i="7"/>
  <c r="D775" i="7"/>
  <c r="C775" i="7"/>
  <c r="B775" i="7"/>
  <c r="A775" i="7"/>
  <c r="G774" i="7"/>
  <c r="F774" i="7"/>
  <c r="D774" i="7"/>
  <c r="C774" i="7"/>
  <c r="B774" i="7"/>
  <c r="A774" i="7"/>
  <c r="G773" i="7"/>
  <c r="F773" i="7"/>
  <c r="D773" i="7"/>
  <c r="C773" i="7"/>
  <c r="B773" i="7"/>
  <c r="A773" i="7"/>
  <c r="G772" i="7"/>
  <c r="F772" i="7"/>
  <c r="D772" i="7"/>
  <c r="C772" i="7"/>
  <c r="B772" i="7"/>
  <c r="A772" i="7"/>
  <c r="G771" i="7"/>
  <c r="F771" i="7"/>
  <c r="D771" i="7"/>
  <c r="C771" i="7"/>
  <c r="B771" i="7"/>
  <c r="A771" i="7"/>
  <c r="G770" i="7"/>
  <c r="F770" i="7"/>
  <c r="D770" i="7"/>
  <c r="C770" i="7"/>
  <c r="B770" i="7"/>
  <c r="A770" i="7"/>
  <c r="G769" i="7"/>
  <c r="F769" i="7"/>
  <c r="D769" i="7"/>
  <c r="C769" i="7"/>
  <c r="B769" i="7"/>
  <c r="A769" i="7"/>
  <c r="G768" i="7"/>
  <c r="F768" i="7"/>
  <c r="D768" i="7"/>
  <c r="C768" i="7"/>
  <c r="B768" i="7"/>
  <c r="A768" i="7"/>
  <c r="G767" i="7"/>
  <c r="F767" i="7"/>
  <c r="D767" i="7"/>
  <c r="C767" i="7"/>
  <c r="B767" i="7"/>
  <c r="A767" i="7"/>
  <c r="G766" i="7"/>
  <c r="F766" i="7"/>
  <c r="D766" i="7"/>
  <c r="C766" i="7"/>
  <c r="B766" i="7"/>
  <c r="A766" i="7"/>
  <c r="G765" i="7"/>
  <c r="F765" i="7"/>
  <c r="D765" i="7"/>
  <c r="C765" i="7"/>
  <c r="B765" i="7"/>
  <c r="A765" i="7"/>
  <c r="G764" i="7"/>
  <c r="F764" i="7"/>
  <c r="D764" i="7"/>
  <c r="C764" i="7"/>
  <c r="B764" i="7"/>
  <c r="A764" i="7"/>
  <c r="G763" i="7"/>
  <c r="F763" i="7"/>
  <c r="D763" i="7"/>
  <c r="C763" i="7"/>
  <c r="B763" i="7"/>
  <c r="A763" i="7"/>
  <c r="G762" i="7"/>
  <c r="F762" i="7"/>
  <c r="D762" i="7"/>
  <c r="C762" i="7"/>
  <c r="B762" i="7"/>
  <c r="A762" i="7"/>
  <c r="G761" i="7"/>
  <c r="F761" i="7"/>
  <c r="D761" i="7"/>
  <c r="C761" i="7"/>
  <c r="B761" i="7"/>
  <c r="A761" i="7"/>
  <c r="G760" i="7"/>
  <c r="F760" i="7"/>
  <c r="D760" i="7"/>
  <c r="C760" i="7"/>
  <c r="B760" i="7"/>
  <c r="A760" i="7"/>
  <c r="G759" i="7"/>
  <c r="F759" i="7"/>
  <c r="D759" i="7"/>
  <c r="C759" i="7"/>
  <c r="B759" i="7"/>
  <c r="A759" i="7"/>
  <c r="G758" i="7"/>
  <c r="F758" i="7"/>
  <c r="D758" i="7"/>
  <c r="C758" i="7"/>
  <c r="B758" i="7"/>
  <c r="A758" i="7"/>
  <c r="G757" i="7"/>
  <c r="F757" i="7"/>
  <c r="D757" i="7"/>
  <c r="C757" i="7"/>
  <c r="B757" i="7"/>
  <c r="A757" i="7"/>
  <c r="G756" i="7"/>
  <c r="F756" i="7"/>
  <c r="D756" i="7"/>
  <c r="C756" i="7"/>
  <c r="B756" i="7"/>
  <c r="A756" i="7"/>
  <c r="G755" i="7"/>
  <c r="F755" i="7"/>
  <c r="D755" i="7"/>
  <c r="C755" i="7"/>
  <c r="B755" i="7"/>
  <c r="A755" i="7"/>
  <c r="G754" i="7"/>
  <c r="F754" i="7"/>
  <c r="D754" i="7"/>
  <c r="C754" i="7"/>
  <c r="B754" i="7"/>
  <c r="A754" i="7"/>
  <c r="G753" i="7"/>
  <c r="F753" i="7"/>
  <c r="D753" i="7"/>
  <c r="C753" i="7"/>
  <c r="B753" i="7"/>
  <c r="A753" i="7"/>
  <c r="G752" i="7"/>
  <c r="F752" i="7"/>
  <c r="D752" i="7"/>
  <c r="C752" i="7"/>
  <c r="B752" i="7"/>
  <c r="A752" i="7"/>
  <c r="G751" i="7"/>
  <c r="F751" i="7"/>
  <c r="D751" i="7"/>
  <c r="C751" i="7"/>
  <c r="B751" i="7"/>
  <c r="A751" i="7"/>
  <c r="G750" i="7"/>
  <c r="F750" i="7"/>
  <c r="D750" i="7"/>
  <c r="C750" i="7"/>
  <c r="B750" i="7"/>
  <c r="A750" i="7"/>
  <c r="G749" i="7"/>
  <c r="F749" i="7"/>
  <c r="D749" i="7"/>
  <c r="C749" i="7"/>
  <c r="B749" i="7"/>
  <c r="A749" i="7"/>
  <c r="G748" i="7"/>
  <c r="F748" i="7"/>
  <c r="D748" i="7"/>
  <c r="C748" i="7"/>
  <c r="B748" i="7"/>
  <c r="A748" i="7"/>
  <c r="G747" i="7"/>
  <c r="F747" i="7"/>
  <c r="D747" i="7"/>
  <c r="C747" i="7"/>
  <c r="B747" i="7"/>
  <c r="A747" i="7"/>
  <c r="G746" i="7"/>
  <c r="F746" i="7"/>
  <c r="D746" i="7"/>
  <c r="C746" i="7"/>
  <c r="B746" i="7"/>
  <c r="A746" i="7"/>
  <c r="G745" i="7"/>
  <c r="F745" i="7"/>
  <c r="D745" i="7"/>
  <c r="C745" i="7"/>
  <c r="B745" i="7"/>
  <c r="A745" i="7"/>
  <c r="G744" i="7"/>
  <c r="F744" i="7"/>
  <c r="D744" i="7"/>
  <c r="C744" i="7"/>
  <c r="B744" i="7"/>
  <c r="A744" i="7"/>
  <c r="G743" i="7"/>
  <c r="F743" i="7"/>
  <c r="D743" i="7"/>
  <c r="C743" i="7"/>
  <c r="B743" i="7"/>
  <c r="A743" i="7"/>
  <c r="G742" i="7"/>
  <c r="F742" i="7"/>
  <c r="D742" i="7"/>
  <c r="C742" i="7"/>
  <c r="B742" i="7"/>
  <c r="A742" i="7"/>
  <c r="G741" i="7"/>
  <c r="F741" i="7"/>
  <c r="D741" i="7"/>
  <c r="C741" i="7"/>
  <c r="B741" i="7"/>
  <c r="A741" i="7"/>
  <c r="G740" i="7"/>
  <c r="F740" i="7"/>
  <c r="D740" i="7"/>
  <c r="C740" i="7"/>
  <c r="B740" i="7"/>
  <c r="A740" i="7"/>
  <c r="G739" i="7"/>
  <c r="F739" i="7"/>
  <c r="D739" i="7"/>
  <c r="C739" i="7"/>
  <c r="B739" i="7"/>
  <c r="A739" i="7"/>
  <c r="G738" i="7"/>
  <c r="F738" i="7"/>
  <c r="D738" i="7"/>
  <c r="C738" i="7"/>
  <c r="B738" i="7"/>
  <c r="A738" i="7"/>
  <c r="G737" i="7"/>
  <c r="F737" i="7"/>
  <c r="D737" i="7"/>
  <c r="C737" i="7"/>
  <c r="B737" i="7"/>
  <c r="A737" i="7"/>
  <c r="G736" i="7"/>
  <c r="F736" i="7"/>
  <c r="D736" i="7"/>
  <c r="C736" i="7"/>
  <c r="B736" i="7"/>
  <c r="A736" i="7"/>
  <c r="G735" i="7"/>
  <c r="F735" i="7"/>
  <c r="D735" i="7"/>
  <c r="C735" i="7"/>
  <c r="B735" i="7"/>
  <c r="A735" i="7"/>
  <c r="G734" i="7"/>
  <c r="F734" i="7"/>
  <c r="D734" i="7"/>
  <c r="C734" i="7"/>
  <c r="B734" i="7"/>
  <c r="A734" i="7"/>
  <c r="G733" i="7"/>
  <c r="F733" i="7"/>
  <c r="D733" i="7"/>
  <c r="C733" i="7"/>
  <c r="B733" i="7"/>
  <c r="A733" i="7"/>
  <c r="G732" i="7"/>
  <c r="F732" i="7"/>
  <c r="D732" i="7"/>
  <c r="C732" i="7"/>
  <c r="B732" i="7"/>
  <c r="A732" i="7"/>
  <c r="G731" i="7"/>
  <c r="F731" i="7"/>
  <c r="D731" i="7"/>
  <c r="C731" i="7"/>
  <c r="B731" i="7"/>
  <c r="A731" i="7"/>
  <c r="G730" i="7"/>
  <c r="F730" i="7"/>
  <c r="D730" i="7"/>
  <c r="C730" i="7"/>
  <c r="B730" i="7"/>
  <c r="A730" i="7"/>
  <c r="G729" i="7"/>
  <c r="F729" i="7"/>
  <c r="D729" i="7"/>
  <c r="C729" i="7"/>
  <c r="B729" i="7"/>
  <c r="A729" i="7"/>
  <c r="G728" i="7"/>
  <c r="F728" i="7"/>
  <c r="D728" i="7"/>
  <c r="C728" i="7"/>
  <c r="B728" i="7"/>
  <c r="A728" i="7"/>
  <c r="G727" i="7"/>
  <c r="F727" i="7"/>
  <c r="D727" i="7"/>
  <c r="C727" i="7"/>
  <c r="B727" i="7"/>
  <c r="A727" i="7"/>
  <c r="G726" i="7"/>
  <c r="F726" i="7"/>
  <c r="D726" i="7"/>
  <c r="C726" i="7"/>
  <c r="B726" i="7"/>
  <c r="A726" i="7"/>
  <c r="G725" i="7"/>
  <c r="F725" i="7"/>
  <c r="D725" i="7"/>
  <c r="C725" i="7"/>
  <c r="B725" i="7"/>
  <c r="A725" i="7"/>
  <c r="G724" i="7"/>
  <c r="F724" i="7"/>
  <c r="D724" i="7"/>
  <c r="C724" i="7"/>
  <c r="B724" i="7"/>
  <c r="A724" i="7"/>
  <c r="G723" i="7"/>
  <c r="F723" i="7"/>
  <c r="D723" i="7"/>
  <c r="C723" i="7"/>
  <c r="B723" i="7"/>
  <c r="A723" i="7"/>
  <c r="G722" i="7"/>
  <c r="F722" i="7"/>
  <c r="D722" i="7"/>
  <c r="C722" i="7"/>
  <c r="B722" i="7"/>
  <c r="A722" i="7"/>
  <c r="G721" i="7"/>
  <c r="F721" i="7"/>
  <c r="D721" i="7"/>
  <c r="C721" i="7"/>
  <c r="B721" i="7"/>
  <c r="A721" i="7"/>
  <c r="G720" i="7"/>
  <c r="F720" i="7"/>
  <c r="D720" i="7"/>
  <c r="C720" i="7"/>
  <c r="B720" i="7"/>
  <c r="A720" i="7"/>
  <c r="G719" i="7"/>
  <c r="F719" i="7"/>
  <c r="D719" i="7"/>
  <c r="C719" i="7"/>
  <c r="B719" i="7"/>
  <c r="A719" i="7"/>
  <c r="G718" i="7"/>
  <c r="F718" i="7"/>
  <c r="D718" i="7"/>
  <c r="C718" i="7"/>
  <c r="B718" i="7"/>
  <c r="A718" i="7"/>
  <c r="G717" i="7"/>
  <c r="F717" i="7"/>
  <c r="D717" i="7"/>
  <c r="C717" i="7"/>
  <c r="B717" i="7"/>
  <c r="A717" i="7"/>
  <c r="G716" i="7"/>
  <c r="F716" i="7"/>
  <c r="D716" i="7"/>
  <c r="C716" i="7"/>
  <c r="B716" i="7"/>
  <c r="A716" i="7"/>
  <c r="G715" i="7"/>
  <c r="F715" i="7"/>
  <c r="D715" i="7"/>
  <c r="C715" i="7"/>
  <c r="B715" i="7"/>
  <c r="A715" i="7"/>
  <c r="G714" i="7"/>
  <c r="F714" i="7"/>
  <c r="D714" i="7"/>
  <c r="C714" i="7"/>
  <c r="B714" i="7"/>
  <c r="A714" i="7"/>
  <c r="G713" i="7"/>
  <c r="F713" i="7"/>
  <c r="D713" i="7"/>
  <c r="C713" i="7"/>
  <c r="B713" i="7"/>
  <c r="A713" i="7"/>
  <c r="G712" i="7"/>
  <c r="F712" i="7"/>
  <c r="D712" i="7"/>
  <c r="C712" i="7"/>
  <c r="B712" i="7"/>
  <c r="A712" i="7"/>
  <c r="G711" i="7"/>
  <c r="F711" i="7"/>
  <c r="D711" i="7"/>
  <c r="C711" i="7"/>
  <c r="B711" i="7"/>
  <c r="A711" i="7"/>
  <c r="G710" i="7"/>
  <c r="F710" i="7"/>
  <c r="D710" i="7"/>
  <c r="C710" i="7"/>
  <c r="B710" i="7"/>
  <c r="A710" i="7"/>
  <c r="G709" i="7"/>
  <c r="F709" i="7"/>
  <c r="D709" i="7"/>
  <c r="C709" i="7"/>
  <c r="B709" i="7"/>
  <c r="A709" i="7"/>
  <c r="G708" i="7"/>
  <c r="F708" i="7"/>
  <c r="D708" i="7"/>
  <c r="C708" i="7"/>
  <c r="B708" i="7"/>
  <c r="A708" i="7"/>
  <c r="G707" i="7"/>
  <c r="F707" i="7"/>
  <c r="D707" i="7"/>
  <c r="C707" i="7"/>
  <c r="B707" i="7"/>
  <c r="A707" i="7"/>
  <c r="G706" i="7"/>
  <c r="F706" i="7"/>
  <c r="D706" i="7"/>
  <c r="C706" i="7"/>
  <c r="B706" i="7"/>
  <c r="A706" i="7"/>
  <c r="G705" i="7"/>
  <c r="F705" i="7"/>
  <c r="D705" i="7"/>
  <c r="C705" i="7"/>
  <c r="B705" i="7"/>
  <c r="A705" i="7"/>
  <c r="G704" i="7"/>
  <c r="F704" i="7"/>
  <c r="D704" i="7"/>
  <c r="C704" i="7"/>
  <c r="B704" i="7"/>
  <c r="A704" i="7"/>
  <c r="G703" i="7"/>
  <c r="F703" i="7"/>
  <c r="D703" i="7"/>
  <c r="C703" i="7"/>
  <c r="B703" i="7"/>
  <c r="A703" i="7"/>
  <c r="G702" i="7"/>
  <c r="F702" i="7"/>
  <c r="D702" i="7"/>
  <c r="C702" i="7"/>
  <c r="B702" i="7"/>
  <c r="A702" i="7"/>
  <c r="G701" i="7"/>
  <c r="F701" i="7"/>
  <c r="D701" i="7"/>
  <c r="C701" i="7"/>
  <c r="B701" i="7"/>
  <c r="A701" i="7"/>
  <c r="G700" i="7"/>
  <c r="F700" i="7"/>
  <c r="D700" i="7"/>
  <c r="C700" i="7"/>
  <c r="B700" i="7"/>
  <c r="A700" i="7"/>
  <c r="G699" i="7"/>
  <c r="F699" i="7"/>
  <c r="D699" i="7"/>
  <c r="C699" i="7"/>
  <c r="B699" i="7"/>
  <c r="A699" i="7"/>
  <c r="G698" i="7"/>
  <c r="F698" i="7"/>
  <c r="D698" i="7"/>
  <c r="C698" i="7"/>
  <c r="B698" i="7"/>
  <c r="A698" i="7"/>
  <c r="G697" i="7"/>
  <c r="F697" i="7"/>
  <c r="D697" i="7"/>
  <c r="C697" i="7"/>
  <c r="B697" i="7"/>
  <c r="A697" i="7"/>
  <c r="G696" i="7"/>
  <c r="F696" i="7"/>
  <c r="D696" i="7"/>
  <c r="C696" i="7"/>
  <c r="B696" i="7"/>
  <c r="A696" i="7"/>
  <c r="G695" i="7"/>
  <c r="F695" i="7"/>
  <c r="D695" i="7"/>
  <c r="C695" i="7"/>
  <c r="B695" i="7"/>
  <c r="A695" i="7"/>
  <c r="G694" i="7"/>
  <c r="F694" i="7"/>
  <c r="D694" i="7"/>
  <c r="C694" i="7"/>
  <c r="B694" i="7"/>
  <c r="A694" i="7"/>
  <c r="G693" i="7"/>
  <c r="F693" i="7"/>
  <c r="D693" i="7"/>
  <c r="C693" i="7"/>
  <c r="B693" i="7"/>
  <c r="A693" i="7"/>
  <c r="G692" i="7"/>
  <c r="F692" i="7"/>
  <c r="D692" i="7"/>
  <c r="C692" i="7"/>
  <c r="B692" i="7"/>
  <c r="A692" i="7"/>
  <c r="G691" i="7"/>
  <c r="F691" i="7"/>
  <c r="D691" i="7"/>
  <c r="C691" i="7"/>
  <c r="B691" i="7"/>
  <c r="A691" i="7"/>
  <c r="G690" i="7"/>
  <c r="F690" i="7"/>
  <c r="D690" i="7"/>
  <c r="C690" i="7"/>
  <c r="B690" i="7"/>
  <c r="A690" i="7"/>
  <c r="G689" i="7"/>
  <c r="F689" i="7"/>
  <c r="D689" i="7"/>
  <c r="C689" i="7"/>
  <c r="B689" i="7"/>
  <c r="A689" i="7"/>
  <c r="G688" i="7"/>
  <c r="F688" i="7"/>
  <c r="D688" i="7"/>
  <c r="C688" i="7"/>
  <c r="B688" i="7"/>
  <c r="A688" i="7"/>
  <c r="G687" i="7"/>
  <c r="F687" i="7"/>
  <c r="D687" i="7"/>
  <c r="C687" i="7"/>
  <c r="B687" i="7"/>
  <c r="A687" i="7"/>
  <c r="G686" i="7"/>
  <c r="F686" i="7"/>
  <c r="D686" i="7"/>
  <c r="C686" i="7"/>
  <c r="B686" i="7"/>
  <c r="A686" i="7"/>
  <c r="G685" i="7"/>
  <c r="F685" i="7"/>
  <c r="D685" i="7"/>
  <c r="C685" i="7"/>
  <c r="B685" i="7"/>
  <c r="A685" i="7"/>
  <c r="G684" i="7"/>
  <c r="F684" i="7"/>
  <c r="D684" i="7"/>
  <c r="C684" i="7"/>
  <c r="B684" i="7"/>
  <c r="A684" i="7"/>
  <c r="G683" i="7"/>
  <c r="F683" i="7"/>
  <c r="D683" i="7"/>
  <c r="C683" i="7"/>
  <c r="B683" i="7"/>
  <c r="A683" i="7"/>
  <c r="G682" i="7"/>
  <c r="F682" i="7"/>
  <c r="D682" i="7"/>
  <c r="C682" i="7"/>
  <c r="B682" i="7"/>
  <c r="A682" i="7"/>
  <c r="G681" i="7"/>
  <c r="F681" i="7"/>
  <c r="D681" i="7"/>
  <c r="C681" i="7"/>
  <c r="B681" i="7"/>
  <c r="A681" i="7"/>
  <c r="G680" i="7"/>
  <c r="F680" i="7"/>
  <c r="D680" i="7"/>
  <c r="C680" i="7"/>
  <c r="B680" i="7"/>
  <c r="A680" i="7"/>
  <c r="G679" i="7"/>
  <c r="F679" i="7"/>
  <c r="D679" i="7"/>
  <c r="C679" i="7"/>
  <c r="B679" i="7"/>
  <c r="A679" i="7"/>
  <c r="G678" i="7"/>
  <c r="F678" i="7"/>
  <c r="D678" i="7"/>
  <c r="C678" i="7"/>
  <c r="B678" i="7"/>
  <c r="A678" i="7"/>
  <c r="G677" i="7"/>
  <c r="F677" i="7"/>
  <c r="D677" i="7"/>
  <c r="C677" i="7"/>
  <c r="B677" i="7"/>
  <c r="A677" i="7"/>
  <c r="G676" i="7"/>
  <c r="F676" i="7"/>
  <c r="D676" i="7"/>
  <c r="C676" i="7"/>
  <c r="B676" i="7"/>
  <c r="A676" i="7"/>
  <c r="G675" i="7"/>
  <c r="F675" i="7"/>
  <c r="D675" i="7"/>
  <c r="C675" i="7"/>
  <c r="B675" i="7"/>
  <c r="A675" i="7"/>
  <c r="G674" i="7"/>
  <c r="F674" i="7"/>
  <c r="D674" i="7"/>
  <c r="C674" i="7"/>
  <c r="B674" i="7"/>
  <c r="A674" i="7"/>
  <c r="G673" i="7"/>
  <c r="F673" i="7"/>
  <c r="D673" i="7"/>
  <c r="C673" i="7"/>
  <c r="B673" i="7"/>
  <c r="A673" i="7"/>
  <c r="G672" i="7"/>
  <c r="F672" i="7"/>
  <c r="D672" i="7"/>
  <c r="C672" i="7"/>
  <c r="B672" i="7"/>
  <c r="A672" i="7"/>
  <c r="G671" i="7"/>
  <c r="F671" i="7"/>
  <c r="D671" i="7"/>
  <c r="C671" i="7"/>
  <c r="B671" i="7"/>
  <c r="A671" i="7"/>
  <c r="G670" i="7"/>
  <c r="F670" i="7"/>
  <c r="D670" i="7"/>
  <c r="C670" i="7"/>
  <c r="B670" i="7"/>
  <c r="A670" i="7"/>
  <c r="G669" i="7"/>
  <c r="F669" i="7"/>
  <c r="D669" i="7"/>
  <c r="C669" i="7"/>
  <c r="B669" i="7"/>
  <c r="A669" i="7"/>
  <c r="G668" i="7"/>
  <c r="F668" i="7"/>
  <c r="D668" i="7"/>
  <c r="C668" i="7"/>
  <c r="B668" i="7"/>
  <c r="A668" i="7"/>
  <c r="G667" i="7"/>
  <c r="F667" i="7"/>
  <c r="D667" i="7"/>
  <c r="C667" i="7"/>
  <c r="B667" i="7"/>
  <c r="A667" i="7"/>
  <c r="G666" i="7"/>
  <c r="F666" i="7"/>
  <c r="D666" i="7"/>
  <c r="C666" i="7"/>
  <c r="B666" i="7"/>
  <c r="A666" i="7"/>
  <c r="G665" i="7"/>
  <c r="F665" i="7"/>
  <c r="D665" i="7"/>
  <c r="C665" i="7"/>
  <c r="B665" i="7"/>
  <c r="A665" i="7"/>
  <c r="G664" i="7"/>
  <c r="F664" i="7"/>
  <c r="D664" i="7"/>
  <c r="C664" i="7"/>
  <c r="B664" i="7"/>
  <c r="A664" i="7"/>
  <c r="G663" i="7"/>
  <c r="F663" i="7"/>
  <c r="D663" i="7"/>
  <c r="C663" i="7"/>
  <c r="B663" i="7"/>
  <c r="A663" i="7"/>
  <c r="G662" i="7"/>
  <c r="F662" i="7"/>
  <c r="D662" i="7"/>
  <c r="C662" i="7"/>
  <c r="B662" i="7"/>
  <c r="A662" i="7"/>
  <c r="G661" i="7"/>
  <c r="F661" i="7"/>
  <c r="D661" i="7"/>
  <c r="C661" i="7"/>
  <c r="B661" i="7"/>
  <c r="A661" i="7"/>
  <c r="G660" i="7"/>
  <c r="F660" i="7"/>
  <c r="D660" i="7"/>
  <c r="C660" i="7"/>
  <c r="B660" i="7"/>
  <c r="A660" i="7"/>
  <c r="G659" i="7"/>
  <c r="F659" i="7"/>
  <c r="D659" i="7"/>
  <c r="C659" i="7"/>
  <c r="B659" i="7"/>
  <c r="A659" i="7"/>
  <c r="G658" i="7"/>
  <c r="F658" i="7"/>
  <c r="D658" i="7"/>
  <c r="C658" i="7"/>
  <c r="B658" i="7"/>
  <c r="A658" i="7"/>
  <c r="G657" i="7"/>
  <c r="F657" i="7"/>
  <c r="D657" i="7"/>
  <c r="C657" i="7"/>
  <c r="B657" i="7"/>
  <c r="A657" i="7"/>
  <c r="G656" i="7"/>
  <c r="F656" i="7"/>
  <c r="D656" i="7"/>
  <c r="C656" i="7"/>
  <c r="B656" i="7"/>
  <c r="A656" i="7"/>
  <c r="G655" i="7"/>
  <c r="F655" i="7"/>
  <c r="D655" i="7"/>
  <c r="C655" i="7"/>
  <c r="B655" i="7"/>
  <c r="A655" i="7"/>
  <c r="G654" i="7"/>
  <c r="F654" i="7"/>
  <c r="D654" i="7"/>
  <c r="C654" i="7"/>
  <c r="B654" i="7"/>
  <c r="A654" i="7"/>
  <c r="G653" i="7"/>
  <c r="F653" i="7"/>
  <c r="D653" i="7"/>
  <c r="C653" i="7"/>
  <c r="B653" i="7"/>
  <c r="A653" i="7"/>
  <c r="G652" i="7"/>
  <c r="F652" i="7"/>
  <c r="D652" i="7"/>
  <c r="C652" i="7"/>
  <c r="B652" i="7"/>
  <c r="A652" i="7"/>
  <c r="G651" i="7"/>
  <c r="F651" i="7"/>
  <c r="D651" i="7"/>
  <c r="C651" i="7"/>
  <c r="B651" i="7"/>
  <c r="A651" i="7"/>
  <c r="G650" i="7"/>
  <c r="F650" i="7"/>
  <c r="D650" i="7"/>
  <c r="C650" i="7"/>
  <c r="B650" i="7"/>
  <c r="A650" i="7"/>
  <c r="G649" i="7"/>
  <c r="F649" i="7"/>
  <c r="D649" i="7"/>
  <c r="C649" i="7"/>
  <c r="B649" i="7"/>
  <c r="A649" i="7"/>
  <c r="G648" i="7"/>
  <c r="F648" i="7"/>
  <c r="D648" i="7"/>
  <c r="C648" i="7"/>
  <c r="B648" i="7"/>
  <c r="A648" i="7"/>
  <c r="G647" i="7"/>
  <c r="F647" i="7"/>
  <c r="D647" i="7"/>
  <c r="C647" i="7"/>
  <c r="B647" i="7"/>
  <c r="A647" i="7"/>
  <c r="G646" i="7"/>
  <c r="F646" i="7"/>
  <c r="D646" i="7"/>
  <c r="C646" i="7"/>
  <c r="B646" i="7"/>
  <c r="A646" i="7"/>
  <c r="G645" i="7"/>
  <c r="F645" i="7"/>
  <c r="D645" i="7"/>
  <c r="C645" i="7"/>
  <c r="B645" i="7"/>
  <c r="A645" i="7"/>
  <c r="G644" i="7"/>
  <c r="F644" i="7"/>
  <c r="D644" i="7"/>
  <c r="C644" i="7"/>
  <c r="B644" i="7"/>
  <c r="A644" i="7"/>
  <c r="G643" i="7"/>
  <c r="F643" i="7"/>
  <c r="D643" i="7"/>
  <c r="C643" i="7"/>
  <c r="B643" i="7"/>
  <c r="A643" i="7"/>
  <c r="G642" i="7"/>
  <c r="F642" i="7"/>
  <c r="D642" i="7"/>
  <c r="C642" i="7"/>
  <c r="B642" i="7"/>
  <c r="A642" i="7"/>
  <c r="G641" i="7"/>
  <c r="F641" i="7"/>
  <c r="D641" i="7"/>
  <c r="C641" i="7"/>
  <c r="B641" i="7"/>
  <c r="A641" i="7"/>
  <c r="G640" i="7"/>
  <c r="F640" i="7"/>
  <c r="D640" i="7"/>
  <c r="C640" i="7"/>
  <c r="B640" i="7"/>
  <c r="A640" i="7"/>
  <c r="G639" i="7"/>
  <c r="F639" i="7"/>
  <c r="D639" i="7"/>
  <c r="C639" i="7"/>
  <c r="B639" i="7"/>
  <c r="A639" i="7"/>
  <c r="G638" i="7"/>
  <c r="F638" i="7"/>
  <c r="D638" i="7"/>
  <c r="C638" i="7"/>
  <c r="B638" i="7"/>
  <c r="A638" i="7"/>
  <c r="G637" i="7"/>
  <c r="F637" i="7"/>
  <c r="D637" i="7"/>
  <c r="C637" i="7"/>
  <c r="B637" i="7"/>
  <c r="A637" i="7"/>
  <c r="G636" i="7"/>
  <c r="F636" i="7"/>
  <c r="D636" i="7"/>
  <c r="C636" i="7"/>
  <c r="B636" i="7"/>
  <c r="A636" i="7"/>
  <c r="G635" i="7"/>
  <c r="F635" i="7"/>
  <c r="D635" i="7"/>
  <c r="C635" i="7"/>
  <c r="B635" i="7"/>
  <c r="A635" i="7"/>
  <c r="G634" i="7"/>
  <c r="F634" i="7"/>
  <c r="D634" i="7"/>
  <c r="C634" i="7"/>
  <c r="B634" i="7"/>
  <c r="A634" i="7"/>
  <c r="G633" i="7"/>
  <c r="F633" i="7"/>
  <c r="D633" i="7"/>
  <c r="C633" i="7"/>
  <c r="B633" i="7"/>
  <c r="A633" i="7"/>
  <c r="G632" i="7"/>
  <c r="F632" i="7"/>
  <c r="D632" i="7"/>
  <c r="C632" i="7"/>
  <c r="B632" i="7"/>
  <c r="A632" i="7"/>
  <c r="G631" i="7"/>
  <c r="F631" i="7"/>
  <c r="D631" i="7"/>
  <c r="C631" i="7"/>
  <c r="B631" i="7"/>
  <c r="A631" i="7"/>
  <c r="G630" i="7"/>
  <c r="F630" i="7"/>
  <c r="D630" i="7"/>
  <c r="C630" i="7"/>
  <c r="B630" i="7"/>
  <c r="A630" i="7"/>
  <c r="G629" i="7"/>
  <c r="F629" i="7"/>
  <c r="D629" i="7"/>
  <c r="C629" i="7"/>
  <c r="B629" i="7"/>
  <c r="A629" i="7"/>
  <c r="G628" i="7"/>
  <c r="F628" i="7"/>
  <c r="D628" i="7"/>
  <c r="C628" i="7"/>
  <c r="B628" i="7"/>
  <c r="A628" i="7"/>
  <c r="G627" i="7"/>
  <c r="F627" i="7"/>
  <c r="D627" i="7"/>
  <c r="C627" i="7"/>
  <c r="B627" i="7"/>
  <c r="A627" i="7"/>
  <c r="G626" i="7"/>
  <c r="F626" i="7"/>
  <c r="D626" i="7"/>
  <c r="C626" i="7"/>
  <c r="B626" i="7"/>
  <c r="A626" i="7"/>
  <c r="G625" i="7"/>
  <c r="F625" i="7"/>
  <c r="D625" i="7"/>
  <c r="C625" i="7"/>
  <c r="B625" i="7"/>
  <c r="A625" i="7"/>
  <c r="G624" i="7"/>
  <c r="F624" i="7"/>
  <c r="D624" i="7"/>
  <c r="C624" i="7"/>
  <c r="B624" i="7"/>
  <c r="A624" i="7"/>
  <c r="G623" i="7"/>
  <c r="F623" i="7"/>
  <c r="D623" i="7"/>
  <c r="C623" i="7"/>
  <c r="B623" i="7"/>
  <c r="A623" i="7"/>
  <c r="G622" i="7"/>
  <c r="F622" i="7"/>
  <c r="D622" i="7"/>
  <c r="C622" i="7"/>
  <c r="B622" i="7"/>
  <c r="A622" i="7"/>
  <c r="G621" i="7"/>
  <c r="F621" i="7"/>
  <c r="D621" i="7"/>
  <c r="C621" i="7"/>
  <c r="B621" i="7"/>
  <c r="A621" i="7"/>
  <c r="G620" i="7"/>
  <c r="F620" i="7"/>
  <c r="D620" i="7"/>
  <c r="C620" i="7"/>
  <c r="B620" i="7"/>
  <c r="A620" i="7"/>
  <c r="G619" i="7"/>
  <c r="F619" i="7"/>
  <c r="D619" i="7"/>
  <c r="C619" i="7"/>
  <c r="B619" i="7"/>
  <c r="A619" i="7"/>
  <c r="G618" i="7"/>
  <c r="F618" i="7"/>
  <c r="D618" i="7"/>
  <c r="C618" i="7"/>
  <c r="B618" i="7"/>
  <c r="A618" i="7"/>
  <c r="G617" i="7"/>
  <c r="F617" i="7"/>
  <c r="D617" i="7"/>
  <c r="C617" i="7"/>
  <c r="B617" i="7"/>
  <c r="A617" i="7"/>
  <c r="G616" i="7"/>
  <c r="F616" i="7"/>
  <c r="D616" i="7"/>
  <c r="C616" i="7"/>
  <c r="B616" i="7"/>
  <c r="A616" i="7"/>
  <c r="G615" i="7"/>
  <c r="F615" i="7"/>
  <c r="D615" i="7"/>
  <c r="C615" i="7"/>
  <c r="B615" i="7"/>
  <c r="A615" i="7"/>
  <c r="G614" i="7"/>
  <c r="F614" i="7"/>
  <c r="D614" i="7"/>
  <c r="C614" i="7"/>
  <c r="B614" i="7"/>
  <c r="A614" i="7"/>
  <c r="G613" i="7"/>
  <c r="F613" i="7"/>
  <c r="D613" i="7"/>
  <c r="C613" i="7"/>
  <c r="B613" i="7"/>
  <c r="A613" i="7"/>
  <c r="G612" i="7"/>
  <c r="F612" i="7"/>
  <c r="D612" i="7"/>
  <c r="C612" i="7"/>
  <c r="B612" i="7"/>
  <c r="A612" i="7"/>
  <c r="G611" i="7"/>
  <c r="F611" i="7"/>
  <c r="D611" i="7"/>
  <c r="C611" i="7"/>
  <c r="B611" i="7"/>
  <c r="A611" i="7"/>
  <c r="G610" i="7"/>
  <c r="F610" i="7"/>
  <c r="D610" i="7"/>
  <c r="C610" i="7"/>
  <c r="B610" i="7"/>
  <c r="A610" i="7"/>
  <c r="G609" i="7"/>
  <c r="F609" i="7"/>
  <c r="D609" i="7"/>
  <c r="C609" i="7"/>
  <c r="B609" i="7"/>
  <c r="A609" i="7"/>
  <c r="G608" i="7"/>
  <c r="F608" i="7"/>
  <c r="D608" i="7"/>
  <c r="C608" i="7"/>
  <c r="B608" i="7"/>
  <c r="A608" i="7"/>
  <c r="G607" i="7"/>
  <c r="F607" i="7"/>
  <c r="D607" i="7"/>
  <c r="C607" i="7"/>
  <c r="B607" i="7"/>
  <c r="A607" i="7"/>
  <c r="G606" i="7"/>
  <c r="F606" i="7"/>
  <c r="D606" i="7"/>
  <c r="C606" i="7"/>
  <c r="B606" i="7"/>
  <c r="A606" i="7"/>
  <c r="G605" i="7"/>
  <c r="F605" i="7"/>
  <c r="D605" i="7"/>
  <c r="C605" i="7"/>
  <c r="B605" i="7"/>
  <c r="A605" i="7"/>
  <c r="G604" i="7"/>
  <c r="F604" i="7"/>
  <c r="D604" i="7"/>
  <c r="C604" i="7"/>
  <c r="B604" i="7"/>
  <c r="A604" i="7"/>
  <c r="G603" i="7"/>
  <c r="F603" i="7"/>
  <c r="D603" i="7"/>
  <c r="C603" i="7"/>
  <c r="B603" i="7"/>
  <c r="A603" i="7"/>
  <c r="G602" i="7"/>
  <c r="F602" i="7"/>
  <c r="D602" i="7"/>
  <c r="C602" i="7"/>
  <c r="B602" i="7"/>
  <c r="A602" i="7"/>
  <c r="G601" i="7"/>
  <c r="F601" i="7"/>
  <c r="D601" i="7"/>
  <c r="C601" i="7"/>
  <c r="B601" i="7"/>
  <c r="A601" i="7"/>
  <c r="G600" i="7"/>
  <c r="F600" i="7"/>
  <c r="D600" i="7"/>
  <c r="C600" i="7"/>
  <c r="B600" i="7"/>
  <c r="A600" i="7"/>
  <c r="G599" i="7"/>
  <c r="F599" i="7"/>
  <c r="D599" i="7"/>
  <c r="C599" i="7"/>
  <c r="B599" i="7"/>
  <c r="A599" i="7"/>
  <c r="G598" i="7"/>
  <c r="F598" i="7"/>
  <c r="D598" i="7"/>
  <c r="C598" i="7"/>
  <c r="B598" i="7"/>
  <c r="A598" i="7"/>
  <c r="G597" i="7"/>
  <c r="F597" i="7"/>
  <c r="D597" i="7"/>
  <c r="C597" i="7"/>
  <c r="B597" i="7"/>
  <c r="A597" i="7"/>
  <c r="G596" i="7"/>
  <c r="F596" i="7"/>
  <c r="D596" i="7"/>
  <c r="C596" i="7"/>
  <c r="B596" i="7"/>
  <c r="A596" i="7"/>
  <c r="G595" i="7"/>
  <c r="F595" i="7"/>
  <c r="D595" i="7"/>
  <c r="C595" i="7"/>
  <c r="B595" i="7"/>
  <c r="A595" i="7"/>
  <c r="G594" i="7"/>
  <c r="F594" i="7"/>
  <c r="D594" i="7"/>
  <c r="C594" i="7"/>
  <c r="B594" i="7"/>
  <c r="A594" i="7"/>
  <c r="G593" i="7"/>
  <c r="F593" i="7"/>
  <c r="D593" i="7"/>
  <c r="C593" i="7"/>
  <c r="B593" i="7"/>
  <c r="A593" i="7"/>
  <c r="G592" i="7"/>
  <c r="F592" i="7"/>
  <c r="D592" i="7"/>
  <c r="C592" i="7"/>
  <c r="B592" i="7"/>
  <c r="A592" i="7"/>
  <c r="G591" i="7"/>
  <c r="F591" i="7"/>
  <c r="D591" i="7"/>
  <c r="C591" i="7"/>
  <c r="B591" i="7"/>
  <c r="A591" i="7"/>
  <c r="G590" i="7"/>
  <c r="F590" i="7"/>
  <c r="D590" i="7"/>
  <c r="C590" i="7"/>
  <c r="B590" i="7"/>
  <c r="A590" i="7"/>
  <c r="G589" i="7"/>
  <c r="F589" i="7"/>
  <c r="D589" i="7"/>
  <c r="C589" i="7"/>
  <c r="B589" i="7"/>
  <c r="A589" i="7"/>
  <c r="G588" i="7"/>
  <c r="F588" i="7"/>
  <c r="D588" i="7"/>
  <c r="C588" i="7"/>
  <c r="B588" i="7"/>
  <c r="A588" i="7"/>
  <c r="G587" i="7"/>
  <c r="F587" i="7"/>
  <c r="D587" i="7"/>
  <c r="C587" i="7"/>
  <c r="B587" i="7"/>
  <c r="A587" i="7"/>
  <c r="G586" i="7"/>
  <c r="F586" i="7"/>
  <c r="D586" i="7"/>
  <c r="C586" i="7"/>
  <c r="B586" i="7"/>
  <c r="A586" i="7"/>
  <c r="G585" i="7"/>
  <c r="F585" i="7"/>
  <c r="D585" i="7"/>
  <c r="C585" i="7"/>
  <c r="B585" i="7"/>
  <c r="A585" i="7"/>
  <c r="G584" i="7"/>
  <c r="F584" i="7"/>
  <c r="D584" i="7"/>
  <c r="C584" i="7"/>
  <c r="B584" i="7"/>
  <c r="A584" i="7"/>
  <c r="G583" i="7"/>
  <c r="F583" i="7"/>
  <c r="D583" i="7"/>
  <c r="C583" i="7"/>
  <c r="B583" i="7"/>
  <c r="A583" i="7"/>
  <c r="G582" i="7"/>
  <c r="F582" i="7"/>
  <c r="D582" i="7"/>
  <c r="C582" i="7"/>
  <c r="B582" i="7"/>
  <c r="A582" i="7"/>
  <c r="G581" i="7"/>
  <c r="F581" i="7"/>
  <c r="D581" i="7"/>
  <c r="C581" i="7"/>
  <c r="B581" i="7"/>
  <c r="A581" i="7"/>
  <c r="G580" i="7"/>
  <c r="F580" i="7"/>
  <c r="D580" i="7"/>
  <c r="C580" i="7"/>
  <c r="B580" i="7"/>
  <c r="A580" i="7"/>
  <c r="G579" i="7"/>
  <c r="F579" i="7"/>
  <c r="D579" i="7"/>
  <c r="C579" i="7"/>
  <c r="B579" i="7"/>
  <c r="A579" i="7"/>
  <c r="G578" i="7"/>
  <c r="F578" i="7"/>
  <c r="D578" i="7"/>
  <c r="C578" i="7"/>
  <c r="B578" i="7"/>
  <c r="A578" i="7"/>
  <c r="G577" i="7"/>
  <c r="F577" i="7"/>
  <c r="D577" i="7"/>
  <c r="C577" i="7"/>
  <c r="B577" i="7"/>
  <c r="A577" i="7"/>
  <c r="G576" i="7"/>
  <c r="F576" i="7"/>
  <c r="D576" i="7"/>
  <c r="C576" i="7"/>
  <c r="B576" i="7"/>
  <c r="A576" i="7"/>
  <c r="G575" i="7"/>
  <c r="F575" i="7"/>
  <c r="D575" i="7"/>
  <c r="C575" i="7"/>
  <c r="B575" i="7"/>
  <c r="A575" i="7"/>
  <c r="G574" i="7"/>
  <c r="F574" i="7"/>
  <c r="D574" i="7"/>
  <c r="C574" i="7"/>
  <c r="B574" i="7"/>
  <c r="A574" i="7"/>
  <c r="G573" i="7"/>
  <c r="F573" i="7"/>
  <c r="D573" i="7"/>
  <c r="C573" i="7"/>
  <c r="B573" i="7"/>
  <c r="A573" i="7"/>
  <c r="G572" i="7"/>
  <c r="F572" i="7"/>
  <c r="D572" i="7"/>
  <c r="C572" i="7"/>
  <c r="B572" i="7"/>
  <c r="A572" i="7"/>
  <c r="G571" i="7"/>
  <c r="F571" i="7"/>
  <c r="D571" i="7"/>
  <c r="C571" i="7"/>
  <c r="B571" i="7"/>
  <c r="A571" i="7"/>
  <c r="G570" i="7"/>
  <c r="F570" i="7"/>
  <c r="D570" i="7"/>
  <c r="C570" i="7"/>
  <c r="B570" i="7"/>
  <c r="A570" i="7"/>
  <c r="G569" i="7"/>
  <c r="F569" i="7"/>
  <c r="D569" i="7"/>
  <c r="C569" i="7"/>
  <c r="B569" i="7"/>
  <c r="A569" i="7"/>
  <c r="G568" i="7"/>
  <c r="F568" i="7"/>
  <c r="D568" i="7"/>
  <c r="C568" i="7"/>
  <c r="B568" i="7"/>
  <c r="A568" i="7"/>
  <c r="G567" i="7"/>
  <c r="F567" i="7"/>
  <c r="D567" i="7"/>
  <c r="C567" i="7"/>
  <c r="B567" i="7"/>
  <c r="A567" i="7"/>
  <c r="G566" i="7"/>
  <c r="F566" i="7"/>
  <c r="D566" i="7"/>
  <c r="C566" i="7"/>
  <c r="B566" i="7"/>
  <c r="A566" i="7"/>
  <c r="G565" i="7"/>
  <c r="F565" i="7"/>
  <c r="D565" i="7"/>
  <c r="C565" i="7"/>
  <c r="B565" i="7"/>
  <c r="A565" i="7"/>
  <c r="G564" i="7"/>
  <c r="F564" i="7"/>
  <c r="D564" i="7"/>
  <c r="C564" i="7"/>
  <c r="B564" i="7"/>
  <c r="A564" i="7"/>
  <c r="G563" i="7"/>
  <c r="F563" i="7"/>
  <c r="D563" i="7"/>
  <c r="C563" i="7"/>
  <c r="B563" i="7"/>
  <c r="A563" i="7"/>
  <c r="G562" i="7"/>
  <c r="F562" i="7"/>
  <c r="D562" i="7"/>
  <c r="C562" i="7"/>
  <c r="B562" i="7"/>
  <c r="A562" i="7"/>
  <c r="G561" i="7"/>
  <c r="F561" i="7"/>
  <c r="D561" i="7"/>
  <c r="C561" i="7"/>
  <c r="B561" i="7"/>
  <c r="A561" i="7"/>
  <c r="G560" i="7"/>
  <c r="F560" i="7"/>
  <c r="D560" i="7"/>
  <c r="C560" i="7"/>
  <c r="B560" i="7"/>
  <c r="A560" i="7"/>
  <c r="G559" i="7"/>
  <c r="F559" i="7"/>
  <c r="D559" i="7"/>
  <c r="C559" i="7"/>
  <c r="B559" i="7"/>
  <c r="A559" i="7"/>
  <c r="G558" i="7"/>
  <c r="F558" i="7"/>
  <c r="D558" i="7"/>
  <c r="C558" i="7"/>
  <c r="B558" i="7"/>
  <c r="A558" i="7"/>
  <c r="G557" i="7"/>
  <c r="F557" i="7"/>
  <c r="D557" i="7"/>
  <c r="C557" i="7"/>
  <c r="B557" i="7"/>
  <c r="A557" i="7"/>
  <c r="G556" i="7"/>
  <c r="F556" i="7"/>
  <c r="D556" i="7"/>
  <c r="C556" i="7"/>
  <c r="B556" i="7"/>
  <c r="A556" i="7"/>
  <c r="G555" i="7"/>
  <c r="F555" i="7"/>
  <c r="D555" i="7"/>
  <c r="C555" i="7"/>
  <c r="B555" i="7"/>
  <c r="A555" i="7"/>
  <c r="G554" i="7"/>
  <c r="F554" i="7"/>
  <c r="D554" i="7"/>
  <c r="C554" i="7"/>
  <c r="B554" i="7"/>
  <c r="A554" i="7"/>
  <c r="G553" i="7"/>
  <c r="F553" i="7"/>
  <c r="D553" i="7"/>
  <c r="C553" i="7"/>
  <c r="B553" i="7"/>
  <c r="A553" i="7"/>
  <c r="G552" i="7"/>
  <c r="F552" i="7"/>
  <c r="D552" i="7"/>
  <c r="C552" i="7"/>
  <c r="B552" i="7"/>
  <c r="A552" i="7"/>
  <c r="G551" i="7"/>
  <c r="F551" i="7"/>
  <c r="D551" i="7"/>
  <c r="C551" i="7"/>
  <c r="B551" i="7"/>
  <c r="A551" i="7"/>
  <c r="G550" i="7"/>
  <c r="F550" i="7"/>
  <c r="D550" i="7"/>
  <c r="C550" i="7"/>
  <c r="B550" i="7"/>
  <c r="A550" i="7"/>
  <c r="G549" i="7"/>
  <c r="F549" i="7"/>
  <c r="D549" i="7"/>
  <c r="C549" i="7"/>
  <c r="B549" i="7"/>
  <c r="A549" i="7"/>
  <c r="G548" i="7"/>
  <c r="F548" i="7"/>
  <c r="D548" i="7"/>
  <c r="C548" i="7"/>
  <c r="B548" i="7"/>
  <c r="A548" i="7"/>
  <c r="G547" i="7"/>
  <c r="F547" i="7"/>
  <c r="D547" i="7"/>
  <c r="C547" i="7"/>
  <c r="B547" i="7"/>
  <c r="A547" i="7"/>
  <c r="G546" i="7"/>
  <c r="F546" i="7"/>
  <c r="D546" i="7"/>
  <c r="C546" i="7"/>
  <c r="B546" i="7"/>
  <c r="A546" i="7"/>
  <c r="G545" i="7"/>
  <c r="F545" i="7"/>
  <c r="D545" i="7"/>
  <c r="C545" i="7"/>
  <c r="B545" i="7"/>
  <c r="A545" i="7"/>
  <c r="G544" i="7"/>
  <c r="F544" i="7"/>
  <c r="D544" i="7"/>
  <c r="C544" i="7"/>
  <c r="B544" i="7"/>
  <c r="A544" i="7"/>
  <c r="G543" i="7"/>
  <c r="F543" i="7"/>
  <c r="D543" i="7"/>
  <c r="C543" i="7"/>
  <c r="B543" i="7"/>
  <c r="A543" i="7"/>
  <c r="G542" i="7"/>
  <c r="F542" i="7"/>
  <c r="D542" i="7"/>
  <c r="C542" i="7"/>
  <c r="B542" i="7"/>
  <c r="A542" i="7"/>
  <c r="G541" i="7"/>
  <c r="F541" i="7"/>
  <c r="D541" i="7"/>
  <c r="C541" i="7"/>
  <c r="B541" i="7"/>
  <c r="A541" i="7"/>
  <c r="G540" i="7"/>
  <c r="F540" i="7"/>
  <c r="D540" i="7"/>
  <c r="C540" i="7"/>
  <c r="B540" i="7"/>
  <c r="A540" i="7"/>
  <c r="G539" i="7"/>
  <c r="F539" i="7"/>
  <c r="D539" i="7"/>
  <c r="C539" i="7"/>
  <c r="B539" i="7"/>
  <c r="A539" i="7"/>
  <c r="G538" i="7"/>
  <c r="F538" i="7"/>
  <c r="D538" i="7"/>
  <c r="C538" i="7"/>
  <c r="B538" i="7"/>
  <c r="A538" i="7"/>
  <c r="G537" i="7"/>
  <c r="F537" i="7"/>
  <c r="D537" i="7"/>
  <c r="C537" i="7"/>
  <c r="B537" i="7"/>
  <c r="A537" i="7"/>
  <c r="G536" i="7"/>
  <c r="F536" i="7"/>
  <c r="D536" i="7"/>
  <c r="C536" i="7"/>
  <c r="B536" i="7"/>
  <c r="A536" i="7"/>
  <c r="G535" i="7"/>
  <c r="F535" i="7"/>
  <c r="D535" i="7"/>
  <c r="C535" i="7"/>
  <c r="B535" i="7"/>
  <c r="A535" i="7"/>
  <c r="G534" i="7"/>
  <c r="F534" i="7"/>
  <c r="D534" i="7"/>
  <c r="C534" i="7"/>
  <c r="B534" i="7"/>
  <c r="A534" i="7"/>
  <c r="G533" i="7"/>
  <c r="F533" i="7"/>
  <c r="D533" i="7"/>
  <c r="C533" i="7"/>
  <c r="B533" i="7"/>
  <c r="A533" i="7"/>
  <c r="G532" i="7"/>
  <c r="F532" i="7"/>
  <c r="D532" i="7"/>
  <c r="C532" i="7"/>
  <c r="B532" i="7"/>
  <c r="A532" i="7"/>
  <c r="G531" i="7"/>
  <c r="F531" i="7"/>
  <c r="D531" i="7"/>
  <c r="C531" i="7"/>
  <c r="B531" i="7"/>
  <c r="A531" i="7"/>
  <c r="G530" i="7"/>
  <c r="F530" i="7"/>
  <c r="D530" i="7"/>
  <c r="C530" i="7"/>
  <c r="B530" i="7"/>
  <c r="A530" i="7"/>
  <c r="G529" i="7"/>
  <c r="F529" i="7"/>
  <c r="D529" i="7"/>
  <c r="C529" i="7"/>
  <c r="B529" i="7"/>
  <c r="A529" i="7"/>
  <c r="G528" i="7"/>
  <c r="F528" i="7"/>
  <c r="D528" i="7"/>
  <c r="C528" i="7"/>
  <c r="B528" i="7"/>
  <c r="A528" i="7"/>
  <c r="G527" i="7"/>
  <c r="F527" i="7"/>
  <c r="D527" i="7"/>
  <c r="C527" i="7"/>
  <c r="B527" i="7"/>
  <c r="A527" i="7"/>
  <c r="G526" i="7"/>
  <c r="F526" i="7"/>
  <c r="D526" i="7"/>
  <c r="C526" i="7"/>
  <c r="B526" i="7"/>
  <c r="A526" i="7"/>
  <c r="G525" i="7"/>
  <c r="F525" i="7"/>
  <c r="D525" i="7"/>
  <c r="C525" i="7"/>
  <c r="B525" i="7"/>
  <c r="A525" i="7"/>
  <c r="G524" i="7"/>
  <c r="F524" i="7"/>
  <c r="D524" i="7"/>
  <c r="C524" i="7"/>
  <c r="B524" i="7"/>
  <c r="A524" i="7"/>
  <c r="G523" i="7"/>
  <c r="F523" i="7"/>
  <c r="D523" i="7"/>
  <c r="C523" i="7"/>
  <c r="B523" i="7"/>
  <c r="A523" i="7"/>
  <c r="G522" i="7"/>
  <c r="F522" i="7"/>
  <c r="D522" i="7"/>
  <c r="C522" i="7"/>
  <c r="B522" i="7"/>
  <c r="A522" i="7"/>
  <c r="G521" i="7"/>
  <c r="F521" i="7"/>
  <c r="D521" i="7"/>
  <c r="C521" i="7"/>
  <c r="B521" i="7"/>
  <c r="A521" i="7"/>
  <c r="G520" i="7"/>
  <c r="F520" i="7"/>
  <c r="D520" i="7"/>
  <c r="C520" i="7"/>
  <c r="B520" i="7"/>
  <c r="A520" i="7"/>
  <c r="G519" i="7"/>
  <c r="F519" i="7"/>
  <c r="D519" i="7"/>
  <c r="C519" i="7"/>
  <c r="B519" i="7"/>
  <c r="A519" i="7"/>
  <c r="G518" i="7"/>
  <c r="F518" i="7"/>
  <c r="D518" i="7"/>
  <c r="C518" i="7"/>
  <c r="B518" i="7"/>
  <c r="A518" i="7"/>
  <c r="G517" i="7"/>
  <c r="F517" i="7"/>
  <c r="D517" i="7"/>
  <c r="C517" i="7"/>
  <c r="B517" i="7"/>
  <c r="A517" i="7"/>
  <c r="G516" i="7"/>
  <c r="F516" i="7"/>
  <c r="D516" i="7"/>
  <c r="C516" i="7"/>
  <c r="B516" i="7"/>
  <c r="A516" i="7"/>
  <c r="G515" i="7"/>
  <c r="F515" i="7"/>
  <c r="D515" i="7"/>
  <c r="C515" i="7"/>
  <c r="B515" i="7"/>
  <c r="A515" i="7"/>
  <c r="G514" i="7"/>
  <c r="F514" i="7"/>
  <c r="D514" i="7"/>
  <c r="C514" i="7"/>
  <c r="B514" i="7"/>
  <c r="A514" i="7"/>
  <c r="G513" i="7"/>
  <c r="F513" i="7"/>
  <c r="D513" i="7"/>
  <c r="C513" i="7"/>
  <c r="B513" i="7"/>
  <c r="A513" i="7"/>
  <c r="G512" i="7"/>
  <c r="F512" i="7"/>
  <c r="D512" i="7"/>
  <c r="C512" i="7"/>
  <c r="B512" i="7"/>
  <c r="A512" i="7"/>
  <c r="G511" i="7"/>
  <c r="F511" i="7"/>
  <c r="D511" i="7"/>
  <c r="C511" i="7"/>
  <c r="B511" i="7"/>
  <c r="A511" i="7"/>
  <c r="G510" i="7"/>
  <c r="F510" i="7"/>
  <c r="D510" i="7"/>
  <c r="C510" i="7"/>
  <c r="B510" i="7"/>
  <c r="A510" i="7"/>
  <c r="G509" i="7"/>
  <c r="F509" i="7"/>
  <c r="D509" i="7"/>
  <c r="C509" i="7"/>
  <c r="B509" i="7"/>
  <c r="A509" i="7"/>
  <c r="G508" i="7"/>
  <c r="F508" i="7"/>
  <c r="D508" i="7"/>
  <c r="C508" i="7"/>
  <c r="B508" i="7"/>
  <c r="A508" i="7"/>
  <c r="G507" i="7"/>
  <c r="F507" i="7"/>
  <c r="D507" i="7"/>
  <c r="C507" i="7"/>
  <c r="B507" i="7"/>
  <c r="A507" i="7"/>
  <c r="G506" i="7"/>
  <c r="F506" i="7"/>
  <c r="D506" i="7"/>
  <c r="C506" i="7"/>
  <c r="B506" i="7"/>
  <c r="A506" i="7"/>
  <c r="G505" i="7"/>
  <c r="F505" i="7"/>
  <c r="D505" i="7"/>
  <c r="C505" i="7"/>
  <c r="B505" i="7"/>
  <c r="A505" i="7"/>
  <c r="G504" i="7"/>
  <c r="F504" i="7"/>
  <c r="D504" i="7"/>
  <c r="C504" i="7"/>
  <c r="B504" i="7"/>
  <c r="A504" i="7"/>
  <c r="G503" i="7"/>
  <c r="F503" i="7"/>
  <c r="D503" i="7"/>
  <c r="C503" i="7"/>
  <c r="B503" i="7"/>
  <c r="A503" i="7"/>
  <c r="G502" i="7"/>
  <c r="F502" i="7"/>
  <c r="D502" i="7"/>
  <c r="C502" i="7"/>
  <c r="B502" i="7"/>
  <c r="A502" i="7"/>
  <c r="G501" i="7"/>
  <c r="F501" i="7"/>
  <c r="D501" i="7"/>
  <c r="C501" i="7"/>
  <c r="B501" i="7"/>
  <c r="A501" i="7"/>
  <c r="G500" i="7"/>
  <c r="F500" i="7"/>
  <c r="D500" i="7"/>
  <c r="C500" i="7"/>
  <c r="B500" i="7"/>
  <c r="A500" i="7"/>
  <c r="G499" i="7"/>
  <c r="F499" i="7"/>
  <c r="D499" i="7"/>
  <c r="C499" i="7"/>
  <c r="B499" i="7"/>
  <c r="A499" i="7"/>
  <c r="G498" i="7"/>
  <c r="F498" i="7"/>
  <c r="D498" i="7"/>
  <c r="C498" i="7"/>
  <c r="B498" i="7"/>
  <c r="A498" i="7"/>
  <c r="G497" i="7"/>
  <c r="F497" i="7"/>
  <c r="D497" i="7"/>
  <c r="C497" i="7"/>
  <c r="B497" i="7"/>
  <c r="A497" i="7"/>
  <c r="G496" i="7"/>
  <c r="F496" i="7"/>
  <c r="D496" i="7"/>
  <c r="C496" i="7"/>
  <c r="B496" i="7"/>
  <c r="A496" i="7"/>
  <c r="G495" i="7"/>
  <c r="F495" i="7"/>
  <c r="D495" i="7"/>
  <c r="C495" i="7"/>
  <c r="B495" i="7"/>
  <c r="A495" i="7"/>
  <c r="G494" i="7"/>
  <c r="F494" i="7"/>
  <c r="D494" i="7"/>
  <c r="C494" i="7"/>
  <c r="B494" i="7"/>
  <c r="A494" i="7"/>
  <c r="G493" i="7"/>
  <c r="F493" i="7"/>
  <c r="D493" i="7"/>
  <c r="C493" i="7"/>
  <c r="B493" i="7"/>
  <c r="A493" i="7"/>
  <c r="G492" i="7"/>
  <c r="F492" i="7"/>
  <c r="D492" i="7"/>
  <c r="C492" i="7"/>
  <c r="B492" i="7"/>
  <c r="A492" i="7"/>
  <c r="G491" i="7"/>
  <c r="F491" i="7"/>
  <c r="D491" i="7"/>
  <c r="C491" i="7"/>
  <c r="B491" i="7"/>
  <c r="A491" i="7"/>
  <c r="G490" i="7"/>
  <c r="F490" i="7"/>
  <c r="D490" i="7"/>
  <c r="C490" i="7"/>
  <c r="B490" i="7"/>
  <c r="A490" i="7"/>
  <c r="G489" i="7"/>
  <c r="F489" i="7"/>
  <c r="D489" i="7"/>
  <c r="C489" i="7"/>
  <c r="B489" i="7"/>
  <c r="A489" i="7"/>
  <c r="G488" i="7"/>
  <c r="F488" i="7"/>
  <c r="D488" i="7"/>
  <c r="C488" i="7"/>
  <c r="B488" i="7"/>
  <c r="A488" i="7"/>
  <c r="G487" i="7"/>
  <c r="F487" i="7"/>
  <c r="D487" i="7"/>
  <c r="C487" i="7"/>
  <c r="B487" i="7"/>
  <c r="A487" i="7"/>
  <c r="G486" i="7"/>
  <c r="F486" i="7"/>
  <c r="D486" i="7"/>
  <c r="C486" i="7"/>
  <c r="B486" i="7"/>
  <c r="A486" i="7"/>
  <c r="G485" i="7"/>
  <c r="F485" i="7"/>
  <c r="D485" i="7"/>
  <c r="C485" i="7"/>
  <c r="B485" i="7"/>
  <c r="A485" i="7"/>
  <c r="G484" i="7"/>
  <c r="F484" i="7"/>
  <c r="D484" i="7"/>
  <c r="C484" i="7"/>
  <c r="B484" i="7"/>
  <c r="A484" i="7"/>
  <c r="G483" i="7"/>
  <c r="F483" i="7"/>
  <c r="D483" i="7"/>
  <c r="C483" i="7"/>
  <c r="B483" i="7"/>
  <c r="A483" i="7"/>
  <c r="G482" i="7"/>
  <c r="F482" i="7"/>
  <c r="D482" i="7"/>
  <c r="C482" i="7"/>
  <c r="B482" i="7"/>
  <c r="A482" i="7"/>
  <c r="G481" i="7"/>
  <c r="F481" i="7"/>
  <c r="D481" i="7"/>
  <c r="C481" i="7"/>
  <c r="B481" i="7"/>
  <c r="A481" i="7"/>
  <c r="G480" i="7"/>
  <c r="F480" i="7"/>
  <c r="D480" i="7"/>
  <c r="C480" i="7"/>
  <c r="B480" i="7"/>
  <c r="A480" i="7"/>
  <c r="G479" i="7"/>
  <c r="F479" i="7"/>
  <c r="D479" i="7"/>
  <c r="C479" i="7"/>
  <c r="B479" i="7"/>
  <c r="A479" i="7"/>
  <c r="G478" i="7"/>
  <c r="F478" i="7"/>
  <c r="D478" i="7"/>
  <c r="C478" i="7"/>
  <c r="B478" i="7"/>
  <c r="A478" i="7"/>
  <c r="G477" i="7"/>
  <c r="F477" i="7"/>
  <c r="D477" i="7"/>
  <c r="C477" i="7"/>
  <c r="B477" i="7"/>
  <c r="A477" i="7"/>
  <c r="G476" i="7"/>
  <c r="F476" i="7"/>
  <c r="D476" i="7"/>
  <c r="C476" i="7"/>
  <c r="B476" i="7"/>
  <c r="A476" i="7"/>
  <c r="G475" i="7"/>
  <c r="F475" i="7"/>
  <c r="D475" i="7"/>
  <c r="C475" i="7"/>
  <c r="B475" i="7"/>
  <c r="A475" i="7"/>
  <c r="G474" i="7"/>
  <c r="F474" i="7"/>
  <c r="D474" i="7"/>
  <c r="C474" i="7"/>
  <c r="B474" i="7"/>
  <c r="A474" i="7"/>
  <c r="G473" i="7"/>
  <c r="F473" i="7"/>
  <c r="D473" i="7"/>
  <c r="C473" i="7"/>
  <c r="B473" i="7"/>
  <c r="A473" i="7"/>
  <c r="G472" i="7"/>
  <c r="F472" i="7"/>
  <c r="D472" i="7"/>
  <c r="C472" i="7"/>
  <c r="B472" i="7"/>
  <c r="A472" i="7"/>
  <c r="G471" i="7"/>
  <c r="F471" i="7"/>
  <c r="D471" i="7"/>
  <c r="C471" i="7"/>
  <c r="B471" i="7"/>
  <c r="A471" i="7"/>
  <c r="G470" i="7"/>
  <c r="F470" i="7"/>
  <c r="D470" i="7"/>
  <c r="C470" i="7"/>
  <c r="B470" i="7"/>
  <c r="A470" i="7"/>
  <c r="G469" i="7"/>
  <c r="F469" i="7"/>
  <c r="D469" i="7"/>
  <c r="C469" i="7"/>
  <c r="B469" i="7"/>
  <c r="A469" i="7"/>
  <c r="G468" i="7"/>
  <c r="F468" i="7"/>
  <c r="D468" i="7"/>
  <c r="C468" i="7"/>
  <c r="B468" i="7"/>
  <c r="A468" i="7"/>
  <c r="G467" i="7"/>
  <c r="F467" i="7"/>
  <c r="D467" i="7"/>
  <c r="C467" i="7"/>
  <c r="B467" i="7"/>
  <c r="A467" i="7"/>
  <c r="G466" i="7"/>
  <c r="F466" i="7"/>
  <c r="D466" i="7"/>
  <c r="C466" i="7"/>
  <c r="B466" i="7"/>
  <c r="A466" i="7"/>
  <c r="G465" i="7"/>
  <c r="F465" i="7"/>
  <c r="D465" i="7"/>
  <c r="C465" i="7"/>
  <c r="B465" i="7"/>
  <c r="A465" i="7"/>
  <c r="G464" i="7"/>
  <c r="F464" i="7"/>
  <c r="D464" i="7"/>
  <c r="C464" i="7"/>
  <c r="B464" i="7"/>
  <c r="A464" i="7"/>
  <c r="G463" i="7"/>
  <c r="F463" i="7"/>
  <c r="D463" i="7"/>
  <c r="C463" i="7"/>
  <c r="B463" i="7"/>
  <c r="A463" i="7"/>
  <c r="G462" i="7"/>
  <c r="F462" i="7"/>
  <c r="D462" i="7"/>
  <c r="C462" i="7"/>
  <c r="B462" i="7"/>
  <c r="A462" i="7"/>
  <c r="G461" i="7"/>
  <c r="F461" i="7"/>
  <c r="D461" i="7"/>
  <c r="C461" i="7"/>
  <c r="B461" i="7"/>
  <c r="A461" i="7"/>
  <c r="G460" i="7"/>
  <c r="F460" i="7"/>
  <c r="D460" i="7"/>
  <c r="C460" i="7"/>
  <c r="B460" i="7"/>
  <c r="A460" i="7"/>
  <c r="G459" i="7"/>
  <c r="F459" i="7"/>
  <c r="D459" i="7"/>
  <c r="C459" i="7"/>
  <c r="B459" i="7"/>
  <c r="A459" i="7"/>
  <c r="G458" i="7"/>
  <c r="F458" i="7"/>
  <c r="D458" i="7"/>
  <c r="C458" i="7"/>
  <c r="B458" i="7"/>
  <c r="A458" i="7"/>
  <c r="G457" i="7"/>
  <c r="F457" i="7"/>
  <c r="D457" i="7"/>
  <c r="C457" i="7"/>
  <c r="B457" i="7"/>
  <c r="A457" i="7"/>
  <c r="G456" i="7"/>
  <c r="F456" i="7"/>
  <c r="D456" i="7"/>
  <c r="C456" i="7"/>
  <c r="B456" i="7"/>
  <c r="A456" i="7"/>
  <c r="G455" i="7"/>
  <c r="F455" i="7"/>
  <c r="D455" i="7"/>
  <c r="C455" i="7"/>
  <c r="B455" i="7"/>
  <c r="A455" i="7"/>
  <c r="G454" i="7"/>
  <c r="F454" i="7"/>
  <c r="D454" i="7"/>
  <c r="C454" i="7"/>
  <c r="B454" i="7"/>
  <c r="A454" i="7"/>
  <c r="G453" i="7"/>
  <c r="F453" i="7"/>
  <c r="D453" i="7"/>
  <c r="C453" i="7"/>
  <c r="B453" i="7"/>
  <c r="A453" i="7"/>
  <c r="G452" i="7"/>
  <c r="F452" i="7"/>
  <c r="D452" i="7"/>
  <c r="C452" i="7"/>
  <c r="B452" i="7"/>
  <c r="A452" i="7"/>
  <c r="G451" i="7"/>
  <c r="F451" i="7"/>
  <c r="D451" i="7"/>
  <c r="C451" i="7"/>
  <c r="B451" i="7"/>
  <c r="A451" i="7"/>
  <c r="G450" i="7"/>
  <c r="F450" i="7"/>
  <c r="D450" i="7"/>
  <c r="C450" i="7"/>
  <c r="B450" i="7"/>
  <c r="A450" i="7"/>
  <c r="G449" i="7"/>
  <c r="F449" i="7"/>
  <c r="D449" i="7"/>
  <c r="C449" i="7"/>
  <c r="B449" i="7"/>
  <c r="A449" i="7"/>
  <c r="G448" i="7"/>
  <c r="F448" i="7"/>
  <c r="D448" i="7"/>
  <c r="C448" i="7"/>
  <c r="B448" i="7"/>
  <c r="A448" i="7"/>
  <c r="G447" i="7"/>
  <c r="F447" i="7"/>
  <c r="D447" i="7"/>
  <c r="C447" i="7"/>
  <c r="B447" i="7"/>
  <c r="A447" i="7"/>
  <c r="G446" i="7"/>
  <c r="F446" i="7"/>
  <c r="D446" i="7"/>
  <c r="C446" i="7"/>
  <c r="B446" i="7"/>
  <c r="A446" i="7"/>
  <c r="G445" i="7"/>
  <c r="F445" i="7"/>
  <c r="D445" i="7"/>
  <c r="C445" i="7"/>
  <c r="B445" i="7"/>
  <c r="A445" i="7"/>
  <c r="G444" i="7"/>
  <c r="F444" i="7"/>
  <c r="D444" i="7"/>
  <c r="C444" i="7"/>
  <c r="B444" i="7"/>
  <c r="A444" i="7"/>
  <c r="G443" i="7"/>
  <c r="F443" i="7"/>
  <c r="D443" i="7"/>
  <c r="C443" i="7"/>
  <c r="B443" i="7"/>
  <c r="A443" i="7"/>
  <c r="G442" i="7"/>
  <c r="F442" i="7"/>
  <c r="D442" i="7"/>
  <c r="C442" i="7"/>
  <c r="B442" i="7"/>
  <c r="A442" i="7"/>
  <c r="G441" i="7"/>
  <c r="F441" i="7"/>
  <c r="D441" i="7"/>
  <c r="C441" i="7"/>
  <c r="B441" i="7"/>
  <c r="A441" i="7"/>
  <c r="G440" i="7"/>
  <c r="F440" i="7"/>
  <c r="D440" i="7"/>
  <c r="C440" i="7"/>
  <c r="B440" i="7"/>
  <c r="A440" i="7"/>
  <c r="G439" i="7"/>
  <c r="F439" i="7"/>
  <c r="D439" i="7"/>
  <c r="C439" i="7"/>
  <c r="B439" i="7"/>
  <c r="A439" i="7"/>
  <c r="G438" i="7"/>
  <c r="F438" i="7"/>
  <c r="D438" i="7"/>
  <c r="C438" i="7"/>
  <c r="B438" i="7"/>
  <c r="A438" i="7"/>
  <c r="G437" i="7"/>
  <c r="F437" i="7"/>
  <c r="D437" i="7"/>
  <c r="C437" i="7"/>
  <c r="B437" i="7"/>
  <c r="A437" i="7"/>
  <c r="G436" i="7"/>
  <c r="F436" i="7"/>
  <c r="D436" i="7"/>
  <c r="C436" i="7"/>
  <c r="B436" i="7"/>
  <c r="A436" i="7"/>
  <c r="G435" i="7"/>
  <c r="F435" i="7"/>
  <c r="D435" i="7"/>
  <c r="C435" i="7"/>
  <c r="B435" i="7"/>
  <c r="A435" i="7"/>
  <c r="G434" i="7"/>
  <c r="F434" i="7"/>
  <c r="D434" i="7"/>
  <c r="C434" i="7"/>
  <c r="B434" i="7"/>
  <c r="A434" i="7"/>
  <c r="G433" i="7"/>
  <c r="F433" i="7"/>
  <c r="D433" i="7"/>
  <c r="C433" i="7"/>
  <c r="B433" i="7"/>
  <c r="A433" i="7"/>
  <c r="G432" i="7"/>
  <c r="F432" i="7"/>
  <c r="D432" i="7"/>
  <c r="C432" i="7"/>
  <c r="B432" i="7"/>
  <c r="A432" i="7"/>
  <c r="G431" i="7"/>
  <c r="F431" i="7"/>
  <c r="D431" i="7"/>
  <c r="C431" i="7"/>
  <c r="B431" i="7"/>
  <c r="A431" i="7"/>
  <c r="G430" i="7"/>
  <c r="F430" i="7"/>
  <c r="D430" i="7"/>
  <c r="C430" i="7"/>
  <c r="B430" i="7"/>
  <c r="A430" i="7"/>
  <c r="G429" i="7"/>
  <c r="F429" i="7"/>
  <c r="D429" i="7"/>
  <c r="C429" i="7"/>
  <c r="B429" i="7"/>
  <c r="A429" i="7"/>
  <c r="G428" i="7"/>
  <c r="F428" i="7"/>
  <c r="D428" i="7"/>
  <c r="C428" i="7"/>
  <c r="B428" i="7"/>
  <c r="A428" i="7"/>
  <c r="G427" i="7"/>
  <c r="F427" i="7"/>
  <c r="D427" i="7"/>
  <c r="C427" i="7"/>
  <c r="B427" i="7"/>
  <c r="A427" i="7"/>
  <c r="G426" i="7"/>
  <c r="F426" i="7"/>
  <c r="D426" i="7"/>
  <c r="C426" i="7"/>
  <c r="B426" i="7"/>
  <c r="A426" i="7"/>
  <c r="G425" i="7"/>
  <c r="F425" i="7"/>
  <c r="D425" i="7"/>
  <c r="C425" i="7"/>
  <c r="B425" i="7"/>
  <c r="A425" i="7"/>
  <c r="G424" i="7"/>
  <c r="F424" i="7"/>
  <c r="D424" i="7"/>
  <c r="C424" i="7"/>
  <c r="B424" i="7"/>
  <c r="A424" i="7"/>
  <c r="G423" i="7"/>
  <c r="F423" i="7"/>
  <c r="D423" i="7"/>
  <c r="C423" i="7"/>
  <c r="B423" i="7"/>
  <c r="A423" i="7"/>
  <c r="G422" i="7"/>
  <c r="F422" i="7"/>
  <c r="D422" i="7"/>
  <c r="C422" i="7"/>
  <c r="B422" i="7"/>
  <c r="A422" i="7"/>
  <c r="G421" i="7"/>
  <c r="F421" i="7"/>
  <c r="D421" i="7"/>
  <c r="C421" i="7"/>
  <c r="B421" i="7"/>
  <c r="A421" i="7"/>
  <c r="G420" i="7"/>
  <c r="F420" i="7"/>
  <c r="D420" i="7"/>
  <c r="C420" i="7"/>
  <c r="B420" i="7"/>
  <c r="A420" i="7"/>
  <c r="G419" i="7"/>
  <c r="F419" i="7"/>
  <c r="D419" i="7"/>
  <c r="C419" i="7"/>
  <c r="B419" i="7"/>
  <c r="A419" i="7"/>
  <c r="G418" i="7"/>
  <c r="F418" i="7"/>
  <c r="D418" i="7"/>
  <c r="C418" i="7"/>
  <c r="B418" i="7"/>
  <c r="A418" i="7"/>
  <c r="G417" i="7"/>
  <c r="F417" i="7"/>
  <c r="D417" i="7"/>
  <c r="C417" i="7"/>
  <c r="B417" i="7"/>
  <c r="A417" i="7"/>
  <c r="G416" i="7"/>
  <c r="F416" i="7"/>
  <c r="D416" i="7"/>
  <c r="C416" i="7"/>
  <c r="B416" i="7"/>
  <c r="A416" i="7"/>
  <c r="G415" i="7"/>
  <c r="F415" i="7"/>
  <c r="D415" i="7"/>
  <c r="C415" i="7"/>
  <c r="B415" i="7"/>
  <c r="A415" i="7"/>
  <c r="G414" i="7"/>
  <c r="F414" i="7"/>
  <c r="D414" i="7"/>
  <c r="C414" i="7"/>
  <c r="B414" i="7"/>
  <c r="A414" i="7"/>
  <c r="G413" i="7"/>
  <c r="F413" i="7"/>
  <c r="D413" i="7"/>
  <c r="C413" i="7"/>
  <c r="B413" i="7"/>
  <c r="A413" i="7"/>
  <c r="G412" i="7"/>
  <c r="F412" i="7"/>
  <c r="D412" i="7"/>
  <c r="C412" i="7"/>
  <c r="B412" i="7"/>
  <c r="A412" i="7"/>
  <c r="G411" i="7"/>
  <c r="F411" i="7"/>
  <c r="D411" i="7"/>
  <c r="C411" i="7"/>
  <c r="B411" i="7"/>
  <c r="A411" i="7"/>
  <c r="G410" i="7"/>
  <c r="F410" i="7"/>
  <c r="D410" i="7"/>
  <c r="C410" i="7"/>
  <c r="B410" i="7"/>
  <c r="A410" i="7"/>
  <c r="G409" i="7"/>
  <c r="F409" i="7"/>
  <c r="D409" i="7"/>
  <c r="C409" i="7"/>
  <c r="B409" i="7"/>
  <c r="A409" i="7"/>
  <c r="G408" i="7"/>
  <c r="F408" i="7"/>
  <c r="D408" i="7"/>
  <c r="C408" i="7"/>
  <c r="B408" i="7"/>
  <c r="A408" i="7"/>
  <c r="G407" i="7"/>
  <c r="F407" i="7"/>
  <c r="D407" i="7"/>
  <c r="C407" i="7"/>
  <c r="B407" i="7"/>
  <c r="A407" i="7"/>
  <c r="G406" i="7"/>
  <c r="F406" i="7"/>
  <c r="D406" i="7"/>
  <c r="C406" i="7"/>
  <c r="B406" i="7"/>
  <c r="A406" i="7"/>
  <c r="G405" i="7"/>
  <c r="F405" i="7"/>
  <c r="D405" i="7"/>
  <c r="C405" i="7"/>
  <c r="B405" i="7"/>
  <c r="A405" i="7"/>
  <c r="G404" i="7"/>
  <c r="F404" i="7"/>
  <c r="D404" i="7"/>
  <c r="C404" i="7"/>
  <c r="B404" i="7"/>
  <c r="A404" i="7"/>
  <c r="G403" i="7"/>
  <c r="F403" i="7"/>
  <c r="D403" i="7"/>
  <c r="C403" i="7"/>
  <c r="B403" i="7"/>
  <c r="A403" i="7"/>
  <c r="G402" i="7"/>
  <c r="F402" i="7"/>
  <c r="D402" i="7"/>
  <c r="C402" i="7"/>
  <c r="B402" i="7"/>
  <c r="A402" i="7"/>
  <c r="G401" i="7"/>
  <c r="F401" i="7"/>
  <c r="D401" i="7"/>
  <c r="C401" i="7"/>
  <c r="B401" i="7"/>
  <c r="A401" i="7"/>
  <c r="G400" i="7"/>
  <c r="F400" i="7"/>
  <c r="D400" i="7"/>
  <c r="C400" i="7"/>
  <c r="B400" i="7"/>
  <c r="A400" i="7"/>
  <c r="G399" i="7"/>
  <c r="F399" i="7"/>
  <c r="D399" i="7"/>
  <c r="C399" i="7"/>
  <c r="B399" i="7"/>
  <c r="A399" i="7"/>
  <c r="G398" i="7"/>
  <c r="F398" i="7"/>
  <c r="D398" i="7"/>
  <c r="C398" i="7"/>
  <c r="B398" i="7"/>
  <c r="A398" i="7"/>
  <c r="G397" i="7"/>
  <c r="F397" i="7"/>
  <c r="D397" i="7"/>
  <c r="C397" i="7"/>
  <c r="B397" i="7"/>
  <c r="A397" i="7"/>
  <c r="G396" i="7"/>
  <c r="F396" i="7"/>
  <c r="D396" i="7"/>
  <c r="C396" i="7"/>
  <c r="B396" i="7"/>
  <c r="A396" i="7"/>
  <c r="G395" i="7"/>
  <c r="F395" i="7"/>
  <c r="D395" i="7"/>
  <c r="C395" i="7"/>
  <c r="B395" i="7"/>
  <c r="A395" i="7"/>
  <c r="G394" i="7"/>
  <c r="F394" i="7"/>
  <c r="D394" i="7"/>
  <c r="C394" i="7"/>
  <c r="B394" i="7"/>
  <c r="A394" i="7"/>
  <c r="G393" i="7"/>
  <c r="F393" i="7"/>
  <c r="D393" i="7"/>
  <c r="C393" i="7"/>
  <c r="B393" i="7"/>
  <c r="A393" i="7"/>
  <c r="G392" i="7"/>
  <c r="F392" i="7"/>
  <c r="D392" i="7"/>
  <c r="C392" i="7"/>
  <c r="B392" i="7"/>
  <c r="A392" i="7"/>
  <c r="G391" i="7"/>
  <c r="F391" i="7"/>
  <c r="D391" i="7"/>
  <c r="C391" i="7"/>
  <c r="B391" i="7"/>
  <c r="A391" i="7"/>
  <c r="G390" i="7"/>
  <c r="F390" i="7"/>
  <c r="D390" i="7"/>
  <c r="C390" i="7"/>
  <c r="B390" i="7"/>
  <c r="A390" i="7"/>
  <c r="G389" i="7"/>
  <c r="F389" i="7"/>
  <c r="D389" i="7"/>
  <c r="C389" i="7"/>
  <c r="B389" i="7"/>
  <c r="A389" i="7"/>
  <c r="G388" i="7"/>
  <c r="F388" i="7"/>
  <c r="D388" i="7"/>
  <c r="C388" i="7"/>
  <c r="B388" i="7"/>
  <c r="A388" i="7"/>
  <c r="G387" i="7"/>
  <c r="F387" i="7"/>
  <c r="D387" i="7"/>
  <c r="C387" i="7"/>
  <c r="B387" i="7"/>
  <c r="A387" i="7"/>
  <c r="G386" i="7"/>
  <c r="F386" i="7"/>
  <c r="D386" i="7"/>
  <c r="C386" i="7"/>
  <c r="B386" i="7"/>
  <c r="A386" i="7"/>
  <c r="G385" i="7"/>
  <c r="F385" i="7"/>
  <c r="D385" i="7"/>
  <c r="C385" i="7"/>
  <c r="B385" i="7"/>
  <c r="A385" i="7"/>
  <c r="G384" i="7"/>
  <c r="F384" i="7"/>
  <c r="D384" i="7"/>
  <c r="C384" i="7"/>
  <c r="B384" i="7"/>
  <c r="A384" i="7"/>
  <c r="G383" i="7"/>
  <c r="F383" i="7"/>
  <c r="D383" i="7"/>
  <c r="C383" i="7"/>
  <c r="B383" i="7"/>
  <c r="A383" i="7"/>
  <c r="G382" i="7"/>
  <c r="F382" i="7"/>
  <c r="D382" i="7"/>
  <c r="C382" i="7"/>
  <c r="B382" i="7"/>
  <c r="A382" i="7"/>
  <c r="G381" i="7"/>
  <c r="F381" i="7"/>
  <c r="D381" i="7"/>
  <c r="C381" i="7"/>
  <c r="B381" i="7"/>
  <c r="A381" i="7"/>
  <c r="G380" i="7"/>
  <c r="F380" i="7"/>
  <c r="D380" i="7"/>
  <c r="C380" i="7"/>
  <c r="B380" i="7"/>
  <c r="A380" i="7"/>
  <c r="G379" i="7"/>
  <c r="F379" i="7"/>
  <c r="D379" i="7"/>
  <c r="C379" i="7"/>
  <c r="B379" i="7"/>
  <c r="A379" i="7"/>
  <c r="G378" i="7"/>
  <c r="F378" i="7"/>
  <c r="D378" i="7"/>
  <c r="C378" i="7"/>
  <c r="B378" i="7"/>
  <c r="A378" i="7"/>
  <c r="G377" i="7"/>
  <c r="F377" i="7"/>
  <c r="D377" i="7"/>
  <c r="C377" i="7"/>
  <c r="B377" i="7"/>
  <c r="A377" i="7"/>
  <c r="G376" i="7"/>
  <c r="F376" i="7"/>
  <c r="D376" i="7"/>
  <c r="C376" i="7"/>
  <c r="B376" i="7"/>
  <c r="A376" i="7"/>
  <c r="G375" i="7"/>
  <c r="F375" i="7"/>
  <c r="D375" i="7"/>
  <c r="C375" i="7"/>
  <c r="B375" i="7"/>
  <c r="A375" i="7"/>
  <c r="G374" i="7"/>
  <c r="F374" i="7"/>
  <c r="D374" i="7"/>
  <c r="C374" i="7"/>
  <c r="B374" i="7"/>
  <c r="A374" i="7"/>
  <c r="G373" i="7"/>
  <c r="F373" i="7"/>
  <c r="D373" i="7"/>
  <c r="C373" i="7"/>
  <c r="B373" i="7"/>
  <c r="A373" i="7"/>
  <c r="G372" i="7"/>
  <c r="F372" i="7"/>
  <c r="D372" i="7"/>
  <c r="C372" i="7"/>
  <c r="B372" i="7"/>
  <c r="A372" i="7"/>
  <c r="G371" i="7"/>
  <c r="F371" i="7"/>
  <c r="D371" i="7"/>
  <c r="C371" i="7"/>
  <c r="B371" i="7"/>
  <c r="A371" i="7"/>
  <c r="G370" i="7"/>
  <c r="F370" i="7"/>
  <c r="D370" i="7"/>
  <c r="C370" i="7"/>
  <c r="B370" i="7"/>
  <c r="A370" i="7"/>
  <c r="G369" i="7"/>
  <c r="F369" i="7"/>
  <c r="D369" i="7"/>
  <c r="C369" i="7"/>
  <c r="B369" i="7"/>
  <c r="A369" i="7"/>
  <c r="G368" i="7"/>
  <c r="F368" i="7"/>
  <c r="D368" i="7"/>
  <c r="C368" i="7"/>
  <c r="B368" i="7"/>
  <c r="A368" i="7"/>
  <c r="G367" i="7"/>
  <c r="F367" i="7"/>
  <c r="D367" i="7"/>
  <c r="C367" i="7"/>
  <c r="B367" i="7"/>
  <c r="A367" i="7"/>
  <c r="G366" i="7"/>
  <c r="F366" i="7"/>
  <c r="D366" i="7"/>
  <c r="C366" i="7"/>
  <c r="B366" i="7"/>
  <c r="A366" i="7"/>
  <c r="G365" i="7"/>
  <c r="F365" i="7"/>
  <c r="D365" i="7"/>
  <c r="C365" i="7"/>
  <c r="B365" i="7"/>
  <c r="A365" i="7"/>
  <c r="G364" i="7"/>
  <c r="F364" i="7"/>
  <c r="D364" i="7"/>
  <c r="C364" i="7"/>
  <c r="B364" i="7"/>
  <c r="A364" i="7"/>
  <c r="G363" i="7"/>
  <c r="F363" i="7"/>
  <c r="D363" i="7"/>
  <c r="C363" i="7"/>
  <c r="B363" i="7"/>
  <c r="A363" i="7"/>
  <c r="G362" i="7"/>
  <c r="F362" i="7"/>
  <c r="D362" i="7"/>
  <c r="C362" i="7"/>
  <c r="B362" i="7"/>
  <c r="A362" i="7"/>
  <c r="G361" i="7"/>
  <c r="F361" i="7"/>
  <c r="D361" i="7"/>
  <c r="C361" i="7"/>
  <c r="B361" i="7"/>
  <c r="A361" i="7"/>
  <c r="G360" i="7"/>
  <c r="F360" i="7"/>
  <c r="D360" i="7"/>
  <c r="C360" i="7"/>
  <c r="B360" i="7"/>
  <c r="A360" i="7"/>
  <c r="G359" i="7"/>
  <c r="F359" i="7"/>
  <c r="D359" i="7"/>
  <c r="C359" i="7"/>
  <c r="B359" i="7"/>
  <c r="A359" i="7"/>
  <c r="G358" i="7"/>
  <c r="F358" i="7"/>
  <c r="D358" i="7"/>
  <c r="C358" i="7"/>
  <c r="B358" i="7"/>
  <c r="A358" i="7"/>
  <c r="G357" i="7"/>
  <c r="F357" i="7"/>
  <c r="D357" i="7"/>
  <c r="C357" i="7"/>
  <c r="B357" i="7"/>
  <c r="A357" i="7"/>
  <c r="G356" i="7"/>
  <c r="F356" i="7"/>
  <c r="D356" i="7"/>
  <c r="C356" i="7"/>
  <c r="B356" i="7"/>
  <c r="A356" i="7"/>
  <c r="G355" i="7"/>
  <c r="F355" i="7"/>
  <c r="D355" i="7"/>
  <c r="C355" i="7"/>
  <c r="B355" i="7"/>
  <c r="A355" i="7"/>
  <c r="G354" i="7"/>
  <c r="F354" i="7"/>
  <c r="D354" i="7"/>
  <c r="C354" i="7"/>
  <c r="B354" i="7"/>
  <c r="A354" i="7"/>
  <c r="G353" i="7"/>
  <c r="F353" i="7"/>
  <c r="D353" i="7"/>
  <c r="C353" i="7"/>
  <c r="B353" i="7"/>
  <c r="A353" i="7"/>
  <c r="G352" i="7"/>
  <c r="F352" i="7"/>
  <c r="D352" i="7"/>
  <c r="C352" i="7"/>
  <c r="B352" i="7"/>
  <c r="A352" i="7"/>
  <c r="G351" i="7"/>
  <c r="F351" i="7"/>
  <c r="D351" i="7"/>
  <c r="C351" i="7"/>
  <c r="B351" i="7"/>
  <c r="A351" i="7"/>
  <c r="G350" i="7"/>
  <c r="F350" i="7"/>
  <c r="D350" i="7"/>
  <c r="C350" i="7"/>
  <c r="B350" i="7"/>
  <c r="A350" i="7"/>
  <c r="G349" i="7"/>
  <c r="F349" i="7"/>
  <c r="D349" i="7"/>
  <c r="C349" i="7"/>
  <c r="B349" i="7"/>
  <c r="A349" i="7"/>
  <c r="G348" i="7"/>
  <c r="F348" i="7"/>
  <c r="D348" i="7"/>
  <c r="C348" i="7"/>
  <c r="B348" i="7"/>
  <c r="A348" i="7"/>
  <c r="G347" i="7"/>
  <c r="F347" i="7"/>
  <c r="D347" i="7"/>
  <c r="C347" i="7"/>
  <c r="B347" i="7"/>
  <c r="A347" i="7"/>
  <c r="G346" i="7"/>
  <c r="F346" i="7"/>
  <c r="D346" i="7"/>
  <c r="C346" i="7"/>
  <c r="B346" i="7"/>
  <c r="A346" i="7"/>
  <c r="G345" i="7"/>
  <c r="F345" i="7"/>
  <c r="D345" i="7"/>
  <c r="C345" i="7"/>
  <c r="B345" i="7"/>
  <c r="A345" i="7"/>
  <c r="G344" i="7"/>
  <c r="F344" i="7"/>
  <c r="D344" i="7"/>
  <c r="C344" i="7"/>
  <c r="B344" i="7"/>
  <c r="A344" i="7"/>
  <c r="G343" i="7"/>
  <c r="F343" i="7"/>
  <c r="D343" i="7"/>
  <c r="C343" i="7"/>
  <c r="B343" i="7"/>
  <c r="A343" i="7"/>
  <c r="G342" i="7"/>
  <c r="F342" i="7"/>
  <c r="D342" i="7"/>
  <c r="C342" i="7"/>
  <c r="B342" i="7"/>
  <c r="A342" i="7"/>
  <c r="G341" i="7"/>
  <c r="F341" i="7"/>
  <c r="D341" i="7"/>
  <c r="C341" i="7"/>
  <c r="B341" i="7"/>
  <c r="A341" i="7"/>
  <c r="G340" i="7"/>
  <c r="F340" i="7"/>
  <c r="D340" i="7"/>
  <c r="C340" i="7"/>
  <c r="B340" i="7"/>
  <c r="A340" i="7"/>
  <c r="G339" i="7"/>
  <c r="F339" i="7"/>
  <c r="D339" i="7"/>
  <c r="C339" i="7"/>
  <c r="B339" i="7"/>
  <c r="A339" i="7"/>
  <c r="G338" i="7"/>
  <c r="F338" i="7"/>
  <c r="D338" i="7"/>
  <c r="C338" i="7"/>
  <c r="B338" i="7"/>
  <c r="A338" i="7"/>
  <c r="G337" i="7"/>
  <c r="F337" i="7"/>
  <c r="D337" i="7"/>
  <c r="C337" i="7"/>
  <c r="B337" i="7"/>
  <c r="A337" i="7"/>
  <c r="G336" i="7"/>
  <c r="F336" i="7"/>
  <c r="D336" i="7"/>
  <c r="C336" i="7"/>
  <c r="B336" i="7"/>
  <c r="A336" i="7"/>
  <c r="G335" i="7"/>
  <c r="F335" i="7"/>
  <c r="D335" i="7"/>
  <c r="C335" i="7"/>
  <c r="B335" i="7"/>
  <c r="A335" i="7"/>
  <c r="G334" i="7"/>
  <c r="F334" i="7"/>
  <c r="D334" i="7"/>
  <c r="C334" i="7"/>
  <c r="B334" i="7"/>
  <c r="A334" i="7"/>
  <c r="G333" i="7"/>
  <c r="F333" i="7"/>
  <c r="D333" i="7"/>
  <c r="C333" i="7"/>
  <c r="B333" i="7"/>
  <c r="A333" i="7"/>
  <c r="G332" i="7"/>
  <c r="F332" i="7"/>
  <c r="D332" i="7"/>
  <c r="C332" i="7"/>
  <c r="B332" i="7"/>
  <c r="A332" i="7"/>
  <c r="G331" i="7"/>
  <c r="F331" i="7"/>
  <c r="D331" i="7"/>
  <c r="C331" i="7"/>
  <c r="B331" i="7"/>
  <c r="A331" i="7"/>
  <c r="G330" i="7"/>
  <c r="F330" i="7"/>
  <c r="D330" i="7"/>
  <c r="C330" i="7"/>
  <c r="B330" i="7"/>
  <c r="A330" i="7"/>
  <c r="G329" i="7"/>
  <c r="F329" i="7"/>
  <c r="D329" i="7"/>
  <c r="C329" i="7"/>
  <c r="B329" i="7"/>
  <c r="A329" i="7"/>
  <c r="G328" i="7"/>
  <c r="F328" i="7"/>
  <c r="D328" i="7"/>
  <c r="C328" i="7"/>
  <c r="B328" i="7"/>
  <c r="A328" i="7"/>
  <c r="G327" i="7"/>
  <c r="F327" i="7"/>
  <c r="D327" i="7"/>
  <c r="C327" i="7"/>
  <c r="B327" i="7"/>
  <c r="A327" i="7"/>
  <c r="G326" i="7"/>
  <c r="F326" i="7"/>
  <c r="D326" i="7"/>
  <c r="C326" i="7"/>
  <c r="B326" i="7"/>
  <c r="A326" i="7"/>
  <c r="G325" i="7"/>
  <c r="F325" i="7"/>
  <c r="D325" i="7"/>
  <c r="C325" i="7"/>
  <c r="B325" i="7"/>
  <c r="A325" i="7"/>
  <c r="G324" i="7"/>
  <c r="F324" i="7"/>
  <c r="D324" i="7"/>
  <c r="C324" i="7"/>
  <c r="B324" i="7"/>
  <c r="A324" i="7"/>
  <c r="G323" i="7"/>
  <c r="F323" i="7"/>
  <c r="D323" i="7"/>
  <c r="C323" i="7"/>
  <c r="B323" i="7"/>
  <c r="A323" i="7"/>
  <c r="G322" i="7"/>
  <c r="F322" i="7"/>
  <c r="D322" i="7"/>
  <c r="C322" i="7"/>
  <c r="B322" i="7"/>
  <c r="A322" i="7"/>
  <c r="G321" i="7"/>
  <c r="F321" i="7"/>
  <c r="D321" i="7"/>
  <c r="C321" i="7"/>
  <c r="B321" i="7"/>
  <c r="A321" i="7"/>
  <c r="G320" i="7"/>
  <c r="F320" i="7"/>
  <c r="D320" i="7"/>
  <c r="C320" i="7"/>
  <c r="B320" i="7"/>
  <c r="A320" i="7"/>
  <c r="G319" i="7"/>
  <c r="F319" i="7"/>
  <c r="D319" i="7"/>
  <c r="C319" i="7"/>
  <c r="B319" i="7"/>
  <c r="A319" i="7"/>
  <c r="G318" i="7"/>
  <c r="F318" i="7"/>
  <c r="D318" i="7"/>
  <c r="C318" i="7"/>
  <c r="B318" i="7"/>
  <c r="A318" i="7"/>
  <c r="G317" i="7"/>
  <c r="F317" i="7"/>
  <c r="D317" i="7"/>
  <c r="C317" i="7"/>
  <c r="B317" i="7"/>
  <c r="A317" i="7"/>
  <c r="G316" i="7"/>
  <c r="F316" i="7"/>
  <c r="D316" i="7"/>
  <c r="C316" i="7"/>
  <c r="B316" i="7"/>
  <c r="A316" i="7"/>
  <c r="G315" i="7"/>
  <c r="F315" i="7"/>
  <c r="D315" i="7"/>
  <c r="C315" i="7"/>
  <c r="B315" i="7"/>
  <c r="A315" i="7"/>
  <c r="G314" i="7"/>
  <c r="F314" i="7"/>
  <c r="D314" i="7"/>
  <c r="C314" i="7"/>
  <c r="B314" i="7"/>
  <c r="A314" i="7"/>
  <c r="G313" i="7"/>
  <c r="F313" i="7"/>
  <c r="D313" i="7"/>
  <c r="C313" i="7"/>
  <c r="B313" i="7"/>
  <c r="A313" i="7"/>
  <c r="G312" i="7"/>
  <c r="F312" i="7"/>
  <c r="D312" i="7"/>
  <c r="C312" i="7"/>
  <c r="B312" i="7"/>
  <c r="A312" i="7"/>
  <c r="G311" i="7"/>
  <c r="F311" i="7"/>
  <c r="D311" i="7"/>
  <c r="C311" i="7"/>
  <c r="B311" i="7"/>
  <c r="A311" i="7"/>
  <c r="G310" i="7"/>
  <c r="F310" i="7"/>
  <c r="D310" i="7"/>
  <c r="C310" i="7"/>
  <c r="B310" i="7"/>
  <c r="A310" i="7"/>
  <c r="G309" i="7"/>
  <c r="F309" i="7"/>
  <c r="D309" i="7"/>
  <c r="C309" i="7"/>
  <c r="B309" i="7"/>
  <c r="A309" i="7"/>
  <c r="G308" i="7"/>
  <c r="F308" i="7"/>
  <c r="D308" i="7"/>
  <c r="C308" i="7"/>
  <c r="B308" i="7"/>
  <c r="A308" i="7"/>
  <c r="G307" i="7"/>
  <c r="F307" i="7"/>
  <c r="D307" i="7"/>
  <c r="C307" i="7"/>
  <c r="B307" i="7"/>
  <c r="A307" i="7"/>
  <c r="G306" i="7"/>
  <c r="F306" i="7"/>
  <c r="D306" i="7"/>
  <c r="C306" i="7"/>
  <c r="B306" i="7"/>
  <c r="A306" i="7"/>
  <c r="G305" i="7"/>
  <c r="F305" i="7"/>
  <c r="D305" i="7"/>
  <c r="C305" i="7"/>
  <c r="B305" i="7"/>
  <c r="A305" i="7"/>
  <c r="G304" i="7"/>
  <c r="F304" i="7"/>
  <c r="D304" i="7"/>
  <c r="C304" i="7"/>
  <c r="B304" i="7"/>
  <c r="A304" i="7"/>
  <c r="G303" i="7"/>
  <c r="F303" i="7"/>
  <c r="D303" i="7"/>
  <c r="C303" i="7"/>
  <c r="B303" i="7"/>
  <c r="A303" i="7"/>
  <c r="G302" i="7"/>
  <c r="F302" i="7"/>
  <c r="D302" i="7"/>
  <c r="C302" i="7"/>
  <c r="B302" i="7"/>
  <c r="A302" i="7"/>
  <c r="G301" i="7"/>
  <c r="F301" i="7"/>
  <c r="D301" i="7"/>
  <c r="C301" i="7"/>
  <c r="B301" i="7"/>
  <c r="A301" i="7"/>
  <c r="G300" i="7"/>
  <c r="F300" i="7"/>
  <c r="D300" i="7"/>
  <c r="C300" i="7"/>
  <c r="B300" i="7"/>
  <c r="A300" i="7"/>
  <c r="G299" i="7"/>
  <c r="F299" i="7"/>
  <c r="D299" i="7"/>
  <c r="C299" i="7"/>
  <c r="B299" i="7"/>
  <c r="A299" i="7"/>
  <c r="G298" i="7"/>
  <c r="F298" i="7"/>
  <c r="D298" i="7"/>
  <c r="C298" i="7"/>
  <c r="B298" i="7"/>
  <c r="A298" i="7"/>
  <c r="G297" i="7"/>
  <c r="F297" i="7"/>
  <c r="D297" i="7"/>
  <c r="C297" i="7"/>
  <c r="B297" i="7"/>
  <c r="A297" i="7"/>
  <c r="G296" i="7"/>
  <c r="F296" i="7"/>
  <c r="D296" i="7"/>
  <c r="C296" i="7"/>
  <c r="B296" i="7"/>
  <c r="A296" i="7"/>
  <c r="G295" i="7"/>
  <c r="F295" i="7"/>
  <c r="D295" i="7"/>
  <c r="C295" i="7"/>
  <c r="B295" i="7"/>
  <c r="A295" i="7"/>
  <c r="G294" i="7"/>
  <c r="F294" i="7"/>
  <c r="D294" i="7"/>
  <c r="C294" i="7"/>
  <c r="B294" i="7"/>
  <c r="A294" i="7"/>
  <c r="G293" i="7"/>
  <c r="F293" i="7"/>
  <c r="D293" i="7"/>
  <c r="C293" i="7"/>
  <c r="B293" i="7"/>
  <c r="A293" i="7"/>
  <c r="G292" i="7"/>
  <c r="F292" i="7"/>
  <c r="D292" i="7"/>
  <c r="C292" i="7"/>
  <c r="B292" i="7"/>
  <c r="A292" i="7"/>
  <c r="G291" i="7"/>
  <c r="F291" i="7"/>
  <c r="D291" i="7"/>
  <c r="C291" i="7"/>
  <c r="B291" i="7"/>
  <c r="A291" i="7"/>
  <c r="G290" i="7"/>
  <c r="F290" i="7"/>
  <c r="D290" i="7"/>
  <c r="C290" i="7"/>
  <c r="B290" i="7"/>
  <c r="A290" i="7"/>
  <c r="G289" i="7"/>
  <c r="F289" i="7"/>
  <c r="D289" i="7"/>
  <c r="C289" i="7"/>
  <c r="B289" i="7"/>
  <c r="A289" i="7"/>
  <c r="G288" i="7"/>
  <c r="F288" i="7"/>
  <c r="D288" i="7"/>
  <c r="C288" i="7"/>
  <c r="B288" i="7"/>
  <c r="A288" i="7"/>
  <c r="G287" i="7"/>
  <c r="F287" i="7"/>
  <c r="D287" i="7"/>
  <c r="C287" i="7"/>
  <c r="B287" i="7"/>
  <c r="A287" i="7"/>
  <c r="G286" i="7"/>
  <c r="F286" i="7"/>
  <c r="D286" i="7"/>
  <c r="C286" i="7"/>
  <c r="B286" i="7"/>
  <c r="A286" i="7"/>
  <c r="G285" i="7"/>
  <c r="F285" i="7"/>
  <c r="D285" i="7"/>
  <c r="C285" i="7"/>
  <c r="B285" i="7"/>
  <c r="A285" i="7"/>
  <c r="G284" i="7"/>
  <c r="F284" i="7"/>
  <c r="D284" i="7"/>
  <c r="C284" i="7"/>
  <c r="B284" i="7"/>
  <c r="A284" i="7"/>
  <c r="G283" i="7"/>
  <c r="F283" i="7"/>
  <c r="D283" i="7"/>
  <c r="C283" i="7"/>
  <c r="B283" i="7"/>
  <c r="A283" i="7"/>
  <c r="G282" i="7"/>
  <c r="F282" i="7"/>
  <c r="D282" i="7"/>
  <c r="C282" i="7"/>
  <c r="B282" i="7"/>
  <c r="A282" i="7"/>
  <c r="G281" i="7"/>
  <c r="F281" i="7"/>
  <c r="D281" i="7"/>
  <c r="C281" i="7"/>
  <c r="B281" i="7"/>
  <c r="A281" i="7"/>
  <c r="G280" i="7"/>
  <c r="F280" i="7"/>
  <c r="D280" i="7"/>
  <c r="C280" i="7"/>
  <c r="B280" i="7"/>
  <c r="A280" i="7"/>
  <c r="G279" i="7"/>
  <c r="F279" i="7"/>
  <c r="D279" i="7"/>
  <c r="C279" i="7"/>
  <c r="B279" i="7"/>
  <c r="A279" i="7"/>
  <c r="G278" i="7"/>
  <c r="F278" i="7"/>
  <c r="D278" i="7"/>
  <c r="C278" i="7"/>
  <c r="B278" i="7"/>
  <c r="A278" i="7"/>
  <c r="G277" i="7"/>
  <c r="F277" i="7"/>
  <c r="D277" i="7"/>
  <c r="C277" i="7"/>
  <c r="B277" i="7"/>
  <c r="A277" i="7"/>
  <c r="G276" i="7"/>
  <c r="F276" i="7"/>
  <c r="D276" i="7"/>
  <c r="C276" i="7"/>
  <c r="B276" i="7"/>
  <c r="A276" i="7"/>
  <c r="G275" i="7"/>
  <c r="F275" i="7"/>
  <c r="D275" i="7"/>
  <c r="C275" i="7"/>
  <c r="B275" i="7"/>
  <c r="A275" i="7"/>
  <c r="G274" i="7"/>
  <c r="F274" i="7"/>
  <c r="D274" i="7"/>
  <c r="C274" i="7"/>
  <c r="B274" i="7"/>
  <c r="A274" i="7"/>
  <c r="G273" i="7"/>
  <c r="F273" i="7"/>
  <c r="D273" i="7"/>
  <c r="C273" i="7"/>
  <c r="B273" i="7"/>
  <c r="A273" i="7"/>
  <c r="G272" i="7"/>
  <c r="F272" i="7"/>
  <c r="D272" i="7"/>
  <c r="C272" i="7"/>
  <c r="B272" i="7"/>
  <c r="A272" i="7"/>
  <c r="G271" i="7"/>
  <c r="F271" i="7"/>
  <c r="D271" i="7"/>
  <c r="C271" i="7"/>
  <c r="B271" i="7"/>
  <c r="A271" i="7"/>
  <c r="G270" i="7"/>
  <c r="F270" i="7"/>
  <c r="D270" i="7"/>
  <c r="C270" i="7"/>
  <c r="B270" i="7"/>
  <c r="A270" i="7"/>
  <c r="G269" i="7"/>
  <c r="F269" i="7"/>
  <c r="D269" i="7"/>
  <c r="C269" i="7"/>
  <c r="B269" i="7"/>
  <c r="A269" i="7"/>
  <c r="G268" i="7"/>
  <c r="F268" i="7"/>
  <c r="D268" i="7"/>
  <c r="C268" i="7"/>
  <c r="B268" i="7"/>
  <c r="A268" i="7"/>
  <c r="G267" i="7"/>
  <c r="F267" i="7"/>
  <c r="D267" i="7"/>
  <c r="C267" i="7"/>
  <c r="B267" i="7"/>
  <c r="A267" i="7"/>
  <c r="G266" i="7"/>
  <c r="F266" i="7"/>
  <c r="D266" i="7"/>
  <c r="C266" i="7"/>
  <c r="B266" i="7"/>
  <c r="A266" i="7"/>
  <c r="G265" i="7"/>
  <c r="F265" i="7"/>
  <c r="D265" i="7"/>
  <c r="C265" i="7"/>
  <c r="B265" i="7"/>
  <c r="A265" i="7"/>
  <c r="G264" i="7"/>
  <c r="F264" i="7"/>
  <c r="D264" i="7"/>
  <c r="C264" i="7"/>
  <c r="B264" i="7"/>
  <c r="A264" i="7"/>
  <c r="G263" i="7"/>
  <c r="F263" i="7"/>
  <c r="D263" i="7"/>
  <c r="C263" i="7"/>
  <c r="B263" i="7"/>
  <c r="A263" i="7"/>
  <c r="G262" i="7"/>
  <c r="F262" i="7"/>
  <c r="D262" i="7"/>
  <c r="C262" i="7"/>
  <c r="B262" i="7"/>
  <c r="A262" i="7"/>
  <c r="G261" i="7"/>
  <c r="F261" i="7"/>
  <c r="D261" i="7"/>
  <c r="C261" i="7"/>
  <c r="B261" i="7"/>
  <c r="A261" i="7"/>
  <c r="G260" i="7"/>
  <c r="F260" i="7"/>
  <c r="D260" i="7"/>
  <c r="C260" i="7"/>
  <c r="B260" i="7"/>
  <c r="A260" i="7"/>
  <c r="G259" i="7"/>
  <c r="F259" i="7"/>
  <c r="D259" i="7"/>
  <c r="C259" i="7"/>
  <c r="B259" i="7"/>
  <c r="A259" i="7"/>
  <c r="G258" i="7"/>
  <c r="F258" i="7"/>
  <c r="D258" i="7"/>
  <c r="C258" i="7"/>
  <c r="B258" i="7"/>
  <c r="A258" i="7"/>
  <c r="G257" i="7"/>
  <c r="F257" i="7"/>
  <c r="D257" i="7"/>
  <c r="C257" i="7"/>
  <c r="B257" i="7"/>
  <c r="A257" i="7"/>
  <c r="G256" i="7"/>
  <c r="F256" i="7"/>
  <c r="D256" i="7"/>
  <c r="C256" i="7"/>
  <c r="B256" i="7"/>
  <c r="A256" i="7"/>
  <c r="G255" i="7"/>
  <c r="F255" i="7"/>
  <c r="D255" i="7"/>
  <c r="C255" i="7"/>
  <c r="B255" i="7"/>
  <c r="A255" i="7"/>
  <c r="G254" i="7"/>
  <c r="F254" i="7"/>
  <c r="D254" i="7"/>
  <c r="C254" i="7"/>
  <c r="B254" i="7"/>
  <c r="A254" i="7"/>
  <c r="G253" i="7"/>
  <c r="F253" i="7"/>
  <c r="D253" i="7"/>
  <c r="C253" i="7"/>
  <c r="B253" i="7"/>
  <c r="A253" i="7"/>
  <c r="G252" i="7"/>
  <c r="F252" i="7"/>
  <c r="D252" i="7"/>
  <c r="C252" i="7"/>
  <c r="B252" i="7"/>
  <c r="A252" i="7"/>
  <c r="G251" i="7"/>
  <c r="F251" i="7"/>
  <c r="D251" i="7"/>
  <c r="C251" i="7"/>
  <c r="B251" i="7"/>
  <c r="A251" i="7"/>
  <c r="G250" i="7"/>
  <c r="F250" i="7"/>
  <c r="D250" i="7"/>
  <c r="C250" i="7"/>
  <c r="B250" i="7"/>
  <c r="A250" i="7"/>
  <c r="G249" i="7"/>
  <c r="F249" i="7"/>
  <c r="D249" i="7"/>
  <c r="C249" i="7"/>
  <c r="B249" i="7"/>
  <c r="A249" i="7"/>
  <c r="G248" i="7"/>
  <c r="F248" i="7"/>
  <c r="D248" i="7"/>
  <c r="C248" i="7"/>
  <c r="B248" i="7"/>
  <c r="A248" i="7"/>
  <c r="G247" i="7"/>
  <c r="F247" i="7"/>
  <c r="D247" i="7"/>
  <c r="C247" i="7"/>
  <c r="B247" i="7"/>
  <c r="A247" i="7"/>
  <c r="G246" i="7"/>
  <c r="F246" i="7"/>
  <c r="D246" i="7"/>
  <c r="C246" i="7"/>
  <c r="B246" i="7"/>
  <c r="A246" i="7"/>
  <c r="G245" i="7"/>
  <c r="F245" i="7"/>
  <c r="D245" i="7"/>
  <c r="C245" i="7"/>
  <c r="B245" i="7"/>
  <c r="A245" i="7"/>
  <c r="G244" i="7"/>
  <c r="F244" i="7"/>
  <c r="D244" i="7"/>
  <c r="C244" i="7"/>
  <c r="B244" i="7"/>
  <c r="A244" i="7"/>
  <c r="G243" i="7"/>
  <c r="F243" i="7"/>
  <c r="D243" i="7"/>
  <c r="C243" i="7"/>
  <c r="B243" i="7"/>
  <c r="A243" i="7"/>
  <c r="G242" i="7"/>
  <c r="F242" i="7"/>
  <c r="D242" i="7"/>
  <c r="C242" i="7"/>
  <c r="B242" i="7"/>
  <c r="A242" i="7"/>
  <c r="G241" i="7"/>
  <c r="F241" i="7"/>
  <c r="D241" i="7"/>
  <c r="C241" i="7"/>
  <c r="B241" i="7"/>
  <c r="A241" i="7"/>
  <c r="G240" i="7"/>
  <c r="F240" i="7"/>
  <c r="D240" i="7"/>
  <c r="C240" i="7"/>
  <c r="B240" i="7"/>
  <c r="A240" i="7"/>
  <c r="G239" i="7"/>
  <c r="F239" i="7"/>
  <c r="D239" i="7"/>
  <c r="C239" i="7"/>
  <c r="B239" i="7"/>
  <c r="A239" i="7"/>
  <c r="G238" i="7"/>
  <c r="F238" i="7"/>
  <c r="D238" i="7"/>
  <c r="C238" i="7"/>
  <c r="B238" i="7"/>
  <c r="A238" i="7"/>
  <c r="G237" i="7"/>
  <c r="F237" i="7"/>
  <c r="D237" i="7"/>
  <c r="C237" i="7"/>
  <c r="B237" i="7"/>
  <c r="A237" i="7"/>
  <c r="G236" i="7"/>
  <c r="F236" i="7"/>
  <c r="D236" i="7"/>
  <c r="C236" i="7"/>
  <c r="B236" i="7"/>
  <c r="A236" i="7"/>
  <c r="G235" i="7"/>
  <c r="F235" i="7"/>
  <c r="D235" i="7"/>
  <c r="C235" i="7"/>
  <c r="B235" i="7"/>
  <c r="A235" i="7"/>
  <c r="G234" i="7"/>
  <c r="F234" i="7"/>
  <c r="D234" i="7"/>
  <c r="C234" i="7"/>
  <c r="B234" i="7"/>
  <c r="A234" i="7"/>
  <c r="G233" i="7"/>
  <c r="F233" i="7"/>
  <c r="D233" i="7"/>
  <c r="C233" i="7"/>
  <c r="B233" i="7"/>
  <c r="A233" i="7"/>
  <c r="G232" i="7"/>
  <c r="F232" i="7"/>
  <c r="D232" i="7"/>
  <c r="C232" i="7"/>
  <c r="B232" i="7"/>
  <c r="A232" i="7"/>
  <c r="G231" i="7"/>
  <c r="F231" i="7"/>
  <c r="D231" i="7"/>
  <c r="C231" i="7"/>
  <c r="B231" i="7"/>
  <c r="A231" i="7"/>
  <c r="G230" i="7"/>
  <c r="F230" i="7"/>
  <c r="D230" i="7"/>
  <c r="C230" i="7"/>
  <c r="B230" i="7"/>
  <c r="A230" i="7"/>
  <c r="G229" i="7"/>
  <c r="F229" i="7"/>
  <c r="D229" i="7"/>
  <c r="C229" i="7"/>
  <c r="B229" i="7"/>
  <c r="A229" i="7"/>
  <c r="G228" i="7"/>
  <c r="F228" i="7"/>
  <c r="D228" i="7"/>
  <c r="C228" i="7"/>
  <c r="B228" i="7"/>
  <c r="A228" i="7"/>
  <c r="G227" i="7"/>
  <c r="F227" i="7"/>
  <c r="D227" i="7"/>
  <c r="C227" i="7"/>
  <c r="B227" i="7"/>
  <c r="A227" i="7"/>
  <c r="G226" i="7"/>
  <c r="F226" i="7"/>
  <c r="D226" i="7"/>
  <c r="C226" i="7"/>
  <c r="B226" i="7"/>
  <c r="A226" i="7"/>
  <c r="G225" i="7"/>
  <c r="F225" i="7"/>
  <c r="D225" i="7"/>
  <c r="C225" i="7"/>
  <c r="B225" i="7"/>
  <c r="A225" i="7"/>
  <c r="G224" i="7"/>
  <c r="F224" i="7"/>
  <c r="D224" i="7"/>
  <c r="C224" i="7"/>
  <c r="B224" i="7"/>
  <c r="A224" i="7"/>
  <c r="G223" i="7"/>
  <c r="F223" i="7"/>
  <c r="D223" i="7"/>
  <c r="C223" i="7"/>
  <c r="B223" i="7"/>
  <c r="A223" i="7"/>
  <c r="G222" i="7"/>
  <c r="F222" i="7"/>
  <c r="D222" i="7"/>
  <c r="C222" i="7"/>
  <c r="B222" i="7"/>
  <c r="A222" i="7"/>
  <c r="G221" i="7"/>
  <c r="F221" i="7"/>
  <c r="D221" i="7"/>
  <c r="C221" i="7"/>
  <c r="B221" i="7"/>
  <c r="A221" i="7"/>
  <c r="G220" i="7"/>
  <c r="F220" i="7"/>
  <c r="D220" i="7"/>
  <c r="C220" i="7"/>
  <c r="B220" i="7"/>
  <c r="A220" i="7"/>
  <c r="G219" i="7"/>
  <c r="F219" i="7"/>
  <c r="D219" i="7"/>
  <c r="C219" i="7"/>
  <c r="B219" i="7"/>
  <c r="A219" i="7"/>
  <c r="G218" i="7"/>
  <c r="F218" i="7"/>
  <c r="D218" i="7"/>
  <c r="C218" i="7"/>
  <c r="B218" i="7"/>
  <c r="A218" i="7"/>
  <c r="G217" i="7"/>
  <c r="F217" i="7"/>
  <c r="D217" i="7"/>
  <c r="C217" i="7"/>
  <c r="B217" i="7"/>
  <c r="A217" i="7"/>
  <c r="G216" i="7"/>
  <c r="F216" i="7"/>
  <c r="D216" i="7"/>
  <c r="C216" i="7"/>
  <c r="B216" i="7"/>
  <c r="A216" i="7"/>
  <c r="G215" i="7"/>
  <c r="F215" i="7"/>
  <c r="D215" i="7"/>
  <c r="C215" i="7"/>
  <c r="B215" i="7"/>
  <c r="A215" i="7"/>
  <c r="G214" i="7"/>
  <c r="F214" i="7"/>
  <c r="D214" i="7"/>
  <c r="C214" i="7"/>
  <c r="B214" i="7"/>
  <c r="A214" i="7"/>
  <c r="G213" i="7"/>
  <c r="F213" i="7"/>
  <c r="D213" i="7"/>
  <c r="C213" i="7"/>
  <c r="B213" i="7"/>
  <c r="A213" i="7"/>
  <c r="G212" i="7"/>
  <c r="F212" i="7"/>
  <c r="D212" i="7"/>
  <c r="C212" i="7"/>
  <c r="B212" i="7"/>
  <c r="A212" i="7"/>
  <c r="G211" i="7"/>
  <c r="F211" i="7"/>
  <c r="D211" i="7"/>
  <c r="C211" i="7"/>
  <c r="B211" i="7"/>
  <c r="A211" i="7"/>
  <c r="G210" i="7"/>
  <c r="F210" i="7"/>
  <c r="D210" i="7"/>
  <c r="C210" i="7"/>
  <c r="B210" i="7"/>
  <c r="A210" i="7"/>
  <c r="G209" i="7"/>
  <c r="F209" i="7"/>
  <c r="D209" i="7"/>
  <c r="C209" i="7"/>
  <c r="B209" i="7"/>
  <c r="A209" i="7"/>
  <c r="G208" i="7"/>
  <c r="F208" i="7"/>
  <c r="D208" i="7"/>
  <c r="C208" i="7"/>
  <c r="B208" i="7"/>
  <c r="A208" i="7"/>
  <c r="G207" i="7"/>
  <c r="F207" i="7"/>
  <c r="D207" i="7"/>
  <c r="C207" i="7"/>
  <c r="B207" i="7"/>
  <c r="A207" i="7"/>
  <c r="G206" i="7"/>
  <c r="F206" i="7"/>
  <c r="D206" i="7"/>
  <c r="C206" i="7"/>
  <c r="B206" i="7"/>
  <c r="A206" i="7"/>
  <c r="G205" i="7"/>
  <c r="F205" i="7"/>
  <c r="D205" i="7"/>
  <c r="C205" i="7"/>
  <c r="B205" i="7"/>
  <c r="A205" i="7"/>
  <c r="G204" i="7"/>
  <c r="F204" i="7"/>
  <c r="D204" i="7"/>
  <c r="C204" i="7"/>
  <c r="B204" i="7"/>
  <c r="A204" i="7"/>
  <c r="G203" i="7"/>
  <c r="F203" i="7"/>
  <c r="D203" i="7"/>
  <c r="C203" i="7"/>
  <c r="B203" i="7"/>
  <c r="A203" i="7"/>
  <c r="G202" i="7"/>
  <c r="F202" i="7"/>
  <c r="D202" i="7"/>
  <c r="C202" i="7"/>
  <c r="B202" i="7"/>
  <c r="A202" i="7"/>
  <c r="G201" i="7"/>
  <c r="F201" i="7"/>
  <c r="D201" i="7"/>
  <c r="C201" i="7"/>
  <c r="B201" i="7"/>
  <c r="A201" i="7"/>
  <c r="G200" i="7"/>
  <c r="F200" i="7"/>
  <c r="D200" i="7"/>
  <c r="C200" i="7"/>
  <c r="B200" i="7"/>
  <c r="A200" i="7"/>
  <c r="G199" i="7"/>
  <c r="F199" i="7"/>
  <c r="D199" i="7"/>
  <c r="C199" i="7"/>
  <c r="B199" i="7"/>
  <c r="A199" i="7"/>
  <c r="G198" i="7"/>
  <c r="F198" i="7"/>
  <c r="D198" i="7"/>
  <c r="C198" i="7"/>
  <c r="B198" i="7"/>
  <c r="A198" i="7"/>
  <c r="G197" i="7"/>
  <c r="F197" i="7"/>
  <c r="D197" i="7"/>
  <c r="C197" i="7"/>
  <c r="B197" i="7"/>
  <c r="A197" i="7"/>
  <c r="G196" i="7"/>
  <c r="F196" i="7"/>
  <c r="D196" i="7"/>
  <c r="C196" i="7"/>
  <c r="B196" i="7"/>
  <c r="A196" i="7"/>
  <c r="G195" i="7"/>
  <c r="F195" i="7"/>
  <c r="D195" i="7"/>
  <c r="C195" i="7"/>
  <c r="B195" i="7"/>
  <c r="A195" i="7"/>
  <c r="G194" i="7"/>
  <c r="F194" i="7"/>
  <c r="D194" i="7"/>
  <c r="C194" i="7"/>
  <c r="B194" i="7"/>
  <c r="A194" i="7"/>
  <c r="G193" i="7"/>
  <c r="F193" i="7"/>
  <c r="D193" i="7"/>
  <c r="C193" i="7"/>
  <c r="B193" i="7"/>
  <c r="A193" i="7"/>
  <c r="G192" i="7"/>
  <c r="F192" i="7"/>
  <c r="D192" i="7"/>
  <c r="C192" i="7"/>
  <c r="B192" i="7"/>
  <c r="A192" i="7"/>
  <c r="G191" i="7"/>
  <c r="F191" i="7"/>
  <c r="D191" i="7"/>
  <c r="C191" i="7"/>
  <c r="B191" i="7"/>
  <c r="A191" i="7"/>
  <c r="G190" i="7"/>
  <c r="F190" i="7"/>
  <c r="D190" i="7"/>
  <c r="C190" i="7"/>
  <c r="B190" i="7"/>
  <c r="A190" i="7"/>
  <c r="G189" i="7"/>
  <c r="F189" i="7"/>
  <c r="D189" i="7"/>
  <c r="C189" i="7"/>
  <c r="B189" i="7"/>
  <c r="A189" i="7"/>
  <c r="G188" i="7"/>
  <c r="F188" i="7"/>
  <c r="D188" i="7"/>
  <c r="C188" i="7"/>
  <c r="B188" i="7"/>
  <c r="A188" i="7"/>
  <c r="G187" i="7"/>
  <c r="F187" i="7"/>
  <c r="D187" i="7"/>
  <c r="C187" i="7"/>
  <c r="B187" i="7"/>
  <c r="A187" i="7"/>
  <c r="G186" i="7"/>
  <c r="F186" i="7"/>
  <c r="D186" i="7"/>
  <c r="C186" i="7"/>
  <c r="B186" i="7"/>
  <c r="A186" i="7"/>
  <c r="G185" i="7"/>
  <c r="F185" i="7"/>
  <c r="D185" i="7"/>
  <c r="C185" i="7"/>
  <c r="B185" i="7"/>
  <c r="A185" i="7"/>
  <c r="G184" i="7"/>
  <c r="F184" i="7"/>
  <c r="D184" i="7"/>
  <c r="C184" i="7"/>
  <c r="B184" i="7"/>
  <c r="A184" i="7"/>
  <c r="G183" i="7"/>
  <c r="F183" i="7"/>
  <c r="D183" i="7"/>
  <c r="C183" i="7"/>
  <c r="B183" i="7"/>
  <c r="A183" i="7"/>
  <c r="G182" i="7"/>
  <c r="F182" i="7"/>
  <c r="D182" i="7"/>
  <c r="C182" i="7"/>
  <c r="B182" i="7"/>
  <c r="A182" i="7"/>
  <c r="G181" i="7"/>
  <c r="F181" i="7"/>
  <c r="D181" i="7"/>
  <c r="C181" i="7"/>
  <c r="B181" i="7"/>
  <c r="A181" i="7"/>
  <c r="G180" i="7"/>
  <c r="F180" i="7"/>
  <c r="D180" i="7"/>
  <c r="C180" i="7"/>
  <c r="B180" i="7"/>
  <c r="A180" i="7"/>
  <c r="G179" i="7"/>
  <c r="F179" i="7"/>
  <c r="D179" i="7"/>
  <c r="C179" i="7"/>
  <c r="B179" i="7"/>
  <c r="A179" i="7"/>
  <c r="G178" i="7"/>
  <c r="F178" i="7"/>
  <c r="D178" i="7"/>
  <c r="C178" i="7"/>
  <c r="B178" i="7"/>
  <c r="A178" i="7"/>
  <c r="G177" i="7"/>
  <c r="F177" i="7"/>
  <c r="D177" i="7"/>
  <c r="C177" i="7"/>
  <c r="B177" i="7"/>
  <c r="A177" i="7"/>
  <c r="G176" i="7"/>
  <c r="F176" i="7"/>
  <c r="D176" i="7"/>
  <c r="C176" i="7"/>
  <c r="B176" i="7"/>
  <c r="A176" i="7"/>
  <c r="G175" i="7"/>
  <c r="F175" i="7"/>
  <c r="D175" i="7"/>
  <c r="C175" i="7"/>
  <c r="B175" i="7"/>
  <c r="A175" i="7"/>
  <c r="G174" i="7"/>
  <c r="F174" i="7"/>
  <c r="D174" i="7"/>
  <c r="C174" i="7"/>
  <c r="B174" i="7"/>
  <c r="A174" i="7"/>
  <c r="G173" i="7"/>
  <c r="F173" i="7"/>
  <c r="D173" i="7"/>
  <c r="C173" i="7"/>
  <c r="B173" i="7"/>
  <c r="A173" i="7"/>
  <c r="G172" i="7"/>
  <c r="F172" i="7"/>
  <c r="D172" i="7"/>
  <c r="C172" i="7"/>
  <c r="B172" i="7"/>
  <c r="A172" i="7"/>
  <c r="G171" i="7"/>
  <c r="F171" i="7"/>
  <c r="D171" i="7"/>
  <c r="C171" i="7"/>
  <c r="B171" i="7"/>
  <c r="A171" i="7"/>
  <c r="G170" i="7"/>
  <c r="F170" i="7"/>
  <c r="D170" i="7"/>
  <c r="C170" i="7"/>
  <c r="B170" i="7"/>
  <c r="A170" i="7"/>
  <c r="G169" i="7"/>
  <c r="F169" i="7"/>
  <c r="D169" i="7"/>
  <c r="C169" i="7"/>
  <c r="B169" i="7"/>
  <c r="A169" i="7"/>
  <c r="G168" i="7"/>
  <c r="F168" i="7"/>
  <c r="D168" i="7"/>
  <c r="C168" i="7"/>
  <c r="B168" i="7"/>
  <c r="A168" i="7"/>
  <c r="G167" i="7"/>
  <c r="F167" i="7"/>
  <c r="D167" i="7"/>
  <c r="C167" i="7"/>
  <c r="B167" i="7"/>
  <c r="A167" i="7"/>
  <c r="G166" i="7"/>
  <c r="F166" i="7"/>
  <c r="D166" i="7"/>
  <c r="C166" i="7"/>
  <c r="B166" i="7"/>
  <c r="A166" i="7"/>
  <c r="G165" i="7"/>
  <c r="F165" i="7"/>
  <c r="D165" i="7"/>
  <c r="C165" i="7"/>
  <c r="B165" i="7"/>
  <c r="A165" i="7"/>
  <c r="G164" i="7"/>
  <c r="F164" i="7"/>
  <c r="D164" i="7"/>
  <c r="C164" i="7"/>
  <c r="B164" i="7"/>
  <c r="A164" i="7"/>
  <c r="G163" i="7"/>
  <c r="F163" i="7"/>
  <c r="D163" i="7"/>
  <c r="C163" i="7"/>
  <c r="B163" i="7"/>
  <c r="A163" i="7"/>
  <c r="G162" i="7"/>
  <c r="F162" i="7"/>
  <c r="D162" i="7"/>
  <c r="C162" i="7"/>
  <c r="B162" i="7"/>
  <c r="A162" i="7"/>
  <c r="G161" i="7"/>
  <c r="F161" i="7"/>
  <c r="D161" i="7"/>
  <c r="C161" i="7"/>
  <c r="B161" i="7"/>
  <c r="A161" i="7"/>
  <c r="G160" i="7"/>
  <c r="F160" i="7"/>
  <c r="D160" i="7"/>
  <c r="C160" i="7"/>
  <c r="B160" i="7"/>
  <c r="A160" i="7"/>
  <c r="G159" i="7"/>
  <c r="F159" i="7"/>
  <c r="D159" i="7"/>
  <c r="C159" i="7"/>
  <c r="B159" i="7"/>
  <c r="A159" i="7"/>
  <c r="G158" i="7"/>
  <c r="F158" i="7"/>
  <c r="D158" i="7"/>
  <c r="C158" i="7"/>
  <c r="B158" i="7"/>
  <c r="A158" i="7"/>
  <c r="G157" i="7"/>
  <c r="F157" i="7"/>
  <c r="D157" i="7"/>
  <c r="C157" i="7"/>
  <c r="B157" i="7"/>
  <c r="A157" i="7"/>
  <c r="G156" i="7"/>
  <c r="F156" i="7"/>
  <c r="D156" i="7"/>
  <c r="C156" i="7"/>
  <c r="B156" i="7"/>
  <c r="A156" i="7"/>
  <c r="G155" i="7"/>
  <c r="F155" i="7"/>
  <c r="D155" i="7"/>
  <c r="C155" i="7"/>
  <c r="B155" i="7"/>
  <c r="A155" i="7"/>
  <c r="G154" i="7"/>
  <c r="F154" i="7"/>
  <c r="D154" i="7"/>
  <c r="C154" i="7"/>
  <c r="B154" i="7"/>
  <c r="A154" i="7"/>
  <c r="G153" i="7"/>
  <c r="F153" i="7"/>
  <c r="D153" i="7"/>
  <c r="C153" i="7"/>
  <c r="B153" i="7"/>
  <c r="A153" i="7"/>
  <c r="G152" i="7"/>
  <c r="F152" i="7"/>
  <c r="D152" i="7"/>
  <c r="C152" i="7"/>
  <c r="B152" i="7"/>
  <c r="A152" i="7"/>
  <c r="G151" i="7"/>
  <c r="F151" i="7"/>
  <c r="D151" i="7"/>
  <c r="C151" i="7"/>
  <c r="B151" i="7"/>
  <c r="A151" i="7"/>
  <c r="G150" i="7"/>
  <c r="F150" i="7"/>
  <c r="D150" i="7"/>
  <c r="C150" i="7"/>
  <c r="B150" i="7"/>
  <c r="A150" i="7"/>
  <c r="G149" i="7"/>
  <c r="F149" i="7"/>
  <c r="D149" i="7"/>
  <c r="C149" i="7"/>
  <c r="B149" i="7"/>
  <c r="A149" i="7"/>
  <c r="G148" i="7"/>
  <c r="F148" i="7"/>
  <c r="D148" i="7"/>
  <c r="C148" i="7"/>
  <c r="B148" i="7"/>
  <c r="A148" i="7"/>
  <c r="G147" i="7"/>
  <c r="F147" i="7"/>
  <c r="D147" i="7"/>
  <c r="C147" i="7"/>
  <c r="B147" i="7"/>
  <c r="A147" i="7"/>
  <c r="G146" i="7"/>
  <c r="F146" i="7"/>
  <c r="D146" i="7"/>
  <c r="C146" i="7"/>
  <c r="B146" i="7"/>
  <c r="A146" i="7"/>
  <c r="G145" i="7"/>
  <c r="F145" i="7"/>
  <c r="D145" i="7"/>
  <c r="C145" i="7"/>
  <c r="B145" i="7"/>
  <c r="A145" i="7"/>
  <c r="G144" i="7"/>
  <c r="F144" i="7"/>
  <c r="D144" i="7"/>
  <c r="C144" i="7"/>
  <c r="B144" i="7"/>
  <c r="A144" i="7"/>
  <c r="G143" i="7"/>
  <c r="F143" i="7"/>
  <c r="D143" i="7"/>
  <c r="C143" i="7"/>
  <c r="B143" i="7"/>
  <c r="A143" i="7"/>
  <c r="G142" i="7"/>
  <c r="F142" i="7"/>
  <c r="D142" i="7"/>
  <c r="C142" i="7"/>
  <c r="B142" i="7"/>
  <c r="A142" i="7"/>
  <c r="G141" i="7"/>
  <c r="F141" i="7"/>
  <c r="D141" i="7"/>
  <c r="C141" i="7"/>
  <c r="B141" i="7"/>
  <c r="A141" i="7"/>
  <c r="G140" i="7"/>
  <c r="F140" i="7"/>
  <c r="D140" i="7"/>
  <c r="C140" i="7"/>
  <c r="B140" i="7"/>
  <c r="A140" i="7"/>
  <c r="G139" i="7"/>
  <c r="F139" i="7"/>
  <c r="D139" i="7"/>
  <c r="C139" i="7"/>
  <c r="B139" i="7"/>
  <c r="A139" i="7"/>
  <c r="G138" i="7"/>
  <c r="F138" i="7"/>
  <c r="D138" i="7"/>
  <c r="C138" i="7"/>
  <c r="B138" i="7"/>
  <c r="A138" i="7"/>
  <c r="G137" i="7"/>
  <c r="F137" i="7"/>
  <c r="D137" i="7"/>
  <c r="C137" i="7"/>
  <c r="B137" i="7"/>
  <c r="A137" i="7"/>
  <c r="G136" i="7"/>
  <c r="F136" i="7"/>
  <c r="D136" i="7"/>
  <c r="C136" i="7"/>
  <c r="B136" i="7"/>
  <c r="A136" i="7"/>
  <c r="G135" i="7"/>
  <c r="F135" i="7"/>
  <c r="D135" i="7"/>
  <c r="C135" i="7"/>
  <c r="B135" i="7"/>
  <c r="A135" i="7"/>
  <c r="G134" i="7"/>
  <c r="F134" i="7"/>
  <c r="D134" i="7"/>
  <c r="C134" i="7"/>
  <c r="B134" i="7"/>
  <c r="A134" i="7"/>
  <c r="G133" i="7"/>
  <c r="F133" i="7"/>
  <c r="D133" i="7"/>
  <c r="C133" i="7"/>
  <c r="B133" i="7"/>
  <c r="A133" i="7"/>
  <c r="G132" i="7"/>
  <c r="F132" i="7"/>
  <c r="D132" i="7"/>
  <c r="C132" i="7"/>
  <c r="B132" i="7"/>
  <c r="A132" i="7"/>
  <c r="G131" i="7"/>
  <c r="F131" i="7"/>
  <c r="D131" i="7"/>
  <c r="C131" i="7"/>
  <c r="B131" i="7"/>
  <c r="A131" i="7"/>
  <c r="G130" i="7"/>
  <c r="F130" i="7"/>
  <c r="D130" i="7"/>
  <c r="C130" i="7"/>
  <c r="B130" i="7"/>
  <c r="A130" i="7"/>
  <c r="G129" i="7"/>
  <c r="F129" i="7"/>
  <c r="D129" i="7"/>
  <c r="C129" i="7"/>
  <c r="B129" i="7"/>
  <c r="A129" i="7"/>
  <c r="G128" i="7"/>
  <c r="F128" i="7"/>
  <c r="D128" i="7"/>
  <c r="C128" i="7"/>
  <c r="B128" i="7"/>
  <c r="A128" i="7"/>
  <c r="G127" i="7"/>
  <c r="F127" i="7"/>
  <c r="D127" i="7"/>
  <c r="C127" i="7"/>
  <c r="B127" i="7"/>
  <c r="A127" i="7"/>
  <c r="G126" i="7"/>
  <c r="F126" i="7"/>
  <c r="D126" i="7"/>
  <c r="C126" i="7"/>
  <c r="B126" i="7"/>
  <c r="A126" i="7"/>
  <c r="G125" i="7"/>
  <c r="F125" i="7"/>
  <c r="D125" i="7"/>
  <c r="C125" i="7"/>
  <c r="B125" i="7"/>
  <c r="A125" i="7"/>
  <c r="G124" i="7"/>
  <c r="F124" i="7"/>
  <c r="D124" i="7"/>
  <c r="C124" i="7"/>
  <c r="B124" i="7"/>
  <c r="A124" i="7"/>
  <c r="G123" i="7"/>
  <c r="F123" i="7"/>
  <c r="D123" i="7"/>
  <c r="C123" i="7"/>
  <c r="B123" i="7"/>
  <c r="A123" i="7"/>
  <c r="G122" i="7"/>
  <c r="F122" i="7"/>
  <c r="D122" i="7"/>
  <c r="C122" i="7"/>
  <c r="B122" i="7"/>
  <c r="A122" i="7"/>
  <c r="G121" i="7"/>
  <c r="F121" i="7"/>
  <c r="D121" i="7"/>
  <c r="C121" i="7"/>
  <c r="B121" i="7"/>
  <c r="A121" i="7"/>
  <c r="G120" i="7"/>
  <c r="F120" i="7"/>
  <c r="D120" i="7"/>
  <c r="C120" i="7"/>
  <c r="B120" i="7"/>
  <c r="A120" i="7"/>
  <c r="G119" i="7"/>
  <c r="F119" i="7"/>
  <c r="D119" i="7"/>
  <c r="C119" i="7"/>
  <c r="B119" i="7"/>
  <c r="A119" i="7"/>
  <c r="G118" i="7"/>
  <c r="F118" i="7"/>
  <c r="D118" i="7"/>
  <c r="C118" i="7"/>
  <c r="B118" i="7"/>
  <c r="A118" i="7"/>
  <c r="G117" i="7"/>
  <c r="F117" i="7"/>
  <c r="D117" i="7"/>
  <c r="C117" i="7"/>
  <c r="B117" i="7"/>
  <c r="A117" i="7"/>
  <c r="G116" i="7"/>
  <c r="F116" i="7"/>
  <c r="D116" i="7"/>
  <c r="C116" i="7"/>
  <c r="B116" i="7"/>
  <c r="A116" i="7"/>
  <c r="G115" i="7"/>
  <c r="F115" i="7"/>
  <c r="D115" i="7"/>
  <c r="C115" i="7"/>
  <c r="B115" i="7"/>
  <c r="A115" i="7"/>
  <c r="G114" i="7"/>
  <c r="F114" i="7"/>
  <c r="D114" i="7"/>
  <c r="C114" i="7"/>
  <c r="B114" i="7"/>
  <c r="A114" i="7"/>
  <c r="G113" i="7"/>
  <c r="F113" i="7"/>
  <c r="D113" i="7"/>
  <c r="C113" i="7"/>
  <c r="B113" i="7"/>
  <c r="A113" i="7"/>
  <c r="G112" i="7"/>
  <c r="F112" i="7"/>
  <c r="D112" i="7"/>
  <c r="C112" i="7"/>
  <c r="B112" i="7"/>
  <c r="A112" i="7"/>
  <c r="G111" i="7"/>
  <c r="F111" i="7"/>
  <c r="D111" i="7"/>
  <c r="C111" i="7"/>
  <c r="B111" i="7"/>
  <c r="A111" i="7"/>
  <c r="G110" i="7"/>
  <c r="F110" i="7"/>
  <c r="D110" i="7"/>
  <c r="C110" i="7"/>
  <c r="B110" i="7"/>
  <c r="A110" i="7"/>
  <c r="G109" i="7"/>
  <c r="F109" i="7"/>
  <c r="D109" i="7"/>
  <c r="C109" i="7"/>
  <c r="B109" i="7"/>
  <c r="A109" i="7"/>
  <c r="G108" i="7"/>
  <c r="F108" i="7"/>
  <c r="D108" i="7"/>
  <c r="C108" i="7"/>
  <c r="B108" i="7"/>
  <c r="A108" i="7"/>
  <c r="G107" i="7"/>
  <c r="F107" i="7"/>
  <c r="D107" i="7"/>
  <c r="C107" i="7"/>
  <c r="B107" i="7"/>
  <c r="A107" i="7"/>
  <c r="G106" i="7"/>
  <c r="F106" i="7"/>
  <c r="D106" i="7"/>
  <c r="C106" i="7"/>
  <c r="B106" i="7"/>
  <c r="A106" i="7"/>
  <c r="G105" i="7"/>
  <c r="F105" i="7"/>
  <c r="D105" i="7"/>
  <c r="C105" i="7"/>
  <c r="B105" i="7"/>
  <c r="A105" i="7"/>
  <c r="G104" i="7"/>
  <c r="F104" i="7"/>
  <c r="D104" i="7"/>
  <c r="C104" i="7"/>
  <c r="B104" i="7"/>
  <c r="A104" i="7"/>
  <c r="G103" i="7"/>
  <c r="F103" i="7"/>
  <c r="D103" i="7"/>
  <c r="C103" i="7"/>
  <c r="B103" i="7"/>
  <c r="A103" i="7"/>
  <c r="G102" i="7"/>
  <c r="F102" i="7"/>
  <c r="D102" i="7"/>
  <c r="C102" i="7"/>
  <c r="B102" i="7"/>
  <c r="A102" i="7"/>
  <c r="G101" i="7"/>
  <c r="F101" i="7"/>
  <c r="D101" i="7"/>
  <c r="C101" i="7"/>
  <c r="B101" i="7"/>
  <c r="A101" i="7"/>
  <c r="G100" i="7"/>
  <c r="F100" i="7"/>
  <c r="D100" i="7"/>
  <c r="C100" i="7"/>
  <c r="B100" i="7"/>
  <c r="A100" i="7"/>
  <c r="G99" i="7"/>
  <c r="F99" i="7"/>
  <c r="D99" i="7"/>
  <c r="C99" i="7"/>
  <c r="B99" i="7"/>
  <c r="A99" i="7"/>
  <c r="G98" i="7"/>
  <c r="F98" i="7"/>
  <c r="D98" i="7"/>
  <c r="C98" i="7"/>
  <c r="B98" i="7"/>
  <c r="A98" i="7"/>
  <c r="G97" i="7"/>
  <c r="F97" i="7"/>
  <c r="D97" i="7"/>
  <c r="C97" i="7"/>
  <c r="B97" i="7"/>
  <c r="A97" i="7"/>
  <c r="G96" i="7"/>
  <c r="F96" i="7"/>
  <c r="D96" i="7"/>
  <c r="C96" i="7"/>
  <c r="B96" i="7"/>
  <c r="A96" i="7"/>
  <c r="G95" i="7"/>
  <c r="F95" i="7"/>
  <c r="D95" i="7"/>
  <c r="C95" i="7"/>
  <c r="B95" i="7"/>
  <c r="A95" i="7"/>
  <c r="G94" i="7"/>
  <c r="F94" i="7"/>
  <c r="D94" i="7"/>
  <c r="C94" i="7"/>
  <c r="B94" i="7"/>
  <c r="A94" i="7"/>
  <c r="G93" i="7"/>
  <c r="F93" i="7"/>
  <c r="D93" i="7"/>
  <c r="C93" i="7"/>
  <c r="B93" i="7"/>
  <c r="A93" i="7"/>
  <c r="G92" i="7"/>
  <c r="F92" i="7"/>
  <c r="D92" i="7"/>
  <c r="C92" i="7"/>
  <c r="B92" i="7"/>
  <c r="A92" i="7"/>
  <c r="G91" i="7"/>
  <c r="F91" i="7"/>
  <c r="D91" i="7"/>
  <c r="C91" i="7"/>
  <c r="B91" i="7"/>
  <c r="A91" i="7"/>
  <c r="G90" i="7"/>
  <c r="F90" i="7"/>
  <c r="D90" i="7"/>
  <c r="C90" i="7"/>
  <c r="B90" i="7"/>
  <c r="A90" i="7"/>
  <c r="G89" i="7"/>
  <c r="F89" i="7"/>
  <c r="D89" i="7"/>
  <c r="C89" i="7"/>
  <c r="B89" i="7"/>
  <c r="A89" i="7"/>
  <c r="G88" i="7"/>
  <c r="F88" i="7"/>
  <c r="D88" i="7"/>
  <c r="C88" i="7"/>
  <c r="B88" i="7"/>
  <c r="A88" i="7"/>
  <c r="G87" i="7"/>
  <c r="F87" i="7"/>
  <c r="D87" i="7"/>
  <c r="C87" i="7"/>
  <c r="B87" i="7"/>
  <c r="A87" i="7"/>
  <c r="G86" i="7"/>
  <c r="F86" i="7"/>
  <c r="D86" i="7"/>
  <c r="C86" i="7"/>
  <c r="B86" i="7"/>
  <c r="A86" i="7"/>
  <c r="G85" i="7"/>
  <c r="F85" i="7"/>
  <c r="D85" i="7"/>
  <c r="C85" i="7"/>
  <c r="B85" i="7"/>
  <c r="A85" i="7"/>
  <c r="G84" i="7"/>
  <c r="F84" i="7"/>
  <c r="D84" i="7"/>
  <c r="C84" i="7"/>
  <c r="B84" i="7"/>
  <c r="A84" i="7"/>
  <c r="G83" i="7"/>
  <c r="F83" i="7"/>
  <c r="D83" i="7"/>
  <c r="C83" i="7"/>
  <c r="B83" i="7"/>
  <c r="A83" i="7"/>
  <c r="G82" i="7"/>
  <c r="F82" i="7"/>
  <c r="D82" i="7"/>
  <c r="C82" i="7"/>
  <c r="B82" i="7"/>
  <c r="A82" i="7"/>
  <c r="G81" i="7"/>
  <c r="F81" i="7"/>
  <c r="D81" i="7"/>
  <c r="C81" i="7"/>
  <c r="B81" i="7"/>
  <c r="A81" i="7"/>
  <c r="G80" i="7"/>
  <c r="F80" i="7"/>
  <c r="D80" i="7"/>
  <c r="C80" i="7"/>
  <c r="B80" i="7"/>
  <c r="A80" i="7"/>
  <c r="G79" i="7"/>
  <c r="F79" i="7"/>
  <c r="D79" i="7"/>
  <c r="C79" i="7"/>
  <c r="B79" i="7"/>
  <c r="A79" i="7"/>
  <c r="G78" i="7"/>
  <c r="F78" i="7"/>
  <c r="D78" i="7"/>
  <c r="C78" i="7"/>
  <c r="B78" i="7"/>
  <c r="A78" i="7"/>
  <c r="G77" i="7"/>
  <c r="F77" i="7"/>
  <c r="D77" i="7"/>
  <c r="C77" i="7"/>
  <c r="B77" i="7"/>
  <c r="A77" i="7"/>
  <c r="G76" i="7"/>
  <c r="F76" i="7"/>
  <c r="D76" i="7"/>
  <c r="C76" i="7"/>
  <c r="B76" i="7"/>
  <c r="A76" i="7"/>
  <c r="G75" i="7"/>
  <c r="F75" i="7"/>
  <c r="D75" i="7"/>
  <c r="C75" i="7"/>
  <c r="B75" i="7"/>
  <c r="A75" i="7"/>
  <c r="G74" i="7"/>
  <c r="F74" i="7"/>
  <c r="D74" i="7"/>
  <c r="C74" i="7"/>
  <c r="B74" i="7"/>
  <c r="A74" i="7"/>
  <c r="G73" i="7"/>
  <c r="F73" i="7"/>
  <c r="D73" i="7"/>
  <c r="C73" i="7"/>
  <c r="B73" i="7"/>
  <c r="A73" i="7"/>
  <c r="G72" i="7"/>
  <c r="F72" i="7"/>
  <c r="D72" i="7"/>
  <c r="C72" i="7"/>
  <c r="B72" i="7"/>
  <c r="A72" i="7"/>
  <c r="G71" i="7"/>
  <c r="F71" i="7"/>
  <c r="D71" i="7"/>
  <c r="C71" i="7"/>
  <c r="B71" i="7"/>
  <c r="A71" i="7"/>
  <c r="G70" i="7"/>
  <c r="F70" i="7"/>
  <c r="D70" i="7"/>
  <c r="C70" i="7"/>
  <c r="B70" i="7"/>
  <c r="A70" i="7"/>
  <c r="G69" i="7"/>
  <c r="F69" i="7"/>
  <c r="D69" i="7"/>
  <c r="C69" i="7"/>
  <c r="B69" i="7"/>
  <c r="A69" i="7"/>
  <c r="G68" i="7"/>
  <c r="F68" i="7"/>
  <c r="D68" i="7"/>
  <c r="C68" i="7"/>
  <c r="B68" i="7"/>
  <c r="A68" i="7"/>
  <c r="G67" i="7"/>
  <c r="F67" i="7"/>
  <c r="D67" i="7"/>
  <c r="C67" i="7"/>
  <c r="B67" i="7"/>
  <c r="A67" i="7"/>
  <c r="G66" i="7"/>
  <c r="F66" i="7"/>
  <c r="D66" i="7"/>
  <c r="C66" i="7"/>
  <c r="B66" i="7"/>
  <c r="A66" i="7"/>
  <c r="G65" i="7"/>
  <c r="F65" i="7"/>
  <c r="D65" i="7"/>
  <c r="C65" i="7"/>
  <c r="B65" i="7"/>
  <c r="A65" i="7"/>
  <c r="G64" i="7"/>
  <c r="F64" i="7"/>
  <c r="D64" i="7"/>
  <c r="C64" i="7"/>
  <c r="B64" i="7"/>
  <c r="A64" i="7"/>
  <c r="G63" i="7"/>
  <c r="F63" i="7"/>
  <c r="D63" i="7"/>
  <c r="C63" i="7"/>
  <c r="B63" i="7"/>
  <c r="A63" i="7"/>
  <c r="G62" i="7"/>
  <c r="F62" i="7"/>
  <c r="D62" i="7"/>
  <c r="C62" i="7"/>
  <c r="B62" i="7"/>
  <c r="A62" i="7"/>
  <c r="G61" i="7"/>
  <c r="F61" i="7"/>
  <c r="D61" i="7"/>
  <c r="C61" i="7"/>
  <c r="B61" i="7"/>
  <c r="A61" i="7"/>
  <c r="G60" i="7"/>
  <c r="F60" i="7"/>
  <c r="D60" i="7"/>
  <c r="C60" i="7"/>
  <c r="B60" i="7"/>
  <c r="A60" i="7"/>
  <c r="G59" i="7"/>
  <c r="F59" i="7"/>
  <c r="D59" i="7"/>
  <c r="C59" i="7"/>
  <c r="B59" i="7"/>
  <c r="A59" i="7"/>
  <c r="G58" i="7"/>
  <c r="F58" i="7"/>
  <c r="D58" i="7"/>
  <c r="C58" i="7"/>
  <c r="B58" i="7"/>
  <c r="A58" i="7"/>
  <c r="G57" i="7"/>
  <c r="F57" i="7"/>
  <c r="D57" i="7"/>
  <c r="C57" i="7"/>
  <c r="B57" i="7"/>
  <c r="A57" i="7"/>
  <c r="G56" i="7"/>
  <c r="F56" i="7"/>
  <c r="D56" i="7"/>
  <c r="C56" i="7"/>
  <c r="B56" i="7"/>
  <c r="A56" i="7"/>
  <c r="G55" i="7"/>
  <c r="F55" i="7"/>
  <c r="D55" i="7"/>
  <c r="C55" i="7"/>
  <c r="B55" i="7"/>
  <c r="A55" i="7"/>
  <c r="G54" i="7"/>
  <c r="F54" i="7"/>
  <c r="D54" i="7"/>
  <c r="C54" i="7"/>
  <c r="B54" i="7"/>
  <c r="A54" i="7"/>
  <c r="G53" i="7"/>
  <c r="F53" i="7"/>
  <c r="D53" i="7"/>
  <c r="C53" i="7"/>
  <c r="B53" i="7"/>
  <c r="A53" i="7"/>
  <c r="G52" i="7"/>
  <c r="F52" i="7"/>
  <c r="D52" i="7"/>
  <c r="C52" i="7"/>
  <c r="B52" i="7"/>
  <c r="A52" i="7"/>
  <c r="G51" i="7"/>
  <c r="F51" i="7"/>
  <c r="D51" i="7"/>
  <c r="C51" i="7"/>
  <c r="B51" i="7"/>
  <c r="A51" i="7"/>
  <c r="G50" i="7"/>
  <c r="F50" i="7"/>
  <c r="D50" i="7"/>
  <c r="C50" i="7"/>
  <c r="B50" i="7"/>
  <c r="A50" i="7"/>
  <c r="G49" i="7"/>
  <c r="F49" i="7"/>
  <c r="D49" i="7"/>
  <c r="C49" i="7"/>
  <c r="B49" i="7"/>
  <c r="A49" i="7"/>
  <c r="G48" i="7"/>
  <c r="F48" i="7"/>
  <c r="D48" i="7"/>
  <c r="C48" i="7"/>
  <c r="B48" i="7"/>
  <c r="A48" i="7"/>
  <c r="G47" i="7"/>
  <c r="F47" i="7"/>
  <c r="D47" i="7"/>
  <c r="C47" i="7"/>
  <c r="B47" i="7"/>
  <c r="A47" i="7"/>
  <c r="G46" i="7"/>
  <c r="F46" i="7"/>
  <c r="D46" i="7"/>
  <c r="C46" i="7"/>
  <c r="B46" i="7"/>
  <c r="A46" i="7"/>
  <c r="G45" i="7"/>
  <c r="F45" i="7"/>
  <c r="D45" i="7"/>
  <c r="C45" i="7"/>
  <c r="B45" i="7"/>
  <c r="A45" i="7"/>
  <c r="G44" i="7"/>
  <c r="F44" i="7"/>
  <c r="D44" i="7"/>
  <c r="C44" i="7"/>
  <c r="B44" i="7"/>
  <c r="A44" i="7"/>
  <c r="G43" i="7"/>
  <c r="F43" i="7"/>
  <c r="D43" i="7"/>
  <c r="C43" i="7"/>
  <c r="B43" i="7"/>
  <c r="A43" i="7"/>
  <c r="G42" i="7"/>
  <c r="F42" i="7"/>
  <c r="D42" i="7"/>
  <c r="C42" i="7"/>
  <c r="B42" i="7"/>
  <c r="A42" i="7"/>
  <c r="G41" i="7"/>
  <c r="F41" i="7"/>
  <c r="D41" i="7"/>
  <c r="C41" i="7"/>
  <c r="B41" i="7"/>
  <c r="A41" i="7"/>
  <c r="G40" i="7"/>
  <c r="F40" i="7"/>
  <c r="D40" i="7"/>
  <c r="C40" i="7"/>
  <c r="B40" i="7"/>
  <c r="A40" i="7"/>
  <c r="G39" i="7"/>
  <c r="F39" i="7"/>
  <c r="D39" i="7"/>
  <c r="C39" i="7"/>
  <c r="B39" i="7"/>
  <c r="A39" i="7"/>
  <c r="G38" i="7"/>
  <c r="F38" i="7"/>
  <c r="D38" i="7"/>
  <c r="C38" i="7"/>
  <c r="B38" i="7"/>
  <c r="A38" i="7"/>
  <c r="G37" i="7"/>
  <c r="F37" i="7"/>
  <c r="D37" i="7"/>
  <c r="C37" i="7"/>
  <c r="B37" i="7"/>
  <c r="A37" i="7"/>
  <c r="G36" i="7"/>
  <c r="F36" i="7"/>
  <c r="D36" i="7"/>
  <c r="C36" i="7"/>
  <c r="B36" i="7"/>
  <c r="A36" i="7"/>
  <c r="G35" i="7"/>
  <c r="F35" i="7"/>
  <c r="D35" i="7"/>
  <c r="C35" i="7"/>
  <c r="B35" i="7"/>
  <c r="A35" i="7"/>
  <c r="G34" i="7"/>
  <c r="F34" i="7"/>
  <c r="D34" i="7"/>
  <c r="C34" i="7"/>
  <c r="B34" i="7"/>
  <c r="A34" i="7"/>
  <c r="G33" i="7"/>
  <c r="F33" i="7"/>
  <c r="D33" i="7"/>
  <c r="C33" i="7"/>
  <c r="B33" i="7"/>
  <c r="A33" i="7"/>
  <c r="G32" i="7"/>
  <c r="F32" i="7"/>
  <c r="D32" i="7"/>
  <c r="C32" i="7"/>
  <c r="B32" i="7"/>
  <c r="A32" i="7"/>
  <c r="G31" i="7"/>
  <c r="F31" i="7"/>
  <c r="D31" i="7"/>
  <c r="C31" i="7"/>
  <c r="B31" i="7"/>
  <c r="A31" i="7"/>
  <c r="G30" i="7"/>
  <c r="F30" i="7"/>
  <c r="D30" i="7"/>
  <c r="C30" i="7"/>
  <c r="B30" i="7"/>
  <c r="A30" i="7"/>
  <c r="G29" i="7"/>
  <c r="F29" i="7"/>
  <c r="D29" i="7"/>
  <c r="C29" i="7"/>
  <c r="B29" i="7"/>
  <c r="A29" i="7"/>
  <c r="G28" i="7"/>
  <c r="F28" i="7"/>
  <c r="D28" i="7"/>
  <c r="C28" i="7"/>
  <c r="B28" i="7"/>
  <c r="A28" i="7"/>
  <c r="G27" i="7"/>
  <c r="F27" i="7"/>
  <c r="D27" i="7"/>
  <c r="C27" i="7"/>
  <c r="B27" i="7"/>
  <c r="A27" i="7"/>
  <c r="G26" i="7"/>
  <c r="F26" i="7"/>
  <c r="D26" i="7"/>
  <c r="C26" i="7"/>
  <c r="B26" i="7"/>
  <c r="A26" i="7"/>
  <c r="G25" i="7"/>
  <c r="F25" i="7"/>
  <c r="D25" i="7"/>
  <c r="C25" i="7"/>
  <c r="B25" i="7"/>
  <c r="A25" i="7"/>
  <c r="G24" i="7"/>
  <c r="F24" i="7"/>
  <c r="D24" i="7"/>
  <c r="C24" i="7"/>
  <c r="B24" i="7"/>
  <c r="A24" i="7"/>
  <c r="G23" i="7"/>
  <c r="F23" i="7"/>
  <c r="D23" i="7"/>
  <c r="C23" i="7"/>
  <c r="B23" i="7"/>
  <c r="A23" i="7"/>
  <c r="G22" i="7"/>
  <c r="F22" i="7"/>
  <c r="D22" i="7"/>
  <c r="C22" i="7"/>
  <c r="B22" i="7"/>
  <c r="A22" i="7"/>
  <c r="G21" i="7"/>
  <c r="F21" i="7"/>
  <c r="D21" i="7"/>
  <c r="C21" i="7"/>
  <c r="B21" i="7"/>
  <c r="A21" i="7"/>
  <c r="G20" i="7"/>
  <c r="F20" i="7"/>
  <c r="D20" i="7"/>
  <c r="C20" i="7"/>
  <c r="B20" i="7"/>
  <c r="A20" i="7"/>
  <c r="G19" i="7"/>
  <c r="F19" i="7"/>
  <c r="D19" i="7"/>
  <c r="C19" i="7"/>
  <c r="B19" i="7"/>
  <c r="A19" i="7"/>
  <c r="G18" i="7"/>
  <c r="F18" i="7"/>
  <c r="D18" i="7"/>
  <c r="C18" i="7"/>
  <c r="B18" i="7"/>
  <c r="A18" i="7"/>
  <c r="G17" i="7"/>
  <c r="F17" i="7"/>
  <c r="D17" i="7"/>
  <c r="C17" i="7"/>
  <c r="B17" i="7"/>
  <c r="A17" i="7"/>
  <c r="G16" i="7"/>
  <c r="F16" i="7"/>
  <c r="D16" i="7"/>
  <c r="C16" i="7"/>
  <c r="B16" i="7"/>
  <c r="A16" i="7"/>
  <c r="G15" i="7"/>
  <c r="F15" i="7"/>
  <c r="D15" i="7"/>
  <c r="C15" i="7"/>
  <c r="B15" i="7"/>
  <c r="A15" i="7"/>
  <c r="G14" i="7"/>
  <c r="F14" i="7"/>
  <c r="D14" i="7"/>
  <c r="C14" i="7"/>
  <c r="B14" i="7"/>
  <c r="A14" i="7"/>
  <c r="G13" i="7"/>
  <c r="F13" i="7"/>
  <c r="D13" i="7"/>
  <c r="C13" i="7"/>
  <c r="B13" i="7"/>
  <c r="A13" i="7"/>
  <c r="G12" i="7"/>
  <c r="F12" i="7"/>
  <c r="D12" i="7"/>
  <c r="C12" i="7"/>
  <c r="B12" i="7"/>
  <c r="A12" i="7"/>
  <c r="G11" i="7"/>
  <c r="F11" i="7"/>
  <c r="D11" i="7"/>
  <c r="C11" i="7"/>
  <c r="B11" i="7"/>
  <c r="A11" i="7"/>
  <c r="G10" i="7"/>
  <c r="F10" i="7"/>
  <c r="D10" i="7"/>
  <c r="C10" i="7"/>
  <c r="B10" i="7"/>
  <c r="A10" i="7"/>
  <c r="G9" i="7"/>
  <c r="F9" i="7"/>
  <c r="D9" i="7"/>
  <c r="C9" i="7"/>
  <c r="B9" i="7"/>
  <c r="A9" i="7"/>
  <c r="G8" i="7"/>
  <c r="F8" i="7"/>
  <c r="D8" i="7"/>
  <c r="C8" i="7"/>
  <c r="B8" i="7"/>
  <c r="A8" i="7"/>
  <c r="G7" i="7"/>
  <c r="F7" i="7"/>
  <c r="D7" i="7"/>
  <c r="C7" i="7"/>
  <c r="B7" i="7"/>
  <c r="A7" i="7"/>
  <c r="G6" i="7"/>
  <c r="F6" i="7"/>
  <c r="D6" i="7"/>
  <c r="C6" i="7"/>
  <c r="B6" i="7"/>
  <c r="A6" i="7"/>
  <c r="G5" i="7"/>
  <c r="F5" i="7"/>
  <c r="D5" i="7"/>
  <c r="C5" i="7"/>
  <c r="B5" i="7"/>
  <c r="A5" i="7"/>
  <c r="D4" i="7"/>
  <c r="C4" i="7"/>
  <c r="B4" i="7"/>
  <c r="A4" i="7"/>
  <c r="B304" i="5"/>
  <c r="A304" i="5"/>
  <c r="A280" i="5"/>
  <c r="D18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4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5" i="5"/>
  <c r="A171" i="2"/>
  <c r="A169" i="2"/>
  <c r="A167" i="2"/>
  <c r="A165" i="2"/>
  <c r="A163" i="2"/>
  <c r="A161" i="2"/>
  <c r="A159" i="2"/>
  <c r="A157" i="2"/>
  <c r="A155" i="2"/>
  <c r="A153" i="2"/>
  <c r="A151" i="2"/>
  <c r="A149" i="2"/>
  <c r="A147" i="2"/>
  <c r="A145" i="2"/>
  <c r="A143" i="2"/>
  <c r="A141" i="2"/>
  <c r="A139" i="2"/>
  <c r="A137" i="2"/>
  <c r="A135" i="2"/>
  <c r="A133" i="2"/>
  <c r="A131" i="2"/>
  <c r="A129" i="2"/>
  <c r="A127" i="2"/>
  <c r="A125" i="2"/>
  <c r="A123" i="2"/>
  <c r="A121" i="2"/>
  <c r="A119" i="2"/>
  <c r="A117" i="2"/>
  <c r="A115" i="2"/>
  <c r="A113" i="2"/>
  <c r="A111" i="2"/>
  <c r="A109" i="2"/>
  <c r="A107" i="2"/>
  <c r="A105" i="2"/>
  <c r="A103" i="2"/>
  <c r="A101" i="2"/>
  <c r="A99" i="2"/>
  <c r="A97" i="2"/>
  <c r="A95" i="2"/>
  <c r="A93" i="2"/>
  <c r="A91" i="2"/>
  <c r="A89" i="2"/>
  <c r="A87" i="2"/>
  <c r="A85" i="2"/>
  <c r="A83" i="2"/>
  <c r="A81" i="2"/>
  <c r="A79" i="2"/>
  <c r="A77" i="2"/>
  <c r="A75" i="2"/>
  <c r="A73" i="2"/>
  <c r="A71" i="2"/>
  <c r="A69" i="2"/>
  <c r="A67" i="2"/>
  <c r="A65" i="2"/>
  <c r="A63" i="2"/>
  <c r="A61" i="2"/>
  <c r="A59" i="2"/>
  <c r="A57" i="2"/>
  <c r="A55" i="2"/>
  <c r="A53" i="2"/>
  <c r="A51" i="2"/>
  <c r="A49" i="2"/>
  <c r="A47" i="2"/>
  <c r="A45" i="2"/>
  <c r="A43" i="2"/>
  <c r="A41" i="2"/>
  <c r="A39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5" i="2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B4" i="6"/>
  <c r="A6" i="6"/>
  <c r="A7" i="6" s="1"/>
  <c r="B7" i="6" s="1"/>
  <c r="A5" i="6"/>
  <c r="B5" i="6" s="1"/>
  <c r="A5" i="8"/>
  <c r="B5" i="8" s="1"/>
  <c r="B4" i="8"/>
  <c r="C4" i="8" s="1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B5" i="16"/>
  <c r="A4" i="16"/>
  <c r="D4" i="13"/>
  <c r="C4" i="13"/>
  <c r="J117" i="11"/>
  <c r="B117" i="11"/>
  <c r="B196" i="12"/>
  <c r="C196" i="12" s="1"/>
  <c r="B195" i="12"/>
  <c r="C195" i="12" s="1"/>
  <c r="B194" i="12"/>
  <c r="C194" i="12" s="1"/>
  <c r="B193" i="12"/>
  <c r="C193" i="12" s="1"/>
  <c r="B192" i="12"/>
  <c r="C192" i="12" s="1"/>
  <c r="B191" i="12"/>
  <c r="C191" i="12" s="1"/>
  <c r="B190" i="12"/>
  <c r="C190" i="12" s="1"/>
  <c r="B189" i="12"/>
  <c r="C189" i="12" s="1"/>
  <c r="B188" i="12"/>
  <c r="C188" i="12" s="1"/>
  <c r="B187" i="12"/>
  <c r="C187" i="12" s="1"/>
  <c r="B186" i="12"/>
  <c r="C186" i="12" s="1"/>
  <c r="B185" i="12"/>
  <c r="C185" i="12" s="1"/>
  <c r="B184" i="12"/>
  <c r="C184" i="12" s="1"/>
  <c r="B183" i="12"/>
  <c r="C183" i="12" s="1"/>
  <c r="B182" i="12"/>
  <c r="C182" i="12" s="1"/>
  <c r="B181" i="12"/>
  <c r="C181" i="12" s="1"/>
  <c r="B180" i="12"/>
  <c r="C180" i="12" s="1"/>
  <c r="B179" i="12"/>
  <c r="C179" i="12" s="1"/>
  <c r="B178" i="12"/>
  <c r="C178" i="12" s="1"/>
  <c r="B177" i="12"/>
  <c r="C177" i="12" s="1"/>
  <c r="B176" i="12"/>
  <c r="C176" i="12" s="1"/>
  <c r="B175" i="12"/>
  <c r="C175" i="12" s="1"/>
  <c r="B174" i="12"/>
  <c r="C174" i="12" s="1"/>
  <c r="B173" i="12"/>
  <c r="C173" i="12" s="1"/>
  <c r="B172" i="12"/>
  <c r="C172" i="12" s="1"/>
  <c r="B171" i="12"/>
  <c r="C171" i="12" s="1"/>
  <c r="B170" i="12"/>
  <c r="C170" i="12" s="1"/>
  <c r="B169" i="12"/>
  <c r="C169" i="12" s="1"/>
  <c r="B168" i="12"/>
  <c r="C168" i="12" s="1"/>
  <c r="B167" i="12"/>
  <c r="C167" i="12" s="1"/>
  <c r="A167" i="12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B206" i="12" s="1"/>
  <c r="C206" i="12" s="1"/>
  <c r="B166" i="12"/>
  <c r="C166" i="12" s="1"/>
  <c r="B165" i="12"/>
  <c r="C165" i="12" s="1"/>
  <c r="B164" i="12"/>
  <c r="C164" i="12" s="1"/>
  <c r="B163" i="12"/>
  <c r="C163" i="12" s="1"/>
  <c r="B162" i="12"/>
  <c r="C162" i="12" s="1"/>
  <c r="B161" i="12"/>
  <c r="C161" i="12" s="1"/>
  <c r="B160" i="12"/>
  <c r="C160" i="12" s="1"/>
  <c r="B159" i="12"/>
  <c r="C159" i="12" s="1"/>
  <c r="B158" i="12"/>
  <c r="C158" i="12" s="1"/>
  <c r="B157" i="12"/>
  <c r="C157" i="12" s="1"/>
  <c r="B156" i="12"/>
  <c r="C156" i="12" s="1"/>
  <c r="B155" i="12"/>
  <c r="C155" i="12" s="1"/>
  <c r="B154" i="12"/>
  <c r="C154" i="12" s="1"/>
  <c r="B153" i="12"/>
  <c r="C153" i="12" s="1"/>
  <c r="B152" i="12"/>
  <c r="C152" i="12" s="1"/>
  <c r="B151" i="12"/>
  <c r="C151" i="12" s="1"/>
  <c r="B150" i="12"/>
  <c r="C150" i="12" s="1"/>
  <c r="B149" i="12"/>
  <c r="C149" i="12" s="1"/>
  <c r="B148" i="12"/>
  <c r="C148" i="12" s="1"/>
  <c r="B147" i="12"/>
  <c r="C147" i="12" s="1"/>
  <c r="B146" i="12"/>
  <c r="C146" i="12" s="1"/>
  <c r="B145" i="12"/>
  <c r="C145" i="12" s="1"/>
  <c r="B144" i="12"/>
  <c r="C144" i="12" s="1"/>
  <c r="B143" i="12"/>
  <c r="C143" i="12" s="1"/>
  <c r="B142" i="12"/>
  <c r="C142" i="12" s="1"/>
  <c r="B141" i="12"/>
  <c r="C141" i="12" s="1"/>
  <c r="B140" i="12"/>
  <c r="C140" i="12" s="1"/>
  <c r="B139" i="12"/>
  <c r="C139" i="12" s="1"/>
  <c r="B138" i="12"/>
  <c r="C138" i="12" s="1"/>
  <c r="B137" i="12"/>
  <c r="C137" i="12" s="1"/>
  <c r="B136" i="12"/>
  <c r="C136" i="12" s="1"/>
  <c r="B135" i="12"/>
  <c r="C135" i="12" s="1"/>
  <c r="B134" i="12"/>
  <c r="C134" i="12" s="1"/>
  <c r="B133" i="12"/>
  <c r="C133" i="12" s="1"/>
  <c r="B132" i="12"/>
  <c r="C132" i="12" s="1"/>
  <c r="B131" i="12"/>
  <c r="C131" i="12" s="1"/>
  <c r="B130" i="12"/>
  <c r="C130" i="12" s="1"/>
  <c r="B129" i="12"/>
  <c r="C129" i="12" s="1"/>
  <c r="B128" i="12"/>
  <c r="C128" i="12" s="1"/>
  <c r="B127" i="12"/>
  <c r="C127" i="12" s="1"/>
  <c r="B126" i="12"/>
  <c r="C126" i="12" s="1"/>
  <c r="B125" i="12"/>
  <c r="C125" i="12" s="1"/>
  <c r="B124" i="12"/>
  <c r="C124" i="12" s="1"/>
  <c r="B123" i="12"/>
  <c r="C123" i="12" s="1"/>
  <c r="B122" i="12"/>
  <c r="C122" i="12" s="1"/>
  <c r="B121" i="12"/>
  <c r="C121" i="12" s="1"/>
  <c r="B120" i="12"/>
  <c r="C120" i="12" s="1"/>
  <c r="B119" i="12"/>
  <c r="C119" i="12" s="1"/>
  <c r="B118" i="12"/>
  <c r="C118" i="12" s="1"/>
  <c r="B117" i="12"/>
  <c r="C117" i="12" s="1"/>
  <c r="B116" i="12"/>
  <c r="C116" i="12" s="1"/>
  <c r="B115" i="12"/>
  <c r="C115" i="12" s="1"/>
  <c r="B114" i="12"/>
  <c r="C114" i="12" s="1"/>
  <c r="B113" i="12"/>
  <c r="C113" i="12" s="1"/>
  <c r="B112" i="12"/>
  <c r="C112" i="12" s="1"/>
  <c r="B111" i="12"/>
  <c r="C111" i="12" s="1"/>
  <c r="B110" i="12"/>
  <c r="C110" i="12" s="1"/>
  <c r="B109" i="12"/>
  <c r="C109" i="12" s="1"/>
  <c r="B108" i="12"/>
  <c r="C108" i="12" s="1"/>
  <c r="B107" i="12"/>
  <c r="C107" i="12" s="1"/>
  <c r="B106" i="12"/>
  <c r="C106" i="12" s="1"/>
  <c r="B105" i="12"/>
  <c r="C105" i="12" s="1"/>
  <c r="B104" i="12"/>
  <c r="C104" i="12" s="1"/>
  <c r="B103" i="12"/>
  <c r="C103" i="12" s="1"/>
  <c r="B102" i="12"/>
  <c r="C102" i="12" s="1"/>
  <c r="B101" i="12"/>
  <c r="C101" i="12" s="1"/>
  <c r="B100" i="12"/>
  <c r="C100" i="12" s="1"/>
  <c r="B99" i="12"/>
  <c r="C99" i="12" s="1"/>
  <c r="B98" i="12"/>
  <c r="C98" i="12" s="1"/>
  <c r="B97" i="12"/>
  <c r="C97" i="12" s="1"/>
  <c r="B96" i="12"/>
  <c r="C96" i="12" s="1"/>
  <c r="B95" i="12"/>
  <c r="C95" i="12" s="1"/>
  <c r="B94" i="12"/>
  <c r="C94" i="12" s="1"/>
  <c r="B93" i="12"/>
  <c r="C93" i="12" s="1"/>
  <c r="B92" i="12"/>
  <c r="C92" i="12" s="1"/>
  <c r="B91" i="12"/>
  <c r="C91" i="12" s="1"/>
  <c r="B90" i="12"/>
  <c r="C90" i="12" s="1"/>
  <c r="B89" i="12"/>
  <c r="C89" i="12" s="1"/>
  <c r="B88" i="12"/>
  <c r="C88" i="12" s="1"/>
  <c r="B87" i="12"/>
  <c r="C87" i="12" s="1"/>
  <c r="B86" i="12"/>
  <c r="C86" i="12" s="1"/>
  <c r="B85" i="12"/>
  <c r="C85" i="12" s="1"/>
  <c r="B84" i="12"/>
  <c r="C84" i="12" s="1"/>
  <c r="B83" i="12"/>
  <c r="C83" i="12" s="1"/>
  <c r="B82" i="12"/>
  <c r="C82" i="12" s="1"/>
  <c r="B81" i="12"/>
  <c r="C81" i="12" s="1"/>
  <c r="B80" i="12"/>
  <c r="C80" i="12" s="1"/>
  <c r="B79" i="12"/>
  <c r="C79" i="12" s="1"/>
  <c r="B78" i="12"/>
  <c r="C78" i="12" s="1"/>
  <c r="B77" i="12"/>
  <c r="C77" i="12" s="1"/>
  <c r="B76" i="12"/>
  <c r="C76" i="12" s="1"/>
  <c r="B75" i="12"/>
  <c r="C75" i="12" s="1"/>
  <c r="B74" i="12"/>
  <c r="C74" i="12" s="1"/>
  <c r="B73" i="12"/>
  <c r="C73" i="12" s="1"/>
  <c r="B72" i="12"/>
  <c r="C72" i="12" s="1"/>
  <c r="B71" i="12"/>
  <c r="C71" i="12" s="1"/>
  <c r="B70" i="12"/>
  <c r="C70" i="12" s="1"/>
  <c r="B69" i="12"/>
  <c r="C69" i="12" s="1"/>
  <c r="B68" i="12"/>
  <c r="C68" i="12" s="1"/>
  <c r="B67" i="12"/>
  <c r="C67" i="12" s="1"/>
  <c r="B66" i="12"/>
  <c r="C66" i="12" s="1"/>
  <c r="B65" i="12"/>
  <c r="C65" i="12" s="1"/>
  <c r="B64" i="12"/>
  <c r="C64" i="12" s="1"/>
  <c r="B63" i="12"/>
  <c r="C63" i="12" s="1"/>
  <c r="B62" i="12"/>
  <c r="C62" i="12" s="1"/>
  <c r="B61" i="12"/>
  <c r="C61" i="12" s="1"/>
  <c r="B60" i="12"/>
  <c r="C60" i="12" s="1"/>
  <c r="B59" i="12"/>
  <c r="C59" i="12" s="1"/>
  <c r="B58" i="12"/>
  <c r="C58" i="12" s="1"/>
  <c r="B57" i="12"/>
  <c r="C57" i="12" s="1"/>
  <c r="B56" i="12"/>
  <c r="C56" i="12" s="1"/>
  <c r="B55" i="12"/>
  <c r="C55" i="12" s="1"/>
  <c r="B54" i="12"/>
  <c r="C54" i="12" s="1"/>
  <c r="B53" i="12"/>
  <c r="C53" i="12" s="1"/>
  <c r="B52" i="12"/>
  <c r="C52" i="12" s="1"/>
  <c r="B51" i="12"/>
  <c r="C51" i="12" s="1"/>
  <c r="B50" i="12"/>
  <c r="C50" i="12" s="1"/>
  <c r="B49" i="12"/>
  <c r="C49" i="12" s="1"/>
  <c r="B48" i="12"/>
  <c r="C48" i="12" s="1"/>
  <c r="B47" i="12"/>
  <c r="C47" i="12" s="1"/>
  <c r="B46" i="12"/>
  <c r="C46" i="12" s="1"/>
  <c r="B45" i="12"/>
  <c r="C45" i="12" s="1"/>
  <c r="B44" i="12"/>
  <c r="C44" i="12" s="1"/>
  <c r="B43" i="12"/>
  <c r="C43" i="12" s="1"/>
  <c r="B42" i="12"/>
  <c r="C42" i="12" s="1"/>
  <c r="B41" i="12"/>
  <c r="C41" i="12" s="1"/>
  <c r="B40" i="12"/>
  <c r="C40" i="12" s="1"/>
  <c r="B39" i="12"/>
  <c r="C39" i="12" s="1"/>
  <c r="B38" i="12"/>
  <c r="C38" i="12" s="1"/>
  <c r="B37" i="12"/>
  <c r="C37" i="12" s="1"/>
  <c r="B36" i="12"/>
  <c r="C36" i="12" s="1"/>
  <c r="B35" i="12"/>
  <c r="C35" i="12" s="1"/>
  <c r="B34" i="12"/>
  <c r="C34" i="12" s="1"/>
  <c r="B33" i="12"/>
  <c r="C33" i="12" s="1"/>
  <c r="B32" i="12"/>
  <c r="C32" i="12" s="1"/>
  <c r="B31" i="12"/>
  <c r="C31" i="12" s="1"/>
  <c r="B30" i="12"/>
  <c r="C30" i="12" s="1"/>
  <c r="B29" i="12"/>
  <c r="C29" i="12" s="1"/>
  <c r="B28" i="12"/>
  <c r="C28" i="12" s="1"/>
  <c r="B27" i="12"/>
  <c r="C27" i="12" s="1"/>
  <c r="B26" i="12"/>
  <c r="C26" i="12" s="1"/>
  <c r="B25" i="12"/>
  <c r="C25" i="12" s="1"/>
  <c r="B24" i="12"/>
  <c r="C24" i="12" s="1"/>
  <c r="B23" i="12"/>
  <c r="C23" i="12" s="1"/>
  <c r="B22" i="12"/>
  <c r="C22" i="12" s="1"/>
  <c r="B21" i="12"/>
  <c r="C21" i="12" s="1"/>
  <c r="B20" i="12"/>
  <c r="C20" i="12" s="1"/>
  <c r="B19" i="12"/>
  <c r="C19" i="12" s="1"/>
  <c r="B18" i="12"/>
  <c r="C18" i="12" s="1"/>
  <c r="B17" i="12"/>
  <c r="C17" i="12" s="1"/>
  <c r="B16" i="12"/>
  <c r="C16" i="12" s="1"/>
  <c r="B15" i="12"/>
  <c r="C15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8" i="12"/>
  <c r="C8" i="12" s="1"/>
  <c r="B7" i="12"/>
  <c r="C7" i="12" s="1"/>
  <c r="B6" i="12"/>
  <c r="C6" i="12" s="1"/>
  <c r="B5" i="12"/>
  <c r="C5" i="12" s="1"/>
  <c r="B4" i="12"/>
  <c r="C4" i="12" s="1"/>
  <c r="B3" i="12"/>
  <c r="C3" i="12" s="1"/>
  <c r="I224" i="10"/>
  <c r="I223" i="10"/>
  <c r="M223" i="10" s="1"/>
  <c r="I222" i="10"/>
  <c r="M222" i="10" s="1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M146" i="10" s="1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M96" i="10" s="1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357" i="10"/>
  <c r="I357" i="10" s="1"/>
  <c r="H292" i="10"/>
  <c r="I292" i="10" s="1"/>
  <c r="H291" i="10"/>
  <c r="I291" i="10" s="1"/>
  <c r="J223" i="10"/>
  <c r="J222" i="10"/>
  <c r="J146" i="10"/>
  <c r="J96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J247" i="10"/>
  <c r="J246" i="10"/>
  <c r="J245" i="10"/>
  <c r="J244" i="10"/>
  <c r="J243" i="10"/>
  <c r="J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J226" i="10"/>
  <c r="I225" i="10"/>
  <c r="H225" i="10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W79" i="28" l="1"/>
  <c r="X79" i="28"/>
  <c r="X78" i="17"/>
  <c r="W78" i="17"/>
  <c r="W78" i="28"/>
  <c r="X78" i="28"/>
  <c r="B6" i="6"/>
  <c r="A8" i="6"/>
  <c r="J169" i="10"/>
  <c r="M169" i="10"/>
  <c r="J173" i="10"/>
  <c r="M173" i="10"/>
  <c r="J177" i="10"/>
  <c r="M177" i="10"/>
  <c r="J181" i="10"/>
  <c r="M181" i="10"/>
  <c r="J185" i="10"/>
  <c r="M185" i="10"/>
  <c r="J189" i="10"/>
  <c r="M189" i="10"/>
  <c r="J193" i="10"/>
  <c r="M193" i="10"/>
  <c r="J197" i="10"/>
  <c r="M197" i="10"/>
  <c r="J201" i="10"/>
  <c r="M201" i="10"/>
  <c r="J205" i="10"/>
  <c r="M205" i="10"/>
  <c r="J209" i="10"/>
  <c r="M209" i="10"/>
  <c r="J213" i="10"/>
  <c r="M213" i="10"/>
  <c r="J217" i="10"/>
  <c r="M217" i="10"/>
  <c r="J221" i="10"/>
  <c r="M221" i="10"/>
  <c r="J166" i="10"/>
  <c r="M166" i="10"/>
  <c r="J170" i="10"/>
  <c r="M170" i="10"/>
  <c r="J174" i="10"/>
  <c r="M174" i="10"/>
  <c r="J178" i="10"/>
  <c r="M178" i="10"/>
  <c r="J182" i="10"/>
  <c r="M182" i="10"/>
  <c r="J186" i="10"/>
  <c r="M186" i="10"/>
  <c r="J190" i="10"/>
  <c r="M190" i="10"/>
  <c r="J194" i="10"/>
  <c r="M194" i="10"/>
  <c r="J198" i="10"/>
  <c r="M198" i="10"/>
  <c r="J202" i="10"/>
  <c r="M202" i="10"/>
  <c r="J206" i="10"/>
  <c r="M206" i="10"/>
  <c r="J210" i="10"/>
  <c r="M210" i="10"/>
  <c r="J214" i="10"/>
  <c r="M214" i="10"/>
  <c r="J218" i="10"/>
  <c r="M218" i="10"/>
  <c r="J227" i="10"/>
  <c r="M227" i="10"/>
  <c r="J231" i="10"/>
  <c r="M231" i="10"/>
  <c r="J235" i="10"/>
  <c r="M235" i="10"/>
  <c r="J239" i="10"/>
  <c r="M239" i="10"/>
  <c r="J251" i="10"/>
  <c r="M251" i="10"/>
  <c r="J255" i="10"/>
  <c r="M255" i="10"/>
  <c r="J259" i="10"/>
  <c r="M259" i="10"/>
  <c r="J263" i="10"/>
  <c r="M263" i="10"/>
  <c r="J267" i="10"/>
  <c r="M267" i="10"/>
  <c r="J271" i="10"/>
  <c r="M271" i="10"/>
  <c r="J275" i="10"/>
  <c r="M275" i="10"/>
  <c r="J279" i="10"/>
  <c r="M279" i="10"/>
  <c r="J283" i="10"/>
  <c r="M283" i="10"/>
  <c r="J287" i="10"/>
  <c r="M287" i="10"/>
  <c r="J291" i="10"/>
  <c r="M291" i="10"/>
  <c r="J4" i="10"/>
  <c r="M4" i="10"/>
  <c r="J8" i="10"/>
  <c r="M8" i="10"/>
  <c r="J12" i="10"/>
  <c r="M12" i="10"/>
  <c r="J16" i="10"/>
  <c r="M16" i="10"/>
  <c r="J20" i="10"/>
  <c r="M20" i="10"/>
  <c r="J24" i="10"/>
  <c r="M24" i="10"/>
  <c r="J28" i="10"/>
  <c r="M28" i="10"/>
  <c r="J32" i="10"/>
  <c r="M32" i="10"/>
  <c r="J36" i="10"/>
  <c r="M36" i="10"/>
  <c r="J40" i="10"/>
  <c r="M40" i="10"/>
  <c r="J44" i="10"/>
  <c r="M44" i="10"/>
  <c r="J48" i="10"/>
  <c r="M48" i="10"/>
  <c r="J52" i="10"/>
  <c r="M52" i="10"/>
  <c r="J56" i="10"/>
  <c r="M56" i="10"/>
  <c r="J60" i="10"/>
  <c r="M60" i="10"/>
  <c r="J64" i="10"/>
  <c r="M64" i="10"/>
  <c r="J68" i="10"/>
  <c r="M68" i="10"/>
  <c r="J72" i="10"/>
  <c r="M72" i="10"/>
  <c r="J76" i="10"/>
  <c r="M76" i="10"/>
  <c r="J80" i="10"/>
  <c r="M80" i="10"/>
  <c r="J84" i="10"/>
  <c r="M84" i="10"/>
  <c r="J88" i="10"/>
  <c r="M88" i="10"/>
  <c r="J92" i="10"/>
  <c r="M92" i="10"/>
  <c r="J100" i="10"/>
  <c r="M100" i="10"/>
  <c r="J104" i="10"/>
  <c r="M104" i="10"/>
  <c r="J108" i="10"/>
  <c r="M108" i="10"/>
  <c r="J112" i="10"/>
  <c r="M112" i="10"/>
  <c r="J116" i="10"/>
  <c r="M116" i="10"/>
  <c r="J120" i="10"/>
  <c r="M120" i="10"/>
  <c r="J124" i="10"/>
  <c r="M124" i="10"/>
  <c r="J128" i="10"/>
  <c r="M128" i="10"/>
  <c r="J132" i="10"/>
  <c r="M132" i="10"/>
  <c r="J136" i="10"/>
  <c r="M136" i="10"/>
  <c r="J140" i="10"/>
  <c r="M140" i="10"/>
  <c r="J144" i="10"/>
  <c r="M144" i="10"/>
  <c r="J148" i="10"/>
  <c r="M148" i="10"/>
  <c r="J152" i="10"/>
  <c r="M152" i="10"/>
  <c r="J156" i="10"/>
  <c r="M156" i="10"/>
  <c r="J160" i="10"/>
  <c r="M160" i="10"/>
  <c r="J164" i="10"/>
  <c r="M164" i="10"/>
  <c r="J168" i="10"/>
  <c r="M168" i="10"/>
  <c r="J228" i="10"/>
  <c r="M228" i="10"/>
  <c r="J232" i="10"/>
  <c r="M232" i="10"/>
  <c r="J236" i="10"/>
  <c r="M236" i="10"/>
  <c r="J240" i="10"/>
  <c r="M240" i="10"/>
  <c r="J248" i="10"/>
  <c r="M248" i="10"/>
  <c r="J252" i="10"/>
  <c r="M252" i="10"/>
  <c r="J256" i="10"/>
  <c r="M256" i="10"/>
  <c r="J260" i="10"/>
  <c r="M260" i="10"/>
  <c r="J264" i="10"/>
  <c r="M264" i="10"/>
  <c r="J268" i="10"/>
  <c r="M268" i="10"/>
  <c r="J272" i="10"/>
  <c r="M272" i="10"/>
  <c r="J276" i="10"/>
  <c r="M276" i="10"/>
  <c r="J280" i="10"/>
  <c r="M280" i="10"/>
  <c r="J284" i="10"/>
  <c r="M284" i="10"/>
  <c r="J288" i="10"/>
  <c r="M288" i="10"/>
  <c r="J292" i="10"/>
  <c r="M292" i="10"/>
  <c r="J5" i="10"/>
  <c r="M5" i="10"/>
  <c r="J9" i="10"/>
  <c r="M9" i="10"/>
  <c r="J13" i="10"/>
  <c r="M13" i="10"/>
  <c r="J17" i="10"/>
  <c r="M17" i="10"/>
  <c r="J21" i="10"/>
  <c r="M21" i="10"/>
  <c r="J25" i="10"/>
  <c r="M25" i="10"/>
  <c r="J29" i="10"/>
  <c r="M29" i="10"/>
  <c r="J33" i="10"/>
  <c r="M33" i="10"/>
  <c r="J37" i="10"/>
  <c r="M37" i="10"/>
  <c r="J41" i="10"/>
  <c r="M41" i="10"/>
  <c r="J45" i="10"/>
  <c r="M45" i="10"/>
  <c r="J49" i="10"/>
  <c r="M49" i="10"/>
  <c r="J53" i="10"/>
  <c r="M53" i="10"/>
  <c r="J57" i="10"/>
  <c r="M57" i="10"/>
  <c r="J61" i="10"/>
  <c r="M61" i="10"/>
  <c r="J65" i="10"/>
  <c r="M65" i="10"/>
  <c r="J69" i="10"/>
  <c r="M69" i="10"/>
  <c r="J73" i="10"/>
  <c r="M73" i="10"/>
  <c r="J77" i="10"/>
  <c r="M77" i="10"/>
  <c r="J81" i="10"/>
  <c r="M81" i="10"/>
  <c r="J85" i="10"/>
  <c r="M85" i="10"/>
  <c r="J89" i="10"/>
  <c r="M89" i="10"/>
  <c r="J93" i="10"/>
  <c r="M93" i="10"/>
  <c r="J97" i="10"/>
  <c r="M97" i="10"/>
  <c r="J101" i="10"/>
  <c r="M101" i="10"/>
  <c r="J105" i="10"/>
  <c r="M105" i="10"/>
  <c r="J109" i="10"/>
  <c r="M109" i="10"/>
  <c r="J113" i="10"/>
  <c r="M113" i="10"/>
  <c r="J117" i="10"/>
  <c r="M117" i="10"/>
  <c r="J121" i="10"/>
  <c r="M121" i="10"/>
  <c r="J125" i="10"/>
  <c r="M125" i="10"/>
  <c r="J129" i="10"/>
  <c r="M129" i="10"/>
  <c r="J133" i="10"/>
  <c r="M133" i="10"/>
  <c r="J137" i="10"/>
  <c r="M137" i="10"/>
  <c r="J141" i="10"/>
  <c r="M141" i="10"/>
  <c r="J145" i="10"/>
  <c r="M145" i="10"/>
  <c r="J149" i="10"/>
  <c r="M149" i="10"/>
  <c r="J153" i="10"/>
  <c r="M153" i="10"/>
  <c r="J157" i="10"/>
  <c r="M157" i="10"/>
  <c r="J161" i="10"/>
  <c r="M161" i="10"/>
  <c r="J165" i="10"/>
  <c r="M165" i="10"/>
  <c r="J225" i="10"/>
  <c r="M225" i="10"/>
  <c r="J229" i="10"/>
  <c r="M229" i="10"/>
  <c r="J233" i="10"/>
  <c r="M233" i="10"/>
  <c r="J237" i="10"/>
  <c r="M237" i="10"/>
  <c r="J241" i="10"/>
  <c r="M241" i="10"/>
  <c r="J249" i="10"/>
  <c r="M249" i="10"/>
  <c r="J253" i="10"/>
  <c r="M253" i="10"/>
  <c r="J257" i="10"/>
  <c r="M257" i="10"/>
  <c r="J261" i="10"/>
  <c r="M261" i="10"/>
  <c r="J265" i="10"/>
  <c r="M265" i="10"/>
  <c r="J269" i="10"/>
  <c r="M269" i="10"/>
  <c r="J273" i="10"/>
  <c r="M273" i="10"/>
  <c r="J277" i="10"/>
  <c r="M277" i="10"/>
  <c r="J281" i="10"/>
  <c r="M281" i="10"/>
  <c r="J285" i="10"/>
  <c r="M285" i="10"/>
  <c r="J289" i="10"/>
  <c r="M289" i="10"/>
  <c r="J357" i="10"/>
  <c r="M357" i="10"/>
  <c r="J6" i="10"/>
  <c r="M6" i="10"/>
  <c r="J10" i="10"/>
  <c r="M10" i="10"/>
  <c r="J14" i="10"/>
  <c r="M14" i="10"/>
  <c r="J18" i="10"/>
  <c r="M18" i="10"/>
  <c r="J22" i="10"/>
  <c r="M22" i="10"/>
  <c r="J26" i="10"/>
  <c r="M26" i="10"/>
  <c r="J30" i="10"/>
  <c r="M30" i="10"/>
  <c r="J34" i="10"/>
  <c r="M34" i="10"/>
  <c r="J38" i="10"/>
  <c r="M38" i="10"/>
  <c r="J42" i="10"/>
  <c r="M42" i="10"/>
  <c r="J46" i="10"/>
  <c r="M46" i="10"/>
  <c r="J50" i="10"/>
  <c r="M50" i="10"/>
  <c r="J54" i="10"/>
  <c r="M54" i="10"/>
  <c r="J58" i="10"/>
  <c r="M58" i="10"/>
  <c r="J62" i="10"/>
  <c r="M62" i="10"/>
  <c r="J66" i="10"/>
  <c r="M66" i="10"/>
  <c r="J70" i="10"/>
  <c r="M70" i="10"/>
  <c r="J74" i="10"/>
  <c r="M74" i="10"/>
  <c r="J78" i="10"/>
  <c r="M78" i="10"/>
  <c r="J82" i="10"/>
  <c r="M82" i="10"/>
  <c r="J86" i="10"/>
  <c r="M86" i="10"/>
  <c r="J90" i="10"/>
  <c r="M90" i="10"/>
  <c r="J94" i="10"/>
  <c r="M94" i="10"/>
  <c r="J98" i="10"/>
  <c r="M98" i="10"/>
  <c r="J102" i="10"/>
  <c r="M102" i="10"/>
  <c r="J106" i="10"/>
  <c r="M106" i="10"/>
  <c r="J110" i="10"/>
  <c r="M110" i="10"/>
  <c r="J114" i="10"/>
  <c r="M114" i="10"/>
  <c r="J118" i="10"/>
  <c r="M118" i="10"/>
  <c r="J122" i="10"/>
  <c r="M122" i="10"/>
  <c r="J126" i="10"/>
  <c r="M126" i="10"/>
  <c r="J130" i="10"/>
  <c r="M130" i="10"/>
  <c r="J134" i="10"/>
  <c r="M134" i="10"/>
  <c r="J138" i="10"/>
  <c r="M138" i="10"/>
  <c r="J142" i="10"/>
  <c r="M142" i="10"/>
  <c r="J150" i="10"/>
  <c r="M150" i="10"/>
  <c r="J154" i="10"/>
  <c r="M154" i="10"/>
  <c r="J158" i="10"/>
  <c r="M158" i="10"/>
  <c r="J162" i="10"/>
  <c r="M162" i="10"/>
  <c r="J230" i="10"/>
  <c r="M230" i="10"/>
  <c r="J234" i="10"/>
  <c r="M234" i="10"/>
  <c r="J238" i="10"/>
  <c r="M238" i="10"/>
  <c r="J250" i="10"/>
  <c r="M250" i="10"/>
  <c r="J254" i="10"/>
  <c r="M254" i="10"/>
  <c r="J258" i="10"/>
  <c r="M258" i="10"/>
  <c r="J262" i="10"/>
  <c r="M262" i="10"/>
  <c r="J266" i="10"/>
  <c r="M266" i="10"/>
  <c r="J270" i="10"/>
  <c r="M270" i="10"/>
  <c r="J274" i="10"/>
  <c r="M274" i="10"/>
  <c r="J278" i="10"/>
  <c r="M278" i="10"/>
  <c r="J282" i="10"/>
  <c r="M282" i="10"/>
  <c r="J286" i="10"/>
  <c r="M286" i="10"/>
  <c r="J290" i="10"/>
  <c r="M290" i="10"/>
  <c r="J3" i="10"/>
  <c r="M3" i="10"/>
  <c r="J7" i="10"/>
  <c r="M7" i="10"/>
  <c r="J11" i="10"/>
  <c r="M11" i="10"/>
  <c r="J15" i="10"/>
  <c r="M15" i="10"/>
  <c r="J19" i="10"/>
  <c r="M19" i="10"/>
  <c r="J23" i="10"/>
  <c r="M23" i="10"/>
  <c r="J27" i="10"/>
  <c r="M27" i="10"/>
  <c r="J31" i="10"/>
  <c r="M31" i="10"/>
  <c r="J35" i="10"/>
  <c r="M35" i="10"/>
  <c r="J39" i="10"/>
  <c r="M39" i="10"/>
  <c r="J43" i="10"/>
  <c r="M43" i="10"/>
  <c r="J47" i="10"/>
  <c r="M47" i="10"/>
  <c r="J51" i="10"/>
  <c r="M51" i="10"/>
  <c r="J55" i="10"/>
  <c r="M55" i="10"/>
  <c r="J59" i="10"/>
  <c r="M59" i="10"/>
  <c r="J63" i="10"/>
  <c r="M63" i="10"/>
  <c r="J67" i="10"/>
  <c r="M67" i="10"/>
  <c r="J71" i="10"/>
  <c r="M71" i="10"/>
  <c r="J75" i="10"/>
  <c r="M75" i="10"/>
  <c r="J79" i="10"/>
  <c r="M79" i="10"/>
  <c r="J83" i="10"/>
  <c r="M83" i="10"/>
  <c r="J87" i="10"/>
  <c r="M87" i="10"/>
  <c r="J91" i="10"/>
  <c r="M91" i="10"/>
  <c r="J95" i="10"/>
  <c r="M95" i="10"/>
  <c r="J99" i="10"/>
  <c r="M99" i="10"/>
  <c r="J103" i="10"/>
  <c r="M103" i="10"/>
  <c r="J107" i="10"/>
  <c r="M107" i="10"/>
  <c r="J111" i="10"/>
  <c r="M111" i="10"/>
  <c r="J115" i="10"/>
  <c r="M115" i="10"/>
  <c r="J119" i="10"/>
  <c r="M119" i="10"/>
  <c r="J123" i="10"/>
  <c r="M123" i="10"/>
  <c r="J127" i="10"/>
  <c r="M127" i="10"/>
  <c r="J131" i="10"/>
  <c r="M131" i="10"/>
  <c r="J135" i="10"/>
  <c r="M135" i="10"/>
  <c r="J139" i="10"/>
  <c r="M139" i="10"/>
  <c r="J143" i="10"/>
  <c r="M143" i="10"/>
  <c r="J147" i="10"/>
  <c r="M147" i="10"/>
  <c r="J151" i="10"/>
  <c r="M151" i="10"/>
  <c r="J155" i="10"/>
  <c r="M155" i="10"/>
  <c r="J159" i="10"/>
  <c r="M159" i="10"/>
  <c r="J163" i="10"/>
  <c r="M163" i="10"/>
  <c r="J167" i="10"/>
  <c r="M167" i="10"/>
  <c r="J171" i="10"/>
  <c r="M171" i="10"/>
  <c r="J175" i="10"/>
  <c r="M175" i="10"/>
  <c r="J179" i="10"/>
  <c r="M179" i="10"/>
  <c r="J183" i="10"/>
  <c r="M183" i="10"/>
  <c r="J187" i="10"/>
  <c r="M187" i="10"/>
  <c r="J191" i="10"/>
  <c r="M191" i="10"/>
  <c r="J195" i="10"/>
  <c r="M195" i="10"/>
  <c r="J199" i="10"/>
  <c r="M199" i="10"/>
  <c r="J203" i="10"/>
  <c r="M203" i="10"/>
  <c r="J207" i="10"/>
  <c r="M207" i="10"/>
  <c r="J211" i="10"/>
  <c r="M211" i="10"/>
  <c r="J215" i="10"/>
  <c r="M215" i="10"/>
  <c r="J219" i="10"/>
  <c r="M219" i="10"/>
  <c r="J172" i="10"/>
  <c r="M172" i="10"/>
  <c r="J176" i="10"/>
  <c r="M176" i="10"/>
  <c r="J180" i="10"/>
  <c r="M180" i="10"/>
  <c r="J184" i="10"/>
  <c r="M184" i="10"/>
  <c r="J188" i="10"/>
  <c r="M188" i="10"/>
  <c r="J192" i="10"/>
  <c r="M192" i="10"/>
  <c r="J196" i="10"/>
  <c r="M196" i="10"/>
  <c r="J200" i="10"/>
  <c r="M200" i="10"/>
  <c r="J204" i="10"/>
  <c r="M204" i="10"/>
  <c r="J208" i="10"/>
  <c r="M208" i="10"/>
  <c r="J212" i="10"/>
  <c r="M212" i="10"/>
  <c r="J216" i="10"/>
  <c r="M216" i="10"/>
  <c r="J220" i="10"/>
  <c r="M220" i="10"/>
  <c r="J224" i="10"/>
  <c r="M224" i="10"/>
  <c r="W77" i="28"/>
  <c r="X77" i="17"/>
  <c r="X77" i="28"/>
  <c r="W77" i="17"/>
  <c r="D92" i="26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E7" i="2"/>
  <c r="A7" i="2"/>
  <c r="W73" i="28"/>
  <c r="X73" i="28"/>
  <c r="W74" i="28"/>
  <c r="X74" i="28"/>
  <c r="X75" i="28"/>
  <c r="W75" i="28"/>
  <c r="X76" i="28"/>
  <c r="W76" i="28"/>
  <c r="E218" i="21"/>
  <c r="E220" i="21"/>
  <c r="G92" i="26"/>
  <c r="F93" i="25"/>
  <c r="F93" i="27"/>
  <c r="C94" i="27"/>
  <c r="F94" i="27" s="1"/>
  <c r="A95" i="27"/>
  <c r="H856" i="7"/>
  <c r="J856" i="7" s="1"/>
  <c r="I856" i="7"/>
  <c r="A95" i="25"/>
  <c r="B94" i="25"/>
  <c r="C94" i="25" s="1"/>
  <c r="F92" i="24"/>
  <c r="A94" i="24"/>
  <c r="B93" i="24"/>
  <c r="C93" i="24" s="1"/>
  <c r="B94" i="26"/>
  <c r="A93" i="26"/>
  <c r="C93" i="26" s="1"/>
  <c r="D93" i="26" s="1"/>
  <c r="J8" i="11"/>
  <c r="J10" i="11"/>
  <c r="J12" i="11"/>
  <c r="J14" i="11"/>
  <c r="J16" i="11"/>
  <c r="J18" i="11"/>
  <c r="J20" i="11"/>
  <c r="J22" i="11"/>
  <c r="J24" i="11"/>
  <c r="J26" i="11"/>
  <c r="J28" i="11"/>
  <c r="J30" i="11"/>
  <c r="J32" i="11"/>
  <c r="J34" i="11"/>
  <c r="J36" i="11"/>
  <c r="J38" i="11"/>
  <c r="J40" i="11"/>
  <c r="AA6" i="28" s="1"/>
  <c r="J42" i="11"/>
  <c r="AA8" i="28" s="1"/>
  <c r="J44" i="11"/>
  <c r="AA10" i="28" s="1"/>
  <c r="J46" i="11"/>
  <c r="AA12" i="28" s="1"/>
  <c r="J48" i="11"/>
  <c r="AA14" i="28" s="1"/>
  <c r="J50" i="11"/>
  <c r="AA16" i="28" s="1"/>
  <c r="J52" i="11"/>
  <c r="AA18" i="28" s="1"/>
  <c r="J54" i="11"/>
  <c r="AA20" i="28" s="1"/>
  <c r="J56" i="11"/>
  <c r="AA22" i="28" s="1"/>
  <c r="J58" i="11"/>
  <c r="AA24" i="28" s="1"/>
  <c r="J60" i="11"/>
  <c r="AA26" i="28" s="1"/>
  <c r="J62" i="11"/>
  <c r="AA28" i="28" s="1"/>
  <c r="J64" i="11"/>
  <c r="AA30" i="28" s="1"/>
  <c r="J66" i="11"/>
  <c r="AA32" i="28" s="1"/>
  <c r="J68" i="11"/>
  <c r="AA34" i="28" s="1"/>
  <c r="J70" i="11"/>
  <c r="AA36" i="28" s="1"/>
  <c r="J72" i="11"/>
  <c r="AA38" i="28" s="1"/>
  <c r="J74" i="11"/>
  <c r="AA40" i="28" s="1"/>
  <c r="J76" i="11"/>
  <c r="AA42" i="28" s="1"/>
  <c r="J78" i="11"/>
  <c r="AA44" i="28" s="1"/>
  <c r="J80" i="11"/>
  <c r="AA46" i="28" s="1"/>
  <c r="J82" i="11"/>
  <c r="AA48" i="28" s="1"/>
  <c r="J84" i="11"/>
  <c r="AA50" i="28" s="1"/>
  <c r="J86" i="11"/>
  <c r="AA52" i="28" s="1"/>
  <c r="J88" i="11"/>
  <c r="AA54" i="28" s="1"/>
  <c r="J90" i="11"/>
  <c r="AA56" i="28" s="1"/>
  <c r="J92" i="11"/>
  <c r="AA58" i="28" s="1"/>
  <c r="J94" i="11"/>
  <c r="AA60" i="28" s="1"/>
  <c r="J96" i="11"/>
  <c r="AA62" i="28" s="1"/>
  <c r="J98" i="11"/>
  <c r="AA64" i="28" s="1"/>
  <c r="J100" i="11"/>
  <c r="AA66" i="28" s="1"/>
  <c r="J102" i="11"/>
  <c r="AA68" i="28" s="1"/>
  <c r="J104" i="11"/>
  <c r="AA70" i="28" s="1"/>
  <c r="J106" i="11"/>
  <c r="AA72" i="28" s="1"/>
  <c r="J108" i="11"/>
  <c r="AA74" i="28" s="1"/>
  <c r="J110" i="11"/>
  <c r="AA76" i="28" s="1"/>
  <c r="J112" i="11"/>
  <c r="J114" i="11"/>
  <c r="J116" i="11"/>
  <c r="E7" i="7"/>
  <c r="H7" i="7" s="1"/>
  <c r="E9" i="7"/>
  <c r="E11" i="7"/>
  <c r="E13" i="7"/>
  <c r="E15" i="7"/>
  <c r="E17" i="7"/>
  <c r="E19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75" i="7"/>
  <c r="E77" i="7"/>
  <c r="E79" i="7"/>
  <c r="E81" i="7"/>
  <c r="E83" i="7"/>
  <c r="E85" i="7"/>
  <c r="E87" i="7"/>
  <c r="E89" i="7"/>
  <c r="E91" i="7"/>
  <c r="E93" i="7"/>
  <c r="E95" i="7"/>
  <c r="E97" i="7"/>
  <c r="E99" i="7"/>
  <c r="E101" i="7"/>
  <c r="E103" i="7"/>
  <c r="E105" i="7"/>
  <c r="E107" i="7"/>
  <c r="E109" i="7"/>
  <c r="E111" i="7"/>
  <c r="E113" i="7"/>
  <c r="E115" i="7"/>
  <c r="E117" i="7"/>
  <c r="E119" i="7"/>
  <c r="E121" i="7"/>
  <c r="E123" i="7"/>
  <c r="E125" i="7"/>
  <c r="E127" i="7"/>
  <c r="E129" i="7"/>
  <c r="E131" i="7"/>
  <c r="E133" i="7"/>
  <c r="E135" i="7"/>
  <c r="E137" i="7"/>
  <c r="E139" i="7"/>
  <c r="E141" i="7"/>
  <c r="E143" i="7"/>
  <c r="E145" i="7"/>
  <c r="E147" i="7"/>
  <c r="E149" i="7"/>
  <c r="E151" i="7"/>
  <c r="E153" i="7"/>
  <c r="E155" i="7"/>
  <c r="E157" i="7"/>
  <c r="E159" i="7"/>
  <c r="E161" i="7"/>
  <c r="E163" i="7"/>
  <c r="E165" i="7"/>
  <c r="E167" i="7"/>
  <c r="E169" i="7"/>
  <c r="E171" i="7"/>
  <c r="E173" i="7"/>
  <c r="E175" i="7"/>
  <c r="E177" i="7"/>
  <c r="E179" i="7"/>
  <c r="E181" i="7"/>
  <c r="E183" i="7"/>
  <c r="E185" i="7"/>
  <c r="E187" i="7"/>
  <c r="E189" i="7"/>
  <c r="E191" i="7"/>
  <c r="E193" i="7"/>
  <c r="E195" i="7"/>
  <c r="E197" i="7"/>
  <c r="E199" i="7"/>
  <c r="E201" i="7"/>
  <c r="E203" i="7"/>
  <c r="E205" i="7"/>
  <c r="E207" i="7"/>
  <c r="E209" i="7"/>
  <c r="E211" i="7"/>
  <c r="E213" i="7"/>
  <c r="E215" i="7"/>
  <c r="E217" i="7"/>
  <c r="E219" i="7"/>
  <c r="E221" i="7"/>
  <c r="E223" i="7"/>
  <c r="E225" i="7"/>
  <c r="E227" i="7"/>
  <c r="E229" i="7"/>
  <c r="E231" i="7"/>
  <c r="E233" i="7"/>
  <c r="E235" i="7"/>
  <c r="E237" i="7"/>
  <c r="E239" i="7"/>
  <c r="E241" i="7"/>
  <c r="E243" i="7"/>
  <c r="E245" i="7"/>
  <c r="E247" i="7"/>
  <c r="E249" i="7"/>
  <c r="E251" i="7"/>
  <c r="E253" i="7"/>
  <c r="E255" i="7"/>
  <c r="E257" i="7"/>
  <c r="E259" i="7"/>
  <c r="E261" i="7"/>
  <c r="E263" i="7"/>
  <c r="E265" i="7"/>
  <c r="E267" i="7"/>
  <c r="E269" i="7"/>
  <c r="E271" i="7"/>
  <c r="E273" i="7"/>
  <c r="E275" i="7"/>
  <c r="E277" i="7"/>
  <c r="E279" i="7"/>
  <c r="E281" i="7"/>
  <c r="E283" i="7"/>
  <c r="E285" i="7"/>
  <c r="E287" i="7"/>
  <c r="E289" i="7"/>
  <c r="E291" i="7"/>
  <c r="E293" i="7"/>
  <c r="E295" i="7"/>
  <c r="E297" i="7"/>
  <c r="E299" i="7"/>
  <c r="E301" i="7"/>
  <c r="E303" i="7"/>
  <c r="E305" i="7"/>
  <c r="E307" i="7"/>
  <c r="E309" i="7"/>
  <c r="E311" i="7"/>
  <c r="E313" i="7"/>
  <c r="E315" i="7"/>
  <c r="E317" i="7"/>
  <c r="E319" i="7"/>
  <c r="E321" i="7"/>
  <c r="E323" i="7"/>
  <c r="E325" i="7"/>
  <c r="E327" i="7"/>
  <c r="E329" i="7"/>
  <c r="E331" i="7"/>
  <c r="E333" i="7"/>
  <c r="E335" i="7"/>
  <c r="E337" i="7"/>
  <c r="E339" i="7"/>
  <c r="E341" i="7"/>
  <c r="E343" i="7"/>
  <c r="E345" i="7"/>
  <c r="E347" i="7"/>
  <c r="E349" i="7"/>
  <c r="E351" i="7"/>
  <c r="E353" i="7"/>
  <c r="E355" i="7"/>
  <c r="E357" i="7"/>
  <c r="E359" i="7"/>
  <c r="E361" i="7"/>
  <c r="E363" i="7"/>
  <c r="E365" i="7"/>
  <c r="E367" i="7"/>
  <c r="E369" i="7"/>
  <c r="E371" i="7"/>
  <c r="E373" i="7"/>
  <c r="E375" i="7"/>
  <c r="E377" i="7"/>
  <c r="E379" i="7"/>
  <c r="E381" i="7"/>
  <c r="E383" i="7"/>
  <c r="E385" i="7"/>
  <c r="E387" i="7"/>
  <c r="E389" i="7"/>
  <c r="E391" i="7"/>
  <c r="E393" i="7"/>
  <c r="E395" i="7"/>
  <c r="E397" i="7"/>
  <c r="E399" i="7"/>
  <c r="E401" i="7"/>
  <c r="E403" i="7"/>
  <c r="E405" i="7"/>
  <c r="E407" i="7"/>
  <c r="E409" i="7"/>
  <c r="E228" i="21"/>
  <c r="J152" i="8"/>
  <c r="K152" i="8" s="1"/>
  <c r="I153" i="8"/>
  <c r="J9" i="11"/>
  <c r="J11" i="11"/>
  <c r="J13" i="11"/>
  <c r="J15" i="11"/>
  <c r="J17" i="11"/>
  <c r="J19" i="11"/>
  <c r="J21" i="11"/>
  <c r="J23" i="11"/>
  <c r="J25" i="11"/>
  <c r="J27" i="11"/>
  <c r="J29" i="11"/>
  <c r="J31" i="11"/>
  <c r="J33" i="11"/>
  <c r="J35" i="11"/>
  <c r="J37" i="11"/>
  <c r="J39" i="11"/>
  <c r="AA5" i="28" s="1"/>
  <c r="J41" i="11"/>
  <c r="AA7" i="28" s="1"/>
  <c r="J43" i="11"/>
  <c r="AA9" i="28" s="1"/>
  <c r="J45" i="11"/>
  <c r="AA11" i="28" s="1"/>
  <c r="J47" i="11"/>
  <c r="AA13" i="28" s="1"/>
  <c r="J49" i="11"/>
  <c r="AA15" i="28" s="1"/>
  <c r="J51" i="11"/>
  <c r="AA17" i="28" s="1"/>
  <c r="J53" i="11"/>
  <c r="AA19" i="28" s="1"/>
  <c r="J55" i="11"/>
  <c r="AA21" i="28" s="1"/>
  <c r="J57" i="11"/>
  <c r="AA23" i="28" s="1"/>
  <c r="J59" i="11"/>
  <c r="AA25" i="28" s="1"/>
  <c r="J61" i="11"/>
  <c r="AA27" i="28" s="1"/>
  <c r="J63" i="11"/>
  <c r="AA29" i="28" s="1"/>
  <c r="J65" i="11"/>
  <c r="AA31" i="28" s="1"/>
  <c r="J67" i="11"/>
  <c r="AA33" i="28" s="1"/>
  <c r="J69" i="11"/>
  <c r="AA35" i="28" s="1"/>
  <c r="J71" i="11"/>
  <c r="AA37" i="28" s="1"/>
  <c r="J73" i="11"/>
  <c r="AA39" i="28" s="1"/>
  <c r="J75" i="11"/>
  <c r="AA41" i="28" s="1"/>
  <c r="J77" i="11"/>
  <c r="AA43" i="28" s="1"/>
  <c r="J79" i="11"/>
  <c r="AA45" i="28" s="1"/>
  <c r="J81" i="11"/>
  <c r="AA47" i="28" s="1"/>
  <c r="J83" i="11"/>
  <c r="AA49" i="28" s="1"/>
  <c r="J85" i="11"/>
  <c r="AA51" i="28" s="1"/>
  <c r="J87" i="11"/>
  <c r="AA53" i="28" s="1"/>
  <c r="J89" i="11"/>
  <c r="AA55" i="28" s="1"/>
  <c r="J91" i="11"/>
  <c r="AA57" i="28" s="1"/>
  <c r="J93" i="11"/>
  <c r="AA59" i="28" s="1"/>
  <c r="J95" i="11"/>
  <c r="AA61" i="28" s="1"/>
  <c r="J97" i="11"/>
  <c r="AA63" i="28" s="1"/>
  <c r="J99" i="11"/>
  <c r="AA65" i="28" s="1"/>
  <c r="J101" i="11"/>
  <c r="AA67" i="28" s="1"/>
  <c r="J103" i="11"/>
  <c r="AA69" i="28" s="1"/>
  <c r="J105" i="11"/>
  <c r="AA71" i="28" s="1"/>
  <c r="J107" i="11"/>
  <c r="AA73" i="28" s="1"/>
  <c r="J109" i="11"/>
  <c r="AA75" i="28" s="1"/>
  <c r="J111" i="11"/>
  <c r="J113" i="11"/>
  <c r="J115" i="11"/>
  <c r="E82" i="2"/>
  <c r="C7" i="5"/>
  <c r="E411" i="7"/>
  <c r="E413" i="7"/>
  <c r="E415" i="7"/>
  <c r="E417" i="7"/>
  <c r="E419" i="7"/>
  <c r="E421" i="7"/>
  <c r="E423" i="7"/>
  <c r="E425" i="7"/>
  <c r="E427" i="7"/>
  <c r="E429" i="7"/>
  <c r="E431" i="7"/>
  <c r="E433" i="7"/>
  <c r="E435" i="7"/>
  <c r="E437" i="7"/>
  <c r="E439" i="7"/>
  <c r="E441" i="7"/>
  <c r="E443" i="7"/>
  <c r="E445" i="7"/>
  <c r="E449" i="7"/>
  <c r="E451" i="7"/>
  <c r="E453" i="7"/>
  <c r="E455" i="7"/>
  <c r="E457" i="7"/>
  <c r="E459" i="7"/>
  <c r="E461" i="7"/>
  <c r="E463" i="7"/>
  <c r="E465" i="7"/>
  <c r="E467" i="7"/>
  <c r="E469" i="7"/>
  <c r="E471" i="7"/>
  <c r="E473" i="7"/>
  <c r="E475" i="7"/>
  <c r="E477" i="7"/>
  <c r="E479" i="7"/>
  <c r="E481" i="7"/>
  <c r="E483" i="7"/>
  <c r="E485" i="7"/>
  <c r="E487" i="7"/>
  <c r="E489" i="7"/>
  <c r="E491" i="7"/>
  <c r="E493" i="7"/>
  <c r="E495" i="7"/>
  <c r="E497" i="7"/>
  <c r="E499" i="7"/>
  <c r="E501" i="7"/>
  <c r="E503" i="7"/>
  <c r="E505" i="7"/>
  <c r="E507" i="7"/>
  <c r="E509" i="7"/>
  <c r="E511" i="7"/>
  <c r="E513" i="7"/>
  <c r="E515" i="7"/>
  <c r="E517" i="7"/>
  <c r="E519" i="7"/>
  <c r="E521" i="7"/>
  <c r="E523" i="7"/>
  <c r="E525" i="7"/>
  <c r="E527" i="7"/>
  <c r="E529" i="7"/>
  <c r="E531" i="7"/>
  <c r="E533" i="7"/>
  <c r="E535" i="7"/>
  <c r="E537" i="7"/>
  <c r="E539" i="7"/>
  <c r="E541" i="7"/>
  <c r="E543" i="7"/>
  <c r="E545" i="7"/>
  <c r="E547" i="7"/>
  <c r="E549" i="7"/>
  <c r="E551" i="7"/>
  <c r="E553" i="7"/>
  <c r="E555" i="7"/>
  <c r="E557" i="7"/>
  <c r="E559" i="7"/>
  <c r="E561" i="7"/>
  <c r="E563" i="7"/>
  <c r="E565" i="7"/>
  <c r="E567" i="7"/>
  <c r="E569" i="7"/>
  <c r="E571" i="7"/>
  <c r="E573" i="7"/>
  <c r="E575" i="7"/>
  <c r="E577" i="7"/>
  <c r="E579" i="7"/>
  <c r="E581" i="7"/>
  <c r="C22" i="5"/>
  <c r="D125" i="3"/>
  <c r="E125" i="3" s="1"/>
  <c r="L4" i="7"/>
  <c r="E583" i="7"/>
  <c r="E585" i="7"/>
  <c r="E587" i="7"/>
  <c r="E589" i="7"/>
  <c r="E591" i="7"/>
  <c r="E593" i="7"/>
  <c r="E595" i="7"/>
  <c r="E597" i="7"/>
  <c r="E599" i="7"/>
  <c r="E601" i="7"/>
  <c r="E603" i="7"/>
  <c r="E605" i="7"/>
  <c r="E607" i="7"/>
  <c r="E609" i="7"/>
  <c r="E611" i="7"/>
  <c r="E613" i="7"/>
  <c r="E615" i="7"/>
  <c r="E617" i="7"/>
  <c r="E619" i="7"/>
  <c r="E621" i="7"/>
  <c r="E623" i="7"/>
  <c r="E625" i="7"/>
  <c r="E627" i="7"/>
  <c r="E629" i="7"/>
  <c r="E631" i="7"/>
  <c r="E633" i="7"/>
  <c r="E635" i="7"/>
  <c r="E637" i="7"/>
  <c r="E639" i="7"/>
  <c r="E641" i="7"/>
  <c r="E643" i="7"/>
  <c r="E645" i="7"/>
  <c r="E647" i="7"/>
  <c r="E649" i="7"/>
  <c r="E651" i="7"/>
  <c r="E653" i="7"/>
  <c r="E655" i="7"/>
  <c r="E657" i="7"/>
  <c r="E659" i="7"/>
  <c r="E661" i="7"/>
  <c r="E663" i="7"/>
  <c r="E665" i="7"/>
  <c r="E667" i="7"/>
  <c r="E669" i="7"/>
  <c r="E671" i="7"/>
  <c r="E673" i="7"/>
  <c r="E675" i="7"/>
  <c r="E677" i="7"/>
  <c r="E679" i="7"/>
  <c r="E681" i="7"/>
  <c r="E683" i="7"/>
  <c r="E685" i="7"/>
  <c r="E687" i="7"/>
  <c r="E689" i="7"/>
  <c r="E691" i="7"/>
  <c r="E693" i="7"/>
  <c r="E695" i="7"/>
  <c r="E697" i="7"/>
  <c r="E699" i="7"/>
  <c r="E701" i="7"/>
  <c r="E703" i="7"/>
  <c r="E705" i="7"/>
  <c r="E707" i="7"/>
  <c r="E709" i="7"/>
  <c r="E711" i="7"/>
  <c r="E713" i="7"/>
  <c r="E715" i="7"/>
  <c r="E717" i="7"/>
  <c r="E719" i="7"/>
  <c r="E721" i="7"/>
  <c r="E723" i="7"/>
  <c r="E725" i="7"/>
  <c r="E727" i="7"/>
  <c r="E729" i="7"/>
  <c r="E731" i="7"/>
  <c r="E733" i="7"/>
  <c r="E735" i="7"/>
  <c r="E737" i="7"/>
  <c r="E739" i="7"/>
  <c r="E741" i="7"/>
  <c r="E743" i="7"/>
  <c r="E745" i="7"/>
  <c r="E747" i="7"/>
  <c r="E749" i="7"/>
  <c r="E751" i="7"/>
  <c r="D97" i="3"/>
  <c r="E97" i="3" s="1"/>
  <c r="A106" i="3"/>
  <c r="A100" i="3"/>
  <c r="A116" i="3"/>
  <c r="D112" i="3"/>
  <c r="E112" i="3" s="1"/>
  <c r="D106" i="3"/>
  <c r="E106" i="3" s="1"/>
  <c r="E55" i="2"/>
  <c r="D166" i="14"/>
  <c r="E166" i="14" s="1"/>
  <c r="D174" i="14"/>
  <c r="E174" i="14" s="1"/>
  <c r="D72" i="15"/>
  <c r="A151" i="14"/>
  <c r="A159" i="14"/>
  <c r="A163" i="14"/>
  <c r="A175" i="14"/>
  <c r="E11" i="2"/>
  <c r="E19" i="2"/>
  <c r="E31" i="2"/>
  <c r="E35" i="2"/>
  <c r="E63" i="2"/>
  <c r="E79" i="2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101" i="11"/>
  <c r="I103" i="11"/>
  <c r="I105" i="11"/>
  <c r="I107" i="11"/>
  <c r="I109" i="11"/>
  <c r="I111" i="11"/>
  <c r="I113" i="11"/>
  <c r="I115" i="11"/>
  <c r="D137" i="3"/>
  <c r="E137" i="3" s="1"/>
  <c r="D122" i="3"/>
  <c r="E122" i="3" s="1"/>
  <c r="E753" i="7"/>
  <c r="E755" i="7"/>
  <c r="E757" i="7"/>
  <c r="E759" i="7"/>
  <c r="E761" i="7"/>
  <c r="E763" i="7"/>
  <c r="E765" i="7"/>
  <c r="E767" i="7"/>
  <c r="E769" i="7"/>
  <c r="E771" i="7"/>
  <c r="E773" i="7"/>
  <c r="E775" i="7"/>
  <c r="E777" i="7"/>
  <c r="E779" i="7"/>
  <c r="E781" i="7"/>
  <c r="E783" i="7"/>
  <c r="E785" i="7"/>
  <c r="E787" i="7"/>
  <c r="E789" i="7"/>
  <c r="E791" i="7"/>
  <c r="E793" i="7"/>
  <c r="E795" i="7"/>
  <c r="E797" i="7"/>
  <c r="E799" i="7"/>
  <c r="E801" i="7"/>
  <c r="E803" i="7"/>
  <c r="E805" i="7"/>
  <c r="E807" i="7"/>
  <c r="E809" i="7"/>
  <c r="E811" i="7"/>
  <c r="E813" i="7"/>
  <c r="E815" i="7"/>
  <c r="E817" i="7"/>
  <c r="E819" i="7"/>
  <c r="E821" i="7"/>
  <c r="E823" i="7"/>
  <c r="E825" i="7"/>
  <c r="E827" i="7"/>
  <c r="E829" i="7"/>
  <c r="E831" i="7"/>
  <c r="E833" i="7"/>
  <c r="E835" i="7"/>
  <c r="E837" i="7"/>
  <c r="E839" i="7"/>
  <c r="E841" i="7"/>
  <c r="E843" i="7"/>
  <c r="E845" i="7"/>
  <c r="E847" i="7"/>
  <c r="E849" i="7"/>
  <c r="E851" i="7"/>
  <c r="E853" i="7"/>
  <c r="E855" i="7"/>
  <c r="E118" i="21"/>
  <c r="E120" i="21"/>
  <c r="E122" i="21"/>
  <c r="E124" i="21"/>
  <c r="E126" i="21"/>
  <c r="E128" i="21"/>
  <c r="E130" i="21"/>
  <c r="E132" i="21"/>
  <c r="E134" i="21"/>
  <c r="E136" i="21"/>
  <c r="E138" i="21"/>
  <c r="E140" i="21"/>
  <c r="E142" i="21"/>
  <c r="E144" i="21"/>
  <c r="E146" i="21"/>
  <c r="E148" i="21"/>
  <c r="E150" i="21"/>
  <c r="E181" i="21"/>
  <c r="E183" i="21"/>
  <c r="E185" i="21"/>
  <c r="E192" i="21"/>
  <c r="E194" i="21"/>
  <c r="E196" i="21"/>
  <c r="E198" i="21"/>
  <c r="E200" i="21"/>
  <c r="E202" i="21"/>
  <c r="E204" i="21"/>
  <c r="E206" i="21"/>
  <c r="E208" i="21"/>
  <c r="E210" i="21"/>
  <c r="E212" i="21"/>
  <c r="E214" i="21"/>
  <c r="E216" i="2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I100" i="11"/>
  <c r="I102" i="11"/>
  <c r="I104" i="11"/>
  <c r="I106" i="11"/>
  <c r="I108" i="11"/>
  <c r="I110" i="11"/>
  <c r="I112" i="11"/>
  <c r="I114" i="11"/>
  <c r="I116" i="11"/>
  <c r="D111" i="14"/>
  <c r="E111" i="14" s="1"/>
  <c r="A113" i="14"/>
  <c r="A129" i="14"/>
  <c r="D20" i="3"/>
  <c r="E20" i="3" s="1"/>
  <c r="A142" i="3"/>
  <c r="A97" i="3"/>
  <c r="E84" i="2"/>
  <c r="E55" i="21"/>
  <c r="D114" i="21"/>
  <c r="E116" i="21" s="1"/>
  <c r="E172" i="21"/>
  <c r="D177" i="21"/>
  <c r="E177" i="21" s="1"/>
  <c r="E244" i="21"/>
  <c r="D11" i="14"/>
  <c r="E11" i="14" s="1"/>
  <c r="D23" i="14"/>
  <c r="E23" i="14" s="1"/>
  <c r="D39" i="14"/>
  <c r="E39" i="14" s="1"/>
  <c r="D55" i="14"/>
  <c r="E55" i="14" s="1"/>
  <c r="D71" i="14"/>
  <c r="E71" i="14" s="1"/>
  <c r="D87" i="14"/>
  <c r="E87" i="14" s="1"/>
  <c r="A147" i="14"/>
  <c r="D12" i="15"/>
  <c r="D28" i="15"/>
  <c r="D32" i="15"/>
  <c r="D40" i="15"/>
  <c r="D44" i="15"/>
  <c r="D56" i="15"/>
  <c r="D60" i="15"/>
  <c r="D64" i="15"/>
  <c r="D80" i="15"/>
  <c r="D88" i="15"/>
  <c r="D92" i="15"/>
  <c r="D96" i="15"/>
  <c r="D104" i="15"/>
  <c r="D112" i="15"/>
  <c r="D120" i="15"/>
  <c r="D124" i="15"/>
  <c r="D128" i="15"/>
  <c r="D140" i="15"/>
  <c r="D144" i="15"/>
  <c r="A166" i="15"/>
  <c r="A170" i="15"/>
  <c r="D178" i="15"/>
  <c r="D128" i="3"/>
  <c r="E128" i="3" s="1"/>
  <c r="A121" i="3"/>
  <c r="D113" i="3"/>
  <c r="E113" i="3" s="1"/>
  <c r="D90" i="3"/>
  <c r="E90" i="3" s="1"/>
  <c r="C29" i="5"/>
  <c r="E102" i="21"/>
  <c r="E159" i="21"/>
  <c r="E231" i="21"/>
  <c r="E233" i="21"/>
  <c r="D94" i="14"/>
  <c r="E94" i="14" s="1"/>
  <c r="A102" i="14"/>
  <c r="A110" i="14"/>
  <c r="A153" i="14"/>
  <c r="A179" i="14"/>
  <c r="A183" i="14"/>
  <c r="A185" i="14"/>
  <c r="A191" i="14"/>
  <c r="A193" i="14"/>
  <c r="A129" i="15"/>
  <c r="A145" i="15"/>
  <c r="D151" i="15"/>
  <c r="A30" i="3"/>
  <c r="A62" i="3"/>
  <c r="D133" i="3"/>
  <c r="E133" i="3" s="1"/>
  <c r="E122" i="2"/>
  <c r="E124" i="2"/>
  <c r="E130" i="2"/>
  <c r="C251" i="5"/>
  <c r="C235" i="5"/>
  <c r="C195" i="5"/>
  <c r="C155" i="5"/>
  <c r="C139" i="5"/>
  <c r="C99" i="5"/>
  <c r="H4" i="13"/>
  <c r="D106" i="14"/>
  <c r="E106" i="14" s="1"/>
  <c r="D126" i="14"/>
  <c r="E126" i="14" s="1"/>
  <c r="A128" i="14"/>
  <c r="D134" i="14"/>
  <c r="E134" i="14" s="1"/>
  <c r="A136" i="14"/>
  <c r="A155" i="14"/>
  <c r="D186" i="14"/>
  <c r="E186" i="14" s="1"/>
  <c r="D190" i="14"/>
  <c r="E190" i="14" s="1"/>
  <c r="A109" i="3"/>
  <c r="A94" i="3"/>
  <c r="D81" i="3"/>
  <c r="E81" i="3" s="1"/>
  <c r="E51" i="2"/>
  <c r="E13" i="2"/>
  <c r="D110" i="14"/>
  <c r="E110" i="14" s="1"/>
  <c r="D117" i="3"/>
  <c r="E117" i="3" s="1"/>
  <c r="A117" i="3"/>
  <c r="E67" i="2"/>
  <c r="E23" i="2"/>
  <c r="E129" i="21"/>
  <c r="E205" i="21"/>
  <c r="D95" i="14"/>
  <c r="E95" i="14" s="1"/>
  <c r="D103" i="14"/>
  <c r="E103" i="14" s="1"/>
  <c r="A137" i="14"/>
  <c r="A141" i="14"/>
  <c r="A143" i="14"/>
  <c r="D154" i="14"/>
  <c r="E154" i="14" s="1"/>
  <c r="D158" i="14"/>
  <c r="E158" i="14" s="1"/>
  <c r="A161" i="14"/>
  <c r="A167" i="14"/>
  <c r="A169" i="14"/>
  <c r="A173" i="14"/>
  <c r="A187" i="14"/>
  <c r="A195" i="14"/>
  <c r="A194" i="15"/>
  <c r="C5" i="8"/>
  <c r="D8" i="3"/>
  <c r="E8" i="3" s="1"/>
  <c r="D10" i="3"/>
  <c r="E10" i="3" s="1"/>
  <c r="D14" i="3"/>
  <c r="E14" i="3" s="1"/>
  <c r="D16" i="3"/>
  <c r="E16" i="3" s="1"/>
  <c r="A20" i="3"/>
  <c r="D22" i="3"/>
  <c r="E22" i="3" s="1"/>
  <c r="A26" i="3"/>
  <c r="D30" i="3"/>
  <c r="E30" i="3" s="1"/>
  <c r="D34" i="3"/>
  <c r="E34" i="3" s="1"/>
  <c r="D38" i="3"/>
  <c r="E38" i="3" s="1"/>
  <c r="D42" i="3"/>
  <c r="E42" i="3" s="1"/>
  <c r="D46" i="3"/>
  <c r="E46" i="3" s="1"/>
  <c r="A48" i="3"/>
  <c r="D50" i="3"/>
  <c r="E50" i="3" s="1"/>
  <c r="D54" i="3"/>
  <c r="E54" i="3" s="1"/>
  <c r="A58" i="3"/>
  <c r="D62" i="3"/>
  <c r="E62" i="3" s="1"/>
  <c r="D72" i="3"/>
  <c r="E72" i="3" s="1"/>
  <c r="D78" i="3"/>
  <c r="E78" i="3" s="1"/>
  <c r="A80" i="3"/>
  <c r="D142" i="3"/>
  <c r="E142" i="3" s="1"/>
  <c r="A133" i="3"/>
  <c r="A129" i="3"/>
  <c r="D101" i="3"/>
  <c r="E101" i="3" s="1"/>
  <c r="E117" i="21"/>
  <c r="E121" i="21"/>
  <c r="E125" i="21"/>
  <c r="E127" i="21"/>
  <c r="E133" i="21"/>
  <c r="E135" i="21"/>
  <c r="E137" i="21"/>
  <c r="E141" i="21"/>
  <c r="E143" i="21"/>
  <c r="E147" i="21"/>
  <c r="E149" i="21"/>
  <c r="E180" i="21"/>
  <c r="E184" i="21"/>
  <c r="E186" i="21"/>
  <c r="E193" i="21"/>
  <c r="E197" i="21"/>
  <c r="E207" i="21"/>
  <c r="E209" i="21"/>
  <c r="E217" i="21"/>
  <c r="E219" i="21"/>
  <c r="E245" i="21"/>
  <c r="E247" i="21"/>
  <c r="E248" i="21"/>
  <c r="E6" i="2"/>
  <c r="E20" i="2"/>
  <c r="E26" i="2"/>
  <c r="E32" i="2"/>
  <c r="E38" i="2"/>
  <c r="E44" i="2"/>
  <c r="E52" i="2"/>
  <c r="E58" i="2"/>
  <c r="E64" i="2"/>
  <c r="E66" i="2"/>
  <c r="E70" i="2"/>
  <c r="E76" i="2"/>
  <c r="E94" i="2"/>
  <c r="E96" i="2"/>
  <c r="E11" i="21"/>
  <c r="E13" i="21"/>
  <c r="E15" i="21"/>
  <c r="E17" i="21"/>
  <c r="E19" i="21"/>
  <c r="E21" i="21"/>
  <c r="E23" i="21"/>
  <c r="E29" i="21"/>
  <c r="E31" i="21"/>
  <c r="E33" i="21"/>
  <c r="E37" i="21"/>
  <c r="E39" i="21"/>
  <c r="E41" i="21"/>
  <c r="E45" i="21"/>
  <c r="E47" i="21"/>
  <c r="E57" i="21"/>
  <c r="E61" i="21"/>
  <c r="E63" i="21"/>
  <c r="E65" i="21"/>
  <c r="E67" i="21"/>
  <c r="E69" i="21"/>
  <c r="E71" i="21"/>
  <c r="E75" i="21"/>
  <c r="E77" i="21"/>
  <c r="E81" i="21"/>
  <c r="E83" i="21"/>
  <c r="E85" i="21"/>
  <c r="E87" i="21"/>
  <c r="E89" i="21"/>
  <c r="E91" i="21"/>
  <c r="E93" i="21"/>
  <c r="E95" i="21"/>
  <c r="E97" i="21"/>
  <c r="E99" i="21"/>
  <c r="E101" i="21"/>
  <c r="E103" i="21"/>
  <c r="E105" i="21"/>
  <c r="E107" i="21"/>
  <c r="E109" i="21"/>
  <c r="E111" i="21"/>
  <c r="E113" i="21"/>
  <c r="E158" i="21"/>
  <c r="E160" i="21"/>
  <c r="E162" i="21"/>
  <c r="E164" i="21"/>
  <c r="E166" i="21"/>
  <c r="E168" i="21"/>
  <c r="E170" i="21"/>
  <c r="E174" i="21"/>
  <c r="E176" i="21"/>
  <c r="D187" i="21"/>
  <c r="E188" i="21" s="1"/>
  <c r="E222" i="21"/>
  <c r="E224" i="21"/>
  <c r="E226" i="21"/>
  <c r="E230" i="21"/>
  <c r="E232" i="21"/>
  <c r="E234" i="21"/>
  <c r="E236" i="21"/>
  <c r="A138" i="3"/>
  <c r="D136" i="3"/>
  <c r="E136" i="3" s="1"/>
  <c r="A132" i="3"/>
  <c r="A130" i="3"/>
  <c r="A122" i="3"/>
  <c r="A110" i="3"/>
  <c r="D85" i="3"/>
  <c r="E85" i="3" s="1"/>
  <c r="E5" i="2"/>
  <c r="E15" i="2"/>
  <c r="E47" i="2"/>
  <c r="E71" i="2"/>
  <c r="E85" i="2"/>
  <c r="A98" i="14"/>
  <c r="D98" i="14"/>
  <c r="E98" i="14" s="1"/>
  <c r="A101" i="3"/>
  <c r="A5" i="14"/>
  <c r="D7" i="14"/>
  <c r="E7" i="14" s="1"/>
  <c r="A9" i="14"/>
  <c r="A13" i="14"/>
  <c r="D15" i="14"/>
  <c r="E15" i="14" s="1"/>
  <c r="D19" i="14"/>
  <c r="E19" i="14" s="1"/>
  <c r="D27" i="14"/>
  <c r="E27" i="14" s="1"/>
  <c r="D31" i="14"/>
  <c r="E31" i="14" s="1"/>
  <c r="D35" i="14"/>
  <c r="E35" i="14" s="1"/>
  <c r="D43" i="14"/>
  <c r="E43" i="14" s="1"/>
  <c r="D47" i="14"/>
  <c r="E47" i="14" s="1"/>
  <c r="D51" i="14"/>
  <c r="E51" i="14" s="1"/>
  <c r="D59" i="14"/>
  <c r="E59" i="14" s="1"/>
  <c r="D63" i="14"/>
  <c r="E63" i="14" s="1"/>
  <c r="D67" i="14"/>
  <c r="E67" i="14" s="1"/>
  <c r="D75" i="14"/>
  <c r="E75" i="14" s="1"/>
  <c r="D79" i="14"/>
  <c r="E79" i="14" s="1"/>
  <c r="D83" i="14"/>
  <c r="E83" i="14" s="1"/>
  <c r="D91" i="14"/>
  <c r="E91" i="14" s="1"/>
  <c r="A121" i="14"/>
  <c r="A125" i="14"/>
  <c r="A127" i="14"/>
  <c r="A133" i="14"/>
  <c r="A135" i="14"/>
  <c r="D150" i="14"/>
  <c r="E150" i="14" s="1"/>
  <c r="A157" i="14"/>
  <c r="D170" i="14"/>
  <c r="E170" i="14" s="1"/>
  <c r="A177" i="14"/>
  <c r="A178" i="15"/>
  <c r="A4" i="3"/>
  <c r="D4" i="3"/>
  <c r="E4" i="3" s="1"/>
  <c r="D6" i="3"/>
  <c r="E6" i="3" s="1"/>
  <c r="A10" i="3"/>
  <c r="A14" i="3"/>
  <c r="A32" i="3"/>
  <c r="A42" i="3"/>
  <c r="A46" i="3"/>
  <c r="A52" i="3"/>
  <c r="A64" i="3"/>
  <c r="A68" i="3"/>
  <c r="D74" i="3"/>
  <c r="E74" i="3" s="1"/>
  <c r="A78" i="3"/>
  <c r="D68" i="3"/>
  <c r="E68" i="3" s="1"/>
  <c r="D138" i="3"/>
  <c r="E138" i="3" s="1"/>
  <c r="D130" i="3"/>
  <c r="E130" i="3" s="1"/>
  <c r="D121" i="3"/>
  <c r="E121" i="3" s="1"/>
  <c r="D116" i="3"/>
  <c r="E116" i="3" s="1"/>
  <c r="D114" i="3"/>
  <c r="E114" i="3" s="1"/>
  <c r="D109" i="3"/>
  <c r="E109" i="3" s="1"/>
  <c r="D100" i="3"/>
  <c r="E100" i="3" s="1"/>
  <c r="E39" i="2"/>
  <c r="E9" i="2"/>
  <c r="D102" i="14"/>
  <c r="E102" i="14" s="1"/>
  <c r="A126" i="3"/>
  <c r="D126" i="3"/>
  <c r="E126" i="3" s="1"/>
  <c r="D110" i="3"/>
  <c r="E110" i="3" s="1"/>
  <c r="A85" i="3"/>
  <c r="E12" i="2"/>
  <c r="E158" i="2"/>
  <c r="E25" i="21"/>
  <c r="E24" i="21"/>
  <c r="E27" i="21"/>
  <c r="E26" i="21"/>
  <c r="E35" i="21"/>
  <c r="E34" i="21"/>
  <c r="E43" i="21"/>
  <c r="E42" i="21"/>
  <c r="E49" i="21"/>
  <c r="E48" i="21"/>
  <c r="E51" i="21"/>
  <c r="E50" i="21"/>
  <c r="E53" i="21"/>
  <c r="E52" i="21"/>
  <c r="E59" i="21"/>
  <c r="E58" i="21"/>
  <c r="E73" i="21"/>
  <c r="E72" i="21"/>
  <c r="E79" i="21"/>
  <c r="E78" i="21"/>
  <c r="E156" i="21"/>
  <c r="E155" i="21"/>
  <c r="E44" i="21"/>
  <c r="E74" i="21"/>
  <c r="A4" i="14"/>
  <c r="A6" i="14"/>
  <c r="A8" i="14"/>
  <c r="A10" i="14"/>
  <c r="A12" i="14"/>
  <c r="A14" i="14"/>
  <c r="A16" i="14"/>
  <c r="A18" i="14"/>
  <c r="A20" i="14"/>
  <c r="A22" i="14"/>
  <c r="A24" i="14"/>
  <c r="A26" i="14"/>
  <c r="A28" i="14"/>
  <c r="A30" i="14"/>
  <c r="A32" i="14"/>
  <c r="A34" i="14"/>
  <c r="A36" i="14"/>
  <c r="A38" i="14"/>
  <c r="A40" i="14"/>
  <c r="A42" i="14"/>
  <c r="A44" i="14"/>
  <c r="A46" i="14"/>
  <c r="A48" i="14"/>
  <c r="A50" i="14"/>
  <c r="A52" i="14"/>
  <c r="A54" i="14"/>
  <c r="A56" i="14"/>
  <c r="A58" i="14"/>
  <c r="A60" i="14"/>
  <c r="A62" i="14"/>
  <c r="A64" i="14"/>
  <c r="A66" i="14"/>
  <c r="A68" i="14"/>
  <c r="A94" i="14"/>
  <c r="D99" i="14"/>
  <c r="E99" i="14" s="1"/>
  <c r="A112" i="14"/>
  <c r="D118" i="14"/>
  <c r="E118" i="14" s="1"/>
  <c r="A120" i="14"/>
  <c r="A145" i="14"/>
  <c r="A171" i="14"/>
  <c r="D182" i="14"/>
  <c r="E182" i="14" s="1"/>
  <c r="A189" i="14"/>
  <c r="D149" i="15"/>
  <c r="D157" i="15"/>
  <c r="D202" i="15"/>
  <c r="A141" i="3"/>
  <c r="D132" i="3"/>
  <c r="E132" i="3" s="1"/>
  <c r="D129" i="3"/>
  <c r="E129" i="3" s="1"/>
  <c r="D96" i="3"/>
  <c r="E96" i="3" s="1"/>
  <c r="D94" i="3"/>
  <c r="E94" i="3" s="1"/>
  <c r="A84" i="3"/>
  <c r="D84" i="3"/>
  <c r="E84" i="3" s="1"/>
  <c r="A136" i="3"/>
  <c r="E81" i="2"/>
  <c r="E138" i="2"/>
  <c r="E155" i="2"/>
  <c r="C97" i="5"/>
  <c r="C81" i="5"/>
  <c r="C65" i="5"/>
  <c r="C37" i="5"/>
  <c r="C33" i="5"/>
  <c r="C25" i="5"/>
  <c r="C21" i="5"/>
  <c r="C17" i="5"/>
  <c r="C9" i="5"/>
  <c r="E28" i="21"/>
  <c r="E88" i="21"/>
  <c r="E175" i="21"/>
  <c r="E240" i="21"/>
  <c r="E239" i="21"/>
  <c r="E123" i="21"/>
  <c r="E151" i="21"/>
  <c r="E195" i="21"/>
  <c r="A70" i="14"/>
  <c r="A72" i="14"/>
  <c r="A74" i="14"/>
  <c r="A76" i="14"/>
  <c r="A78" i="14"/>
  <c r="A80" i="14"/>
  <c r="A82" i="14"/>
  <c r="A84" i="14"/>
  <c r="A86" i="14"/>
  <c r="A88" i="14"/>
  <c r="A90" i="14"/>
  <c r="A92" i="14"/>
  <c r="A106" i="14"/>
  <c r="D107" i="14"/>
  <c r="E107" i="14" s="1"/>
  <c r="A117" i="14"/>
  <c r="A119" i="14"/>
  <c r="D142" i="14"/>
  <c r="E142" i="14" s="1"/>
  <c r="A144" i="14"/>
  <c r="D146" i="14"/>
  <c r="E146" i="14" s="1"/>
  <c r="A149" i="14"/>
  <c r="D162" i="14"/>
  <c r="E162" i="14" s="1"/>
  <c r="A165" i="14"/>
  <c r="D178" i="14"/>
  <c r="E178" i="14" s="1"/>
  <c r="A181" i="14"/>
  <c r="D194" i="14"/>
  <c r="E194" i="14" s="1"/>
  <c r="D108" i="15"/>
  <c r="A118" i="15"/>
  <c r="D136" i="15"/>
  <c r="A152" i="15"/>
  <c r="A156" i="15"/>
  <c r="D5" i="3"/>
  <c r="E5" i="3" s="1"/>
  <c r="A7" i="3"/>
  <c r="D9" i="3"/>
  <c r="E9" i="3" s="1"/>
  <c r="A11" i="3"/>
  <c r="A15" i="3"/>
  <c r="A19" i="3"/>
  <c r="D21" i="3"/>
  <c r="E21" i="3" s="1"/>
  <c r="A23" i="3"/>
  <c r="D25" i="3"/>
  <c r="E25" i="3" s="1"/>
  <c r="A27" i="3"/>
  <c r="A31" i="3"/>
  <c r="A35" i="3"/>
  <c r="D37" i="3"/>
  <c r="E37" i="3" s="1"/>
  <c r="A39" i="3"/>
  <c r="D41" i="3"/>
  <c r="E41" i="3" s="1"/>
  <c r="A43" i="3"/>
  <c r="A47" i="3"/>
  <c r="A51" i="3"/>
  <c r="D53" i="3"/>
  <c r="E53" i="3" s="1"/>
  <c r="A55" i="3"/>
  <c r="D57" i="3"/>
  <c r="E57" i="3" s="1"/>
  <c r="A59" i="3"/>
  <c r="A63" i="3"/>
  <c r="A67" i="3"/>
  <c r="D69" i="3"/>
  <c r="E69" i="3" s="1"/>
  <c r="D73" i="3"/>
  <c r="E73" i="3" s="1"/>
  <c r="A79" i="3"/>
  <c r="A128" i="3"/>
  <c r="A125" i="3"/>
  <c r="A113" i="3"/>
  <c r="A93" i="3"/>
  <c r="A90" i="3"/>
  <c r="D88" i="3"/>
  <c r="E88" i="3" s="1"/>
  <c r="A81" i="3"/>
  <c r="E27" i="2"/>
  <c r="E43" i="2"/>
  <c r="E59" i="2"/>
  <c r="E75" i="2"/>
  <c r="E102" i="2"/>
  <c r="E104" i="2"/>
  <c r="E110" i="2"/>
  <c r="E112" i="2"/>
  <c r="E154" i="2"/>
  <c r="C78" i="5"/>
  <c r="E30" i="21"/>
  <c r="E32" i="21"/>
  <c r="E36" i="21"/>
  <c r="E38" i="21"/>
  <c r="E40" i="21"/>
  <c r="E46" i="21"/>
  <c r="E54" i="21"/>
  <c r="E56" i="21"/>
  <c r="E60" i="21"/>
  <c r="E62" i="21"/>
  <c r="E64" i="21"/>
  <c r="E66" i="21"/>
  <c r="E68" i="21"/>
  <c r="E70" i="21"/>
  <c r="E76" i="21"/>
  <c r="E80" i="21"/>
  <c r="E84" i="21"/>
  <c r="E86" i="21"/>
  <c r="E90" i="21"/>
  <c r="E92" i="21"/>
  <c r="E94" i="21"/>
  <c r="E98" i="21"/>
  <c r="E100" i="21"/>
  <c r="E104" i="21"/>
  <c r="E108" i="21"/>
  <c r="E110" i="21"/>
  <c r="E112" i="21"/>
  <c r="E157" i="21"/>
  <c r="E161" i="21"/>
  <c r="E165" i="21"/>
  <c r="E167" i="21"/>
  <c r="E169" i="21"/>
  <c r="E171" i="21"/>
  <c r="E173" i="21"/>
  <c r="E221" i="21"/>
  <c r="E146" i="2"/>
  <c r="E170" i="2"/>
  <c r="C276" i="5"/>
  <c r="C272" i="5"/>
  <c r="C268" i="5"/>
  <c r="C264" i="5"/>
  <c r="C260" i="5"/>
  <c r="C256" i="5"/>
  <c r="C252" i="5"/>
  <c r="C248" i="5"/>
  <c r="C244" i="5"/>
  <c r="C240" i="5"/>
  <c r="C236" i="5"/>
  <c r="C232" i="5"/>
  <c r="C228" i="5"/>
  <c r="C224" i="5"/>
  <c r="C220" i="5"/>
  <c r="C216" i="5"/>
  <c r="C212" i="5"/>
  <c r="C208" i="5"/>
  <c r="C204" i="5"/>
  <c r="C200" i="5"/>
  <c r="C196" i="5"/>
  <c r="C192" i="5"/>
  <c r="C188" i="5"/>
  <c r="C184" i="5"/>
  <c r="C180" i="5"/>
  <c r="C176" i="5"/>
  <c r="C172" i="5"/>
  <c r="C168" i="5"/>
  <c r="C164" i="5"/>
  <c r="C160" i="5"/>
  <c r="C156" i="5"/>
  <c r="C152" i="5"/>
  <c r="C148" i="5"/>
  <c r="C144" i="5"/>
  <c r="C140" i="5"/>
  <c r="C136" i="5"/>
  <c r="C132" i="5"/>
  <c r="C128" i="5"/>
  <c r="C124" i="5"/>
  <c r="C120" i="5"/>
  <c r="C116" i="5"/>
  <c r="C112" i="5"/>
  <c r="C108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E12" i="21"/>
  <c r="E14" i="21"/>
  <c r="E16" i="21"/>
  <c r="E18" i="21"/>
  <c r="E20" i="21"/>
  <c r="E22" i="21"/>
  <c r="E82" i="21"/>
  <c r="E96" i="21"/>
  <c r="E106" i="21"/>
  <c r="E163" i="21"/>
  <c r="D189" i="21"/>
  <c r="E191" i="21" s="1"/>
  <c r="E119" i="21"/>
  <c r="E131" i="21"/>
  <c r="E139" i="21"/>
  <c r="E145" i="21"/>
  <c r="E182" i="21"/>
  <c r="E199" i="21"/>
  <c r="E201" i="21"/>
  <c r="E203" i="21"/>
  <c r="E211" i="21"/>
  <c r="E213" i="21"/>
  <c r="E215" i="21"/>
  <c r="E223" i="21"/>
  <c r="E225" i="21"/>
  <c r="E227" i="21"/>
  <c r="E229" i="21"/>
  <c r="E235" i="21"/>
  <c r="E237" i="21"/>
  <c r="D152" i="21"/>
  <c r="E154" i="21" s="1"/>
  <c r="E246" i="21"/>
  <c r="C267" i="5"/>
  <c r="C278" i="5"/>
  <c r="C89" i="5"/>
  <c r="C73" i="5"/>
  <c r="C57" i="5"/>
  <c r="C50" i="5"/>
  <c r="C49" i="5"/>
  <c r="C45" i="5"/>
  <c r="C41" i="5"/>
  <c r="C54" i="5"/>
  <c r="C275" i="5"/>
  <c r="C227" i="5"/>
  <c r="C219" i="5"/>
  <c r="C171" i="5"/>
  <c r="C163" i="5"/>
  <c r="C123" i="5"/>
  <c r="C107" i="5"/>
  <c r="C91" i="5"/>
  <c r="C67" i="5"/>
  <c r="D250" i="21"/>
  <c r="B251" i="21"/>
  <c r="E249" i="21"/>
  <c r="D241" i="21"/>
  <c r="E243" i="21" s="1"/>
  <c r="M117" i="21"/>
  <c r="M101" i="21"/>
  <c r="B31" i="21"/>
  <c r="D4" i="14"/>
  <c r="E4" i="14" s="1"/>
  <c r="D6" i="14"/>
  <c r="E6" i="14" s="1"/>
  <c r="D8" i="14"/>
  <c r="E8" i="14" s="1"/>
  <c r="D10" i="14"/>
  <c r="E10" i="14" s="1"/>
  <c r="D12" i="14"/>
  <c r="E12" i="14" s="1"/>
  <c r="D14" i="14"/>
  <c r="E14" i="14" s="1"/>
  <c r="D16" i="14"/>
  <c r="E16" i="14" s="1"/>
  <c r="D18" i="14"/>
  <c r="E18" i="14" s="1"/>
  <c r="D20" i="14"/>
  <c r="E20" i="14" s="1"/>
  <c r="D22" i="14"/>
  <c r="E22" i="14" s="1"/>
  <c r="D24" i="14"/>
  <c r="E24" i="14" s="1"/>
  <c r="D26" i="14"/>
  <c r="E26" i="14" s="1"/>
  <c r="D28" i="14"/>
  <c r="E28" i="14" s="1"/>
  <c r="D30" i="14"/>
  <c r="E30" i="14" s="1"/>
  <c r="D32" i="14"/>
  <c r="E32" i="14" s="1"/>
  <c r="D34" i="14"/>
  <c r="E34" i="14" s="1"/>
  <c r="D36" i="14"/>
  <c r="E36" i="14" s="1"/>
  <c r="D38" i="14"/>
  <c r="E38" i="14" s="1"/>
  <c r="D40" i="14"/>
  <c r="E40" i="14" s="1"/>
  <c r="D42" i="14"/>
  <c r="E42" i="14" s="1"/>
  <c r="D44" i="14"/>
  <c r="E44" i="14" s="1"/>
  <c r="D46" i="14"/>
  <c r="E46" i="14" s="1"/>
  <c r="D48" i="14"/>
  <c r="E48" i="14" s="1"/>
  <c r="D50" i="14"/>
  <c r="E50" i="14" s="1"/>
  <c r="D52" i="14"/>
  <c r="E52" i="14" s="1"/>
  <c r="D54" i="14"/>
  <c r="E54" i="14" s="1"/>
  <c r="D56" i="14"/>
  <c r="E56" i="14" s="1"/>
  <c r="D58" i="14"/>
  <c r="E58" i="14" s="1"/>
  <c r="D60" i="14"/>
  <c r="E60" i="14" s="1"/>
  <c r="D62" i="14"/>
  <c r="E62" i="14" s="1"/>
  <c r="D64" i="14"/>
  <c r="E64" i="14" s="1"/>
  <c r="D66" i="14"/>
  <c r="E66" i="14" s="1"/>
  <c r="D68" i="14"/>
  <c r="E68" i="14" s="1"/>
  <c r="D70" i="14"/>
  <c r="E70" i="14" s="1"/>
  <c r="D72" i="14"/>
  <c r="E72" i="14" s="1"/>
  <c r="D74" i="14"/>
  <c r="E74" i="14" s="1"/>
  <c r="D76" i="14"/>
  <c r="E76" i="14" s="1"/>
  <c r="D78" i="14"/>
  <c r="E78" i="14" s="1"/>
  <c r="D80" i="14"/>
  <c r="E80" i="14" s="1"/>
  <c r="D82" i="14"/>
  <c r="E82" i="14" s="1"/>
  <c r="D84" i="14"/>
  <c r="E84" i="14" s="1"/>
  <c r="D86" i="14"/>
  <c r="E86" i="14" s="1"/>
  <c r="D88" i="14"/>
  <c r="E88" i="14" s="1"/>
  <c r="D90" i="14"/>
  <c r="E90" i="14" s="1"/>
  <c r="D92" i="14"/>
  <c r="E92" i="14" s="1"/>
  <c r="D9" i="14"/>
  <c r="E9" i="14" s="1"/>
  <c r="A96" i="14"/>
  <c r="D96" i="14"/>
  <c r="E96" i="14" s="1"/>
  <c r="D152" i="14"/>
  <c r="E152" i="14" s="1"/>
  <c r="A152" i="14"/>
  <c r="D168" i="14"/>
  <c r="E168" i="14" s="1"/>
  <c r="A168" i="14"/>
  <c r="D184" i="14"/>
  <c r="E184" i="14" s="1"/>
  <c r="A184" i="14"/>
  <c r="D48" i="15"/>
  <c r="D76" i="15"/>
  <c r="A100" i="14"/>
  <c r="D100" i="14"/>
  <c r="E100" i="14" s="1"/>
  <c r="D156" i="14"/>
  <c r="E156" i="14" s="1"/>
  <c r="A156" i="14"/>
  <c r="D172" i="14"/>
  <c r="E172" i="14" s="1"/>
  <c r="A172" i="14"/>
  <c r="D188" i="14"/>
  <c r="E188" i="14" s="1"/>
  <c r="A188" i="14"/>
  <c r="A7" i="14"/>
  <c r="A11" i="14"/>
  <c r="A15" i="14"/>
  <c r="A19" i="14"/>
  <c r="A23" i="14"/>
  <c r="A27" i="14"/>
  <c r="A31" i="14"/>
  <c r="A35" i="14"/>
  <c r="A39" i="14"/>
  <c r="A43" i="14"/>
  <c r="A47" i="14"/>
  <c r="A51" i="14"/>
  <c r="A55" i="14"/>
  <c r="A59" i="14"/>
  <c r="A63" i="14"/>
  <c r="A67" i="14"/>
  <c r="A71" i="14"/>
  <c r="A75" i="14"/>
  <c r="A79" i="14"/>
  <c r="A83" i="14"/>
  <c r="A87" i="14"/>
  <c r="A91" i="14"/>
  <c r="D5" i="14"/>
  <c r="E5" i="14" s="1"/>
  <c r="D13" i="14"/>
  <c r="E13" i="14" s="1"/>
  <c r="A104" i="14"/>
  <c r="D104" i="14"/>
  <c r="E104" i="14" s="1"/>
  <c r="D160" i="14"/>
  <c r="E160" i="14" s="1"/>
  <c r="A160" i="14"/>
  <c r="D176" i="14"/>
  <c r="E176" i="14" s="1"/>
  <c r="A176" i="14"/>
  <c r="D192" i="14"/>
  <c r="E192" i="14" s="1"/>
  <c r="A192" i="14"/>
  <c r="D136" i="12"/>
  <c r="A5" i="16"/>
  <c r="B6" i="16"/>
  <c r="D17" i="14"/>
  <c r="E17" i="14" s="1"/>
  <c r="A17" i="14"/>
  <c r="D21" i="14"/>
  <c r="E21" i="14" s="1"/>
  <c r="A21" i="14"/>
  <c r="D25" i="14"/>
  <c r="E25" i="14" s="1"/>
  <c r="A25" i="14"/>
  <c r="D29" i="14"/>
  <c r="E29" i="14" s="1"/>
  <c r="A29" i="14"/>
  <c r="D33" i="14"/>
  <c r="E33" i="14" s="1"/>
  <c r="A33" i="14"/>
  <c r="D37" i="14"/>
  <c r="E37" i="14" s="1"/>
  <c r="A37" i="14"/>
  <c r="D41" i="14"/>
  <c r="E41" i="14" s="1"/>
  <c r="A41" i="14"/>
  <c r="D45" i="14"/>
  <c r="E45" i="14" s="1"/>
  <c r="A45" i="14"/>
  <c r="D49" i="14"/>
  <c r="E49" i="14" s="1"/>
  <c r="A49" i="14"/>
  <c r="D53" i="14"/>
  <c r="E53" i="14" s="1"/>
  <c r="A53" i="14"/>
  <c r="D57" i="14"/>
  <c r="E57" i="14" s="1"/>
  <c r="A57" i="14"/>
  <c r="D61" i="14"/>
  <c r="E61" i="14" s="1"/>
  <c r="A61" i="14"/>
  <c r="D65" i="14"/>
  <c r="E65" i="14" s="1"/>
  <c r="A65" i="14"/>
  <c r="D69" i="14"/>
  <c r="E69" i="14" s="1"/>
  <c r="A69" i="14"/>
  <c r="D73" i="14"/>
  <c r="E73" i="14" s="1"/>
  <c r="A73" i="14"/>
  <c r="D77" i="14"/>
  <c r="E77" i="14" s="1"/>
  <c r="A77" i="14"/>
  <c r="D81" i="14"/>
  <c r="E81" i="14" s="1"/>
  <c r="A81" i="14"/>
  <c r="D85" i="14"/>
  <c r="E85" i="14" s="1"/>
  <c r="A85" i="14"/>
  <c r="D89" i="14"/>
  <c r="E89" i="14" s="1"/>
  <c r="A89" i="14"/>
  <c r="A108" i="14"/>
  <c r="D108" i="14"/>
  <c r="E108" i="14" s="1"/>
  <c r="D148" i="14"/>
  <c r="E148" i="14" s="1"/>
  <c r="A148" i="14"/>
  <c r="D164" i="14"/>
  <c r="E164" i="14" s="1"/>
  <c r="A164" i="14"/>
  <c r="D180" i="14"/>
  <c r="E180" i="14" s="1"/>
  <c r="A180" i="14"/>
  <c r="D196" i="14"/>
  <c r="E196" i="14" s="1"/>
  <c r="A196" i="14"/>
  <c r="D206" i="12"/>
  <c r="E206" i="12" s="1"/>
  <c r="A93" i="14"/>
  <c r="A97" i="14"/>
  <c r="A101" i="14"/>
  <c r="A105" i="14"/>
  <c r="A109" i="14"/>
  <c r="A115" i="14"/>
  <c r="D122" i="14"/>
  <c r="E122" i="14" s="1"/>
  <c r="A124" i="14"/>
  <c r="A131" i="14"/>
  <c r="D138" i="14"/>
  <c r="E138" i="14" s="1"/>
  <c r="A140" i="14"/>
  <c r="D149" i="14"/>
  <c r="E149" i="14" s="1"/>
  <c r="D153" i="14"/>
  <c r="E153" i="14" s="1"/>
  <c r="D157" i="14"/>
  <c r="E157" i="14" s="1"/>
  <c r="D161" i="14"/>
  <c r="E161" i="14" s="1"/>
  <c r="D165" i="14"/>
  <c r="E165" i="14" s="1"/>
  <c r="D169" i="14"/>
  <c r="E169" i="14" s="1"/>
  <c r="D173" i="14"/>
  <c r="E173" i="14" s="1"/>
  <c r="D177" i="14"/>
  <c r="E177" i="14" s="1"/>
  <c r="D181" i="14"/>
  <c r="E181" i="14" s="1"/>
  <c r="D185" i="14"/>
  <c r="E185" i="14" s="1"/>
  <c r="D189" i="14"/>
  <c r="E189" i="14" s="1"/>
  <c r="D193" i="14"/>
  <c r="E193" i="14" s="1"/>
  <c r="A6" i="15"/>
  <c r="A8" i="15"/>
  <c r="A10" i="15"/>
  <c r="A12" i="15"/>
  <c r="A14" i="15"/>
  <c r="A16" i="15"/>
  <c r="A18" i="15"/>
  <c r="A22" i="15"/>
  <c r="A24" i="15"/>
  <c r="D36" i="15"/>
  <c r="D52" i="15"/>
  <c r="D68" i="15"/>
  <c r="D84" i="15"/>
  <c r="D100" i="15"/>
  <c r="D116" i="15"/>
  <c r="D132" i="15"/>
  <c r="D148" i="15"/>
  <c r="A161" i="15"/>
  <c r="A163" i="15"/>
  <c r="A165" i="15"/>
  <c r="A169" i="15"/>
  <c r="D171" i="15"/>
  <c r="A186" i="15"/>
  <c r="D19" i="3"/>
  <c r="E19" i="3" s="1"/>
  <c r="D26" i="3"/>
  <c r="E26" i="3" s="1"/>
  <c r="D58" i="3"/>
  <c r="E58" i="3" s="1"/>
  <c r="D67" i="3"/>
  <c r="E67" i="3" s="1"/>
  <c r="A134" i="3"/>
  <c r="D134" i="3"/>
  <c r="E134" i="3" s="1"/>
  <c r="A131" i="3"/>
  <c r="D131" i="3"/>
  <c r="E131" i="3" s="1"/>
  <c r="A98" i="3"/>
  <c r="D98" i="3"/>
  <c r="E98" i="3" s="1"/>
  <c r="A95" i="3"/>
  <c r="D95" i="3"/>
  <c r="E95" i="3" s="1"/>
  <c r="D93" i="3"/>
  <c r="E93" i="3" s="1"/>
  <c r="A92" i="3"/>
  <c r="D92" i="3"/>
  <c r="E92" i="3" s="1"/>
  <c r="A5" i="3"/>
  <c r="A16" i="3"/>
  <c r="A37" i="3"/>
  <c r="A69" i="3"/>
  <c r="E34" i="2"/>
  <c r="A13" i="3"/>
  <c r="D13" i="3"/>
  <c r="E13" i="3" s="1"/>
  <c r="D17" i="3"/>
  <c r="E17" i="3" s="1"/>
  <c r="A17" i="3"/>
  <c r="A29" i="3"/>
  <c r="D29" i="3"/>
  <c r="E29" i="3" s="1"/>
  <c r="D33" i="3"/>
  <c r="E33" i="3" s="1"/>
  <c r="A33" i="3"/>
  <c r="A45" i="3"/>
  <c r="D45" i="3"/>
  <c r="E45" i="3" s="1"/>
  <c r="D49" i="3"/>
  <c r="E49" i="3" s="1"/>
  <c r="A49" i="3"/>
  <c r="A61" i="3"/>
  <c r="D61" i="3"/>
  <c r="E61" i="3" s="1"/>
  <c r="D65" i="3"/>
  <c r="E65" i="3" s="1"/>
  <c r="A65" i="3"/>
  <c r="A71" i="3"/>
  <c r="D71" i="3"/>
  <c r="E71" i="3" s="1"/>
  <c r="A75" i="3"/>
  <c r="D75" i="3"/>
  <c r="E75" i="3" s="1"/>
  <c r="D77" i="3"/>
  <c r="E77" i="3" s="1"/>
  <c r="A77" i="3"/>
  <c r="D15" i="3"/>
  <c r="E15" i="3" s="1"/>
  <c r="D27" i="3"/>
  <c r="E27" i="3" s="1"/>
  <c r="D35" i="3"/>
  <c r="E35" i="3" s="1"/>
  <c r="D43" i="3"/>
  <c r="E43" i="3" s="1"/>
  <c r="D51" i="3"/>
  <c r="E51" i="3" s="1"/>
  <c r="D59" i="3"/>
  <c r="E59" i="3" s="1"/>
  <c r="D79" i="3"/>
  <c r="E79" i="3" s="1"/>
  <c r="A111" i="3"/>
  <c r="D111" i="3"/>
  <c r="E111" i="3" s="1"/>
  <c r="A108" i="3"/>
  <c r="D108" i="3"/>
  <c r="E108" i="3" s="1"/>
  <c r="A86" i="3"/>
  <c r="D86" i="3"/>
  <c r="E86" i="3" s="1"/>
  <c r="A83" i="3"/>
  <c r="D83" i="3"/>
  <c r="E83" i="3" s="1"/>
  <c r="A9" i="3"/>
  <c r="A41" i="3"/>
  <c r="A73" i="3"/>
  <c r="E8" i="2"/>
  <c r="E10" i="2"/>
  <c r="E16" i="2"/>
  <c r="E18" i="2"/>
  <c r="E22" i="2"/>
  <c r="E24" i="2"/>
  <c r="E28" i="2"/>
  <c r="E30" i="2"/>
  <c r="E36" i="2"/>
  <c r="E40" i="2"/>
  <c r="E46" i="2"/>
  <c r="E48" i="2"/>
  <c r="E50" i="2"/>
  <c r="E54" i="2"/>
  <c r="E56" i="2"/>
  <c r="E60" i="2"/>
  <c r="E68" i="2"/>
  <c r="E72" i="2"/>
  <c r="E74" i="2"/>
  <c r="E78" i="2"/>
  <c r="E80" i="2"/>
  <c r="E140" i="2"/>
  <c r="E171" i="2"/>
  <c r="C277" i="5"/>
  <c r="C274" i="5"/>
  <c r="C273" i="5"/>
  <c r="C270" i="5"/>
  <c r="C266" i="5"/>
  <c r="C269" i="5"/>
  <c r="C265" i="5"/>
  <c r="C262" i="5"/>
  <c r="C261" i="5"/>
  <c r="C258" i="5"/>
  <c r="C254" i="5"/>
  <c r="C257" i="5"/>
  <c r="C250" i="5"/>
  <c r="C253" i="5"/>
  <c r="C246" i="5"/>
  <c r="C249" i="5"/>
  <c r="C245" i="5"/>
  <c r="C242" i="5"/>
  <c r="C238" i="5"/>
  <c r="C241" i="5"/>
  <c r="C234" i="5"/>
  <c r="C237" i="5"/>
  <c r="C233" i="5"/>
  <c r="C230" i="5"/>
  <c r="C229" i="5"/>
  <c r="C226" i="5"/>
  <c r="C222" i="5"/>
  <c r="C225" i="5"/>
  <c r="C218" i="5"/>
  <c r="C221" i="5"/>
  <c r="C217" i="5"/>
  <c r="C214" i="5"/>
  <c r="C213" i="5"/>
  <c r="C210" i="5"/>
  <c r="C206" i="5"/>
  <c r="C209" i="5"/>
  <c r="C202" i="5"/>
  <c r="C205" i="5"/>
  <c r="C201" i="5"/>
  <c r="C198" i="5"/>
  <c r="C197" i="5"/>
  <c r="C194" i="5"/>
  <c r="C190" i="5"/>
  <c r="C193" i="5"/>
  <c r="C186" i="5"/>
  <c r="C189" i="5"/>
  <c r="C182" i="5"/>
  <c r="C185" i="5"/>
  <c r="C181" i="5"/>
  <c r="C178" i="5"/>
  <c r="C174" i="5"/>
  <c r="C177" i="5"/>
  <c r="C170" i="5"/>
  <c r="C173" i="5"/>
  <c r="C169" i="5"/>
  <c r="C166" i="5"/>
  <c r="C165" i="5"/>
  <c r="C162" i="5"/>
  <c r="C158" i="5"/>
  <c r="C161" i="5"/>
  <c r="C154" i="5"/>
  <c r="C157" i="5"/>
  <c r="C150" i="5"/>
  <c r="C153" i="5"/>
  <c r="C149" i="5"/>
  <c r="C146" i="5"/>
  <c r="C145" i="5"/>
  <c r="C142" i="5"/>
  <c r="C138" i="5"/>
  <c r="C141" i="5"/>
  <c r="C137" i="5"/>
  <c r="C134" i="5"/>
  <c r="C133" i="5"/>
  <c r="C130" i="5"/>
  <c r="C126" i="5"/>
  <c r="C129" i="5"/>
  <c r="C122" i="5"/>
  <c r="C125" i="5"/>
  <c r="C118" i="5"/>
  <c r="C121" i="5"/>
  <c r="C117" i="5"/>
  <c r="C114" i="5"/>
  <c r="C110" i="5"/>
  <c r="C113" i="5"/>
  <c r="D93" i="14"/>
  <c r="E93" i="14" s="1"/>
  <c r="A95" i="14"/>
  <c r="D97" i="14"/>
  <c r="E97" i="14" s="1"/>
  <c r="A99" i="14"/>
  <c r="D101" i="14"/>
  <c r="E101" i="14" s="1"/>
  <c r="A103" i="14"/>
  <c r="D105" i="14"/>
  <c r="E105" i="14" s="1"/>
  <c r="A107" i="14"/>
  <c r="D109" i="14"/>
  <c r="E109" i="14" s="1"/>
  <c r="A111" i="14"/>
  <c r="D114" i="14"/>
  <c r="E114" i="14" s="1"/>
  <c r="A116" i="14"/>
  <c r="A123" i="14"/>
  <c r="D130" i="14"/>
  <c r="E130" i="14" s="1"/>
  <c r="A132" i="14"/>
  <c r="A139" i="14"/>
  <c r="A146" i="14"/>
  <c r="D147" i="14"/>
  <c r="E147" i="14" s="1"/>
  <c r="A150" i="14"/>
  <c r="D151" i="14"/>
  <c r="E151" i="14" s="1"/>
  <c r="A154" i="14"/>
  <c r="D155" i="14"/>
  <c r="E155" i="14" s="1"/>
  <c r="A158" i="14"/>
  <c r="D159" i="14"/>
  <c r="E159" i="14" s="1"/>
  <c r="A162" i="14"/>
  <c r="D163" i="14"/>
  <c r="E163" i="14" s="1"/>
  <c r="A166" i="14"/>
  <c r="D167" i="14"/>
  <c r="E167" i="14" s="1"/>
  <c r="A170" i="14"/>
  <c r="D171" i="14"/>
  <c r="E171" i="14" s="1"/>
  <c r="A174" i="14"/>
  <c r="D175" i="14"/>
  <c r="E175" i="14" s="1"/>
  <c r="A178" i="14"/>
  <c r="D179" i="14"/>
  <c r="E179" i="14" s="1"/>
  <c r="A182" i="14"/>
  <c r="D183" i="14"/>
  <c r="E183" i="14" s="1"/>
  <c r="A186" i="14"/>
  <c r="D187" i="14"/>
  <c r="E187" i="14" s="1"/>
  <c r="A190" i="14"/>
  <c r="D191" i="14"/>
  <c r="E191" i="14" s="1"/>
  <c r="A194" i="14"/>
  <c r="D195" i="14"/>
  <c r="E195" i="14" s="1"/>
  <c r="D24" i="15"/>
  <c r="D9" i="15"/>
  <c r="D13" i="15"/>
  <c r="D17" i="15"/>
  <c r="D21" i="15"/>
  <c r="A139" i="15"/>
  <c r="D186" i="15"/>
  <c r="A202" i="15"/>
  <c r="D11" i="3"/>
  <c r="E11" i="3" s="1"/>
  <c r="A127" i="3"/>
  <c r="D127" i="3"/>
  <c r="E127" i="3" s="1"/>
  <c r="A124" i="3"/>
  <c r="D124" i="3"/>
  <c r="E124" i="3" s="1"/>
  <c r="A104" i="3"/>
  <c r="D104" i="3"/>
  <c r="E104" i="3" s="1"/>
  <c r="A102" i="3"/>
  <c r="D102" i="3"/>
  <c r="E102" i="3" s="1"/>
  <c r="A99" i="3"/>
  <c r="D99" i="3"/>
  <c r="E99" i="3" s="1"/>
  <c r="A96" i="3"/>
  <c r="D89" i="3"/>
  <c r="E89" i="3" s="1"/>
  <c r="A89" i="3"/>
  <c r="A21" i="3"/>
  <c r="A53" i="3"/>
  <c r="A74" i="3"/>
  <c r="A88" i="3"/>
  <c r="A114" i="3"/>
  <c r="A137" i="3"/>
  <c r="E42" i="2"/>
  <c r="E62" i="2"/>
  <c r="E159" i="2"/>
  <c r="E166" i="2"/>
  <c r="E168" i="2"/>
  <c r="D194" i="15"/>
  <c r="A6" i="3"/>
  <c r="A8" i="3"/>
  <c r="A12" i="3"/>
  <c r="A18" i="3"/>
  <c r="A22" i="3"/>
  <c r="A24" i="3"/>
  <c r="D24" i="3"/>
  <c r="E24" i="3" s="1"/>
  <c r="A28" i="3"/>
  <c r="D28" i="3"/>
  <c r="E28" i="3" s="1"/>
  <c r="D32" i="3"/>
  <c r="E32" i="3" s="1"/>
  <c r="A34" i="3"/>
  <c r="D36" i="3"/>
  <c r="E36" i="3" s="1"/>
  <c r="A38" i="3"/>
  <c r="A40" i="3"/>
  <c r="D40" i="3"/>
  <c r="E40" i="3" s="1"/>
  <c r="A44" i="3"/>
  <c r="D44" i="3"/>
  <c r="E44" i="3" s="1"/>
  <c r="D48" i="3"/>
  <c r="E48" i="3" s="1"/>
  <c r="A50" i="3"/>
  <c r="D52" i="3"/>
  <c r="E52" i="3" s="1"/>
  <c r="A54" i="3"/>
  <c r="A56" i="3"/>
  <c r="D56" i="3"/>
  <c r="E56" i="3" s="1"/>
  <c r="A60" i="3"/>
  <c r="D60" i="3"/>
  <c r="E60" i="3" s="1"/>
  <c r="D64" i="3"/>
  <c r="E64" i="3" s="1"/>
  <c r="A66" i="3"/>
  <c r="D66" i="3"/>
  <c r="E66" i="3" s="1"/>
  <c r="A70" i="3"/>
  <c r="D70" i="3"/>
  <c r="E70" i="3" s="1"/>
  <c r="A72" i="3"/>
  <c r="D76" i="3"/>
  <c r="E76" i="3" s="1"/>
  <c r="A76" i="3"/>
  <c r="D80" i="3"/>
  <c r="E80" i="3" s="1"/>
  <c r="D7" i="3"/>
  <c r="E7" i="3" s="1"/>
  <c r="D12" i="3"/>
  <c r="E12" i="3" s="1"/>
  <c r="D18" i="3"/>
  <c r="E18" i="3" s="1"/>
  <c r="D23" i="3"/>
  <c r="E23" i="3" s="1"/>
  <c r="D31" i="3"/>
  <c r="E31" i="3" s="1"/>
  <c r="D39" i="3"/>
  <c r="E39" i="3" s="1"/>
  <c r="D47" i="3"/>
  <c r="E47" i="3" s="1"/>
  <c r="D55" i="3"/>
  <c r="E55" i="3" s="1"/>
  <c r="D63" i="3"/>
  <c r="E63" i="3" s="1"/>
  <c r="A143" i="3"/>
  <c r="D143" i="3"/>
  <c r="E143" i="3" s="1"/>
  <c r="D141" i="3"/>
  <c r="E141" i="3" s="1"/>
  <c r="A140" i="3"/>
  <c r="D140" i="3"/>
  <c r="E140" i="3" s="1"/>
  <c r="A120" i="3"/>
  <c r="D120" i="3"/>
  <c r="E120" i="3" s="1"/>
  <c r="A118" i="3"/>
  <c r="D118" i="3"/>
  <c r="E118" i="3" s="1"/>
  <c r="A115" i="3"/>
  <c r="D115" i="3"/>
  <c r="E115" i="3" s="1"/>
  <c r="A112" i="3"/>
  <c r="A105" i="3"/>
  <c r="D105" i="3"/>
  <c r="E105" i="3" s="1"/>
  <c r="A82" i="3"/>
  <c r="D82" i="3"/>
  <c r="E82" i="3" s="1"/>
  <c r="A25" i="3"/>
  <c r="A36" i="3"/>
  <c r="A57" i="3"/>
  <c r="E14" i="2"/>
  <c r="E87" i="2"/>
  <c r="E132" i="2"/>
  <c r="E142" i="2"/>
  <c r="E150" i="2"/>
  <c r="E163" i="2"/>
  <c r="A135" i="3"/>
  <c r="D135" i="3"/>
  <c r="E135" i="3" s="1"/>
  <c r="A119" i="3"/>
  <c r="D119" i="3"/>
  <c r="E119" i="3" s="1"/>
  <c r="A103" i="3"/>
  <c r="D103" i="3"/>
  <c r="E103" i="3" s="1"/>
  <c r="A87" i="3"/>
  <c r="D87" i="3"/>
  <c r="E87" i="3" s="1"/>
  <c r="E139" i="2"/>
  <c r="E147" i="2"/>
  <c r="E152" i="2"/>
  <c r="E172" i="2"/>
  <c r="A139" i="3"/>
  <c r="D139" i="3"/>
  <c r="E139" i="3" s="1"/>
  <c r="A123" i="3"/>
  <c r="D123" i="3"/>
  <c r="E123" i="3" s="1"/>
  <c r="A107" i="3"/>
  <c r="D107" i="3"/>
  <c r="E107" i="3" s="1"/>
  <c r="A91" i="3"/>
  <c r="D91" i="3"/>
  <c r="E91" i="3" s="1"/>
  <c r="E83" i="2"/>
  <c r="E86" i="2"/>
  <c r="E131" i="2"/>
  <c r="E136" i="2"/>
  <c r="E162" i="2"/>
  <c r="E164" i="2"/>
  <c r="C279" i="5"/>
  <c r="C271" i="5"/>
  <c r="C263" i="5"/>
  <c r="C259" i="5"/>
  <c r="C255" i="5"/>
  <c r="C247" i="5"/>
  <c r="C243" i="5"/>
  <c r="C239" i="5"/>
  <c r="C231" i="5"/>
  <c r="C223" i="5"/>
  <c r="C215" i="5"/>
  <c r="C211" i="5"/>
  <c r="C207" i="5"/>
  <c r="C203" i="5"/>
  <c r="C199" i="5"/>
  <c r="C191" i="5"/>
  <c r="C187" i="5"/>
  <c r="C183" i="5"/>
  <c r="C179" i="5"/>
  <c r="C175" i="5"/>
  <c r="C167" i="5"/>
  <c r="C159" i="5"/>
  <c r="C151" i="5"/>
  <c r="C147" i="5"/>
  <c r="C143" i="5"/>
  <c r="C135" i="5"/>
  <c r="C131" i="5"/>
  <c r="C127" i="5"/>
  <c r="C119" i="5"/>
  <c r="C115" i="5"/>
  <c r="C111" i="5"/>
  <c r="C103" i="5"/>
  <c r="C95" i="5"/>
  <c r="C87" i="5"/>
  <c r="C83" i="5"/>
  <c r="C79" i="5"/>
  <c r="C75" i="5"/>
  <c r="C71" i="5"/>
  <c r="C63" i="5"/>
  <c r="C59" i="5"/>
  <c r="C55" i="5"/>
  <c r="C51" i="5"/>
  <c r="C47" i="5"/>
  <c r="C43" i="5"/>
  <c r="C46" i="5"/>
  <c r="C39" i="5"/>
  <c r="C35" i="5"/>
  <c r="C31" i="5"/>
  <c r="C27" i="5"/>
  <c r="C23" i="5"/>
  <c r="C19" i="5"/>
  <c r="C15" i="5"/>
  <c r="C18" i="5"/>
  <c r="C11" i="5"/>
  <c r="C70" i="5"/>
  <c r="C14" i="5"/>
  <c r="C106" i="5"/>
  <c r="C109" i="5"/>
  <c r="C105" i="5"/>
  <c r="C102" i="5"/>
  <c r="C101" i="5"/>
  <c r="C98" i="5"/>
  <c r="C94" i="5"/>
  <c r="C90" i="5"/>
  <c r="C93" i="5"/>
  <c r="C85" i="5"/>
  <c r="C82" i="5"/>
  <c r="C74" i="5"/>
  <c r="C77" i="5"/>
  <c r="C69" i="5"/>
  <c r="C66" i="5"/>
  <c r="C62" i="5"/>
  <c r="C58" i="5"/>
  <c r="C61" i="5"/>
  <c r="C34" i="5"/>
  <c r="C30" i="5"/>
  <c r="C86" i="5"/>
  <c r="E4" i="2"/>
  <c r="E90" i="2"/>
  <c r="E92" i="2"/>
  <c r="E118" i="2"/>
  <c r="E120" i="2"/>
  <c r="E134" i="2"/>
  <c r="E143" i="2"/>
  <c r="E148" i="2"/>
  <c r="E156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8" i="2"/>
  <c r="E106" i="2"/>
  <c r="E108" i="2"/>
  <c r="E128" i="2"/>
  <c r="E135" i="2"/>
  <c r="E144" i="2"/>
  <c r="E151" i="2"/>
  <c r="E160" i="2"/>
  <c r="E167" i="2"/>
  <c r="C53" i="5"/>
  <c r="E5" i="7"/>
  <c r="H5" i="7" s="1"/>
  <c r="E6" i="7"/>
  <c r="H6" i="7" s="1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C38" i="5"/>
  <c r="C42" i="5"/>
  <c r="C26" i="5"/>
  <c r="C10" i="5"/>
  <c r="C13" i="5"/>
  <c r="E36" i="7"/>
  <c r="E38" i="7"/>
  <c r="E40" i="7"/>
  <c r="E42" i="7"/>
  <c r="E44" i="7"/>
  <c r="E46" i="7"/>
  <c r="E48" i="7"/>
  <c r="E50" i="7"/>
  <c r="E52" i="7"/>
  <c r="E54" i="7"/>
  <c r="E56" i="7"/>
  <c r="E58" i="7"/>
  <c r="E60" i="7"/>
  <c r="E62" i="7"/>
  <c r="E64" i="7"/>
  <c r="E66" i="7"/>
  <c r="E68" i="7"/>
  <c r="E70" i="7"/>
  <c r="E72" i="7"/>
  <c r="E74" i="7"/>
  <c r="E76" i="7"/>
  <c r="E78" i="7"/>
  <c r="E80" i="7"/>
  <c r="E82" i="7"/>
  <c r="E84" i="7"/>
  <c r="E86" i="7"/>
  <c r="E88" i="7"/>
  <c r="E90" i="7"/>
  <c r="E98" i="2"/>
  <c r="E100" i="2"/>
  <c r="E114" i="2"/>
  <c r="E116" i="2"/>
  <c r="E126" i="2"/>
  <c r="E129" i="2"/>
  <c r="E133" i="2"/>
  <c r="E137" i="2"/>
  <c r="E141" i="2"/>
  <c r="E145" i="2"/>
  <c r="E149" i="2"/>
  <c r="E153" i="2"/>
  <c r="E157" i="2"/>
  <c r="E161" i="2"/>
  <c r="E165" i="2"/>
  <c r="E169" i="2"/>
  <c r="E92" i="7"/>
  <c r="E94" i="7"/>
  <c r="E96" i="7"/>
  <c r="E98" i="7"/>
  <c r="E100" i="7"/>
  <c r="E102" i="7"/>
  <c r="E104" i="7"/>
  <c r="E108" i="7"/>
  <c r="E112" i="7"/>
  <c r="E116" i="7"/>
  <c r="E120" i="7"/>
  <c r="E124" i="7"/>
  <c r="E128" i="7"/>
  <c r="E132" i="7"/>
  <c r="E136" i="7"/>
  <c r="E140" i="7"/>
  <c r="E144" i="7"/>
  <c r="E148" i="7"/>
  <c r="E152" i="7"/>
  <c r="E156" i="7"/>
  <c r="E160" i="7"/>
  <c r="E164" i="7"/>
  <c r="E168" i="7"/>
  <c r="E172" i="7"/>
  <c r="E176" i="7"/>
  <c r="E180" i="7"/>
  <c r="E184" i="7"/>
  <c r="E188" i="7"/>
  <c r="E192" i="7"/>
  <c r="E196" i="7"/>
  <c r="E200" i="7"/>
  <c r="E204" i="7"/>
  <c r="E208" i="7"/>
  <c r="E212" i="7"/>
  <c r="E216" i="7"/>
  <c r="E220" i="7"/>
  <c r="E224" i="7"/>
  <c r="E228" i="7"/>
  <c r="E232" i="7"/>
  <c r="E236" i="7"/>
  <c r="E240" i="7"/>
  <c r="E244" i="7"/>
  <c r="E248" i="7"/>
  <c r="E252" i="7"/>
  <c r="E256" i="7"/>
  <c r="E260" i="7"/>
  <c r="E264" i="7"/>
  <c r="E268" i="7"/>
  <c r="E272" i="7"/>
  <c r="E276" i="7"/>
  <c r="E280" i="7"/>
  <c r="E284" i="7"/>
  <c r="E288" i="7"/>
  <c r="E292" i="7"/>
  <c r="E296" i="7"/>
  <c r="E300" i="7"/>
  <c r="E304" i="7"/>
  <c r="E308" i="7"/>
  <c r="E316" i="7"/>
  <c r="E320" i="7"/>
  <c r="E324" i="7"/>
  <c r="E332" i="7"/>
  <c r="E336" i="7"/>
  <c r="E340" i="7"/>
  <c r="E348" i="7"/>
  <c r="E352" i="7"/>
  <c r="E356" i="7"/>
  <c r="E364" i="7"/>
  <c r="E368" i="7"/>
  <c r="E372" i="7"/>
  <c r="E380" i="7"/>
  <c r="E384" i="7"/>
  <c r="E388" i="7"/>
  <c r="E396" i="7"/>
  <c r="E400" i="7"/>
  <c r="E404" i="7"/>
  <c r="E412" i="7"/>
  <c r="E416" i="7"/>
  <c r="E420" i="7"/>
  <c r="E428" i="7"/>
  <c r="E432" i="7"/>
  <c r="E436" i="7"/>
  <c r="E444" i="7"/>
  <c r="E448" i="7"/>
  <c r="E452" i="7"/>
  <c r="E460" i="7"/>
  <c r="E464" i="7"/>
  <c r="E468" i="7"/>
  <c r="E476" i="7"/>
  <c r="E480" i="7"/>
  <c r="E484" i="7"/>
  <c r="E492" i="7"/>
  <c r="E496" i="7"/>
  <c r="E500" i="7"/>
  <c r="E508" i="7"/>
  <c r="E512" i="7"/>
  <c r="E516" i="7"/>
  <c r="E524" i="7"/>
  <c r="E528" i="7"/>
  <c r="E532" i="7"/>
  <c r="E540" i="7"/>
  <c r="E544" i="7"/>
  <c r="E548" i="7"/>
  <c r="E556" i="7"/>
  <c r="E560" i="7"/>
  <c r="E564" i="7"/>
  <c r="E572" i="7"/>
  <c r="E576" i="7"/>
  <c r="E580" i="7"/>
  <c r="E588" i="7"/>
  <c r="E592" i="7"/>
  <c r="E596" i="7"/>
  <c r="E604" i="7"/>
  <c r="E614" i="7"/>
  <c r="E630" i="7"/>
  <c r="E636" i="7"/>
  <c r="E646" i="7"/>
  <c r="E652" i="7"/>
  <c r="E668" i="7"/>
  <c r="E678" i="7"/>
  <c r="E692" i="7"/>
  <c r="E702" i="7"/>
  <c r="E734" i="7"/>
  <c r="E756" i="7"/>
  <c r="E788" i="7"/>
  <c r="E798" i="7"/>
  <c r="E820" i="7"/>
  <c r="E830" i="7"/>
  <c r="E312" i="7"/>
  <c r="E328" i="7"/>
  <c r="E344" i="7"/>
  <c r="E360" i="7"/>
  <c r="E376" i="7"/>
  <c r="E392" i="7"/>
  <c r="E408" i="7"/>
  <c r="E424" i="7"/>
  <c r="E440" i="7"/>
  <c r="E456" i="7"/>
  <c r="E472" i="7"/>
  <c r="E488" i="7"/>
  <c r="E504" i="7"/>
  <c r="E520" i="7"/>
  <c r="E536" i="7"/>
  <c r="E552" i="7"/>
  <c r="E568" i="7"/>
  <c r="E584" i="7"/>
  <c r="E600" i="7"/>
  <c r="E620" i="7"/>
  <c r="E662" i="7"/>
  <c r="E724" i="7"/>
  <c r="E766" i="7"/>
  <c r="E852" i="7"/>
  <c r="E106" i="7"/>
  <c r="E122" i="7"/>
  <c r="E130" i="7"/>
  <c r="E138" i="7"/>
  <c r="E146" i="7"/>
  <c r="E178" i="7"/>
  <c r="E190" i="7"/>
  <c r="E210" i="7"/>
  <c r="E214" i="7"/>
  <c r="E230" i="7"/>
  <c r="E246" i="7"/>
  <c r="E254" i="7"/>
  <c r="E262" i="7"/>
  <c r="E270" i="7"/>
  <c r="E282" i="7"/>
  <c r="E286" i="7"/>
  <c r="E298" i="7"/>
  <c r="E302" i="7"/>
  <c r="E306" i="7"/>
  <c r="E314" i="7"/>
  <c r="E330" i="7"/>
  <c r="E342" i="7"/>
  <c r="E354" i="7"/>
  <c r="E366" i="7"/>
  <c r="E370" i="7"/>
  <c r="E374" i="7"/>
  <c r="E378" i="7"/>
  <c r="E382" i="7"/>
  <c r="E386" i="7"/>
  <c r="E390" i="7"/>
  <c r="E394" i="7"/>
  <c r="E398" i="7"/>
  <c r="E402" i="7"/>
  <c r="E406" i="7"/>
  <c r="E410" i="7"/>
  <c r="E414" i="7"/>
  <c r="E418" i="7"/>
  <c r="E422" i="7"/>
  <c r="E426" i="7"/>
  <c r="E430" i="7"/>
  <c r="E434" i="7"/>
  <c r="E438" i="7"/>
  <c r="E442" i="7"/>
  <c r="E446" i="7"/>
  <c r="E450" i="7"/>
  <c r="E454" i="7"/>
  <c r="E458" i="7"/>
  <c r="E462" i="7"/>
  <c r="E466" i="7"/>
  <c r="E470" i="7"/>
  <c r="E474" i="7"/>
  <c r="E478" i="7"/>
  <c r="E482" i="7"/>
  <c r="E486" i="7"/>
  <c r="E490" i="7"/>
  <c r="E494" i="7"/>
  <c r="E498" i="7"/>
  <c r="E502" i="7"/>
  <c r="E506" i="7"/>
  <c r="E510" i="7"/>
  <c r="E514" i="7"/>
  <c r="E518" i="7"/>
  <c r="E522" i="7"/>
  <c r="E526" i="7"/>
  <c r="E530" i="7"/>
  <c r="E534" i="7"/>
  <c r="E538" i="7"/>
  <c r="E542" i="7"/>
  <c r="E546" i="7"/>
  <c r="E550" i="7"/>
  <c r="E554" i="7"/>
  <c r="E558" i="7"/>
  <c r="E562" i="7"/>
  <c r="E566" i="7"/>
  <c r="E570" i="7"/>
  <c r="E574" i="7"/>
  <c r="E578" i="7"/>
  <c r="E582" i="7"/>
  <c r="E586" i="7"/>
  <c r="E590" i="7"/>
  <c r="E594" i="7"/>
  <c r="E598" i="7"/>
  <c r="E602" i="7"/>
  <c r="E606" i="7"/>
  <c r="E608" i="7"/>
  <c r="E610" i="7"/>
  <c r="E612" i="7"/>
  <c r="E616" i="7"/>
  <c r="E618" i="7"/>
  <c r="E622" i="7"/>
  <c r="E624" i="7"/>
  <c r="E626" i="7"/>
  <c r="E628" i="7"/>
  <c r="E632" i="7"/>
  <c r="E634" i="7"/>
  <c r="E638" i="7"/>
  <c r="E640" i="7"/>
  <c r="E642" i="7"/>
  <c r="E644" i="7"/>
  <c r="E648" i="7"/>
  <c r="E650" i="7"/>
  <c r="E654" i="7"/>
  <c r="E656" i="7"/>
  <c r="E658" i="7"/>
  <c r="E660" i="7"/>
  <c r="E664" i="7"/>
  <c r="E666" i="7"/>
  <c r="E670" i="7"/>
  <c r="E672" i="7"/>
  <c r="E674" i="7"/>
  <c r="E676" i="7"/>
  <c r="E680" i="7"/>
  <c r="E682" i="7"/>
  <c r="E684" i="7"/>
  <c r="E686" i="7"/>
  <c r="E688" i="7"/>
  <c r="E690" i="7"/>
  <c r="E694" i="7"/>
  <c r="E696" i="7"/>
  <c r="E698" i="7"/>
  <c r="E700" i="7"/>
  <c r="E704" i="7"/>
  <c r="E706" i="7"/>
  <c r="E708" i="7"/>
  <c r="E710" i="7"/>
  <c r="E712" i="7"/>
  <c r="E714" i="7"/>
  <c r="E716" i="7"/>
  <c r="E718" i="7"/>
  <c r="E720" i="7"/>
  <c r="E722" i="7"/>
  <c r="E726" i="7"/>
  <c r="E728" i="7"/>
  <c r="E730" i="7"/>
  <c r="E732" i="7"/>
  <c r="E736" i="7"/>
  <c r="E738" i="7"/>
  <c r="E740" i="7"/>
  <c r="E742" i="7"/>
  <c r="E744" i="7"/>
  <c r="E746" i="7"/>
  <c r="E748" i="7"/>
  <c r="E750" i="7"/>
  <c r="E752" i="7"/>
  <c r="E754" i="7"/>
  <c r="E758" i="7"/>
  <c r="E760" i="7"/>
  <c r="E762" i="7"/>
  <c r="E764" i="7"/>
  <c r="E768" i="7"/>
  <c r="E770" i="7"/>
  <c r="E772" i="7"/>
  <c r="E774" i="7"/>
  <c r="E776" i="7"/>
  <c r="E778" i="7"/>
  <c r="E780" i="7"/>
  <c r="E782" i="7"/>
  <c r="E784" i="7"/>
  <c r="E786" i="7"/>
  <c r="E790" i="7"/>
  <c r="E792" i="7"/>
  <c r="E794" i="7"/>
  <c r="E796" i="7"/>
  <c r="E800" i="7"/>
  <c r="E802" i="7"/>
  <c r="E804" i="7"/>
  <c r="E806" i="7"/>
  <c r="E808" i="7"/>
  <c r="E810" i="7"/>
  <c r="E812" i="7"/>
  <c r="E814" i="7"/>
  <c r="E816" i="7"/>
  <c r="E818" i="7"/>
  <c r="E822" i="7"/>
  <c r="E824" i="7"/>
  <c r="E826" i="7"/>
  <c r="E828" i="7"/>
  <c r="E832" i="7"/>
  <c r="E834" i="7"/>
  <c r="E836" i="7"/>
  <c r="E838" i="7"/>
  <c r="E840" i="7"/>
  <c r="E842" i="7"/>
  <c r="E844" i="7"/>
  <c r="E846" i="7"/>
  <c r="E848" i="7"/>
  <c r="E850" i="7"/>
  <c r="E854" i="7"/>
  <c r="E447" i="7"/>
  <c r="E110" i="7"/>
  <c r="E114" i="7"/>
  <c r="E118" i="7"/>
  <c r="E126" i="7"/>
  <c r="E134" i="7"/>
  <c r="E142" i="7"/>
  <c r="E150" i="7"/>
  <c r="E154" i="7"/>
  <c r="E158" i="7"/>
  <c r="E162" i="7"/>
  <c r="E166" i="7"/>
  <c r="E170" i="7"/>
  <c r="E174" i="7"/>
  <c r="E182" i="7"/>
  <c r="E186" i="7"/>
  <c r="E194" i="7"/>
  <c r="E198" i="7"/>
  <c r="E202" i="7"/>
  <c r="E206" i="7"/>
  <c r="E218" i="7"/>
  <c r="E222" i="7"/>
  <c r="E226" i="7"/>
  <c r="E234" i="7"/>
  <c r="E238" i="7"/>
  <c r="E242" i="7"/>
  <c r="E250" i="7"/>
  <c r="E258" i="7"/>
  <c r="E266" i="7"/>
  <c r="E274" i="7"/>
  <c r="E278" i="7"/>
  <c r="E290" i="7"/>
  <c r="E294" i="7"/>
  <c r="E310" i="7"/>
  <c r="E318" i="7"/>
  <c r="E322" i="7"/>
  <c r="E326" i="7"/>
  <c r="E334" i="7"/>
  <c r="E338" i="7"/>
  <c r="E346" i="7"/>
  <c r="E350" i="7"/>
  <c r="E358" i="7"/>
  <c r="E362" i="7"/>
  <c r="L5" i="7"/>
  <c r="K7" i="7"/>
  <c r="L6" i="7"/>
  <c r="A305" i="5"/>
  <c r="B280" i="5"/>
  <c r="C280" i="5" s="1"/>
  <c r="A281" i="5"/>
  <c r="E89" i="2"/>
  <c r="E93" i="2"/>
  <c r="E97" i="2"/>
  <c r="E101" i="2"/>
  <c r="E105" i="2"/>
  <c r="E109" i="2"/>
  <c r="E113" i="2"/>
  <c r="E117" i="2"/>
  <c r="E121" i="2"/>
  <c r="E125" i="2"/>
  <c r="E91" i="2"/>
  <c r="E95" i="2"/>
  <c r="E99" i="2"/>
  <c r="E103" i="2"/>
  <c r="E107" i="2"/>
  <c r="E111" i="2"/>
  <c r="E115" i="2"/>
  <c r="E119" i="2"/>
  <c r="E123" i="2"/>
  <c r="E127" i="2"/>
  <c r="A6" i="8"/>
  <c r="A198" i="15"/>
  <c r="D198" i="15"/>
  <c r="A5" i="15"/>
  <c r="D5" i="15"/>
  <c r="D16" i="15"/>
  <c r="A206" i="15"/>
  <c r="D206" i="15"/>
  <c r="A182" i="15"/>
  <c r="D182" i="15"/>
  <c r="A20" i="15"/>
  <c r="D20" i="15"/>
  <c r="D8" i="15"/>
  <c r="A190" i="15"/>
  <c r="D190" i="15"/>
  <c r="D25" i="15"/>
  <c r="D29" i="15"/>
  <c r="D33" i="15"/>
  <c r="D37" i="15"/>
  <c r="D41" i="15"/>
  <c r="D45" i="15"/>
  <c r="D49" i="15"/>
  <c r="D53" i="15"/>
  <c r="D57" i="15"/>
  <c r="D61" i="15"/>
  <c r="D65" i="15"/>
  <c r="D69" i="15"/>
  <c r="D73" i="15"/>
  <c r="D77" i="15"/>
  <c r="D81" i="15"/>
  <c r="D85" i="15"/>
  <c r="D89" i="15"/>
  <c r="D93" i="15"/>
  <c r="D97" i="15"/>
  <c r="D107" i="15"/>
  <c r="D113" i="15"/>
  <c r="D123" i="15"/>
  <c r="D125" i="15"/>
  <c r="A151" i="15"/>
  <c r="A154" i="15"/>
  <c r="A160" i="15"/>
  <c r="D161" i="15"/>
  <c r="D167" i="15"/>
  <c r="A171" i="15"/>
  <c r="A179" i="15"/>
  <c r="A187" i="15"/>
  <c r="A195" i="15"/>
  <c r="A203" i="15"/>
  <c r="D155" i="15"/>
  <c r="A157" i="15"/>
  <c r="A162" i="15"/>
  <c r="A164" i="15"/>
  <c r="A168" i="15"/>
  <c r="A172" i="15"/>
  <c r="A174" i="15"/>
  <c r="A26" i="15"/>
  <c r="A28" i="15"/>
  <c r="A30" i="15"/>
  <c r="A32" i="15"/>
  <c r="A34" i="15"/>
  <c r="A36" i="15"/>
  <c r="A38" i="15"/>
  <c r="A40" i="15"/>
  <c r="A42" i="15"/>
  <c r="A44" i="15"/>
  <c r="A46" i="15"/>
  <c r="A48" i="15"/>
  <c r="A50" i="15"/>
  <c r="A52" i="15"/>
  <c r="A54" i="15"/>
  <c r="A56" i="15"/>
  <c r="A58" i="15"/>
  <c r="A60" i="15"/>
  <c r="A62" i="15"/>
  <c r="A64" i="15"/>
  <c r="A66" i="15"/>
  <c r="A68" i="15"/>
  <c r="A70" i="15"/>
  <c r="A72" i="15"/>
  <c r="A74" i="15"/>
  <c r="A76" i="15"/>
  <c r="A78" i="15"/>
  <c r="A80" i="15"/>
  <c r="A82" i="15"/>
  <c r="A84" i="15"/>
  <c r="A86" i="15"/>
  <c r="A88" i="15"/>
  <c r="A90" i="15"/>
  <c r="A92" i="15"/>
  <c r="A94" i="15"/>
  <c r="A96" i="15"/>
  <c r="A98" i="15"/>
  <c r="A100" i="15"/>
  <c r="A102" i="15"/>
  <c r="A104" i="15"/>
  <c r="A106" i="15"/>
  <c r="A108" i="15"/>
  <c r="A110" i="15"/>
  <c r="A112" i="15"/>
  <c r="A114" i="15"/>
  <c r="A116" i="15"/>
  <c r="D118" i="15"/>
  <c r="A120" i="15"/>
  <c r="A122" i="15"/>
  <c r="A124" i="15"/>
  <c r="A126" i="15"/>
  <c r="A128" i="15"/>
  <c r="A130" i="15"/>
  <c r="A132" i="15"/>
  <c r="A134" i="15"/>
  <c r="A136" i="15"/>
  <c r="A138" i="15"/>
  <c r="A140" i="15"/>
  <c r="A142" i="15"/>
  <c r="A144" i="15"/>
  <c r="A146" i="15"/>
  <c r="A148" i="15"/>
  <c r="A150" i="15"/>
  <c r="A175" i="15"/>
  <c r="A183" i="15"/>
  <c r="A191" i="15"/>
  <c r="A199" i="15"/>
  <c r="A207" i="15"/>
  <c r="D11" i="15"/>
  <c r="A11" i="15"/>
  <c r="D23" i="15"/>
  <c r="A23" i="15"/>
  <c r="D35" i="15"/>
  <c r="A35" i="15"/>
  <c r="D47" i="15"/>
  <c r="A47" i="15"/>
  <c r="D59" i="15"/>
  <c r="A59" i="15"/>
  <c r="D71" i="15"/>
  <c r="A71" i="15"/>
  <c r="D83" i="15"/>
  <c r="A83" i="15"/>
  <c r="D95" i="15"/>
  <c r="A95" i="15"/>
  <c r="D115" i="15"/>
  <c r="A115" i="15"/>
  <c r="D117" i="15"/>
  <c r="A117" i="15"/>
  <c r="D119" i="15"/>
  <c r="A119" i="15"/>
  <c r="D121" i="15"/>
  <c r="A121" i="15"/>
  <c r="A159" i="15"/>
  <c r="D159" i="15"/>
  <c r="A17" i="15"/>
  <c r="A33" i="15"/>
  <c r="A49" i="15"/>
  <c r="A65" i="15"/>
  <c r="A81" i="15"/>
  <c r="A97" i="15"/>
  <c r="D6" i="15"/>
  <c r="D14" i="15"/>
  <c r="D22" i="15"/>
  <c r="D30" i="15"/>
  <c r="D38" i="15"/>
  <c r="D46" i="15"/>
  <c r="E46" i="15" s="1"/>
  <c r="D54" i="15"/>
  <c r="D62" i="15"/>
  <c r="D70" i="15"/>
  <c r="D78" i="15"/>
  <c r="E78" i="15" s="1"/>
  <c r="D86" i="15"/>
  <c r="D94" i="15"/>
  <c r="D102" i="15"/>
  <c r="D110" i="15"/>
  <c r="D126" i="15"/>
  <c r="D134" i="15"/>
  <c r="D142" i="15"/>
  <c r="D150" i="15"/>
  <c r="A153" i="15"/>
  <c r="A158" i="15"/>
  <c r="A167" i="15"/>
  <c r="A21" i="15"/>
  <c r="A37" i="15"/>
  <c r="A53" i="15"/>
  <c r="A69" i="15"/>
  <c r="A85" i="15"/>
  <c r="A123" i="15"/>
  <c r="D19" i="15"/>
  <c r="A19" i="15"/>
  <c r="D51" i="15"/>
  <c r="A51" i="15"/>
  <c r="D63" i="15"/>
  <c r="E63" i="15" s="1"/>
  <c r="A63" i="15"/>
  <c r="D75" i="15"/>
  <c r="A75" i="15"/>
  <c r="D79" i="15"/>
  <c r="A79" i="15"/>
  <c r="D87" i="15"/>
  <c r="A87" i="15"/>
  <c r="D99" i="15"/>
  <c r="A99" i="15"/>
  <c r="D101" i="15"/>
  <c r="A101" i="15"/>
  <c r="D103" i="15"/>
  <c r="A103" i="15"/>
  <c r="D105" i="15"/>
  <c r="A105" i="15"/>
  <c r="D109" i="15"/>
  <c r="A109" i="15"/>
  <c r="D165" i="15"/>
  <c r="D173" i="15"/>
  <c r="A173" i="15"/>
  <c r="A9" i="15"/>
  <c r="A25" i="15"/>
  <c r="A41" i="15"/>
  <c r="A57" i="15"/>
  <c r="A73" i="15"/>
  <c r="A89" i="15"/>
  <c r="A107" i="15"/>
  <c r="D7" i="15"/>
  <c r="A7" i="15"/>
  <c r="D15" i="15"/>
  <c r="A15" i="15"/>
  <c r="D27" i="15"/>
  <c r="A27" i="15"/>
  <c r="D31" i="15"/>
  <c r="A31" i="15"/>
  <c r="D39" i="15"/>
  <c r="A39" i="15"/>
  <c r="D43" i="15"/>
  <c r="A43" i="15"/>
  <c r="D55" i="15"/>
  <c r="A55" i="15"/>
  <c r="D67" i="15"/>
  <c r="A67" i="15"/>
  <c r="D91" i="15"/>
  <c r="A91" i="15"/>
  <c r="D111" i="15"/>
  <c r="A111" i="15"/>
  <c r="D10" i="15"/>
  <c r="D18" i="15"/>
  <c r="D26" i="15"/>
  <c r="D34" i="15"/>
  <c r="D42" i="15"/>
  <c r="D50" i="15"/>
  <c r="D58" i="15"/>
  <c r="D66" i="15"/>
  <c r="D74" i="15"/>
  <c r="D82" i="15"/>
  <c r="D90" i="15"/>
  <c r="D98" i="15"/>
  <c r="D106" i="15"/>
  <c r="D114" i="15"/>
  <c r="D122" i="15"/>
  <c r="D130" i="15"/>
  <c r="D138" i="15"/>
  <c r="D146" i="15"/>
  <c r="D153" i="15"/>
  <c r="D169" i="15"/>
  <c r="A13" i="15"/>
  <c r="A29" i="15"/>
  <c r="A45" i="15"/>
  <c r="A61" i="15"/>
  <c r="A77" i="15"/>
  <c r="A93" i="15"/>
  <c r="A113" i="15"/>
  <c r="A155" i="15"/>
  <c r="D127" i="15"/>
  <c r="D129" i="15"/>
  <c r="D131" i="15"/>
  <c r="D133" i="15"/>
  <c r="D135" i="15"/>
  <c r="E135" i="15" s="1"/>
  <c r="D137" i="15"/>
  <c r="D139" i="15"/>
  <c r="D141" i="15"/>
  <c r="D143" i="15"/>
  <c r="D145" i="15"/>
  <c r="D147" i="15"/>
  <c r="D163" i="15"/>
  <c r="A125" i="15"/>
  <c r="A135" i="15"/>
  <c r="A141" i="15"/>
  <c r="A131" i="15"/>
  <c r="A137" i="15"/>
  <c r="A147" i="15"/>
  <c r="A127" i="15"/>
  <c r="A133" i="15"/>
  <c r="A143" i="15"/>
  <c r="A149" i="15"/>
  <c r="A180" i="15"/>
  <c r="D180" i="15"/>
  <c r="A188" i="15"/>
  <c r="D188" i="15"/>
  <c r="A196" i="15"/>
  <c r="D196" i="15"/>
  <c r="A204" i="15"/>
  <c r="D204" i="15"/>
  <c r="A176" i="15"/>
  <c r="D176" i="15"/>
  <c r="A184" i="15"/>
  <c r="D184" i="15"/>
  <c r="A192" i="15"/>
  <c r="D192" i="15"/>
  <c r="A200" i="15"/>
  <c r="D200" i="15"/>
  <c r="A208" i="15"/>
  <c r="D208" i="15"/>
  <c r="A177" i="15"/>
  <c r="A181" i="15"/>
  <c r="A185" i="15"/>
  <c r="A189" i="15"/>
  <c r="A193" i="15"/>
  <c r="A197" i="15"/>
  <c r="A201" i="15"/>
  <c r="A205" i="15"/>
  <c r="A209" i="15"/>
  <c r="D175" i="15"/>
  <c r="D177" i="15"/>
  <c r="D179" i="15"/>
  <c r="D181" i="15"/>
  <c r="D183" i="15"/>
  <c r="D185" i="15"/>
  <c r="D187" i="15"/>
  <c r="D189" i="15"/>
  <c r="D191" i="15"/>
  <c r="D193" i="15"/>
  <c r="D195" i="15"/>
  <c r="D197" i="15"/>
  <c r="D199" i="15"/>
  <c r="D201" i="15"/>
  <c r="D203" i="15"/>
  <c r="D205" i="15"/>
  <c r="D207" i="15"/>
  <c r="D209" i="15"/>
  <c r="D152" i="15"/>
  <c r="D154" i="15"/>
  <c r="D156" i="15"/>
  <c r="D158" i="15"/>
  <c r="D160" i="15"/>
  <c r="D162" i="15"/>
  <c r="D164" i="15"/>
  <c r="D166" i="15"/>
  <c r="D168" i="15"/>
  <c r="D170" i="15"/>
  <c r="D172" i="15"/>
  <c r="D174" i="15"/>
  <c r="D113" i="14"/>
  <c r="E113" i="14" s="1"/>
  <c r="D117" i="14"/>
  <c r="E117" i="14" s="1"/>
  <c r="D121" i="14"/>
  <c r="E121" i="14" s="1"/>
  <c r="D125" i="14"/>
  <c r="E125" i="14" s="1"/>
  <c r="D129" i="14"/>
  <c r="E129" i="14" s="1"/>
  <c r="D133" i="14"/>
  <c r="E133" i="14" s="1"/>
  <c r="D137" i="14"/>
  <c r="E137" i="14" s="1"/>
  <c r="D141" i="14"/>
  <c r="E141" i="14" s="1"/>
  <c r="D145" i="14"/>
  <c r="E145" i="14" s="1"/>
  <c r="D112" i="14"/>
  <c r="E112" i="14" s="1"/>
  <c r="D116" i="14"/>
  <c r="E116" i="14" s="1"/>
  <c r="D120" i="14"/>
  <c r="E120" i="14" s="1"/>
  <c r="D124" i="14"/>
  <c r="E124" i="14" s="1"/>
  <c r="D128" i="14"/>
  <c r="E128" i="14" s="1"/>
  <c r="D132" i="14"/>
  <c r="E132" i="14" s="1"/>
  <c r="D136" i="14"/>
  <c r="E136" i="14" s="1"/>
  <c r="D140" i="14"/>
  <c r="E140" i="14" s="1"/>
  <c r="D144" i="14"/>
  <c r="E144" i="14" s="1"/>
  <c r="A114" i="14"/>
  <c r="D115" i="14"/>
  <c r="E115" i="14" s="1"/>
  <c r="A118" i="14"/>
  <c r="D119" i="14"/>
  <c r="E119" i="14" s="1"/>
  <c r="A122" i="14"/>
  <c r="D123" i="14"/>
  <c r="E123" i="14" s="1"/>
  <c r="A126" i="14"/>
  <c r="D127" i="14"/>
  <c r="E127" i="14" s="1"/>
  <c r="A130" i="14"/>
  <c r="D131" i="14"/>
  <c r="E131" i="14" s="1"/>
  <c r="A134" i="14"/>
  <c r="D135" i="14"/>
  <c r="E135" i="14" s="1"/>
  <c r="A138" i="14"/>
  <c r="D139" i="14"/>
  <c r="E139" i="14" s="1"/>
  <c r="A142" i="14"/>
  <c r="D143" i="14"/>
  <c r="E143" i="14" s="1"/>
  <c r="D140" i="12"/>
  <c r="D144" i="12"/>
  <c r="D148" i="12"/>
  <c r="D152" i="12"/>
  <c r="D156" i="12"/>
  <c r="D160" i="12"/>
  <c r="D164" i="12"/>
  <c r="D167" i="12"/>
  <c r="D171" i="12"/>
  <c r="E171" i="12" s="1"/>
  <c r="D175" i="12"/>
  <c r="E175" i="12" s="1"/>
  <c r="D179" i="12"/>
  <c r="E179" i="12" s="1"/>
  <c r="D183" i="12"/>
  <c r="E183" i="12" s="1"/>
  <c r="D187" i="12"/>
  <c r="E187" i="12" s="1"/>
  <c r="D191" i="12"/>
  <c r="E191" i="12" s="1"/>
  <c r="D195" i="12"/>
  <c r="E195" i="12" s="1"/>
  <c r="B199" i="12"/>
  <c r="C199" i="12" s="1"/>
  <c r="D199" i="12" s="1"/>
  <c r="E199" i="12" s="1"/>
  <c r="B203" i="12"/>
  <c r="C203" i="12" s="1"/>
  <c r="D203" i="12" s="1"/>
  <c r="E203" i="12" s="1"/>
  <c r="D137" i="12"/>
  <c r="D141" i="12"/>
  <c r="D145" i="12"/>
  <c r="D149" i="12"/>
  <c r="D153" i="12"/>
  <c r="D157" i="12"/>
  <c r="D161" i="12"/>
  <c r="D165" i="12"/>
  <c r="D168" i="12"/>
  <c r="E168" i="12" s="1"/>
  <c r="D172" i="12"/>
  <c r="E172" i="12" s="1"/>
  <c r="D176" i="12"/>
  <c r="E176" i="12" s="1"/>
  <c r="D180" i="12"/>
  <c r="E180" i="12" s="1"/>
  <c r="D184" i="12"/>
  <c r="E184" i="12" s="1"/>
  <c r="D188" i="12"/>
  <c r="E188" i="12" s="1"/>
  <c r="D192" i="12"/>
  <c r="E192" i="12" s="1"/>
  <c r="D196" i="12"/>
  <c r="E196" i="12" s="1"/>
  <c r="B200" i="12"/>
  <c r="C200" i="12" s="1"/>
  <c r="D200" i="12" s="1"/>
  <c r="E200" i="12" s="1"/>
  <c r="B204" i="12"/>
  <c r="C204" i="12" s="1"/>
  <c r="D204" i="12" s="1"/>
  <c r="E204" i="12" s="1"/>
  <c r="D134" i="12"/>
  <c r="D138" i="12"/>
  <c r="D142" i="12"/>
  <c r="D146" i="12"/>
  <c r="D150" i="12"/>
  <c r="D154" i="12"/>
  <c r="D158" i="12"/>
  <c r="D162" i="12"/>
  <c r="D166" i="12"/>
  <c r="D169" i="12"/>
  <c r="E169" i="12" s="1"/>
  <c r="D173" i="12"/>
  <c r="E173" i="12" s="1"/>
  <c r="D177" i="12"/>
  <c r="E177" i="12" s="1"/>
  <c r="D181" i="12"/>
  <c r="E181" i="12" s="1"/>
  <c r="D185" i="12"/>
  <c r="E185" i="12" s="1"/>
  <c r="D189" i="12"/>
  <c r="E189" i="12" s="1"/>
  <c r="D193" i="12"/>
  <c r="E193" i="12" s="1"/>
  <c r="B197" i="12"/>
  <c r="C197" i="12" s="1"/>
  <c r="D197" i="12" s="1"/>
  <c r="E197" i="12" s="1"/>
  <c r="B201" i="12"/>
  <c r="C201" i="12" s="1"/>
  <c r="D201" i="12" s="1"/>
  <c r="E201" i="12" s="1"/>
  <c r="B205" i="12"/>
  <c r="C205" i="12" s="1"/>
  <c r="D205" i="12" s="1"/>
  <c r="E205" i="12" s="1"/>
  <c r="D96" i="12"/>
  <c r="D100" i="12"/>
  <c r="D104" i="12"/>
  <c r="D108" i="12"/>
  <c r="D112" i="12"/>
  <c r="D116" i="12"/>
  <c r="D120" i="12"/>
  <c r="D124" i="12"/>
  <c r="D128" i="12"/>
  <c r="D132" i="12"/>
  <c r="D97" i="12"/>
  <c r="D101" i="12"/>
  <c r="D105" i="12"/>
  <c r="D109" i="12"/>
  <c r="D113" i="12"/>
  <c r="D117" i="12"/>
  <c r="D121" i="12"/>
  <c r="D125" i="12"/>
  <c r="D129" i="12"/>
  <c r="D133" i="12"/>
  <c r="D98" i="12"/>
  <c r="D102" i="12"/>
  <c r="D106" i="12"/>
  <c r="D110" i="12"/>
  <c r="D114" i="12"/>
  <c r="D118" i="12"/>
  <c r="D122" i="12"/>
  <c r="D126" i="12"/>
  <c r="D130" i="12"/>
  <c r="D95" i="12"/>
  <c r="D99" i="12"/>
  <c r="D103" i="12"/>
  <c r="D107" i="12"/>
  <c r="D111" i="12"/>
  <c r="D115" i="12"/>
  <c r="D119" i="12"/>
  <c r="D123" i="12"/>
  <c r="D127" i="12"/>
  <c r="D131" i="12"/>
  <c r="D135" i="12"/>
  <c r="D139" i="12"/>
  <c r="D143" i="12"/>
  <c r="D147" i="12"/>
  <c r="D151" i="12"/>
  <c r="D155" i="12"/>
  <c r="D159" i="12"/>
  <c r="D163" i="12"/>
  <c r="D170" i="12"/>
  <c r="E170" i="12" s="1"/>
  <c r="D174" i="12"/>
  <c r="E174" i="12" s="1"/>
  <c r="D178" i="12"/>
  <c r="E178" i="12" s="1"/>
  <c r="D182" i="12"/>
  <c r="E182" i="12" s="1"/>
  <c r="D186" i="12"/>
  <c r="E186" i="12" s="1"/>
  <c r="D190" i="12"/>
  <c r="E190" i="12" s="1"/>
  <c r="D194" i="12"/>
  <c r="E194" i="12" s="1"/>
  <c r="B198" i="12"/>
  <c r="C198" i="12" s="1"/>
  <c r="D198" i="12" s="1"/>
  <c r="E198" i="12" s="1"/>
  <c r="B202" i="12"/>
  <c r="C202" i="12" s="1"/>
  <c r="D202" i="12" s="1"/>
  <c r="E202" i="12" s="1"/>
  <c r="H358" i="10"/>
  <c r="I358" i="10" s="1"/>
  <c r="H293" i="10"/>
  <c r="H68" i="10"/>
  <c r="N79" i="28" l="1"/>
  <c r="J79" i="17"/>
  <c r="J79" i="28"/>
  <c r="D79" i="17"/>
  <c r="D79" i="28"/>
  <c r="AA79" i="17"/>
  <c r="AA79" i="28"/>
  <c r="C79" i="28"/>
  <c r="C79" i="17"/>
  <c r="AA78" i="28"/>
  <c r="AA78" i="17"/>
  <c r="N78" i="17"/>
  <c r="N78" i="28"/>
  <c r="A9" i="6"/>
  <c r="B8" i="6"/>
  <c r="J358" i="10"/>
  <c r="C126" i="10" s="1"/>
  <c r="M358" i="10"/>
  <c r="C76" i="28"/>
  <c r="C78" i="28"/>
  <c r="C78" i="17"/>
  <c r="C77" i="17"/>
  <c r="C77" i="28"/>
  <c r="AA77" i="28"/>
  <c r="AA77" i="17"/>
  <c r="J77" i="28"/>
  <c r="J77" i="17"/>
  <c r="D78" i="28"/>
  <c r="D77" i="28"/>
  <c r="D78" i="17"/>
  <c r="D77" i="17"/>
  <c r="N77" i="28"/>
  <c r="N77" i="17"/>
  <c r="J78" i="28"/>
  <c r="J78" i="17"/>
  <c r="E179" i="21"/>
  <c r="E96" i="15"/>
  <c r="O19" i="28" s="1"/>
  <c r="E125" i="15"/>
  <c r="O48" i="28" s="1"/>
  <c r="E97" i="15"/>
  <c r="O20" i="28" s="1"/>
  <c r="E65" i="15"/>
  <c r="E44" i="15"/>
  <c r="N74" i="28"/>
  <c r="E77" i="15"/>
  <c r="E25" i="15"/>
  <c r="E21" i="15"/>
  <c r="N4" i="17"/>
  <c r="E76" i="15"/>
  <c r="J75" i="28"/>
  <c r="O58" i="28"/>
  <c r="D73" i="28"/>
  <c r="D69" i="28"/>
  <c r="D65" i="28"/>
  <c r="D61" i="28"/>
  <c r="D57" i="28"/>
  <c r="D53" i="28"/>
  <c r="D72" i="28"/>
  <c r="D67" i="28"/>
  <c r="D62" i="28"/>
  <c r="D56" i="28"/>
  <c r="D51" i="28"/>
  <c r="D47" i="28"/>
  <c r="D43" i="28"/>
  <c r="D39" i="28"/>
  <c r="D35" i="28"/>
  <c r="D31" i="28"/>
  <c r="D27" i="28"/>
  <c r="D23" i="28"/>
  <c r="D19" i="28"/>
  <c r="D15" i="28"/>
  <c r="D11" i="28"/>
  <c r="D7" i="28"/>
  <c r="D76" i="28"/>
  <c r="D70" i="28"/>
  <c r="D63" i="28"/>
  <c r="D55" i="28"/>
  <c r="D49" i="28"/>
  <c r="D44" i="28"/>
  <c r="D38" i="28"/>
  <c r="D33" i="28"/>
  <c r="D28" i="28"/>
  <c r="D22" i="28"/>
  <c r="D17" i="28"/>
  <c r="D12" i="28"/>
  <c r="D6" i="28"/>
  <c r="D75" i="28"/>
  <c r="D68" i="28"/>
  <c r="D60" i="28"/>
  <c r="D54" i="28"/>
  <c r="D48" i="28"/>
  <c r="D42" i="28"/>
  <c r="D37" i="28"/>
  <c r="D32" i="28"/>
  <c r="D26" i="28"/>
  <c r="D21" i="28"/>
  <c r="D16" i="28"/>
  <c r="D10" i="28"/>
  <c r="D5" i="28"/>
  <c r="D71" i="28"/>
  <c r="D58" i="28"/>
  <c r="D45" i="28"/>
  <c r="D34" i="28"/>
  <c r="D24" i="28"/>
  <c r="D13" i="28"/>
  <c r="D66" i="28"/>
  <c r="D52" i="28"/>
  <c r="D41" i="28"/>
  <c r="D30" i="28"/>
  <c r="D20" i="28"/>
  <c r="D9" i="28"/>
  <c r="D59" i="28"/>
  <c r="D36" i="28"/>
  <c r="D14" i="28"/>
  <c r="D50" i="28"/>
  <c r="D29" i="28"/>
  <c r="D8" i="28"/>
  <c r="D74" i="28"/>
  <c r="D46" i="28"/>
  <c r="D25" i="28"/>
  <c r="D4" i="28"/>
  <c r="D64" i="28"/>
  <c r="D40" i="28"/>
  <c r="D18" i="28"/>
  <c r="C72" i="28"/>
  <c r="C68" i="28"/>
  <c r="C64" i="28"/>
  <c r="C60" i="28"/>
  <c r="C56" i="28"/>
  <c r="C52" i="28"/>
  <c r="C48" i="28"/>
  <c r="C44" i="28"/>
  <c r="C40" i="28"/>
  <c r="C36" i="28"/>
  <c r="C32" i="28"/>
  <c r="C28" i="28"/>
  <c r="C24" i="28"/>
  <c r="C20" i="28"/>
  <c r="C16" i="28"/>
  <c r="C12" i="28"/>
  <c r="C8" i="28"/>
  <c r="C4" i="28"/>
  <c r="C74" i="28"/>
  <c r="C69" i="28"/>
  <c r="C63" i="28"/>
  <c r="C58" i="28"/>
  <c r="C53" i="28"/>
  <c r="C47" i="28"/>
  <c r="C42" i="28"/>
  <c r="C37" i="28"/>
  <c r="C31" i="28"/>
  <c r="C26" i="28"/>
  <c r="C21" i="28"/>
  <c r="C15" i="28"/>
  <c r="C10" i="28"/>
  <c r="C5" i="28"/>
  <c r="C73" i="28"/>
  <c r="C67" i="28"/>
  <c r="C62" i="28"/>
  <c r="C57" i="28"/>
  <c r="C51" i="28"/>
  <c r="C46" i="28"/>
  <c r="C41" i="28"/>
  <c r="C35" i="28"/>
  <c r="C30" i="28"/>
  <c r="C25" i="28"/>
  <c r="C19" i="28"/>
  <c r="C14" i="28"/>
  <c r="C9" i="28"/>
  <c r="C75" i="28"/>
  <c r="C65" i="28"/>
  <c r="C54" i="28"/>
  <c r="C43" i="28"/>
  <c r="C33" i="28"/>
  <c r="C22" i="28"/>
  <c r="C11" i="28"/>
  <c r="C71" i="28"/>
  <c r="C61" i="28"/>
  <c r="C50" i="28"/>
  <c r="C39" i="28"/>
  <c r="C29" i="28"/>
  <c r="C18" i="28"/>
  <c r="C7" i="28"/>
  <c r="C66" i="28"/>
  <c r="C45" i="28"/>
  <c r="C23" i="28"/>
  <c r="C59" i="28"/>
  <c r="C38" i="28"/>
  <c r="C17" i="28"/>
  <c r="C55" i="28"/>
  <c r="C34" i="28"/>
  <c r="C13" i="28"/>
  <c r="C49" i="28"/>
  <c r="C27" i="28"/>
  <c r="C6" i="28"/>
  <c r="C70" i="28"/>
  <c r="J76" i="28"/>
  <c r="J74" i="28"/>
  <c r="N76" i="28"/>
  <c r="N72" i="28"/>
  <c r="N68" i="28"/>
  <c r="N64" i="28"/>
  <c r="N60" i="28"/>
  <c r="N56" i="28"/>
  <c r="N52" i="28"/>
  <c r="N48" i="28"/>
  <c r="N44" i="28"/>
  <c r="N40" i="28"/>
  <c r="N36" i="28"/>
  <c r="N32" i="28"/>
  <c r="N28" i="28"/>
  <c r="N24" i="28"/>
  <c r="N20" i="28"/>
  <c r="N16" i="28"/>
  <c r="N12" i="28"/>
  <c r="N8" i="28"/>
  <c r="N4" i="28"/>
  <c r="N75" i="28"/>
  <c r="N71" i="28"/>
  <c r="N67" i="28"/>
  <c r="N63" i="28"/>
  <c r="N59" i="28"/>
  <c r="N55" i="28"/>
  <c r="N51" i="28"/>
  <c r="N47" i="28"/>
  <c r="N43" i="28"/>
  <c r="N39" i="28"/>
  <c r="N35" i="28"/>
  <c r="N31" i="28"/>
  <c r="N27" i="28"/>
  <c r="N23" i="28"/>
  <c r="N19" i="28"/>
  <c r="N15" i="28"/>
  <c r="N11" i="28"/>
  <c r="N7" i="28"/>
  <c r="N58" i="28"/>
  <c r="N46" i="28"/>
  <c r="N38" i="28"/>
  <c r="N30" i="28"/>
  <c r="N22" i="28"/>
  <c r="N14" i="28"/>
  <c r="N6" i="28"/>
  <c r="N65" i="28"/>
  <c r="N61" i="28"/>
  <c r="N49" i="28"/>
  <c r="N41" i="28"/>
  <c r="N33" i="28"/>
  <c r="N25" i="28"/>
  <c r="N17" i="28"/>
  <c r="N9" i="28"/>
  <c r="N70" i="28"/>
  <c r="N66" i="28"/>
  <c r="N62" i="28"/>
  <c r="N54" i="28"/>
  <c r="N50" i="28"/>
  <c r="N42" i="28"/>
  <c r="N34" i="28"/>
  <c r="N26" i="28"/>
  <c r="N18" i="28"/>
  <c r="N10" i="28"/>
  <c r="N69" i="28"/>
  <c r="N57" i="28"/>
  <c r="N53" i="28"/>
  <c r="N45" i="28"/>
  <c r="N37" i="28"/>
  <c r="N29" i="28"/>
  <c r="N21" i="28"/>
  <c r="N13" i="28"/>
  <c r="N5" i="28"/>
  <c r="N73" i="28"/>
  <c r="AA4" i="17"/>
  <c r="AA4" i="28"/>
  <c r="E117" i="15"/>
  <c r="O40" i="28" s="1"/>
  <c r="E17" i="15"/>
  <c r="E158" i="15"/>
  <c r="E145" i="15"/>
  <c r="O68" i="28" s="1"/>
  <c r="E60" i="15"/>
  <c r="E101" i="15"/>
  <c r="O24" i="28" s="1"/>
  <c r="E124" i="15"/>
  <c r="O47" i="28" s="1"/>
  <c r="E14" i="15"/>
  <c r="E41" i="15"/>
  <c r="E178" i="21"/>
  <c r="E69" i="15"/>
  <c r="E13" i="15"/>
  <c r="G19" i="27"/>
  <c r="H19" i="27" s="1"/>
  <c r="G22" i="27"/>
  <c r="H22" i="27" s="1"/>
  <c r="G26" i="27"/>
  <c r="H26" i="27" s="1"/>
  <c r="G31" i="27"/>
  <c r="H31" i="27" s="1"/>
  <c r="G37" i="27"/>
  <c r="H37" i="27" s="1"/>
  <c r="G41" i="27"/>
  <c r="H41" i="27" s="1"/>
  <c r="G44" i="27"/>
  <c r="H44" i="27" s="1"/>
  <c r="G47" i="27"/>
  <c r="H47" i="27" s="1"/>
  <c r="G53" i="27"/>
  <c r="H53" i="27" s="1"/>
  <c r="G56" i="27"/>
  <c r="H56" i="27" s="1"/>
  <c r="G59" i="27"/>
  <c r="H59" i="27" s="1"/>
  <c r="G62" i="27"/>
  <c r="H62" i="27" s="1"/>
  <c r="G66" i="27"/>
  <c r="H66" i="27" s="1"/>
  <c r="G88" i="27"/>
  <c r="H88" i="27" s="1"/>
  <c r="G91" i="27"/>
  <c r="H91" i="27" s="1"/>
  <c r="G94" i="27"/>
  <c r="H94" i="27" s="1"/>
  <c r="G97" i="27"/>
  <c r="G104" i="27"/>
  <c r="G107" i="27"/>
  <c r="G110" i="27"/>
  <c r="G113" i="27"/>
  <c r="G136" i="27"/>
  <c r="G139" i="27"/>
  <c r="G142" i="27"/>
  <c r="G145" i="27"/>
  <c r="G152" i="27"/>
  <c r="G155" i="27"/>
  <c r="G158" i="27"/>
  <c r="G161" i="27"/>
  <c r="G184" i="27"/>
  <c r="G187" i="27"/>
  <c r="G20" i="27"/>
  <c r="H20" i="27" s="1"/>
  <c r="G23" i="27"/>
  <c r="H23" i="27" s="1"/>
  <c r="G29" i="27"/>
  <c r="H29" i="27" s="1"/>
  <c r="G32" i="27"/>
  <c r="H32" i="27" s="1"/>
  <c r="G35" i="27"/>
  <c r="H35" i="27" s="1"/>
  <c r="G38" i="27"/>
  <c r="H38" i="27" s="1"/>
  <c r="G60" i="27"/>
  <c r="H60" i="27" s="1"/>
  <c r="G63" i="27"/>
  <c r="H63" i="27" s="1"/>
  <c r="G73" i="27"/>
  <c r="H73" i="27" s="1"/>
  <c r="G76" i="27"/>
  <c r="H76" i="27" s="1"/>
  <c r="G79" i="27"/>
  <c r="H79" i="27" s="1"/>
  <c r="G82" i="27"/>
  <c r="H82" i="27" s="1"/>
  <c r="G85" i="27"/>
  <c r="H85" i="27" s="1"/>
  <c r="G92" i="27"/>
  <c r="H92" i="27" s="1"/>
  <c r="G95" i="27"/>
  <c r="G98" i="27"/>
  <c r="G101" i="27"/>
  <c r="G124" i="27"/>
  <c r="G127" i="27"/>
  <c r="G130" i="27"/>
  <c r="G133" i="27"/>
  <c r="G140" i="27"/>
  <c r="G143" i="27"/>
  <c r="G146" i="27"/>
  <c r="G149" i="27"/>
  <c r="G172" i="27"/>
  <c r="G175" i="27"/>
  <c r="G178" i="27"/>
  <c r="G181" i="27"/>
  <c r="G188" i="27"/>
  <c r="G190" i="27"/>
  <c r="G194" i="27"/>
  <c r="G196" i="27"/>
  <c r="G200" i="27"/>
  <c r="G202" i="27"/>
  <c r="G204" i="27"/>
  <c r="G206" i="27"/>
  <c r="G208" i="27"/>
  <c r="G212" i="27"/>
  <c r="G214" i="27"/>
  <c r="G218" i="27"/>
  <c r="G220" i="27"/>
  <c r="G224" i="27"/>
  <c r="G226" i="27"/>
  <c r="G49" i="27"/>
  <c r="H49" i="27" s="1"/>
  <c r="G67" i="27"/>
  <c r="H67" i="27" s="1"/>
  <c r="G74" i="27"/>
  <c r="H74" i="27" s="1"/>
  <c r="G80" i="27"/>
  <c r="H80" i="27" s="1"/>
  <c r="G86" i="27"/>
  <c r="H86" i="27" s="1"/>
  <c r="G112" i="27"/>
  <c r="G118" i="27"/>
  <c r="G131" i="27"/>
  <c r="G137" i="27"/>
  <c r="G163" i="27"/>
  <c r="G169" i="27"/>
  <c r="G176" i="27"/>
  <c r="G182" i="27"/>
  <c r="G239" i="27"/>
  <c r="G25" i="27"/>
  <c r="H25" i="27" s="1"/>
  <c r="G43" i="27"/>
  <c r="H43" i="27" s="1"/>
  <c r="G50" i="27"/>
  <c r="H50" i="27" s="1"/>
  <c r="G55" i="27"/>
  <c r="H55" i="27" s="1"/>
  <c r="G61" i="27"/>
  <c r="H61" i="27" s="1"/>
  <c r="G68" i="27"/>
  <c r="H68" i="27" s="1"/>
  <c r="G100" i="27"/>
  <c r="G106" i="27"/>
  <c r="G119" i="27"/>
  <c r="G125" i="27"/>
  <c r="G151" i="27"/>
  <c r="G157" i="27"/>
  <c r="G164" i="27"/>
  <c r="G170" i="27"/>
  <c r="G183" i="27"/>
  <c r="G193" i="27"/>
  <c r="G197" i="27"/>
  <c r="G205" i="27"/>
  <c r="G209" i="27"/>
  <c r="G217" i="27"/>
  <c r="G221" i="27"/>
  <c r="G229" i="27"/>
  <c r="G232" i="27"/>
  <c r="G27" i="27"/>
  <c r="H27" i="27" s="1"/>
  <c r="G39" i="27"/>
  <c r="H39" i="27" s="1"/>
  <c r="G52" i="27"/>
  <c r="H52" i="27" s="1"/>
  <c r="G58" i="27"/>
  <c r="H58" i="27" s="1"/>
  <c r="G64" i="27"/>
  <c r="H64" i="27" s="1"/>
  <c r="G70" i="27"/>
  <c r="H70" i="27" s="1"/>
  <c r="G83" i="27"/>
  <c r="H83" i="27" s="1"/>
  <c r="G89" i="27"/>
  <c r="H89" i="27" s="1"/>
  <c r="G115" i="27"/>
  <c r="G121" i="27"/>
  <c r="G128" i="27"/>
  <c r="G134" i="27"/>
  <c r="G160" i="27"/>
  <c r="G166" i="27"/>
  <c r="G179" i="27"/>
  <c r="G185" i="27"/>
  <c r="G230" i="27"/>
  <c r="G235" i="27"/>
  <c r="G238" i="27"/>
  <c r="G21" i="27"/>
  <c r="H21" i="27" s="1"/>
  <c r="G28" i="27"/>
  <c r="H28" i="27" s="1"/>
  <c r="G34" i="27"/>
  <c r="H34" i="27" s="1"/>
  <c r="G40" i="27"/>
  <c r="H40" i="27" s="1"/>
  <c r="G46" i="27"/>
  <c r="H46" i="27" s="1"/>
  <c r="G65" i="27"/>
  <c r="H65" i="27" s="1"/>
  <c r="G71" i="27"/>
  <c r="H71" i="27" s="1"/>
  <c r="G77" i="27"/>
  <c r="H77" i="27" s="1"/>
  <c r="G103" i="27"/>
  <c r="G109" i="27"/>
  <c r="G116" i="27"/>
  <c r="G122" i="27"/>
  <c r="G135" i="27"/>
  <c r="G148" i="27"/>
  <c r="G154" i="27"/>
  <c r="G167" i="27"/>
  <c r="G173" i="27"/>
  <c r="G191" i="27"/>
  <c r="G199" i="27"/>
  <c r="G203" i="27"/>
  <c r="G207" i="27"/>
  <c r="G211" i="27"/>
  <c r="G215" i="27"/>
  <c r="G223" i="27"/>
  <c r="G227" i="27"/>
  <c r="G233" i="27"/>
  <c r="G236" i="27"/>
  <c r="G241" i="27"/>
  <c r="G245" i="27"/>
  <c r="G247" i="27"/>
  <c r="G237" i="27"/>
  <c r="G256" i="27"/>
  <c r="G260" i="27"/>
  <c r="G268" i="27"/>
  <c r="G272" i="27"/>
  <c r="G280" i="27"/>
  <c r="G284" i="27"/>
  <c r="G292" i="27"/>
  <c r="G296" i="27"/>
  <c r="G304" i="27"/>
  <c r="G308" i="27"/>
  <c r="G312" i="27"/>
  <c r="G316" i="27"/>
  <c r="G320" i="27"/>
  <c r="G324" i="27"/>
  <c r="G327" i="27"/>
  <c r="G329" i="27"/>
  <c r="G331" i="27"/>
  <c r="G333" i="27"/>
  <c r="G335" i="27"/>
  <c r="G337" i="27"/>
  <c r="G339" i="27"/>
  <c r="G341" i="27"/>
  <c r="G343" i="27"/>
  <c r="G345" i="27"/>
  <c r="G347" i="27"/>
  <c r="G349" i="27"/>
  <c r="G351" i="27"/>
  <c r="G353" i="27"/>
  <c r="G355" i="27"/>
  <c r="G357" i="27"/>
  <c r="G359" i="27"/>
  <c r="G361" i="27"/>
  <c r="G363" i="27"/>
  <c r="G365" i="27"/>
  <c r="G367" i="27"/>
  <c r="G369" i="27"/>
  <c r="G371" i="27"/>
  <c r="G373" i="27"/>
  <c r="G375" i="27"/>
  <c r="G377" i="27"/>
  <c r="G379" i="27"/>
  <c r="G381" i="27"/>
  <c r="G383" i="27"/>
  <c r="G385" i="27"/>
  <c r="G387" i="27"/>
  <c r="G389" i="27"/>
  <c r="G391" i="27"/>
  <c r="G393" i="27"/>
  <c r="G395" i="27"/>
  <c r="G397" i="27"/>
  <c r="G399" i="27"/>
  <c r="G20" i="25"/>
  <c r="H20" i="25" s="1"/>
  <c r="G23" i="25"/>
  <c r="H23" i="25" s="1"/>
  <c r="G39" i="25"/>
  <c r="H39" i="25" s="1"/>
  <c r="G46" i="25"/>
  <c r="H46" i="25" s="1"/>
  <c r="G50" i="25"/>
  <c r="H50" i="25" s="1"/>
  <c r="G53" i="25"/>
  <c r="H53" i="25" s="1"/>
  <c r="G56" i="25"/>
  <c r="H56" i="25" s="1"/>
  <c r="G59" i="25"/>
  <c r="H59" i="25" s="1"/>
  <c r="G62" i="25"/>
  <c r="H62" i="25" s="1"/>
  <c r="G66" i="25"/>
  <c r="H66" i="25" s="1"/>
  <c r="G73" i="25"/>
  <c r="H73" i="25" s="1"/>
  <c r="G248" i="27"/>
  <c r="G253" i="27"/>
  <c r="G257" i="27"/>
  <c r="G265" i="27"/>
  <c r="G269" i="27"/>
  <c r="G277" i="27"/>
  <c r="G281" i="27"/>
  <c r="G289" i="27"/>
  <c r="G293" i="27"/>
  <c r="G301" i="27"/>
  <c r="G305" i="27"/>
  <c r="G309" i="27"/>
  <c r="G313" i="27"/>
  <c r="G317" i="27"/>
  <c r="G321" i="27"/>
  <c r="G325" i="27"/>
  <c r="G27" i="25"/>
  <c r="H27" i="25" s="1"/>
  <c r="G34" i="25"/>
  <c r="H34" i="25" s="1"/>
  <c r="G40" i="25"/>
  <c r="H40" i="25" s="1"/>
  <c r="G43" i="25"/>
  <c r="H43" i="25" s="1"/>
  <c r="G47" i="25"/>
  <c r="H47" i="25" s="1"/>
  <c r="G60" i="25"/>
  <c r="H60" i="25" s="1"/>
  <c r="G63" i="25"/>
  <c r="H63" i="25" s="1"/>
  <c r="G70" i="25"/>
  <c r="H70" i="25" s="1"/>
  <c r="G74" i="25"/>
  <c r="H74" i="25" s="1"/>
  <c r="G77" i="25"/>
  <c r="H77" i="25" s="1"/>
  <c r="G94" i="25"/>
  <c r="G97" i="25"/>
  <c r="G101" i="25"/>
  <c r="G104" i="25"/>
  <c r="G242" i="27"/>
  <c r="G250" i="27"/>
  <c r="G254" i="27"/>
  <c r="G262" i="27"/>
  <c r="G266" i="27"/>
  <c r="G274" i="27"/>
  <c r="G278" i="27"/>
  <c r="G286" i="27"/>
  <c r="G290" i="27"/>
  <c r="G298" i="27"/>
  <c r="G302" i="27"/>
  <c r="G306" i="27"/>
  <c r="G310" i="27"/>
  <c r="G314" i="27"/>
  <c r="G318" i="27"/>
  <c r="G322" i="27"/>
  <c r="G326" i="27"/>
  <c r="G328" i="27"/>
  <c r="G330" i="27"/>
  <c r="G332" i="27"/>
  <c r="G334" i="27"/>
  <c r="G336" i="27"/>
  <c r="G338" i="27"/>
  <c r="G340" i="27"/>
  <c r="G342" i="27"/>
  <c r="G344" i="27"/>
  <c r="G346" i="27"/>
  <c r="G348" i="27"/>
  <c r="G350" i="27"/>
  <c r="G352" i="27"/>
  <c r="G354" i="27"/>
  <c r="G356" i="27"/>
  <c r="G358" i="27"/>
  <c r="G360" i="27"/>
  <c r="G362" i="27"/>
  <c r="G364" i="27"/>
  <c r="G366" i="27"/>
  <c r="G368" i="27"/>
  <c r="G370" i="27"/>
  <c r="G372" i="27"/>
  <c r="G374" i="27"/>
  <c r="G376" i="27"/>
  <c r="G378" i="27"/>
  <c r="G380" i="27"/>
  <c r="G382" i="27"/>
  <c r="G384" i="27"/>
  <c r="G386" i="27"/>
  <c r="G388" i="27"/>
  <c r="G390" i="27"/>
  <c r="G392" i="27"/>
  <c r="G394" i="27"/>
  <c r="G396" i="27"/>
  <c r="G398" i="27"/>
  <c r="G21" i="25"/>
  <c r="H21" i="25" s="1"/>
  <c r="G25" i="25"/>
  <c r="H25" i="25" s="1"/>
  <c r="G28" i="25"/>
  <c r="H28" i="25" s="1"/>
  <c r="G31" i="25"/>
  <c r="H31" i="25" s="1"/>
  <c r="G37" i="25"/>
  <c r="H37" i="25" s="1"/>
  <c r="G41" i="25"/>
  <c r="H41" i="25" s="1"/>
  <c r="G44" i="25"/>
  <c r="H44" i="25" s="1"/>
  <c r="G58" i="25"/>
  <c r="H58" i="25" s="1"/>
  <c r="G64" i="25"/>
  <c r="H64" i="25" s="1"/>
  <c r="G67" i="25"/>
  <c r="H67" i="25" s="1"/>
  <c r="G71" i="25"/>
  <c r="H71" i="25" s="1"/>
  <c r="G82" i="25"/>
  <c r="H82" i="25" s="1"/>
  <c r="G244" i="27"/>
  <c r="G251" i="27"/>
  <c r="G259" i="27"/>
  <c r="G263" i="27"/>
  <c r="G267" i="27"/>
  <c r="G271" i="27"/>
  <c r="G275" i="27"/>
  <c r="G283" i="27"/>
  <c r="G287" i="27"/>
  <c r="G307" i="27"/>
  <c r="G323" i="27"/>
  <c r="G26" i="25"/>
  <c r="H26" i="25" s="1"/>
  <c r="G38" i="25"/>
  <c r="H38" i="25" s="1"/>
  <c r="G52" i="25"/>
  <c r="H52" i="25" s="1"/>
  <c r="G65" i="25"/>
  <c r="H65" i="25" s="1"/>
  <c r="G76" i="25"/>
  <c r="H76" i="25" s="1"/>
  <c r="G88" i="25"/>
  <c r="H88" i="25" s="1"/>
  <c r="G92" i="25"/>
  <c r="H92" i="25" s="1"/>
  <c r="G106" i="25"/>
  <c r="G120" i="25"/>
  <c r="G123" i="25"/>
  <c r="G130" i="25"/>
  <c r="G134" i="25"/>
  <c r="G137" i="25"/>
  <c r="G148" i="25"/>
  <c r="G154" i="25"/>
  <c r="G163" i="25"/>
  <c r="G170" i="25"/>
  <c r="G183" i="25"/>
  <c r="G190" i="25"/>
  <c r="G194" i="25"/>
  <c r="G197" i="25"/>
  <c r="G204" i="25"/>
  <c r="G208" i="25"/>
  <c r="G211" i="25"/>
  <c r="G215" i="25"/>
  <c r="G226" i="25"/>
  <c r="G229" i="25"/>
  <c r="G233" i="25"/>
  <c r="G236" i="25"/>
  <c r="G247" i="25"/>
  <c r="G254" i="25"/>
  <c r="G265" i="25"/>
  <c r="G268" i="25"/>
  <c r="G272" i="25"/>
  <c r="G275" i="25"/>
  <c r="G286" i="25"/>
  <c r="G290" i="25"/>
  <c r="G293" i="25"/>
  <c r="G304" i="25"/>
  <c r="G307" i="25"/>
  <c r="G311" i="25"/>
  <c r="G318" i="25"/>
  <c r="G322" i="25"/>
  <c r="G326" i="25"/>
  <c r="G330" i="25"/>
  <c r="G334" i="25"/>
  <c r="G338" i="25"/>
  <c r="G342" i="25"/>
  <c r="G346" i="25"/>
  <c r="G350" i="25"/>
  <c r="G354" i="25"/>
  <c r="G358" i="25"/>
  <c r="G362" i="25"/>
  <c r="G366" i="25"/>
  <c r="G370" i="25"/>
  <c r="G374" i="25"/>
  <c r="G378" i="25"/>
  <c r="G382" i="25"/>
  <c r="G386" i="25"/>
  <c r="G390" i="25"/>
  <c r="G394" i="25"/>
  <c r="G398" i="25"/>
  <c r="G20" i="24"/>
  <c r="H20" i="24" s="1"/>
  <c r="G23" i="24"/>
  <c r="H23" i="24" s="1"/>
  <c r="G40" i="24"/>
  <c r="H40" i="24" s="1"/>
  <c r="G43" i="24"/>
  <c r="H43" i="24" s="1"/>
  <c r="G47" i="24"/>
  <c r="H47" i="24" s="1"/>
  <c r="G60" i="24"/>
  <c r="H60" i="24" s="1"/>
  <c r="G64" i="24"/>
  <c r="H64" i="24" s="1"/>
  <c r="G295" i="27"/>
  <c r="G311" i="27"/>
  <c r="G29" i="25"/>
  <c r="H29" i="25" s="1"/>
  <c r="G55" i="25"/>
  <c r="H55" i="25" s="1"/>
  <c r="G68" i="25"/>
  <c r="H68" i="25" s="1"/>
  <c r="G79" i="25"/>
  <c r="H79" i="25" s="1"/>
  <c r="G85" i="25"/>
  <c r="H85" i="25" s="1"/>
  <c r="G89" i="25"/>
  <c r="H89" i="25" s="1"/>
  <c r="G98" i="25"/>
  <c r="G107" i="25"/>
  <c r="G115" i="25"/>
  <c r="G118" i="25"/>
  <c r="G121" i="25"/>
  <c r="G124" i="25"/>
  <c r="G127" i="25"/>
  <c r="G131" i="25"/>
  <c r="G142" i="25"/>
  <c r="G145" i="25"/>
  <c r="G151" i="25"/>
  <c r="G157" i="25"/>
  <c r="G160" i="25"/>
  <c r="G164" i="25"/>
  <c r="G167" i="25"/>
  <c r="G178" i="25"/>
  <c r="G181" i="25"/>
  <c r="G184" i="25"/>
  <c r="G187" i="25"/>
  <c r="G191" i="25"/>
  <c r="G202" i="25"/>
  <c r="G205" i="25"/>
  <c r="G209" i="25"/>
  <c r="G212" i="25"/>
  <c r="G223" i="25"/>
  <c r="G230" i="25"/>
  <c r="G237" i="25"/>
  <c r="G241" i="25"/>
  <c r="G244" i="25"/>
  <c r="G248" i="25"/>
  <c r="G251" i="25"/>
  <c r="G262" i="25"/>
  <c r="G266" i="25"/>
  <c r="G269" i="25"/>
  <c r="G280" i="25"/>
  <c r="G283" i="25"/>
  <c r="G287" i="25"/>
  <c r="G298" i="25"/>
  <c r="G301" i="25"/>
  <c r="G305" i="25"/>
  <c r="G308" i="25"/>
  <c r="G312" i="25"/>
  <c r="G315" i="25"/>
  <c r="G319" i="25"/>
  <c r="G323" i="25"/>
  <c r="G327" i="25"/>
  <c r="G331" i="25"/>
  <c r="G335" i="25"/>
  <c r="G339" i="25"/>
  <c r="G343" i="25"/>
  <c r="G347" i="25"/>
  <c r="G351" i="25"/>
  <c r="G355" i="25"/>
  <c r="G359" i="25"/>
  <c r="G363" i="25"/>
  <c r="G367" i="25"/>
  <c r="G371" i="25"/>
  <c r="G375" i="25"/>
  <c r="G379" i="25"/>
  <c r="G383" i="25"/>
  <c r="G387" i="25"/>
  <c r="G391" i="25"/>
  <c r="G395" i="25"/>
  <c r="G399" i="25"/>
  <c r="G27" i="24"/>
  <c r="H27" i="24" s="1"/>
  <c r="G34" i="24"/>
  <c r="H34" i="24" s="1"/>
  <c r="G37" i="24"/>
  <c r="H37" i="24" s="1"/>
  <c r="G41" i="24"/>
  <c r="H41" i="24" s="1"/>
  <c r="G44" i="24"/>
  <c r="H44" i="24" s="1"/>
  <c r="G58" i="24"/>
  <c r="H58" i="24" s="1"/>
  <c r="G61" i="24"/>
  <c r="H61" i="24" s="1"/>
  <c r="G65" i="24"/>
  <c r="H65" i="24" s="1"/>
  <c r="G68" i="24"/>
  <c r="H68" i="24" s="1"/>
  <c r="G79" i="24"/>
  <c r="H79" i="24" s="1"/>
  <c r="G82" i="24"/>
  <c r="H82" i="24" s="1"/>
  <c r="G86" i="24"/>
  <c r="H86" i="24" s="1"/>
  <c r="G92" i="24"/>
  <c r="H92" i="24" s="1"/>
  <c r="G97" i="24"/>
  <c r="G103" i="24"/>
  <c r="G106" i="24"/>
  <c r="G109" i="24"/>
  <c r="G112" i="24"/>
  <c r="G115" i="24"/>
  <c r="G118" i="24"/>
  <c r="G124" i="24"/>
  <c r="G135" i="24"/>
  <c r="G161" i="24"/>
  <c r="G167" i="24"/>
  <c r="G170" i="24"/>
  <c r="G173" i="24"/>
  <c r="G176" i="24"/>
  <c r="G179" i="24"/>
  <c r="G182" i="24"/>
  <c r="G188" i="24"/>
  <c r="G190" i="24"/>
  <c r="G194" i="24"/>
  <c r="G299" i="27"/>
  <c r="G315" i="27"/>
  <c r="G19" i="25"/>
  <c r="H19" i="25" s="1"/>
  <c r="G32" i="25"/>
  <c r="H32" i="25" s="1"/>
  <c r="G80" i="25"/>
  <c r="H80" i="25" s="1"/>
  <c r="G86" i="25"/>
  <c r="H86" i="25" s="1"/>
  <c r="G103" i="25"/>
  <c r="G109" i="25"/>
  <c r="G112" i="25"/>
  <c r="G116" i="25"/>
  <c r="G122" i="25"/>
  <c r="G125" i="25"/>
  <c r="G128" i="25"/>
  <c r="G135" i="25"/>
  <c r="G139" i="25"/>
  <c r="G146" i="25"/>
  <c r="G149" i="25"/>
  <c r="G152" i="25"/>
  <c r="G155" i="25"/>
  <c r="G158" i="25"/>
  <c r="G161" i="25"/>
  <c r="G172" i="25"/>
  <c r="G175" i="25"/>
  <c r="G179" i="25"/>
  <c r="G182" i="25"/>
  <c r="G185" i="25"/>
  <c r="G188" i="25"/>
  <c r="G199" i="25"/>
  <c r="G206" i="25"/>
  <c r="G217" i="25"/>
  <c r="G220" i="25"/>
  <c r="G224" i="25"/>
  <c r="G227" i="25"/>
  <c r="G238" i="25"/>
  <c r="G242" i="25"/>
  <c r="G245" i="25"/>
  <c r="G256" i="25"/>
  <c r="G259" i="25"/>
  <c r="G263" i="25"/>
  <c r="G274" i="25"/>
  <c r="G277" i="25"/>
  <c r="G281" i="25"/>
  <c r="G284" i="25"/>
  <c r="G295" i="25"/>
  <c r="G302" i="25"/>
  <c r="G306" i="25"/>
  <c r="G309" i="25"/>
  <c r="G313" i="25"/>
  <c r="G316" i="25"/>
  <c r="G320" i="25"/>
  <c r="G324" i="25"/>
  <c r="G328" i="25"/>
  <c r="G332" i="25"/>
  <c r="G336" i="25"/>
  <c r="G340" i="25"/>
  <c r="G344" i="25"/>
  <c r="G348" i="25"/>
  <c r="G352" i="25"/>
  <c r="G356" i="25"/>
  <c r="G360" i="25"/>
  <c r="G364" i="25"/>
  <c r="G368" i="25"/>
  <c r="G372" i="25"/>
  <c r="G376" i="25"/>
  <c r="G380" i="25"/>
  <c r="G384" i="25"/>
  <c r="G388" i="25"/>
  <c r="G392" i="25"/>
  <c r="G396" i="25"/>
  <c r="G21" i="24"/>
  <c r="H21" i="24" s="1"/>
  <c r="G25" i="24"/>
  <c r="H25" i="24" s="1"/>
  <c r="G28" i="24"/>
  <c r="H28" i="24" s="1"/>
  <c r="G31" i="24"/>
  <c r="H31" i="24" s="1"/>
  <c r="G38" i="24"/>
  <c r="H38" i="24" s="1"/>
  <c r="G49" i="24"/>
  <c r="H49" i="24" s="1"/>
  <c r="G52" i="24"/>
  <c r="H52" i="24" s="1"/>
  <c r="G55" i="24"/>
  <c r="H55" i="24" s="1"/>
  <c r="G62" i="24"/>
  <c r="H62" i="24" s="1"/>
  <c r="G66" i="24"/>
  <c r="H66" i="24" s="1"/>
  <c r="G73" i="24"/>
  <c r="H73" i="24" s="1"/>
  <c r="G76" i="24"/>
  <c r="H76" i="24" s="1"/>
  <c r="G80" i="24"/>
  <c r="H80" i="24" s="1"/>
  <c r="G83" i="24"/>
  <c r="H83" i="24" s="1"/>
  <c r="G89" i="24"/>
  <c r="H89" i="24" s="1"/>
  <c r="G95" i="24"/>
  <c r="G98" i="24"/>
  <c r="G101" i="24"/>
  <c r="G104" i="24"/>
  <c r="G107" i="24"/>
  <c r="G110" i="24"/>
  <c r="G116" i="24"/>
  <c r="G121" i="24"/>
  <c r="G127" i="24"/>
  <c r="G130" i="24"/>
  <c r="G133" i="24"/>
  <c r="G136" i="24"/>
  <c r="G139" i="24"/>
  <c r="G142" i="24"/>
  <c r="G148" i="24"/>
  <c r="G185" i="24"/>
  <c r="G35" i="25"/>
  <c r="H35" i="25" s="1"/>
  <c r="G83" i="25"/>
  <c r="H83" i="25" s="1"/>
  <c r="G100" i="25"/>
  <c r="G143" i="25"/>
  <c r="G169" i="25"/>
  <c r="G196" i="25"/>
  <c r="G239" i="25"/>
  <c r="G253" i="25"/>
  <c r="G267" i="25"/>
  <c r="G296" i="25"/>
  <c r="G310" i="25"/>
  <c r="G325" i="25"/>
  <c r="G341" i="25"/>
  <c r="G357" i="25"/>
  <c r="G373" i="25"/>
  <c r="G389" i="25"/>
  <c r="G22" i="24"/>
  <c r="H22" i="24" s="1"/>
  <c r="G35" i="24"/>
  <c r="H35" i="24" s="1"/>
  <c r="G50" i="24"/>
  <c r="H50" i="24" s="1"/>
  <c r="G63" i="24"/>
  <c r="H63" i="24" s="1"/>
  <c r="G71" i="24"/>
  <c r="H71" i="24" s="1"/>
  <c r="G85" i="24"/>
  <c r="H85" i="24" s="1"/>
  <c r="G91" i="24"/>
  <c r="H91" i="24" s="1"/>
  <c r="G120" i="24"/>
  <c r="G137" i="24"/>
  <c r="G143" i="24"/>
  <c r="G149" i="24"/>
  <c r="G155" i="24"/>
  <c r="G178" i="24"/>
  <c r="G184" i="24"/>
  <c r="G197" i="24"/>
  <c r="G202" i="24"/>
  <c r="G205" i="24"/>
  <c r="G319" i="27"/>
  <c r="G49" i="25"/>
  <c r="H49" i="25" s="1"/>
  <c r="G119" i="25"/>
  <c r="G133" i="25"/>
  <c r="G173" i="25"/>
  <c r="G200" i="25"/>
  <c r="G214" i="25"/>
  <c r="G257" i="25"/>
  <c r="G271" i="25"/>
  <c r="G299" i="25"/>
  <c r="G314" i="25"/>
  <c r="G329" i="25"/>
  <c r="G345" i="25"/>
  <c r="G361" i="25"/>
  <c r="G377" i="25"/>
  <c r="G393" i="25"/>
  <c r="G26" i="24"/>
  <c r="H26" i="24" s="1"/>
  <c r="G39" i="24"/>
  <c r="H39" i="24" s="1"/>
  <c r="G53" i="24"/>
  <c r="H53" i="24" s="1"/>
  <c r="G74" i="24"/>
  <c r="H74" i="24" s="1"/>
  <c r="G122" i="24"/>
  <c r="G128" i="24"/>
  <c r="G134" i="24"/>
  <c r="G140" i="24"/>
  <c r="G145" i="24"/>
  <c r="G151" i="24"/>
  <c r="G157" i="24"/>
  <c r="G163" i="24"/>
  <c r="G191" i="24"/>
  <c r="G200" i="24"/>
  <c r="G203" i="24"/>
  <c r="G208" i="24"/>
  <c r="G211" i="24"/>
  <c r="G215" i="24"/>
  <c r="G217" i="24"/>
  <c r="G221" i="24"/>
  <c r="G223" i="24"/>
  <c r="G227" i="24"/>
  <c r="G229" i="24"/>
  <c r="G233" i="24"/>
  <c r="G235" i="24"/>
  <c r="G237" i="24"/>
  <c r="G239" i="24"/>
  <c r="G241" i="24"/>
  <c r="G245" i="24"/>
  <c r="G247" i="24"/>
  <c r="G251" i="24"/>
  <c r="G253" i="24"/>
  <c r="G257" i="24"/>
  <c r="G259" i="24"/>
  <c r="G61" i="25"/>
  <c r="H61" i="25" s="1"/>
  <c r="G91" i="25"/>
  <c r="H91" i="25" s="1"/>
  <c r="G110" i="25"/>
  <c r="G136" i="25"/>
  <c r="G176" i="25"/>
  <c r="G203" i="25"/>
  <c r="G218" i="25"/>
  <c r="G232" i="25"/>
  <c r="G260" i="25"/>
  <c r="G289" i="25"/>
  <c r="G317" i="25"/>
  <c r="G333" i="25"/>
  <c r="G349" i="25"/>
  <c r="G365" i="25"/>
  <c r="G381" i="25"/>
  <c r="G397" i="25"/>
  <c r="G29" i="24"/>
  <c r="H29" i="24" s="1"/>
  <c r="G56" i="24"/>
  <c r="H56" i="24" s="1"/>
  <c r="G67" i="24"/>
  <c r="H67" i="24" s="1"/>
  <c r="G88" i="24"/>
  <c r="H88" i="24" s="1"/>
  <c r="G94" i="24"/>
  <c r="G100" i="24"/>
  <c r="G123" i="24"/>
  <c r="G146" i="24"/>
  <c r="G152" i="24"/>
  <c r="G158" i="24"/>
  <c r="G164" i="24"/>
  <c r="G169" i="24"/>
  <c r="G175" i="24"/>
  <c r="G181" i="24"/>
  <c r="G187" i="24"/>
  <c r="G206" i="24"/>
  <c r="G209" i="24"/>
  <c r="G22" i="25"/>
  <c r="H22" i="25" s="1"/>
  <c r="G95" i="25"/>
  <c r="G113" i="25"/>
  <c r="G140" i="25"/>
  <c r="G166" i="25"/>
  <c r="G193" i="25"/>
  <c r="G207" i="25"/>
  <c r="G221" i="25"/>
  <c r="G235" i="25"/>
  <c r="G250" i="25"/>
  <c r="G278" i="25"/>
  <c r="G292" i="25"/>
  <c r="G321" i="25"/>
  <c r="G337" i="25"/>
  <c r="G353" i="25"/>
  <c r="G369" i="25"/>
  <c r="G385" i="25"/>
  <c r="G19" i="24"/>
  <c r="H19" i="24" s="1"/>
  <c r="G32" i="24"/>
  <c r="H32" i="24" s="1"/>
  <c r="G46" i="24"/>
  <c r="H46" i="24" s="1"/>
  <c r="G59" i="24"/>
  <c r="H59" i="24" s="1"/>
  <c r="G70" i="24"/>
  <c r="H70" i="24" s="1"/>
  <c r="G77" i="24"/>
  <c r="H77" i="24" s="1"/>
  <c r="G113" i="24"/>
  <c r="G119" i="24"/>
  <c r="G125" i="24"/>
  <c r="G131" i="24"/>
  <c r="G154" i="24"/>
  <c r="G160" i="24"/>
  <c r="G166" i="24"/>
  <c r="G172" i="24"/>
  <c r="G183" i="24"/>
  <c r="G193" i="24"/>
  <c r="G196" i="24"/>
  <c r="G199" i="24"/>
  <c r="G204" i="24"/>
  <c r="G207" i="24"/>
  <c r="G212" i="24"/>
  <c r="G214" i="24"/>
  <c r="G218" i="24"/>
  <c r="G220" i="24"/>
  <c r="G224" i="24"/>
  <c r="G226" i="24"/>
  <c r="G230" i="24"/>
  <c r="G232" i="24"/>
  <c r="G236" i="24"/>
  <c r="G238" i="24"/>
  <c r="G242" i="24"/>
  <c r="G244" i="24"/>
  <c r="G248" i="24"/>
  <c r="G250" i="24"/>
  <c r="G254" i="24"/>
  <c r="G256" i="24"/>
  <c r="G260" i="24"/>
  <c r="G262" i="24"/>
  <c r="G266" i="24"/>
  <c r="G263" i="24"/>
  <c r="G269" i="24"/>
  <c r="G277" i="24"/>
  <c r="G281" i="24"/>
  <c r="G289" i="24"/>
  <c r="G293" i="24"/>
  <c r="G301" i="24"/>
  <c r="G305" i="24"/>
  <c r="G309" i="24"/>
  <c r="G313" i="24"/>
  <c r="G317" i="24"/>
  <c r="G321" i="24"/>
  <c r="G325" i="24"/>
  <c r="G329" i="24"/>
  <c r="G333" i="24"/>
  <c r="G337" i="24"/>
  <c r="G341" i="24"/>
  <c r="G345" i="24"/>
  <c r="G349" i="24"/>
  <c r="G353" i="24"/>
  <c r="G357" i="24"/>
  <c r="G361" i="24"/>
  <c r="G365" i="24"/>
  <c r="G369" i="24"/>
  <c r="G373" i="24"/>
  <c r="G377" i="24"/>
  <c r="G381" i="24"/>
  <c r="G385" i="24"/>
  <c r="G389" i="24"/>
  <c r="G393" i="24"/>
  <c r="G397" i="24"/>
  <c r="G398" i="5"/>
  <c r="G394" i="5"/>
  <c r="G390" i="5"/>
  <c r="G386" i="5"/>
  <c r="G382" i="5"/>
  <c r="G378" i="5"/>
  <c r="G374" i="5"/>
  <c r="G370" i="5"/>
  <c r="G366" i="5"/>
  <c r="G362" i="5"/>
  <c r="G358" i="5"/>
  <c r="G354" i="5"/>
  <c r="G350" i="5"/>
  <c r="G346" i="5"/>
  <c r="G342" i="5"/>
  <c r="G338" i="5"/>
  <c r="G334" i="5"/>
  <c r="G330" i="5"/>
  <c r="G326" i="5"/>
  <c r="G322" i="5"/>
  <c r="G318" i="5"/>
  <c r="G314" i="5"/>
  <c r="G310" i="5"/>
  <c r="G306" i="5"/>
  <c r="G302" i="5"/>
  <c r="G298" i="5"/>
  <c r="G290" i="5"/>
  <c r="G286" i="5"/>
  <c r="G278" i="5"/>
  <c r="G274" i="5"/>
  <c r="G266" i="5"/>
  <c r="G262" i="5"/>
  <c r="G265" i="24"/>
  <c r="G274" i="24"/>
  <c r="G278" i="24"/>
  <c r="G286" i="24"/>
  <c r="G290" i="24"/>
  <c r="G298" i="24"/>
  <c r="G302" i="24"/>
  <c r="G306" i="24"/>
  <c r="G310" i="24"/>
  <c r="G314" i="24"/>
  <c r="G318" i="24"/>
  <c r="G322" i="24"/>
  <c r="G326" i="24"/>
  <c r="G330" i="24"/>
  <c r="G334" i="24"/>
  <c r="G338" i="24"/>
  <c r="G342" i="24"/>
  <c r="G346" i="24"/>
  <c r="G350" i="24"/>
  <c r="G354" i="24"/>
  <c r="G358" i="24"/>
  <c r="G362" i="24"/>
  <c r="G366" i="24"/>
  <c r="G370" i="24"/>
  <c r="G374" i="24"/>
  <c r="G378" i="24"/>
  <c r="G382" i="24"/>
  <c r="G386" i="24"/>
  <c r="G390" i="24"/>
  <c r="G394" i="24"/>
  <c r="G398" i="24"/>
  <c r="G397" i="5"/>
  <c r="G393" i="5"/>
  <c r="G389" i="5"/>
  <c r="G385" i="5"/>
  <c r="G381" i="5"/>
  <c r="G377" i="5"/>
  <c r="G373" i="5"/>
  <c r="G369" i="5"/>
  <c r="G365" i="5"/>
  <c r="G361" i="5"/>
  <c r="G357" i="5"/>
  <c r="G353" i="5"/>
  <c r="G349" i="5"/>
  <c r="G345" i="5"/>
  <c r="G341" i="5"/>
  <c r="G337" i="5"/>
  <c r="G333" i="5"/>
  <c r="G329" i="5"/>
  <c r="G325" i="5"/>
  <c r="G321" i="5"/>
  <c r="G317" i="5"/>
  <c r="G313" i="5"/>
  <c r="G309" i="5"/>
  <c r="G305" i="5"/>
  <c r="G301" i="5"/>
  <c r="G293" i="5"/>
  <c r="G289" i="5"/>
  <c r="G281" i="5"/>
  <c r="G277" i="5"/>
  <c r="G269" i="5"/>
  <c r="G265" i="5"/>
  <c r="G257" i="5"/>
  <c r="G267" i="24"/>
  <c r="G271" i="24"/>
  <c r="G275" i="24"/>
  <c r="G283" i="24"/>
  <c r="G287" i="24"/>
  <c r="G295" i="24"/>
  <c r="G299" i="24"/>
  <c r="G307" i="24"/>
  <c r="G311" i="24"/>
  <c r="G315" i="24"/>
  <c r="G319" i="24"/>
  <c r="G323" i="24"/>
  <c r="G327" i="24"/>
  <c r="G331" i="24"/>
  <c r="G335" i="24"/>
  <c r="G339" i="24"/>
  <c r="G343" i="24"/>
  <c r="G347" i="24"/>
  <c r="G351" i="24"/>
  <c r="G355" i="24"/>
  <c r="G359" i="24"/>
  <c r="G363" i="24"/>
  <c r="G367" i="24"/>
  <c r="G371" i="24"/>
  <c r="G375" i="24"/>
  <c r="G379" i="24"/>
  <c r="G383" i="24"/>
  <c r="G387" i="24"/>
  <c r="G391" i="24"/>
  <c r="G395" i="24"/>
  <c r="G399" i="24"/>
  <c r="G396" i="5"/>
  <c r="G392" i="5"/>
  <c r="G388" i="5"/>
  <c r="G384" i="5"/>
  <c r="G380" i="5"/>
  <c r="G376" i="5"/>
  <c r="G372" i="5"/>
  <c r="G368" i="5"/>
  <c r="G364" i="5"/>
  <c r="G360" i="5"/>
  <c r="G356" i="5"/>
  <c r="G352" i="5"/>
  <c r="G348" i="5"/>
  <c r="G344" i="5"/>
  <c r="G340" i="5"/>
  <c r="G336" i="5"/>
  <c r="G332" i="5"/>
  <c r="G328" i="5"/>
  <c r="G324" i="5"/>
  <c r="G320" i="5"/>
  <c r="G316" i="5"/>
  <c r="G312" i="5"/>
  <c r="G308" i="5"/>
  <c r="G304" i="5"/>
  <c r="G296" i="5"/>
  <c r="G292" i="5"/>
  <c r="G284" i="5"/>
  <c r="G280" i="5"/>
  <c r="G272" i="5"/>
  <c r="G268" i="5"/>
  <c r="G260" i="5"/>
  <c r="G256" i="5"/>
  <c r="G248" i="5"/>
  <c r="G244" i="5"/>
  <c r="G236" i="5"/>
  <c r="G232" i="5"/>
  <c r="G268" i="24"/>
  <c r="G272" i="24"/>
  <c r="G280" i="24"/>
  <c r="G284" i="24"/>
  <c r="G292" i="24"/>
  <c r="G296" i="24"/>
  <c r="G304" i="24"/>
  <c r="G308" i="24"/>
  <c r="G312" i="24"/>
  <c r="G316" i="24"/>
  <c r="G320" i="24"/>
  <c r="G324" i="24"/>
  <c r="G328" i="24"/>
  <c r="G332" i="24"/>
  <c r="G336" i="24"/>
  <c r="G340" i="24"/>
  <c r="G344" i="24"/>
  <c r="G348" i="24"/>
  <c r="G352" i="24"/>
  <c r="G356" i="24"/>
  <c r="G360" i="24"/>
  <c r="G364" i="24"/>
  <c r="G368" i="24"/>
  <c r="G372" i="24"/>
  <c r="G376" i="24"/>
  <c r="G380" i="24"/>
  <c r="G384" i="24"/>
  <c r="G388" i="24"/>
  <c r="G392" i="24"/>
  <c r="G396" i="24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G323" i="5"/>
  <c r="G319" i="5"/>
  <c r="G315" i="5"/>
  <c r="G311" i="5"/>
  <c r="G307" i="5"/>
  <c r="G299" i="5"/>
  <c r="G295" i="5"/>
  <c r="G287" i="5"/>
  <c r="G283" i="5"/>
  <c r="G275" i="5"/>
  <c r="G271" i="5"/>
  <c r="G267" i="5"/>
  <c r="G263" i="5"/>
  <c r="G259" i="5"/>
  <c r="G251" i="5"/>
  <c r="G247" i="5"/>
  <c r="G239" i="5"/>
  <c r="G235" i="5"/>
  <c r="G253" i="5"/>
  <c r="G245" i="5"/>
  <c r="G237" i="5"/>
  <c r="G230" i="5"/>
  <c r="G226" i="5"/>
  <c r="G218" i="5"/>
  <c r="G214" i="5"/>
  <c r="G206" i="5"/>
  <c r="G202" i="5"/>
  <c r="G194" i="5"/>
  <c r="G190" i="5"/>
  <c r="G182" i="5"/>
  <c r="G178" i="5"/>
  <c r="G170" i="5"/>
  <c r="G166" i="5"/>
  <c r="G158" i="5"/>
  <c r="G154" i="5"/>
  <c r="G146" i="5"/>
  <c r="G142" i="5"/>
  <c r="G134" i="5"/>
  <c r="G130" i="5"/>
  <c r="G122" i="5"/>
  <c r="G118" i="5"/>
  <c r="G110" i="5"/>
  <c r="G106" i="5"/>
  <c r="G98" i="5"/>
  <c r="G94" i="5"/>
  <c r="G86" i="5"/>
  <c r="G82" i="5"/>
  <c r="G74" i="5"/>
  <c r="G70" i="5"/>
  <c r="G66" i="5"/>
  <c r="G62" i="5"/>
  <c r="G58" i="5"/>
  <c r="G50" i="5"/>
  <c r="G46" i="5"/>
  <c r="G38" i="5"/>
  <c r="G34" i="5"/>
  <c r="G26" i="5"/>
  <c r="G22" i="5"/>
  <c r="G250" i="5"/>
  <c r="G242" i="5"/>
  <c r="G229" i="5"/>
  <c r="G221" i="5"/>
  <c r="G217" i="5"/>
  <c r="G209" i="5"/>
  <c r="G205" i="5"/>
  <c r="G197" i="5"/>
  <c r="G193" i="5"/>
  <c r="G185" i="5"/>
  <c r="G181" i="5"/>
  <c r="G173" i="5"/>
  <c r="G169" i="5"/>
  <c r="G161" i="5"/>
  <c r="G157" i="5"/>
  <c r="G149" i="5"/>
  <c r="G145" i="5"/>
  <c r="G137" i="5"/>
  <c r="G133" i="5"/>
  <c r="G125" i="5"/>
  <c r="G121" i="5"/>
  <c r="G113" i="5"/>
  <c r="G109" i="5"/>
  <c r="G101" i="5"/>
  <c r="G97" i="5"/>
  <c r="G89" i="5"/>
  <c r="G85" i="5"/>
  <c r="G77" i="5"/>
  <c r="G73" i="5"/>
  <c r="G65" i="5"/>
  <c r="G61" i="5"/>
  <c r="G53" i="5"/>
  <c r="G49" i="5"/>
  <c r="G41" i="5"/>
  <c r="G37" i="5"/>
  <c r="G29" i="5"/>
  <c r="G25" i="5"/>
  <c r="G21" i="5"/>
  <c r="G241" i="5"/>
  <c r="G233" i="5"/>
  <c r="G224" i="5"/>
  <c r="G220" i="5"/>
  <c r="G212" i="5"/>
  <c r="G208" i="5"/>
  <c r="G204" i="5"/>
  <c r="G200" i="5"/>
  <c r="G196" i="5"/>
  <c r="G188" i="5"/>
  <c r="G184" i="5"/>
  <c r="G176" i="5"/>
  <c r="G172" i="5"/>
  <c r="G164" i="5"/>
  <c r="G160" i="5"/>
  <c r="G152" i="5"/>
  <c r="G148" i="5"/>
  <c r="G140" i="5"/>
  <c r="G136" i="5"/>
  <c r="G128" i="5"/>
  <c r="G124" i="5"/>
  <c r="G120" i="5"/>
  <c r="G116" i="5"/>
  <c r="G112" i="5"/>
  <c r="G104" i="5"/>
  <c r="G100" i="5"/>
  <c r="G92" i="5"/>
  <c r="G88" i="5"/>
  <c r="G80" i="5"/>
  <c r="G76" i="5"/>
  <c r="G68" i="5"/>
  <c r="G64" i="5"/>
  <c r="G60" i="5"/>
  <c r="G56" i="5"/>
  <c r="G52" i="5"/>
  <c r="G44" i="5"/>
  <c r="G40" i="5"/>
  <c r="G32" i="5"/>
  <c r="G28" i="5"/>
  <c r="G20" i="5"/>
  <c r="G254" i="5"/>
  <c r="G238" i="5"/>
  <c r="G227" i="5"/>
  <c r="G211" i="5"/>
  <c r="G203" i="5"/>
  <c r="G191" i="5"/>
  <c r="G183" i="5"/>
  <c r="G175" i="5"/>
  <c r="G167" i="5"/>
  <c r="G151" i="5"/>
  <c r="G143" i="5"/>
  <c r="G135" i="5"/>
  <c r="G127" i="5"/>
  <c r="G119" i="5"/>
  <c r="G107" i="5"/>
  <c r="G91" i="5"/>
  <c r="G79" i="5"/>
  <c r="G71" i="5"/>
  <c r="G63" i="5"/>
  <c r="G55" i="5"/>
  <c r="G47" i="5"/>
  <c r="G39" i="5"/>
  <c r="G31" i="5"/>
  <c r="G23" i="5"/>
  <c r="G223" i="5"/>
  <c r="G215" i="5"/>
  <c r="G207" i="5"/>
  <c r="G199" i="5"/>
  <c r="G187" i="5"/>
  <c r="G179" i="5"/>
  <c r="G163" i="5"/>
  <c r="G155" i="5"/>
  <c r="G139" i="5"/>
  <c r="G131" i="5"/>
  <c r="G123" i="5"/>
  <c r="G115" i="5"/>
  <c r="G103" i="5"/>
  <c r="G95" i="5"/>
  <c r="G83" i="5"/>
  <c r="G67" i="5"/>
  <c r="G59" i="5"/>
  <c r="G43" i="5"/>
  <c r="G35" i="5"/>
  <c r="G27" i="5"/>
  <c r="G19" i="5"/>
  <c r="E152" i="15"/>
  <c r="G288" i="24" s="1"/>
  <c r="E179" i="15"/>
  <c r="E141" i="15"/>
  <c r="O64" i="28" s="1"/>
  <c r="F94" i="25"/>
  <c r="F93" i="24"/>
  <c r="C95" i="27"/>
  <c r="A96" i="27"/>
  <c r="H542" i="7"/>
  <c r="I542" i="7" s="1"/>
  <c r="J542" i="7"/>
  <c r="I478" i="7"/>
  <c r="H478" i="7"/>
  <c r="J478" i="7" s="1"/>
  <c r="I414" i="7"/>
  <c r="H414" i="7"/>
  <c r="J414" i="7" s="1"/>
  <c r="I314" i="7"/>
  <c r="H314" i="7"/>
  <c r="J314" i="7" s="1"/>
  <c r="H210" i="7"/>
  <c r="J210" i="7" s="1"/>
  <c r="I210" i="7"/>
  <c r="H552" i="7"/>
  <c r="J552" i="7" s="1"/>
  <c r="I552" i="7"/>
  <c r="J830" i="7"/>
  <c r="H830" i="7"/>
  <c r="I830" i="7" s="1"/>
  <c r="J512" i="7"/>
  <c r="H512" i="7"/>
  <c r="I512" i="7" s="1"/>
  <c r="I384" i="7"/>
  <c r="H384" i="7"/>
  <c r="J384" i="7" s="1"/>
  <c r="H252" i="7"/>
  <c r="J252" i="7" s="1"/>
  <c r="I252" i="7"/>
  <c r="H851" i="7"/>
  <c r="J851" i="7" s="1"/>
  <c r="I851" i="7"/>
  <c r="H843" i="7"/>
  <c r="I843" i="7" s="1"/>
  <c r="W68" i="28" s="1"/>
  <c r="J843" i="7"/>
  <c r="X68" i="28" s="1"/>
  <c r="J835" i="7"/>
  <c r="H835" i="7"/>
  <c r="I835" i="7" s="1"/>
  <c r="J827" i="7"/>
  <c r="H827" i="7"/>
  <c r="I827" i="7" s="1"/>
  <c r="H819" i="7"/>
  <c r="J819" i="7" s="1"/>
  <c r="X60" i="28" s="1"/>
  <c r="I819" i="7"/>
  <c r="W60" i="28" s="1"/>
  <c r="H811" i="7"/>
  <c r="I811" i="7" s="1"/>
  <c r="J811" i="7"/>
  <c r="H803" i="7"/>
  <c r="J803" i="7" s="1"/>
  <c r="I803" i="7"/>
  <c r="H795" i="7"/>
  <c r="I795" i="7" s="1"/>
  <c r="W52" i="28" s="1"/>
  <c r="J795" i="7"/>
  <c r="X52" i="28" s="1"/>
  <c r="H787" i="7"/>
  <c r="I787" i="7" s="1"/>
  <c r="J787" i="7"/>
  <c r="H779" i="7"/>
  <c r="I779" i="7" s="1"/>
  <c r="J779" i="7"/>
  <c r="H771" i="7"/>
  <c r="J771" i="7" s="1"/>
  <c r="X44" i="28" s="1"/>
  <c r="I771" i="7"/>
  <c r="W44" i="28" s="1"/>
  <c r="H763" i="7"/>
  <c r="J763" i="7" s="1"/>
  <c r="I763" i="7"/>
  <c r="H755" i="7"/>
  <c r="I755" i="7" s="1"/>
  <c r="J755" i="7"/>
  <c r="I747" i="7"/>
  <c r="W36" i="28" s="1"/>
  <c r="H747" i="7"/>
  <c r="J747" i="7" s="1"/>
  <c r="X36" i="28" s="1"/>
  <c r="I739" i="7"/>
  <c r="H739" i="7"/>
  <c r="J739" i="7" s="1"/>
  <c r="I731" i="7"/>
  <c r="H731" i="7"/>
  <c r="J731" i="7" s="1"/>
  <c r="J723" i="7"/>
  <c r="X28" i="28" s="1"/>
  <c r="H723" i="7"/>
  <c r="I723" i="7" s="1"/>
  <c r="W28" i="28" s="1"/>
  <c r="H715" i="7"/>
  <c r="J715" i="7" s="1"/>
  <c r="I715" i="7"/>
  <c r="I707" i="7"/>
  <c r="H707" i="7"/>
  <c r="J707" i="7" s="1"/>
  <c r="H699" i="7"/>
  <c r="J699" i="7" s="1"/>
  <c r="X20" i="28" s="1"/>
  <c r="I699" i="7"/>
  <c r="W20" i="28" s="1"/>
  <c r="H691" i="7"/>
  <c r="J691" i="7" s="1"/>
  <c r="I691" i="7"/>
  <c r="J683" i="7"/>
  <c r="H683" i="7"/>
  <c r="I683" i="7" s="1"/>
  <c r="I675" i="7"/>
  <c r="W12" i="28" s="1"/>
  <c r="H675" i="7"/>
  <c r="J675" i="7" s="1"/>
  <c r="X12" i="28" s="1"/>
  <c r="J667" i="7"/>
  <c r="H667" i="7"/>
  <c r="I667" i="7" s="1"/>
  <c r="J659" i="7"/>
  <c r="H659" i="7"/>
  <c r="I659" i="7" s="1"/>
  <c r="J651" i="7"/>
  <c r="H651" i="7"/>
  <c r="I651" i="7" s="1"/>
  <c r="I643" i="7"/>
  <c r="H643" i="7"/>
  <c r="J643" i="7" s="1"/>
  <c r="J635" i="7"/>
  <c r="H635" i="7"/>
  <c r="I635" i="7" s="1"/>
  <c r="H627" i="7"/>
  <c r="J627" i="7" s="1"/>
  <c r="I627" i="7"/>
  <c r="I619" i="7"/>
  <c r="H619" i="7"/>
  <c r="J619" i="7" s="1"/>
  <c r="H611" i="7"/>
  <c r="J611" i="7" s="1"/>
  <c r="I611" i="7"/>
  <c r="I603" i="7"/>
  <c r="H603" i="7"/>
  <c r="J603" i="7" s="1"/>
  <c r="I595" i="7"/>
  <c r="H595" i="7"/>
  <c r="J595" i="7" s="1"/>
  <c r="I587" i="7"/>
  <c r="H587" i="7"/>
  <c r="J587" i="7" s="1"/>
  <c r="H579" i="7"/>
  <c r="I579" i="7" s="1"/>
  <c r="J579" i="7"/>
  <c r="H571" i="7"/>
  <c r="I571" i="7" s="1"/>
  <c r="J571" i="7"/>
  <c r="I563" i="7"/>
  <c r="H563" i="7"/>
  <c r="J563" i="7" s="1"/>
  <c r="I555" i="7"/>
  <c r="H555" i="7"/>
  <c r="J555" i="7" s="1"/>
  <c r="H547" i="7"/>
  <c r="I547" i="7" s="1"/>
  <c r="J547" i="7"/>
  <c r="H539" i="7"/>
  <c r="I539" i="7" s="1"/>
  <c r="J539" i="7"/>
  <c r="H531" i="7"/>
  <c r="I531" i="7" s="1"/>
  <c r="J531" i="7"/>
  <c r="H523" i="7"/>
  <c r="I523" i="7" s="1"/>
  <c r="J523" i="7"/>
  <c r="J515" i="7"/>
  <c r="H515" i="7"/>
  <c r="I515" i="7" s="1"/>
  <c r="J507" i="7"/>
  <c r="H507" i="7"/>
  <c r="I507" i="7" s="1"/>
  <c r="J499" i="7"/>
  <c r="H499" i="7"/>
  <c r="I499" i="7" s="1"/>
  <c r="J491" i="7"/>
  <c r="H491" i="7"/>
  <c r="I491" i="7" s="1"/>
  <c r="I483" i="7"/>
  <c r="H483" i="7"/>
  <c r="J483" i="7" s="1"/>
  <c r="I475" i="7"/>
  <c r="H475" i="7"/>
  <c r="J475" i="7" s="1"/>
  <c r="I467" i="7"/>
  <c r="H467" i="7"/>
  <c r="J467" i="7" s="1"/>
  <c r="J459" i="7"/>
  <c r="H459" i="7"/>
  <c r="I459" i="7" s="1"/>
  <c r="J451" i="7"/>
  <c r="H451" i="7"/>
  <c r="I451" i="7" s="1"/>
  <c r="I441" i="7"/>
  <c r="H441" i="7"/>
  <c r="J441" i="7" s="1"/>
  <c r="H433" i="7"/>
  <c r="J433" i="7" s="1"/>
  <c r="I433" i="7"/>
  <c r="H425" i="7"/>
  <c r="J425" i="7" s="1"/>
  <c r="I425" i="7"/>
  <c r="H417" i="7"/>
  <c r="J417" i="7" s="1"/>
  <c r="I417" i="7"/>
  <c r="J403" i="7"/>
  <c r="H403" i="7"/>
  <c r="I403" i="7" s="1"/>
  <c r="J395" i="7"/>
  <c r="H395" i="7"/>
  <c r="I395" i="7" s="1"/>
  <c r="H387" i="7"/>
  <c r="J387" i="7" s="1"/>
  <c r="I387" i="7"/>
  <c r="I379" i="7"/>
  <c r="H379" i="7"/>
  <c r="J379" i="7" s="1"/>
  <c r="H371" i="7"/>
  <c r="I371" i="7" s="1"/>
  <c r="J371" i="7"/>
  <c r="J363" i="7"/>
  <c r="H363" i="7"/>
  <c r="I363" i="7" s="1"/>
  <c r="H355" i="7"/>
  <c r="I355" i="7" s="1"/>
  <c r="J355" i="7"/>
  <c r="I347" i="7"/>
  <c r="H347" i="7"/>
  <c r="J347" i="7" s="1"/>
  <c r="H339" i="7"/>
  <c r="I339" i="7" s="1"/>
  <c r="J339" i="7"/>
  <c r="J331" i="7"/>
  <c r="H331" i="7"/>
  <c r="I331" i="7" s="1"/>
  <c r="H323" i="7"/>
  <c r="I323" i="7" s="1"/>
  <c r="J323" i="7"/>
  <c r="H315" i="7"/>
  <c r="J315" i="7" s="1"/>
  <c r="I315" i="7"/>
  <c r="I307" i="7"/>
  <c r="H307" i="7"/>
  <c r="J307" i="7" s="1"/>
  <c r="I299" i="7"/>
  <c r="H299" i="7"/>
  <c r="J299" i="7" s="1"/>
  <c r="I291" i="7"/>
  <c r="H291" i="7"/>
  <c r="J291" i="7" s="1"/>
  <c r="H283" i="7"/>
  <c r="J283" i="7" s="1"/>
  <c r="I283" i="7"/>
  <c r="H275" i="7"/>
  <c r="I275" i="7" s="1"/>
  <c r="J275" i="7"/>
  <c r="H267" i="7"/>
  <c r="J267" i="7" s="1"/>
  <c r="I267" i="7"/>
  <c r="H259" i="7"/>
  <c r="J259" i="7" s="1"/>
  <c r="I259" i="7"/>
  <c r="H251" i="7"/>
  <c r="J251" i="7" s="1"/>
  <c r="I251" i="7"/>
  <c r="H243" i="7"/>
  <c r="I243" i="7" s="1"/>
  <c r="J243" i="7"/>
  <c r="H235" i="7"/>
  <c r="I235" i="7" s="1"/>
  <c r="J235" i="7"/>
  <c r="H227" i="7"/>
  <c r="I227" i="7" s="1"/>
  <c r="J227" i="7"/>
  <c r="H219" i="7"/>
  <c r="J219" i="7" s="1"/>
  <c r="I219" i="7"/>
  <c r="I211" i="7"/>
  <c r="H211" i="7"/>
  <c r="J211" i="7" s="1"/>
  <c r="H203" i="7"/>
  <c r="I203" i="7" s="1"/>
  <c r="J203" i="7"/>
  <c r="H195" i="7"/>
  <c r="I195" i="7" s="1"/>
  <c r="J195" i="7"/>
  <c r="J187" i="7"/>
  <c r="H187" i="7"/>
  <c r="I187" i="7" s="1"/>
  <c r="I179" i="7"/>
  <c r="H179" i="7"/>
  <c r="J179" i="7" s="1"/>
  <c r="H171" i="7"/>
  <c r="I171" i="7" s="1"/>
  <c r="J171" i="7"/>
  <c r="H163" i="7"/>
  <c r="I163" i="7" s="1"/>
  <c r="J163" i="7"/>
  <c r="H155" i="7"/>
  <c r="J155" i="7" s="1"/>
  <c r="I155" i="7"/>
  <c r="H147" i="7"/>
  <c r="J147" i="7" s="1"/>
  <c r="I147" i="7"/>
  <c r="H139" i="7"/>
  <c r="I139" i="7" s="1"/>
  <c r="J139" i="7"/>
  <c r="H131" i="7"/>
  <c r="I131" i="7" s="1"/>
  <c r="J131" i="7"/>
  <c r="H123" i="7"/>
  <c r="J123" i="7" s="1"/>
  <c r="I123" i="7"/>
  <c r="H115" i="7"/>
  <c r="I115" i="7" s="1"/>
  <c r="J115" i="7"/>
  <c r="H107" i="7"/>
  <c r="I107" i="7" s="1"/>
  <c r="J107" i="7"/>
  <c r="H99" i="7"/>
  <c r="I99" i="7" s="1"/>
  <c r="J99" i="7"/>
  <c r="H91" i="7"/>
  <c r="I91" i="7" s="1"/>
  <c r="J91" i="7"/>
  <c r="H83" i="7"/>
  <c r="J83" i="7" s="1"/>
  <c r="I83" i="7"/>
  <c r="H75" i="7"/>
  <c r="J75" i="7" s="1"/>
  <c r="I75" i="7"/>
  <c r="H67" i="7"/>
  <c r="J67" i="7" s="1"/>
  <c r="I67" i="7"/>
  <c r="I59" i="7"/>
  <c r="H59" i="7"/>
  <c r="J59" i="7" s="1"/>
  <c r="J51" i="7"/>
  <c r="H51" i="7"/>
  <c r="I51" i="7" s="1"/>
  <c r="J43" i="7"/>
  <c r="H43" i="7"/>
  <c r="I43" i="7" s="1"/>
  <c r="J35" i="7"/>
  <c r="H35" i="7"/>
  <c r="I35" i="7" s="1"/>
  <c r="J27" i="7"/>
  <c r="H27" i="7"/>
  <c r="I27" i="7" s="1"/>
  <c r="J19" i="7"/>
  <c r="H19" i="7"/>
  <c r="I19" i="7" s="1"/>
  <c r="I11" i="7"/>
  <c r="H11" i="7"/>
  <c r="J11" i="7" s="1"/>
  <c r="H290" i="7"/>
  <c r="J290" i="7" s="1"/>
  <c r="I290" i="7"/>
  <c r="H206" i="7"/>
  <c r="J206" i="7" s="1"/>
  <c r="I206" i="7"/>
  <c r="I118" i="7"/>
  <c r="H118" i="7"/>
  <c r="J118" i="7" s="1"/>
  <c r="J826" i="7"/>
  <c r="H826" i="7"/>
  <c r="I826" i="7" s="1"/>
  <c r="J800" i="7"/>
  <c r="H800" i="7"/>
  <c r="I800" i="7" s="1"/>
  <c r="I772" i="7"/>
  <c r="H772" i="7"/>
  <c r="J772" i="7" s="1"/>
  <c r="I744" i="7"/>
  <c r="W35" i="28" s="1"/>
  <c r="H744" i="7"/>
  <c r="J744" i="7" s="1"/>
  <c r="X35" i="28" s="1"/>
  <c r="H708" i="7"/>
  <c r="J708" i="7" s="1"/>
  <c r="X23" i="28" s="1"/>
  <c r="I708" i="7"/>
  <c r="W23" i="28" s="1"/>
  <c r="I680" i="7"/>
  <c r="H680" i="7"/>
  <c r="J680" i="7" s="1"/>
  <c r="J638" i="7"/>
  <c r="H638" i="7"/>
  <c r="I638" i="7" s="1"/>
  <c r="H606" i="7"/>
  <c r="J606" i="7" s="1"/>
  <c r="I606" i="7"/>
  <c r="H558" i="7"/>
  <c r="J558" i="7" s="1"/>
  <c r="I558" i="7"/>
  <c r="J494" i="7"/>
  <c r="H494" i="7"/>
  <c r="I494" i="7" s="1"/>
  <c r="H430" i="7"/>
  <c r="J430" i="7" s="1"/>
  <c r="I430" i="7"/>
  <c r="J366" i="7"/>
  <c r="H366" i="7"/>
  <c r="I366" i="7" s="1"/>
  <c r="J138" i="7"/>
  <c r="H138" i="7"/>
  <c r="I138" i="7" s="1"/>
  <c r="J488" i="7"/>
  <c r="H488" i="7"/>
  <c r="I488" i="7" s="1"/>
  <c r="H678" i="7"/>
  <c r="J678" i="7" s="1"/>
  <c r="X13" i="28" s="1"/>
  <c r="I678" i="7"/>
  <c r="W13" i="28" s="1"/>
  <c r="H556" i="7"/>
  <c r="J556" i="7" s="1"/>
  <c r="I556" i="7"/>
  <c r="H428" i="7"/>
  <c r="J428" i="7" s="1"/>
  <c r="I428" i="7"/>
  <c r="J236" i="7"/>
  <c r="H236" i="7"/>
  <c r="I236" i="7" s="1"/>
  <c r="E105" i="15"/>
  <c r="G147" i="25" s="1"/>
  <c r="E45" i="15"/>
  <c r="J362" i="7"/>
  <c r="H362" i="7"/>
  <c r="I362" i="7" s="1"/>
  <c r="H338" i="7"/>
  <c r="I338" i="7" s="1"/>
  <c r="J338" i="7"/>
  <c r="H318" i="7"/>
  <c r="J318" i="7" s="1"/>
  <c r="I318" i="7"/>
  <c r="J278" i="7"/>
  <c r="H278" i="7"/>
  <c r="I278" i="7" s="1"/>
  <c r="H250" i="7"/>
  <c r="J250" i="7" s="1"/>
  <c r="I250" i="7"/>
  <c r="H226" i="7"/>
  <c r="I226" i="7" s="1"/>
  <c r="J226" i="7"/>
  <c r="J202" i="7"/>
  <c r="H202" i="7"/>
  <c r="I202" i="7" s="1"/>
  <c r="I182" i="7"/>
  <c r="H182" i="7"/>
  <c r="J182" i="7" s="1"/>
  <c r="J162" i="7"/>
  <c r="H162" i="7"/>
  <c r="I162" i="7" s="1"/>
  <c r="H142" i="7"/>
  <c r="I142" i="7" s="1"/>
  <c r="J142" i="7"/>
  <c r="J114" i="7"/>
  <c r="H114" i="7"/>
  <c r="I114" i="7" s="1"/>
  <c r="I850" i="7"/>
  <c r="H850" i="7"/>
  <c r="J850" i="7" s="1"/>
  <c r="J842" i="7"/>
  <c r="H842" i="7"/>
  <c r="I842" i="7" s="1"/>
  <c r="J834" i="7"/>
  <c r="X65" i="28" s="1"/>
  <c r="H834" i="7"/>
  <c r="I834" i="7" s="1"/>
  <c r="W65" i="28" s="1"/>
  <c r="I824" i="7"/>
  <c r="H824" i="7"/>
  <c r="J824" i="7" s="1"/>
  <c r="J814" i="7"/>
  <c r="H814" i="7"/>
  <c r="I814" i="7" s="1"/>
  <c r="H806" i="7"/>
  <c r="J806" i="7" s="1"/>
  <c r="I806" i="7"/>
  <c r="J796" i="7"/>
  <c r="H796" i="7"/>
  <c r="I796" i="7" s="1"/>
  <c r="H786" i="7"/>
  <c r="I786" i="7" s="1"/>
  <c r="W49" i="28" s="1"/>
  <c r="J786" i="7"/>
  <c r="X49" i="28" s="1"/>
  <c r="H778" i="7"/>
  <c r="I778" i="7" s="1"/>
  <c r="J778" i="7"/>
  <c r="H770" i="7"/>
  <c r="J770" i="7" s="1"/>
  <c r="I770" i="7"/>
  <c r="I760" i="7"/>
  <c r="H760" i="7"/>
  <c r="J760" i="7" s="1"/>
  <c r="H750" i="7"/>
  <c r="J750" i="7" s="1"/>
  <c r="X37" i="28" s="1"/>
  <c r="I750" i="7"/>
  <c r="W37" i="28" s="1"/>
  <c r="H742" i="7"/>
  <c r="J742" i="7" s="1"/>
  <c r="I742" i="7"/>
  <c r="I732" i="7"/>
  <c r="W31" i="28" s="1"/>
  <c r="H732" i="7"/>
  <c r="J732" i="7" s="1"/>
  <c r="X31" i="28" s="1"/>
  <c r="J722" i="7"/>
  <c r="H722" i="7"/>
  <c r="I722" i="7" s="1"/>
  <c r="I714" i="7"/>
  <c r="W25" i="28" s="1"/>
  <c r="H714" i="7"/>
  <c r="J714" i="7" s="1"/>
  <c r="X25" i="28" s="1"/>
  <c r="I706" i="7"/>
  <c r="H706" i="7"/>
  <c r="J706" i="7" s="1"/>
  <c r="H696" i="7"/>
  <c r="J696" i="7" s="1"/>
  <c r="X19" i="28" s="1"/>
  <c r="I696" i="7"/>
  <c r="W19" i="28" s="1"/>
  <c r="J686" i="7"/>
  <c r="H686" i="7"/>
  <c r="I686" i="7" s="1"/>
  <c r="H676" i="7"/>
  <c r="J676" i="7" s="1"/>
  <c r="I676" i="7"/>
  <c r="H666" i="7"/>
  <c r="I666" i="7" s="1"/>
  <c r="W9" i="28" s="1"/>
  <c r="J666" i="7"/>
  <c r="X9" i="28" s="1"/>
  <c r="J656" i="7"/>
  <c r="H656" i="7"/>
  <c r="I656" i="7" s="1"/>
  <c r="I644" i="7"/>
  <c r="H644" i="7"/>
  <c r="J644" i="7" s="1"/>
  <c r="J634" i="7"/>
  <c r="H634" i="7"/>
  <c r="I634" i="7" s="1"/>
  <c r="I624" i="7"/>
  <c r="H624" i="7"/>
  <c r="J624" i="7" s="1"/>
  <c r="I612" i="7"/>
  <c r="H612" i="7"/>
  <c r="J612" i="7" s="1"/>
  <c r="I602" i="7"/>
  <c r="H602" i="7"/>
  <c r="J602" i="7" s="1"/>
  <c r="I586" i="7"/>
  <c r="H586" i="7"/>
  <c r="J586" i="7" s="1"/>
  <c r="I570" i="7"/>
  <c r="H570" i="7"/>
  <c r="J570" i="7" s="1"/>
  <c r="H554" i="7"/>
  <c r="J554" i="7" s="1"/>
  <c r="I554" i="7"/>
  <c r="J538" i="7"/>
  <c r="H538" i="7"/>
  <c r="I538" i="7" s="1"/>
  <c r="J522" i="7"/>
  <c r="H522" i="7"/>
  <c r="I522" i="7" s="1"/>
  <c r="J506" i="7"/>
  <c r="H506" i="7"/>
  <c r="I506" i="7" s="1"/>
  <c r="J490" i="7"/>
  <c r="H490" i="7"/>
  <c r="I490" i="7" s="1"/>
  <c r="I474" i="7"/>
  <c r="H474" i="7"/>
  <c r="J474" i="7" s="1"/>
  <c r="H458" i="7"/>
  <c r="I458" i="7" s="1"/>
  <c r="J458" i="7"/>
  <c r="H442" i="7"/>
  <c r="I442" i="7" s="1"/>
  <c r="J442" i="7"/>
  <c r="H426" i="7"/>
  <c r="J426" i="7" s="1"/>
  <c r="I426" i="7"/>
  <c r="H410" i="7"/>
  <c r="J410" i="7" s="1"/>
  <c r="I410" i="7"/>
  <c r="H394" i="7"/>
  <c r="I394" i="7" s="1"/>
  <c r="J394" i="7"/>
  <c r="I378" i="7"/>
  <c r="H378" i="7"/>
  <c r="J378" i="7" s="1"/>
  <c r="H354" i="7"/>
  <c r="I354" i="7" s="1"/>
  <c r="J354" i="7"/>
  <c r="I306" i="7"/>
  <c r="H306" i="7"/>
  <c r="J306" i="7" s="1"/>
  <c r="J282" i="7"/>
  <c r="H282" i="7"/>
  <c r="I282" i="7" s="1"/>
  <c r="H246" i="7"/>
  <c r="I246" i="7" s="1"/>
  <c r="J246" i="7"/>
  <c r="H190" i="7"/>
  <c r="I190" i="7" s="1"/>
  <c r="J190" i="7"/>
  <c r="J130" i="7"/>
  <c r="H130" i="7"/>
  <c r="I130" i="7" s="1"/>
  <c r="H766" i="7"/>
  <c r="J766" i="7" s="1"/>
  <c r="I766" i="7"/>
  <c r="I600" i="7"/>
  <c r="H600" i="7"/>
  <c r="J600" i="7" s="1"/>
  <c r="J536" i="7"/>
  <c r="H536" i="7"/>
  <c r="I536" i="7" s="1"/>
  <c r="H472" i="7"/>
  <c r="J472" i="7" s="1"/>
  <c r="I472" i="7"/>
  <c r="H408" i="7"/>
  <c r="J408" i="7" s="1"/>
  <c r="I408" i="7"/>
  <c r="I344" i="7"/>
  <c r="H344" i="7"/>
  <c r="J344" i="7" s="1"/>
  <c r="H820" i="7"/>
  <c r="J820" i="7" s="1"/>
  <c r="I820" i="7"/>
  <c r="I734" i="7"/>
  <c r="H734" i="7"/>
  <c r="J734" i="7" s="1"/>
  <c r="J668" i="7"/>
  <c r="H668" i="7"/>
  <c r="I668" i="7" s="1"/>
  <c r="J630" i="7"/>
  <c r="H630" i="7"/>
  <c r="I630" i="7" s="1"/>
  <c r="H592" i="7"/>
  <c r="J592" i="7" s="1"/>
  <c r="I592" i="7"/>
  <c r="J572" i="7"/>
  <c r="H572" i="7"/>
  <c r="I572" i="7" s="1"/>
  <c r="J548" i="7"/>
  <c r="H548" i="7"/>
  <c r="I548" i="7" s="1"/>
  <c r="J528" i="7"/>
  <c r="H528" i="7"/>
  <c r="I528" i="7" s="1"/>
  <c r="H508" i="7"/>
  <c r="I508" i="7" s="1"/>
  <c r="J508" i="7"/>
  <c r="H484" i="7"/>
  <c r="I484" i="7" s="1"/>
  <c r="J484" i="7"/>
  <c r="I464" i="7"/>
  <c r="H464" i="7"/>
  <c r="J464" i="7" s="1"/>
  <c r="J444" i="7"/>
  <c r="H444" i="7"/>
  <c r="I444" i="7" s="1"/>
  <c r="I420" i="7"/>
  <c r="H420" i="7"/>
  <c r="J420" i="7" s="1"/>
  <c r="J400" i="7"/>
  <c r="H400" i="7"/>
  <c r="I400" i="7" s="1"/>
  <c r="H380" i="7"/>
  <c r="J380" i="7" s="1"/>
  <c r="I380" i="7"/>
  <c r="H356" i="7"/>
  <c r="I356" i="7" s="1"/>
  <c r="J356" i="7"/>
  <c r="H336" i="7"/>
  <c r="I336" i="7" s="1"/>
  <c r="J336" i="7"/>
  <c r="I316" i="7"/>
  <c r="H316" i="7"/>
  <c r="J316" i="7" s="1"/>
  <c r="I296" i="7"/>
  <c r="H296" i="7"/>
  <c r="J296" i="7" s="1"/>
  <c r="J280" i="7"/>
  <c r="H280" i="7"/>
  <c r="I280" i="7" s="1"/>
  <c r="I264" i="7"/>
  <c r="H264" i="7"/>
  <c r="J264" i="7" s="1"/>
  <c r="J248" i="7"/>
  <c r="H248" i="7"/>
  <c r="I248" i="7" s="1"/>
  <c r="J232" i="7"/>
  <c r="H232" i="7"/>
  <c r="I232" i="7" s="1"/>
  <c r="I216" i="7"/>
  <c r="H216" i="7"/>
  <c r="J216" i="7" s="1"/>
  <c r="J200" i="7"/>
  <c r="H200" i="7"/>
  <c r="I200" i="7" s="1"/>
  <c r="I184" i="7"/>
  <c r="H184" i="7"/>
  <c r="J184" i="7" s="1"/>
  <c r="H168" i="7"/>
  <c r="I168" i="7" s="1"/>
  <c r="J168" i="7"/>
  <c r="I152" i="7"/>
  <c r="H152" i="7"/>
  <c r="J152" i="7" s="1"/>
  <c r="H136" i="7"/>
  <c r="I136" i="7" s="1"/>
  <c r="J136" i="7"/>
  <c r="I120" i="7"/>
  <c r="H120" i="7"/>
  <c r="J120" i="7" s="1"/>
  <c r="H104" i="7"/>
  <c r="I104" i="7" s="1"/>
  <c r="J104" i="7"/>
  <c r="H96" i="7"/>
  <c r="I96" i="7" s="1"/>
  <c r="J96" i="7"/>
  <c r="I88" i="7"/>
  <c r="H88" i="7"/>
  <c r="J88" i="7" s="1"/>
  <c r="I80" i="7"/>
  <c r="H80" i="7"/>
  <c r="J80" i="7" s="1"/>
  <c r="I72" i="7"/>
  <c r="H72" i="7"/>
  <c r="J72" i="7" s="1"/>
  <c r="I64" i="7"/>
  <c r="H64" i="7"/>
  <c r="J64" i="7" s="1"/>
  <c r="I56" i="7"/>
  <c r="H56" i="7"/>
  <c r="J56" i="7" s="1"/>
  <c r="H48" i="7"/>
  <c r="I48" i="7" s="1"/>
  <c r="J48" i="7"/>
  <c r="H40" i="7"/>
  <c r="I40" i="7" s="1"/>
  <c r="J40" i="7"/>
  <c r="I34" i="7"/>
  <c r="H34" i="7"/>
  <c r="J34" i="7" s="1"/>
  <c r="H26" i="7"/>
  <c r="I26" i="7" s="1"/>
  <c r="J26" i="7"/>
  <c r="I18" i="7"/>
  <c r="H18" i="7"/>
  <c r="J18" i="7" s="1"/>
  <c r="I10" i="7"/>
  <c r="H10" i="7"/>
  <c r="J10" i="7" s="1"/>
  <c r="H849" i="7"/>
  <c r="J849" i="7" s="1"/>
  <c r="X70" i="28" s="1"/>
  <c r="I849" i="7"/>
  <c r="W70" i="28" s="1"/>
  <c r="H841" i="7"/>
  <c r="I841" i="7" s="1"/>
  <c r="J841" i="7"/>
  <c r="H833" i="7"/>
  <c r="I833" i="7" s="1"/>
  <c r="J833" i="7"/>
  <c r="H825" i="7"/>
  <c r="J825" i="7" s="1"/>
  <c r="X62" i="28" s="1"/>
  <c r="I825" i="7"/>
  <c r="W62" i="28" s="1"/>
  <c r="I817" i="7"/>
  <c r="H817" i="7"/>
  <c r="J817" i="7" s="1"/>
  <c r="I809" i="7"/>
  <c r="H809" i="7"/>
  <c r="J809" i="7" s="1"/>
  <c r="I801" i="7"/>
  <c r="W54" i="28" s="1"/>
  <c r="H801" i="7"/>
  <c r="J801" i="7" s="1"/>
  <c r="X54" i="28" s="1"/>
  <c r="J793" i="7"/>
  <c r="H793" i="7"/>
  <c r="I793" i="7" s="1"/>
  <c r="J785" i="7"/>
  <c r="H785" i="7"/>
  <c r="I785" i="7" s="1"/>
  <c r="J777" i="7"/>
  <c r="X46" i="28" s="1"/>
  <c r="H777" i="7"/>
  <c r="I777" i="7" s="1"/>
  <c r="W46" i="28" s="1"/>
  <c r="I769" i="7"/>
  <c r="H769" i="7"/>
  <c r="J769" i="7" s="1"/>
  <c r="I761" i="7"/>
  <c r="H761" i="7"/>
  <c r="J761" i="7" s="1"/>
  <c r="I753" i="7"/>
  <c r="W38" i="28" s="1"/>
  <c r="H753" i="7"/>
  <c r="J753" i="7" s="1"/>
  <c r="X38" i="28" s="1"/>
  <c r="I745" i="7"/>
  <c r="H745" i="7"/>
  <c r="J745" i="7" s="1"/>
  <c r="H737" i="7"/>
  <c r="J737" i="7" s="1"/>
  <c r="I737" i="7"/>
  <c r="I729" i="7"/>
  <c r="W30" i="28" s="1"/>
  <c r="H729" i="7"/>
  <c r="J729" i="7" s="1"/>
  <c r="X30" i="28" s="1"/>
  <c r="J721" i="7"/>
  <c r="H721" i="7"/>
  <c r="I721" i="7" s="1"/>
  <c r="I713" i="7"/>
  <c r="H713" i="7"/>
  <c r="J713" i="7" s="1"/>
  <c r="I705" i="7"/>
  <c r="W22" i="28" s="1"/>
  <c r="H705" i="7"/>
  <c r="J705" i="7" s="1"/>
  <c r="X22" i="28" s="1"/>
  <c r="I697" i="7"/>
  <c r="H697" i="7"/>
  <c r="J697" i="7" s="1"/>
  <c r="J689" i="7"/>
  <c r="H689" i="7"/>
  <c r="I689" i="7" s="1"/>
  <c r="I681" i="7"/>
  <c r="W14" i="28" s="1"/>
  <c r="H681" i="7"/>
  <c r="J681" i="7" s="1"/>
  <c r="X14" i="28" s="1"/>
  <c r="H673" i="7"/>
  <c r="J673" i="7" s="1"/>
  <c r="I673" i="7"/>
  <c r="J665" i="7"/>
  <c r="H665" i="7"/>
  <c r="I665" i="7" s="1"/>
  <c r="H657" i="7"/>
  <c r="I657" i="7" s="1"/>
  <c r="W6" i="28" s="1"/>
  <c r="J657" i="7"/>
  <c r="X6" i="28" s="1"/>
  <c r="H649" i="7"/>
  <c r="I649" i="7" s="1"/>
  <c r="J649" i="7"/>
  <c r="J641" i="7"/>
  <c r="H641" i="7"/>
  <c r="I641" i="7" s="1"/>
  <c r="J633" i="7"/>
  <c r="H633" i="7"/>
  <c r="I633" i="7" s="1"/>
  <c r="I625" i="7"/>
  <c r="H625" i="7"/>
  <c r="J625" i="7" s="1"/>
  <c r="I617" i="7"/>
  <c r="H617" i="7"/>
  <c r="J617" i="7" s="1"/>
  <c r="I609" i="7"/>
  <c r="H609" i="7"/>
  <c r="J609" i="7" s="1"/>
  <c r="I601" i="7"/>
  <c r="H601" i="7"/>
  <c r="J601" i="7" s="1"/>
  <c r="H593" i="7"/>
  <c r="J593" i="7" s="1"/>
  <c r="I593" i="7"/>
  <c r="I585" i="7"/>
  <c r="H585" i="7"/>
  <c r="J585" i="7" s="1"/>
  <c r="J577" i="7"/>
  <c r="H577" i="7"/>
  <c r="I577" i="7" s="1"/>
  <c r="H569" i="7"/>
  <c r="J569" i="7" s="1"/>
  <c r="I569" i="7"/>
  <c r="I561" i="7"/>
  <c r="H561" i="7"/>
  <c r="J561" i="7" s="1"/>
  <c r="I553" i="7"/>
  <c r="H553" i="7"/>
  <c r="J553" i="7" s="1"/>
  <c r="H545" i="7"/>
  <c r="I545" i="7" s="1"/>
  <c r="J545" i="7"/>
  <c r="H537" i="7"/>
  <c r="I537" i="7" s="1"/>
  <c r="J537" i="7"/>
  <c r="H529" i="7"/>
  <c r="I529" i="7" s="1"/>
  <c r="J529" i="7"/>
  <c r="H521" i="7"/>
  <c r="I521" i="7" s="1"/>
  <c r="J521" i="7"/>
  <c r="H513" i="7"/>
  <c r="I513" i="7" s="1"/>
  <c r="J513" i="7"/>
  <c r="H505" i="7"/>
  <c r="I505" i="7" s="1"/>
  <c r="J505" i="7"/>
  <c r="H497" i="7"/>
  <c r="I497" i="7" s="1"/>
  <c r="J497" i="7"/>
  <c r="H489" i="7"/>
  <c r="I489" i="7" s="1"/>
  <c r="J489" i="7"/>
  <c r="I481" i="7"/>
  <c r="H481" i="7"/>
  <c r="J481" i="7" s="1"/>
  <c r="I473" i="7"/>
  <c r="H473" i="7"/>
  <c r="J473" i="7" s="1"/>
  <c r="I465" i="7"/>
  <c r="H465" i="7"/>
  <c r="J465" i="7" s="1"/>
  <c r="J457" i="7"/>
  <c r="H457" i="7"/>
  <c r="I457" i="7" s="1"/>
  <c r="J449" i="7"/>
  <c r="H449" i="7"/>
  <c r="I449" i="7" s="1"/>
  <c r="I439" i="7"/>
  <c r="H439" i="7"/>
  <c r="J439" i="7" s="1"/>
  <c r="I431" i="7"/>
  <c r="H431" i="7"/>
  <c r="J431" i="7" s="1"/>
  <c r="H423" i="7"/>
  <c r="J423" i="7" s="1"/>
  <c r="I423" i="7"/>
  <c r="I415" i="7"/>
  <c r="H415" i="7"/>
  <c r="J415" i="7" s="1"/>
  <c r="H409" i="7"/>
  <c r="J409" i="7" s="1"/>
  <c r="I409" i="7"/>
  <c r="J401" i="7"/>
  <c r="H401" i="7"/>
  <c r="I401" i="7" s="1"/>
  <c r="H393" i="7"/>
  <c r="I393" i="7" s="1"/>
  <c r="J393" i="7"/>
  <c r="I385" i="7"/>
  <c r="H385" i="7"/>
  <c r="J385" i="7" s="1"/>
  <c r="I377" i="7"/>
  <c r="H377" i="7"/>
  <c r="J377" i="7" s="1"/>
  <c r="J369" i="7"/>
  <c r="H369" i="7"/>
  <c r="I369" i="7" s="1"/>
  <c r="J361" i="7"/>
  <c r="H361" i="7"/>
  <c r="I361" i="7" s="1"/>
  <c r="J353" i="7"/>
  <c r="H353" i="7"/>
  <c r="I353" i="7" s="1"/>
  <c r="I345" i="7"/>
  <c r="H345" i="7"/>
  <c r="J345" i="7" s="1"/>
  <c r="J337" i="7"/>
  <c r="H337" i="7"/>
  <c r="I337" i="7" s="1"/>
  <c r="J329" i="7"/>
  <c r="H329" i="7"/>
  <c r="I329" i="7" s="1"/>
  <c r="I321" i="7"/>
  <c r="H321" i="7"/>
  <c r="J321" i="7" s="1"/>
  <c r="I313" i="7"/>
  <c r="H313" i="7"/>
  <c r="J313" i="7" s="1"/>
  <c r="I305" i="7"/>
  <c r="H305" i="7"/>
  <c r="J305" i="7" s="1"/>
  <c r="H297" i="7"/>
  <c r="J297" i="7" s="1"/>
  <c r="I297" i="7"/>
  <c r="I289" i="7"/>
  <c r="H289" i="7"/>
  <c r="J289" i="7" s="1"/>
  <c r="H281" i="7"/>
  <c r="I281" i="7" s="1"/>
  <c r="J281" i="7"/>
  <c r="H273" i="7"/>
  <c r="I273" i="7" s="1"/>
  <c r="J273" i="7"/>
  <c r="I265" i="7"/>
  <c r="H265" i="7"/>
  <c r="J265" i="7" s="1"/>
  <c r="H257" i="7"/>
  <c r="J257" i="7" s="1"/>
  <c r="I257" i="7"/>
  <c r="I249" i="7"/>
  <c r="H249" i="7"/>
  <c r="J249" i="7" s="1"/>
  <c r="H241" i="7"/>
  <c r="I241" i="7" s="1"/>
  <c r="J241" i="7"/>
  <c r="J233" i="7"/>
  <c r="H233" i="7"/>
  <c r="I233" i="7" s="1"/>
  <c r="H225" i="7"/>
  <c r="I225" i="7" s="1"/>
  <c r="J225" i="7"/>
  <c r="I217" i="7"/>
  <c r="H217" i="7"/>
  <c r="J217" i="7" s="1"/>
  <c r="H209" i="7"/>
  <c r="J209" i="7" s="1"/>
  <c r="I209" i="7"/>
  <c r="J201" i="7"/>
  <c r="H201" i="7"/>
  <c r="I201" i="7" s="1"/>
  <c r="J193" i="7"/>
  <c r="H193" i="7"/>
  <c r="I193" i="7" s="1"/>
  <c r="I185" i="7"/>
  <c r="H185" i="7"/>
  <c r="J185" i="7" s="1"/>
  <c r="I177" i="7"/>
  <c r="H177" i="7"/>
  <c r="J177" i="7" s="1"/>
  <c r="J169" i="7"/>
  <c r="H169" i="7"/>
  <c r="I169" i="7" s="1"/>
  <c r="I161" i="7"/>
  <c r="H161" i="7"/>
  <c r="J161" i="7" s="1"/>
  <c r="I153" i="7"/>
  <c r="H153" i="7"/>
  <c r="J153" i="7" s="1"/>
  <c r="I145" i="7"/>
  <c r="H145" i="7"/>
  <c r="J145" i="7" s="1"/>
  <c r="J137" i="7"/>
  <c r="H137" i="7"/>
  <c r="I137" i="7" s="1"/>
  <c r="J129" i="7"/>
  <c r="H129" i="7"/>
  <c r="I129" i="7" s="1"/>
  <c r="I121" i="7"/>
  <c r="H121" i="7"/>
  <c r="J121" i="7" s="1"/>
  <c r="J113" i="7"/>
  <c r="H113" i="7"/>
  <c r="I113" i="7" s="1"/>
  <c r="J105" i="7"/>
  <c r="H105" i="7"/>
  <c r="I105" i="7" s="1"/>
  <c r="J97" i="7"/>
  <c r="H97" i="7"/>
  <c r="I97" i="7" s="1"/>
  <c r="J89" i="7"/>
  <c r="H89" i="7"/>
  <c r="I89" i="7" s="1"/>
  <c r="I81" i="7"/>
  <c r="H81" i="7"/>
  <c r="J81" i="7" s="1"/>
  <c r="I73" i="7"/>
  <c r="H73" i="7"/>
  <c r="J73" i="7" s="1"/>
  <c r="I65" i="7"/>
  <c r="H65" i="7"/>
  <c r="J65" i="7" s="1"/>
  <c r="I57" i="7"/>
  <c r="H57" i="7"/>
  <c r="J57" i="7" s="1"/>
  <c r="J49" i="7"/>
  <c r="H49" i="7"/>
  <c r="I49" i="7" s="1"/>
  <c r="J41" i="7"/>
  <c r="H41" i="7"/>
  <c r="I41" i="7" s="1"/>
  <c r="J33" i="7"/>
  <c r="I33" i="7"/>
  <c r="H33" i="7"/>
  <c r="J25" i="7"/>
  <c r="H25" i="7"/>
  <c r="I25" i="7" s="1"/>
  <c r="I17" i="7"/>
  <c r="H17" i="7"/>
  <c r="J17" i="7" s="1"/>
  <c r="I9" i="7"/>
  <c r="H9" i="7"/>
  <c r="J9" i="7" s="1"/>
  <c r="H322" i="7"/>
  <c r="I322" i="7" s="1"/>
  <c r="J322" i="7"/>
  <c r="H258" i="7"/>
  <c r="J258" i="7" s="1"/>
  <c r="I258" i="7"/>
  <c r="I186" i="7"/>
  <c r="H186" i="7"/>
  <c r="J186" i="7" s="1"/>
  <c r="I150" i="7"/>
  <c r="H150" i="7"/>
  <c r="J150" i="7" s="1"/>
  <c r="H844" i="7"/>
  <c r="I844" i="7" s="1"/>
  <c r="J844" i="7"/>
  <c r="I816" i="7"/>
  <c r="W59" i="28" s="1"/>
  <c r="H816" i="7"/>
  <c r="J816" i="7" s="1"/>
  <c r="X59" i="28" s="1"/>
  <c r="H790" i="7"/>
  <c r="I790" i="7" s="1"/>
  <c r="J790" i="7"/>
  <c r="I752" i="7"/>
  <c r="H752" i="7"/>
  <c r="J752" i="7" s="1"/>
  <c r="J726" i="7"/>
  <c r="X29" i="28" s="1"/>
  <c r="H726" i="7"/>
  <c r="I726" i="7" s="1"/>
  <c r="W29" i="28" s="1"/>
  <c r="I698" i="7"/>
  <c r="H698" i="7"/>
  <c r="J698" i="7" s="1"/>
  <c r="H670" i="7"/>
  <c r="J670" i="7" s="1"/>
  <c r="I670" i="7"/>
  <c r="H648" i="7"/>
  <c r="I648" i="7" s="1"/>
  <c r="J648" i="7"/>
  <c r="I616" i="7"/>
  <c r="H616" i="7"/>
  <c r="J616" i="7" s="1"/>
  <c r="H574" i="7"/>
  <c r="I574" i="7" s="1"/>
  <c r="J574" i="7"/>
  <c r="J510" i="7"/>
  <c r="H510" i="7"/>
  <c r="I510" i="7" s="1"/>
  <c r="J462" i="7"/>
  <c r="H462" i="7"/>
  <c r="I462" i="7" s="1"/>
  <c r="H398" i="7"/>
  <c r="I398" i="7" s="1"/>
  <c r="J398" i="7"/>
  <c r="H286" i="7"/>
  <c r="J286" i="7" s="1"/>
  <c r="I286" i="7"/>
  <c r="I852" i="7"/>
  <c r="W71" i="28" s="1"/>
  <c r="H852" i="7"/>
  <c r="J852" i="7" s="1"/>
  <c r="X71" i="28" s="1"/>
  <c r="H360" i="7"/>
  <c r="I360" i="7" s="1"/>
  <c r="J360" i="7"/>
  <c r="J636" i="7"/>
  <c r="H636" i="7"/>
  <c r="I636" i="7" s="1"/>
  <c r="I596" i="7"/>
  <c r="H596" i="7"/>
  <c r="J596" i="7" s="1"/>
  <c r="J532" i="7"/>
  <c r="H532" i="7"/>
  <c r="I532" i="7" s="1"/>
  <c r="I468" i="7"/>
  <c r="H468" i="7"/>
  <c r="J468" i="7" s="1"/>
  <c r="J404" i="7"/>
  <c r="H404" i="7"/>
  <c r="I404" i="7" s="1"/>
  <c r="H340" i="7"/>
  <c r="I340" i="7" s="1"/>
  <c r="J340" i="7"/>
  <c r="I300" i="7"/>
  <c r="H300" i="7"/>
  <c r="J300" i="7" s="1"/>
  <c r="H268" i="7"/>
  <c r="J268" i="7" s="1"/>
  <c r="I268" i="7"/>
  <c r="I204" i="7"/>
  <c r="H204" i="7"/>
  <c r="J204" i="7" s="1"/>
  <c r="J172" i="7"/>
  <c r="H172" i="7"/>
  <c r="I172" i="7" s="1"/>
  <c r="J140" i="7"/>
  <c r="H140" i="7"/>
  <c r="I140" i="7" s="1"/>
  <c r="J90" i="7"/>
  <c r="H90" i="7"/>
  <c r="I90" i="7" s="1"/>
  <c r="I74" i="7"/>
  <c r="H74" i="7"/>
  <c r="J74" i="7" s="1"/>
  <c r="I58" i="7"/>
  <c r="H58" i="7"/>
  <c r="J58" i="7" s="1"/>
  <c r="H42" i="7"/>
  <c r="I42" i="7" s="1"/>
  <c r="J42" i="7"/>
  <c r="J20" i="7"/>
  <c r="H20" i="7"/>
  <c r="I20" i="7" s="1"/>
  <c r="J358" i="7"/>
  <c r="H358" i="7"/>
  <c r="I358" i="7" s="1"/>
  <c r="J334" i="7"/>
  <c r="H334" i="7"/>
  <c r="I334" i="7" s="1"/>
  <c r="H310" i="7"/>
  <c r="J310" i="7" s="1"/>
  <c r="I310" i="7"/>
  <c r="J274" i="7"/>
  <c r="H274" i="7"/>
  <c r="I274" i="7" s="1"/>
  <c r="H242" i="7"/>
  <c r="I242" i="7" s="1"/>
  <c r="J242" i="7"/>
  <c r="H222" i="7"/>
  <c r="J222" i="7" s="1"/>
  <c r="I222" i="7"/>
  <c r="H198" i="7"/>
  <c r="I198" i="7" s="1"/>
  <c r="J198" i="7"/>
  <c r="J174" i="7"/>
  <c r="H174" i="7"/>
  <c r="I174" i="7" s="1"/>
  <c r="I158" i="7"/>
  <c r="H158" i="7"/>
  <c r="J158" i="7" s="1"/>
  <c r="H134" i="7"/>
  <c r="I134" i="7" s="1"/>
  <c r="J134" i="7"/>
  <c r="H110" i="7"/>
  <c r="I110" i="7" s="1"/>
  <c r="J110" i="7"/>
  <c r="I848" i="7"/>
  <c r="H848" i="7"/>
  <c r="J848" i="7" s="1"/>
  <c r="H840" i="7"/>
  <c r="I840" i="7" s="1"/>
  <c r="W67" i="28" s="1"/>
  <c r="J840" i="7"/>
  <c r="X67" i="28" s="1"/>
  <c r="H832" i="7"/>
  <c r="I832" i="7" s="1"/>
  <c r="J832" i="7"/>
  <c r="I822" i="7"/>
  <c r="W61" i="28" s="1"/>
  <c r="H822" i="7"/>
  <c r="J822" i="7" s="1"/>
  <c r="X61" i="28" s="1"/>
  <c r="H812" i="7"/>
  <c r="I812" i="7" s="1"/>
  <c r="J812" i="7"/>
  <c r="H804" i="7"/>
  <c r="J804" i="7" s="1"/>
  <c r="X55" i="28" s="1"/>
  <c r="I804" i="7"/>
  <c r="W55" i="28" s="1"/>
  <c r="J794" i="7"/>
  <c r="H794" i="7"/>
  <c r="I794" i="7" s="1"/>
  <c r="H784" i="7"/>
  <c r="I784" i="7" s="1"/>
  <c r="J784" i="7"/>
  <c r="J776" i="7"/>
  <c r="H776" i="7"/>
  <c r="I776" i="7" s="1"/>
  <c r="I768" i="7"/>
  <c r="W43" i="28" s="1"/>
  <c r="H768" i="7"/>
  <c r="J768" i="7" s="1"/>
  <c r="X43" i="28" s="1"/>
  <c r="J758" i="7"/>
  <c r="H758" i="7"/>
  <c r="I758" i="7" s="1"/>
  <c r="H748" i="7"/>
  <c r="J748" i="7" s="1"/>
  <c r="I748" i="7"/>
  <c r="I740" i="7"/>
  <c r="H740" i="7"/>
  <c r="J740" i="7" s="1"/>
  <c r="H730" i="7"/>
  <c r="J730" i="7" s="1"/>
  <c r="I730" i="7"/>
  <c r="H720" i="7"/>
  <c r="I720" i="7" s="1"/>
  <c r="W27" i="28" s="1"/>
  <c r="J720" i="7"/>
  <c r="X27" i="28" s="1"/>
  <c r="I712" i="7"/>
  <c r="H712" i="7"/>
  <c r="J712" i="7" s="1"/>
  <c r="I704" i="7"/>
  <c r="H704" i="7"/>
  <c r="J704" i="7" s="1"/>
  <c r="I694" i="7"/>
  <c r="H694" i="7"/>
  <c r="J694" i="7" s="1"/>
  <c r="J684" i="7"/>
  <c r="X15" i="28" s="1"/>
  <c r="H684" i="7"/>
  <c r="I684" i="7" s="1"/>
  <c r="W15" i="28" s="1"/>
  <c r="I674" i="7"/>
  <c r="H674" i="7"/>
  <c r="J674" i="7" s="1"/>
  <c r="J664" i="7"/>
  <c r="H664" i="7"/>
  <c r="I664" i="7" s="1"/>
  <c r="J654" i="7"/>
  <c r="X5" i="28" s="1"/>
  <c r="H654" i="7"/>
  <c r="I654" i="7" s="1"/>
  <c r="W5" i="28" s="1"/>
  <c r="J642" i="7"/>
  <c r="H642" i="7"/>
  <c r="I642" i="7" s="1"/>
  <c r="H632" i="7"/>
  <c r="I632" i="7" s="1"/>
  <c r="J632" i="7"/>
  <c r="H622" i="7"/>
  <c r="J622" i="7" s="1"/>
  <c r="I622" i="7"/>
  <c r="I610" i="7"/>
  <c r="H610" i="7"/>
  <c r="J610" i="7" s="1"/>
  <c r="I598" i="7"/>
  <c r="H598" i="7"/>
  <c r="J598" i="7" s="1"/>
  <c r="H582" i="7"/>
  <c r="I582" i="7" s="1"/>
  <c r="J582" i="7"/>
  <c r="I566" i="7"/>
  <c r="H566" i="7"/>
  <c r="J566" i="7" s="1"/>
  <c r="I550" i="7"/>
  <c r="H550" i="7"/>
  <c r="J550" i="7" s="1"/>
  <c r="H534" i="7"/>
  <c r="I534" i="7" s="1"/>
  <c r="J534" i="7"/>
  <c r="I518" i="7"/>
  <c r="H518" i="7"/>
  <c r="J518" i="7" s="1"/>
  <c r="J502" i="7"/>
  <c r="H502" i="7"/>
  <c r="I502" i="7" s="1"/>
  <c r="J486" i="7"/>
  <c r="H486" i="7"/>
  <c r="I486" i="7" s="1"/>
  <c r="H470" i="7"/>
  <c r="J470" i="7" s="1"/>
  <c r="I470" i="7"/>
  <c r="J454" i="7"/>
  <c r="H454" i="7"/>
  <c r="I454" i="7" s="1"/>
  <c r="I438" i="7"/>
  <c r="H438" i="7"/>
  <c r="J438" i="7" s="1"/>
  <c r="I422" i="7"/>
  <c r="H422" i="7"/>
  <c r="J422" i="7" s="1"/>
  <c r="J406" i="7"/>
  <c r="H406" i="7"/>
  <c r="I406" i="7" s="1"/>
  <c r="J390" i="7"/>
  <c r="H390" i="7"/>
  <c r="I390" i="7" s="1"/>
  <c r="H374" i="7"/>
  <c r="I374" i="7" s="1"/>
  <c r="J374" i="7"/>
  <c r="J342" i="7"/>
  <c r="H342" i="7"/>
  <c r="I342" i="7" s="1"/>
  <c r="H302" i="7"/>
  <c r="J302" i="7" s="1"/>
  <c r="I302" i="7"/>
  <c r="H270" i="7"/>
  <c r="I270" i="7" s="1"/>
  <c r="J270" i="7"/>
  <c r="H230" i="7"/>
  <c r="I230" i="7" s="1"/>
  <c r="J230" i="7"/>
  <c r="I178" i="7"/>
  <c r="H178" i="7"/>
  <c r="J178" i="7" s="1"/>
  <c r="J122" i="7"/>
  <c r="H122" i="7"/>
  <c r="I122" i="7" s="1"/>
  <c r="H724" i="7"/>
  <c r="I724" i="7" s="1"/>
  <c r="J724" i="7"/>
  <c r="H584" i="7"/>
  <c r="I584" i="7" s="1"/>
  <c r="J584" i="7"/>
  <c r="H520" i="7"/>
  <c r="I520" i="7" s="1"/>
  <c r="J520" i="7"/>
  <c r="J456" i="7"/>
  <c r="H456" i="7"/>
  <c r="I456" i="7" s="1"/>
  <c r="J392" i="7"/>
  <c r="H392" i="7"/>
  <c r="I392" i="7" s="1"/>
  <c r="H328" i="7"/>
  <c r="I328" i="7" s="1"/>
  <c r="J328" i="7"/>
  <c r="H798" i="7"/>
  <c r="I798" i="7" s="1"/>
  <c r="W53" i="28" s="1"/>
  <c r="J798" i="7"/>
  <c r="X53" i="28" s="1"/>
  <c r="I702" i="7"/>
  <c r="W21" i="28" s="1"/>
  <c r="H702" i="7"/>
  <c r="J702" i="7" s="1"/>
  <c r="X21" i="28" s="1"/>
  <c r="J652" i="7"/>
  <c r="H652" i="7"/>
  <c r="I652" i="7" s="1"/>
  <c r="H614" i="7"/>
  <c r="J614" i="7" s="1"/>
  <c r="I614" i="7"/>
  <c r="I588" i="7"/>
  <c r="H588" i="7"/>
  <c r="J588" i="7" s="1"/>
  <c r="I564" i="7"/>
  <c r="H564" i="7"/>
  <c r="J564" i="7" s="1"/>
  <c r="J544" i="7"/>
  <c r="H544" i="7"/>
  <c r="I544" i="7" s="1"/>
  <c r="J524" i="7"/>
  <c r="H524" i="7"/>
  <c r="I524" i="7" s="1"/>
  <c r="H500" i="7"/>
  <c r="I500" i="7" s="1"/>
  <c r="J500" i="7"/>
  <c r="I480" i="7"/>
  <c r="H480" i="7"/>
  <c r="J480" i="7" s="1"/>
  <c r="J460" i="7"/>
  <c r="H460" i="7"/>
  <c r="I460" i="7" s="1"/>
  <c r="I436" i="7"/>
  <c r="H436" i="7"/>
  <c r="J436" i="7" s="1"/>
  <c r="H416" i="7"/>
  <c r="J416" i="7" s="1"/>
  <c r="I416" i="7"/>
  <c r="H396" i="7"/>
  <c r="I396" i="7" s="1"/>
  <c r="J396" i="7"/>
  <c r="H372" i="7"/>
  <c r="J372" i="7" s="1"/>
  <c r="I372" i="7"/>
  <c r="H352" i="7"/>
  <c r="I352" i="7" s="1"/>
  <c r="J352" i="7"/>
  <c r="J332" i="7"/>
  <c r="H332" i="7"/>
  <c r="I332" i="7" s="1"/>
  <c r="H308" i="7"/>
  <c r="J308" i="7" s="1"/>
  <c r="I308" i="7"/>
  <c r="I292" i="7"/>
  <c r="H292" i="7"/>
  <c r="J292" i="7" s="1"/>
  <c r="H276" i="7"/>
  <c r="I276" i="7" s="1"/>
  <c r="J276" i="7"/>
  <c r="H260" i="7"/>
  <c r="J260" i="7" s="1"/>
  <c r="I260" i="7"/>
  <c r="J244" i="7"/>
  <c r="H244" i="7"/>
  <c r="I244" i="7" s="1"/>
  <c r="J228" i="7"/>
  <c r="H228" i="7"/>
  <c r="I228" i="7" s="1"/>
  <c r="I212" i="7"/>
  <c r="H212" i="7"/>
  <c r="J212" i="7" s="1"/>
  <c r="J196" i="7"/>
  <c r="H196" i="7"/>
  <c r="I196" i="7" s="1"/>
  <c r="I180" i="7"/>
  <c r="H180" i="7"/>
  <c r="J180" i="7" s="1"/>
  <c r="J164" i="7"/>
  <c r="H164" i="7"/>
  <c r="I164" i="7" s="1"/>
  <c r="I148" i="7"/>
  <c r="H148" i="7"/>
  <c r="J148" i="7" s="1"/>
  <c r="J132" i="7"/>
  <c r="H132" i="7"/>
  <c r="I132" i="7" s="1"/>
  <c r="J116" i="7"/>
  <c r="H116" i="7"/>
  <c r="I116" i="7" s="1"/>
  <c r="H102" i="7"/>
  <c r="I102" i="7" s="1"/>
  <c r="J102" i="7"/>
  <c r="H94" i="7"/>
  <c r="I94" i="7" s="1"/>
  <c r="J94" i="7"/>
  <c r="I86" i="7"/>
  <c r="H86" i="7"/>
  <c r="J86" i="7" s="1"/>
  <c r="I78" i="7"/>
  <c r="H78" i="7"/>
  <c r="J78" i="7" s="1"/>
  <c r="I70" i="7"/>
  <c r="H70" i="7"/>
  <c r="J70" i="7" s="1"/>
  <c r="H62" i="7"/>
  <c r="J62" i="7" s="1"/>
  <c r="I62" i="7"/>
  <c r="I54" i="7"/>
  <c r="H54" i="7"/>
  <c r="J54" i="7" s="1"/>
  <c r="J46" i="7"/>
  <c r="H46" i="7"/>
  <c r="I46" i="7" s="1"/>
  <c r="J38" i="7"/>
  <c r="H38" i="7"/>
  <c r="I38" i="7" s="1"/>
  <c r="H32" i="7"/>
  <c r="I32" i="7" s="1"/>
  <c r="J32" i="7"/>
  <c r="H24" i="7"/>
  <c r="I24" i="7" s="1"/>
  <c r="J24" i="7"/>
  <c r="I16" i="7"/>
  <c r="H16" i="7"/>
  <c r="J16" i="7" s="1"/>
  <c r="I8" i="7"/>
  <c r="H8" i="7"/>
  <c r="J8" i="7" s="1"/>
  <c r="I855" i="7"/>
  <c r="W72" i="28" s="1"/>
  <c r="H855" i="7"/>
  <c r="J855" i="7" s="1"/>
  <c r="X72" i="28" s="1"/>
  <c r="J847" i="7"/>
  <c r="H847" i="7"/>
  <c r="I847" i="7" s="1"/>
  <c r="J839" i="7"/>
  <c r="H839" i="7"/>
  <c r="I839" i="7" s="1"/>
  <c r="J831" i="7"/>
  <c r="X64" i="28" s="1"/>
  <c r="H831" i="7"/>
  <c r="I831" i="7" s="1"/>
  <c r="W64" i="28" s="1"/>
  <c r="H823" i="7"/>
  <c r="J823" i="7" s="1"/>
  <c r="I823" i="7"/>
  <c r="I815" i="7"/>
  <c r="H815" i="7"/>
  <c r="J815" i="7" s="1"/>
  <c r="H807" i="7"/>
  <c r="J807" i="7" s="1"/>
  <c r="X56" i="28" s="1"/>
  <c r="I807" i="7"/>
  <c r="W56" i="28" s="1"/>
  <c r="J799" i="7"/>
  <c r="H799" i="7"/>
  <c r="I799" i="7" s="1"/>
  <c r="J791" i="7"/>
  <c r="H791" i="7"/>
  <c r="I791" i="7" s="1"/>
  <c r="J783" i="7"/>
  <c r="X48" i="28" s="1"/>
  <c r="H783" i="7"/>
  <c r="I783" i="7" s="1"/>
  <c r="W48" i="28" s="1"/>
  <c r="J775" i="7"/>
  <c r="H775" i="7"/>
  <c r="I775" i="7" s="1"/>
  <c r="I767" i="7"/>
  <c r="H767" i="7"/>
  <c r="J767" i="7" s="1"/>
  <c r="I759" i="7"/>
  <c r="W40" i="28" s="1"/>
  <c r="H759" i="7"/>
  <c r="J759" i="7" s="1"/>
  <c r="X40" i="28" s="1"/>
  <c r="I751" i="7"/>
  <c r="H751" i="7"/>
  <c r="J751" i="7" s="1"/>
  <c r="H743" i="7"/>
  <c r="J743" i="7" s="1"/>
  <c r="I743" i="7"/>
  <c r="I735" i="7"/>
  <c r="W32" i="28" s="1"/>
  <c r="H735" i="7"/>
  <c r="J735" i="7" s="1"/>
  <c r="X32" i="28" s="1"/>
  <c r="J727" i="7"/>
  <c r="H727" i="7"/>
  <c r="I727" i="7" s="1"/>
  <c r="J719" i="7"/>
  <c r="H719" i="7"/>
  <c r="I719" i="7" s="1"/>
  <c r="I711" i="7"/>
  <c r="W24" i="28" s="1"/>
  <c r="H711" i="7"/>
  <c r="J711" i="7" s="1"/>
  <c r="X24" i="28" s="1"/>
  <c r="H703" i="7"/>
  <c r="J703" i="7" s="1"/>
  <c r="I703" i="7"/>
  <c r="I695" i="7"/>
  <c r="H695" i="7"/>
  <c r="J695" i="7" s="1"/>
  <c r="J687" i="7"/>
  <c r="X16" i="28" s="1"/>
  <c r="H687" i="7"/>
  <c r="I687" i="7" s="1"/>
  <c r="W16" i="28" s="1"/>
  <c r="I679" i="7"/>
  <c r="H679" i="7"/>
  <c r="J679" i="7" s="1"/>
  <c r="I671" i="7"/>
  <c r="H671" i="7"/>
  <c r="J671" i="7" s="1"/>
  <c r="H663" i="7"/>
  <c r="I663" i="7" s="1"/>
  <c r="W8" i="28" s="1"/>
  <c r="J663" i="7"/>
  <c r="X8" i="28" s="1"/>
  <c r="H655" i="7"/>
  <c r="I655" i="7" s="1"/>
  <c r="J655" i="7"/>
  <c r="J647" i="7"/>
  <c r="H647" i="7"/>
  <c r="I647" i="7" s="1"/>
  <c r="H639" i="7"/>
  <c r="I639" i="7" s="1"/>
  <c r="J639" i="7"/>
  <c r="J631" i="7"/>
  <c r="H631" i="7"/>
  <c r="I631" i="7" s="1"/>
  <c r="I623" i="7"/>
  <c r="H623" i="7"/>
  <c r="J623" i="7" s="1"/>
  <c r="I615" i="7"/>
  <c r="H615" i="7"/>
  <c r="J615" i="7" s="1"/>
  <c r="I607" i="7"/>
  <c r="H607" i="7"/>
  <c r="J607" i="7" s="1"/>
  <c r="I599" i="7"/>
  <c r="H599" i="7"/>
  <c r="J599" i="7" s="1"/>
  <c r="H591" i="7"/>
  <c r="J591" i="7" s="1"/>
  <c r="I591" i="7"/>
  <c r="J583" i="7"/>
  <c r="H583" i="7"/>
  <c r="I583" i="7" s="1"/>
  <c r="J575" i="7"/>
  <c r="H575" i="7"/>
  <c r="I575" i="7" s="1"/>
  <c r="H567" i="7"/>
  <c r="J567" i="7" s="1"/>
  <c r="I567" i="7"/>
  <c r="I559" i="7"/>
  <c r="H559" i="7"/>
  <c r="J559" i="7" s="1"/>
  <c r="I551" i="7"/>
  <c r="H551" i="7"/>
  <c r="J551" i="7" s="1"/>
  <c r="J543" i="7"/>
  <c r="H543" i="7"/>
  <c r="I543" i="7" s="1"/>
  <c r="J535" i="7"/>
  <c r="H535" i="7"/>
  <c r="I535" i="7" s="1"/>
  <c r="J527" i="7"/>
  <c r="H527" i="7"/>
  <c r="I527" i="7" s="1"/>
  <c r="I519" i="7"/>
  <c r="H519" i="7"/>
  <c r="J519" i="7" s="1"/>
  <c r="H511" i="7"/>
  <c r="I511" i="7" s="1"/>
  <c r="J511" i="7"/>
  <c r="H503" i="7"/>
  <c r="I503" i="7" s="1"/>
  <c r="J503" i="7"/>
  <c r="H495" i="7"/>
  <c r="I495" i="7" s="1"/>
  <c r="J495" i="7"/>
  <c r="H487" i="7"/>
  <c r="I487" i="7" s="1"/>
  <c r="J487" i="7"/>
  <c r="I479" i="7"/>
  <c r="H479" i="7"/>
  <c r="J479" i="7" s="1"/>
  <c r="I471" i="7"/>
  <c r="H471" i="7"/>
  <c r="J471" i="7" s="1"/>
  <c r="H463" i="7"/>
  <c r="J463" i="7" s="1"/>
  <c r="I463" i="7"/>
  <c r="H455" i="7"/>
  <c r="I455" i="7" s="1"/>
  <c r="J455" i="7"/>
  <c r="H445" i="7"/>
  <c r="I445" i="7" s="1"/>
  <c r="J445" i="7"/>
  <c r="I437" i="7"/>
  <c r="H437" i="7"/>
  <c r="J437" i="7" s="1"/>
  <c r="I429" i="7"/>
  <c r="H429" i="7"/>
  <c r="J429" i="7" s="1"/>
  <c r="I421" i="7"/>
  <c r="H421" i="7"/>
  <c r="J421" i="7" s="1"/>
  <c r="I413" i="7"/>
  <c r="H413" i="7"/>
  <c r="J413" i="7" s="1"/>
  <c r="H407" i="7"/>
  <c r="J407" i="7" s="1"/>
  <c r="I407" i="7"/>
  <c r="H399" i="7"/>
  <c r="I399" i="7" s="1"/>
  <c r="J399" i="7"/>
  <c r="H391" i="7"/>
  <c r="I391" i="7" s="1"/>
  <c r="J391" i="7"/>
  <c r="H383" i="7"/>
  <c r="J383" i="7" s="1"/>
  <c r="I383" i="7"/>
  <c r="H375" i="7"/>
  <c r="J375" i="7" s="1"/>
  <c r="I375" i="7"/>
  <c r="H367" i="7"/>
  <c r="I367" i="7" s="1"/>
  <c r="J367" i="7"/>
  <c r="J359" i="7"/>
  <c r="H359" i="7"/>
  <c r="I359" i="7" s="1"/>
  <c r="J351" i="7"/>
  <c r="H351" i="7"/>
  <c r="I351" i="7"/>
  <c r="I343" i="7"/>
  <c r="H343" i="7"/>
  <c r="J343" i="7" s="1"/>
  <c r="H335" i="7"/>
  <c r="I335" i="7" s="1"/>
  <c r="J335" i="7"/>
  <c r="J327" i="7"/>
  <c r="H327" i="7"/>
  <c r="I327" i="7" s="1"/>
  <c r="I319" i="7"/>
  <c r="H319" i="7"/>
  <c r="J319" i="7" s="1"/>
  <c r="H311" i="7"/>
  <c r="J311" i="7" s="1"/>
  <c r="I311" i="7"/>
  <c r="I303" i="7"/>
  <c r="H303" i="7"/>
  <c r="J303" i="7" s="1"/>
  <c r="I295" i="7"/>
  <c r="H295" i="7"/>
  <c r="J295" i="7" s="1"/>
  <c r="I287" i="7"/>
  <c r="H287" i="7"/>
  <c r="J287" i="7" s="1"/>
  <c r="J279" i="7"/>
  <c r="H279" i="7"/>
  <c r="I279" i="7" s="1"/>
  <c r="H271" i="7"/>
  <c r="I271" i="7" s="1"/>
  <c r="J271" i="7"/>
  <c r="H263" i="7"/>
  <c r="J263" i="7" s="1"/>
  <c r="I263" i="7"/>
  <c r="H255" i="7"/>
  <c r="J255" i="7" s="1"/>
  <c r="I255" i="7"/>
  <c r="J247" i="7"/>
  <c r="H247" i="7"/>
  <c r="I247" i="7" s="1"/>
  <c r="J239" i="7"/>
  <c r="H239" i="7"/>
  <c r="I239" i="7" s="1"/>
  <c r="J231" i="7"/>
  <c r="H231" i="7"/>
  <c r="I231" i="7" s="1"/>
  <c r="H223" i="7"/>
  <c r="J223" i="7" s="1"/>
  <c r="I223" i="7"/>
  <c r="I215" i="7"/>
  <c r="H215" i="7"/>
  <c r="J215" i="7" s="1"/>
  <c r="I207" i="7"/>
  <c r="H207" i="7"/>
  <c r="J207" i="7" s="1"/>
  <c r="J199" i="7"/>
  <c r="H199" i="7"/>
  <c r="I199" i="7" s="1"/>
  <c r="J191" i="7"/>
  <c r="H191" i="7"/>
  <c r="I191" i="7" s="1"/>
  <c r="H183" i="7"/>
  <c r="J183" i="7" s="1"/>
  <c r="I183" i="7"/>
  <c r="I175" i="7"/>
  <c r="H175" i="7"/>
  <c r="J175" i="7" s="1"/>
  <c r="J167" i="7"/>
  <c r="H167" i="7"/>
  <c r="I167" i="7" s="1"/>
  <c r="I159" i="7"/>
  <c r="H159" i="7"/>
  <c r="J159" i="7" s="1"/>
  <c r="I151" i="7"/>
  <c r="H151" i="7"/>
  <c r="J151" i="7" s="1"/>
  <c r="I143" i="7"/>
  <c r="H143" i="7"/>
  <c r="J143" i="7" s="1"/>
  <c r="J135" i="7"/>
  <c r="H135" i="7"/>
  <c r="I135" i="7" s="1"/>
  <c r="J127" i="7"/>
  <c r="H127" i="7"/>
  <c r="I127" i="7" s="1"/>
  <c r="I119" i="7"/>
  <c r="H119" i="7"/>
  <c r="J119" i="7" s="1"/>
  <c r="J111" i="7"/>
  <c r="H111" i="7"/>
  <c r="I111" i="7" s="1"/>
  <c r="J103" i="7"/>
  <c r="H103" i="7"/>
  <c r="I103" i="7" s="1"/>
  <c r="J95" i="7"/>
  <c r="H95" i="7"/>
  <c r="I95" i="7" s="1"/>
  <c r="I87" i="7"/>
  <c r="H87" i="7"/>
  <c r="J87" i="7" s="1"/>
  <c r="I79" i="7"/>
  <c r="H79" i="7"/>
  <c r="J79" i="7" s="1"/>
  <c r="I71" i="7"/>
  <c r="H71" i="7"/>
  <c r="J71" i="7" s="1"/>
  <c r="I63" i="7"/>
  <c r="H63" i="7"/>
  <c r="J63" i="7" s="1"/>
  <c r="H55" i="7"/>
  <c r="J55" i="7" s="1"/>
  <c r="I55" i="7"/>
  <c r="J47" i="7"/>
  <c r="H47" i="7"/>
  <c r="I47" i="7" s="1"/>
  <c r="J39" i="7"/>
  <c r="H39" i="7"/>
  <c r="I39" i="7" s="1"/>
  <c r="J31" i="7"/>
  <c r="H31" i="7"/>
  <c r="I31" i="7" s="1"/>
  <c r="J23" i="7"/>
  <c r="H23" i="7"/>
  <c r="I23" i="7" s="1"/>
  <c r="I15" i="7"/>
  <c r="H15" i="7"/>
  <c r="J15" i="7" s="1"/>
  <c r="I346" i="7"/>
  <c r="H346" i="7"/>
  <c r="J346" i="7" s="1"/>
  <c r="J234" i="7"/>
  <c r="H234" i="7"/>
  <c r="I234" i="7" s="1"/>
  <c r="J166" i="7"/>
  <c r="H166" i="7"/>
  <c r="I166" i="7" s="1"/>
  <c r="I854" i="7"/>
  <c r="H854" i="7"/>
  <c r="J854" i="7" s="1"/>
  <c r="H836" i="7"/>
  <c r="I836" i="7" s="1"/>
  <c r="J836" i="7"/>
  <c r="I808" i="7"/>
  <c r="H808" i="7"/>
  <c r="J808" i="7" s="1"/>
  <c r="J780" i="7"/>
  <c r="X47" i="28" s="1"/>
  <c r="H780" i="7"/>
  <c r="I780" i="7" s="1"/>
  <c r="W47" i="28" s="1"/>
  <c r="I762" i="7"/>
  <c r="W41" i="28" s="1"/>
  <c r="H762" i="7"/>
  <c r="J762" i="7" s="1"/>
  <c r="X41" i="28" s="1"/>
  <c r="I736" i="7"/>
  <c r="H736" i="7"/>
  <c r="J736" i="7" s="1"/>
  <c r="J716" i="7"/>
  <c r="H716" i="7"/>
  <c r="I716" i="7" s="1"/>
  <c r="H688" i="7"/>
  <c r="I688" i="7" s="1"/>
  <c r="J688" i="7"/>
  <c r="H658" i="7"/>
  <c r="I658" i="7" s="1"/>
  <c r="J658" i="7"/>
  <c r="H626" i="7"/>
  <c r="J626" i="7" s="1"/>
  <c r="I626" i="7"/>
  <c r="I590" i="7"/>
  <c r="H590" i="7"/>
  <c r="J590" i="7" s="1"/>
  <c r="H526" i="7"/>
  <c r="I526" i="7" s="1"/>
  <c r="J526" i="7"/>
  <c r="J446" i="7"/>
  <c r="H446" i="7"/>
  <c r="I446" i="7" s="1"/>
  <c r="H382" i="7"/>
  <c r="J382" i="7" s="1"/>
  <c r="I382" i="7"/>
  <c r="I254" i="7"/>
  <c r="H254" i="7"/>
  <c r="J254" i="7" s="1"/>
  <c r="H620" i="7"/>
  <c r="J620" i="7" s="1"/>
  <c r="I620" i="7"/>
  <c r="I424" i="7"/>
  <c r="H424" i="7"/>
  <c r="J424" i="7" s="1"/>
  <c r="J756" i="7"/>
  <c r="X39" i="28" s="1"/>
  <c r="H756" i="7"/>
  <c r="I756" i="7" s="1"/>
  <c r="W39" i="28" s="1"/>
  <c r="J576" i="7"/>
  <c r="H576" i="7"/>
  <c r="I576" i="7" s="1"/>
  <c r="H492" i="7"/>
  <c r="I492" i="7" s="1"/>
  <c r="J492" i="7"/>
  <c r="J448" i="7"/>
  <c r="H448" i="7"/>
  <c r="I448" i="7" s="1"/>
  <c r="J364" i="7"/>
  <c r="H364" i="7"/>
  <c r="I364" i="7" s="1"/>
  <c r="H320" i="7"/>
  <c r="J320" i="7" s="1"/>
  <c r="I320" i="7"/>
  <c r="I284" i="7"/>
  <c r="H284" i="7"/>
  <c r="J284" i="7" s="1"/>
  <c r="H220" i="7"/>
  <c r="J220" i="7" s="1"/>
  <c r="I220" i="7"/>
  <c r="H188" i="7"/>
  <c r="I188" i="7" s="1"/>
  <c r="J188" i="7"/>
  <c r="I156" i="7"/>
  <c r="H156" i="7"/>
  <c r="J156" i="7" s="1"/>
  <c r="I124" i="7"/>
  <c r="H124" i="7"/>
  <c r="J124" i="7" s="1"/>
  <c r="J108" i="7"/>
  <c r="H108" i="7"/>
  <c r="I108" i="7" s="1"/>
  <c r="J98" i="7"/>
  <c r="H98" i="7"/>
  <c r="I98" i="7" s="1"/>
  <c r="I82" i="7"/>
  <c r="H82" i="7"/>
  <c r="J82" i="7" s="1"/>
  <c r="I66" i="7"/>
  <c r="H66" i="7"/>
  <c r="J66" i="7" s="1"/>
  <c r="H50" i="7"/>
  <c r="I50" i="7" s="1"/>
  <c r="J50" i="7"/>
  <c r="J28" i="7"/>
  <c r="H28" i="7"/>
  <c r="I28" i="7" s="1"/>
  <c r="H12" i="7"/>
  <c r="J12" i="7" s="1"/>
  <c r="I12" i="7"/>
  <c r="I350" i="7"/>
  <c r="H350" i="7"/>
  <c r="J350" i="7" s="1"/>
  <c r="J326" i="7"/>
  <c r="H326" i="7"/>
  <c r="I326" i="7" s="1"/>
  <c r="I294" i="7"/>
  <c r="H294" i="7"/>
  <c r="J294" i="7" s="1"/>
  <c r="I266" i="7"/>
  <c r="H266" i="7"/>
  <c r="J266" i="7" s="1"/>
  <c r="H238" i="7"/>
  <c r="I238" i="7" s="1"/>
  <c r="J238" i="7"/>
  <c r="I218" i="7"/>
  <c r="H218" i="7"/>
  <c r="J218" i="7" s="1"/>
  <c r="H194" i="7"/>
  <c r="I194" i="7" s="1"/>
  <c r="J194" i="7"/>
  <c r="J170" i="7"/>
  <c r="H170" i="7"/>
  <c r="I170" i="7" s="1"/>
  <c r="I154" i="7"/>
  <c r="H154" i="7"/>
  <c r="J154" i="7" s="1"/>
  <c r="I126" i="7"/>
  <c r="H126" i="7"/>
  <c r="J126" i="7" s="1"/>
  <c r="H447" i="7"/>
  <c r="I447" i="7" s="1"/>
  <c r="J447" i="7"/>
  <c r="J846" i="7"/>
  <c r="X69" i="28" s="1"/>
  <c r="H846" i="7"/>
  <c r="I846" i="7" s="1"/>
  <c r="W69" i="28" s="1"/>
  <c r="H838" i="7"/>
  <c r="I838" i="7" s="1"/>
  <c r="J838" i="7"/>
  <c r="H828" i="7"/>
  <c r="I828" i="7" s="1"/>
  <c r="W63" i="28" s="1"/>
  <c r="J828" i="7"/>
  <c r="X63" i="28" s="1"/>
  <c r="H818" i="7"/>
  <c r="J818" i="7" s="1"/>
  <c r="I818" i="7"/>
  <c r="J810" i="7"/>
  <c r="X57" i="28" s="1"/>
  <c r="H810" i="7"/>
  <c r="I810" i="7" s="1"/>
  <c r="W57" i="28" s="1"/>
  <c r="I802" i="7"/>
  <c r="H802" i="7"/>
  <c r="J802" i="7" s="1"/>
  <c r="J792" i="7"/>
  <c r="X51" i="28" s="1"/>
  <c r="H792" i="7"/>
  <c r="I792" i="7" s="1"/>
  <c r="W51" i="28" s="1"/>
  <c r="H782" i="7"/>
  <c r="I782" i="7" s="1"/>
  <c r="J782" i="7"/>
  <c r="I774" i="7"/>
  <c r="W45" i="28" s="1"/>
  <c r="H774" i="7"/>
  <c r="J774" i="7" s="1"/>
  <c r="X45" i="28" s="1"/>
  <c r="H764" i="7"/>
  <c r="J764" i="7" s="1"/>
  <c r="I764" i="7"/>
  <c r="H754" i="7"/>
  <c r="I754" i="7" s="1"/>
  <c r="J754" i="7"/>
  <c r="I746" i="7"/>
  <c r="H746" i="7"/>
  <c r="J746" i="7" s="1"/>
  <c r="H738" i="7"/>
  <c r="J738" i="7" s="1"/>
  <c r="X33" i="28" s="1"/>
  <c r="I738" i="7"/>
  <c r="W33" i="28" s="1"/>
  <c r="H728" i="7"/>
  <c r="J728" i="7" s="1"/>
  <c r="I728" i="7"/>
  <c r="J718" i="7"/>
  <c r="H718" i="7"/>
  <c r="I718" i="7" s="1"/>
  <c r="H710" i="7"/>
  <c r="J710" i="7" s="1"/>
  <c r="I710" i="7"/>
  <c r="I700" i="7"/>
  <c r="H700" i="7"/>
  <c r="J700" i="7" s="1"/>
  <c r="H690" i="7"/>
  <c r="J690" i="7" s="1"/>
  <c r="X17" i="28" s="1"/>
  <c r="I690" i="7"/>
  <c r="W17" i="28" s="1"/>
  <c r="J682" i="7"/>
  <c r="H682" i="7"/>
  <c r="I682" i="7" s="1"/>
  <c r="I672" i="7"/>
  <c r="W11" i="28" s="1"/>
  <c r="H672" i="7"/>
  <c r="J672" i="7" s="1"/>
  <c r="X11" i="28" s="1"/>
  <c r="J660" i="7"/>
  <c r="X7" i="28" s="1"/>
  <c r="H660" i="7"/>
  <c r="I660" i="7" s="1"/>
  <c r="W7" i="28" s="1"/>
  <c r="J650" i="7"/>
  <c r="H650" i="7"/>
  <c r="I650" i="7" s="1"/>
  <c r="H640" i="7"/>
  <c r="I640" i="7" s="1"/>
  <c r="J640" i="7"/>
  <c r="H628" i="7"/>
  <c r="J628" i="7" s="1"/>
  <c r="I628" i="7"/>
  <c r="I618" i="7"/>
  <c r="H618" i="7"/>
  <c r="J618" i="7" s="1"/>
  <c r="I608" i="7"/>
  <c r="H608" i="7"/>
  <c r="J608" i="7" s="1"/>
  <c r="H594" i="7"/>
  <c r="J594" i="7" s="1"/>
  <c r="I594" i="7"/>
  <c r="J578" i="7"/>
  <c r="H578" i="7"/>
  <c r="I578" i="7" s="1"/>
  <c r="I562" i="7"/>
  <c r="H562" i="7"/>
  <c r="J562" i="7" s="1"/>
  <c r="J546" i="7"/>
  <c r="H546" i="7"/>
  <c r="I546" i="7" s="1"/>
  <c r="J530" i="7"/>
  <c r="H530" i="7"/>
  <c r="I530" i="7" s="1"/>
  <c r="J514" i="7"/>
  <c r="H514" i="7"/>
  <c r="I514" i="7" s="1"/>
  <c r="J498" i="7"/>
  <c r="H498" i="7"/>
  <c r="I498" i="7" s="1"/>
  <c r="H482" i="7"/>
  <c r="J482" i="7" s="1"/>
  <c r="I482" i="7"/>
  <c r="I466" i="7"/>
  <c r="H466" i="7"/>
  <c r="J466" i="7" s="1"/>
  <c r="H450" i="7"/>
  <c r="I450" i="7" s="1"/>
  <c r="J450" i="7"/>
  <c r="I434" i="7"/>
  <c r="H434" i="7"/>
  <c r="J434" i="7" s="1"/>
  <c r="H418" i="7"/>
  <c r="J418" i="7" s="1"/>
  <c r="I418" i="7"/>
  <c r="H402" i="7"/>
  <c r="I402" i="7" s="1"/>
  <c r="J402" i="7"/>
  <c r="I386" i="7"/>
  <c r="H386" i="7"/>
  <c r="J386" i="7" s="1"/>
  <c r="H370" i="7"/>
  <c r="I370" i="7" s="1"/>
  <c r="J370" i="7"/>
  <c r="J330" i="7"/>
  <c r="H330" i="7"/>
  <c r="I330" i="7" s="1"/>
  <c r="I298" i="7"/>
  <c r="H298" i="7"/>
  <c r="J298" i="7" s="1"/>
  <c r="H262" i="7"/>
  <c r="J262" i="7" s="1"/>
  <c r="I262" i="7"/>
  <c r="J214" i="7"/>
  <c r="H214" i="7"/>
  <c r="I214" i="7" s="1"/>
  <c r="I146" i="7"/>
  <c r="H146" i="7"/>
  <c r="J146" i="7" s="1"/>
  <c r="J106" i="7"/>
  <c r="H106" i="7"/>
  <c r="I106" i="7" s="1"/>
  <c r="J662" i="7"/>
  <c r="H662" i="7"/>
  <c r="I662" i="7" s="1"/>
  <c r="I568" i="7"/>
  <c r="H568" i="7"/>
  <c r="J568" i="7" s="1"/>
  <c r="J504" i="7"/>
  <c r="H504" i="7"/>
  <c r="I504" i="7" s="1"/>
  <c r="I440" i="7"/>
  <c r="H440" i="7"/>
  <c r="J440" i="7" s="1"/>
  <c r="H376" i="7"/>
  <c r="J376" i="7" s="1"/>
  <c r="I376" i="7"/>
  <c r="I312" i="7"/>
  <c r="H312" i="7"/>
  <c r="J312" i="7" s="1"/>
  <c r="J788" i="7"/>
  <c r="H788" i="7"/>
  <c r="I788" i="7" s="1"/>
  <c r="I692" i="7"/>
  <c r="H692" i="7"/>
  <c r="J692" i="7" s="1"/>
  <c r="H646" i="7"/>
  <c r="I646" i="7" s="1"/>
  <c r="J646" i="7"/>
  <c r="H604" i="7"/>
  <c r="J604" i="7" s="1"/>
  <c r="I604" i="7"/>
  <c r="J580" i="7"/>
  <c r="H580" i="7"/>
  <c r="I580" i="7" s="1"/>
  <c r="I560" i="7"/>
  <c r="H560" i="7"/>
  <c r="J560" i="7" s="1"/>
  <c r="J540" i="7"/>
  <c r="H540" i="7"/>
  <c r="I540" i="7" s="1"/>
  <c r="H516" i="7"/>
  <c r="J516" i="7" s="1"/>
  <c r="I516" i="7"/>
  <c r="J496" i="7"/>
  <c r="H496" i="7"/>
  <c r="I496" i="7" s="1"/>
  <c r="I476" i="7"/>
  <c r="H476" i="7"/>
  <c r="J476" i="7" s="1"/>
  <c r="J452" i="7"/>
  <c r="H452" i="7"/>
  <c r="I452" i="7" s="1"/>
  <c r="I432" i="7"/>
  <c r="H432" i="7"/>
  <c r="J432" i="7" s="1"/>
  <c r="H412" i="7"/>
  <c r="J412" i="7" s="1"/>
  <c r="I412" i="7"/>
  <c r="H388" i="7"/>
  <c r="J388" i="7" s="1"/>
  <c r="I388" i="7"/>
  <c r="H368" i="7"/>
  <c r="I368" i="7" s="1"/>
  <c r="J368" i="7"/>
  <c r="H348" i="7"/>
  <c r="J348" i="7" s="1"/>
  <c r="I348" i="7"/>
  <c r="H324" i="7"/>
  <c r="I324" i="7" s="1"/>
  <c r="J324" i="7"/>
  <c r="H304" i="7"/>
  <c r="J304" i="7" s="1"/>
  <c r="I304" i="7"/>
  <c r="I288" i="7"/>
  <c r="H288" i="7"/>
  <c r="J288" i="7" s="1"/>
  <c r="H272" i="7"/>
  <c r="I272" i="7" s="1"/>
  <c r="J272" i="7"/>
  <c r="H256" i="7"/>
  <c r="J256" i="7" s="1"/>
  <c r="I256" i="7"/>
  <c r="H240" i="7"/>
  <c r="I240" i="7" s="1"/>
  <c r="J240" i="7"/>
  <c r="H224" i="7"/>
  <c r="J224" i="7" s="1"/>
  <c r="I224" i="7"/>
  <c r="I208" i="7"/>
  <c r="H208" i="7"/>
  <c r="J208" i="7" s="1"/>
  <c r="H192" i="7"/>
  <c r="I192" i="7" s="1"/>
  <c r="J192" i="7"/>
  <c r="H176" i="7"/>
  <c r="J176" i="7" s="1"/>
  <c r="I176" i="7"/>
  <c r="H160" i="7"/>
  <c r="J160" i="7" s="1"/>
  <c r="I160" i="7"/>
  <c r="I144" i="7"/>
  <c r="H144" i="7"/>
  <c r="J144" i="7" s="1"/>
  <c r="H128" i="7"/>
  <c r="I128" i="7" s="1"/>
  <c r="J128" i="7"/>
  <c r="H112" i="7"/>
  <c r="I112" i="7" s="1"/>
  <c r="J112" i="7"/>
  <c r="J100" i="7"/>
  <c r="H100" i="7"/>
  <c r="I100" i="7" s="1"/>
  <c r="J92" i="7"/>
  <c r="H92" i="7"/>
  <c r="I92" i="7" s="1"/>
  <c r="I84" i="7"/>
  <c r="H84" i="7"/>
  <c r="J84" i="7" s="1"/>
  <c r="I76" i="7"/>
  <c r="H76" i="7"/>
  <c r="J76" i="7" s="1"/>
  <c r="I68" i="7"/>
  <c r="H68" i="7"/>
  <c r="J68" i="7" s="1"/>
  <c r="H60" i="7"/>
  <c r="J60" i="7" s="1"/>
  <c r="I60" i="7"/>
  <c r="J52" i="7"/>
  <c r="H52" i="7"/>
  <c r="I52" i="7" s="1"/>
  <c r="J44" i="7"/>
  <c r="H44" i="7"/>
  <c r="I44" i="7" s="1"/>
  <c r="J36" i="7"/>
  <c r="H36" i="7"/>
  <c r="I36" i="7" s="1"/>
  <c r="J30" i="7"/>
  <c r="H30" i="7"/>
  <c r="I30" i="7" s="1"/>
  <c r="J22" i="7"/>
  <c r="H22" i="7"/>
  <c r="I22" i="7" s="1"/>
  <c r="H14" i="7"/>
  <c r="J14" i="7" s="1"/>
  <c r="I14" i="7"/>
  <c r="I853" i="7"/>
  <c r="H853" i="7"/>
  <c r="J853" i="7" s="1"/>
  <c r="J845" i="7"/>
  <c r="H845" i="7"/>
  <c r="I845" i="7" s="1"/>
  <c r="J837" i="7"/>
  <c r="X66" i="28" s="1"/>
  <c r="H837" i="7"/>
  <c r="I837" i="7" s="1"/>
  <c r="W66" i="28" s="1"/>
  <c r="J829" i="7"/>
  <c r="H829" i="7"/>
  <c r="I829" i="7" s="1"/>
  <c r="H821" i="7"/>
  <c r="J821" i="7" s="1"/>
  <c r="I821" i="7"/>
  <c r="J813" i="7"/>
  <c r="X58" i="28" s="1"/>
  <c r="H813" i="7"/>
  <c r="I813" i="7" s="1"/>
  <c r="W58" i="28" s="1"/>
  <c r="H805" i="7"/>
  <c r="J805" i="7" s="1"/>
  <c r="I805" i="7"/>
  <c r="H797" i="7"/>
  <c r="I797" i="7" s="1"/>
  <c r="J797" i="7"/>
  <c r="H789" i="7"/>
  <c r="I789" i="7" s="1"/>
  <c r="W50" i="28" s="1"/>
  <c r="J789" i="7"/>
  <c r="X50" i="28" s="1"/>
  <c r="J781" i="7"/>
  <c r="H781" i="7"/>
  <c r="I781" i="7" s="1"/>
  <c r="I773" i="7"/>
  <c r="H773" i="7"/>
  <c r="J773" i="7" s="1"/>
  <c r="I765" i="7"/>
  <c r="W42" i="28" s="1"/>
  <c r="H765" i="7"/>
  <c r="J765" i="7" s="1"/>
  <c r="X42" i="28" s="1"/>
  <c r="H757" i="7"/>
  <c r="I757" i="7" s="1"/>
  <c r="J757" i="7"/>
  <c r="I749" i="7"/>
  <c r="H749" i="7"/>
  <c r="J749" i="7" s="1"/>
  <c r="I741" i="7"/>
  <c r="W34" i="28" s="1"/>
  <c r="H741" i="7"/>
  <c r="J741" i="7" s="1"/>
  <c r="X34" i="28" s="1"/>
  <c r="I733" i="7"/>
  <c r="H733" i="7"/>
  <c r="J733" i="7" s="1"/>
  <c r="H725" i="7"/>
  <c r="I725" i="7" s="1"/>
  <c r="J725" i="7"/>
  <c r="H717" i="7"/>
  <c r="I717" i="7" s="1"/>
  <c r="W26" i="28" s="1"/>
  <c r="J717" i="7"/>
  <c r="X26" i="28" s="1"/>
  <c r="H709" i="7"/>
  <c r="J709" i="7" s="1"/>
  <c r="I709" i="7"/>
  <c r="H701" i="7"/>
  <c r="J701" i="7" s="1"/>
  <c r="I701" i="7"/>
  <c r="I693" i="7"/>
  <c r="W18" i="28" s="1"/>
  <c r="H693" i="7"/>
  <c r="J693" i="7" s="1"/>
  <c r="X18" i="28" s="1"/>
  <c r="H685" i="7"/>
  <c r="I685" i="7" s="1"/>
  <c r="J685" i="7"/>
  <c r="I677" i="7"/>
  <c r="H677" i="7"/>
  <c r="J677" i="7" s="1"/>
  <c r="J669" i="7"/>
  <c r="X10" i="28" s="1"/>
  <c r="H669" i="7"/>
  <c r="I669" i="7" s="1"/>
  <c r="W10" i="28" s="1"/>
  <c r="H661" i="7"/>
  <c r="I661" i="7" s="1"/>
  <c r="J661" i="7"/>
  <c r="H653" i="7"/>
  <c r="I653" i="7" s="1"/>
  <c r="J653" i="7"/>
  <c r="I645" i="7"/>
  <c r="H645" i="7"/>
  <c r="J645" i="7" s="1"/>
  <c r="H637" i="7"/>
  <c r="I637" i="7" s="1"/>
  <c r="J637" i="7"/>
  <c r="H629" i="7"/>
  <c r="I629" i="7" s="1"/>
  <c r="J629" i="7"/>
  <c r="H621" i="7"/>
  <c r="J621" i="7" s="1"/>
  <c r="I621" i="7"/>
  <c r="H613" i="7"/>
  <c r="J613" i="7" s="1"/>
  <c r="I613" i="7"/>
  <c r="I605" i="7"/>
  <c r="H605" i="7"/>
  <c r="J605" i="7" s="1"/>
  <c r="H597" i="7"/>
  <c r="J597" i="7" s="1"/>
  <c r="I597" i="7"/>
  <c r="H589" i="7"/>
  <c r="J589" i="7" s="1"/>
  <c r="I589" i="7"/>
  <c r="J581" i="7"/>
  <c r="H581" i="7"/>
  <c r="I581" i="7" s="1"/>
  <c r="J573" i="7"/>
  <c r="H573" i="7"/>
  <c r="I573" i="7" s="1"/>
  <c r="I565" i="7"/>
  <c r="H565" i="7"/>
  <c r="J565" i="7" s="1"/>
  <c r="I557" i="7"/>
  <c r="H557" i="7"/>
  <c r="J557" i="7" s="1"/>
  <c r="I549" i="7"/>
  <c r="H549" i="7"/>
  <c r="J549" i="7" s="1"/>
  <c r="J541" i="7"/>
  <c r="H541" i="7"/>
  <c r="I541" i="7" s="1"/>
  <c r="J533" i="7"/>
  <c r="H533" i="7"/>
  <c r="I533" i="7" s="1"/>
  <c r="J525" i="7"/>
  <c r="H525" i="7"/>
  <c r="I525" i="7" s="1"/>
  <c r="I517" i="7"/>
  <c r="H517" i="7"/>
  <c r="J517" i="7" s="1"/>
  <c r="J509" i="7"/>
  <c r="H509" i="7"/>
  <c r="I509" i="7" s="1"/>
  <c r="J501" i="7"/>
  <c r="H501" i="7"/>
  <c r="I501" i="7" s="1"/>
  <c r="J493" i="7"/>
  <c r="H493" i="7"/>
  <c r="I493" i="7" s="1"/>
  <c r="J485" i="7"/>
  <c r="H485" i="7"/>
  <c r="I485" i="7" s="1"/>
  <c r="H477" i="7"/>
  <c r="J477" i="7" s="1"/>
  <c r="I477" i="7"/>
  <c r="I469" i="7"/>
  <c r="H469" i="7"/>
  <c r="J469" i="7" s="1"/>
  <c r="H461" i="7"/>
  <c r="I461" i="7" s="1"/>
  <c r="J461" i="7"/>
  <c r="H453" i="7"/>
  <c r="I453" i="7" s="1"/>
  <c r="J453" i="7"/>
  <c r="J443" i="7"/>
  <c r="H443" i="7"/>
  <c r="I443" i="7" s="1"/>
  <c r="H435" i="7"/>
  <c r="J435" i="7" s="1"/>
  <c r="I435" i="7"/>
  <c r="I427" i="7"/>
  <c r="H427" i="7"/>
  <c r="J427" i="7" s="1"/>
  <c r="H419" i="7"/>
  <c r="J419" i="7" s="1"/>
  <c r="I419" i="7"/>
  <c r="H411" i="7"/>
  <c r="J411" i="7" s="1"/>
  <c r="I411" i="7"/>
  <c r="J405" i="7"/>
  <c r="H405" i="7"/>
  <c r="I405" i="7" s="1"/>
  <c r="H397" i="7"/>
  <c r="I397" i="7" s="1"/>
  <c r="J397" i="7"/>
  <c r="J389" i="7"/>
  <c r="H389" i="7"/>
  <c r="I389" i="7" s="1"/>
  <c r="H381" i="7"/>
  <c r="J381" i="7" s="1"/>
  <c r="I381" i="7"/>
  <c r="H373" i="7"/>
  <c r="I373" i="7" s="1"/>
  <c r="J373" i="7"/>
  <c r="H365" i="7"/>
  <c r="I365" i="7" s="1"/>
  <c r="J365" i="7"/>
  <c r="H357" i="7"/>
  <c r="I357" i="7" s="1"/>
  <c r="J357" i="7"/>
  <c r="H349" i="7"/>
  <c r="J349" i="7" s="1"/>
  <c r="I349" i="7"/>
  <c r="H341" i="7"/>
  <c r="I341" i="7" s="1"/>
  <c r="J341" i="7"/>
  <c r="H333" i="7"/>
  <c r="I333" i="7" s="1"/>
  <c r="J333" i="7"/>
  <c r="H325" i="7"/>
  <c r="I325" i="7" s="1"/>
  <c r="J325" i="7"/>
  <c r="H317" i="7"/>
  <c r="J317" i="7" s="1"/>
  <c r="I317" i="7"/>
  <c r="H309" i="7"/>
  <c r="J309" i="7" s="1"/>
  <c r="I309" i="7"/>
  <c r="I301" i="7"/>
  <c r="H301" i="7"/>
  <c r="J301" i="7" s="1"/>
  <c r="H293" i="7"/>
  <c r="J293" i="7" s="1"/>
  <c r="I293" i="7"/>
  <c r="H285" i="7"/>
  <c r="J285" i="7" s="1"/>
  <c r="I285" i="7"/>
  <c r="J277" i="7"/>
  <c r="H277" i="7"/>
  <c r="I277" i="7" s="1"/>
  <c r="I269" i="7"/>
  <c r="H269" i="7"/>
  <c r="J269" i="7" s="1"/>
  <c r="H261" i="7"/>
  <c r="J261" i="7" s="1"/>
  <c r="I261" i="7"/>
  <c r="H253" i="7"/>
  <c r="J253" i="7" s="1"/>
  <c r="I253" i="7"/>
  <c r="J245" i="7"/>
  <c r="H245" i="7"/>
  <c r="I245" i="7" s="1"/>
  <c r="J237" i="7"/>
  <c r="H237" i="7"/>
  <c r="I237" i="7" s="1"/>
  <c r="J229" i="7"/>
  <c r="H229" i="7"/>
  <c r="I229" i="7" s="1"/>
  <c r="H221" i="7"/>
  <c r="J221" i="7" s="1"/>
  <c r="I221" i="7"/>
  <c r="J213" i="7"/>
  <c r="H213" i="7"/>
  <c r="I213" i="7"/>
  <c r="I205" i="7"/>
  <c r="H205" i="7"/>
  <c r="J205" i="7" s="1"/>
  <c r="J197" i="7"/>
  <c r="H197" i="7"/>
  <c r="I197" i="7" s="1"/>
  <c r="J189" i="7"/>
  <c r="H189" i="7"/>
  <c r="I189" i="7" s="1"/>
  <c r="I181" i="7"/>
  <c r="H181" i="7"/>
  <c r="J181" i="7" s="1"/>
  <c r="H173" i="7"/>
  <c r="I173" i="7" s="1"/>
  <c r="J173" i="7"/>
  <c r="H165" i="7"/>
  <c r="I165" i="7" s="1"/>
  <c r="J165" i="7"/>
  <c r="I157" i="7"/>
  <c r="H157" i="7"/>
  <c r="J157" i="7" s="1"/>
  <c r="I149" i="7"/>
  <c r="H149" i="7"/>
  <c r="J149" i="7" s="1"/>
  <c r="J141" i="7"/>
  <c r="H141" i="7"/>
  <c r="I141" i="7" s="1"/>
  <c r="J133" i="7"/>
  <c r="H133" i="7"/>
  <c r="I133" i="7" s="1"/>
  <c r="I125" i="7"/>
  <c r="H125" i="7"/>
  <c r="J125" i="7" s="1"/>
  <c r="I117" i="7"/>
  <c r="H117" i="7"/>
  <c r="J117" i="7" s="1"/>
  <c r="J109" i="7"/>
  <c r="H109" i="7"/>
  <c r="I109" i="7" s="1"/>
  <c r="J101" i="7"/>
  <c r="H101" i="7"/>
  <c r="I101" i="7" s="1"/>
  <c r="J93" i="7"/>
  <c r="H93" i="7"/>
  <c r="I93" i="7" s="1"/>
  <c r="I85" i="7"/>
  <c r="H85" i="7"/>
  <c r="J85" i="7" s="1"/>
  <c r="I77" i="7"/>
  <c r="H77" i="7"/>
  <c r="J77" i="7" s="1"/>
  <c r="I69" i="7"/>
  <c r="H69" i="7"/>
  <c r="J69" i="7" s="1"/>
  <c r="I61" i="7"/>
  <c r="H61" i="7"/>
  <c r="J61" i="7" s="1"/>
  <c r="H53" i="7"/>
  <c r="I53" i="7" s="1"/>
  <c r="J53" i="7"/>
  <c r="H45" i="7"/>
  <c r="I45" i="7" s="1"/>
  <c r="J45" i="7"/>
  <c r="H37" i="7"/>
  <c r="I37" i="7" s="1"/>
  <c r="J37" i="7"/>
  <c r="H29" i="7"/>
  <c r="I29" i="7" s="1"/>
  <c r="J29" i="7"/>
  <c r="H21" i="7"/>
  <c r="I21" i="7" s="1"/>
  <c r="J21" i="7"/>
  <c r="I13" i="7"/>
  <c r="H13" i="7"/>
  <c r="J13" i="7" s="1"/>
  <c r="B95" i="26"/>
  <c r="A94" i="26"/>
  <c r="C94" i="26" s="1"/>
  <c r="D94" i="26" s="1"/>
  <c r="G93" i="26"/>
  <c r="V22" i="28" s="1"/>
  <c r="A95" i="24"/>
  <c r="B94" i="24"/>
  <c r="C94" i="24" s="1"/>
  <c r="B95" i="25"/>
  <c r="C95" i="25" s="1"/>
  <c r="A96" i="25"/>
  <c r="E121" i="15"/>
  <c r="O44" i="28" s="1"/>
  <c r="E48" i="15"/>
  <c r="E49" i="15"/>
  <c r="E195" i="15"/>
  <c r="E133" i="15"/>
  <c r="O56" i="28" s="1"/>
  <c r="E22" i="15"/>
  <c r="E33" i="15"/>
  <c r="E93" i="15"/>
  <c r="G111" i="24" s="1"/>
  <c r="E61" i="15"/>
  <c r="E9" i="15"/>
  <c r="J153" i="8"/>
  <c r="K153" i="8" s="1"/>
  <c r="I154" i="8"/>
  <c r="E172" i="15"/>
  <c r="E36" i="15"/>
  <c r="E129" i="15"/>
  <c r="G219" i="5" s="1"/>
  <c r="E73" i="15"/>
  <c r="G51" i="27" s="1"/>
  <c r="H51" i="27" s="1"/>
  <c r="E203" i="15"/>
  <c r="E187" i="15"/>
  <c r="E72" i="15"/>
  <c r="G48" i="27" s="1"/>
  <c r="H48" i="27" s="1"/>
  <c r="E167" i="12"/>
  <c r="E151" i="15"/>
  <c r="O74" i="28" s="1"/>
  <c r="E29" i="15"/>
  <c r="E137" i="15"/>
  <c r="O60" i="28" s="1"/>
  <c r="E18" i="15"/>
  <c r="E116" i="15"/>
  <c r="O39" i="28" s="1"/>
  <c r="E113" i="15"/>
  <c r="G171" i="27" s="1"/>
  <c r="E89" i="15"/>
  <c r="G99" i="25" s="1"/>
  <c r="E57" i="15"/>
  <c r="E187" i="21"/>
  <c r="E115" i="21"/>
  <c r="E28" i="15"/>
  <c r="E37" i="15"/>
  <c r="E114" i="21"/>
  <c r="E149" i="15"/>
  <c r="G279" i="24" s="1"/>
  <c r="E10" i="15"/>
  <c r="E109" i="15"/>
  <c r="G159" i="24" s="1"/>
  <c r="E108" i="15"/>
  <c r="O31" i="28" s="1"/>
  <c r="E85" i="15"/>
  <c r="G87" i="24" s="1"/>
  <c r="H87" i="24" s="1"/>
  <c r="S8" i="28" s="1"/>
  <c r="E53" i="15"/>
  <c r="E81" i="15"/>
  <c r="G75" i="27" s="1"/>
  <c r="H75" i="27" s="1"/>
  <c r="E16" i="15"/>
  <c r="E162" i="15"/>
  <c r="E154" i="15"/>
  <c r="G294" i="27" s="1"/>
  <c r="E82" i="15"/>
  <c r="G78" i="25" s="1"/>
  <c r="H78" i="25" s="1"/>
  <c r="T5" i="28" s="1"/>
  <c r="E50" i="15"/>
  <c r="E143" i="15"/>
  <c r="G261" i="27" s="1"/>
  <c r="E127" i="15"/>
  <c r="G213" i="5" s="1"/>
  <c r="E106" i="15"/>
  <c r="G150" i="27" s="1"/>
  <c r="E74" i="15"/>
  <c r="E42" i="15"/>
  <c r="E190" i="21"/>
  <c r="E242" i="21"/>
  <c r="E153" i="21"/>
  <c r="E103" i="15"/>
  <c r="O26" i="28" s="1"/>
  <c r="E99" i="15"/>
  <c r="G129" i="24" s="1"/>
  <c r="E94" i="15"/>
  <c r="G114" i="5" s="1"/>
  <c r="E62" i="15"/>
  <c r="E30" i="15"/>
  <c r="E122" i="15"/>
  <c r="O45" i="28" s="1"/>
  <c r="E90" i="15"/>
  <c r="G102" i="25" s="1"/>
  <c r="E58" i="15"/>
  <c r="E26" i="15"/>
  <c r="E118" i="15"/>
  <c r="O41" i="28" s="1"/>
  <c r="E152" i="21"/>
  <c r="E20" i="15"/>
  <c r="E170" i="15"/>
  <c r="E205" i="15"/>
  <c r="E189" i="15"/>
  <c r="E114" i="15"/>
  <c r="O37" i="28" s="1"/>
  <c r="E6" i="15"/>
  <c r="E241" i="21"/>
  <c r="E189" i="21"/>
  <c r="E250" i="21"/>
  <c r="B252" i="21"/>
  <c r="D251" i="21"/>
  <c r="E251" i="21" s="1"/>
  <c r="C251" i="21"/>
  <c r="M102" i="21"/>
  <c r="B32" i="21"/>
  <c r="E160" i="15"/>
  <c r="E163" i="15"/>
  <c r="E138" i="15"/>
  <c r="O61" i="28" s="1"/>
  <c r="E79" i="15"/>
  <c r="F79" i="15" s="1"/>
  <c r="E174" i="15"/>
  <c r="E167" i="15"/>
  <c r="E209" i="15"/>
  <c r="E193" i="15"/>
  <c r="E177" i="15"/>
  <c r="E98" i="15"/>
  <c r="G126" i="27" s="1"/>
  <c r="E66" i="15"/>
  <c r="E34" i="15"/>
  <c r="E156" i="15"/>
  <c r="G300" i="24" s="1"/>
  <c r="E199" i="15"/>
  <c r="E183" i="15"/>
  <c r="E147" i="15"/>
  <c r="G273" i="25" s="1"/>
  <c r="E80" i="15"/>
  <c r="G72" i="25" s="1"/>
  <c r="H72" i="25" s="1"/>
  <c r="E111" i="15"/>
  <c r="G165" i="5" s="1"/>
  <c r="E31" i="15"/>
  <c r="E15" i="15"/>
  <c r="E64" i="15"/>
  <c r="G24" i="27" s="1"/>
  <c r="H24" i="27" s="1"/>
  <c r="E126" i="15"/>
  <c r="G210" i="5" s="1"/>
  <c r="E86" i="15"/>
  <c r="O9" i="28" s="1"/>
  <c r="E54" i="15"/>
  <c r="B7" i="16"/>
  <c r="A6" i="16"/>
  <c r="K8" i="7"/>
  <c r="L7" i="7"/>
  <c r="A306" i="5"/>
  <c r="B305" i="5"/>
  <c r="B281" i="5"/>
  <c r="C281" i="5" s="1"/>
  <c r="A282" i="5"/>
  <c r="A7" i="8"/>
  <c r="B6" i="8"/>
  <c r="C6" i="8" s="1"/>
  <c r="E207" i="15"/>
  <c r="E191" i="15"/>
  <c r="E112" i="15"/>
  <c r="G168" i="5" s="1"/>
  <c r="E87" i="15"/>
  <c r="G93" i="24" s="1"/>
  <c r="E142" i="15"/>
  <c r="O65" i="28" s="1"/>
  <c r="E102" i="15"/>
  <c r="G138" i="25" s="1"/>
  <c r="E70" i="15"/>
  <c r="E38" i="15"/>
  <c r="E159" i="15"/>
  <c r="E168" i="15"/>
  <c r="E148" i="15"/>
  <c r="G276" i="5" s="1"/>
  <c r="E165" i="15"/>
  <c r="E83" i="15"/>
  <c r="O6" i="28" s="1"/>
  <c r="E84" i="15"/>
  <c r="O7" i="28" s="1"/>
  <c r="E166" i="15"/>
  <c r="E201" i="15"/>
  <c r="E185" i="15"/>
  <c r="E169" i="15"/>
  <c r="E130" i="15"/>
  <c r="G222" i="25" s="1"/>
  <c r="E144" i="15"/>
  <c r="G264" i="27" s="1"/>
  <c r="E67" i="15"/>
  <c r="G33" i="27" s="1"/>
  <c r="H33" i="27" s="1"/>
  <c r="E39" i="15"/>
  <c r="E155" i="15"/>
  <c r="G297" i="24" s="1"/>
  <c r="E51" i="15"/>
  <c r="E19" i="15"/>
  <c r="E100" i="15"/>
  <c r="G132" i="27" s="1"/>
  <c r="E134" i="15"/>
  <c r="G234" i="5" s="1"/>
  <c r="E47" i="15"/>
  <c r="E11" i="15"/>
  <c r="E136" i="15"/>
  <c r="G240" i="27" s="1"/>
  <c r="E40" i="15"/>
  <c r="E107" i="15"/>
  <c r="G153" i="27" s="1"/>
  <c r="E164" i="15"/>
  <c r="E204" i="15"/>
  <c r="E139" i="15"/>
  <c r="O62" i="28" s="1"/>
  <c r="E131" i="15"/>
  <c r="G225" i="27" s="1"/>
  <c r="E153" i="15"/>
  <c r="O76" i="28" s="1"/>
  <c r="E91" i="15"/>
  <c r="G105" i="5" s="1"/>
  <c r="E27" i="15"/>
  <c r="E92" i="15"/>
  <c r="G108" i="27" s="1"/>
  <c r="E173" i="15"/>
  <c r="E32" i="15"/>
  <c r="E157" i="15"/>
  <c r="G303" i="25" s="1"/>
  <c r="E95" i="15"/>
  <c r="G117" i="25" s="1"/>
  <c r="E59" i="15"/>
  <c r="E23" i="15"/>
  <c r="E132" i="15"/>
  <c r="G228" i="27" s="1"/>
  <c r="E104" i="15"/>
  <c r="G144" i="24" s="1"/>
  <c r="E24" i="15"/>
  <c r="E55" i="15"/>
  <c r="E56" i="15"/>
  <c r="E75" i="15"/>
  <c r="F78" i="15" s="1"/>
  <c r="E161" i="15"/>
  <c r="E197" i="15"/>
  <c r="E181" i="15"/>
  <c r="E188" i="15"/>
  <c r="E146" i="15"/>
  <c r="O69" i="28" s="1"/>
  <c r="E43" i="15"/>
  <c r="E7" i="15"/>
  <c r="E68" i="15"/>
  <c r="G36" i="5" s="1"/>
  <c r="E171" i="15"/>
  <c r="E128" i="15"/>
  <c r="O51" i="28" s="1"/>
  <c r="E140" i="15"/>
  <c r="G252" i="25" s="1"/>
  <c r="E52" i="15"/>
  <c r="E150" i="15"/>
  <c r="O73" i="28" s="1"/>
  <c r="E110" i="15"/>
  <c r="G162" i="25" s="1"/>
  <c r="E123" i="15"/>
  <c r="G201" i="24" s="1"/>
  <c r="E119" i="15"/>
  <c r="G189" i="25" s="1"/>
  <c r="E120" i="15"/>
  <c r="O43" i="28" s="1"/>
  <c r="E115" i="15"/>
  <c r="G177" i="24" s="1"/>
  <c r="E71" i="15"/>
  <c r="E35" i="15"/>
  <c r="E12" i="15"/>
  <c r="E88" i="15"/>
  <c r="G96" i="25" s="1"/>
  <c r="E8" i="15"/>
  <c r="E198" i="15"/>
  <c r="E182" i="15"/>
  <c r="E194" i="15"/>
  <c r="E178" i="15"/>
  <c r="E200" i="15"/>
  <c r="E184" i="15"/>
  <c r="E206" i="15"/>
  <c r="E190" i="15"/>
  <c r="E196" i="15"/>
  <c r="E180" i="15"/>
  <c r="E175" i="15"/>
  <c r="E202" i="15"/>
  <c r="E186" i="15"/>
  <c r="E208" i="15"/>
  <c r="E192" i="15"/>
  <c r="E176" i="15"/>
  <c r="H294" i="10"/>
  <c r="I293" i="10"/>
  <c r="H69" i="10"/>
  <c r="G303" i="24" l="1"/>
  <c r="G303" i="27"/>
  <c r="G303" i="5"/>
  <c r="O79" i="28"/>
  <c r="O79" i="17"/>
  <c r="G300" i="27"/>
  <c r="O78" i="17"/>
  <c r="H93" i="24"/>
  <c r="S10" i="28" s="1"/>
  <c r="G300" i="5"/>
  <c r="G300" i="25"/>
  <c r="A10" i="6"/>
  <c r="B9" i="6"/>
  <c r="J293" i="10"/>
  <c r="M293" i="10"/>
  <c r="G120" i="27"/>
  <c r="O77" i="28"/>
  <c r="O77" i="17"/>
  <c r="O78" i="28"/>
  <c r="G297" i="25"/>
  <c r="G297" i="27"/>
  <c r="G297" i="5"/>
  <c r="G123" i="27"/>
  <c r="W4" i="17"/>
  <c r="W4" i="28"/>
  <c r="O57" i="28"/>
  <c r="O53" i="28"/>
  <c r="O49" i="28"/>
  <c r="O33" i="28"/>
  <c r="O29" i="28"/>
  <c r="O25" i="28"/>
  <c r="O21" i="28"/>
  <c r="O17" i="28"/>
  <c r="O13" i="28"/>
  <c r="O5" i="28"/>
  <c r="O72" i="28"/>
  <c r="O52" i="28"/>
  <c r="O36" i="28"/>
  <c r="O32" i="28"/>
  <c r="O28" i="28"/>
  <c r="O16" i="28"/>
  <c r="O12" i="28"/>
  <c r="O8" i="28"/>
  <c r="O4" i="28"/>
  <c r="O75" i="28"/>
  <c r="O71" i="28"/>
  <c r="O67" i="28"/>
  <c r="O63" i="28"/>
  <c r="O59" i="28"/>
  <c r="O55" i="28"/>
  <c r="O35" i="28"/>
  <c r="O27" i="28"/>
  <c r="O23" i="28"/>
  <c r="O15" i="28"/>
  <c r="O11" i="28"/>
  <c r="U4" i="17"/>
  <c r="U4" i="28"/>
  <c r="J73" i="28"/>
  <c r="X4" i="17"/>
  <c r="X4" i="28"/>
  <c r="O70" i="28"/>
  <c r="O66" i="28"/>
  <c r="O54" i="28"/>
  <c r="O50" i="28"/>
  <c r="O46" i="28"/>
  <c r="O42" i="28"/>
  <c r="O38" i="28"/>
  <c r="O34" i="28"/>
  <c r="O30" i="28"/>
  <c r="O22" i="28"/>
  <c r="O18" i="28"/>
  <c r="O14" i="28"/>
  <c r="O10" i="28"/>
  <c r="G294" i="24"/>
  <c r="G294" i="5"/>
  <c r="G294" i="25"/>
  <c r="G48" i="5"/>
  <c r="F154" i="15"/>
  <c r="G192" i="24"/>
  <c r="G192" i="25"/>
  <c r="G282" i="27"/>
  <c r="G282" i="5"/>
  <c r="G282" i="25"/>
  <c r="G270" i="25"/>
  <c r="G270" i="27"/>
  <c r="G81" i="27"/>
  <c r="H81" i="27" s="1"/>
  <c r="U6" i="28" s="1"/>
  <c r="G81" i="24"/>
  <c r="H81" i="24" s="1"/>
  <c r="S6" i="28" s="1"/>
  <c r="G258" i="27"/>
  <c r="G258" i="24"/>
  <c r="G90" i="24"/>
  <c r="H90" i="24" s="1"/>
  <c r="S9" i="28" s="1"/>
  <c r="G90" i="25"/>
  <c r="H90" i="25" s="1"/>
  <c r="T9" i="28" s="1"/>
  <c r="G30" i="27"/>
  <c r="H30" i="27" s="1"/>
  <c r="G30" i="24"/>
  <c r="H30" i="24" s="1"/>
  <c r="G30" i="25"/>
  <c r="H30" i="25" s="1"/>
  <c r="G246" i="27"/>
  <c r="G246" i="24"/>
  <c r="G174" i="27"/>
  <c r="G174" i="24"/>
  <c r="F63" i="15"/>
  <c r="G18" i="25"/>
  <c r="H18" i="25" s="1"/>
  <c r="G54" i="24"/>
  <c r="H54" i="24" s="1"/>
  <c r="G54" i="25"/>
  <c r="H54" i="25" s="1"/>
  <c r="G156" i="27"/>
  <c r="G156" i="24"/>
  <c r="G180" i="27"/>
  <c r="G180" i="25"/>
  <c r="G285" i="25"/>
  <c r="G285" i="24"/>
  <c r="G231" i="27"/>
  <c r="G231" i="25"/>
  <c r="G231" i="24"/>
  <c r="G195" i="5"/>
  <c r="G195" i="27"/>
  <c r="G195" i="24"/>
  <c r="G81" i="5"/>
  <c r="G291" i="5"/>
  <c r="G18" i="24"/>
  <c r="H18" i="24" s="1"/>
  <c r="G288" i="27"/>
  <c r="G288" i="25"/>
  <c r="G192" i="5"/>
  <c r="G174" i="5"/>
  <c r="G270" i="24"/>
  <c r="G45" i="24"/>
  <c r="H45" i="24" s="1"/>
  <c r="G45" i="25"/>
  <c r="H45" i="25" s="1"/>
  <c r="G249" i="24"/>
  <c r="G249" i="25"/>
  <c r="G234" i="27"/>
  <c r="G234" i="24"/>
  <c r="G234" i="25"/>
  <c r="G42" i="25"/>
  <c r="H42" i="25" s="1"/>
  <c r="G42" i="24"/>
  <c r="H42" i="24" s="1"/>
  <c r="G168" i="25"/>
  <c r="G168" i="24"/>
  <c r="G186" i="27"/>
  <c r="G186" i="24"/>
  <c r="G198" i="27"/>
  <c r="G198" i="24"/>
  <c r="G243" i="25"/>
  <c r="G243" i="27"/>
  <c r="G243" i="24"/>
  <c r="G219" i="25"/>
  <c r="G219" i="24"/>
  <c r="G72" i="5"/>
  <c r="G129" i="5"/>
  <c r="G30" i="5"/>
  <c r="G198" i="5"/>
  <c r="G243" i="5"/>
  <c r="G216" i="27"/>
  <c r="G216" i="25"/>
  <c r="F46" i="15"/>
  <c r="G105" i="25"/>
  <c r="G105" i="24"/>
  <c r="G84" i="27"/>
  <c r="H84" i="27" s="1"/>
  <c r="U7" i="28" s="1"/>
  <c r="G84" i="24"/>
  <c r="H84" i="24" s="1"/>
  <c r="S7" i="28" s="1"/>
  <c r="G141" i="25"/>
  <c r="G141" i="24"/>
  <c r="G279" i="5"/>
  <c r="G279" i="25"/>
  <c r="G255" i="27"/>
  <c r="G255" i="25"/>
  <c r="G255" i="24"/>
  <c r="G246" i="5"/>
  <c r="G231" i="5"/>
  <c r="G24" i="5"/>
  <c r="G216" i="5"/>
  <c r="G33" i="5"/>
  <c r="G201" i="5"/>
  <c r="G54" i="5"/>
  <c r="G288" i="5"/>
  <c r="G273" i="5"/>
  <c r="G258" i="5"/>
  <c r="H94" i="25"/>
  <c r="G57" i="5"/>
  <c r="G102" i="5"/>
  <c r="G264" i="5"/>
  <c r="G108" i="24"/>
  <c r="G75" i="24"/>
  <c r="H75" i="24" s="1"/>
  <c r="G201" i="25"/>
  <c r="G144" i="25"/>
  <c r="G114" i="25"/>
  <c r="G51" i="25"/>
  <c r="H51" i="25" s="1"/>
  <c r="G87" i="25"/>
  <c r="H87" i="25" s="1"/>
  <c r="T8" i="28" s="1"/>
  <c r="G273" i="27"/>
  <c r="G276" i="27"/>
  <c r="G141" i="27"/>
  <c r="G147" i="27"/>
  <c r="G189" i="27"/>
  <c r="G93" i="27"/>
  <c r="H93" i="27" s="1"/>
  <c r="U10" i="28" s="1"/>
  <c r="G144" i="27"/>
  <c r="G36" i="27"/>
  <c r="H36" i="27" s="1"/>
  <c r="G210" i="27"/>
  <c r="G165" i="27"/>
  <c r="G117" i="27"/>
  <c r="G57" i="27"/>
  <c r="H57" i="27" s="1"/>
  <c r="G42" i="27"/>
  <c r="H42" i="27" s="1"/>
  <c r="G168" i="27"/>
  <c r="G72" i="27"/>
  <c r="H72" i="27" s="1"/>
  <c r="G75" i="5"/>
  <c r="G111" i="5"/>
  <c r="G171" i="5"/>
  <c r="G87" i="5"/>
  <c r="G108" i="5"/>
  <c r="G156" i="5"/>
  <c r="G45" i="5"/>
  <c r="G93" i="5"/>
  <c r="G141" i="5"/>
  <c r="G189" i="5"/>
  <c r="G42" i="5"/>
  <c r="G90" i="5"/>
  <c r="G138" i="5"/>
  <c r="G186" i="5"/>
  <c r="G255" i="5"/>
  <c r="G276" i="24"/>
  <c r="G252" i="5"/>
  <c r="G291" i="24"/>
  <c r="G261" i="5"/>
  <c r="G282" i="24"/>
  <c r="G270" i="5"/>
  <c r="G273" i="24"/>
  <c r="G264" i="24"/>
  <c r="G240" i="24"/>
  <c r="G216" i="24"/>
  <c r="G189" i="24"/>
  <c r="G102" i="24"/>
  <c r="G246" i="25"/>
  <c r="G261" i="24"/>
  <c r="G213" i="24"/>
  <c r="G99" i="24"/>
  <c r="G186" i="25"/>
  <c r="G210" i="24"/>
  <c r="G78" i="24"/>
  <c r="H78" i="24" s="1"/>
  <c r="S5" i="28" s="1"/>
  <c r="G156" i="25"/>
  <c r="G180" i="24"/>
  <c r="G165" i="24"/>
  <c r="G69" i="24"/>
  <c r="H69" i="24" s="1"/>
  <c r="G291" i="25"/>
  <c r="G213" i="25"/>
  <c r="G195" i="25"/>
  <c r="G150" i="24"/>
  <c r="G138" i="24"/>
  <c r="G72" i="24"/>
  <c r="H72" i="24" s="1"/>
  <c r="G24" i="24"/>
  <c r="H24" i="24" s="1"/>
  <c r="G276" i="25"/>
  <c r="G198" i="25"/>
  <c r="G93" i="25"/>
  <c r="H93" i="25" s="1"/>
  <c r="T10" i="28" s="1"/>
  <c r="G57" i="24"/>
  <c r="H57" i="24" s="1"/>
  <c r="G261" i="25"/>
  <c r="G177" i="25"/>
  <c r="G159" i="25"/>
  <c r="G279" i="27"/>
  <c r="G48" i="25"/>
  <c r="H48" i="25" s="1"/>
  <c r="G18" i="27"/>
  <c r="H18" i="27" s="1"/>
  <c r="G81" i="25"/>
  <c r="H81" i="25" s="1"/>
  <c r="T6" i="28" s="1"/>
  <c r="G285" i="27"/>
  <c r="G69" i="25"/>
  <c r="H69" i="25" s="1"/>
  <c r="G249" i="27"/>
  <c r="G102" i="27"/>
  <c r="G45" i="27"/>
  <c r="H45" i="27" s="1"/>
  <c r="G201" i="27"/>
  <c r="G87" i="27"/>
  <c r="H87" i="27" s="1"/>
  <c r="U8" i="28" s="1"/>
  <c r="G105" i="27"/>
  <c r="G192" i="27"/>
  <c r="G162" i="27"/>
  <c r="G114" i="27"/>
  <c r="G69" i="27"/>
  <c r="H69" i="27" s="1"/>
  <c r="G54" i="27"/>
  <c r="H54" i="27" s="1"/>
  <c r="G177" i="27"/>
  <c r="G129" i="27"/>
  <c r="G153" i="5"/>
  <c r="G150" i="5"/>
  <c r="G126" i="25"/>
  <c r="G150" i="25"/>
  <c r="G126" i="24"/>
  <c r="G153" i="24"/>
  <c r="G51" i="5"/>
  <c r="G147" i="5"/>
  <c r="G159" i="5"/>
  <c r="G96" i="5"/>
  <c r="G144" i="5"/>
  <c r="G249" i="5"/>
  <c r="G177" i="5"/>
  <c r="G225" i="5"/>
  <c r="G78" i="5"/>
  <c r="G126" i="5"/>
  <c r="G222" i="5"/>
  <c r="G240" i="5"/>
  <c r="G222" i="24"/>
  <c r="G96" i="24"/>
  <c r="G264" i="25"/>
  <c r="G153" i="25"/>
  <c r="G117" i="24"/>
  <c r="G228" i="25"/>
  <c r="G114" i="24"/>
  <c r="G225" i="25"/>
  <c r="G162" i="24"/>
  <c r="G210" i="25"/>
  <c r="G165" i="25"/>
  <c r="G147" i="24"/>
  <c r="G51" i="24"/>
  <c r="H51" i="24" s="1"/>
  <c r="G111" i="25"/>
  <c r="G36" i="24"/>
  <c r="H36" i="24" s="1"/>
  <c r="G258" i="25"/>
  <c r="G240" i="25"/>
  <c r="G174" i="25"/>
  <c r="G84" i="25"/>
  <c r="H84" i="25" s="1"/>
  <c r="T7" i="28" s="1"/>
  <c r="G291" i="27"/>
  <c r="G24" i="25"/>
  <c r="H24" i="25" s="1"/>
  <c r="G36" i="25"/>
  <c r="H36" i="25" s="1"/>
  <c r="G252" i="27"/>
  <c r="G219" i="27"/>
  <c r="G90" i="27"/>
  <c r="H90" i="27" s="1"/>
  <c r="U9" i="28" s="1"/>
  <c r="G96" i="27"/>
  <c r="G213" i="27"/>
  <c r="G138" i="27"/>
  <c r="G99" i="27"/>
  <c r="G222" i="27"/>
  <c r="G159" i="27"/>
  <c r="G111" i="27"/>
  <c r="G78" i="27"/>
  <c r="H78" i="27" s="1"/>
  <c r="U5" i="28" s="1"/>
  <c r="G99" i="5"/>
  <c r="G84" i="5"/>
  <c r="G132" i="5"/>
  <c r="G180" i="5"/>
  <c r="G228" i="5"/>
  <c r="G69" i="5"/>
  <c r="G117" i="5"/>
  <c r="G18" i="5"/>
  <c r="G162" i="5"/>
  <c r="G285" i="5"/>
  <c r="G252" i="24"/>
  <c r="G228" i="24"/>
  <c r="G75" i="25"/>
  <c r="H75" i="25" s="1"/>
  <c r="G225" i="24"/>
  <c r="G132" i="24"/>
  <c r="G129" i="25"/>
  <c r="G171" i="24"/>
  <c r="G132" i="25"/>
  <c r="G48" i="24"/>
  <c r="H48" i="24" s="1"/>
  <c r="G171" i="25"/>
  <c r="G33" i="24"/>
  <c r="H33" i="24" s="1"/>
  <c r="G108" i="25"/>
  <c r="G57" i="25"/>
  <c r="H57" i="25" s="1"/>
  <c r="G33" i="25"/>
  <c r="H33" i="25" s="1"/>
  <c r="G94" i="26"/>
  <c r="F95" i="27"/>
  <c r="H95" i="27" s="1"/>
  <c r="F95" i="25"/>
  <c r="H95" i="25" s="1"/>
  <c r="C96" i="27"/>
  <c r="F96" i="27" s="1"/>
  <c r="A97" i="27"/>
  <c r="F127" i="15"/>
  <c r="A97" i="25"/>
  <c r="B96" i="25"/>
  <c r="C96" i="25" s="1"/>
  <c r="F96" i="25" s="1"/>
  <c r="H96" i="25" s="1"/>
  <c r="T11" i="28" s="1"/>
  <c r="F94" i="24"/>
  <c r="H94" i="24" s="1"/>
  <c r="A96" i="24"/>
  <c r="B95" i="24"/>
  <c r="C95" i="24" s="1"/>
  <c r="B96" i="26"/>
  <c r="A95" i="26"/>
  <c r="C95" i="26" s="1"/>
  <c r="F83" i="15"/>
  <c r="I155" i="8"/>
  <c r="J154" i="8"/>
  <c r="K154" i="8" s="1"/>
  <c r="F190" i="15"/>
  <c r="F30" i="15"/>
  <c r="F32" i="15"/>
  <c r="F31" i="15"/>
  <c r="F66" i="15"/>
  <c r="F16" i="15"/>
  <c r="F22" i="15"/>
  <c r="F113" i="15"/>
  <c r="F98" i="15"/>
  <c r="F109" i="15"/>
  <c r="F50" i="15"/>
  <c r="F153" i="15"/>
  <c r="F65" i="15"/>
  <c r="F64" i="15"/>
  <c r="F74" i="15"/>
  <c r="F126" i="15"/>
  <c r="F62" i="15"/>
  <c r="F155" i="15"/>
  <c r="F17" i="15"/>
  <c r="F60" i="15"/>
  <c r="F53" i="15"/>
  <c r="F101" i="15"/>
  <c r="F107" i="15"/>
  <c r="F87" i="15"/>
  <c r="F195" i="15"/>
  <c r="F18" i="15"/>
  <c r="F114" i="15"/>
  <c r="F99" i="15"/>
  <c r="F189" i="15"/>
  <c r="F15" i="15"/>
  <c r="F149" i="15"/>
  <c r="F164" i="15"/>
  <c r="F160" i="15"/>
  <c r="F166" i="15"/>
  <c r="F145" i="15"/>
  <c r="F81" i="15"/>
  <c r="F159" i="15"/>
  <c r="F165" i="15"/>
  <c r="F92" i="15"/>
  <c r="F80" i="15"/>
  <c r="F49" i="15"/>
  <c r="F55" i="15"/>
  <c r="F173" i="15"/>
  <c r="F82" i="15"/>
  <c r="F156" i="15"/>
  <c r="F67" i="15"/>
  <c r="F170" i="15"/>
  <c r="F202" i="15"/>
  <c r="F21" i="15"/>
  <c r="F183" i="15"/>
  <c r="F184" i="15"/>
  <c r="F143" i="15"/>
  <c r="F100" i="15"/>
  <c r="B253" i="21"/>
  <c r="D252" i="21"/>
  <c r="C252" i="21"/>
  <c r="M103" i="21"/>
  <c r="B33" i="21"/>
  <c r="F96" i="15"/>
  <c r="F205" i="15"/>
  <c r="F122" i="15"/>
  <c r="F85" i="15"/>
  <c r="F24" i="15"/>
  <c r="F108" i="15"/>
  <c r="F144" i="15"/>
  <c r="B8" i="16"/>
  <c r="A7" i="16"/>
  <c r="F111" i="15"/>
  <c r="F131" i="15"/>
  <c r="F106" i="15"/>
  <c r="F137" i="15"/>
  <c r="F40" i="15"/>
  <c r="F169" i="15"/>
  <c r="K9" i="7"/>
  <c r="L8" i="7"/>
  <c r="B306" i="5"/>
  <c r="A307" i="5"/>
  <c r="A283" i="5"/>
  <c r="B282" i="5"/>
  <c r="C282" i="5" s="1"/>
  <c r="A8" i="8"/>
  <c r="B7" i="8"/>
  <c r="C7" i="8" s="1"/>
  <c r="F139" i="15"/>
  <c r="F44" i="15"/>
  <c r="F150" i="15"/>
  <c r="F103" i="15"/>
  <c r="F141" i="15"/>
  <c r="F168" i="15"/>
  <c r="F41" i="15"/>
  <c r="F59" i="15"/>
  <c r="F135" i="15"/>
  <c r="F35" i="15"/>
  <c r="F167" i="15"/>
  <c r="F19" i="15"/>
  <c r="F163" i="15"/>
  <c r="F91" i="15"/>
  <c r="F200" i="15"/>
  <c r="F58" i="15"/>
  <c r="F26" i="15"/>
  <c r="F129" i="15"/>
  <c r="F52" i="15"/>
  <c r="F119" i="15"/>
  <c r="F124" i="15"/>
  <c r="F76" i="15"/>
  <c r="F208" i="15"/>
  <c r="F174" i="15"/>
  <c r="F181" i="15"/>
  <c r="F182" i="15"/>
  <c r="F118" i="15"/>
  <c r="F116" i="15"/>
  <c r="F71" i="15"/>
  <c r="F132" i="15"/>
  <c r="F157" i="15"/>
  <c r="F112" i="15"/>
  <c r="F130" i="15"/>
  <c r="F25" i="15"/>
  <c r="F29" i="15"/>
  <c r="F110" i="15"/>
  <c r="F138" i="15"/>
  <c r="F14" i="15"/>
  <c r="F33" i="15"/>
  <c r="F42" i="15"/>
  <c r="F147" i="15"/>
  <c r="F133" i="15"/>
  <c r="F152" i="15"/>
  <c r="F75" i="15"/>
  <c r="F86" i="15"/>
  <c r="F88" i="15"/>
  <c r="F47" i="15"/>
  <c r="F48" i="15"/>
  <c r="F20" i="15"/>
  <c r="F192" i="15"/>
  <c r="F77" i="15"/>
  <c r="F125" i="15"/>
  <c r="F45" i="15"/>
  <c r="F199" i="15"/>
  <c r="F38" i="15"/>
  <c r="F36" i="15"/>
  <c r="F123" i="15"/>
  <c r="F90" i="15"/>
  <c r="F140" i="15"/>
  <c r="F27" i="15"/>
  <c r="F57" i="15"/>
  <c r="F104" i="15"/>
  <c r="F68" i="15"/>
  <c r="F61" i="15"/>
  <c r="F134" i="15"/>
  <c r="F73" i="15"/>
  <c r="F51" i="15"/>
  <c r="F171" i="15"/>
  <c r="F158" i="15"/>
  <c r="F56" i="15"/>
  <c r="F37" i="15"/>
  <c r="F172" i="15"/>
  <c r="F161" i="15"/>
  <c r="F121" i="15"/>
  <c r="F162" i="15"/>
  <c r="F102" i="15"/>
  <c r="F151" i="15"/>
  <c r="F146" i="15"/>
  <c r="F39" i="15"/>
  <c r="F191" i="15"/>
  <c r="F72" i="15"/>
  <c r="F28" i="15"/>
  <c r="F117" i="15"/>
  <c r="F148" i="15"/>
  <c r="F89" i="15"/>
  <c r="F95" i="15"/>
  <c r="F94" i="15"/>
  <c r="F93" i="15"/>
  <c r="F142" i="15"/>
  <c r="F13" i="15"/>
  <c r="F43" i="15"/>
  <c r="F120" i="15"/>
  <c r="F97" i="15"/>
  <c r="F54" i="15"/>
  <c r="F23" i="15"/>
  <c r="F70" i="15"/>
  <c r="F69" i="15"/>
  <c r="F136" i="15"/>
  <c r="F105" i="15"/>
  <c r="F115" i="15"/>
  <c r="F34" i="15"/>
  <c r="F128" i="15"/>
  <c r="F84" i="15"/>
  <c r="F196" i="15"/>
  <c r="F178" i="15"/>
  <c r="F204" i="15"/>
  <c r="F176" i="15"/>
  <c r="F197" i="15"/>
  <c r="F179" i="15"/>
  <c r="F186" i="15"/>
  <c r="F193" i="15"/>
  <c r="F180" i="15"/>
  <c r="F177" i="15"/>
  <c r="F187" i="15"/>
  <c r="F198" i="15"/>
  <c r="F185" i="15"/>
  <c r="F194" i="15"/>
  <c r="F209" i="15"/>
  <c r="F188" i="15"/>
  <c r="F175" i="15"/>
  <c r="F203" i="15"/>
  <c r="F206" i="15"/>
  <c r="F207" i="15"/>
  <c r="F201" i="15"/>
  <c r="H295" i="10"/>
  <c r="I294" i="10"/>
  <c r="H70" i="10"/>
  <c r="Q11" i="21"/>
  <c r="Q10" i="21"/>
  <c r="M10" i="21"/>
  <c r="A11" i="6" l="1"/>
  <c r="B10" i="6"/>
  <c r="J294" i="10"/>
  <c r="M294" i="10"/>
  <c r="D95" i="26"/>
  <c r="G95" i="26" s="1"/>
  <c r="S4" i="17"/>
  <c r="S4" i="28"/>
  <c r="T4" i="17"/>
  <c r="T4" i="28"/>
  <c r="H96" i="27"/>
  <c r="U11" i="28" s="1"/>
  <c r="F95" i="24"/>
  <c r="H95" i="24" s="1"/>
  <c r="C97" i="27"/>
  <c r="A98" i="27"/>
  <c r="B97" i="26"/>
  <c r="A96" i="26"/>
  <c r="C96" i="26" s="1"/>
  <c r="A97" i="24"/>
  <c r="B96" i="24"/>
  <c r="C96" i="24" s="1"/>
  <c r="B97" i="25"/>
  <c r="C97" i="25" s="1"/>
  <c r="A98" i="25"/>
  <c r="I156" i="8"/>
  <c r="J155" i="8"/>
  <c r="K155" i="8" s="1"/>
  <c r="E252" i="21"/>
  <c r="B254" i="21"/>
  <c r="D253" i="21"/>
  <c r="C253" i="21"/>
  <c r="M104" i="21"/>
  <c r="B34" i="21"/>
  <c r="B9" i="16"/>
  <c r="A8" i="16"/>
  <c r="K10" i="7"/>
  <c r="L9" i="7"/>
  <c r="A308" i="5"/>
  <c r="B307" i="5"/>
  <c r="C307" i="5" s="1"/>
  <c r="B283" i="5"/>
  <c r="C283" i="5" s="1"/>
  <c r="A284" i="5"/>
  <c r="D7" i="8"/>
  <c r="E7" i="8" s="1"/>
  <c r="A9" i="8"/>
  <c r="B8" i="8"/>
  <c r="C8" i="8" s="1"/>
  <c r="I295" i="10"/>
  <c r="H296" i="10"/>
  <c r="H71" i="10"/>
  <c r="M11" i="21"/>
  <c r="Q12" i="21"/>
  <c r="A12" i="6" l="1"/>
  <c r="B11" i="6"/>
  <c r="J295" i="10"/>
  <c r="M295" i="10"/>
  <c r="D96" i="26"/>
  <c r="G96" i="26" s="1"/>
  <c r="V23" i="28" s="1"/>
  <c r="F97" i="25"/>
  <c r="H97" i="25" s="1"/>
  <c r="F97" i="27"/>
  <c r="H97" i="27" s="1"/>
  <c r="C98" i="27"/>
  <c r="A99" i="27"/>
  <c r="A99" i="25"/>
  <c r="B98" i="25"/>
  <c r="C98" i="25" s="1"/>
  <c r="F96" i="24"/>
  <c r="H96" i="24" s="1"/>
  <c r="S11" i="28" s="1"/>
  <c r="A98" i="24"/>
  <c r="B97" i="24"/>
  <c r="C97" i="24" s="1"/>
  <c r="F97" i="24" s="1"/>
  <c r="H97" i="24" s="1"/>
  <c r="B98" i="26"/>
  <c r="A97" i="26"/>
  <c r="C97" i="26" s="1"/>
  <c r="J156" i="8"/>
  <c r="K156" i="8" s="1"/>
  <c r="I157" i="8"/>
  <c r="E253" i="21"/>
  <c r="B255" i="21"/>
  <c r="D254" i="21"/>
  <c r="C254" i="21"/>
  <c r="M105" i="21"/>
  <c r="B35" i="21"/>
  <c r="A9" i="16"/>
  <c r="B10" i="16"/>
  <c r="K11" i="7"/>
  <c r="L10" i="7"/>
  <c r="B308" i="5"/>
  <c r="C308" i="5" s="1"/>
  <c r="A309" i="5"/>
  <c r="A285" i="5"/>
  <c r="B284" i="5"/>
  <c r="C284" i="5" s="1"/>
  <c r="D8" i="8"/>
  <c r="E8" i="8" s="1"/>
  <c r="A10" i="8"/>
  <c r="B9" i="8"/>
  <c r="C9" i="8" s="1"/>
  <c r="I296" i="10"/>
  <c r="H297" i="10"/>
  <c r="H72" i="10"/>
  <c r="Q13" i="21"/>
  <c r="M12" i="21"/>
  <c r="A13" i="6" l="1"/>
  <c r="B12" i="6"/>
  <c r="J296" i="10"/>
  <c r="M296" i="10"/>
  <c r="D97" i="26"/>
  <c r="G97" i="26" s="1"/>
  <c r="F98" i="25"/>
  <c r="H98" i="25" s="1"/>
  <c r="C99" i="27"/>
  <c r="A100" i="27"/>
  <c r="F98" i="27"/>
  <c r="H98" i="27" s="1"/>
  <c r="A99" i="24"/>
  <c r="B98" i="24"/>
  <c r="C98" i="24" s="1"/>
  <c r="B99" i="25"/>
  <c r="C99" i="25" s="1"/>
  <c r="A100" i="25"/>
  <c r="B99" i="26"/>
  <c r="A98" i="26"/>
  <c r="C98" i="26" s="1"/>
  <c r="D98" i="26" s="1"/>
  <c r="J157" i="8"/>
  <c r="K157" i="8" s="1"/>
  <c r="I158" i="8"/>
  <c r="E254" i="21"/>
  <c r="B256" i="21"/>
  <c r="D255" i="21"/>
  <c r="C255" i="21"/>
  <c r="M106" i="21"/>
  <c r="B36" i="21"/>
  <c r="B11" i="16"/>
  <c r="A10" i="16"/>
  <c r="K12" i="7"/>
  <c r="L11" i="7"/>
  <c r="B309" i="5"/>
  <c r="C309" i="5" s="1"/>
  <c r="A310" i="5"/>
  <c r="B285" i="5"/>
  <c r="C285" i="5" s="1"/>
  <c r="A286" i="5"/>
  <c r="D9" i="8"/>
  <c r="E9" i="8" s="1"/>
  <c r="A11" i="8"/>
  <c r="B10" i="8"/>
  <c r="C10" i="8" s="1"/>
  <c r="H298" i="10"/>
  <c r="I297" i="10"/>
  <c r="H73" i="10"/>
  <c r="M13" i="21"/>
  <c r="Q14" i="21"/>
  <c r="A14" i="6" l="1"/>
  <c r="B13" i="6"/>
  <c r="J297" i="10"/>
  <c r="M297" i="10"/>
  <c r="G98" i="26"/>
  <c r="F99" i="25"/>
  <c r="H99" i="25" s="1"/>
  <c r="T12" i="28" s="1"/>
  <c r="F99" i="27"/>
  <c r="H99" i="27" s="1"/>
  <c r="U12" i="28" s="1"/>
  <c r="C100" i="27"/>
  <c r="A101" i="27"/>
  <c r="B100" i="26"/>
  <c r="A99" i="26"/>
  <c r="C99" i="26" s="1"/>
  <c r="A101" i="25"/>
  <c r="B100" i="25"/>
  <c r="C100" i="25" s="1"/>
  <c r="F98" i="24"/>
  <c r="H98" i="24" s="1"/>
  <c r="A100" i="24"/>
  <c r="B99" i="24"/>
  <c r="C99" i="24" s="1"/>
  <c r="I159" i="8"/>
  <c r="J158" i="8"/>
  <c r="K158" i="8" s="1"/>
  <c r="E255" i="21"/>
  <c r="B257" i="21"/>
  <c r="D256" i="21"/>
  <c r="C256" i="21"/>
  <c r="M107" i="21"/>
  <c r="B37" i="21"/>
  <c r="B12" i="16"/>
  <c r="A11" i="16"/>
  <c r="K13" i="7"/>
  <c r="L12" i="7"/>
  <c r="A311" i="5"/>
  <c r="B310" i="5"/>
  <c r="C310" i="5" s="1"/>
  <c r="A287" i="5"/>
  <c r="B286" i="5"/>
  <c r="C286" i="5" s="1"/>
  <c r="D10" i="8"/>
  <c r="E10" i="8" s="1"/>
  <c r="A12" i="8"/>
  <c r="B11" i="8"/>
  <c r="C11" i="8" s="1"/>
  <c r="H299" i="10"/>
  <c r="I298" i="10"/>
  <c r="H74" i="10"/>
  <c r="M14" i="21"/>
  <c r="Q15" i="21"/>
  <c r="A15" i="6" l="1"/>
  <c r="B14" i="6"/>
  <c r="J298" i="10"/>
  <c r="M298" i="10"/>
  <c r="D99" i="26"/>
  <c r="G99" i="26" s="1"/>
  <c r="V24" i="28" s="1"/>
  <c r="C101" i="27"/>
  <c r="A102" i="27"/>
  <c r="F100" i="27"/>
  <c r="H100" i="27" s="1"/>
  <c r="F99" i="24"/>
  <c r="H99" i="24" s="1"/>
  <c r="S12" i="28" s="1"/>
  <c r="F100" i="25"/>
  <c r="H100" i="25" s="1"/>
  <c r="A101" i="24"/>
  <c r="B100" i="24"/>
  <c r="C100" i="24" s="1"/>
  <c r="F100" i="24" s="1"/>
  <c r="H100" i="24" s="1"/>
  <c r="B101" i="25"/>
  <c r="C101" i="25" s="1"/>
  <c r="A102" i="25"/>
  <c r="B101" i="26"/>
  <c r="A100" i="26"/>
  <c r="C100" i="26" s="1"/>
  <c r="I160" i="8"/>
  <c r="J159" i="8"/>
  <c r="K159" i="8" s="1"/>
  <c r="E256" i="21"/>
  <c r="B258" i="21"/>
  <c r="D257" i="21"/>
  <c r="C257" i="21"/>
  <c r="M108" i="21"/>
  <c r="B38" i="21"/>
  <c r="A12" i="16"/>
  <c r="B13" i="16"/>
  <c r="K14" i="7"/>
  <c r="L13" i="7"/>
  <c r="A312" i="5"/>
  <c r="B311" i="5"/>
  <c r="C311" i="5" s="1"/>
  <c r="B287" i="5"/>
  <c r="C287" i="5" s="1"/>
  <c r="A288" i="5"/>
  <c r="D11" i="8"/>
  <c r="E11" i="8" s="1"/>
  <c r="A13" i="8"/>
  <c r="B12" i="8"/>
  <c r="C12" i="8" s="1"/>
  <c r="I299" i="10"/>
  <c r="H300" i="10"/>
  <c r="H75" i="10"/>
  <c r="Q16" i="21"/>
  <c r="M15" i="21"/>
  <c r="A16" i="6" l="1"/>
  <c r="B15" i="6"/>
  <c r="J299" i="10"/>
  <c r="M299" i="10"/>
  <c r="D100" i="26"/>
  <c r="G100" i="26" s="1"/>
  <c r="F101" i="27"/>
  <c r="H101" i="27" s="1"/>
  <c r="C102" i="27"/>
  <c r="A103" i="27"/>
  <c r="A102" i="24"/>
  <c r="B101" i="24"/>
  <c r="C101" i="24" s="1"/>
  <c r="F101" i="25"/>
  <c r="H101" i="25" s="1"/>
  <c r="A103" i="25"/>
  <c r="B102" i="25"/>
  <c r="C102" i="25" s="1"/>
  <c r="B102" i="26"/>
  <c r="A101" i="26"/>
  <c r="C101" i="26" s="1"/>
  <c r="D101" i="26" s="1"/>
  <c r="J160" i="8"/>
  <c r="K160" i="8" s="1"/>
  <c r="I161" i="8"/>
  <c r="E257" i="21"/>
  <c r="B259" i="21"/>
  <c r="D258" i="21"/>
  <c r="C258" i="21"/>
  <c r="M109" i="21"/>
  <c r="B39" i="21"/>
  <c r="B14" i="16"/>
  <c r="A13" i="16"/>
  <c r="K15" i="7"/>
  <c r="L14" i="7"/>
  <c r="A313" i="5"/>
  <c r="B312" i="5"/>
  <c r="C312" i="5" s="1"/>
  <c r="A289" i="5"/>
  <c r="B288" i="5"/>
  <c r="C288" i="5" s="1"/>
  <c r="D12" i="8"/>
  <c r="E12" i="8" s="1"/>
  <c r="A14" i="8"/>
  <c r="B13" i="8"/>
  <c r="C13" i="8" s="1"/>
  <c r="I300" i="10"/>
  <c r="H301" i="10"/>
  <c r="H76" i="10"/>
  <c r="M16" i="21"/>
  <c r="Q17" i="21"/>
  <c r="A17" i="6" l="1"/>
  <c r="B16" i="6"/>
  <c r="J300" i="10"/>
  <c r="M300" i="10"/>
  <c r="F102" i="25"/>
  <c r="H102" i="25" s="1"/>
  <c r="T13" i="28" s="1"/>
  <c r="F101" i="24"/>
  <c r="H101" i="24" s="1"/>
  <c r="F102" i="27"/>
  <c r="H102" i="27" s="1"/>
  <c r="U13" i="28" s="1"/>
  <c r="C103" i="27"/>
  <c r="A104" i="27"/>
  <c r="G101" i="26"/>
  <c r="B103" i="25"/>
  <c r="C103" i="25" s="1"/>
  <c r="A104" i="25"/>
  <c r="A103" i="24"/>
  <c r="B102" i="24"/>
  <c r="C102" i="24" s="1"/>
  <c r="B103" i="26"/>
  <c r="A102" i="26"/>
  <c r="C102" i="26" s="1"/>
  <c r="J161" i="8"/>
  <c r="K161" i="8" s="1"/>
  <c r="I162" i="8"/>
  <c r="B260" i="21"/>
  <c r="D259" i="21"/>
  <c r="C259" i="21"/>
  <c r="E258" i="21"/>
  <c r="M110" i="21"/>
  <c r="B40" i="21"/>
  <c r="B15" i="16"/>
  <c r="A14" i="16"/>
  <c r="K16" i="7"/>
  <c r="L15" i="7"/>
  <c r="B313" i="5"/>
  <c r="C313" i="5" s="1"/>
  <c r="A314" i="5"/>
  <c r="B289" i="5"/>
  <c r="C289" i="5" s="1"/>
  <c r="A290" i="5"/>
  <c r="D13" i="8"/>
  <c r="E13" i="8" s="1"/>
  <c r="A15" i="8"/>
  <c r="B14" i="8"/>
  <c r="C14" i="8" s="1"/>
  <c r="H302" i="10"/>
  <c r="I301" i="10"/>
  <c r="H77" i="10"/>
  <c r="Q18" i="21"/>
  <c r="M17" i="21"/>
  <c r="A18" i="6" l="1"/>
  <c r="B17" i="6"/>
  <c r="J301" i="10"/>
  <c r="M301" i="10"/>
  <c r="D102" i="26"/>
  <c r="G102" i="26" s="1"/>
  <c r="V25" i="28" s="1"/>
  <c r="F103" i="27"/>
  <c r="H103" i="27" s="1"/>
  <c r="C104" i="27"/>
  <c r="A105" i="27"/>
  <c r="A105" i="25"/>
  <c r="B104" i="25"/>
  <c r="C104" i="25" s="1"/>
  <c r="F102" i="24"/>
  <c r="H102" i="24" s="1"/>
  <c r="S13" i="28" s="1"/>
  <c r="F103" i="25"/>
  <c r="H103" i="25" s="1"/>
  <c r="B104" i="26"/>
  <c r="A103" i="26"/>
  <c r="C103" i="26" s="1"/>
  <c r="A104" i="24"/>
  <c r="B103" i="24"/>
  <c r="C103" i="24" s="1"/>
  <c r="I163" i="8"/>
  <c r="J162" i="8"/>
  <c r="K162" i="8" s="1"/>
  <c r="E259" i="21"/>
  <c r="B261" i="21"/>
  <c r="D260" i="21"/>
  <c r="C260" i="21"/>
  <c r="M111" i="21"/>
  <c r="B41" i="21"/>
  <c r="A15" i="16"/>
  <c r="B16" i="16"/>
  <c r="K17" i="7"/>
  <c r="L16" i="7"/>
  <c r="A315" i="5"/>
  <c r="B314" i="5"/>
  <c r="C314" i="5" s="1"/>
  <c r="A291" i="5"/>
  <c r="B290" i="5"/>
  <c r="C290" i="5" s="1"/>
  <c r="D14" i="8"/>
  <c r="E14" i="8" s="1"/>
  <c r="A16" i="8"/>
  <c r="B15" i="8"/>
  <c r="C15" i="8" s="1"/>
  <c r="H303" i="10"/>
  <c r="I302" i="10"/>
  <c r="H78" i="10"/>
  <c r="M18" i="21"/>
  <c r="Q19" i="21"/>
  <c r="A19" i="6" l="1"/>
  <c r="B18" i="6"/>
  <c r="J302" i="10"/>
  <c r="M302" i="10"/>
  <c r="D103" i="26"/>
  <c r="G103" i="26" s="1"/>
  <c r="F104" i="27"/>
  <c r="H104" i="27" s="1"/>
  <c r="F104" i="25"/>
  <c r="H104" i="25" s="1"/>
  <c r="F103" i="24"/>
  <c r="H103" i="24" s="1"/>
  <c r="C105" i="27"/>
  <c r="A106" i="27"/>
  <c r="A105" i="24"/>
  <c r="B104" i="24"/>
  <c r="C104" i="24" s="1"/>
  <c r="B105" i="26"/>
  <c r="A104" i="26"/>
  <c r="C104" i="26" s="1"/>
  <c r="B105" i="25"/>
  <c r="C105" i="25" s="1"/>
  <c r="A106" i="25"/>
  <c r="I164" i="8"/>
  <c r="J163" i="8"/>
  <c r="K163" i="8" s="1"/>
  <c r="B262" i="21"/>
  <c r="D261" i="21"/>
  <c r="C261" i="21"/>
  <c r="E260" i="21"/>
  <c r="M112" i="21"/>
  <c r="B42" i="21"/>
  <c r="A16" i="16"/>
  <c r="B17" i="16"/>
  <c r="K18" i="7"/>
  <c r="L17" i="7"/>
  <c r="A316" i="5"/>
  <c r="B315" i="5"/>
  <c r="C315" i="5" s="1"/>
  <c r="C291" i="5"/>
  <c r="A292" i="5"/>
  <c r="D15" i="8"/>
  <c r="E15" i="8" s="1"/>
  <c r="A17" i="8"/>
  <c r="B16" i="8"/>
  <c r="C16" i="8" s="1"/>
  <c r="I303" i="10"/>
  <c r="H304" i="10"/>
  <c r="H79" i="10"/>
  <c r="M19" i="21"/>
  <c r="Q20" i="21"/>
  <c r="A20" i="6" l="1"/>
  <c r="B19" i="6"/>
  <c r="J303" i="10"/>
  <c r="M303" i="10"/>
  <c r="D104" i="26"/>
  <c r="G104" i="26" s="1"/>
  <c r="F105" i="27"/>
  <c r="H105" i="27" s="1"/>
  <c r="U14" i="28" s="1"/>
  <c r="C106" i="27"/>
  <c r="A107" i="27"/>
  <c r="F105" i="25"/>
  <c r="H105" i="25" s="1"/>
  <c r="T14" i="28" s="1"/>
  <c r="F104" i="24"/>
  <c r="H104" i="24" s="1"/>
  <c r="B106" i="26"/>
  <c r="A105" i="26"/>
  <c r="C105" i="26" s="1"/>
  <c r="D105" i="26" s="1"/>
  <c r="A107" i="25"/>
  <c r="B106" i="25"/>
  <c r="C106" i="25" s="1"/>
  <c r="A106" i="24"/>
  <c r="B105" i="24"/>
  <c r="C105" i="24" s="1"/>
  <c r="J164" i="8"/>
  <c r="K164" i="8" s="1"/>
  <c r="I165" i="8"/>
  <c r="B263" i="21"/>
  <c r="D262" i="21"/>
  <c r="E262" i="21" s="1"/>
  <c r="C262" i="21"/>
  <c r="E261" i="21"/>
  <c r="M113" i="21"/>
  <c r="B43" i="21"/>
  <c r="B18" i="16"/>
  <c r="A17" i="16"/>
  <c r="K19" i="7"/>
  <c r="L18" i="7"/>
  <c r="A317" i="5"/>
  <c r="B316" i="5"/>
  <c r="C316" i="5" s="1"/>
  <c r="A293" i="5"/>
  <c r="B292" i="5"/>
  <c r="C292" i="5" s="1"/>
  <c r="D16" i="8"/>
  <c r="E16" i="8" s="1"/>
  <c r="A18" i="8"/>
  <c r="B17" i="8"/>
  <c r="C17" i="8" s="1"/>
  <c r="I304" i="10"/>
  <c r="H305" i="10"/>
  <c r="H80" i="10"/>
  <c r="M20" i="21"/>
  <c r="Q21" i="21"/>
  <c r="A21" i="6" l="1"/>
  <c r="B20" i="6"/>
  <c r="J304" i="10"/>
  <c r="M304" i="10"/>
  <c r="F106" i="27"/>
  <c r="H106" i="27" s="1"/>
  <c r="F106" i="25"/>
  <c r="H106" i="25" s="1"/>
  <c r="C107" i="27"/>
  <c r="A108" i="27"/>
  <c r="F105" i="24"/>
  <c r="H105" i="24" s="1"/>
  <c r="S14" i="28" s="1"/>
  <c r="B107" i="25"/>
  <c r="C107" i="25" s="1"/>
  <c r="A108" i="25"/>
  <c r="B107" i="26"/>
  <c r="A106" i="26"/>
  <c r="C106" i="26" s="1"/>
  <c r="A107" i="24"/>
  <c r="B106" i="24"/>
  <c r="C106" i="24" s="1"/>
  <c r="G105" i="26"/>
  <c r="V26" i="28" s="1"/>
  <c r="J165" i="8"/>
  <c r="K165" i="8" s="1"/>
  <c r="I166" i="8"/>
  <c r="B264" i="21"/>
  <c r="D263" i="21"/>
  <c r="C263" i="21"/>
  <c r="M114" i="21"/>
  <c r="B44" i="21"/>
  <c r="A18" i="16"/>
  <c r="B19" i="16"/>
  <c r="K20" i="7"/>
  <c r="L19" i="7"/>
  <c r="B317" i="5"/>
  <c r="C317" i="5" s="1"/>
  <c r="A318" i="5"/>
  <c r="B293" i="5"/>
  <c r="C293" i="5" s="1"/>
  <c r="A294" i="5"/>
  <c r="D17" i="8"/>
  <c r="E17" i="8" s="1"/>
  <c r="B18" i="8"/>
  <c r="C18" i="8" s="1"/>
  <c r="A19" i="8"/>
  <c r="H306" i="10"/>
  <c r="I305" i="10"/>
  <c r="H81" i="10"/>
  <c r="M21" i="21"/>
  <c r="Q22" i="21"/>
  <c r="A22" i="6" l="1"/>
  <c r="B21" i="6"/>
  <c r="J305" i="10"/>
  <c r="M305" i="10"/>
  <c r="D106" i="26"/>
  <c r="G106" i="26" s="1"/>
  <c r="F107" i="27"/>
  <c r="H107" i="27" s="1"/>
  <c r="C108" i="27"/>
  <c r="A109" i="27"/>
  <c r="A109" i="25"/>
  <c r="B108" i="25"/>
  <c r="C108" i="25" s="1"/>
  <c r="F107" i="25"/>
  <c r="H107" i="25" s="1"/>
  <c r="A108" i="24"/>
  <c r="B107" i="24"/>
  <c r="C107" i="24" s="1"/>
  <c r="F106" i="24"/>
  <c r="H106" i="24" s="1"/>
  <c r="B108" i="26"/>
  <c r="A107" i="26"/>
  <c r="C107" i="26" s="1"/>
  <c r="I167" i="8"/>
  <c r="J166" i="8"/>
  <c r="K166" i="8" s="1"/>
  <c r="E263" i="21"/>
  <c r="B265" i="21"/>
  <c r="D264" i="21"/>
  <c r="C264" i="21"/>
  <c r="B45" i="21"/>
  <c r="B20" i="16"/>
  <c r="A19" i="16"/>
  <c r="K21" i="7"/>
  <c r="L20" i="7"/>
  <c r="A319" i="5"/>
  <c r="B318" i="5"/>
  <c r="C318" i="5" s="1"/>
  <c r="A295" i="5"/>
  <c r="B294" i="5"/>
  <c r="C294" i="5" s="1"/>
  <c r="D18" i="8"/>
  <c r="E18" i="8" s="1"/>
  <c r="A20" i="8"/>
  <c r="B19" i="8"/>
  <c r="C19" i="8" s="1"/>
  <c r="H307" i="10"/>
  <c r="I306" i="10"/>
  <c r="H82" i="10"/>
  <c r="M22" i="21"/>
  <c r="Q23" i="21"/>
  <c r="A23" i="6" l="1"/>
  <c r="B22" i="6"/>
  <c r="J306" i="10"/>
  <c r="M306" i="10"/>
  <c r="D107" i="26"/>
  <c r="G107" i="26" s="1"/>
  <c r="F108" i="27"/>
  <c r="H108" i="27" s="1"/>
  <c r="U15" i="28" s="1"/>
  <c r="F108" i="25"/>
  <c r="H108" i="25" s="1"/>
  <c r="T15" i="28" s="1"/>
  <c r="F107" i="24"/>
  <c r="H107" i="24" s="1"/>
  <c r="C109" i="27"/>
  <c r="A110" i="27"/>
  <c r="A109" i="24"/>
  <c r="B108" i="24"/>
  <c r="C108" i="24" s="1"/>
  <c r="B109" i="25"/>
  <c r="C109" i="25" s="1"/>
  <c r="A110" i="25"/>
  <c r="B109" i="26"/>
  <c r="A108" i="26"/>
  <c r="C108" i="26" s="1"/>
  <c r="I168" i="8"/>
  <c r="J167" i="8"/>
  <c r="K167" i="8" s="1"/>
  <c r="B266" i="21"/>
  <c r="D265" i="21"/>
  <c r="C265" i="21"/>
  <c r="E264" i="21"/>
  <c r="B46" i="21"/>
  <c r="A20" i="16"/>
  <c r="B21" i="16"/>
  <c r="K22" i="7"/>
  <c r="L21" i="7"/>
  <c r="A320" i="5"/>
  <c r="B319" i="5"/>
  <c r="C319" i="5" s="1"/>
  <c r="B295" i="5"/>
  <c r="C295" i="5" s="1"/>
  <c r="A296" i="5"/>
  <c r="D19" i="8"/>
  <c r="E19" i="8" s="1"/>
  <c r="A21" i="8"/>
  <c r="B20" i="8"/>
  <c r="C20" i="8" s="1"/>
  <c r="I307" i="10"/>
  <c r="H308" i="10"/>
  <c r="H83" i="10"/>
  <c r="M23" i="21"/>
  <c r="Q24" i="21"/>
  <c r="A24" i="6" l="1"/>
  <c r="B23" i="6"/>
  <c r="J307" i="10"/>
  <c r="M307" i="10"/>
  <c r="D108" i="26"/>
  <c r="G108" i="26" s="1"/>
  <c r="V27" i="28" s="1"/>
  <c r="F109" i="27"/>
  <c r="H109" i="27" s="1"/>
  <c r="F109" i="25"/>
  <c r="H109" i="25" s="1"/>
  <c r="C110" i="27"/>
  <c r="A111" i="27"/>
  <c r="B110" i="26"/>
  <c r="A109" i="26"/>
  <c r="C109" i="26" s="1"/>
  <c r="A111" i="25"/>
  <c r="B110" i="25"/>
  <c r="C110" i="25" s="1"/>
  <c r="F108" i="24"/>
  <c r="H108" i="24" s="1"/>
  <c r="S15" i="28" s="1"/>
  <c r="A110" i="24"/>
  <c r="B109" i="24"/>
  <c r="C109" i="24" s="1"/>
  <c r="J168" i="8"/>
  <c r="K168" i="8" s="1"/>
  <c r="I169" i="8"/>
  <c r="C266" i="21"/>
  <c r="B267" i="21"/>
  <c r="D266" i="21"/>
  <c r="E265" i="21"/>
  <c r="B47" i="21"/>
  <c r="B22" i="16"/>
  <c r="A21" i="16"/>
  <c r="K23" i="7"/>
  <c r="L22" i="7"/>
  <c r="A321" i="5"/>
  <c r="B320" i="5"/>
  <c r="C320" i="5" s="1"/>
  <c r="A297" i="5"/>
  <c r="B296" i="5"/>
  <c r="C296" i="5" s="1"/>
  <c r="D20" i="8"/>
  <c r="E20" i="8" s="1"/>
  <c r="A22" i="8"/>
  <c r="B21" i="8"/>
  <c r="C21" i="8" s="1"/>
  <c r="I308" i="10"/>
  <c r="H309" i="10"/>
  <c r="H84" i="10"/>
  <c r="M24" i="21"/>
  <c r="Q25" i="21"/>
  <c r="A25" i="6" l="1"/>
  <c r="B24" i="6"/>
  <c r="J308" i="10"/>
  <c r="M308" i="10"/>
  <c r="D109" i="26"/>
  <c r="G109" i="26" s="1"/>
  <c r="F110" i="27"/>
  <c r="H110" i="27" s="1"/>
  <c r="C111" i="27"/>
  <c r="A112" i="27"/>
  <c r="F110" i="25"/>
  <c r="H110" i="25" s="1"/>
  <c r="F109" i="24"/>
  <c r="H109" i="24" s="1"/>
  <c r="A111" i="24"/>
  <c r="B110" i="24"/>
  <c r="C110" i="24" s="1"/>
  <c r="B111" i="25"/>
  <c r="C111" i="25" s="1"/>
  <c r="A112" i="25"/>
  <c r="B111" i="26"/>
  <c r="A110" i="26"/>
  <c r="C110" i="26" s="1"/>
  <c r="J169" i="8"/>
  <c r="K169" i="8" s="1"/>
  <c r="I170" i="8"/>
  <c r="E266" i="21"/>
  <c r="B268" i="21"/>
  <c r="D267" i="21"/>
  <c r="E267" i="21" s="1"/>
  <c r="C267" i="21"/>
  <c r="B48" i="21"/>
  <c r="B23" i="16"/>
  <c r="A22" i="16"/>
  <c r="K24" i="7"/>
  <c r="L23" i="7"/>
  <c r="B321" i="5"/>
  <c r="C321" i="5" s="1"/>
  <c r="A322" i="5"/>
  <c r="B297" i="5"/>
  <c r="C297" i="5" s="1"/>
  <c r="A298" i="5"/>
  <c r="D21" i="8"/>
  <c r="E21" i="8" s="1"/>
  <c r="A23" i="8"/>
  <c r="B22" i="8"/>
  <c r="C22" i="8" s="1"/>
  <c r="H310" i="10"/>
  <c r="I309" i="10"/>
  <c r="H85" i="10"/>
  <c r="M25" i="21"/>
  <c r="A26" i="6" l="1"/>
  <c r="B25" i="6"/>
  <c r="J309" i="10"/>
  <c r="M309" i="10"/>
  <c r="D110" i="26"/>
  <c r="G110" i="26" s="1"/>
  <c r="F111" i="27"/>
  <c r="H111" i="27" s="1"/>
  <c r="U16" i="28" s="1"/>
  <c r="F110" i="24"/>
  <c r="H110" i="24" s="1"/>
  <c r="C112" i="27"/>
  <c r="A113" i="27"/>
  <c r="A112" i="24"/>
  <c r="B111" i="24"/>
  <c r="C111" i="24" s="1"/>
  <c r="F111" i="25"/>
  <c r="H111" i="25" s="1"/>
  <c r="T16" i="28" s="1"/>
  <c r="A113" i="25"/>
  <c r="B112" i="25"/>
  <c r="C112" i="25" s="1"/>
  <c r="F112" i="25" s="1"/>
  <c r="H112" i="25" s="1"/>
  <c r="B112" i="26"/>
  <c r="A111" i="26"/>
  <c r="C111" i="26" s="1"/>
  <c r="I171" i="8"/>
  <c r="J170" i="8"/>
  <c r="K170" i="8" s="1"/>
  <c r="C268" i="21"/>
  <c r="B269" i="21"/>
  <c r="D268" i="21"/>
  <c r="B49" i="21"/>
  <c r="B24" i="16"/>
  <c r="A23" i="16"/>
  <c r="K25" i="7"/>
  <c r="L24" i="7"/>
  <c r="A323" i="5"/>
  <c r="B322" i="5"/>
  <c r="C322" i="5" s="1"/>
  <c r="A299" i="5"/>
  <c r="C298" i="5"/>
  <c r="D22" i="8"/>
  <c r="E22" i="8" s="1"/>
  <c r="A24" i="8"/>
  <c r="B23" i="8"/>
  <c r="C23" i="8" s="1"/>
  <c r="H311" i="10"/>
  <c r="I310" i="10"/>
  <c r="H86" i="10"/>
  <c r="M26" i="21"/>
  <c r="A27" i="6" l="1"/>
  <c r="B26" i="6"/>
  <c r="J310" i="10"/>
  <c r="M310" i="10"/>
  <c r="D111" i="26"/>
  <c r="G111" i="26" s="1"/>
  <c r="V28" i="28" s="1"/>
  <c r="F111" i="24"/>
  <c r="H111" i="24" s="1"/>
  <c r="S16" i="28" s="1"/>
  <c r="C113" i="27"/>
  <c r="A114" i="27"/>
  <c r="F112" i="27"/>
  <c r="H112" i="27" s="1"/>
  <c r="B113" i="25"/>
  <c r="C113" i="25" s="1"/>
  <c r="A114" i="25"/>
  <c r="A113" i="24"/>
  <c r="B112" i="24"/>
  <c r="C112" i="24" s="1"/>
  <c r="F112" i="24" s="1"/>
  <c r="H112" i="24" s="1"/>
  <c r="B113" i="26"/>
  <c r="A112" i="26"/>
  <c r="C112" i="26" s="1"/>
  <c r="D112" i="26" s="1"/>
  <c r="J171" i="8"/>
  <c r="K171" i="8" s="1"/>
  <c r="I172" i="8"/>
  <c r="E268" i="21"/>
  <c r="B270" i="21"/>
  <c r="D269" i="21"/>
  <c r="C269" i="21"/>
  <c r="B50" i="21"/>
  <c r="B25" i="16"/>
  <c r="A24" i="16"/>
  <c r="K26" i="7"/>
  <c r="L25" i="7"/>
  <c r="A324" i="5"/>
  <c r="B323" i="5"/>
  <c r="C323" i="5" s="1"/>
  <c r="C299" i="5"/>
  <c r="A300" i="5"/>
  <c r="D23" i="8"/>
  <c r="E23" i="8" s="1"/>
  <c r="A25" i="8"/>
  <c r="B24" i="8"/>
  <c r="C24" i="8" s="1"/>
  <c r="I311" i="10"/>
  <c r="H312" i="10"/>
  <c r="H87" i="10"/>
  <c r="M27" i="21"/>
  <c r="A28" i="6" l="1"/>
  <c r="B27" i="6"/>
  <c r="J311" i="10"/>
  <c r="M311" i="10"/>
  <c r="G112" i="26"/>
  <c r="F113" i="27"/>
  <c r="H113" i="27" s="1"/>
  <c r="F113" i="25"/>
  <c r="H113" i="25" s="1"/>
  <c r="C114" i="27"/>
  <c r="A115" i="27"/>
  <c r="A114" i="24"/>
  <c r="B113" i="24"/>
  <c r="C113" i="24" s="1"/>
  <c r="F113" i="24" s="1"/>
  <c r="H113" i="24" s="1"/>
  <c r="B114" i="26"/>
  <c r="A113" i="26"/>
  <c r="C113" i="26" s="1"/>
  <c r="D113" i="26" s="1"/>
  <c r="A115" i="25"/>
  <c r="B114" i="25"/>
  <c r="C114" i="25" s="1"/>
  <c r="J172" i="8"/>
  <c r="K172" i="8" s="1"/>
  <c r="I173" i="8"/>
  <c r="E269" i="21"/>
  <c r="C270" i="21"/>
  <c r="D270" i="21"/>
  <c r="B271" i="21"/>
  <c r="B51" i="21"/>
  <c r="B26" i="16"/>
  <c r="A25" i="16"/>
  <c r="K27" i="7"/>
  <c r="L26" i="7"/>
  <c r="A325" i="5"/>
  <c r="B324" i="5"/>
  <c r="C324" i="5" s="1"/>
  <c r="A301" i="5"/>
  <c r="C300" i="5"/>
  <c r="D24" i="8"/>
  <c r="E24" i="8" s="1"/>
  <c r="A26" i="8"/>
  <c r="B25" i="8"/>
  <c r="C25" i="8" s="1"/>
  <c r="I312" i="10"/>
  <c r="H313" i="10"/>
  <c r="H88" i="10"/>
  <c r="M28" i="21"/>
  <c r="A29" i="6" l="1"/>
  <c r="B28" i="6"/>
  <c r="J312" i="10"/>
  <c r="M312" i="10"/>
  <c r="G113" i="26"/>
  <c r="F114" i="25"/>
  <c r="H114" i="25" s="1"/>
  <c r="T17" i="28" s="1"/>
  <c r="C115" i="27"/>
  <c r="A116" i="27"/>
  <c r="F114" i="27"/>
  <c r="H114" i="27" s="1"/>
  <c r="U17" i="28" s="1"/>
  <c r="B115" i="25"/>
  <c r="C115" i="25" s="1"/>
  <c r="A116" i="25"/>
  <c r="B115" i="26"/>
  <c r="A114" i="26"/>
  <c r="C114" i="26" s="1"/>
  <c r="A115" i="24"/>
  <c r="B114" i="24"/>
  <c r="C114" i="24" s="1"/>
  <c r="I174" i="8"/>
  <c r="J173" i="8"/>
  <c r="K173" i="8" s="1"/>
  <c r="E270" i="21"/>
  <c r="B272" i="21"/>
  <c r="D271" i="21"/>
  <c r="C271" i="21"/>
  <c r="B52" i="21"/>
  <c r="B27" i="16"/>
  <c r="A26" i="16"/>
  <c r="K28" i="7"/>
  <c r="L27" i="7"/>
  <c r="B325" i="5"/>
  <c r="C325" i="5" s="1"/>
  <c r="A326" i="5"/>
  <c r="B301" i="5"/>
  <c r="A302" i="5"/>
  <c r="D25" i="8"/>
  <c r="E25" i="8" s="1"/>
  <c r="A27" i="8"/>
  <c r="B26" i="8"/>
  <c r="C26" i="8" s="1"/>
  <c r="H314" i="10"/>
  <c r="I313" i="10"/>
  <c r="H89" i="10"/>
  <c r="M29" i="21"/>
  <c r="A30" i="6" l="1"/>
  <c r="B29" i="6"/>
  <c r="J313" i="10"/>
  <c r="M313" i="10"/>
  <c r="D114" i="26"/>
  <c r="G114" i="26" s="1"/>
  <c r="V29" i="28" s="1"/>
  <c r="F115" i="27"/>
  <c r="H115" i="27" s="1"/>
  <c r="F115" i="25"/>
  <c r="H115" i="25" s="1"/>
  <c r="F114" i="24"/>
  <c r="H114" i="24" s="1"/>
  <c r="S17" i="28" s="1"/>
  <c r="C116" i="27"/>
  <c r="A117" i="27"/>
  <c r="A116" i="24"/>
  <c r="B115" i="24"/>
  <c r="C115" i="24" s="1"/>
  <c r="A117" i="25"/>
  <c r="B116" i="25"/>
  <c r="C116" i="25" s="1"/>
  <c r="B116" i="26"/>
  <c r="A115" i="26"/>
  <c r="C115" i="26" s="1"/>
  <c r="I175" i="8"/>
  <c r="J174" i="8"/>
  <c r="K174" i="8" s="1"/>
  <c r="E271" i="21"/>
  <c r="C272" i="21"/>
  <c r="D272" i="21"/>
  <c r="B273" i="21"/>
  <c r="B53" i="21"/>
  <c r="C301" i="5"/>
  <c r="C304" i="5"/>
  <c r="B28" i="16"/>
  <c r="A27" i="16"/>
  <c r="K29" i="7"/>
  <c r="L28" i="7"/>
  <c r="A327" i="5"/>
  <c r="B326" i="5"/>
  <c r="C326" i="5" s="1"/>
  <c r="A303" i="5"/>
  <c r="B302" i="5"/>
  <c r="D26" i="8"/>
  <c r="E26" i="8" s="1"/>
  <c r="A28" i="8"/>
  <c r="B27" i="8"/>
  <c r="C27" i="8" s="1"/>
  <c r="H315" i="10"/>
  <c r="I314" i="10"/>
  <c r="H90" i="10"/>
  <c r="M30" i="21"/>
  <c r="A31" i="6" l="1"/>
  <c r="B30" i="6"/>
  <c r="J314" i="10"/>
  <c r="M314" i="10"/>
  <c r="D115" i="26"/>
  <c r="G115" i="26" s="1"/>
  <c r="F115" i="24"/>
  <c r="H115" i="24" s="1"/>
  <c r="C117" i="27"/>
  <c r="A118" i="27"/>
  <c r="F116" i="27"/>
  <c r="H116" i="27" s="1"/>
  <c r="B117" i="26"/>
  <c r="A116" i="26"/>
  <c r="C116" i="26" s="1"/>
  <c r="F116" i="25"/>
  <c r="H116" i="25" s="1"/>
  <c r="A117" i="24"/>
  <c r="B116" i="24"/>
  <c r="C116" i="24" s="1"/>
  <c r="B117" i="25"/>
  <c r="C117" i="25" s="1"/>
  <c r="A118" i="25"/>
  <c r="J175" i="8"/>
  <c r="K175" i="8" s="1"/>
  <c r="I176" i="8"/>
  <c r="E272" i="21"/>
  <c r="B274" i="21"/>
  <c r="D273" i="21"/>
  <c r="E273" i="21" s="1"/>
  <c r="C273" i="21"/>
  <c r="B54" i="21"/>
  <c r="A28" i="16"/>
  <c r="B29" i="16"/>
  <c r="C302" i="5"/>
  <c r="C305" i="5"/>
  <c r="K30" i="7"/>
  <c r="L29" i="7"/>
  <c r="A328" i="5"/>
  <c r="B327" i="5"/>
  <c r="C327" i="5" s="1"/>
  <c r="B303" i="5"/>
  <c r="D27" i="8"/>
  <c r="E27" i="8" s="1"/>
  <c r="A29" i="8"/>
  <c r="B28" i="8"/>
  <c r="C28" i="8" s="1"/>
  <c r="I315" i="10"/>
  <c r="H316" i="10"/>
  <c r="H91" i="10"/>
  <c r="M31" i="21"/>
  <c r="A32" i="6" l="1"/>
  <c r="B31" i="6"/>
  <c r="J315" i="10"/>
  <c r="M315" i="10"/>
  <c r="D116" i="26"/>
  <c r="G116" i="26" s="1"/>
  <c r="F117" i="27"/>
  <c r="H117" i="27" s="1"/>
  <c r="U18" i="28" s="1"/>
  <c r="C118" i="27"/>
  <c r="A119" i="27"/>
  <c r="F116" i="24"/>
  <c r="H116" i="24" s="1"/>
  <c r="A119" i="25"/>
  <c r="B118" i="25"/>
  <c r="C118" i="25" s="1"/>
  <c r="F117" i="25"/>
  <c r="H117" i="25" s="1"/>
  <c r="T18" i="28" s="1"/>
  <c r="A118" i="24"/>
  <c r="B117" i="24"/>
  <c r="C117" i="24" s="1"/>
  <c r="B118" i="26"/>
  <c r="A117" i="26"/>
  <c r="C117" i="26" s="1"/>
  <c r="J176" i="8"/>
  <c r="K176" i="8" s="1"/>
  <c r="I177" i="8"/>
  <c r="C274" i="21"/>
  <c r="B275" i="21"/>
  <c r="D274" i="21"/>
  <c r="B55" i="21"/>
  <c r="B30" i="16"/>
  <c r="A29" i="16"/>
  <c r="K31" i="7"/>
  <c r="L30" i="7"/>
  <c r="C303" i="5"/>
  <c r="C306" i="5"/>
  <c r="A329" i="5"/>
  <c r="B328" i="5"/>
  <c r="C328" i="5" s="1"/>
  <c r="D28" i="8"/>
  <c r="E28" i="8" s="1"/>
  <c r="A30" i="8"/>
  <c r="B29" i="8"/>
  <c r="C29" i="8" s="1"/>
  <c r="I316" i="10"/>
  <c r="H317" i="10"/>
  <c r="H92" i="10"/>
  <c r="M32" i="21"/>
  <c r="A33" i="6" l="1"/>
  <c r="B32" i="6"/>
  <c r="J316" i="10"/>
  <c r="M316" i="10"/>
  <c r="D117" i="26"/>
  <c r="G117" i="26" s="1"/>
  <c r="V30" i="28" s="1"/>
  <c r="F118" i="25"/>
  <c r="H118" i="25" s="1"/>
  <c r="F117" i="24"/>
  <c r="H117" i="24" s="1"/>
  <c r="S18" i="28" s="1"/>
  <c r="C119" i="27"/>
  <c r="A120" i="27"/>
  <c r="F118" i="27"/>
  <c r="H118" i="27" s="1"/>
  <c r="A119" i="24"/>
  <c r="B118" i="24"/>
  <c r="C118" i="24" s="1"/>
  <c r="B119" i="25"/>
  <c r="C119" i="25" s="1"/>
  <c r="A120" i="25"/>
  <c r="B119" i="26"/>
  <c r="A118" i="26"/>
  <c r="C118" i="26" s="1"/>
  <c r="I178" i="8"/>
  <c r="J177" i="8"/>
  <c r="K177" i="8" s="1"/>
  <c r="E274" i="21"/>
  <c r="B276" i="21"/>
  <c r="D275" i="21"/>
  <c r="C275" i="21"/>
  <c r="B56" i="21"/>
  <c r="B31" i="16"/>
  <c r="A30" i="16"/>
  <c r="K32" i="7"/>
  <c r="L31" i="7"/>
  <c r="B329" i="5"/>
  <c r="C329" i="5" s="1"/>
  <c r="A330" i="5"/>
  <c r="D29" i="8"/>
  <c r="E29" i="8" s="1"/>
  <c r="B30" i="8"/>
  <c r="C30" i="8" s="1"/>
  <c r="A31" i="8"/>
  <c r="H318" i="10"/>
  <c r="I317" i="10"/>
  <c r="H93" i="10"/>
  <c r="M33" i="21"/>
  <c r="A34" i="6" l="1"/>
  <c r="B33" i="6"/>
  <c r="J317" i="10"/>
  <c r="M317" i="10"/>
  <c r="D118" i="26"/>
  <c r="G118" i="26" s="1"/>
  <c r="F119" i="27"/>
  <c r="H119" i="27" s="1"/>
  <c r="F119" i="25"/>
  <c r="H119" i="25" s="1"/>
  <c r="C120" i="27"/>
  <c r="A121" i="27"/>
  <c r="B120" i="26"/>
  <c r="A119" i="26"/>
  <c r="C119" i="26" s="1"/>
  <c r="D119" i="26" s="1"/>
  <c r="A121" i="25"/>
  <c r="B120" i="25"/>
  <c r="C120" i="25" s="1"/>
  <c r="F118" i="24"/>
  <c r="H118" i="24" s="1"/>
  <c r="A120" i="24"/>
  <c r="B119" i="24"/>
  <c r="C119" i="24" s="1"/>
  <c r="I179" i="8"/>
  <c r="J178" i="8"/>
  <c r="K178" i="8" s="1"/>
  <c r="E275" i="21"/>
  <c r="C276" i="21"/>
  <c r="B277" i="21"/>
  <c r="D276" i="21"/>
  <c r="B57" i="21"/>
  <c r="B32" i="16"/>
  <c r="A31" i="16"/>
  <c r="K33" i="7"/>
  <c r="L32" i="7"/>
  <c r="A331" i="5"/>
  <c r="B330" i="5"/>
  <c r="C330" i="5" s="1"/>
  <c r="D30" i="8"/>
  <c r="E30" i="8" s="1"/>
  <c r="B31" i="8"/>
  <c r="C31" i="8" s="1"/>
  <c r="A32" i="8"/>
  <c r="H319" i="10"/>
  <c r="I318" i="10"/>
  <c r="H94" i="10"/>
  <c r="M34" i="21"/>
  <c r="A35" i="6" l="1"/>
  <c r="B34" i="6"/>
  <c r="J318" i="10"/>
  <c r="M318" i="10"/>
  <c r="G119" i="26"/>
  <c r="C121" i="27"/>
  <c r="A122" i="27"/>
  <c r="F120" i="27"/>
  <c r="H120" i="27" s="1"/>
  <c r="U19" i="28" s="1"/>
  <c r="F119" i="24"/>
  <c r="H119" i="24" s="1"/>
  <c r="F120" i="25"/>
  <c r="H120" i="25" s="1"/>
  <c r="T19" i="28" s="1"/>
  <c r="A121" i="24"/>
  <c r="B120" i="24"/>
  <c r="C120" i="24" s="1"/>
  <c r="B121" i="25"/>
  <c r="C121" i="25" s="1"/>
  <c r="A122" i="25"/>
  <c r="B121" i="26"/>
  <c r="A120" i="26"/>
  <c r="C120" i="26" s="1"/>
  <c r="J179" i="8"/>
  <c r="K179" i="8" s="1"/>
  <c r="I180" i="8"/>
  <c r="E276" i="21"/>
  <c r="B278" i="21"/>
  <c r="D277" i="21"/>
  <c r="C277" i="21"/>
  <c r="B58" i="21"/>
  <c r="A32" i="16"/>
  <c r="B33" i="16"/>
  <c r="K34" i="7"/>
  <c r="L33" i="7"/>
  <c r="A332" i="5"/>
  <c r="B331" i="5"/>
  <c r="C331" i="5" s="1"/>
  <c r="D31" i="8"/>
  <c r="E31" i="8" s="1"/>
  <c r="A33" i="8"/>
  <c r="B32" i="8"/>
  <c r="C32" i="8" s="1"/>
  <c r="I319" i="10"/>
  <c r="H320" i="10"/>
  <c r="H95" i="10"/>
  <c r="M35" i="21"/>
  <c r="A36" i="6" l="1"/>
  <c r="B35" i="6"/>
  <c r="J319" i="10"/>
  <c r="M319" i="10"/>
  <c r="D120" i="26"/>
  <c r="G120" i="26" s="1"/>
  <c r="V31" i="28" s="1"/>
  <c r="F121" i="27"/>
  <c r="H121" i="27" s="1"/>
  <c r="F120" i="24"/>
  <c r="H120" i="24" s="1"/>
  <c r="S19" i="28" s="1"/>
  <c r="C122" i="27"/>
  <c r="A123" i="27"/>
  <c r="A122" i="24"/>
  <c r="B121" i="24"/>
  <c r="C121" i="24" s="1"/>
  <c r="A123" i="25"/>
  <c r="B122" i="25"/>
  <c r="C122" i="25" s="1"/>
  <c r="F121" i="25"/>
  <c r="H121" i="25" s="1"/>
  <c r="B122" i="26"/>
  <c r="A121" i="26"/>
  <c r="C121" i="26" s="1"/>
  <c r="D121" i="26" s="1"/>
  <c r="J180" i="8"/>
  <c r="K180" i="8" s="1"/>
  <c r="I181" i="8"/>
  <c r="E277" i="21"/>
  <c r="C278" i="21"/>
  <c r="D278" i="21"/>
  <c r="E278" i="21" s="1"/>
  <c r="B279" i="21"/>
  <c r="B59" i="21"/>
  <c r="A33" i="16"/>
  <c r="B34" i="16"/>
  <c r="K35" i="7"/>
  <c r="L34" i="7"/>
  <c r="A333" i="5"/>
  <c r="B332" i="5"/>
  <c r="C332" i="5" s="1"/>
  <c r="D32" i="8"/>
  <c r="E32" i="8" s="1"/>
  <c r="A34" i="8"/>
  <c r="B33" i="8"/>
  <c r="C33" i="8" s="1"/>
  <c r="I320" i="10"/>
  <c r="H321" i="10"/>
  <c r="H96" i="10"/>
  <c r="M36" i="21"/>
  <c r="A37" i="6" l="1"/>
  <c r="B36" i="6"/>
  <c r="J320" i="10"/>
  <c r="M320" i="10"/>
  <c r="G121" i="26"/>
  <c r="F122" i="25"/>
  <c r="H122" i="25" s="1"/>
  <c r="F121" i="24"/>
  <c r="H121" i="24" s="1"/>
  <c r="C123" i="27"/>
  <c r="A124" i="27"/>
  <c r="F122" i="27"/>
  <c r="H122" i="27" s="1"/>
  <c r="B123" i="26"/>
  <c r="A122" i="26"/>
  <c r="C122" i="26" s="1"/>
  <c r="A123" i="24"/>
  <c r="B122" i="24"/>
  <c r="C122" i="24" s="1"/>
  <c r="B123" i="25"/>
  <c r="C123" i="25" s="1"/>
  <c r="A124" i="25"/>
  <c r="I182" i="8"/>
  <c r="J181" i="8"/>
  <c r="K181" i="8" s="1"/>
  <c r="B280" i="21"/>
  <c r="D279" i="21"/>
  <c r="C279" i="21"/>
  <c r="B60" i="21"/>
  <c r="A34" i="16"/>
  <c r="B35" i="16"/>
  <c r="K36" i="7"/>
  <c r="L35" i="7"/>
  <c r="B333" i="5"/>
  <c r="C333" i="5" s="1"/>
  <c r="A334" i="5"/>
  <c r="D33" i="8"/>
  <c r="E33" i="8" s="1"/>
  <c r="A35" i="8"/>
  <c r="B34" i="8"/>
  <c r="C34" i="8" s="1"/>
  <c r="H322" i="10"/>
  <c r="I321" i="10"/>
  <c r="H97" i="10"/>
  <c r="M37" i="21"/>
  <c r="A38" i="6" l="1"/>
  <c r="B37" i="6"/>
  <c r="J321" i="10"/>
  <c r="M321" i="10"/>
  <c r="D122" i="26"/>
  <c r="G122" i="26" s="1"/>
  <c r="F123" i="27"/>
  <c r="H123" i="27" s="1"/>
  <c r="U20" i="28" s="1"/>
  <c r="A125" i="27"/>
  <c r="C124" i="27"/>
  <c r="F124" i="27" s="1"/>
  <c r="H124" i="27" s="1"/>
  <c r="F123" i="25"/>
  <c r="H123" i="25" s="1"/>
  <c r="T20" i="28" s="1"/>
  <c r="A124" i="24"/>
  <c r="B123" i="24"/>
  <c r="C123" i="24" s="1"/>
  <c r="A125" i="25"/>
  <c r="B124" i="25"/>
  <c r="C124" i="25" s="1"/>
  <c r="F122" i="24"/>
  <c r="H122" i="24" s="1"/>
  <c r="B124" i="26"/>
  <c r="A123" i="26"/>
  <c r="C123" i="26" s="1"/>
  <c r="I183" i="8"/>
  <c r="J182" i="8"/>
  <c r="K182" i="8" s="1"/>
  <c r="E279" i="21"/>
  <c r="C280" i="21"/>
  <c r="D280" i="21"/>
  <c r="B281" i="21"/>
  <c r="B61" i="21"/>
  <c r="B36" i="16"/>
  <c r="A35" i="16"/>
  <c r="K37" i="7"/>
  <c r="L36" i="7"/>
  <c r="A335" i="5"/>
  <c r="B334" i="5"/>
  <c r="C334" i="5" s="1"/>
  <c r="D34" i="8"/>
  <c r="E34" i="8" s="1"/>
  <c r="B35" i="8"/>
  <c r="C35" i="8" s="1"/>
  <c r="A36" i="8"/>
  <c r="H323" i="10"/>
  <c r="I322" i="10"/>
  <c r="H98" i="10"/>
  <c r="M38" i="21"/>
  <c r="A39" i="6" l="1"/>
  <c r="B38" i="6"/>
  <c r="J322" i="10"/>
  <c r="M322" i="10"/>
  <c r="D123" i="26"/>
  <c r="G123" i="26" s="1"/>
  <c r="V32" i="28" s="1"/>
  <c r="F124" i="25"/>
  <c r="H124" i="25" s="1"/>
  <c r="C125" i="27"/>
  <c r="A126" i="27"/>
  <c r="B125" i="25"/>
  <c r="C125" i="25" s="1"/>
  <c r="A126" i="25"/>
  <c r="A125" i="24"/>
  <c r="B124" i="24"/>
  <c r="C124" i="24" s="1"/>
  <c r="B125" i="26"/>
  <c r="A124" i="26"/>
  <c r="C124" i="26" s="1"/>
  <c r="D124" i="26" s="1"/>
  <c r="F123" i="24"/>
  <c r="H123" i="24" s="1"/>
  <c r="S20" i="28" s="1"/>
  <c r="J183" i="8"/>
  <c r="K183" i="8" s="1"/>
  <c r="I184" i="8"/>
  <c r="B282" i="21"/>
  <c r="D281" i="21"/>
  <c r="E281" i="21" s="1"/>
  <c r="C281" i="21"/>
  <c r="E280" i="21"/>
  <c r="B62" i="21"/>
  <c r="B37" i="16"/>
  <c r="A36" i="16"/>
  <c r="K38" i="7"/>
  <c r="L37" i="7"/>
  <c r="A336" i="5"/>
  <c r="B335" i="5"/>
  <c r="C335" i="5" s="1"/>
  <c r="D35" i="8"/>
  <c r="E35" i="8" s="1"/>
  <c r="B36" i="8"/>
  <c r="C36" i="8" s="1"/>
  <c r="A37" i="8"/>
  <c r="I323" i="10"/>
  <c r="H324" i="10"/>
  <c r="H99" i="10"/>
  <c r="M39" i="21"/>
  <c r="A40" i="6" l="1"/>
  <c r="B39" i="6"/>
  <c r="J323" i="10"/>
  <c r="M323" i="10"/>
  <c r="G124" i="26"/>
  <c r="F125" i="27"/>
  <c r="H125" i="27" s="1"/>
  <c r="F125" i="25"/>
  <c r="H125" i="25" s="1"/>
  <c r="F124" i="24"/>
  <c r="H124" i="24" s="1"/>
  <c r="A127" i="27"/>
  <c r="C126" i="27"/>
  <c r="A126" i="24"/>
  <c r="B125" i="24"/>
  <c r="C125" i="24" s="1"/>
  <c r="B126" i="26"/>
  <c r="A125" i="26"/>
  <c r="C125" i="26" s="1"/>
  <c r="D125" i="26" s="1"/>
  <c r="A127" i="25"/>
  <c r="B126" i="25"/>
  <c r="C126" i="25" s="1"/>
  <c r="J184" i="8"/>
  <c r="K184" i="8" s="1"/>
  <c r="I185" i="8"/>
  <c r="C282" i="21"/>
  <c r="B283" i="21"/>
  <c r="D282" i="21"/>
  <c r="B63" i="21"/>
  <c r="B38" i="16"/>
  <c r="A37" i="16"/>
  <c r="K39" i="7"/>
  <c r="L38" i="7"/>
  <c r="A337" i="5"/>
  <c r="B336" i="5"/>
  <c r="C336" i="5" s="1"/>
  <c r="D36" i="8"/>
  <c r="E36" i="8" s="1"/>
  <c r="A38" i="8"/>
  <c r="B37" i="8"/>
  <c r="C37" i="8" s="1"/>
  <c r="I324" i="10"/>
  <c r="H325" i="10"/>
  <c r="H100" i="10"/>
  <c r="M40" i="21"/>
  <c r="A41" i="6" l="1"/>
  <c r="B40" i="6"/>
  <c r="J324" i="10"/>
  <c r="M324" i="10"/>
  <c r="F126" i="27"/>
  <c r="H126" i="27" s="1"/>
  <c r="U21" i="28" s="1"/>
  <c r="F126" i="25"/>
  <c r="H126" i="25" s="1"/>
  <c r="T21" i="28" s="1"/>
  <c r="F125" i="24"/>
  <c r="H125" i="24" s="1"/>
  <c r="C127" i="27"/>
  <c r="A128" i="27"/>
  <c r="B127" i="25"/>
  <c r="C127" i="25" s="1"/>
  <c r="A128" i="25"/>
  <c r="B127" i="26"/>
  <c r="A126" i="26"/>
  <c r="C126" i="26" s="1"/>
  <c r="G125" i="26"/>
  <c r="A127" i="24"/>
  <c r="B126" i="24"/>
  <c r="C126" i="24" s="1"/>
  <c r="I186" i="8"/>
  <c r="J185" i="8"/>
  <c r="K185" i="8" s="1"/>
  <c r="E282" i="21"/>
  <c r="B284" i="21"/>
  <c r="D283" i="21"/>
  <c r="E283" i="21" s="1"/>
  <c r="C283" i="21"/>
  <c r="B64" i="21"/>
  <c r="B39" i="16"/>
  <c r="A38" i="16"/>
  <c r="K40" i="7"/>
  <c r="L39" i="7"/>
  <c r="A338" i="5"/>
  <c r="B337" i="5"/>
  <c r="C337" i="5" s="1"/>
  <c r="D37" i="8"/>
  <c r="E37" i="8" s="1"/>
  <c r="A39" i="8"/>
  <c r="B38" i="8"/>
  <c r="C38" i="8" s="1"/>
  <c r="H326" i="10"/>
  <c r="I325" i="10"/>
  <c r="H101" i="10"/>
  <c r="M41" i="21"/>
  <c r="A42" i="6" l="1"/>
  <c r="B41" i="6"/>
  <c r="J325" i="10"/>
  <c r="M325" i="10"/>
  <c r="D126" i="26"/>
  <c r="G126" i="26" s="1"/>
  <c r="V33" i="28" s="1"/>
  <c r="F127" i="27"/>
  <c r="H127" i="27" s="1"/>
  <c r="F127" i="25"/>
  <c r="H127" i="25" s="1"/>
  <c r="A129" i="27"/>
  <c r="C128" i="27"/>
  <c r="F128" i="27" s="1"/>
  <c r="H128" i="27" s="1"/>
  <c r="A128" i="24"/>
  <c r="B127" i="24"/>
  <c r="C127" i="24" s="1"/>
  <c r="F127" i="24" s="1"/>
  <c r="H127" i="24" s="1"/>
  <c r="B128" i="26"/>
  <c r="A127" i="26"/>
  <c r="C127" i="26" s="1"/>
  <c r="D127" i="26" s="1"/>
  <c r="A129" i="25"/>
  <c r="B128" i="25"/>
  <c r="C128" i="25" s="1"/>
  <c r="F126" i="24"/>
  <c r="H126" i="24" s="1"/>
  <c r="S21" i="28" s="1"/>
  <c r="I187" i="8"/>
  <c r="J186" i="8"/>
  <c r="K186" i="8" s="1"/>
  <c r="C284" i="21"/>
  <c r="B285" i="21"/>
  <c r="D284" i="21"/>
  <c r="B65" i="21"/>
  <c r="A39" i="16"/>
  <c r="B40" i="16"/>
  <c r="K41" i="7"/>
  <c r="L40" i="7"/>
  <c r="A339" i="5"/>
  <c r="B338" i="5"/>
  <c r="C338" i="5" s="1"/>
  <c r="D38" i="8"/>
  <c r="E38" i="8" s="1"/>
  <c r="A40" i="8"/>
  <c r="B39" i="8"/>
  <c r="C39" i="8" s="1"/>
  <c r="H327" i="10"/>
  <c r="I326" i="10"/>
  <c r="H102" i="10"/>
  <c r="M42" i="21"/>
  <c r="A43" i="6" l="1"/>
  <c r="B42" i="6"/>
  <c r="J326" i="10"/>
  <c r="M326" i="10"/>
  <c r="F128" i="25"/>
  <c r="H128" i="25" s="1"/>
  <c r="C129" i="27"/>
  <c r="A130" i="27"/>
  <c r="B129" i="25"/>
  <c r="C129" i="25" s="1"/>
  <c r="A130" i="25"/>
  <c r="B129" i="26"/>
  <c r="A128" i="26"/>
  <c r="C128" i="26" s="1"/>
  <c r="G127" i="26"/>
  <c r="A129" i="24"/>
  <c r="B128" i="24"/>
  <c r="C128" i="24" s="1"/>
  <c r="J187" i="8"/>
  <c r="K187" i="8" s="1"/>
  <c r="I188" i="8"/>
  <c r="B286" i="21"/>
  <c r="D285" i="21"/>
  <c r="E285" i="21" s="1"/>
  <c r="C285" i="21"/>
  <c r="N114" i="21"/>
  <c r="N109" i="21"/>
  <c r="O100" i="21"/>
  <c r="N95" i="21"/>
  <c r="N116" i="21"/>
  <c r="N97" i="21"/>
  <c r="O102" i="21"/>
  <c r="O117" i="21"/>
  <c r="N106" i="21"/>
  <c r="N104" i="21"/>
  <c r="N108" i="21"/>
  <c r="N117" i="21"/>
  <c r="N100" i="21"/>
  <c r="O113" i="21"/>
  <c r="N115" i="21"/>
  <c r="O108" i="21"/>
  <c r="N99" i="21"/>
  <c r="N98" i="21"/>
  <c r="O94" i="21"/>
  <c r="O104" i="21"/>
  <c r="O96" i="21"/>
  <c r="O114" i="21"/>
  <c r="O112" i="21"/>
  <c r="N112" i="21"/>
  <c r="N94" i="21"/>
  <c r="N105" i="21"/>
  <c r="N96" i="21"/>
  <c r="N103" i="21"/>
  <c r="O109" i="21"/>
  <c r="O105" i="21"/>
  <c r="O115" i="21"/>
  <c r="N107" i="21"/>
  <c r="O103" i="21"/>
  <c r="O110" i="21"/>
  <c r="O95" i="21"/>
  <c r="O106" i="21"/>
  <c r="N110" i="21"/>
  <c r="O116" i="21"/>
  <c r="O98" i="21"/>
  <c r="O107" i="21"/>
  <c r="N111" i="21"/>
  <c r="N113" i="21"/>
  <c r="N102" i="21"/>
  <c r="N101" i="21"/>
  <c r="O111" i="21"/>
  <c r="O99" i="21"/>
  <c r="O97" i="21"/>
  <c r="O101" i="21"/>
  <c r="E284" i="21"/>
  <c r="B66" i="21"/>
  <c r="A40" i="16"/>
  <c r="B41" i="16"/>
  <c r="K42" i="7"/>
  <c r="L41" i="7"/>
  <c r="A340" i="5"/>
  <c r="B339" i="5"/>
  <c r="C339" i="5" s="1"/>
  <c r="D39" i="8"/>
  <c r="E39" i="8" s="1"/>
  <c r="A41" i="8"/>
  <c r="B40" i="8"/>
  <c r="C40" i="8" s="1"/>
  <c r="I327" i="10"/>
  <c r="H328" i="10"/>
  <c r="H103" i="10"/>
  <c r="M43" i="21"/>
  <c r="A44" i="6" l="1"/>
  <c r="B43" i="6"/>
  <c r="J327" i="10"/>
  <c r="M327" i="10"/>
  <c r="D128" i="26"/>
  <c r="F129" i="25"/>
  <c r="H129" i="25" s="1"/>
  <c r="T22" i="28" s="1"/>
  <c r="F129" i="27"/>
  <c r="H129" i="27" s="1"/>
  <c r="U22" i="28" s="1"/>
  <c r="F128" i="24"/>
  <c r="H128" i="24" s="1"/>
  <c r="A131" i="27"/>
  <c r="C130" i="27"/>
  <c r="A130" i="24"/>
  <c r="B129" i="24"/>
  <c r="C129" i="24" s="1"/>
  <c r="B130" i="26"/>
  <c r="A129" i="26"/>
  <c r="C129" i="26" s="1"/>
  <c r="A131" i="25"/>
  <c r="B130" i="25"/>
  <c r="C130" i="25" s="1"/>
  <c r="F130" i="25" s="1"/>
  <c r="H130" i="25" s="1"/>
  <c r="G128" i="26"/>
  <c r="J188" i="8"/>
  <c r="K188" i="8" s="1"/>
  <c r="I189" i="8"/>
  <c r="C286" i="21"/>
  <c r="D286" i="21"/>
  <c r="E286" i="21" s="1"/>
  <c r="B67" i="21"/>
  <c r="B42" i="16"/>
  <c r="A41" i="16"/>
  <c r="K43" i="7"/>
  <c r="L42" i="7"/>
  <c r="B340" i="5"/>
  <c r="C340" i="5" s="1"/>
  <c r="A341" i="5"/>
  <c r="D40" i="8"/>
  <c r="E40" i="8" s="1"/>
  <c r="A42" i="8"/>
  <c r="B41" i="8"/>
  <c r="C41" i="8" s="1"/>
  <c r="I328" i="10"/>
  <c r="H329" i="10"/>
  <c r="H104" i="10"/>
  <c r="M44" i="21"/>
  <c r="A45" i="6" l="1"/>
  <c r="B44" i="6"/>
  <c r="J328" i="10"/>
  <c r="M328" i="10"/>
  <c r="D129" i="26"/>
  <c r="F130" i="27"/>
  <c r="H130" i="27" s="1"/>
  <c r="F129" i="24"/>
  <c r="H129" i="24" s="1"/>
  <c r="S22" i="28" s="1"/>
  <c r="C131" i="27"/>
  <c r="A132" i="27"/>
  <c r="B131" i="26"/>
  <c r="A130" i="26"/>
  <c r="C130" i="26" s="1"/>
  <c r="B131" i="25"/>
  <c r="C131" i="25" s="1"/>
  <c r="A132" i="25"/>
  <c r="G129" i="26"/>
  <c r="V34" i="28" s="1"/>
  <c r="A131" i="24"/>
  <c r="B130" i="24"/>
  <c r="C130" i="24" s="1"/>
  <c r="I190" i="8"/>
  <c r="J189" i="8"/>
  <c r="K189" i="8" s="1"/>
  <c r="B68" i="21"/>
  <c r="A42" i="16"/>
  <c r="B43" i="16"/>
  <c r="K44" i="7"/>
  <c r="L43" i="7"/>
  <c r="A342" i="5"/>
  <c r="B341" i="5"/>
  <c r="C341" i="5" s="1"/>
  <c r="D41" i="8"/>
  <c r="E41" i="8" s="1"/>
  <c r="A43" i="8"/>
  <c r="B42" i="8"/>
  <c r="C42" i="8" s="1"/>
  <c r="H330" i="10"/>
  <c r="I329" i="10"/>
  <c r="H105" i="10"/>
  <c r="M45" i="21"/>
  <c r="A46" i="6" l="1"/>
  <c r="B45" i="6"/>
  <c r="J329" i="10"/>
  <c r="M329" i="10"/>
  <c r="D130" i="26"/>
  <c r="G130" i="26" s="1"/>
  <c r="F131" i="27"/>
  <c r="H131" i="27" s="1"/>
  <c r="F131" i="25"/>
  <c r="H131" i="25" s="1"/>
  <c r="F130" i="24"/>
  <c r="H130" i="24" s="1"/>
  <c r="A133" i="27"/>
  <c r="C132" i="27"/>
  <c r="A132" i="24"/>
  <c r="B131" i="24"/>
  <c r="C131" i="24" s="1"/>
  <c r="A133" i="25"/>
  <c r="B132" i="25"/>
  <c r="C132" i="25" s="1"/>
  <c r="B132" i="26"/>
  <c r="A131" i="26"/>
  <c r="C131" i="26" s="1"/>
  <c r="D131" i="26" s="1"/>
  <c r="I191" i="8"/>
  <c r="J190" i="8"/>
  <c r="K190" i="8" s="1"/>
  <c r="B69" i="21"/>
  <c r="B44" i="16"/>
  <c r="A43" i="16"/>
  <c r="K45" i="7"/>
  <c r="L44" i="7"/>
  <c r="A343" i="5"/>
  <c r="B342" i="5"/>
  <c r="C342" i="5" s="1"/>
  <c r="D42" i="8"/>
  <c r="E42" i="8" s="1"/>
  <c r="A44" i="8"/>
  <c r="B43" i="8"/>
  <c r="C43" i="8" s="1"/>
  <c r="H331" i="10"/>
  <c r="I330" i="10"/>
  <c r="H106" i="10"/>
  <c r="M46" i="21"/>
  <c r="A47" i="6" l="1"/>
  <c r="B46" i="6"/>
  <c r="J330" i="10"/>
  <c r="M330" i="10"/>
  <c r="F132" i="27"/>
  <c r="H132" i="27" s="1"/>
  <c r="U23" i="28" s="1"/>
  <c r="F131" i="24"/>
  <c r="H131" i="24" s="1"/>
  <c r="C133" i="27"/>
  <c r="A134" i="27"/>
  <c r="B133" i="26"/>
  <c r="A132" i="26"/>
  <c r="C132" i="26" s="1"/>
  <c r="F132" i="25"/>
  <c r="H132" i="25" s="1"/>
  <c r="T23" i="28" s="1"/>
  <c r="A133" i="24"/>
  <c r="B132" i="24"/>
  <c r="C132" i="24" s="1"/>
  <c r="G131" i="26"/>
  <c r="B133" i="25"/>
  <c r="C133" i="25" s="1"/>
  <c r="A134" i="25"/>
  <c r="J191" i="8"/>
  <c r="K191" i="8" s="1"/>
  <c r="I192" i="8"/>
  <c r="B70" i="21"/>
  <c r="A44" i="16"/>
  <c r="B45" i="16"/>
  <c r="K46" i="7"/>
  <c r="L45" i="7"/>
  <c r="A344" i="5"/>
  <c r="B343" i="5"/>
  <c r="C343" i="5" s="1"/>
  <c r="D43" i="8"/>
  <c r="E43" i="8" s="1"/>
  <c r="A45" i="8"/>
  <c r="B44" i="8"/>
  <c r="C44" i="8" s="1"/>
  <c r="I331" i="10"/>
  <c r="H332" i="10"/>
  <c r="H107" i="10"/>
  <c r="M47" i="21"/>
  <c r="A48" i="6" l="1"/>
  <c r="B47" i="6"/>
  <c r="J331" i="10"/>
  <c r="M331" i="10"/>
  <c r="D132" i="26"/>
  <c r="G132" i="26" s="1"/>
  <c r="V35" i="28" s="1"/>
  <c r="F133" i="27"/>
  <c r="H133" i="27" s="1"/>
  <c r="A135" i="27"/>
  <c r="C134" i="27"/>
  <c r="F134" i="27" s="1"/>
  <c r="H134" i="27" s="1"/>
  <c r="A135" i="25"/>
  <c r="B134" i="25"/>
  <c r="C134" i="25" s="1"/>
  <c r="F132" i="24"/>
  <c r="H132" i="24" s="1"/>
  <c r="S23" i="28" s="1"/>
  <c r="F133" i="25"/>
  <c r="H133" i="25" s="1"/>
  <c r="A134" i="24"/>
  <c r="B133" i="24"/>
  <c r="C133" i="24" s="1"/>
  <c r="B134" i="26"/>
  <c r="A133" i="26"/>
  <c r="C133" i="26" s="1"/>
  <c r="D133" i="26" s="1"/>
  <c r="J192" i="8"/>
  <c r="K192" i="8" s="1"/>
  <c r="I193" i="8"/>
  <c r="B71" i="21"/>
  <c r="A45" i="16"/>
  <c r="B46" i="16"/>
  <c r="K47" i="7"/>
  <c r="L46" i="7"/>
  <c r="B344" i="5"/>
  <c r="C344" i="5" s="1"/>
  <c r="A345" i="5"/>
  <c r="D44" i="8"/>
  <c r="E44" i="8" s="1"/>
  <c r="A46" i="8"/>
  <c r="B45" i="8"/>
  <c r="C45" i="8" s="1"/>
  <c r="I332" i="10"/>
  <c r="H333" i="10"/>
  <c r="H108" i="10"/>
  <c r="M48" i="21"/>
  <c r="A49" i="6" l="1"/>
  <c r="B48" i="6"/>
  <c r="J332" i="10"/>
  <c r="M332" i="10"/>
  <c r="G133" i="26"/>
  <c r="F134" i="25"/>
  <c r="H134" i="25" s="1"/>
  <c r="F133" i="24"/>
  <c r="H133" i="24" s="1"/>
  <c r="C135" i="27"/>
  <c r="A136" i="27"/>
  <c r="B135" i="25"/>
  <c r="C135" i="25" s="1"/>
  <c r="A136" i="25"/>
  <c r="A135" i="24"/>
  <c r="B134" i="24"/>
  <c r="C134" i="24" s="1"/>
  <c r="B135" i="26"/>
  <c r="A134" i="26"/>
  <c r="C134" i="26" s="1"/>
  <c r="D134" i="26" s="1"/>
  <c r="I194" i="8"/>
  <c r="J193" i="8"/>
  <c r="K193" i="8" s="1"/>
  <c r="B72" i="21"/>
  <c r="A46" i="16"/>
  <c r="B47" i="16"/>
  <c r="K48" i="7"/>
  <c r="L47" i="7"/>
  <c r="A346" i="5"/>
  <c r="B345" i="5"/>
  <c r="C345" i="5" s="1"/>
  <c r="D45" i="8"/>
  <c r="E45" i="8" s="1"/>
  <c r="A47" i="8"/>
  <c r="B46" i="8"/>
  <c r="C46" i="8" s="1"/>
  <c r="H334" i="10"/>
  <c r="I333" i="10"/>
  <c r="H109" i="10"/>
  <c r="M49" i="21"/>
  <c r="A50" i="6" l="1"/>
  <c r="B49" i="6"/>
  <c r="J333" i="10"/>
  <c r="M333" i="10"/>
  <c r="G134" i="26"/>
  <c r="F135" i="27"/>
  <c r="H135" i="27" s="1"/>
  <c r="U24" i="28" s="1"/>
  <c r="F135" i="25"/>
  <c r="H135" i="25" s="1"/>
  <c r="T24" i="28" s="1"/>
  <c r="F134" i="24"/>
  <c r="H134" i="24" s="1"/>
  <c r="A137" i="27"/>
  <c r="C136" i="27"/>
  <c r="A136" i="24"/>
  <c r="B135" i="24"/>
  <c r="C135" i="24" s="1"/>
  <c r="B136" i="26"/>
  <c r="A135" i="26"/>
  <c r="C135" i="26" s="1"/>
  <c r="A137" i="25"/>
  <c r="B136" i="25"/>
  <c r="C136" i="25" s="1"/>
  <c r="I195" i="8"/>
  <c r="J194" i="8"/>
  <c r="K194" i="8" s="1"/>
  <c r="B73" i="21"/>
  <c r="A47" i="16"/>
  <c r="B48" i="16"/>
  <c r="K49" i="7"/>
  <c r="L48" i="7"/>
  <c r="A347" i="5"/>
  <c r="B346" i="5"/>
  <c r="C346" i="5" s="1"/>
  <c r="D46" i="8"/>
  <c r="E46" i="8" s="1"/>
  <c r="B47" i="8"/>
  <c r="C47" i="8" s="1"/>
  <c r="A48" i="8"/>
  <c r="H335" i="10"/>
  <c r="I334" i="10"/>
  <c r="H110" i="10"/>
  <c r="M50" i="21"/>
  <c r="A51" i="6" l="1"/>
  <c r="B50" i="6"/>
  <c r="J334" i="10"/>
  <c r="M334" i="10"/>
  <c r="D135" i="26"/>
  <c r="G135" i="26" s="1"/>
  <c r="V36" i="28" s="1"/>
  <c r="F136" i="27"/>
  <c r="H136" i="27" s="1"/>
  <c r="F136" i="25"/>
  <c r="H136" i="25" s="1"/>
  <c r="F135" i="24"/>
  <c r="H135" i="24" s="1"/>
  <c r="S24" i="28" s="1"/>
  <c r="C137" i="27"/>
  <c r="A138" i="27"/>
  <c r="B137" i="25"/>
  <c r="C137" i="25" s="1"/>
  <c r="A138" i="25"/>
  <c r="B137" i="26"/>
  <c r="A136" i="26"/>
  <c r="C136" i="26" s="1"/>
  <c r="A137" i="24"/>
  <c r="B136" i="24"/>
  <c r="C136" i="24" s="1"/>
  <c r="J195" i="8"/>
  <c r="K195" i="8" s="1"/>
  <c r="I196" i="8"/>
  <c r="B74" i="21"/>
  <c r="A48" i="16"/>
  <c r="B49" i="16"/>
  <c r="K50" i="7"/>
  <c r="L49" i="7"/>
  <c r="A348" i="5"/>
  <c r="B347" i="5"/>
  <c r="C347" i="5" s="1"/>
  <c r="D47" i="8"/>
  <c r="E47" i="8" s="1"/>
  <c r="A49" i="8"/>
  <c r="B48" i="8"/>
  <c r="C48" i="8" s="1"/>
  <c r="I335" i="10"/>
  <c r="H336" i="10"/>
  <c r="H111" i="10"/>
  <c r="M51" i="21"/>
  <c r="A52" i="6" l="1"/>
  <c r="B51" i="6"/>
  <c r="J335" i="10"/>
  <c r="M335" i="10"/>
  <c r="D136" i="26"/>
  <c r="F137" i="27"/>
  <c r="H137" i="27" s="1"/>
  <c r="F137" i="25"/>
  <c r="H137" i="25" s="1"/>
  <c r="F136" i="24"/>
  <c r="H136" i="24" s="1"/>
  <c r="A139" i="27"/>
  <c r="C138" i="27"/>
  <c r="A138" i="24"/>
  <c r="B137" i="24"/>
  <c r="C137" i="24" s="1"/>
  <c r="B138" i="26"/>
  <c r="A137" i="26"/>
  <c r="C137" i="26" s="1"/>
  <c r="A139" i="25"/>
  <c r="B138" i="25"/>
  <c r="C138" i="25" s="1"/>
  <c r="G136" i="26"/>
  <c r="J196" i="8"/>
  <c r="K196" i="8" s="1"/>
  <c r="I197" i="8"/>
  <c r="B75" i="21"/>
  <c r="A49" i="16"/>
  <c r="B50" i="16"/>
  <c r="K51" i="7"/>
  <c r="L50" i="7"/>
  <c r="B348" i="5"/>
  <c r="C348" i="5" s="1"/>
  <c r="A349" i="5"/>
  <c r="D48" i="8"/>
  <c r="E48" i="8" s="1"/>
  <c r="A50" i="8"/>
  <c r="B49" i="8"/>
  <c r="C49" i="8" s="1"/>
  <c r="I336" i="10"/>
  <c r="H337" i="10"/>
  <c r="H112" i="10"/>
  <c r="M52" i="21"/>
  <c r="A53" i="6" l="1"/>
  <c r="B52" i="6"/>
  <c r="J336" i="10"/>
  <c r="M336" i="10"/>
  <c r="D137" i="26"/>
  <c r="F138" i="27"/>
  <c r="H138" i="27" s="1"/>
  <c r="U25" i="28" s="1"/>
  <c r="F138" i="25"/>
  <c r="H138" i="25" s="1"/>
  <c r="T25" i="28" s="1"/>
  <c r="F137" i="24"/>
  <c r="H137" i="24" s="1"/>
  <c r="C139" i="27"/>
  <c r="A140" i="27"/>
  <c r="B139" i="25"/>
  <c r="C139" i="25" s="1"/>
  <c r="A140" i="25"/>
  <c r="B139" i="26"/>
  <c r="A138" i="26"/>
  <c r="C138" i="26" s="1"/>
  <c r="G137" i="26"/>
  <c r="A139" i="24"/>
  <c r="B138" i="24"/>
  <c r="C138" i="24" s="1"/>
  <c r="I198" i="8"/>
  <c r="J197" i="8"/>
  <c r="K197" i="8" s="1"/>
  <c r="B76" i="21"/>
  <c r="B51" i="16"/>
  <c r="A50" i="16"/>
  <c r="K52" i="7"/>
  <c r="L51" i="7"/>
  <c r="A350" i="5"/>
  <c r="B349" i="5"/>
  <c r="C349" i="5" s="1"/>
  <c r="D49" i="8"/>
  <c r="E49" i="8" s="1"/>
  <c r="A51" i="8"/>
  <c r="B50" i="8"/>
  <c r="C50" i="8" s="1"/>
  <c r="H338" i="10"/>
  <c r="I337" i="10"/>
  <c r="H113" i="10"/>
  <c r="M53" i="21"/>
  <c r="A54" i="6" l="1"/>
  <c r="B53" i="6"/>
  <c r="J337" i="10"/>
  <c r="M337" i="10"/>
  <c r="D138" i="26"/>
  <c r="G138" i="26" s="1"/>
  <c r="V37" i="28" s="1"/>
  <c r="F139" i="27"/>
  <c r="H139" i="27" s="1"/>
  <c r="F139" i="25"/>
  <c r="H139" i="25" s="1"/>
  <c r="F138" i="24"/>
  <c r="H138" i="24" s="1"/>
  <c r="S25" i="28" s="1"/>
  <c r="A141" i="27"/>
  <c r="C140" i="27"/>
  <c r="A140" i="24"/>
  <c r="B139" i="24"/>
  <c r="C139" i="24" s="1"/>
  <c r="B140" i="26"/>
  <c r="A139" i="26"/>
  <c r="C139" i="26" s="1"/>
  <c r="A141" i="25"/>
  <c r="B140" i="25"/>
  <c r="C140" i="25" s="1"/>
  <c r="I199" i="8"/>
  <c r="J198" i="8"/>
  <c r="K198" i="8" s="1"/>
  <c r="B77" i="21"/>
  <c r="A51" i="16"/>
  <c r="B52" i="16"/>
  <c r="K53" i="7"/>
  <c r="L52" i="7"/>
  <c r="A351" i="5"/>
  <c r="B350" i="5"/>
  <c r="C350" i="5" s="1"/>
  <c r="D50" i="8"/>
  <c r="E50" i="8" s="1"/>
  <c r="B51" i="8"/>
  <c r="C51" i="8" s="1"/>
  <c r="A52" i="8"/>
  <c r="H339" i="10"/>
  <c r="I338" i="10"/>
  <c r="H114" i="10"/>
  <c r="M54" i="21"/>
  <c r="A55" i="6" l="1"/>
  <c r="B54" i="6"/>
  <c r="J338" i="10"/>
  <c r="M338" i="10"/>
  <c r="D139" i="26"/>
  <c r="G139" i="26" s="1"/>
  <c r="F140" i="27"/>
  <c r="H140" i="27" s="1"/>
  <c r="F140" i="25"/>
  <c r="H140" i="25" s="1"/>
  <c r="F139" i="24"/>
  <c r="H139" i="24" s="1"/>
  <c r="C141" i="27"/>
  <c r="A142" i="27"/>
  <c r="B141" i="26"/>
  <c r="A140" i="26"/>
  <c r="C140" i="26" s="1"/>
  <c r="D140" i="26" s="1"/>
  <c r="A141" i="24"/>
  <c r="B140" i="24"/>
  <c r="C140" i="24" s="1"/>
  <c r="B141" i="25"/>
  <c r="C141" i="25" s="1"/>
  <c r="A142" i="25"/>
  <c r="J199" i="8"/>
  <c r="K199" i="8" s="1"/>
  <c r="I200" i="8"/>
  <c r="B78" i="21"/>
  <c r="A52" i="16"/>
  <c r="B53" i="16"/>
  <c r="K54" i="7"/>
  <c r="L53" i="7"/>
  <c r="A352" i="5"/>
  <c r="B351" i="5"/>
  <c r="C351" i="5" s="1"/>
  <c r="D51" i="8"/>
  <c r="E51" i="8" s="1"/>
  <c r="A53" i="8"/>
  <c r="B52" i="8"/>
  <c r="C52" i="8" s="1"/>
  <c r="I339" i="10"/>
  <c r="H340" i="10"/>
  <c r="H115" i="10"/>
  <c r="M55" i="21"/>
  <c r="A56" i="6" l="1"/>
  <c r="B55" i="6"/>
  <c r="J339" i="10"/>
  <c r="M339" i="10"/>
  <c r="G140" i="26"/>
  <c r="F141" i="27"/>
  <c r="H141" i="27" s="1"/>
  <c r="U26" i="28" s="1"/>
  <c r="A143" i="27"/>
  <c r="C142" i="27"/>
  <c r="F142" i="27" s="1"/>
  <c r="H142" i="27" s="1"/>
  <c r="F141" i="25"/>
  <c r="H141" i="25" s="1"/>
  <c r="T26" i="28" s="1"/>
  <c r="A142" i="24"/>
  <c r="B141" i="24"/>
  <c r="C141" i="24" s="1"/>
  <c r="A143" i="25"/>
  <c r="B142" i="25"/>
  <c r="C142" i="25" s="1"/>
  <c r="F140" i="24"/>
  <c r="H140" i="24" s="1"/>
  <c r="B142" i="26"/>
  <c r="A141" i="26"/>
  <c r="C141" i="26" s="1"/>
  <c r="J200" i="8"/>
  <c r="K200" i="8" s="1"/>
  <c r="I201" i="8"/>
  <c r="B79" i="21"/>
  <c r="B54" i="16"/>
  <c r="A53" i="16"/>
  <c r="K55" i="7"/>
  <c r="L54" i="7"/>
  <c r="B352" i="5"/>
  <c r="C352" i="5" s="1"/>
  <c r="A353" i="5"/>
  <c r="D52" i="8"/>
  <c r="E52" i="8" s="1"/>
  <c r="A54" i="8"/>
  <c r="B53" i="8"/>
  <c r="C53" i="8" s="1"/>
  <c r="I340" i="10"/>
  <c r="H341" i="10"/>
  <c r="H116" i="10"/>
  <c r="M56" i="21"/>
  <c r="A57" i="6" l="1"/>
  <c r="B56" i="6"/>
  <c r="J340" i="10"/>
  <c r="M340" i="10"/>
  <c r="D141" i="26"/>
  <c r="G141" i="26" s="1"/>
  <c r="V38" i="28" s="1"/>
  <c r="F142" i="25"/>
  <c r="H142" i="25" s="1"/>
  <c r="F141" i="24"/>
  <c r="H141" i="24" s="1"/>
  <c r="S26" i="28" s="1"/>
  <c r="C143" i="27"/>
  <c r="A144" i="27"/>
  <c r="A143" i="24"/>
  <c r="B142" i="24"/>
  <c r="C142" i="24" s="1"/>
  <c r="B143" i="25"/>
  <c r="C143" i="25" s="1"/>
  <c r="F143" i="25" s="1"/>
  <c r="H143" i="25" s="1"/>
  <c r="A144" i="25"/>
  <c r="B143" i="26"/>
  <c r="A142" i="26"/>
  <c r="C142" i="26" s="1"/>
  <c r="D142" i="26" s="1"/>
  <c r="I202" i="8"/>
  <c r="J201" i="8"/>
  <c r="K201" i="8" s="1"/>
  <c r="B80" i="21"/>
  <c r="B55" i="16"/>
  <c r="A54" i="16"/>
  <c r="K56" i="7"/>
  <c r="L55" i="7"/>
  <c r="A354" i="5"/>
  <c r="B353" i="5"/>
  <c r="C353" i="5" s="1"/>
  <c r="D53" i="8"/>
  <c r="E53" i="8" s="1"/>
  <c r="A55" i="8"/>
  <c r="B54" i="8"/>
  <c r="C54" i="8" s="1"/>
  <c r="H342" i="10"/>
  <c r="I341" i="10"/>
  <c r="H117" i="10"/>
  <c r="M57" i="21"/>
  <c r="A58" i="6" l="1"/>
  <c r="B57" i="6"/>
  <c r="J341" i="10"/>
  <c r="M341" i="10"/>
  <c r="F143" i="27"/>
  <c r="H143" i="27" s="1"/>
  <c r="A145" i="27"/>
  <c r="C144" i="27"/>
  <c r="F144" i="27" s="1"/>
  <c r="H144" i="27" s="1"/>
  <c r="U27" i="28" s="1"/>
  <c r="B144" i="26"/>
  <c r="A143" i="26"/>
  <c r="C143" i="26" s="1"/>
  <c r="D143" i="26" s="1"/>
  <c r="A145" i="25"/>
  <c r="B144" i="25"/>
  <c r="C144" i="25" s="1"/>
  <c r="F142" i="24"/>
  <c r="H142" i="24" s="1"/>
  <c r="G142" i="26"/>
  <c r="A144" i="24"/>
  <c r="B143" i="24"/>
  <c r="C143" i="24" s="1"/>
  <c r="F143" i="24" s="1"/>
  <c r="H143" i="24" s="1"/>
  <c r="I203" i="8"/>
  <c r="J202" i="8"/>
  <c r="K202" i="8" s="1"/>
  <c r="B81" i="21"/>
  <c r="B56" i="16"/>
  <c r="A55" i="16"/>
  <c r="K57" i="7"/>
  <c r="L56" i="7"/>
  <c r="A355" i="5"/>
  <c r="B354" i="5"/>
  <c r="C354" i="5" s="1"/>
  <c r="D54" i="8"/>
  <c r="E54" i="8" s="1"/>
  <c r="A56" i="8"/>
  <c r="B55" i="8"/>
  <c r="C55" i="8" s="1"/>
  <c r="H343" i="10"/>
  <c r="I342" i="10"/>
  <c r="H118" i="10"/>
  <c r="M58" i="21"/>
  <c r="A59" i="6" l="1"/>
  <c r="B58" i="6"/>
  <c r="J342" i="10"/>
  <c r="M342" i="10"/>
  <c r="G143" i="26"/>
  <c r="C145" i="27"/>
  <c r="A146" i="27"/>
  <c r="A145" i="24"/>
  <c r="B144" i="24"/>
  <c r="C144" i="24" s="1"/>
  <c r="F144" i="25"/>
  <c r="H144" i="25" s="1"/>
  <c r="T27" i="28" s="1"/>
  <c r="B145" i="25"/>
  <c r="C145" i="25" s="1"/>
  <c r="A146" i="25"/>
  <c r="B145" i="26"/>
  <c r="A144" i="26"/>
  <c r="C144" i="26" s="1"/>
  <c r="J203" i="8"/>
  <c r="K203" i="8" s="1"/>
  <c r="I204" i="8"/>
  <c r="B82" i="21"/>
  <c r="A56" i="16"/>
  <c r="B57" i="16"/>
  <c r="K58" i="7"/>
  <c r="L57" i="7"/>
  <c r="A356" i="5"/>
  <c r="B355" i="5"/>
  <c r="C355" i="5" s="1"/>
  <c r="D55" i="8"/>
  <c r="E55" i="8" s="1"/>
  <c r="A57" i="8"/>
  <c r="B56" i="8"/>
  <c r="C56" i="8" s="1"/>
  <c r="I343" i="10"/>
  <c r="H344" i="10"/>
  <c r="H119" i="10"/>
  <c r="M59" i="21"/>
  <c r="A60" i="6" l="1"/>
  <c r="B59" i="6"/>
  <c r="J343" i="10"/>
  <c r="M343" i="10"/>
  <c r="D144" i="26"/>
  <c r="G144" i="26" s="1"/>
  <c r="V39" i="28" s="1"/>
  <c r="F145" i="27"/>
  <c r="H145" i="27" s="1"/>
  <c r="F144" i="24"/>
  <c r="H144" i="24" s="1"/>
  <c r="S27" i="28" s="1"/>
  <c r="A147" i="27"/>
  <c r="C146" i="27"/>
  <c r="B146" i="26"/>
  <c r="A145" i="26"/>
  <c r="C145" i="26" s="1"/>
  <c r="A147" i="25"/>
  <c r="B146" i="25"/>
  <c r="C146" i="25" s="1"/>
  <c r="F145" i="25"/>
  <c r="H145" i="25" s="1"/>
  <c r="A146" i="24"/>
  <c r="B145" i="24"/>
  <c r="C145" i="24" s="1"/>
  <c r="J204" i="8"/>
  <c r="K204" i="8" s="1"/>
  <c r="I205" i="8"/>
  <c r="B83" i="21"/>
  <c r="B58" i="16"/>
  <c r="A57" i="16"/>
  <c r="K59" i="7"/>
  <c r="L58" i="7"/>
  <c r="B356" i="5"/>
  <c r="C356" i="5" s="1"/>
  <c r="A357" i="5"/>
  <c r="D56" i="8"/>
  <c r="E56" i="8" s="1"/>
  <c r="A58" i="8"/>
  <c r="B57" i="8"/>
  <c r="C57" i="8" s="1"/>
  <c r="I344" i="10"/>
  <c r="H345" i="10"/>
  <c r="H120" i="10"/>
  <c r="M60" i="21"/>
  <c r="A61" i="6" l="1"/>
  <c r="B60" i="6"/>
  <c r="J344" i="10"/>
  <c r="M344" i="10"/>
  <c r="D145" i="26"/>
  <c r="G145" i="26" s="1"/>
  <c r="F146" i="27"/>
  <c r="H146" i="27" s="1"/>
  <c r="C147" i="27"/>
  <c r="A148" i="27"/>
  <c r="F145" i="24"/>
  <c r="H145" i="24" s="1"/>
  <c r="F146" i="25"/>
  <c r="H146" i="25" s="1"/>
  <c r="A147" i="24"/>
  <c r="B146" i="24"/>
  <c r="C146" i="24" s="1"/>
  <c r="B147" i="25"/>
  <c r="C147" i="25" s="1"/>
  <c r="A148" i="25"/>
  <c r="B147" i="26"/>
  <c r="A146" i="26"/>
  <c r="C146" i="26" s="1"/>
  <c r="I206" i="8"/>
  <c r="J205" i="8"/>
  <c r="K205" i="8" s="1"/>
  <c r="B84" i="21"/>
  <c r="A58" i="16"/>
  <c r="B59" i="16"/>
  <c r="K60" i="7"/>
  <c r="L59" i="7"/>
  <c r="A358" i="5"/>
  <c r="B357" i="5"/>
  <c r="C357" i="5" s="1"/>
  <c r="D57" i="8"/>
  <c r="E57" i="8" s="1"/>
  <c r="A59" i="8"/>
  <c r="B58" i="8"/>
  <c r="C58" i="8" s="1"/>
  <c r="H346" i="10"/>
  <c r="I345" i="10"/>
  <c r="H121" i="10"/>
  <c r="M61" i="21"/>
  <c r="A62" i="6" l="1"/>
  <c r="B61" i="6"/>
  <c r="J345" i="10"/>
  <c r="M345" i="10"/>
  <c r="D146" i="26"/>
  <c r="G146" i="26" s="1"/>
  <c r="F147" i="27"/>
  <c r="H147" i="27" s="1"/>
  <c r="U28" i="28" s="1"/>
  <c r="F146" i="24"/>
  <c r="H146" i="24" s="1"/>
  <c r="A149" i="27"/>
  <c r="C148" i="27"/>
  <c r="A148" i="24"/>
  <c r="B147" i="24"/>
  <c r="C147" i="24" s="1"/>
  <c r="A149" i="25"/>
  <c r="B148" i="25"/>
  <c r="C148" i="25" s="1"/>
  <c r="F147" i="25"/>
  <c r="H147" i="25" s="1"/>
  <c r="T28" i="28" s="1"/>
  <c r="B148" i="26"/>
  <c r="A147" i="26"/>
  <c r="C147" i="26" s="1"/>
  <c r="D147" i="26" s="1"/>
  <c r="I207" i="8"/>
  <c r="J206" i="8"/>
  <c r="K206" i="8" s="1"/>
  <c r="B85" i="21"/>
  <c r="B60" i="16"/>
  <c r="A59" i="16"/>
  <c r="K61" i="7"/>
  <c r="L60" i="7"/>
  <c r="A359" i="5"/>
  <c r="B358" i="5"/>
  <c r="C358" i="5" s="1"/>
  <c r="D58" i="8"/>
  <c r="E58" i="8" s="1"/>
  <c r="A60" i="8"/>
  <c r="B59" i="8"/>
  <c r="C59" i="8" s="1"/>
  <c r="H347" i="10"/>
  <c r="I346" i="10"/>
  <c r="H122" i="10"/>
  <c r="M62" i="21"/>
  <c r="A63" i="6" l="1"/>
  <c r="B62" i="6"/>
  <c r="J346" i="10"/>
  <c r="M346" i="10"/>
  <c r="G147" i="26"/>
  <c r="V40" i="28" s="1"/>
  <c r="F148" i="27"/>
  <c r="H148" i="27" s="1"/>
  <c r="F147" i="24"/>
  <c r="H147" i="24" s="1"/>
  <c r="S28" i="28" s="1"/>
  <c r="C149" i="27"/>
  <c r="A150" i="27"/>
  <c r="F148" i="25"/>
  <c r="H148" i="25" s="1"/>
  <c r="A149" i="24"/>
  <c r="B148" i="24"/>
  <c r="C148" i="24" s="1"/>
  <c r="B149" i="26"/>
  <c r="A148" i="26"/>
  <c r="C148" i="26" s="1"/>
  <c r="B149" i="25"/>
  <c r="C149" i="25" s="1"/>
  <c r="A150" i="25"/>
  <c r="I208" i="8"/>
  <c r="J207" i="8"/>
  <c r="K207" i="8" s="1"/>
  <c r="B86" i="21"/>
  <c r="A60" i="16"/>
  <c r="B61" i="16"/>
  <c r="K62" i="7"/>
  <c r="L61" i="7"/>
  <c r="A360" i="5"/>
  <c r="B359" i="5"/>
  <c r="C359" i="5" s="1"/>
  <c r="D59" i="8"/>
  <c r="E59" i="8" s="1"/>
  <c r="A61" i="8"/>
  <c r="B60" i="8"/>
  <c r="C60" i="8" s="1"/>
  <c r="I347" i="10"/>
  <c r="H348" i="10"/>
  <c r="H123" i="10"/>
  <c r="M63" i="21"/>
  <c r="A64" i="6" l="1"/>
  <c r="B63" i="6"/>
  <c r="J347" i="10"/>
  <c r="M347" i="10"/>
  <c r="D148" i="26"/>
  <c r="G148" i="26" s="1"/>
  <c r="F149" i="27"/>
  <c r="H149" i="27" s="1"/>
  <c r="F149" i="25"/>
  <c r="H149" i="25" s="1"/>
  <c r="A151" i="27"/>
  <c r="C150" i="27"/>
  <c r="F148" i="24"/>
  <c r="H148" i="24" s="1"/>
  <c r="A150" i="24"/>
  <c r="B149" i="24"/>
  <c r="C149" i="24" s="1"/>
  <c r="A151" i="25"/>
  <c r="B150" i="25"/>
  <c r="C150" i="25" s="1"/>
  <c r="B150" i="26"/>
  <c r="A149" i="26"/>
  <c r="C149" i="26" s="1"/>
  <c r="D149" i="26" s="1"/>
  <c r="J208" i="8"/>
  <c r="K208" i="8" s="1"/>
  <c r="I209" i="8"/>
  <c r="B87" i="21"/>
  <c r="B62" i="16"/>
  <c r="A61" i="16"/>
  <c r="K63" i="7"/>
  <c r="L62" i="7"/>
  <c r="B360" i="5"/>
  <c r="C360" i="5" s="1"/>
  <c r="A361" i="5"/>
  <c r="D60" i="8"/>
  <c r="E60" i="8" s="1"/>
  <c r="A62" i="8"/>
  <c r="B61" i="8"/>
  <c r="C61" i="8" s="1"/>
  <c r="I348" i="10"/>
  <c r="H349" i="10"/>
  <c r="H124" i="10"/>
  <c r="M64" i="21"/>
  <c r="A65" i="6" l="1"/>
  <c r="B64" i="6"/>
  <c r="J348" i="10"/>
  <c r="M348" i="10"/>
  <c r="F150" i="27"/>
  <c r="H150" i="27" s="1"/>
  <c r="U29" i="28" s="1"/>
  <c r="F150" i="25"/>
  <c r="H150" i="25" s="1"/>
  <c r="T29" i="28" s="1"/>
  <c r="F149" i="24"/>
  <c r="H149" i="24" s="1"/>
  <c r="C151" i="27"/>
  <c r="A152" i="27"/>
  <c r="A151" i="24"/>
  <c r="B150" i="24"/>
  <c r="C150" i="24" s="1"/>
  <c r="B151" i="26"/>
  <c r="A150" i="26"/>
  <c r="C150" i="26" s="1"/>
  <c r="G149" i="26"/>
  <c r="B151" i="25"/>
  <c r="C151" i="25" s="1"/>
  <c r="A152" i="25"/>
  <c r="J209" i="8"/>
  <c r="K209" i="8" s="1"/>
  <c r="I210" i="8"/>
  <c r="B88" i="21"/>
  <c r="A62" i="16"/>
  <c r="B63" i="16"/>
  <c r="K64" i="7"/>
  <c r="L63" i="7"/>
  <c r="A362" i="5"/>
  <c r="B361" i="5"/>
  <c r="C361" i="5" s="1"/>
  <c r="D61" i="8"/>
  <c r="E61" i="8" s="1"/>
  <c r="A63" i="8"/>
  <c r="B62" i="8"/>
  <c r="C62" i="8" s="1"/>
  <c r="H350" i="10"/>
  <c r="I349" i="10"/>
  <c r="H125" i="10"/>
  <c r="M65" i="21"/>
  <c r="A66" i="6" l="1"/>
  <c r="B65" i="6"/>
  <c r="J349" i="10"/>
  <c r="M349" i="10"/>
  <c r="D150" i="26"/>
  <c r="G150" i="26" s="1"/>
  <c r="V41" i="28" s="1"/>
  <c r="F151" i="27"/>
  <c r="H151" i="27" s="1"/>
  <c r="A153" i="27"/>
  <c r="C152" i="27"/>
  <c r="F152" i="27" s="1"/>
  <c r="H152" i="27" s="1"/>
  <c r="F151" i="25"/>
  <c r="H151" i="25" s="1"/>
  <c r="B152" i="26"/>
  <c r="A151" i="26"/>
  <c r="C151" i="26" s="1"/>
  <c r="A153" i="25"/>
  <c r="B152" i="25"/>
  <c r="C152" i="25" s="1"/>
  <c r="F150" i="24"/>
  <c r="H150" i="24" s="1"/>
  <c r="S29" i="28" s="1"/>
  <c r="A152" i="24"/>
  <c r="B151" i="24"/>
  <c r="C151" i="24" s="1"/>
  <c r="I211" i="8"/>
  <c r="J210" i="8"/>
  <c r="K210" i="8" s="1"/>
  <c r="B89" i="21"/>
  <c r="B64" i="16"/>
  <c r="A63" i="16"/>
  <c r="K65" i="7"/>
  <c r="L64" i="7"/>
  <c r="A363" i="5"/>
  <c r="B362" i="5"/>
  <c r="C362" i="5" s="1"/>
  <c r="D62" i="8"/>
  <c r="E62" i="8" s="1"/>
  <c r="B63" i="8"/>
  <c r="C63" i="8" s="1"/>
  <c r="A64" i="8"/>
  <c r="H351" i="10"/>
  <c r="I350" i="10"/>
  <c r="H126" i="10"/>
  <c r="M66" i="21"/>
  <c r="A67" i="6" l="1"/>
  <c r="B66" i="6"/>
  <c r="J350" i="10"/>
  <c r="M350" i="10"/>
  <c r="D151" i="26"/>
  <c r="G151" i="26" s="1"/>
  <c r="F151" i="24"/>
  <c r="H151" i="24" s="1"/>
  <c r="F152" i="25"/>
  <c r="H152" i="25" s="1"/>
  <c r="C153" i="27"/>
  <c r="A154" i="27"/>
  <c r="A153" i="24"/>
  <c r="B152" i="24"/>
  <c r="C152" i="24" s="1"/>
  <c r="B153" i="25"/>
  <c r="C153" i="25" s="1"/>
  <c r="A154" i="25"/>
  <c r="B153" i="26"/>
  <c r="A152" i="26"/>
  <c r="C152" i="26" s="1"/>
  <c r="D152" i="26" s="1"/>
  <c r="I212" i="8"/>
  <c r="J211" i="8"/>
  <c r="K211" i="8" s="1"/>
  <c r="B90" i="21"/>
  <c r="A64" i="16"/>
  <c r="B65" i="16"/>
  <c r="K66" i="7"/>
  <c r="L65" i="7"/>
  <c r="A364" i="5"/>
  <c r="B363" i="5"/>
  <c r="C363" i="5" s="1"/>
  <c r="D63" i="8"/>
  <c r="E63" i="8" s="1"/>
  <c r="A65" i="8"/>
  <c r="B64" i="8"/>
  <c r="C64" i="8" s="1"/>
  <c r="I351" i="10"/>
  <c r="H352" i="10"/>
  <c r="H127" i="10"/>
  <c r="M67" i="21"/>
  <c r="A68" i="6" l="1"/>
  <c r="B67" i="6"/>
  <c r="J351" i="10"/>
  <c r="M351" i="10"/>
  <c r="F153" i="25"/>
  <c r="H153" i="25" s="1"/>
  <c r="T30" i="28" s="1"/>
  <c r="F153" i="27"/>
  <c r="H153" i="27" s="1"/>
  <c r="U30" i="28" s="1"/>
  <c r="F152" i="24"/>
  <c r="H152" i="24" s="1"/>
  <c r="A155" i="27"/>
  <c r="C154" i="27"/>
  <c r="B154" i="26"/>
  <c r="A153" i="26"/>
  <c r="C153" i="26" s="1"/>
  <c r="A155" i="25"/>
  <c r="B154" i="25"/>
  <c r="C154" i="25" s="1"/>
  <c r="G152" i="26"/>
  <c r="A154" i="24"/>
  <c r="B153" i="24"/>
  <c r="C153" i="24" s="1"/>
  <c r="I213" i="8"/>
  <c r="J212" i="8"/>
  <c r="K212" i="8" s="1"/>
  <c r="B91" i="21"/>
  <c r="B66" i="16"/>
  <c r="A65" i="16"/>
  <c r="K67" i="7"/>
  <c r="L66" i="7"/>
  <c r="B364" i="5"/>
  <c r="C364" i="5" s="1"/>
  <c r="A365" i="5"/>
  <c r="D64" i="8"/>
  <c r="E64" i="8" s="1"/>
  <c r="A66" i="8"/>
  <c r="B65" i="8"/>
  <c r="C65" i="8" s="1"/>
  <c r="I352" i="10"/>
  <c r="H353" i="10"/>
  <c r="H128" i="10"/>
  <c r="M68" i="21"/>
  <c r="A69" i="6" l="1"/>
  <c r="B68" i="6"/>
  <c r="J352" i="10"/>
  <c r="M352" i="10"/>
  <c r="D153" i="26"/>
  <c r="G153" i="26" s="1"/>
  <c r="V42" i="28" s="1"/>
  <c r="F154" i="27"/>
  <c r="H154" i="27" s="1"/>
  <c r="F154" i="25"/>
  <c r="H154" i="25" s="1"/>
  <c r="C155" i="27"/>
  <c r="A156" i="27"/>
  <c r="F153" i="24"/>
  <c r="H153" i="24" s="1"/>
  <c r="S30" i="28" s="1"/>
  <c r="A155" i="24"/>
  <c r="B154" i="24"/>
  <c r="C154" i="24" s="1"/>
  <c r="B155" i="25"/>
  <c r="C155" i="25" s="1"/>
  <c r="A156" i="25"/>
  <c r="B155" i="26"/>
  <c r="A154" i="26"/>
  <c r="C154" i="26" s="1"/>
  <c r="J213" i="8"/>
  <c r="K213" i="8" s="1"/>
  <c r="I214" i="8"/>
  <c r="B92" i="21"/>
  <c r="A66" i="16"/>
  <c r="B67" i="16"/>
  <c r="K68" i="7"/>
  <c r="L67" i="7"/>
  <c r="A366" i="5"/>
  <c r="B365" i="5"/>
  <c r="C365" i="5" s="1"/>
  <c r="D65" i="8"/>
  <c r="E65" i="8" s="1"/>
  <c r="A67" i="8"/>
  <c r="B66" i="8"/>
  <c r="C66" i="8" s="1"/>
  <c r="H354" i="10"/>
  <c r="I353" i="10"/>
  <c r="H129" i="10"/>
  <c r="M69" i="21"/>
  <c r="A70" i="6" l="1"/>
  <c r="B69" i="6"/>
  <c r="J353" i="10"/>
  <c r="M353" i="10"/>
  <c r="D154" i="26"/>
  <c r="G154" i="26" s="1"/>
  <c r="F155" i="27"/>
  <c r="H155" i="27" s="1"/>
  <c r="A157" i="27"/>
  <c r="C156" i="27"/>
  <c r="B156" i="26"/>
  <c r="A155" i="26"/>
  <c r="C155" i="26" s="1"/>
  <c r="D155" i="26" s="1"/>
  <c r="A157" i="25"/>
  <c r="B156" i="25"/>
  <c r="C156" i="25" s="1"/>
  <c r="F154" i="24"/>
  <c r="H154" i="24" s="1"/>
  <c r="A156" i="24"/>
  <c r="B155" i="24"/>
  <c r="C155" i="24" s="1"/>
  <c r="F155" i="25"/>
  <c r="H155" i="25" s="1"/>
  <c r="I215" i="8"/>
  <c r="J214" i="8"/>
  <c r="K214" i="8" s="1"/>
  <c r="B93" i="21"/>
  <c r="B68" i="16"/>
  <c r="A67" i="16"/>
  <c r="K69" i="7"/>
  <c r="L68" i="7"/>
  <c r="A367" i="5"/>
  <c r="B366" i="5"/>
  <c r="C366" i="5" s="1"/>
  <c r="D66" i="8"/>
  <c r="E66" i="8" s="1"/>
  <c r="B67" i="8"/>
  <c r="C67" i="8" s="1"/>
  <c r="A68" i="8"/>
  <c r="H355" i="10"/>
  <c r="I354" i="10"/>
  <c r="H130" i="10"/>
  <c r="M70" i="21"/>
  <c r="A71" i="6" l="1"/>
  <c r="B70" i="6"/>
  <c r="J354" i="10"/>
  <c r="M354" i="10"/>
  <c r="G155" i="26"/>
  <c r="F156" i="25"/>
  <c r="H156" i="25" s="1"/>
  <c r="T31" i="28" s="1"/>
  <c r="F156" i="27"/>
  <c r="H156" i="27" s="1"/>
  <c r="U31" i="28" s="1"/>
  <c r="C157" i="27"/>
  <c r="A158" i="27"/>
  <c r="F155" i="24"/>
  <c r="H155" i="24" s="1"/>
  <c r="A157" i="24"/>
  <c r="B156" i="24"/>
  <c r="C156" i="24" s="1"/>
  <c r="B157" i="25"/>
  <c r="C157" i="25" s="1"/>
  <c r="A158" i="25"/>
  <c r="B157" i="26"/>
  <c r="A156" i="26"/>
  <c r="C156" i="26" s="1"/>
  <c r="I216" i="8"/>
  <c r="J215" i="8"/>
  <c r="K215" i="8" s="1"/>
  <c r="B94" i="21"/>
  <c r="A68" i="16"/>
  <c r="B69" i="16"/>
  <c r="K70" i="7"/>
  <c r="L69" i="7"/>
  <c r="A368" i="5"/>
  <c r="B367" i="5"/>
  <c r="C367" i="5" s="1"/>
  <c r="D67" i="8"/>
  <c r="E67" i="8" s="1"/>
  <c r="A69" i="8"/>
  <c r="B68" i="8"/>
  <c r="C68" i="8" s="1"/>
  <c r="I355" i="10"/>
  <c r="H356" i="10"/>
  <c r="I356" i="10" s="1"/>
  <c r="H131" i="10"/>
  <c r="M71" i="21"/>
  <c r="A72" i="6" l="1"/>
  <c r="B71" i="6"/>
  <c r="J355" i="10"/>
  <c r="M355" i="10"/>
  <c r="J356" i="10"/>
  <c r="M356" i="10"/>
  <c r="D156" i="26"/>
  <c r="F157" i="27"/>
  <c r="H157" i="27" s="1"/>
  <c r="A159" i="27"/>
  <c r="C158" i="27"/>
  <c r="B158" i="26"/>
  <c r="A157" i="26"/>
  <c r="C157" i="26" s="1"/>
  <c r="D157" i="26" s="1"/>
  <c r="A159" i="25"/>
  <c r="B158" i="25"/>
  <c r="C158" i="25" s="1"/>
  <c r="F156" i="24"/>
  <c r="H156" i="24" s="1"/>
  <c r="S31" i="28" s="1"/>
  <c r="G156" i="26"/>
  <c r="V43" i="28" s="1"/>
  <c r="A158" i="24"/>
  <c r="B157" i="24"/>
  <c r="C157" i="24" s="1"/>
  <c r="F157" i="24" s="1"/>
  <c r="H157" i="24" s="1"/>
  <c r="F157" i="25"/>
  <c r="H157" i="25" s="1"/>
  <c r="J216" i="8"/>
  <c r="K216" i="8" s="1"/>
  <c r="I217" i="8"/>
  <c r="B95" i="21"/>
  <c r="B70" i="16"/>
  <c r="A69" i="16"/>
  <c r="K71" i="7"/>
  <c r="L70" i="7"/>
  <c r="B368" i="5"/>
  <c r="C368" i="5" s="1"/>
  <c r="A369" i="5"/>
  <c r="D68" i="8"/>
  <c r="E68" i="8" s="1"/>
  <c r="A70" i="8"/>
  <c r="B69" i="8"/>
  <c r="C69" i="8" s="1"/>
  <c r="H132" i="10"/>
  <c r="M72" i="21"/>
  <c r="A73" i="6" l="1"/>
  <c r="B72" i="6"/>
  <c r="G157" i="26"/>
  <c r="F158" i="25"/>
  <c r="H158" i="25" s="1"/>
  <c r="C159" i="27"/>
  <c r="A160" i="27"/>
  <c r="F158" i="27"/>
  <c r="H158" i="27" s="1"/>
  <c r="A159" i="24"/>
  <c r="B158" i="24"/>
  <c r="C158" i="24" s="1"/>
  <c r="B159" i="25"/>
  <c r="C159" i="25" s="1"/>
  <c r="A160" i="25"/>
  <c r="B159" i="26"/>
  <c r="A158" i="26"/>
  <c r="C158" i="26" s="1"/>
  <c r="D158" i="26" s="1"/>
  <c r="J217" i="8"/>
  <c r="K217" i="8" s="1"/>
  <c r="I218" i="8"/>
  <c r="B96" i="21"/>
  <c r="B71" i="16"/>
  <c r="A70" i="16"/>
  <c r="K72" i="7"/>
  <c r="L71" i="7"/>
  <c r="A370" i="5"/>
  <c r="B369" i="5"/>
  <c r="C369" i="5" s="1"/>
  <c r="D69" i="8"/>
  <c r="E69" i="8" s="1"/>
  <c r="A71" i="8"/>
  <c r="B70" i="8"/>
  <c r="C70" i="8" s="1"/>
  <c r="H133" i="10"/>
  <c r="M73" i="21"/>
  <c r="A74" i="6" l="1"/>
  <c r="B73" i="6"/>
  <c r="F158" i="24"/>
  <c r="H158" i="24" s="1"/>
  <c r="F159" i="25"/>
  <c r="H159" i="25" s="1"/>
  <c r="T32" i="28" s="1"/>
  <c r="F159" i="27"/>
  <c r="H159" i="27" s="1"/>
  <c r="U32" i="28" s="1"/>
  <c r="A161" i="27"/>
  <c r="C160" i="27"/>
  <c r="B160" i="26"/>
  <c r="A159" i="26"/>
  <c r="C159" i="26" s="1"/>
  <c r="A161" i="25"/>
  <c r="B160" i="25"/>
  <c r="C160" i="25" s="1"/>
  <c r="F160" i="25" s="1"/>
  <c r="H160" i="25" s="1"/>
  <c r="G158" i="26"/>
  <c r="A160" i="24"/>
  <c r="B159" i="24"/>
  <c r="C159" i="24" s="1"/>
  <c r="I219" i="8"/>
  <c r="J218" i="8"/>
  <c r="K218" i="8" s="1"/>
  <c r="B97" i="21"/>
  <c r="B72" i="16"/>
  <c r="A71" i="16"/>
  <c r="K73" i="7"/>
  <c r="L72" i="7"/>
  <c r="B370" i="5"/>
  <c r="C370" i="5" s="1"/>
  <c r="A371" i="5"/>
  <c r="D70" i="8"/>
  <c r="E70" i="8" s="1"/>
  <c r="A72" i="8"/>
  <c r="B71" i="8"/>
  <c r="C71" i="8" s="1"/>
  <c r="H134" i="10"/>
  <c r="M74" i="21"/>
  <c r="A75" i="6" l="1"/>
  <c r="B74" i="6"/>
  <c r="D159" i="26"/>
  <c r="G159" i="26" s="1"/>
  <c r="V44" i="28" s="1"/>
  <c r="F159" i="24"/>
  <c r="H159" i="24" s="1"/>
  <c r="S32" i="28" s="1"/>
  <c r="F160" i="27"/>
  <c r="H160" i="27" s="1"/>
  <c r="C161" i="27"/>
  <c r="A162" i="27"/>
  <c r="A161" i="24"/>
  <c r="B160" i="24"/>
  <c r="C160" i="24" s="1"/>
  <c r="B161" i="25"/>
  <c r="C161" i="25" s="1"/>
  <c r="A162" i="25"/>
  <c r="B161" i="26"/>
  <c r="A160" i="26"/>
  <c r="C160" i="26" s="1"/>
  <c r="D160" i="26" s="1"/>
  <c r="I220" i="8"/>
  <c r="J219" i="8"/>
  <c r="K219" i="8" s="1"/>
  <c r="B98" i="21"/>
  <c r="A72" i="16"/>
  <c r="B73" i="16"/>
  <c r="K74" i="7"/>
  <c r="L73" i="7"/>
  <c r="A372" i="5"/>
  <c r="B371" i="5"/>
  <c r="C371" i="5" s="1"/>
  <c r="D71" i="8"/>
  <c r="E71" i="8" s="1"/>
  <c r="A73" i="8"/>
  <c r="B72" i="8"/>
  <c r="C72" i="8" s="1"/>
  <c r="H135" i="10"/>
  <c r="M75" i="21"/>
  <c r="A76" i="6" l="1"/>
  <c r="B75" i="6"/>
  <c r="F161" i="27"/>
  <c r="H161" i="27" s="1"/>
  <c r="F161" i="25"/>
  <c r="H161" i="25" s="1"/>
  <c r="F160" i="24"/>
  <c r="H160" i="24" s="1"/>
  <c r="A163" i="27"/>
  <c r="C162" i="27"/>
  <c r="B162" i="26"/>
  <c r="A161" i="26"/>
  <c r="C161" i="26" s="1"/>
  <c r="A163" i="25"/>
  <c r="B162" i="25"/>
  <c r="C162" i="25" s="1"/>
  <c r="G160" i="26"/>
  <c r="A162" i="24"/>
  <c r="B161" i="24"/>
  <c r="C161" i="24" s="1"/>
  <c r="I221" i="8"/>
  <c r="J220" i="8"/>
  <c r="K220" i="8" s="1"/>
  <c r="B99" i="21"/>
  <c r="B74" i="16"/>
  <c r="A73" i="16"/>
  <c r="K75" i="7"/>
  <c r="L74" i="7"/>
  <c r="B372" i="5"/>
  <c r="C372" i="5" s="1"/>
  <c r="A373" i="5"/>
  <c r="D72" i="8"/>
  <c r="E72" i="8" s="1"/>
  <c r="A74" i="8"/>
  <c r="B73" i="8"/>
  <c r="C73" i="8" s="1"/>
  <c r="H136" i="10"/>
  <c r="M76" i="21"/>
  <c r="A77" i="6" l="1"/>
  <c r="B76" i="6"/>
  <c r="D161" i="26"/>
  <c r="G161" i="26" s="1"/>
  <c r="F162" i="25"/>
  <c r="H162" i="25" s="1"/>
  <c r="T33" i="28" s="1"/>
  <c r="C163" i="27"/>
  <c r="A164" i="27"/>
  <c r="F162" i="27"/>
  <c r="H162" i="27" s="1"/>
  <c r="U33" i="28" s="1"/>
  <c r="F161" i="24"/>
  <c r="H161" i="24" s="1"/>
  <c r="B162" i="24"/>
  <c r="C162" i="24" s="1"/>
  <c r="A163" i="24"/>
  <c r="B163" i="25"/>
  <c r="C163" i="25" s="1"/>
  <c r="A164" i="25"/>
  <c r="B163" i="26"/>
  <c r="A162" i="26"/>
  <c r="C162" i="26" s="1"/>
  <c r="J221" i="8"/>
  <c r="K221" i="8" s="1"/>
  <c r="I222" i="8"/>
  <c r="B100" i="21"/>
  <c r="A74" i="16"/>
  <c r="B75" i="16"/>
  <c r="K76" i="7"/>
  <c r="L75" i="7"/>
  <c r="A374" i="5"/>
  <c r="B373" i="5"/>
  <c r="C373" i="5" s="1"/>
  <c r="D73" i="8"/>
  <c r="E73" i="8" s="1"/>
  <c r="A75" i="8"/>
  <c r="B74" i="8"/>
  <c r="C74" i="8" s="1"/>
  <c r="H137" i="10"/>
  <c r="M77" i="21"/>
  <c r="A78" i="6" l="1"/>
  <c r="B77" i="6"/>
  <c r="D162" i="26"/>
  <c r="G162" i="26" s="1"/>
  <c r="V45" i="28" s="1"/>
  <c r="F163" i="27"/>
  <c r="H163" i="27" s="1"/>
  <c r="F162" i="24"/>
  <c r="H162" i="24" s="1"/>
  <c r="S33" i="28" s="1"/>
  <c r="A165" i="27"/>
  <c r="C164" i="27"/>
  <c r="B164" i="26"/>
  <c r="A163" i="26"/>
  <c r="C163" i="26" s="1"/>
  <c r="B163" i="24"/>
  <c r="C163" i="24" s="1"/>
  <c r="A164" i="24"/>
  <c r="A165" i="25"/>
  <c r="B164" i="25"/>
  <c r="C164" i="25" s="1"/>
  <c r="F163" i="25"/>
  <c r="H163" i="25" s="1"/>
  <c r="I223" i="8"/>
  <c r="J222" i="8"/>
  <c r="K222" i="8" s="1"/>
  <c r="B101" i="21"/>
  <c r="A75" i="16"/>
  <c r="B76" i="16"/>
  <c r="K77" i="7"/>
  <c r="L76" i="7"/>
  <c r="B374" i="5"/>
  <c r="C374" i="5" s="1"/>
  <c r="A375" i="5"/>
  <c r="D74" i="8"/>
  <c r="E74" i="8" s="1"/>
  <c r="A76" i="8"/>
  <c r="B75" i="8"/>
  <c r="C75" i="8" s="1"/>
  <c r="H138" i="10"/>
  <c r="A79" i="6" l="1"/>
  <c r="B78" i="6"/>
  <c r="D163" i="26"/>
  <c r="G163" i="26" s="1"/>
  <c r="F164" i="25"/>
  <c r="H164" i="25" s="1"/>
  <c r="C165" i="27"/>
  <c r="A166" i="27"/>
  <c r="F164" i="27"/>
  <c r="H164" i="27" s="1"/>
  <c r="B165" i="25"/>
  <c r="C165" i="25" s="1"/>
  <c r="A166" i="25"/>
  <c r="B164" i="24"/>
  <c r="C164" i="24" s="1"/>
  <c r="A165" i="24"/>
  <c r="F163" i="24"/>
  <c r="H163" i="24" s="1"/>
  <c r="B165" i="26"/>
  <c r="A164" i="26"/>
  <c r="C164" i="26" s="1"/>
  <c r="I224" i="8"/>
  <c r="J223" i="8"/>
  <c r="K223" i="8" s="1"/>
  <c r="B102" i="21"/>
  <c r="A76" i="16"/>
  <c r="B77" i="16"/>
  <c r="K78" i="7"/>
  <c r="L77" i="7"/>
  <c r="A376" i="5"/>
  <c r="B375" i="5"/>
  <c r="C375" i="5" s="1"/>
  <c r="D75" i="8"/>
  <c r="E75" i="8" s="1"/>
  <c r="A77" i="8"/>
  <c r="B76" i="8"/>
  <c r="C76" i="8" s="1"/>
  <c r="H139" i="10"/>
  <c r="A80" i="6" l="1"/>
  <c r="B79" i="6"/>
  <c r="D164" i="26"/>
  <c r="G164" i="26" s="1"/>
  <c r="F165" i="27"/>
  <c r="H165" i="27" s="1"/>
  <c r="U34" i="28" s="1"/>
  <c r="A167" i="27"/>
  <c r="C166" i="27"/>
  <c r="F164" i="24"/>
  <c r="H164" i="24" s="1"/>
  <c r="B166" i="26"/>
  <c r="A165" i="26"/>
  <c r="C165" i="26" s="1"/>
  <c r="A167" i="25"/>
  <c r="B166" i="25"/>
  <c r="C166" i="25" s="1"/>
  <c r="B165" i="24"/>
  <c r="C165" i="24" s="1"/>
  <c r="A166" i="24"/>
  <c r="F165" i="25"/>
  <c r="H165" i="25" s="1"/>
  <c r="T34" i="28" s="1"/>
  <c r="J224" i="8"/>
  <c r="K224" i="8" s="1"/>
  <c r="I225" i="8"/>
  <c r="B103" i="21"/>
  <c r="B78" i="16"/>
  <c r="A77" i="16"/>
  <c r="K79" i="7"/>
  <c r="L78" i="7"/>
  <c r="A377" i="5"/>
  <c r="B376" i="5"/>
  <c r="C376" i="5" s="1"/>
  <c r="D76" i="8"/>
  <c r="E76" i="8" s="1"/>
  <c r="A78" i="8"/>
  <c r="B77" i="8"/>
  <c r="C77" i="8" s="1"/>
  <c r="H140" i="10"/>
  <c r="A81" i="6" l="1"/>
  <c r="B80" i="6"/>
  <c r="D165" i="26"/>
  <c r="G165" i="26" s="1"/>
  <c r="V46" i="28" s="1"/>
  <c r="F166" i="25"/>
  <c r="H166" i="25" s="1"/>
  <c r="C167" i="27"/>
  <c r="A168" i="27"/>
  <c r="F166" i="27"/>
  <c r="H166" i="27" s="1"/>
  <c r="B166" i="24"/>
  <c r="C166" i="24" s="1"/>
  <c r="A167" i="24"/>
  <c r="B167" i="25"/>
  <c r="C167" i="25" s="1"/>
  <c r="A168" i="25"/>
  <c r="B167" i="26"/>
  <c r="A166" i="26"/>
  <c r="C166" i="26" s="1"/>
  <c r="D166" i="26" s="1"/>
  <c r="F165" i="24"/>
  <c r="H165" i="24" s="1"/>
  <c r="S34" i="28" s="1"/>
  <c r="J225" i="8"/>
  <c r="K225" i="8" s="1"/>
  <c r="I226" i="8"/>
  <c r="B104" i="21"/>
  <c r="B79" i="16"/>
  <c r="A78" i="16"/>
  <c r="K80" i="7"/>
  <c r="L79" i="7"/>
  <c r="A378" i="5"/>
  <c r="B377" i="5"/>
  <c r="C377" i="5" s="1"/>
  <c r="D77" i="8"/>
  <c r="E77" i="8" s="1"/>
  <c r="A79" i="8"/>
  <c r="B78" i="8"/>
  <c r="C78" i="8" s="1"/>
  <c r="H141" i="10"/>
  <c r="E84" i="11"/>
  <c r="F84" i="11" s="1"/>
  <c r="G84" i="11" s="1"/>
  <c r="A82" i="6" l="1"/>
  <c r="B81" i="6"/>
  <c r="G166" i="26"/>
  <c r="F167" i="27"/>
  <c r="H167" i="27" s="1"/>
  <c r="A169" i="27"/>
  <c r="C168" i="27"/>
  <c r="F167" i="25"/>
  <c r="H167" i="25" s="1"/>
  <c r="B168" i="26"/>
  <c r="A167" i="26"/>
  <c r="C167" i="26" s="1"/>
  <c r="B167" i="24"/>
  <c r="C167" i="24" s="1"/>
  <c r="A168" i="24"/>
  <c r="A169" i="25"/>
  <c r="B168" i="25"/>
  <c r="C168" i="25" s="1"/>
  <c r="F166" i="24"/>
  <c r="H166" i="24" s="1"/>
  <c r="I227" i="8"/>
  <c r="J226" i="8"/>
  <c r="K226" i="8" s="1"/>
  <c r="B105" i="21"/>
  <c r="B80" i="16"/>
  <c r="A79" i="16"/>
  <c r="K81" i="7"/>
  <c r="L80" i="7"/>
  <c r="A379" i="5"/>
  <c r="B378" i="5"/>
  <c r="C378" i="5" s="1"/>
  <c r="D78" i="8"/>
  <c r="E78" i="8" s="1"/>
  <c r="B79" i="8"/>
  <c r="C79" i="8" s="1"/>
  <c r="A80" i="8"/>
  <c r="H142" i="10"/>
  <c r="A83" i="6" l="1"/>
  <c r="B82" i="6"/>
  <c r="D167" i="26"/>
  <c r="G167" i="26" s="1"/>
  <c r="F168" i="25"/>
  <c r="H168" i="25" s="1"/>
  <c r="T35" i="28" s="1"/>
  <c r="F167" i="24"/>
  <c r="H167" i="24" s="1"/>
  <c r="F168" i="27"/>
  <c r="H168" i="27" s="1"/>
  <c r="U35" i="28" s="1"/>
  <c r="C169" i="27"/>
  <c r="A170" i="27"/>
  <c r="B168" i="24"/>
  <c r="C168" i="24" s="1"/>
  <c r="A169" i="24"/>
  <c r="B169" i="26"/>
  <c r="A168" i="26"/>
  <c r="C168" i="26" s="1"/>
  <c r="B169" i="25"/>
  <c r="C169" i="25" s="1"/>
  <c r="A170" i="25"/>
  <c r="I228" i="8"/>
  <c r="J227" i="8"/>
  <c r="K227" i="8" s="1"/>
  <c r="B106" i="21"/>
  <c r="B81" i="16"/>
  <c r="A80" i="16"/>
  <c r="K82" i="7"/>
  <c r="L81" i="7"/>
  <c r="B379" i="5"/>
  <c r="C379" i="5" s="1"/>
  <c r="A380" i="5"/>
  <c r="D79" i="8"/>
  <c r="E79" i="8" s="1"/>
  <c r="B80" i="8"/>
  <c r="C80" i="8" s="1"/>
  <c r="A81" i="8"/>
  <c r="H143" i="10"/>
  <c r="A84" i="6" l="1"/>
  <c r="B83" i="6"/>
  <c r="D168" i="26"/>
  <c r="G168" i="26" s="1"/>
  <c r="V47" i="28" s="1"/>
  <c r="F169" i="27"/>
  <c r="H169" i="27" s="1"/>
  <c r="A171" i="27"/>
  <c r="C170" i="27"/>
  <c r="B170" i="26"/>
  <c r="A169" i="26"/>
  <c r="C169" i="26" s="1"/>
  <c r="A171" i="25"/>
  <c r="B170" i="25"/>
  <c r="C170" i="25" s="1"/>
  <c r="F169" i="25"/>
  <c r="H169" i="25" s="1"/>
  <c r="B169" i="24"/>
  <c r="C169" i="24" s="1"/>
  <c r="A170" i="24"/>
  <c r="F168" i="24"/>
  <c r="H168" i="24" s="1"/>
  <c r="S35" i="28" s="1"/>
  <c r="I229" i="8"/>
  <c r="J228" i="8"/>
  <c r="K228" i="8" s="1"/>
  <c r="B107" i="21"/>
  <c r="B82" i="16"/>
  <c r="A81" i="16"/>
  <c r="K83" i="7"/>
  <c r="L82" i="7"/>
  <c r="A381" i="5"/>
  <c r="B380" i="5"/>
  <c r="C380" i="5" s="1"/>
  <c r="D80" i="8"/>
  <c r="E80" i="8" s="1"/>
  <c r="A82" i="8"/>
  <c r="B81" i="8"/>
  <c r="C81" i="8" s="1"/>
  <c r="H144" i="10"/>
  <c r="A85" i="6" l="1"/>
  <c r="B84" i="6"/>
  <c r="D169" i="26"/>
  <c r="F170" i="25"/>
  <c r="H170" i="25" s="1"/>
  <c r="F170" i="27"/>
  <c r="H170" i="27" s="1"/>
  <c r="C171" i="27"/>
  <c r="A172" i="27"/>
  <c r="G169" i="26"/>
  <c r="B170" i="24"/>
  <c r="C170" i="24" s="1"/>
  <c r="A171" i="24"/>
  <c r="F169" i="24"/>
  <c r="H169" i="24" s="1"/>
  <c r="B171" i="25"/>
  <c r="C171" i="25" s="1"/>
  <c r="A172" i="25"/>
  <c r="B171" i="26"/>
  <c r="A170" i="26"/>
  <c r="C170" i="26" s="1"/>
  <c r="J229" i="8"/>
  <c r="K229" i="8" s="1"/>
  <c r="I230" i="8"/>
  <c r="B108" i="21"/>
  <c r="B83" i="16"/>
  <c r="A82" i="16"/>
  <c r="K84" i="7"/>
  <c r="L83" i="7"/>
  <c r="B381" i="5"/>
  <c r="C381" i="5" s="1"/>
  <c r="A382" i="5"/>
  <c r="D81" i="8"/>
  <c r="E81" i="8" s="1"/>
  <c r="A83" i="8"/>
  <c r="B82" i="8"/>
  <c r="C82" i="8" s="1"/>
  <c r="H145" i="10"/>
  <c r="A86" i="6" l="1"/>
  <c r="B85" i="6"/>
  <c r="D170" i="26"/>
  <c r="G170" i="26" s="1"/>
  <c r="F171" i="27"/>
  <c r="H171" i="27" s="1"/>
  <c r="U36" i="28" s="1"/>
  <c r="F170" i="24"/>
  <c r="H170" i="24" s="1"/>
  <c r="A173" i="27"/>
  <c r="C172" i="27"/>
  <c r="A173" i="25"/>
  <c r="B172" i="25"/>
  <c r="C172" i="25" s="1"/>
  <c r="B171" i="24"/>
  <c r="C171" i="24" s="1"/>
  <c r="A172" i="24"/>
  <c r="F171" i="25"/>
  <c r="H171" i="25" s="1"/>
  <c r="T36" i="28" s="1"/>
  <c r="B172" i="26"/>
  <c r="A171" i="26"/>
  <c r="C171" i="26" s="1"/>
  <c r="I231" i="8"/>
  <c r="J230" i="8"/>
  <c r="K230" i="8" s="1"/>
  <c r="B109" i="21"/>
  <c r="B84" i="16"/>
  <c r="A83" i="16"/>
  <c r="K85" i="7"/>
  <c r="L84" i="7"/>
  <c r="A383" i="5"/>
  <c r="B382" i="5"/>
  <c r="C382" i="5" s="1"/>
  <c r="D82" i="8"/>
  <c r="E82" i="8" s="1"/>
  <c r="B83" i="8"/>
  <c r="C83" i="8" s="1"/>
  <c r="A84" i="8"/>
  <c r="H146" i="10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5" i="4"/>
  <c r="C255" i="4"/>
  <c r="D255" i="4" s="1"/>
  <c r="F4" i="13"/>
  <c r="G4" i="13" s="1"/>
  <c r="F83" i="11"/>
  <c r="G83" i="11" s="1"/>
  <c r="F82" i="11"/>
  <c r="G82" i="11" s="1"/>
  <c r="F81" i="11"/>
  <c r="G81" i="11" s="1"/>
  <c r="F80" i="11"/>
  <c r="G80" i="11" s="1"/>
  <c r="F79" i="11"/>
  <c r="G79" i="11" s="1"/>
  <c r="F78" i="11"/>
  <c r="G78" i="11" s="1"/>
  <c r="F77" i="11"/>
  <c r="G77" i="11" s="1"/>
  <c r="F76" i="11"/>
  <c r="G76" i="11" s="1"/>
  <c r="F75" i="11"/>
  <c r="G75" i="11" s="1"/>
  <c r="F74" i="11"/>
  <c r="G74" i="11" s="1"/>
  <c r="F73" i="11"/>
  <c r="G73" i="11" s="1"/>
  <c r="F72" i="11"/>
  <c r="G72" i="11" s="1"/>
  <c r="F71" i="11"/>
  <c r="G71" i="11" s="1"/>
  <c r="F70" i="11"/>
  <c r="G70" i="11" s="1"/>
  <c r="F69" i="11"/>
  <c r="G69" i="11" s="1"/>
  <c r="F68" i="11"/>
  <c r="G68" i="11" s="1"/>
  <c r="F67" i="11"/>
  <c r="G67" i="11" s="1"/>
  <c r="F66" i="11"/>
  <c r="G66" i="11" s="1"/>
  <c r="F65" i="11"/>
  <c r="G65" i="11" s="1"/>
  <c r="F64" i="11"/>
  <c r="G64" i="11" s="1"/>
  <c r="F63" i="11"/>
  <c r="G63" i="11" s="1"/>
  <c r="F62" i="11"/>
  <c r="G62" i="11" s="1"/>
  <c r="F61" i="11"/>
  <c r="G61" i="11" s="1"/>
  <c r="F60" i="11"/>
  <c r="G60" i="11" s="1"/>
  <c r="F59" i="11"/>
  <c r="G59" i="11" s="1"/>
  <c r="F58" i="11"/>
  <c r="G58" i="11" s="1"/>
  <c r="F57" i="11"/>
  <c r="G57" i="11" s="1"/>
  <c r="F56" i="11"/>
  <c r="G56" i="11" s="1"/>
  <c r="F55" i="11"/>
  <c r="G55" i="11" s="1"/>
  <c r="F54" i="11"/>
  <c r="G54" i="11" s="1"/>
  <c r="F53" i="11"/>
  <c r="G53" i="11" s="1"/>
  <c r="F52" i="11"/>
  <c r="G52" i="11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9" i="2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E85" i="11" s="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A8" i="11"/>
  <c r="A87" i="6" l="1"/>
  <c r="B86" i="6"/>
  <c r="D171" i="26"/>
  <c r="F171" i="24"/>
  <c r="H171" i="24" s="1"/>
  <c r="S36" i="28" s="1"/>
  <c r="F172" i="25"/>
  <c r="H172" i="25" s="1"/>
  <c r="C173" i="27"/>
  <c r="A174" i="27"/>
  <c r="F172" i="27"/>
  <c r="H172" i="27" s="1"/>
  <c r="B173" i="26"/>
  <c r="A172" i="26"/>
  <c r="C172" i="26" s="1"/>
  <c r="G171" i="26"/>
  <c r="V48" i="28" s="1"/>
  <c r="B172" i="24"/>
  <c r="C172" i="24" s="1"/>
  <c r="A173" i="24"/>
  <c r="B173" i="25"/>
  <c r="C173" i="25" s="1"/>
  <c r="A174" i="25"/>
  <c r="I232" i="8"/>
  <c r="J231" i="8"/>
  <c r="K231" i="8" s="1"/>
  <c r="B110" i="21"/>
  <c r="B85" i="16"/>
  <c r="A84" i="16"/>
  <c r="K86" i="7"/>
  <c r="L85" i="7"/>
  <c r="B383" i="5"/>
  <c r="C383" i="5" s="1"/>
  <c r="A384" i="5"/>
  <c r="D83" i="8"/>
  <c r="E83" i="8" s="1"/>
  <c r="A85" i="8"/>
  <c r="B84" i="8"/>
  <c r="C84" i="8" s="1"/>
  <c r="F10" i="21"/>
  <c r="G9" i="21"/>
  <c r="H147" i="10"/>
  <c r="E86" i="11"/>
  <c r="F85" i="11"/>
  <c r="G85" i="11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88" i="6" l="1"/>
  <c r="B87" i="6"/>
  <c r="D172" i="26"/>
  <c r="F173" i="27"/>
  <c r="H173" i="27" s="1"/>
  <c r="A175" i="27"/>
  <c r="C174" i="27"/>
  <c r="A175" i="25"/>
  <c r="B174" i="25"/>
  <c r="C174" i="25" s="1"/>
  <c r="F173" i="25"/>
  <c r="H173" i="25" s="1"/>
  <c r="B173" i="24"/>
  <c r="C173" i="24" s="1"/>
  <c r="A174" i="24"/>
  <c r="G172" i="26"/>
  <c r="F172" i="24"/>
  <c r="H172" i="24" s="1"/>
  <c r="B174" i="26"/>
  <c r="A173" i="26"/>
  <c r="C173" i="26" s="1"/>
  <c r="J232" i="8"/>
  <c r="K232" i="8" s="1"/>
  <c r="I233" i="8"/>
  <c r="B111" i="21"/>
  <c r="B86" i="16"/>
  <c r="A85" i="16"/>
  <c r="K87" i="7"/>
  <c r="L86" i="7"/>
  <c r="A385" i="5"/>
  <c r="B384" i="5"/>
  <c r="C384" i="5" s="1"/>
  <c r="D84" i="8"/>
  <c r="E84" i="8" s="1"/>
  <c r="A86" i="8"/>
  <c r="B85" i="8"/>
  <c r="C85" i="8" s="1"/>
  <c r="G10" i="21"/>
  <c r="F11" i="21"/>
  <c r="H148" i="10"/>
  <c r="E87" i="11"/>
  <c r="F86" i="11"/>
  <c r="G86" i="11" s="1"/>
  <c r="A89" i="6" l="1"/>
  <c r="B88" i="6"/>
  <c r="D173" i="26"/>
  <c r="G173" i="26" s="1"/>
  <c r="F12" i="21"/>
  <c r="F13" i="21" s="1"/>
  <c r="F14" i="21" s="1"/>
  <c r="F174" i="25"/>
  <c r="H174" i="25" s="1"/>
  <c r="T37" i="28" s="1"/>
  <c r="F174" i="27"/>
  <c r="H174" i="27" s="1"/>
  <c r="U37" i="28" s="1"/>
  <c r="C175" i="27"/>
  <c r="A176" i="27"/>
  <c r="B174" i="24"/>
  <c r="C174" i="24" s="1"/>
  <c r="A175" i="24"/>
  <c r="B175" i="26"/>
  <c r="A174" i="26"/>
  <c r="C174" i="26" s="1"/>
  <c r="F173" i="24"/>
  <c r="H173" i="24" s="1"/>
  <c r="B175" i="25"/>
  <c r="C175" i="25" s="1"/>
  <c r="A176" i="25"/>
  <c r="J233" i="8"/>
  <c r="K233" i="8" s="1"/>
  <c r="I234" i="8"/>
  <c r="B112" i="21"/>
  <c r="B87" i="16"/>
  <c r="A86" i="16"/>
  <c r="K88" i="7"/>
  <c r="L87" i="7"/>
  <c r="A386" i="5"/>
  <c r="B385" i="5"/>
  <c r="C385" i="5" s="1"/>
  <c r="D85" i="8"/>
  <c r="E85" i="8" s="1"/>
  <c r="A87" i="8"/>
  <c r="B86" i="8"/>
  <c r="C86" i="8" s="1"/>
  <c r="G11" i="21"/>
  <c r="H11" i="21" s="1"/>
  <c r="H149" i="10"/>
  <c r="E88" i="11"/>
  <c r="F87" i="11"/>
  <c r="G87" i="11" s="1"/>
  <c r="A90" i="6" l="1"/>
  <c r="B89" i="6"/>
  <c r="D174" i="26"/>
  <c r="G174" i="26" s="1"/>
  <c r="V49" i="28" s="1"/>
  <c r="G12" i="21"/>
  <c r="H12" i="21" s="1"/>
  <c r="G13" i="21"/>
  <c r="H13" i="21" s="1"/>
  <c r="G14" i="21"/>
  <c r="H14" i="21" s="1"/>
  <c r="F15" i="21"/>
  <c r="G15" i="21" s="1"/>
  <c r="H15" i="21" s="1"/>
  <c r="F175" i="27"/>
  <c r="H175" i="27" s="1"/>
  <c r="F174" i="24"/>
  <c r="H174" i="24" s="1"/>
  <c r="S37" i="28" s="1"/>
  <c r="A177" i="27"/>
  <c r="C176" i="27"/>
  <c r="B175" i="24"/>
  <c r="C175" i="24" s="1"/>
  <c r="F175" i="24" s="1"/>
  <c r="H175" i="24" s="1"/>
  <c r="A176" i="24"/>
  <c r="A177" i="25"/>
  <c r="B176" i="25"/>
  <c r="C176" i="25" s="1"/>
  <c r="F175" i="25"/>
  <c r="H175" i="25" s="1"/>
  <c r="B176" i="26"/>
  <c r="A175" i="26"/>
  <c r="C175" i="26" s="1"/>
  <c r="I235" i="8"/>
  <c r="J234" i="8"/>
  <c r="K234" i="8" s="1"/>
  <c r="B113" i="21"/>
  <c r="B88" i="16"/>
  <c r="A87" i="16"/>
  <c r="K89" i="7"/>
  <c r="L88" i="7"/>
  <c r="A387" i="5"/>
  <c r="B386" i="5"/>
  <c r="C386" i="5" s="1"/>
  <c r="D86" i="8"/>
  <c r="E86" i="8" s="1"/>
  <c r="A88" i="8"/>
  <c r="B87" i="8"/>
  <c r="C87" i="8" s="1"/>
  <c r="H150" i="10"/>
  <c r="E89" i="11"/>
  <c r="F88" i="11"/>
  <c r="G88" i="11" s="1"/>
  <c r="A5" i="19"/>
  <c r="C13" i="19"/>
  <c r="A91" i="6" l="1"/>
  <c r="B90" i="6"/>
  <c r="D175" i="26"/>
  <c r="G175" i="26" s="1"/>
  <c r="F16" i="21"/>
  <c r="G16" i="21" s="1"/>
  <c r="H16" i="21" s="1"/>
  <c r="F176" i="27"/>
  <c r="H176" i="27" s="1"/>
  <c r="C177" i="27"/>
  <c r="A178" i="27"/>
  <c r="B177" i="26"/>
  <c r="A176" i="26"/>
  <c r="C176" i="26" s="1"/>
  <c r="F176" i="25"/>
  <c r="H176" i="25" s="1"/>
  <c r="B176" i="24"/>
  <c r="C176" i="24" s="1"/>
  <c r="A177" i="24"/>
  <c r="B177" i="25"/>
  <c r="C177" i="25" s="1"/>
  <c r="A178" i="25"/>
  <c r="I236" i="8"/>
  <c r="J235" i="8"/>
  <c r="K235" i="8" s="1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D279" i="5"/>
  <c r="F279" i="5" s="1"/>
  <c r="H279" i="5" s="1"/>
  <c r="R72" i="28" s="1"/>
  <c r="D271" i="5"/>
  <c r="D263" i="5"/>
  <c r="D255" i="5"/>
  <c r="D247" i="5"/>
  <c r="D239" i="5"/>
  <c r="D231" i="5"/>
  <c r="D223" i="5"/>
  <c r="D215" i="5"/>
  <c r="D207" i="5"/>
  <c r="D199" i="5"/>
  <c r="D191" i="5"/>
  <c r="D183" i="5"/>
  <c r="D175" i="5"/>
  <c r="D167" i="5"/>
  <c r="D159" i="5"/>
  <c r="D151" i="5"/>
  <c r="D143" i="5"/>
  <c r="D135" i="5"/>
  <c r="D127" i="5"/>
  <c r="D119" i="5"/>
  <c r="D111" i="5"/>
  <c r="D103" i="5"/>
  <c r="D95" i="5"/>
  <c r="D87" i="5"/>
  <c r="D79" i="5"/>
  <c r="D71" i="5"/>
  <c r="D63" i="5"/>
  <c r="D55" i="5"/>
  <c r="D47" i="5"/>
  <c r="D39" i="5"/>
  <c r="D35" i="5"/>
  <c r="D31" i="5"/>
  <c r="D27" i="5"/>
  <c r="D23" i="5"/>
  <c r="D19" i="5"/>
  <c r="D272" i="5"/>
  <c r="D248" i="5"/>
  <c r="D216" i="5"/>
  <c r="D192" i="5"/>
  <c r="D168" i="5"/>
  <c r="D144" i="5"/>
  <c r="D120" i="5"/>
  <c r="D88" i="5"/>
  <c r="D64" i="5"/>
  <c r="D274" i="5"/>
  <c r="D266" i="5"/>
  <c r="D258" i="5"/>
  <c r="D250" i="5"/>
  <c r="D242" i="5"/>
  <c r="D234" i="5"/>
  <c r="D226" i="5"/>
  <c r="D218" i="5"/>
  <c r="D210" i="5"/>
  <c r="D202" i="5"/>
  <c r="D194" i="5"/>
  <c r="D186" i="5"/>
  <c r="D178" i="5"/>
  <c r="D170" i="5"/>
  <c r="D162" i="5"/>
  <c r="D154" i="5"/>
  <c r="D146" i="5"/>
  <c r="D138" i="5"/>
  <c r="D130" i="5"/>
  <c r="D122" i="5"/>
  <c r="D114" i="5"/>
  <c r="D106" i="5"/>
  <c r="D98" i="5"/>
  <c r="D90" i="5"/>
  <c r="D82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276" i="5"/>
  <c r="D252" i="5"/>
  <c r="D232" i="5"/>
  <c r="D212" i="5"/>
  <c r="D184" i="5"/>
  <c r="D160" i="5"/>
  <c r="D136" i="5"/>
  <c r="D116" i="5"/>
  <c r="D92" i="5"/>
  <c r="D80" i="5"/>
  <c r="D68" i="5"/>
  <c r="D273" i="5"/>
  <c r="D265" i="5"/>
  <c r="D257" i="5"/>
  <c r="D249" i="5"/>
  <c r="D241" i="5"/>
  <c r="D233" i="5"/>
  <c r="D225" i="5"/>
  <c r="D217" i="5"/>
  <c r="D209" i="5"/>
  <c r="D201" i="5"/>
  <c r="D193" i="5"/>
  <c r="D185" i="5"/>
  <c r="D177" i="5"/>
  <c r="D169" i="5"/>
  <c r="D161" i="5"/>
  <c r="D153" i="5"/>
  <c r="D145" i="5"/>
  <c r="D137" i="5"/>
  <c r="D129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268" i="5"/>
  <c r="D240" i="5"/>
  <c r="D224" i="5"/>
  <c r="D196" i="5"/>
  <c r="D176" i="5"/>
  <c r="D152" i="5"/>
  <c r="D140" i="5"/>
  <c r="D124" i="5"/>
  <c r="D112" i="5"/>
  <c r="D108" i="5"/>
  <c r="D96" i="5"/>
  <c r="D84" i="5"/>
  <c r="D72" i="5"/>
  <c r="D60" i="5"/>
  <c r="D44" i="5"/>
  <c r="D28" i="5"/>
  <c r="D32" i="5"/>
  <c r="D56" i="5"/>
  <c r="D40" i="5"/>
  <c r="D24" i="5"/>
  <c r="D48" i="5"/>
  <c r="D52" i="5"/>
  <c r="D36" i="5"/>
  <c r="D20" i="5"/>
  <c r="D304" i="5"/>
  <c r="F304" i="5" s="1"/>
  <c r="H304" i="5" s="1"/>
  <c r="D281" i="5"/>
  <c r="F281" i="5" s="1"/>
  <c r="H281" i="5" s="1"/>
  <c r="D282" i="5"/>
  <c r="F282" i="5" s="1"/>
  <c r="H282" i="5" s="1"/>
  <c r="R73" i="28" s="1"/>
  <c r="D307" i="5"/>
  <c r="F307" i="5" s="1"/>
  <c r="H307" i="5" s="1"/>
  <c r="D308" i="5"/>
  <c r="F308" i="5" s="1"/>
  <c r="H308" i="5" s="1"/>
  <c r="D285" i="5"/>
  <c r="F285" i="5" s="1"/>
  <c r="H285" i="5" s="1"/>
  <c r="R74" i="28" s="1"/>
  <c r="D310" i="5"/>
  <c r="F310" i="5" s="1"/>
  <c r="H310" i="5" s="1"/>
  <c r="D287" i="5"/>
  <c r="F287" i="5" s="1"/>
  <c r="H287" i="5" s="1"/>
  <c r="D288" i="5"/>
  <c r="F288" i="5" s="1"/>
  <c r="H288" i="5" s="1"/>
  <c r="R75" i="28" s="1"/>
  <c r="D289" i="5"/>
  <c r="F289" i="5" s="1"/>
  <c r="H289" i="5" s="1"/>
  <c r="D290" i="5"/>
  <c r="F290" i="5" s="1"/>
  <c r="H290" i="5" s="1"/>
  <c r="D291" i="5"/>
  <c r="F291" i="5" s="1"/>
  <c r="H291" i="5" s="1"/>
  <c r="R76" i="28" s="1"/>
  <c r="D316" i="5"/>
  <c r="F316" i="5" s="1"/>
  <c r="H316" i="5" s="1"/>
  <c r="D317" i="5"/>
  <c r="F317" i="5" s="1"/>
  <c r="H317" i="5" s="1"/>
  <c r="D294" i="5"/>
  <c r="F294" i="5" s="1"/>
  <c r="H294" i="5" s="1"/>
  <c r="D319" i="5"/>
  <c r="F319" i="5" s="1"/>
  <c r="H319" i="5" s="1"/>
  <c r="D296" i="5"/>
  <c r="F296" i="5" s="1"/>
  <c r="H296" i="5" s="1"/>
  <c r="D321" i="5"/>
  <c r="F321" i="5" s="1"/>
  <c r="H321" i="5" s="1"/>
  <c r="D298" i="5"/>
  <c r="F298" i="5" s="1"/>
  <c r="H298" i="5" s="1"/>
  <c r="D323" i="5"/>
  <c r="F323" i="5" s="1"/>
  <c r="H323" i="5" s="1"/>
  <c r="D300" i="5"/>
  <c r="F300" i="5" s="1"/>
  <c r="H300" i="5" s="1"/>
  <c r="D325" i="5"/>
  <c r="F325" i="5" s="1"/>
  <c r="H325" i="5" s="1"/>
  <c r="D302" i="5"/>
  <c r="F302" i="5" s="1"/>
  <c r="H302" i="5" s="1"/>
  <c r="D327" i="5"/>
  <c r="F327" i="5" s="1"/>
  <c r="H327" i="5" s="1"/>
  <c r="D329" i="5"/>
  <c r="F329" i="5" s="1"/>
  <c r="H329" i="5" s="1"/>
  <c r="D331" i="5"/>
  <c r="F331" i="5" s="1"/>
  <c r="H331" i="5" s="1"/>
  <c r="D333" i="5"/>
  <c r="F333" i="5" s="1"/>
  <c r="H333" i="5" s="1"/>
  <c r="D335" i="5"/>
  <c r="F335" i="5" s="1"/>
  <c r="H335" i="5" s="1"/>
  <c r="D337" i="5"/>
  <c r="F337" i="5" s="1"/>
  <c r="H337" i="5" s="1"/>
  <c r="D339" i="5"/>
  <c r="F339" i="5" s="1"/>
  <c r="H339" i="5" s="1"/>
  <c r="D341" i="5"/>
  <c r="F341" i="5" s="1"/>
  <c r="H341" i="5" s="1"/>
  <c r="D343" i="5"/>
  <c r="F343" i="5" s="1"/>
  <c r="H343" i="5" s="1"/>
  <c r="D345" i="5"/>
  <c r="F345" i="5" s="1"/>
  <c r="H345" i="5" s="1"/>
  <c r="D347" i="5"/>
  <c r="F347" i="5" s="1"/>
  <c r="H347" i="5" s="1"/>
  <c r="D349" i="5"/>
  <c r="F349" i="5" s="1"/>
  <c r="H349" i="5" s="1"/>
  <c r="D351" i="5"/>
  <c r="F351" i="5" s="1"/>
  <c r="H351" i="5" s="1"/>
  <c r="D353" i="5"/>
  <c r="F353" i="5" s="1"/>
  <c r="H353" i="5" s="1"/>
  <c r="D355" i="5"/>
  <c r="F355" i="5" s="1"/>
  <c r="H355" i="5" s="1"/>
  <c r="D357" i="5"/>
  <c r="F357" i="5" s="1"/>
  <c r="H357" i="5" s="1"/>
  <c r="D359" i="5"/>
  <c r="F359" i="5" s="1"/>
  <c r="H359" i="5" s="1"/>
  <c r="D360" i="5"/>
  <c r="F360" i="5" s="1"/>
  <c r="H360" i="5" s="1"/>
  <c r="D361" i="5"/>
  <c r="F361" i="5" s="1"/>
  <c r="H361" i="5" s="1"/>
  <c r="D363" i="5"/>
  <c r="F363" i="5" s="1"/>
  <c r="H363" i="5" s="1"/>
  <c r="D364" i="5"/>
  <c r="F364" i="5" s="1"/>
  <c r="H364" i="5" s="1"/>
  <c r="D365" i="5"/>
  <c r="F365" i="5" s="1"/>
  <c r="H365" i="5" s="1"/>
  <c r="D367" i="5"/>
  <c r="F367" i="5" s="1"/>
  <c r="H367" i="5" s="1"/>
  <c r="D368" i="5"/>
  <c r="F368" i="5" s="1"/>
  <c r="H368" i="5" s="1"/>
  <c r="D369" i="5"/>
  <c r="F369" i="5" s="1"/>
  <c r="H369" i="5" s="1"/>
  <c r="D371" i="5"/>
  <c r="F371" i="5" s="1"/>
  <c r="H371" i="5" s="1"/>
  <c r="D372" i="5"/>
  <c r="F372" i="5" s="1"/>
  <c r="H372" i="5" s="1"/>
  <c r="D373" i="5"/>
  <c r="F373" i="5" s="1"/>
  <c r="H373" i="5" s="1"/>
  <c r="D375" i="5"/>
  <c r="F375" i="5" s="1"/>
  <c r="H375" i="5" s="1"/>
  <c r="D376" i="5"/>
  <c r="F376" i="5" s="1"/>
  <c r="H376" i="5" s="1"/>
  <c r="D377" i="5"/>
  <c r="F377" i="5" s="1"/>
  <c r="H377" i="5" s="1"/>
  <c r="D379" i="5"/>
  <c r="F379" i="5" s="1"/>
  <c r="H379" i="5" s="1"/>
  <c r="D380" i="5"/>
  <c r="F380" i="5" s="1"/>
  <c r="H380" i="5" s="1"/>
  <c r="D381" i="5"/>
  <c r="F381" i="5" s="1"/>
  <c r="H381" i="5" s="1"/>
  <c r="D383" i="5"/>
  <c r="F383" i="5" s="1"/>
  <c r="H383" i="5" s="1"/>
  <c r="D384" i="5"/>
  <c r="F384" i="5" s="1"/>
  <c r="H384" i="5" s="1"/>
  <c r="D385" i="5"/>
  <c r="F385" i="5" s="1"/>
  <c r="H385" i="5" s="1"/>
  <c r="B114" i="21"/>
  <c r="B89" i="16"/>
  <c r="A88" i="16"/>
  <c r="K90" i="7"/>
  <c r="L89" i="7"/>
  <c r="D387" i="5"/>
  <c r="B387" i="5"/>
  <c r="C387" i="5" s="1"/>
  <c r="A388" i="5"/>
  <c r="D87" i="8"/>
  <c r="E87" i="8" s="1"/>
  <c r="A89" i="8"/>
  <c r="B88" i="8"/>
  <c r="C88" i="8" s="1"/>
  <c r="H151" i="10"/>
  <c r="E90" i="11"/>
  <c r="F89" i="11"/>
  <c r="G89" i="11" s="1"/>
  <c r="R79" i="28" l="1"/>
  <c r="R79" i="17"/>
  <c r="A92" i="6"/>
  <c r="B91" i="6"/>
  <c r="R77" i="28"/>
  <c r="R77" i="17"/>
  <c r="D176" i="26"/>
  <c r="G176" i="26" s="1"/>
  <c r="F17" i="21"/>
  <c r="G17" i="21" s="1"/>
  <c r="H17" i="21" s="1"/>
  <c r="F177" i="27"/>
  <c r="H177" i="27" s="1"/>
  <c r="U38" i="28" s="1"/>
  <c r="F177" i="25"/>
  <c r="H177" i="25" s="1"/>
  <c r="T38" i="28" s="1"/>
  <c r="F176" i="24"/>
  <c r="H176" i="24" s="1"/>
  <c r="A179" i="27"/>
  <c r="C178" i="27"/>
  <c r="A178" i="24"/>
  <c r="B177" i="24"/>
  <c r="C177" i="24" s="1"/>
  <c r="A179" i="25"/>
  <c r="B178" i="25"/>
  <c r="C178" i="25" s="1"/>
  <c r="B178" i="26"/>
  <c r="A177" i="26"/>
  <c r="C177" i="26" s="1"/>
  <c r="I237" i="8"/>
  <c r="J236" i="8"/>
  <c r="K236" i="8" s="1"/>
  <c r="D382" i="5"/>
  <c r="F382" i="5" s="1"/>
  <c r="H382" i="5" s="1"/>
  <c r="D378" i="5"/>
  <c r="F378" i="5" s="1"/>
  <c r="H378" i="5" s="1"/>
  <c r="D374" i="5"/>
  <c r="F374" i="5" s="1"/>
  <c r="H374" i="5" s="1"/>
  <c r="D370" i="5"/>
  <c r="F370" i="5" s="1"/>
  <c r="H370" i="5" s="1"/>
  <c r="D366" i="5"/>
  <c r="F366" i="5" s="1"/>
  <c r="H366" i="5" s="1"/>
  <c r="D362" i="5"/>
  <c r="F362" i="5" s="1"/>
  <c r="H362" i="5" s="1"/>
  <c r="D358" i="5"/>
  <c r="F358" i="5" s="1"/>
  <c r="H358" i="5" s="1"/>
  <c r="D354" i="5"/>
  <c r="F354" i="5" s="1"/>
  <c r="H354" i="5" s="1"/>
  <c r="D350" i="5"/>
  <c r="F350" i="5" s="1"/>
  <c r="H350" i="5" s="1"/>
  <c r="D346" i="5"/>
  <c r="F346" i="5" s="1"/>
  <c r="H346" i="5" s="1"/>
  <c r="D342" i="5"/>
  <c r="F342" i="5" s="1"/>
  <c r="H342" i="5" s="1"/>
  <c r="D338" i="5"/>
  <c r="F338" i="5" s="1"/>
  <c r="H338" i="5" s="1"/>
  <c r="D334" i="5"/>
  <c r="F334" i="5" s="1"/>
  <c r="H334" i="5" s="1"/>
  <c r="D330" i="5"/>
  <c r="F330" i="5" s="1"/>
  <c r="H330" i="5" s="1"/>
  <c r="D303" i="5"/>
  <c r="F303" i="5" s="1"/>
  <c r="H303" i="5" s="1"/>
  <c r="D301" i="5"/>
  <c r="F301" i="5" s="1"/>
  <c r="H301" i="5" s="1"/>
  <c r="D299" i="5"/>
  <c r="F299" i="5" s="1"/>
  <c r="H299" i="5" s="1"/>
  <c r="D297" i="5"/>
  <c r="F297" i="5" s="1"/>
  <c r="H297" i="5" s="1"/>
  <c r="D295" i="5"/>
  <c r="F295" i="5" s="1"/>
  <c r="H295" i="5" s="1"/>
  <c r="D293" i="5"/>
  <c r="F293" i="5" s="1"/>
  <c r="H293" i="5" s="1"/>
  <c r="D315" i="5"/>
  <c r="F315" i="5" s="1"/>
  <c r="H315" i="5" s="1"/>
  <c r="D313" i="5"/>
  <c r="F313" i="5" s="1"/>
  <c r="H313" i="5" s="1"/>
  <c r="D311" i="5"/>
  <c r="F311" i="5" s="1"/>
  <c r="H311" i="5" s="1"/>
  <c r="D309" i="5"/>
  <c r="F309" i="5" s="1"/>
  <c r="H309" i="5" s="1"/>
  <c r="D283" i="5"/>
  <c r="F283" i="5" s="1"/>
  <c r="H283" i="5" s="1"/>
  <c r="D305" i="5"/>
  <c r="F305" i="5" s="1"/>
  <c r="H305" i="5" s="1"/>
  <c r="D188" i="5"/>
  <c r="D236" i="5"/>
  <c r="D133" i="5"/>
  <c r="D149" i="5"/>
  <c r="D165" i="5"/>
  <c r="D181" i="5"/>
  <c r="D197" i="5"/>
  <c r="D213" i="5"/>
  <c r="D229" i="5"/>
  <c r="D245" i="5"/>
  <c r="D261" i="5"/>
  <c r="D277" i="5"/>
  <c r="D100" i="5"/>
  <c r="D148" i="5"/>
  <c r="D200" i="5"/>
  <c r="D244" i="5"/>
  <c r="D86" i="5"/>
  <c r="D102" i="5"/>
  <c r="D118" i="5"/>
  <c r="D134" i="5"/>
  <c r="D150" i="5"/>
  <c r="D166" i="5"/>
  <c r="D182" i="5"/>
  <c r="D198" i="5"/>
  <c r="D214" i="5"/>
  <c r="D230" i="5"/>
  <c r="D246" i="5"/>
  <c r="D262" i="5"/>
  <c r="D278" i="5"/>
  <c r="D104" i="5"/>
  <c r="D156" i="5"/>
  <c r="D204" i="5"/>
  <c r="D260" i="5"/>
  <c r="D43" i="5"/>
  <c r="D59" i="5"/>
  <c r="D75" i="5"/>
  <c r="D91" i="5"/>
  <c r="D107" i="5"/>
  <c r="D123" i="5"/>
  <c r="D139" i="5"/>
  <c r="D155" i="5"/>
  <c r="D171" i="5"/>
  <c r="D187" i="5"/>
  <c r="D203" i="5"/>
  <c r="D219" i="5"/>
  <c r="D235" i="5"/>
  <c r="D251" i="5"/>
  <c r="D267" i="5"/>
  <c r="D356" i="5"/>
  <c r="F356" i="5" s="1"/>
  <c r="H356" i="5" s="1"/>
  <c r="D352" i="5"/>
  <c r="F352" i="5" s="1"/>
  <c r="H352" i="5" s="1"/>
  <c r="D348" i="5"/>
  <c r="F348" i="5" s="1"/>
  <c r="H348" i="5" s="1"/>
  <c r="D344" i="5"/>
  <c r="F344" i="5" s="1"/>
  <c r="H344" i="5" s="1"/>
  <c r="D340" i="5"/>
  <c r="F340" i="5" s="1"/>
  <c r="H340" i="5" s="1"/>
  <c r="D336" i="5"/>
  <c r="F336" i="5" s="1"/>
  <c r="H336" i="5" s="1"/>
  <c r="D332" i="5"/>
  <c r="F332" i="5" s="1"/>
  <c r="H332" i="5" s="1"/>
  <c r="D328" i="5"/>
  <c r="F328" i="5" s="1"/>
  <c r="H328" i="5" s="1"/>
  <c r="D326" i="5"/>
  <c r="F326" i="5" s="1"/>
  <c r="H326" i="5" s="1"/>
  <c r="D324" i="5"/>
  <c r="F324" i="5" s="1"/>
  <c r="H324" i="5" s="1"/>
  <c r="D322" i="5"/>
  <c r="F322" i="5" s="1"/>
  <c r="H322" i="5" s="1"/>
  <c r="D320" i="5"/>
  <c r="F320" i="5" s="1"/>
  <c r="H320" i="5" s="1"/>
  <c r="D318" i="5"/>
  <c r="F318" i="5" s="1"/>
  <c r="H318" i="5" s="1"/>
  <c r="D292" i="5"/>
  <c r="F292" i="5" s="1"/>
  <c r="H292" i="5" s="1"/>
  <c r="D314" i="5"/>
  <c r="F314" i="5" s="1"/>
  <c r="H314" i="5" s="1"/>
  <c r="D312" i="5"/>
  <c r="F312" i="5" s="1"/>
  <c r="H312" i="5" s="1"/>
  <c r="D286" i="5"/>
  <c r="F286" i="5" s="1"/>
  <c r="H286" i="5" s="1"/>
  <c r="D284" i="5"/>
  <c r="F284" i="5" s="1"/>
  <c r="H284" i="5" s="1"/>
  <c r="D306" i="5"/>
  <c r="F306" i="5" s="1"/>
  <c r="H306" i="5" s="1"/>
  <c r="D280" i="5"/>
  <c r="F280" i="5" s="1"/>
  <c r="H280" i="5" s="1"/>
  <c r="D164" i="5"/>
  <c r="D208" i="5"/>
  <c r="D256" i="5"/>
  <c r="D125" i="5"/>
  <c r="D141" i="5"/>
  <c r="D157" i="5"/>
  <c r="D173" i="5"/>
  <c r="D189" i="5"/>
  <c r="D205" i="5"/>
  <c r="D221" i="5"/>
  <c r="D237" i="5"/>
  <c r="D253" i="5"/>
  <c r="D269" i="5"/>
  <c r="D128" i="5"/>
  <c r="D172" i="5"/>
  <c r="D220" i="5"/>
  <c r="D264" i="5"/>
  <c r="D78" i="5"/>
  <c r="D94" i="5"/>
  <c r="D110" i="5"/>
  <c r="D126" i="5"/>
  <c r="D142" i="5"/>
  <c r="D158" i="5"/>
  <c r="D174" i="5"/>
  <c r="D190" i="5"/>
  <c r="D206" i="5"/>
  <c r="D222" i="5"/>
  <c r="D238" i="5"/>
  <c r="D254" i="5"/>
  <c r="D270" i="5"/>
  <c r="D76" i="5"/>
  <c r="D132" i="5"/>
  <c r="D180" i="5"/>
  <c r="D228" i="5"/>
  <c r="D51" i="5"/>
  <c r="D67" i="5"/>
  <c r="D83" i="5"/>
  <c r="D99" i="5"/>
  <c r="D115" i="5"/>
  <c r="D131" i="5"/>
  <c r="D147" i="5"/>
  <c r="D163" i="5"/>
  <c r="D179" i="5"/>
  <c r="D195" i="5"/>
  <c r="D211" i="5"/>
  <c r="D227" i="5"/>
  <c r="D243" i="5"/>
  <c r="D259" i="5"/>
  <c r="D275" i="5"/>
  <c r="D386" i="5"/>
  <c r="F386" i="5" s="1"/>
  <c r="H386" i="5" s="1"/>
  <c r="F387" i="5"/>
  <c r="H387" i="5" s="1"/>
  <c r="B115" i="21"/>
  <c r="B90" i="16"/>
  <c r="A89" i="16"/>
  <c r="K91" i="7"/>
  <c r="L90" i="7"/>
  <c r="A389" i="5"/>
  <c r="B388" i="5"/>
  <c r="C388" i="5" s="1"/>
  <c r="D388" i="5"/>
  <c r="D88" i="8"/>
  <c r="E88" i="8" s="1"/>
  <c r="A90" i="8"/>
  <c r="B89" i="8"/>
  <c r="C89" i="8" s="1"/>
  <c r="H152" i="10"/>
  <c r="E91" i="11"/>
  <c r="F90" i="11"/>
  <c r="G90" i="11" s="1"/>
  <c r="R78" i="28" l="1"/>
  <c r="R78" i="17"/>
  <c r="A93" i="6"/>
  <c r="B92" i="6"/>
  <c r="D177" i="26"/>
  <c r="G177" i="26" s="1"/>
  <c r="V50" i="28" s="1"/>
  <c r="F18" i="21"/>
  <c r="G18" i="21" s="1"/>
  <c r="H18" i="21" s="1"/>
  <c r="F177" i="24"/>
  <c r="H177" i="24" s="1"/>
  <c r="S38" i="28" s="1"/>
  <c r="F178" i="27"/>
  <c r="H178" i="27" s="1"/>
  <c r="C179" i="27"/>
  <c r="A180" i="27"/>
  <c r="F178" i="25"/>
  <c r="H178" i="25" s="1"/>
  <c r="B178" i="24"/>
  <c r="C178" i="24" s="1"/>
  <c r="A179" i="24"/>
  <c r="B179" i="26"/>
  <c r="A178" i="26"/>
  <c r="C178" i="26" s="1"/>
  <c r="B179" i="25"/>
  <c r="C179" i="25" s="1"/>
  <c r="A180" i="25"/>
  <c r="J237" i="8"/>
  <c r="K237" i="8" s="1"/>
  <c r="I238" i="8"/>
  <c r="B116" i="21"/>
  <c r="B91" i="16"/>
  <c r="A90" i="16"/>
  <c r="K92" i="7"/>
  <c r="L91" i="7"/>
  <c r="F388" i="5"/>
  <c r="H388" i="5" s="1"/>
  <c r="D389" i="5"/>
  <c r="B389" i="5"/>
  <c r="C389" i="5" s="1"/>
  <c r="A390" i="5"/>
  <c r="D89" i="8"/>
  <c r="E89" i="8" s="1"/>
  <c r="A91" i="8"/>
  <c r="B90" i="8"/>
  <c r="C90" i="8" s="1"/>
  <c r="H153" i="10"/>
  <c r="F91" i="11"/>
  <c r="E92" i="11"/>
  <c r="A94" i="6" l="1"/>
  <c r="B93" i="6"/>
  <c r="D178" i="26"/>
  <c r="G178" i="26" s="1"/>
  <c r="F19" i="21"/>
  <c r="G19" i="21" s="1"/>
  <c r="H19" i="21" s="1"/>
  <c r="J19" i="21" s="1"/>
  <c r="F179" i="27"/>
  <c r="H179" i="27" s="1"/>
  <c r="A181" i="27"/>
  <c r="C180" i="27"/>
  <c r="A180" i="24"/>
  <c r="B179" i="24"/>
  <c r="C179" i="24" s="1"/>
  <c r="F178" i="24"/>
  <c r="H178" i="24" s="1"/>
  <c r="A181" i="25"/>
  <c r="B180" i="25"/>
  <c r="C180" i="25" s="1"/>
  <c r="F179" i="25"/>
  <c r="H179" i="25" s="1"/>
  <c r="B180" i="26"/>
  <c r="A179" i="26"/>
  <c r="C179" i="26" s="1"/>
  <c r="I239" i="8"/>
  <c r="J238" i="8"/>
  <c r="K238" i="8" s="1"/>
  <c r="F389" i="5"/>
  <c r="H389" i="5" s="1"/>
  <c r="B117" i="21"/>
  <c r="B92" i="16"/>
  <c r="A91" i="16"/>
  <c r="K93" i="7"/>
  <c r="L92" i="7"/>
  <c r="A391" i="5"/>
  <c r="B390" i="5"/>
  <c r="C390" i="5" s="1"/>
  <c r="D390" i="5"/>
  <c r="D90" i="8"/>
  <c r="E90" i="8" s="1"/>
  <c r="A92" i="8"/>
  <c r="B91" i="8"/>
  <c r="C91" i="8" s="1"/>
  <c r="H154" i="10"/>
  <c r="E93" i="11"/>
  <c r="F92" i="11"/>
  <c r="G91" i="11"/>
  <c r="B4" i="10"/>
  <c r="K4" i="10"/>
  <c r="K5" i="10" s="1"/>
  <c r="A95" i="6" l="1"/>
  <c r="B94" i="6"/>
  <c r="D179" i="26"/>
  <c r="G179" i="26" s="1"/>
  <c r="F20" i="21"/>
  <c r="G20" i="21" s="1"/>
  <c r="H20" i="21" s="1"/>
  <c r="J20" i="21" s="1"/>
  <c r="F180" i="25"/>
  <c r="H180" i="25" s="1"/>
  <c r="T39" i="28" s="1"/>
  <c r="F179" i="24"/>
  <c r="H179" i="24" s="1"/>
  <c r="F180" i="27"/>
  <c r="H180" i="27" s="1"/>
  <c r="U39" i="28" s="1"/>
  <c r="C181" i="27"/>
  <c r="F181" i="27" s="1"/>
  <c r="H181" i="27" s="1"/>
  <c r="A182" i="27"/>
  <c r="B181" i="25"/>
  <c r="C181" i="25" s="1"/>
  <c r="A182" i="25"/>
  <c r="B180" i="24"/>
  <c r="C180" i="24" s="1"/>
  <c r="A181" i="24"/>
  <c r="B181" i="26"/>
  <c r="A180" i="26"/>
  <c r="C180" i="26" s="1"/>
  <c r="I240" i="8"/>
  <c r="J239" i="8"/>
  <c r="K239" i="8" s="1"/>
  <c r="B118" i="21"/>
  <c r="B93" i="16"/>
  <c r="A92" i="16"/>
  <c r="K94" i="7"/>
  <c r="L93" i="7"/>
  <c r="D391" i="5"/>
  <c r="B391" i="5"/>
  <c r="C391" i="5" s="1"/>
  <c r="A392" i="5"/>
  <c r="F390" i="5"/>
  <c r="H390" i="5" s="1"/>
  <c r="C4" i="17"/>
  <c r="D91" i="8"/>
  <c r="E91" i="8" s="1"/>
  <c r="A93" i="8"/>
  <c r="B92" i="8"/>
  <c r="C92" i="8" s="1"/>
  <c r="B5" i="10"/>
  <c r="H155" i="10"/>
  <c r="E94" i="11"/>
  <c r="F93" i="11"/>
  <c r="G92" i="11"/>
  <c r="B6" i="10"/>
  <c r="K6" i="10"/>
  <c r="A96" i="6" l="1"/>
  <c r="B95" i="6"/>
  <c r="D180" i="26"/>
  <c r="G180" i="26" s="1"/>
  <c r="V51" i="28" s="1"/>
  <c r="F21" i="21"/>
  <c r="G21" i="21" s="1"/>
  <c r="H21" i="21" s="1"/>
  <c r="J21" i="21" s="1"/>
  <c r="F181" i="25"/>
  <c r="H181" i="25" s="1"/>
  <c r="F180" i="24"/>
  <c r="H180" i="24" s="1"/>
  <c r="S39" i="28" s="1"/>
  <c r="A183" i="27"/>
  <c r="C182" i="27"/>
  <c r="B182" i="26"/>
  <c r="A181" i="26"/>
  <c r="C181" i="26" s="1"/>
  <c r="D181" i="26" s="1"/>
  <c r="A183" i="25"/>
  <c r="B182" i="25"/>
  <c r="C182" i="25" s="1"/>
  <c r="A182" i="24"/>
  <c r="B181" i="24"/>
  <c r="C181" i="24" s="1"/>
  <c r="J240" i="8"/>
  <c r="K240" i="8" s="1"/>
  <c r="I241" i="8"/>
  <c r="B119" i="21"/>
  <c r="B94" i="16"/>
  <c r="A93" i="16"/>
  <c r="K95" i="7"/>
  <c r="L94" i="7"/>
  <c r="F391" i="5"/>
  <c r="H391" i="5" s="1"/>
  <c r="A393" i="5"/>
  <c r="B392" i="5"/>
  <c r="C392" i="5" s="1"/>
  <c r="D392" i="5"/>
  <c r="D92" i="8"/>
  <c r="E92" i="8" s="1"/>
  <c r="A94" i="8"/>
  <c r="B93" i="8"/>
  <c r="C93" i="8" s="1"/>
  <c r="H156" i="10"/>
  <c r="F94" i="11"/>
  <c r="E95" i="11"/>
  <c r="G93" i="11"/>
  <c r="B7" i="10"/>
  <c r="K7" i="10"/>
  <c r="B5" i="17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A97" i="6" l="1"/>
  <c r="B96" i="6"/>
  <c r="F22" i="21"/>
  <c r="F23" i="21" s="1"/>
  <c r="G181" i="26"/>
  <c r="F182" i="27"/>
  <c r="H182" i="27" s="1"/>
  <c r="C183" i="27"/>
  <c r="A184" i="27"/>
  <c r="B182" i="24"/>
  <c r="C182" i="24" s="1"/>
  <c r="A183" i="24"/>
  <c r="F182" i="25"/>
  <c r="H182" i="25" s="1"/>
  <c r="F181" i="24"/>
  <c r="H181" i="24" s="1"/>
  <c r="B183" i="25"/>
  <c r="C183" i="25" s="1"/>
  <c r="A184" i="25"/>
  <c r="B183" i="26"/>
  <c r="A182" i="26"/>
  <c r="C182" i="26" s="1"/>
  <c r="J241" i="8"/>
  <c r="K241" i="8" s="1"/>
  <c r="I242" i="8"/>
  <c r="F392" i="5"/>
  <c r="H392" i="5" s="1"/>
  <c r="B120" i="21"/>
  <c r="B95" i="16"/>
  <c r="A94" i="16"/>
  <c r="K96" i="7"/>
  <c r="L95" i="7"/>
  <c r="D393" i="5"/>
  <c r="A394" i="5"/>
  <c r="B393" i="5"/>
  <c r="C393" i="5" s="1"/>
  <c r="D93" i="8"/>
  <c r="E93" i="8" s="1"/>
  <c r="A95" i="8"/>
  <c r="B94" i="8"/>
  <c r="C94" i="8" s="1"/>
  <c r="H157" i="10"/>
  <c r="F95" i="11"/>
  <c r="E96" i="11"/>
  <c r="G94" i="11"/>
  <c r="K8" i="10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33" i="1"/>
  <c r="Q4" i="17"/>
  <c r="A5" i="17"/>
  <c r="A5" i="13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4" i="12"/>
  <c r="A98" i="6" l="1"/>
  <c r="B97" i="6"/>
  <c r="D182" i="26"/>
  <c r="L5" i="17"/>
  <c r="K5" i="17"/>
  <c r="M5" i="17"/>
  <c r="J5" i="17"/>
  <c r="I5" i="17"/>
  <c r="G23" i="21"/>
  <c r="H23" i="21" s="1"/>
  <c r="J23" i="21" s="1"/>
  <c r="G22" i="21"/>
  <c r="H22" i="21" s="1"/>
  <c r="J22" i="21" s="1"/>
  <c r="F24" i="21"/>
  <c r="G5" i="17"/>
  <c r="V5" i="17"/>
  <c r="S5" i="17"/>
  <c r="T5" i="17"/>
  <c r="U5" i="17"/>
  <c r="F183" i="25"/>
  <c r="H183" i="25" s="1"/>
  <c r="T40" i="28" s="1"/>
  <c r="A185" i="27"/>
  <c r="C184" i="27"/>
  <c r="F183" i="27"/>
  <c r="H183" i="27" s="1"/>
  <c r="U40" i="28" s="1"/>
  <c r="A185" i="25"/>
  <c r="B184" i="25"/>
  <c r="C184" i="25" s="1"/>
  <c r="G182" i="26"/>
  <c r="A184" i="24"/>
  <c r="B183" i="24"/>
  <c r="C183" i="24" s="1"/>
  <c r="B184" i="26"/>
  <c r="A183" i="26"/>
  <c r="C183" i="26" s="1"/>
  <c r="F182" i="24"/>
  <c r="H182" i="24" s="1"/>
  <c r="H5" i="17"/>
  <c r="W5" i="17"/>
  <c r="X5" i="17"/>
  <c r="I243" i="8"/>
  <c r="J242" i="8"/>
  <c r="K242" i="8" s="1"/>
  <c r="AA5" i="17"/>
  <c r="C5" i="17"/>
  <c r="B121" i="21"/>
  <c r="B96" i="16"/>
  <c r="A95" i="16"/>
  <c r="K97" i="7"/>
  <c r="L96" i="7"/>
  <c r="F393" i="5"/>
  <c r="H393" i="5" s="1"/>
  <c r="A395" i="5"/>
  <c r="B394" i="5"/>
  <c r="C394" i="5" s="1"/>
  <c r="D394" i="5"/>
  <c r="D94" i="8"/>
  <c r="E94" i="8" s="1"/>
  <c r="B95" i="8"/>
  <c r="C95" i="8" s="1"/>
  <c r="A96" i="8"/>
  <c r="D5" i="13"/>
  <c r="J5" i="13" s="1"/>
  <c r="C5" i="13"/>
  <c r="E165" i="12"/>
  <c r="H158" i="10"/>
  <c r="O4" i="17"/>
  <c r="Y4" i="17"/>
  <c r="E97" i="11"/>
  <c r="F96" i="11"/>
  <c r="A6" i="13"/>
  <c r="G95" i="11"/>
  <c r="K9" i="10"/>
  <c r="A6" i="17"/>
  <c r="Q5" i="17"/>
  <c r="O5" i="17"/>
  <c r="Y5" i="17"/>
  <c r="A99" i="6" l="1"/>
  <c r="B98" i="6"/>
  <c r="D183" i="26"/>
  <c r="G183" i="26" s="1"/>
  <c r="V52" i="28" s="1"/>
  <c r="L6" i="17"/>
  <c r="M6" i="17"/>
  <c r="K6" i="17"/>
  <c r="J6" i="17"/>
  <c r="I6" i="17"/>
  <c r="N6" i="17"/>
  <c r="G24" i="21"/>
  <c r="H24" i="21" s="1"/>
  <c r="J24" i="21" s="1"/>
  <c r="F25" i="21"/>
  <c r="G25" i="21" s="1"/>
  <c r="H25" i="21" s="1"/>
  <c r="J25" i="21" s="1"/>
  <c r="J71" i="28"/>
  <c r="G6" i="17"/>
  <c r="S6" i="17"/>
  <c r="V6" i="17"/>
  <c r="T6" i="17"/>
  <c r="U6" i="17"/>
  <c r="F183" i="24"/>
  <c r="H183" i="24" s="1"/>
  <c r="S40" i="28" s="1"/>
  <c r="F184" i="27"/>
  <c r="H184" i="27" s="1"/>
  <c r="C185" i="27"/>
  <c r="A186" i="27"/>
  <c r="B185" i="26"/>
  <c r="A184" i="26"/>
  <c r="C184" i="26" s="1"/>
  <c r="D184" i="26" s="1"/>
  <c r="F184" i="25"/>
  <c r="H184" i="25" s="1"/>
  <c r="B184" i="24"/>
  <c r="C184" i="24" s="1"/>
  <c r="A185" i="24"/>
  <c r="B185" i="25"/>
  <c r="C185" i="25" s="1"/>
  <c r="A186" i="25"/>
  <c r="H6" i="17"/>
  <c r="X6" i="17"/>
  <c r="W6" i="17"/>
  <c r="I244" i="8"/>
  <c r="J243" i="8"/>
  <c r="K243" i="8" s="1"/>
  <c r="AA6" i="17"/>
  <c r="Y6" i="17"/>
  <c r="C6" i="17"/>
  <c r="H5" i="13"/>
  <c r="B122" i="21"/>
  <c r="B97" i="16"/>
  <c r="A96" i="16"/>
  <c r="K98" i="7"/>
  <c r="L97" i="7"/>
  <c r="D395" i="5"/>
  <c r="B395" i="5"/>
  <c r="C395" i="5" s="1"/>
  <c r="A396" i="5"/>
  <c r="F394" i="5"/>
  <c r="H394" i="5" s="1"/>
  <c r="D95" i="8"/>
  <c r="E95" i="8" s="1"/>
  <c r="A97" i="8"/>
  <c r="B96" i="8"/>
  <c r="C96" i="8" s="1"/>
  <c r="A7" i="13"/>
  <c r="D6" i="13"/>
  <c r="J6" i="13" s="1"/>
  <c r="C6" i="13"/>
  <c r="F5" i="13"/>
  <c r="G5" i="13" s="1"/>
  <c r="B5" i="13"/>
  <c r="E166" i="12"/>
  <c r="H159" i="10"/>
  <c r="F97" i="11"/>
  <c r="E98" i="11"/>
  <c r="G96" i="11"/>
  <c r="K10" i="10"/>
  <c r="A7" i="17"/>
  <c r="Q6" i="17"/>
  <c r="O6" i="17"/>
  <c r="A100" i="6" l="1"/>
  <c r="B99" i="6"/>
  <c r="L7" i="17"/>
  <c r="K7" i="17"/>
  <c r="M7" i="17"/>
  <c r="J7" i="17"/>
  <c r="I7" i="17"/>
  <c r="F26" i="21"/>
  <c r="G26" i="21" s="1"/>
  <c r="H26" i="21" s="1"/>
  <c r="J26" i="21" s="1"/>
  <c r="J72" i="28"/>
  <c r="G7" i="17"/>
  <c r="T7" i="17"/>
  <c r="U7" i="17"/>
  <c r="V7" i="17"/>
  <c r="S7" i="17"/>
  <c r="F185" i="27"/>
  <c r="H185" i="27" s="1"/>
  <c r="F184" i="24"/>
  <c r="H184" i="24" s="1"/>
  <c r="A187" i="27"/>
  <c r="C186" i="27"/>
  <c r="A186" i="24"/>
  <c r="B185" i="24"/>
  <c r="C185" i="24" s="1"/>
  <c r="G184" i="26"/>
  <c r="A187" i="25"/>
  <c r="B186" i="25"/>
  <c r="C186" i="25" s="1"/>
  <c r="F185" i="25"/>
  <c r="H185" i="25" s="1"/>
  <c r="B186" i="26"/>
  <c r="A185" i="26"/>
  <c r="C185" i="26" s="1"/>
  <c r="D185" i="26" s="1"/>
  <c r="H7" i="17"/>
  <c r="W7" i="17"/>
  <c r="X7" i="17"/>
  <c r="I245" i="8"/>
  <c r="J244" i="8"/>
  <c r="K244" i="8" s="1"/>
  <c r="AA7" i="17"/>
  <c r="C7" i="17"/>
  <c r="H6" i="13"/>
  <c r="B123" i="21"/>
  <c r="B98" i="16"/>
  <c r="A97" i="16"/>
  <c r="K99" i="7"/>
  <c r="L98" i="7"/>
  <c r="F395" i="5"/>
  <c r="H395" i="5" s="1"/>
  <c r="A397" i="5"/>
  <c r="B396" i="5"/>
  <c r="C396" i="5" s="1"/>
  <c r="D396" i="5"/>
  <c r="D96" i="8"/>
  <c r="E96" i="8" s="1"/>
  <c r="A98" i="8"/>
  <c r="B97" i="8"/>
  <c r="C97" i="8" s="1"/>
  <c r="B6" i="13"/>
  <c r="F6" i="13"/>
  <c r="G6" i="13" s="1"/>
  <c r="A8" i="13"/>
  <c r="D7" i="13"/>
  <c r="C7" i="13"/>
  <c r="H160" i="10"/>
  <c r="F98" i="11"/>
  <c r="E99" i="11"/>
  <c r="G97" i="11"/>
  <c r="K11" i="10"/>
  <c r="A8" i="17"/>
  <c r="O7" i="17"/>
  <c r="Q7" i="17"/>
  <c r="Y7" i="17"/>
  <c r="F7" i="8"/>
  <c r="C4" i="6"/>
  <c r="C5" i="6" s="1"/>
  <c r="C6" i="6" s="1"/>
  <c r="C7" i="6" s="1"/>
  <c r="A101" i="6" l="1"/>
  <c r="B100" i="6"/>
  <c r="L8" i="17"/>
  <c r="K8" i="17"/>
  <c r="J8" i="17"/>
  <c r="M8" i="17"/>
  <c r="I8" i="17"/>
  <c r="F27" i="21"/>
  <c r="G27" i="21" s="1"/>
  <c r="H27" i="21" s="1"/>
  <c r="J27" i="21" s="1"/>
  <c r="G8" i="17"/>
  <c r="U8" i="17"/>
  <c r="S8" i="17"/>
  <c r="V8" i="17"/>
  <c r="T8" i="17"/>
  <c r="G185" i="26"/>
  <c r="F185" i="24"/>
  <c r="H185" i="24" s="1"/>
  <c r="F186" i="27"/>
  <c r="H186" i="27" s="1"/>
  <c r="U41" i="28" s="1"/>
  <c r="F186" i="25"/>
  <c r="H186" i="25" s="1"/>
  <c r="T41" i="28" s="1"/>
  <c r="C187" i="27"/>
  <c r="A188" i="27"/>
  <c r="B187" i="25"/>
  <c r="C187" i="25" s="1"/>
  <c r="A188" i="25"/>
  <c r="B186" i="24"/>
  <c r="C186" i="24" s="1"/>
  <c r="A187" i="24"/>
  <c r="B187" i="26"/>
  <c r="A186" i="26"/>
  <c r="C186" i="26" s="1"/>
  <c r="D186" i="26" s="1"/>
  <c r="H8" i="17"/>
  <c r="W8" i="17"/>
  <c r="X8" i="17"/>
  <c r="J245" i="8"/>
  <c r="K245" i="8" s="1"/>
  <c r="I246" i="8"/>
  <c r="H7" i="13"/>
  <c r="J7" i="13"/>
  <c r="AA8" i="17"/>
  <c r="C8" i="17"/>
  <c r="B124" i="21"/>
  <c r="C8" i="6"/>
  <c r="D7" i="6"/>
  <c r="E7" i="6" s="1"/>
  <c r="F7" i="6" s="1"/>
  <c r="B99" i="16"/>
  <c r="A98" i="16"/>
  <c r="K100" i="7"/>
  <c r="L99" i="7"/>
  <c r="D397" i="5"/>
  <c r="B397" i="5"/>
  <c r="C397" i="5" s="1"/>
  <c r="A398" i="5"/>
  <c r="F396" i="5"/>
  <c r="H396" i="5" s="1"/>
  <c r="D97" i="8"/>
  <c r="E97" i="8" s="1"/>
  <c r="A99" i="8"/>
  <c r="B98" i="8"/>
  <c r="C98" i="8" s="1"/>
  <c r="A9" i="13"/>
  <c r="C8" i="13"/>
  <c r="D8" i="13"/>
  <c r="J8" i="13" s="1"/>
  <c r="B7" i="13"/>
  <c r="F7" i="13"/>
  <c r="G7" i="13" s="1"/>
  <c r="H161" i="10"/>
  <c r="E100" i="11"/>
  <c r="F99" i="11"/>
  <c r="G98" i="11"/>
  <c r="K12" i="10"/>
  <c r="A9" i="17"/>
  <c r="Q8" i="17"/>
  <c r="O8" i="17"/>
  <c r="Y8" i="17"/>
  <c r="F8" i="8"/>
  <c r="F278" i="5"/>
  <c r="H278" i="5" s="1"/>
  <c r="F277" i="5"/>
  <c r="H277" i="5" s="1"/>
  <c r="F276" i="5"/>
  <c r="H276" i="5" s="1"/>
  <c r="R71" i="28" s="1"/>
  <c r="F275" i="5"/>
  <c r="H275" i="5" s="1"/>
  <c r="F274" i="5"/>
  <c r="H274" i="5" s="1"/>
  <c r="F273" i="5"/>
  <c r="H273" i="5" s="1"/>
  <c r="R70" i="28" s="1"/>
  <c r="F272" i="5"/>
  <c r="H272" i="5" s="1"/>
  <c r="F271" i="5"/>
  <c r="H271" i="5" s="1"/>
  <c r="F270" i="5"/>
  <c r="H270" i="5" s="1"/>
  <c r="R69" i="28" s="1"/>
  <c r="F269" i="5"/>
  <c r="H269" i="5" s="1"/>
  <c r="F268" i="5"/>
  <c r="H268" i="5" s="1"/>
  <c r="F267" i="5"/>
  <c r="H267" i="5" s="1"/>
  <c r="R68" i="28" s="1"/>
  <c r="F266" i="5"/>
  <c r="H266" i="5" s="1"/>
  <c r="F265" i="5"/>
  <c r="H265" i="5" s="1"/>
  <c r="F264" i="5"/>
  <c r="H264" i="5" s="1"/>
  <c r="R67" i="28" s="1"/>
  <c r="F263" i="5"/>
  <c r="H263" i="5" s="1"/>
  <c r="F262" i="5"/>
  <c r="H262" i="5" s="1"/>
  <c r="F261" i="5"/>
  <c r="H261" i="5" s="1"/>
  <c r="R66" i="28" s="1"/>
  <c r="F260" i="5"/>
  <c r="H260" i="5" s="1"/>
  <c r="F259" i="5"/>
  <c r="H259" i="5" s="1"/>
  <c r="F258" i="5"/>
  <c r="H258" i="5" s="1"/>
  <c r="R65" i="28" s="1"/>
  <c r="F257" i="5"/>
  <c r="H257" i="5" s="1"/>
  <c r="F256" i="5"/>
  <c r="H256" i="5" s="1"/>
  <c r="F255" i="5"/>
  <c r="H255" i="5" s="1"/>
  <c r="R64" i="28" s="1"/>
  <c r="F254" i="5"/>
  <c r="H254" i="5" s="1"/>
  <c r="F253" i="5"/>
  <c r="H253" i="5" s="1"/>
  <c r="F252" i="5"/>
  <c r="H252" i="5" s="1"/>
  <c r="R63" i="28" s="1"/>
  <c r="F251" i="5"/>
  <c r="H251" i="5" s="1"/>
  <c r="F250" i="5"/>
  <c r="H250" i="5" s="1"/>
  <c r="F249" i="5"/>
  <c r="H249" i="5" s="1"/>
  <c r="R62" i="28" s="1"/>
  <c r="F248" i="5"/>
  <c r="H248" i="5" s="1"/>
  <c r="F247" i="5"/>
  <c r="H247" i="5" s="1"/>
  <c r="F246" i="5"/>
  <c r="H246" i="5" s="1"/>
  <c r="R61" i="28" s="1"/>
  <c r="F245" i="5"/>
  <c r="H245" i="5" s="1"/>
  <c r="F244" i="5"/>
  <c r="H244" i="5" s="1"/>
  <c r="F243" i="5"/>
  <c r="H243" i="5" s="1"/>
  <c r="R60" i="28" s="1"/>
  <c r="F242" i="5"/>
  <c r="H242" i="5" s="1"/>
  <c r="F241" i="5"/>
  <c r="H241" i="5" s="1"/>
  <c r="F240" i="5"/>
  <c r="H240" i="5" s="1"/>
  <c r="R59" i="28" s="1"/>
  <c r="F239" i="5"/>
  <c r="H239" i="5" s="1"/>
  <c r="F238" i="5"/>
  <c r="H238" i="5" s="1"/>
  <c r="F237" i="5"/>
  <c r="H237" i="5" s="1"/>
  <c r="R58" i="28" s="1"/>
  <c r="F236" i="5"/>
  <c r="H236" i="5" s="1"/>
  <c r="F235" i="5"/>
  <c r="H235" i="5" s="1"/>
  <c r="F234" i="5"/>
  <c r="H234" i="5" s="1"/>
  <c r="R57" i="28" s="1"/>
  <c r="F233" i="5"/>
  <c r="H233" i="5" s="1"/>
  <c r="F232" i="5"/>
  <c r="H232" i="5" s="1"/>
  <c r="F231" i="5"/>
  <c r="H231" i="5" s="1"/>
  <c r="R56" i="28" s="1"/>
  <c r="F230" i="5"/>
  <c r="H230" i="5" s="1"/>
  <c r="F229" i="5"/>
  <c r="H229" i="5" s="1"/>
  <c r="F228" i="5"/>
  <c r="H228" i="5" s="1"/>
  <c r="R55" i="28" s="1"/>
  <c r="F227" i="5"/>
  <c r="H227" i="5" s="1"/>
  <c r="F226" i="5"/>
  <c r="H226" i="5" s="1"/>
  <c r="F225" i="5"/>
  <c r="H225" i="5" s="1"/>
  <c r="R54" i="28" s="1"/>
  <c r="F224" i="5"/>
  <c r="H224" i="5" s="1"/>
  <c r="F223" i="5"/>
  <c r="H223" i="5" s="1"/>
  <c r="F222" i="5"/>
  <c r="H222" i="5" s="1"/>
  <c r="R53" i="28" s="1"/>
  <c r="F221" i="5"/>
  <c r="H221" i="5" s="1"/>
  <c r="F220" i="5"/>
  <c r="H220" i="5" s="1"/>
  <c r="F219" i="5"/>
  <c r="H219" i="5" s="1"/>
  <c r="R52" i="28" s="1"/>
  <c r="F218" i="5"/>
  <c r="H218" i="5" s="1"/>
  <c r="F217" i="5"/>
  <c r="H217" i="5" s="1"/>
  <c r="F216" i="5"/>
  <c r="H216" i="5" s="1"/>
  <c r="R51" i="28" s="1"/>
  <c r="F215" i="5"/>
  <c r="H215" i="5" s="1"/>
  <c r="F214" i="5"/>
  <c r="H214" i="5" s="1"/>
  <c r="F213" i="5"/>
  <c r="H213" i="5" s="1"/>
  <c r="R50" i="28" s="1"/>
  <c r="F212" i="5"/>
  <c r="H212" i="5" s="1"/>
  <c r="F211" i="5"/>
  <c r="H211" i="5" s="1"/>
  <c r="F210" i="5"/>
  <c r="H210" i="5" s="1"/>
  <c r="R49" i="28" s="1"/>
  <c r="F209" i="5"/>
  <c r="H209" i="5" s="1"/>
  <c r="F208" i="5"/>
  <c r="H208" i="5" s="1"/>
  <c r="F207" i="5"/>
  <c r="H207" i="5" s="1"/>
  <c r="R48" i="28" s="1"/>
  <c r="F206" i="5"/>
  <c r="H206" i="5" s="1"/>
  <c r="F205" i="5"/>
  <c r="H205" i="5" s="1"/>
  <c r="F204" i="5"/>
  <c r="H204" i="5" s="1"/>
  <c r="R47" i="28" s="1"/>
  <c r="F203" i="5"/>
  <c r="H203" i="5" s="1"/>
  <c r="F202" i="5"/>
  <c r="H202" i="5" s="1"/>
  <c r="F201" i="5"/>
  <c r="H201" i="5" s="1"/>
  <c r="R46" i="28" s="1"/>
  <c r="F200" i="5"/>
  <c r="H200" i="5" s="1"/>
  <c r="F199" i="5"/>
  <c r="H199" i="5" s="1"/>
  <c r="F198" i="5"/>
  <c r="H198" i="5" s="1"/>
  <c r="R45" i="28" s="1"/>
  <c r="F197" i="5"/>
  <c r="H197" i="5" s="1"/>
  <c r="F196" i="5"/>
  <c r="H196" i="5" s="1"/>
  <c r="F195" i="5"/>
  <c r="H195" i="5" s="1"/>
  <c r="R44" i="28" s="1"/>
  <c r="F194" i="5"/>
  <c r="H194" i="5" s="1"/>
  <c r="F193" i="5"/>
  <c r="H193" i="5" s="1"/>
  <c r="F192" i="5"/>
  <c r="H192" i="5" s="1"/>
  <c r="R43" i="28" s="1"/>
  <c r="F191" i="5"/>
  <c r="H191" i="5" s="1"/>
  <c r="F190" i="5"/>
  <c r="H190" i="5" s="1"/>
  <c r="F189" i="5"/>
  <c r="H189" i="5" s="1"/>
  <c r="R42" i="28" s="1"/>
  <c r="F188" i="5"/>
  <c r="H188" i="5" s="1"/>
  <c r="F187" i="5"/>
  <c r="H187" i="5" s="1"/>
  <c r="F186" i="5"/>
  <c r="H186" i="5" s="1"/>
  <c r="R41" i="28" s="1"/>
  <c r="F185" i="5"/>
  <c r="H185" i="5" s="1"/>
  <c r="F184" i="5"/>
  <c r="H184" i="5" s="1"/>
  <c r="F183" i="5"/>
  <c r="H183" i="5" s="1"/>
  <c r="R40" i="28" s="1"/>
  <c r="F182" i="5"/>
  <c r="H182" i="5" s="1"/>
  <c r="F181" i="5"/>
  <c r="H181" i="5" s="1"/>
  <c r="F180" i="5"/>
  <c r="H180" i="5" s="1"/>
  <c r="R39" i="28" s="1"/>
  <c r="F179" i="5"/>
  <c r="H179" i="5" s="1"/>
  <c r="F178" i="5"/>
  <c r="H178" i="5" s="1"/>
  <c r="F177" i="5"/>
  <c r="H177" i="5" s="1"/>
  <c r="R38" i="28" s="1"/>
  <c r="F176" i="5"/>
  <c r="H176" i="5" s="1"/>
  <c r="F175" i="5"/>
  <c r="H175" i="5" s="1"/>
  <c r="F174" i="5"/>
  <c r="H174" i="5" s="1"/>
  <c r="R37" i="28" s="1"/>
  <c r="F173" i="5"/>
  <c r="H173" i="5" s="1"/>
  <c r="F172" i="5"/>
  <c r="H172" i="5" s="1"/>
  <c r="F171" i="5"/>
  <c r="H171" i="5" s="1"/>
  <c r="R36" i="28" s="1"/>
  <c r="F170" i="5"/>
  <c r="H170" i="5" s="1"/>
  <c r="F169" i="5"/>
  <c r="H169" i="5" s="1"/>
  <c r="F168" i="5"/>
  <c r="H168" i="5" s="1"/>
  <c r="R35" i="28" s="1"/>
  <c r="F167" i="5"/>
  <c r="H167" i="5" s="1"/>
  <c r="F166" i="5"/>
  <c r="H166" i="5" s="1"/>
  <c r="F165" i="5"/>
  <c r="H165" i="5" s="1"/>
  <c r="R34" i="28" s="1"/>
  <c r="F164" i="5"/>
  <c r="H164" i="5" s="1"/>
  <c r="F163" i="5"/>
  <c r="H163" i="5" s="1"/>
  <c r="F162" i="5"/>
  <c r="H162" i="5" s="1"/>
  <c r="R33" i="28" s="1"/>
  <c r="F161" i="5"/>
  <c r="H161" i="5" s="1"/>
  <c r="F160" i="5"/>
  <c r="H160" i="5" s="1"/>
  <c r="F159" i="5"/>
  <c r="H159" i="5" s="1"/>
  <c r="R32" i="28" s="1"/>
  <c r="F158" i="5"/>
  <c r="H158" i="5" s="1"/>
  <c r="F157" i="5"/>
  <c r="H157" i="5" s="1"/>
  <c r="F156" i="5"/>
  <c r="H156" i="5" s="1"/>
  <c r="R31" i="28" s="1"/>
  <c r="F155" i="5"/>
  <c r="H155" i="5" s="1"/>
  <c r="F154" i="5"/>
  <c r="H154" i="5" s="1"/>
  <c r="F153" i="5"/>
  <c r="H153" i="5" s="1"/>
  <c r="R30" i="28" s="1"/>
  <c r="F152" i="5"/>
  <c r="H152" i="5" s="1"/>
  <c r="F151" i="5"/>
  <c r="H151" i="5" s="1"/>
  <c r="F150" i="5"/>
  <c r="H150" i="5" s="1"/>
  <c r="R29" i="28" s="1"/>
  <c r="F149" i="5"/>
  <c r="H149" i="5" s="1"/>
  <c r="F148" i="5"/>
  <c r="H148" i="5" s="1"/>
  <c r="F147" i="5"/>
  <c r="H147" i="5" s="1"/>
  <c r="R28" i="28" s="1"/>
  <c r="F146" i="5"/>
  <c r="H146" i="5" s="1"/>
  <c r="F145" i="5"/>
  <c r="H145" i="5" s="1"/>
  <c r="F144" i="5"/>
  <c r="H144" i="5" s="1"/>
  <c r="R27" i="28" s="1"/>
  <c r="F143" i="5"/>
  <c r="H143" i="5" s="1"/>
  <c r="F142" i="5"/>
  <c r="H142" i="5" s="1"/>
  <c r="F141" i="5"/>
  <c r="H141" i="5" s="1"/>
  <c r="R26" i="28" s="1"/>
  <c r="F140" i="5"/>
  <c r="H140" i="5" s="1"/>
  <c r="F139" i="5"/>
  <c r="H139" i="5" s="1"/>
  <c r="F138" i="5"/>
  <c r="H138" i="5" s="1"/>
  <c r="R25" i="28" s="1"/>
  <c r="F137" i="5"/>
  <c r="H137" i="5" s="1"/>
  <c r="F136" i="5"/>
  <c r="H136" i="5" s="1"/>
  <c r="F135" i="5"/>
  <c r="H135" i="5" s="1"/>
  <c r="R24" i="28" s="1"/>
  <c r="F134" i="5"/>
  <c r="H134" i="5" s="1"/>
  <c r="F133" i="5"/>
  <c r="H133" i="5" s="1"/>
  <c r="F132" i="5"/>
  <c r="H132" i="5" s="1"/>
  <c r="R23" i="28" s="1"/>
  <c r="F131" i="5"/>
  <c r="H131" i="5" s="1"/>
  <c r="F130" i="5"/>
  <c r="H130" i="5" s="1"/>
  <c r="F129" i="5"/>
  <c r="H129" i="5" s="1"/>
  <c r="R22" i="28" s="1"/>
  <c r="F128" i="5"/>
  <c r="H128" i="5" s="1"/>
  <c r="F127" i="5"/>
  <c r="H127" i="5" s="1"/>
  <c r="F126" i="5"/>
  <c r="H126" i="5" s="1"/>
  <c r="R21" i="28" s="1"/>
  <c r="F125" i="5"/>
  <c r="H125" i="5" s="1"/>
  <c r="F124" i="5"/>
  <c r="H124" i="5" s="1"/>
  <c r="F123" i="5"/>
  <c r="H123" i="5" s="1"/>
  <c r="R20" i="28" s="1"/>
  <c r="F122" i="5"/>
  <c r="H122" i="5" s="1"/>
  <c r="F121" i="5"/>
  <c r="H121" i="5" s="1"/>
  <c r="F120" i="5"/>
  <c r="H120" i="5" s="1"/>
  <c r="R19" i="28" s="1"/>
  <c r="F119" i="5"/>
  <c r="H119" i="5" s="1"/>
  <c r="F118" i="5"/>
  <c r="H118" i="5" s="1"/>
  <c r="F117" i="5"/>
  <c r="H117" i="5" s="1"/>
  <c r="R18" i="28" s="1"/>
  <c r="F116" i="5"/>
  <c r="H116" i="5" s="1"/>
  <c r="F115" i="5"/>
  <c r="H115" i="5" s="1"/>
  <c r="F114" i="5"/>
  <c r="H114" i="5" s="1"/>
  <c r="R17" i="28" s="1"/>
  <c r="F113" i="5"/>
  <c r="H113" i="5" s="1"/>
  <c r="F112" i="5"/>
  <c r="H112" i="5" s="1"/>
  <c r="F111" i="5"/>
  <c r="H111" i="5" s="1"/>
  <c r="R16" i="28" s="1"/>
  <c r="F110" i="5"/>
  <c r="H110" i="5" s="1"/>
  <c r="F109" i="5"/>
  <c r="H109" i="5" s="1"/>
  <c r="F108" i="5"/>
  <c r="H108" i="5" s="1"/>
  <c r="R15" i="28" s="1"/>
  <c r="F107" i="5"/>
  <c r="H107" i="5" s="1"/>
  <c r="F106" i="5"/>
  <c r="H106" i="5" s="1"/>
  <c r="F105" i="5"/>
  <c r="H105" i="5" s="1"/>
  <c r="R14" i="28" s="1"/>
  <c r="F104" i="5"/>
  <c r="H104" i="5" s="1"/>
  <c r="F103" i="5"/>
  <c r="H103" i="5" s="1"/>
  <c r="F102" i="5"/>
  <c r="H102" i="5" s="1"/>
  <c r="R13" i="28" s="1"/>
  <c r="F101" i="5"/>
  <c r="H101" i="5" s="1"/>
  <c r="F100" i="5"/>
  <c r="H100" i="5" s="1"/>
  <c r="F99" i="5"/>
  <c r="H99" i="5" s="1"/>
  <c r="R12" i="28" s="1"/>
  <c r="F98" i="5"/>
  <c r="H98" i="5" s="1"/>
  <c r="F97" i="5"/>
  <c r="H97" i="5" s="1"/>
  <c r="F96" i="5"/>
  <c r="H96" i="5" s="1"/>
  <c r="R11" i="28" s="1"/>
  <c r="F95" i="5"/>
  <c r="H95" i="5" s="1"/>
  <c r="F94" i="5"/>
  <c r="H94" i="5" s="1"/>
  <c r="F93" i="5"/>
  <c r="H93" i="5" s="1"/>
  <c r="R10" i="28" s="1"/>
  <c r="F92" i="5"/>
  <c r="H92" i="5" s="1"/>
  <c r="F91" i="5"/>
  <c r="H91" i="5" s="1"/>
  <c r="F90" i="5"/>
  <c r="H90" i="5" s="1"/>
  <c r="R9" i="28" s="1"/>
  <c r="F89" i="5"/>
  <c r="H89" i="5" s="1"/>
  <c r="F88" i="5"/>
  <c r="H88" i="5" s="1"/>
  <c r="F87" i="5"/>
  <c r="H87" i="5" s="1"/>
  <c r="F86" i="5"/>
  <c r="H86" i="5" s="1"/>
  <c r="F85" i="5"/>
  <c r="H85" i="5" s="1"/>
  <c r="F84" i="5"/>
  <c r="H84" i="5" s="1"/>
  <c r="F83" i="5"/>
  <c r="H83" i="5" s="1"/>
  <c r="F82" i="5"/>
  <c r="H82" i="5" s="1"/>
  <c r="F81" i="5"/>
  <c r="H81" i="5" s="1"/>
  <c r="F80" i="5"/>
  <c r="H80" i="5" s="1"/>
  <c r="F79" i="5"/>
  <c r="H79" i="5" s="1"/>
  <c r="F78" i="5"/>
  <c r="H78" i="5" s="1"/>
  <c r="F77" i="5"/>
  <c r="H77" i="5" s="1"/>
  <c r="F76" i="5"/>
  <c r="H76" i="5" s="1"/>
  <c r="F75" i="5"/>
  <c r="H75" i="5" s="1"/>
  <c r="F74" i="5"/>
  <c r="H74" i="5" s="1"/>
  <c r="F73" i="5"/>
  <c r="H73" i="5" s="1"/>
  <c r="F72" i="5"/>
  <c r="H72" i="5" s="1"/>
  <c r="F71" i="5"/>
  <c r="H71" i="5" s="1"/>
  <c r="F70" i="5"/>
  <c r="H70" i="5" s="1"/>
  <c r="F69" i="5"/>
  <c r="H69" i="5" s="1"/>
  <c r="F68" i="5"/>
  <c r="H68" i="5" s="1"/>
  <c r="F67" i="5"/>
  <c r="H67" i="5" s="1"/>
  <c r="F66" i="5"/>
  <c r="H66" i="5" s="1"/>
  <c r="F65" i="5"/>
  <c r="H65" i="5" s="1"/>
  <c r="F64" i="5"/>
  <c r="H64" i="5" s="1"/>
  <c r="F63" i="5"/>
  <c r="H63" i="5" s="1"/>
  <c r="F62" i="5"/>
  <c r="H62" i="5" s="1"/>
  <c r="F61" i="5"/>
  <c r="H61" i="5" s="1"/>
  <c r="F60" i="5"/>
  <c r="H60" i="5" s="1"/>
  <c r="F59" i="5"/>
  <c r="H59" i="5" s="1"/>
  <c r="F58" i="5"/>
  <c r="H58" i="5" s="1"/>
  <c r="F57" i="5"/>
  <c r="H57" i="5" s="1"/>
  <c r="F56" i="5"/>
  <c r="H56" i="5" s="1"/>
  <c r="F55" i="5"/>
  <c r="H55" i="5" s="1"/>
  <c r="F54" i="5"/>
  <c r="H54" i="5" s="1"/>
  <c r="F53" i="5"/>
  <c r="H53" i="5" s="1"/>
  <c r="F52" i="5"/>
  <c r="H52" i="5" s="1"/>
  <c r="F51" i="5"/>
  <c r="H51" i="5" s="1"/>
  <c r="F50" i="5"/>
  <c r="H50" i="5" s="1"/>
  <c r="F49" i="5"/>
  <c r="H49" i="5" s="1"/>
  <c r="F48" i="5"/>
  <c r="H48" i="5" s="1"/>
  <c r="F47" i="5"/>
  <c r="H47" i="5" s="1"/>
  <c r="F46" i="5"/>
  <c r="H46" i="5" s="1"/>
  <c r="F45" i="5"/>
  <c r="H45" i="5" s="1"/>
  <c r="F44" i="5"/>
  <c r="H44" i="5" s="1"/>
  <c r="F43" i="5"/>
  <c r="H43" i="5" s="1"/>
  <c r="F42" i="5"/>
  <c r="H42" i="5" s="1"/>
  <c r="F41" i="5"/>
  <c r="H41" i="5" s="1"/>
  <c r="F40" i="5"/>
  <c r="H40" i="5" s="1"/>
  <c r="F39" i="5"/>
  <c r="H39" i="5" s="1"/>
  <c r="F38" i="5"/>
  <c r="H38" i="5" s="1"/>
  <c r="F37" i="5"/>
  <c r="H37" i="5" s="1"/>
  <c r="F36" i="5"/>
  <c r="H36" i="5" s="1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8" i="5"/>
  <c r="H28" i="5" s="1"/>
  <c r="F27" i="5"/>
  <c r="H27" i="5" s="1"/>
  <c r="F26" i="5"/>
  <c r="H26" i="5" s="1"/>
  <c r="F25" i="5"/>
  <c r="H25" i="5" s="1"/>
  <c r="F24" i="5"/>
  <c r="H24" i="5" s="1"/>
  <c r="F23" i="5"/>
  <c r="H23" i="5" s="1"/>
  <c r="F22" i="5"/>
  <c r="H22" i="5" s="1"/>
  <c r="F21" i="5"/>
  <c r="H21" i="5" s="1"/>
  <c r="F20" i="5"/>
  <c r="H20" i="5" s="1"/>
  <c r="F19" i="5"/>
  <c r="H19" i="5" s="1"/>
  <c r="F18" i="5"/>
  <c r="H18" i="5" s="1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51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254" i="4"/>
  <c r="A102" i="6" l="1"/>
  <c r="B101" i="6"/>
  <c r="L9" i="17"/>
  <c r="M9" i="17"/>
  <c r="K9" i="17"/>
  <c r="J9" i="17"/>
  <c r="I9" i="17"/>
  <c r="F28" i="21"/>
  <c r="F29" i="21" s="1"/>
  <c r="R7" i="17"/>
  <c r="R7" i="28"/>
  <c r="R6" i="17"/>
  <c r="R6" i="28"/>
  <c r="R5" i="17"/>
  <c r="R5" i="28"/>
  <c r="R4" i="17"/>
  <c r="R4" i="28"/>
  <c r="R8" i="17"/>
  <c r="R8" i="28"/>
  <c r="G9" i="17"/>
  <c r="V9" i="17"/>
  <c r="S9" i="17"/>
  <c r="T9" i="17"/>
  <c r="R9" i="17"/>
  <c r="U9" i="17"/>
  <c r="G186" i="26"/>
  <c r="V53" i="28" s="1"/>
  <c r="F187" i="25"/>
  <c r="H187" i="25" s="1"/>
  <c r="F187" i="27"/>
  <c r="H187" i="27" s="1"/>
  <c r="A189" i="27"/>
  <c r="C188" i="27"/>
  <c r="F186" i="24"/>
  <c r="H186" i="24" s="1"/>
  <c r="S41" i="28" s="1"/>
  <c r="B188" i="26"/>
  <c r="A187" i="26"/>
  <c r="C187" i="26" s="1"/>
  <c r="A189" i="25"/>
  <c r="B188" i="25"/>
  <c r="C188" i="25" s="1"/>
  <c r="A188" i="24"/>
  <c r="B187" i="24"/>
  <c r="C187" i="24" s="1"/>
  <c r="H9" i="17"/>
  <c r="W9" i="17"/>
  <c r="X9" i="17"/>
  <c r="I247" i="8"/>
  <c r="J246" i="8"/>
  <c r="K246" i="8" s="1"/>
  <c r="AA9" i="17"/>
  <c r="C9" i="17"/>
  <c r="H8" i="13"/>
  <c r="B125" i="21"/>
  <c r="B100" i="16"/>
  <c r="A99" i="16"/>
  <c r="D8" i="6"/>
  <c r="E8" i="6" s="1"/>
  <c r="F8" i="6" s="1"/>
  <c r="C9" i="6"/>
  <c r="K101" i="7"/>
  <c r="L100" i="7"/>
  <c r="A399" i="5"/>
  <c r="B398" i="5"/>
  <c r="C398" i="5" s="1"/>
  <c r="D398" i="5"/>
  <c r="F397" i="5"/>
  <c r="H397" i="5" s="1"/>
  <c r="D98" i="8"/>
  <c r="E98" i="8" s="1"/>
  <c r="B99" i="8"/>
  <c r="C99" i="8" s="1"/>
  <c r="A100" i="8"/>
  <c r="F8" i="13"/>
  <c r="G8" i="13" s="1"/>
  <c r="B8" i="13"/>
  <c r="A10" i="13"/>
  <c r="D9" i="13"/>
  <c r="J9" i="13" s="1"/>
  <c r="C9" i="13"/>
  <c r="H162" i="10"/>
  <c r="N8" i="17"/>
  <c r="N5" i="17"/>
  <c r="N7" i="17"/>
  <c r="F100" i="11"/>
  <c r="E101" i="11"/>
  <c r="G99" i="11"/>
  <c r="K13" i="10"/>
  <c r="A10" i="17"/>
  <c r="Q9" i="17"/>
  <c r="O9" i="17"/>
  <c r="N9" i="17"/>
  <c r="Y9" i="17"/>
  <c r="B8" i="10"/>
  <c r="F9" i="8"/>
  <c r="A103" i="6" l="1"/>
  <c r="B102" i="6"/>
  <c r="D187" i="26"/>
  <c r="G187" i="26" s="1"/>
  <c r="L10" i="17"/>
  <c r="K10" i="17"/>
  <c r="M10" i="17"/>
  <c r="J10" i="17"/>
  <c r="I10" i="17"/>
  <c r="G29" i="21"/>
  <c r="H29" i="21" s="1"/>
  <c r="J29" i="21" s="1"/>
  <c r="G28" i="21"/>
  <c r="H28" i="21" s="1"/>
  <c r="J28" i="21" s="1"/>
  <c r="F30" i="21"/>
  <c r="F31" i="21" s="1"/>
  <c r="G10" i="17"/>
  <c r="S10" i="17"/>
  <c r="V10" i="17"/>
  <c r="T10" i="17"/>
  <c r="U10" i="17"/>
  <c r="R10" i="17"/>
  <c r="F188" i="25"/>
  <c r="H188" i="25" s="1"/>
  <c r="F188" i="27"/>
  <c r="H188" i="27" s="1"/>
  <c r="C189" i="27"/>
  <c r="A190" i="27"/>
  <c r="F187" i="24"/>
  <c r="H187" i="24" s="1"/>
  <c r="B189" i="25"/>
  <c r="C189" i="25" s="1"/>
  <c r="A190" i="25"/>
  <c r="B189" i="26"/>
  <c r="A188" i="26"/>
  <c r="C188" i="26" s="1"/>
  <c r="D188" i="26" s="1"/>
  <c r="B188" i="24"/>
  <c r="C188" i="24" s="1"/>
  <c r="A189" i="24"/>
  <c r="H10" i="17"/>
  <c r="X10" i="17"/>
  <c r="W10" i="17"/>
  <c r="I248" i="8"/>
  <c r="J247" i="8"/>
  <c r="K247" i="8" s="1"/>
  <c r="AA10" i="17"/>
  <c r="C10" i="17"/>
  <c r="H9" i="13"/>
  <c r="B126" i="21"/>
  <c r="C10" i="6"/>
  <c r="D9" i="6"/>
  <c r="E9" i="6" s="1"/>
  <c r="F9" i="6" s="1"/>
  <c r="B101" i="16"/>
  <c r="A100" i="16"/>
  <c r="K102" i="7"/>
  <c r="L101" i="7"/>
  <c r="F398" i="5"/>
  <c r="H398" i="5" s="1"/>
  <c r="D399" i="5"/>
  <c r="B399" i="5"/>
  <c r="C399" i="5" s="1"/>
  <c r="D99" i="8"/>
  <c r="A101" i="8"/>
  <c r="B100" i="8"/>
  <c r="C100" i="8" s="1"/>
  <c r="A11" i="13"/>
  <c r="C10" i="13"/>
  <c r="D10" i="13"/>
  <c r="J10" i="13" s="1"/>
  <c r="B9" i="13"/>
  <c r="F9" i="13"/>
  <c r="G9" i="13" s="1"/>
  <c r="C8" i="10"/>
  <c r="H163" i="10"/>
  <c r="E102" i="11"/>
  <c r="F101" i="11"/>
  <c r="G100" i="11"/>
  <c r="K14" i="10"/>
  <c r="A11" i="17"/>
  <c r="Q10" i="17"/>
  <c r="N10" i="17"/>
  <c r="O10" i="17"/>
  <c r="Y10" i="17"/>
  <c r="B9" i="10"/>
  <c r="C9" i="10" s="1"/>
  <c r="F10" i="8"/>
  <c r="A104" i="6" l="1"/>
  <c r="B103" i="6"/>
  <c r="L11" i="17"/>
  <c r="K11" i="17"/>
  <c r="J11" i="17"/>
  <c r="M11" i="17"/>
  <c r="I11" i="17"/>
  <c r="G30" i="21"/>
  <c r="H30" i="21" s="1"/>
  <c r="J30" i="21" s="1"/>
  <c r="G31" i="21"/>
  <c r="H31" i="21" s="1"/>
  <c r="J31" i="21" s="1"/>
  <c r="F32" i="21"/>
  <c r="E99" i="8"/>
  <c r="F4" i="28"/>
  <c r="G11" i="17"/>
  <c r="T11" i="17"/>
  <c r="U11" i="17"/>
  <c r="V11" i="17"/>
  <c r="R11" i="17"/>
  <c r="S11" i="17"/>
  <c r="F189" i="27"/>
  <c r="H189" i="27" s="1"/>
  <c r="U42" i="28" s="1"/>
  <c r="F189" i="25"/>
  <c r="H189" i="25" s="1"/>
  <c r="T42" i="28" s="1"/>
  <c r="F188" i="24"/>
  <c r="H188" i="24" s="1"/>
  <c r="A191" i="27"/>
  <c r="C190" i="27"/>
  <c r="A191" i="25"/>
  <c r="B190" i="25"/>
  <c r="C190" i="25" s="1"/>
  <c r="G188" i="26"/>
  <c r="A190" i="24"/>
  <c r="B189" i="24"/>
  <c r="C189" i="24" s="1"/>
  <c r="B190" i="26"/>
  <c r="A189" i="26"/>
  <c r="C189" i="26" s="1"/>
  <c r="D189" i="26" s="1"/>
  <c r="H11" i="17"/>
  <c r="W11" i="17"/>
  <c r="X11" i="17"/>
  <c r="J248" i="8"/>
  <c r="K248" i="8" s="1"/>
  <c r="I249" i="8"/>
  <c r="AA11" i="17"/>
  <c r="C11" i="17"/>
  <c r="H10" i="13"/>
  <c r="F399" i="5"/>
  <c r="H399" i="5" s="1"/>
  <c r="B127" i="21"/>
  <c r="B102" i="16"/>
  <c r="A101" i="16"/>
  <c r="C11" i="6"/>
  <c r="D10" i="6"/>
  <c r="E10" i="6" s="1"/>
  <c r="F10" i="6" s="1"/>
  <c r="K103" i="7"/>
  <c r="L102" i="7"/>
  <c r="D100" i="8"/>
  <c r="E100" i="8" s="1"/>
  <c r="A102" i="8"/>
  <c r="B101" i="8"/>
  <c r="C101" i="8" s="1"/>
  <c r="B10" i="13"/>
  <c r="F10" i="13"/>
  <c r="G10" i="13" s="1"/>
  <c r="A12" i="13"/>
  <c r="D11" i="13"/>
  <c r="J11" i="13" s="1"/>
  <c r="C11" i="13"/>
  <c r="H164" i="10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F102" i="11"/>
  <c r="E103" i="11"/>
  <c r="G101" i="11"/>
  <c r="K15" i="10"/>
  <c r="A12" i="17"/>
  <c r="O11" i="17"/>
  <c r="Q11" i="17"/>
  <c r="N11" i="17"/>
  <c r="Y11" i="17"/>
  <c r="B10" i="10"/>
  <c r="F11" i="8"/>
  <c r="A105" i="6" l="1"/>
  <c r="B104" i="6"/>
  <c r="L12" i="17"/>
  <c r="M12" i="17"/>
  <c r="K12" i="17"/>
  <c r="J12" i="17"/>
  <c r="I12" i="17"/>
  <c r="G32" i="21"/>
  <c r="H32" i="21" s="1"/>
  <c r="J32" i="21" s="1"/>
  <c r="F33" i="21"/>
  <c r="G33" i="21" s="1"/>
  <c r="H33" i="21" s="1"/>
  <c r="N9" i="21" s="1"/>
  <c r="G12" i="17"/>
  <c r="U12" i="17"/>
  <c r="S12" i="17"/>
  <c r="T12" i="17"/>
  <c r="R12" i="17"/>
  <c r="V12" i="17"/>
  <c r="F189" i="24"/>
  <c r="H189" i="24" s="1"/>
  <c r="S42" i="28" s="1"/>
  <c r="F190" i="27"/>
  <c r="H190" i="27" s="1"/>
  <c r="F190" i="25"/>
  <c r="H190" i="25" s="1"/>
  <c r="C191" i="27"/>
  <c r="A192" i="27"/>
  <c r="B191" i="26"/>
  <c r="A190" i="26"/>
  <c r="C190" i="26" s="1"/>
  <c r="G189" i="26"/>
  <c r="V54" i="28" s="1"/>
  <c r="B190" i="24"/>
  <c r="C190" i="24" s="1"/>
  <c r="A191" i="24"/>
  <c r="B191" i="25"/>
  <c r="C191" i="25" s="1"/>
  <c r="A192" i="25"/>
  <c r="H12" i="17"/>
  <c r="X12" i="17"/>
  <c r="W12" i="17"/>
  <c r="J249" i="8"/>
  <c r="K249" i="8" s="1"/>
  <c r="I250" i="8"/>
  <c r="AA12" i="17"/>
  <c r="C12" i="17"/>
  <c r="H11" i="13"/>
  <c r="B128" i="21"/>
  <c r="C12" i="6"/>
  <c r="D11" i="6"/>
  <c r="E11" i="6" s="1"/>
  <c r="F11" i="6" s="1"/>
  <c r="B103" i="16"/>
  <c r="A102" i="16"/>
  <c r="K104" i="7"/>
  <c r="L103" i="7"/>
  <c r="D101" i="8"/>
  <c r="E101" i="8" s="1"/>
  <c r="A103" i="8"/>
  <c r="B102" i="8"/>
  <c r="C102" i="8" s="1"/>
  <c r="A13" i="13"/>
  <c r="D12" i="13"/>
  <c r="J12" i="13" s="1"/>
  <c r="C12" i="13"/>
  <c r="B11" i="13"/>
  <c r="F11" i="13"/>
  <c r="G11" i="13" s="1"/>
  <c r="C10" i="10"/>
  <c r="H165" i="10"/>
  <c r="Z11" i="17"/>
  <c r="Z8" i="17"/>
  <c r="Z7" i="17"/>
  <c r="Z9" i="17"/>
  <c r="Z6" i="17"/>
  <c r="Z10" i="17"/>
  <c r="Z4" i="17"/>
  <c r="Z5" i="17"/>
  <c r="F103" i="11"/>
  <c r="E104" i="11"/>
  <c r="G102" i="11"/>
  <c r="K16" i="10"/>
  <c r="A13" i="17"/>
  <c r="Z12" i="17"/>
  <c r="O12" i="17"/>
  <c r="Q12" i="17"/>
  <c r="N12" i="17"/>
  <c r="Y12" i="17"/>
  <c r="B11" i="10"/>
  <c r="C11" i="10" s="1"/>
  <c r="F12" i="8"/>
  <c r="A106" i="6" l="1"/>
  <c r="B105" i="6"/>
  <c r="D190" i="26"/>
  <c r="G190" i="26" s="1"/>
  <c r="L13" i="17"/>
  <c r="K13" i="17"/>
  <c r="M13" i="17"/>
  <c r="J13" i="17"/>
  <c r="I13" i="17"/>
  <c r="J33" i="21"/>
  <c r="F34" i="21"/>
  <c r="F35" i="21" s="1"/>
  <c r="G13" i="17"/>
  <c r="V13" i="17"/>
  <c r="S13" i="17"/>
  <c r="T13" i="17"/>
  <c r="U13" i="17"/>
  <c r="R13" i="17"/>
  <c r="F191" i="27"/>
  <c r="H191" i="27" s="1"/>
  <c r="A193" i="27"/>
  <c r="C192" i="27"/>
  <c r="A193" i="25"/>
  <c r="B192" i="25"/>
  <c r="C192" i="25" s="1"/>
  <c r="F191" i="25"/>
  <c r="H191" i="25" s="1"/>
  <c r="A192" i="24"/>
  <c r="B191" i="24"/>
  <c r="C191" i="24" s="1"/>
  <c r="F190" i="24"/>
  <c r="H190" i="24" s="1"/>
  <c r="B192" i="26"/>
  <c r="A191" i="26"/>
  <c r="C191" i="26" s="1"/>
  <c r="H13" i="17"/>
  <c r="W13" i="17"/>
  <c r="X13" i="17"/>
  <c r="I251" i="8"/>
  <c r="J250" i="8"/>
  <c r="K250" i="8" s="1"/>
  <c r="AA13" i="17"/>
  <c r="C13" i="17"/>
  <c r="H12" i="13"/>
  <c r="B129" i="21"/>
  <c r="B104" i="16"/>
  <c r="A103" i="16"/>
  <c r="C13" i="6"/>
  <c r="D12" i="6"/>
  <c r="E12" i="6" s="1"/>
  <c r="F12" i="6" s="1"/>
  <c r="K105" i="7"/>
  <c r="L104" i="7"/>
  <c r="D102" i="8"/>
  <c r="A104" i="8"/>
  <c r="B103" i="8"/>
  <c r="C103" i="8" s="1"/>
  <c r="F12" i="13"/>
  <c r="G12" i="13" s="1"/>
  <c r="B12" i="13"/>
  <c r="A14" i="13"/>
  <c r="D13" i="13"/>
  <c r="J13" i="13" s="1"/>
  <c r="C13" i="13"/>
  <c r="H166" i="10"/>
  <c r="F104" i="11"/>
  <c r="G104" i="11" s="1"/>
  <c r="E105" i="11"/>
  <c r="G103" i="11"/>
  <c r="K17" i="10"/>
  <c r="A14" i="17"/>
  <c r="Z13" i="17"/>
  <c r="Q13" i="17"/>
  <c r="O13" i="17"/>
  <c r="N13" i="17"/>
  <c r="Y13" i="17"/>
  <c r="B12" i="10"/>
  <c r="F13" i="8"/>
  <c r="A107" i="6" l="1"/>
  <c r="B106" i="6"/>
  <c r="D191" i="26"/>
  <c r="G191" i="26" s="1"/>
  <c r="L14" i="17"/>
  <c r="K14" i="17"/>
  <c r="J14" i="17"/>
  <c r="M14" i="17"/>
  <c r="I14" i="17"/>
  <c r="G34" i="21"/>
  <c r="H34" i="21" s="1"/>
  <c r="J34" i="21" s="1"/>
  <c r="G35" i="21"/>
  <c r="H35" i="21" s="1"/>
  <c r="J35" i="21" s="1"/>
  <c r="F36" i="21"/>
  <c r="E102" i="8"/>
  <c r="F5" i="28"/>
  <c r="G14" i="17"/>
  <c r="S14" i="17"/>
  <c r="V14" i="17"/>
  <c r="T14" i="17"/>
  <c r="U14" i="17"/>
  <c r="R14" i="17"/>
  <c r="F192" i="25"/>
  <c r="H192" i="25" s="1"/>
  <c r="T43" i="28" s="1"/>
  <c r="F191" i="24"/>
  <c r="H191" i="24" s="1"/>
  <c r="F192" i="27"/>
  <c r="H192" i="27" s="1"/>
  <c r="U43" i="28" s="1"/>
  <c r="C193" i="27"/>
  <c r="F193" i="27" s="1"/>
  <c r="H193" i="27" s="1"/>
  <c r="A194" i="27"/>
  <c r="B193" i="26"/>
  <c r="A192" i="26"/>
  <c r="C192" i="26" s="1"/>
  <c r="B192" i="24"/>
  <c r="C192" i="24" s="1"/>
  <c r="A193" i="24"/>
  <c r="A194" i="25"/>
  <c r="B193" i="25"/>
  <c r="C193" i="25" s="1"/>
  <c r="H14" i="17"/>
  <c r="X14" i="17"/>
  <c r="W14" i="17"/>
  <c r="I252" i="8"/>
  <c r="J251" i="8"/>
  <c r="K251" i="8" s="1"/>
  <c r="AA14" i="17"/>
  <c r="C14" i="17"/>
  <c r="H13" i="13"/>
  <c r="B130" i="21"/>
  <c r="C14" i="6"/>
  <c r="D13" i="6"/>
  <c r="E13" i="6" s="1"/>
  <c r="F13" i="6" s="1"/>
  <c r="A104" i="16"/>
  <c r="B105" i="16"/>
  <c r="K106" i="7"/>
  <c r="L105" i="7"/>
  <c r="D103" i="8"/>
  <c r="E103" i="8" s="1"/>
  <c r="A105" i="8"/>
  <c r="B104" i="8"/>
  <c r="C104" i="8" s="1"/>
  <c r="A15" i="13"/>
  <c r="C14" i="13"/>
  <c r="D14" i="13"/>
  <c r="J14" i="13" s="1"/>
  <c r="B13" i="13"/>
  <c r="F13" i="13"/>
  <c r="G13" i="13" s="1"/>
  <c r="C12" i="10"/>
  <c r="H167" i="10"/>
  <c r="F105" i="11"/>
  <c r="G105" i="11" s="1"/>
  <c r="E106" i="11"/>
  <c r="K18" i="10"/>
  <c r="A15" i="17"/>
  <c r="Z14" i="17"/>
  <c r="Q14" i="17"/>
  <c r="O14" i="17"/>
  <c r="N14" i="17"/>
  <c r="Y14" i="17"/>
  <c r="B13" i="10"/>
  <c r="F14" i="8"/>
  <c r="A108" i="6" l="1"/>
  <c r="B107" i="6"/>
  <c r="D192" i="26"/>
  <c r="G192" i="26" s="1"/>
  <c r="V55" i="28" s="1"/>
  <c r="L15" i="17"/>
  <c r="M15" i="17"/>
  <c r="K15" i="17"/>
  <c r="J15" i="17"/>
  <c r="I15" i="17"/>
  <c r="G36" i="21"/>
  <c r="H36" i="21" s="1"/>
  <c r="J36" i="21" s="1"/>
  <c r="F37" i="21"/>
  <c r="G37" i="21" s="1"/>
  <c r="H37" i="21" s="1"/>
  <c r="J37" i="21" s="1"/>
  <c r="G15" i="17"/>
  <c r="T15" i="17"/>
  <c r="U15" i="17"/>
  <c r="V15" i="17"/>
  <c r="R15" i="17"/>
  <c r="S15" i="17"/>
  <c r="F192" i="24"/>
  <c r="H192" i="24" s="1"/>
  <c r="S43" i="28" s="1"/>
  <c r="A195" i="27"/>
  <c r="C194" i="27"/>
  <c r="A194" i="24"/>
  <c r="B193" i="24"/>
  <c r="C193" i="24" s="1"/>
  <c r="F193" i="25"/>
  <c r="H193" i="25" s="1"/>
  <c r="B194" i="26"/>
  <c r="A193" i="26"/>
  <c r="C193" i="26" s="1"/>
  <c r="B194" i="25"/>
  <c r="C194" i="25" s="1"/>
  <c r="A195" i="25"/>
  <c r="H15" i="17"/>
  <c r="X15" i="17"/>
  <c r="W15" i="17"/>
  <c r="I253" i="8"/>
  <c r="J252" i="8"/>
  <c r="K252" i="8" s="1"/>
  <c r="AA15" i="17"/>
  <c r="C15" i="17"/>
  <c r="H14" i="13"/>
  <c r="B131" i="21"/>
  <c r="A105" i="16"/>
  <c r="B106" i="16"/>
  <c r="C15" i="6"/>
  <c r="D14" i="6"/>
  <c r="E14" i="6" s="1"/>
  <c r="F14" i="6" s="1"/>
  <c r="K107" i="7"/>
  <c r="L106" i="7"/>
  <c r="D104" i="8"/>
  <c r="E104" i="8" s="1"/>
  <c r="A106" i="8"/>
  <c r="B105" i="8"/>
  <c r="C105" i="8" s="1"/>
  <c r="B14" i="13"/>
  <c r="F14" i="13"/>
  <c r="G14" i="13" s="1"/>
  <c r="A16" i="13"/>
  <c r="D15" i="13"/>
  <c r="J15" i="13" s="1"/>
  <c r="C15" i="13"/>
  <c r="H168" i="10"/>
  <c r="F106" i="11"/>
  <c r="G106" i="11" s="1"/>
  <c r="E107" i="11"/>
  <c r="K19" i="10"/>
  <c r="A16" i="17"/>
  <c r="Z15" i="17"/>
  <c r="O15" i="17"/>
  <c r="Q15" i="17"/>
  <c r="N15" i="17"/>
  <c r="Y15" i="17"/>
  <c r="B14" i="10"/>
  <c r="F15" i="8"/>
  <c r="A109" i="6" l="1"/>
  <c r="B108" i="6"/>
  <c r="N10" i="21"/>
  <c r="D193" i="26"/>
  <c r="G193" i="26" s="1"/>
  <c r="L16" i="17"/>
  <c r="K16" i="17"/>
  <c r="M16" i="17"/>
  <c r="J16" i="17"/>
  <c r="I16" i="17"/>
  <c r="F38" i="21"/>
  <c r="G38" i="21" s="1"/>
  <c r="H38" i="21" s="1"/>
  <c r="J38" i="21" s="1"/>
  <c r="G16" i="17"/>
  <c r="U16" i="17"/>
  <c r="S16" i="17"/>
  <c r="R16" i="17"/>
  <c r="V16" i="17"/>
  <c r="T16" i="17"/>
  <c r="F193" i="24"/>
  <c r="H193" i="24" s="1"/>
  <c r="F194" i="27"/>
  <c r="H194" i="27" s="1"/>
  <c r="C195" i="27"/>
  <c r="A196" i="27"/>
  <c r="F194" i="25"/>
  <c r="H194" i="25" s="1"/>
  <c r="B194" i="24"/>
  <c r="C194" i="24" s="1"/>
  <c r="A195" i="24"/>
  <c r="A196" i="25"/>
  <c r="B195" i="25"/>
  <c r="C195" i="25" s="1"/>
  <c r="B195" i="26"/>
  <c r="A194" i="26"/>
  <c r="C194" i="26" s="1"/>
  <c r="H16" i="17"/>
  <c r="W16" i="17"/>
  <c r="X16" i="17"/>
  <c r="J253" i="8"/>
  <c r="K253" i="8" s="1"/>
  <c r="I254" i="8"/>
  <c r="AA16" i="17"/>
  <c r="C16" i="17"/>
  <c r="H15" i="13"/>
  <c r="B132" i="21"/>
  <c r="C16" i="6"/>
  <c r="D15" i="6"/>
  <c r="E15" i="6" s="1"/>
  <c r="F15" i="6" s="1"/>
  <c r="A106" i="16"/>
  <c r="B107" i="16"/>
  <c r="K108" i="7"/>
  <c r="L107" i="7"/>
  <c r="D105" i="8"/>
  <c r="A107" i="8"/>
  <c r="B106" i="8"/>
  <c r="C106" i="8" s="1"/>
  <c r="B15" i="13"/>
  <c r="F15" i="13"/>
  <c r="G15" i="13" s="1"/>
  <c r="A17" i="13"/>
  <c r="C16" i="13"/>
  <c r="D16" i="13"/>
  <c r="J16" i="13" s="1"/>
  <c r="H169" i="10"/>
  <c r="F107" i="11"/>
  <c r="G107" i="11" s="1"/>
  <c r="E108" i="11"/>
  <c r="H105" i="11"/>
  <c r="K20" i="10"/>
  <c r="C13" i="10"/>
  <c r="A17" i="17"/>
  <c r="Q16" i="17"/>
  <c r="O16" i="17"/>
  <c r="Z16" i="17"/>
  <c r="N16" i="17"/>
  <c r="Y16" i="17"/>
  <c r="B15" i="10"/>
  <c r="F16" i="8"/>
  <c r="A110" i="6" l="1"/>
  <c r="B109" i="6"/>
  <c r="D194" i="26"/>
  <c r="G194" i="26" s="1"/>
  <c r="L17" i="17"/>
  <c r="K17" i="17"/>
  <c r="J17" i="17"/>
  <c r="M17" i="17"/>
  <c r="I17" i="17"/>
  <c r="F39" i="21"/>
  <c r="G39" i="21" s="1"/>
  <c r="H39" i="21" s="1"/>
  <c r="E105" i="8"/>
  <c r="F6" i="28"/>
  <c r="G17" i="17"/>
  <c r="V17" i="17"/>
  <c r="S17" i="17"/>
  <c r="T17" i="17"/>
  <c r="U17" i="17"/>
  <c r="R17" i="17"/>
  <c r="F195" i="25"/>
  <c r="H195" i="25" s="1"/>
  <c r="T44" i="28" s="1"/>
  <c r="F195" i="27"/>
  <c r="H195" i="27" s="1"/>
  <c r="U44" i="28" s="1"/>
  <c r="F194" i="24"/>
  <c r="H194" i="24" s="1"/>
  <c r="A197" i="27"/>
  <c r="C196" i="27"/>
  <c r="B196" i="25"/>
  <c r="C196" i="25" s="1"/>
  <c r="A197" i="25"/>
  <c r="B196" i="26"/>
  <c r="A195" i="26"/>
  <c r="C195" i="26" s="1"/>
  <c r="D195" i="26" s="1"/>
  <c r="A196" i="24"/>
  <c r="B195" i="24"/>
  <c r="C195" i="24" s="1"/>
  <c r="F195" i="24" s="1"/>
  <c r="H195" i="24" s="1"/>
  <c r="S44" i="28" s="1"/>
  <c r="H17" i="17"/>
  <c r="W17" i="17"/>
  <c r="X17" i="17"/>
  <c r="I255" i="8"/>
  <c r="J254" i="8"/>
  <c r="K254" i="8" s="1"/>
  <c r="AA17" i="17"/>
  <c r="C17" i="17"/>
  <c r="H16" i="13"/>
  <c r="B133" i="21"/>
  <c r="B108" i="16"/>
  <c r="A107" i="16"/>
  <c r="C17" i="6"/>
  <c r="D16" i="6"/>
  <c r="E16" i="6" s="1"/>
  <c r="F16" i="6" s="1"/>
  <c r="K109" i="7"/>
  <c r="L108" i="7"/>
  <c r="D106" i="8"/>
  <c r="E106" i="8" s="1"/>
  <c r="A108" i="8"/>
  <c r="B107" i="8"/>
  <c r="C107" i="8" s="1"/>
  <c r="A18" i="13"/>
  <c r="D17" i="13"/>
  <c r="J17" i="13" s="1"/>
  <c r="C17" i="13"/>
  <c r="F16" i="13"/>
  <c r="G16" i="13" s="1"/>
  <c r="B16" i="13"/>
  <c r="H170" i="10"/>
  <c r="F108" i="11"/>
  <c r="G108" i="11" s="1"/>
  <c r="E109" i="11"/>
  <c r="H106" i="11"/>
  <c r="K21" i="10"/>
  <c r="A18" i="17"/>
  <c r="Z17" i="17"/>
  <c r="Q17" i="17"/>
  <c r="O17" i="17"/>
  <c r="N17" i="17"/>
  <c r="Y17" i="17"/>
  <c r="B16" i="10"/>
  <c r="F17" i="8"/>
  <c r="A111" i="6" l="1"/>
  <c r="B110" i="6"/>
  <c r="L18" i="17"/>
  <c r="M18" i="17"/>
  <c r="K18" i="17"/>
  <c r="J18" i="17"/>
  <c r="I18" i="17"/>
  <c r="N11" i="21"/>
  <c r="J39" i="21"/>
  <c r="F40" i="21"/>
  <c r="G18" i="17"/>
  <c r="S18" i="17"/>
  <c r="V18" i="17"/>
  <c r="T18" i="17"/>
  <c r="U18" i="17"/>
  <c r="R18" i="17"/>
  <c r="F196" i="27"/>
  <c r="H196" i="27" s="1"/>
  <c r="C197" i="27"/>
  <c r="A198" i="27"/>
  <c r="B196" i="24"/>
  <c r="C196" i="24" s="1"/>
  <c r="A197" i="24"/>
  <c r="B197" i="26"/>
  <c r="A196" i="26"/>
  <c r="C196" i="26" s="1"/>
  <c r="G195" i="26"/>
  <c r="V56" i="28" s="1"/>
  <c r="A198" i="25"/>
  <c r="B197" i="25"/>
  <c r="C197" i="25" s="1"/>
  <c r="F196" i="25"/>
  <c r="H196" i="25" s="1"/>
  <c r="H18" i="17"/>
  <c r="X18" i="17"/>
  <c r="W18" i="17"/>
  <c r="I256" i="8"/>
  <c r="J255" i="8"/>
  <c r="K255" i="8" s="1"/>
  <c r="AA18" i="17"/>
  <c r="C18" i="17"/>
  <c r="H17" i="13"/>
  <c r="B134" i="21"/>
  <c r="C18" i="6"/>
  <c r="D17" i="6"/>
  <c r="E17" i="6" s="1"/>
  <c r="F17" i="6" s="1"/>
  <c r="B109" i="16"/>
  <c r="A108" i="16"/>
  <c r="K110" i="7"/>
  <c r="L109" i="7"/>
  <c r="D107" i="8"/>
  <c r="E107" i="8" s="1"/>
  <c r="A109" i="8"/>
  <c r="B108" i="8"/>
  <c r="C108" i="8" s="1"/>
  <c r="B17" i="13"/>
  <c r="F17" i="13"/>
  <c r="G17" i="13" s="1"/>
  <c r="A19" i="13"/>
  <c r="D18" i="13"/>
  <c r="J18" i="13" s="1"/>
  <c r="C18" i="13"/>
  <c r="H171" i="10"/>
  <c r="F109" i="11"/>
  <c r="G109" i="11" s="1"/>
  <c r="E110" i="11"/>
  <c r="H107" i="11"/>
  <c r="H108" i="11"/>
  <c r="K22" i="10"/>
  <c r="A19" i="17"/>
  <c r="Z18" i="17"/>
  <c r="Q18" i="17"/>
  <c r="O18" i="17"/>
  <c r="N18" i="17"/>
  <c r="Y18" i="17"/>
  <c r="B17" i="10"/>
  <c r="F18" i="8"/>
  <c r="A112" i="6" l="1"/>
  <c r="B111" i="6"/>
  <c r="D196" i="26"/>
  <c r="L19" i="17"/>
  <c r="K19" i="17"/>
  <c r="M19" i="17"/>
  <c r="J19" i="17"/>
  <c r="I19" i="17"/>
  <c r="G40" i="21"/>
  <c r="H40" i="21" s="1"/>
  <c r="J40" i="21" s="1"/>
  <c r="F41" i="21"/>
  <c r="G41" i="21" s="1"/>
  <c r="H41" i="21" s="1"/>
  <c r="J41" i="21" s="1"/>
  <c r="G19" i="17"/>
  <c r="T19" i="17"/>
  <c r="U19" i="17"/>
  <c r="V19" i="17"/>
  <c r="S19" i="17"/>
  <c r="R19" i="17"/>
  <c r="F197" i="27"/>
  <c r="H197" i="27" s="1"/>
  <c r="F197" i="25"/>
  <c r="H197" i="25" s="1"/>
  <c r="A199" i="27"/>
  <c r="C198" i="27"/>
  <c r="B198" i="26"/>
  <c r="A197" i="26"/>
  <c r="C197" i="26" s="1"/>
  <c r="B198" i="25"/>
  <c r="C198" i="25" s="1"/>
  <c r="A199" i="25"/>
  <c r="A198" i="24"/>
  <c r="B197" i="24"/>
  <c r="C197" i="24" s="1"/>
  <c r="G196" i="26"/>
  <c r="F196" i="24"/>
  <c r="H196" i="24" s="1"/>
  <c r="H19" i="17"/>
  <c r="W19" i="17"/>
  <c r="X19" i="17"/>
  <c r="J256" i="8"/>
  <c r="K256" i="8" s="1"/>
  <c r="I257" i="8"/>
  <c r="AA19" i="17"/>
  <c r="C19" i="17"/>
  <c r="H18" i="13"/>
  <c r="B135" i="21"/>
  <c r="B110" i="16"/>
  <c r="A109" i="16"/>
  <c r="C19" i="6"/>
  <c r="D18" i="6"/>
  <c r="E18" i="6" s="1"/>
  <c r="F18" i="6" s="1"/>
  <c r="K111" i="7"/>
  <c r="L110" i="7"/>
  <c r="D108" i="8"/>
  <c r="A110" i="8"/>
  <c r="B109" i="8"/>
  <c r="C109" i="8" s="1"/>
  <c r="A20" i="13"/>
  <c r="D19" i="13"/>
  <c r="J19" i="13" s="1"/>
  <c r="C19" i="13"/>
  <c r="B18" i="13"/>
  <c r="F18" i="13"/>
  <c r="G18" i="13" s="1"/>
  <c r="H172" i="10"/>
  <c r="F110" i="11"/>
  <c r="G110" i="11" s="1"/>
  <c r="E111" i="11"/>
  <c r="H109" i="11"/>
  <c r="K23" i="10"/>
  <c r="C14" i="10"/>
  <c r="A20" i="17"/>
  <c r="Z19" i="17"/>
  <c r="O19" i="17"/>
  <c r="Q19" i="17"/>
  <c r="N19" i="17"/>
  <c r="Y19" i="17"/>
  <c r="B18" i="10"/>
  <c r="F19" i="8"/>
  <c r="A113" i="6" l="1"/>
  <c r="B112" i="6"/>
  <c r="D197" i="26"/>
  <c r="G197" i="26" s="1"/>
  <c r="L20" i="17"/>
  <c r="K20" i="17"/>
  <c r="J20" i="17"/>
  <c r="M20" i="17"/>
  <c r="I20" i="17"/>
  <c r="F42" i="21"/>
  <c r="G42" i="21" s="1"/>
  <c r="H42" i="21" s="1"/>
  <c r="E108" i="8"/>
  <c r="F7" i="28"/>
  <c r="G20" i="17"/>
  <c r="U20" i="17"/>
  <c r="S20" i="17"/>
  <c r="R20" i="17"/>
  <c r="T20" i="17"/>
  <c r="V20" i="17"/>
  <c r="F198" i="25"/>
  <c r="H198" i="25" s="1"/>
  <c r="T45" i="28" s="1"/>
  <c r="F197" i="24"/>
  <c r="H197" i="24" s="1"/>
  <c r="F198" i="27"/>
  <c r="H198" i="27" s="1"/>
  <c r="U45" i="28" s="1"/>
  <c r="C199" i="27"/>
  <c r="A200" i="27"/>
  <c r="B198" i="24"/>
  <c r="C198" i="24" s="1"/>
  <c r="A199" i="24"/>
  <c r="A200" i="25"/>
  <c r="B199" i="25"/>
  <c r="C199" i="25" s="1"/>
  <c r="B199" i="26"/>
  <c r="A198" i="26"/>
  <c r="C198" i="26" s="1"/>
  <c r="D198" i="26" s="1"/>
  <c r="H20" i="17"/>
  <c r="X20" i="17"/>
  <c r="W20" i="17"/>
  <c r="J257" i="8"/>
  <c r="K257" i="8" s="1"/>
  <c r="I258" i="8"/>
  <c r="AA20" i="17"/>
  <c r="C20" i="17"/>
  <c r="H19" i="13"/>
  <c r="B136" i="21"/>
  <c r="C20" i="6"/>
  <c r="D19" i="6"/>
  <c r="E19" i="6" s="1"/>
  <c r="F19" i="6" s="1"/>
  <c r="B111" i="16"/>
  <c r="A110" i="16"/>
  <c r="K112" i="7"/>
  <c r="L111" i="7"/>
  <c r="D109" i="8"/>
  <c r="E109" i="8" s="1"/>
  <c r="A111" i="8"/>
  <c r="B110" i="8"/>
  <c r="C110" i="8" s="1"/>
  <c r="B19" i="13"/>
  <c r="F19" i="13"/>
  <c r="G19" i="13" s="1"/>
  <c r="A21" i="13"/>
  <c r="C20" i="13"/>
  <c r="D20" i="13"/>
  <c r="J20" i="13" s="1"/>
  <c r="H173" i="10"/>
  <c r="F111" i="11"/>
  <c r="G111" i="11" s="1"/>
  <c r="E112" i="11"/>
  <c r="H110" i="11"/>
  <c r="K24" i="10"/>
  <c r="A21" i="17"/>
  <c r="O20" i="17"/>
  <c r="Q20" i="17"/>
  <c r="Z20" i="17"/>
  <c r="N20" i="17"/>
  <c r="Y20" i="17"/>
  <c r="B19" i="10"/>
  <c r="F20" i="8"/>
  <c r="A114" i="6" l="1"/>
  <c r="B113" i="6"/>
  <c r="L21" i="17"/>
  <c r="K21" i="17"/>
  <c r="M21" i="17"/>
  <c r="J21" i="17"/>
  <c r="I21" i="17"/>
  <c r="N12" i="21"/>
  <c r="J42" i="21"/>
  <c r="F43" i="21"/>
  <c r="F44" i="21" s="1"/>
  <c r="G21" i="17"/>
  <c r="V21" i="17"/>
  <c r="S21" i="17"/>
  <c r="T21" i="17"/>
  <c r="U21" i="17"/>
  <c r="R21" i="17"/>
  <c r="G198" i="26"/>
  <c r="V57" i="28" s="1"/>
  <c r="F199" i="27"/>
  <c r="H199" i="27" s="1"/>
  <c r="A201" i="27"/>
  <c r="C200" i="27"/>
  <c r="B200" i="26"/>
  <c r="A199" i="26"/>
  <c r="C199" i="26" s="1"/>
  <c r="F199" i="25"/>
  <c r="H199" i="25" s="1"/>
  <c r="A200" i="24"/>
  <c r="B199" i="24"/>
  <c r="C199" i="24" s="1"/>
  <c r="F199" i="24" s="1"/>
  <c r="H199" i="24" s="1"/>
  <c r="B200" i="25"/>
  <c r="C200" i="25" s="1"/>
  <c r="A201" i="25"/>
  <c r="F198" i="24"/>
  <c r="H198" i="24" s="1"/>
  <c r="S45" i="28" s="1"/>
  <c r="H21" i="17"/>
  <c r="W21" i="17"/>
  <c r="X21" i="17"/>
  <c r="I259" i="8"/>
  <c r="J258" i="8"/>
  <c r="K258" i="8" s="1"/>
  <c r="AA21" i="17"/>
  <c r="C21" i="17"/>
  <c r="H20" i="13"/>
  <c r="B137" i="21"/>
  <c r="B112" i="16"/>
  <c r="A111" i="16"/>
  <c r="C21" i="6"/>
  <c r="D20" i="6"/>
  <c r="E20" i="6" s="1"/>
  <c r="F20" i="6" s="1"/>
  <c r="K113" i="7"/>
  <c r="L112" i="7"/>
  <c r="D110" i="8"/>
  <c r="E110" i="8" s="1"/>
  <c r="B111" i="8"/>
  <c r="C111" i="8" s="1"/>
  <c r="A112" i="8"/>
  <c r="F20" i="13"/>
  <c r="G20" i="13" s="1"/>
  <c r="B20" i="13"/>
  <c r="A22" i="13"/>
  <c r="D21" i="13"/>
  <c r="J21" i="13" s="1"/>
  <c r="C21" i="13"/>
  <c r="H174" i="10"/>
  <c r="F112" i="11"/>
  <c r="G112" i="11" s="1"/>
  <c r="E113" i="11"/>
  <c r="H111" i="11"/>
  <c r="K25" i="10"/>
  <c r="A22" i="17"/>
  <c r="Z21" i="17"/>
  <c r="Q21" i="17"/>
  <c r="O21" i="17"/>
  <c r="N21" i="17"/>
  <c r="Y21" i="17"/>
  <c r="B20" i="10"/>
  <c r="F21" i="8"/>
  <c r="A115" i="6" l="1"/>
  <c r="B114" i="6"/>
  <c r="D199" i="26"/>
  <c r="G199" i="26" s="1"/>
  <c r="L22" i="17"/>
  <c r="M22" i="17"/>
  <c r="K22" i="17"/>
  <c r="J22" i="17"/>
  <c r="I22" i="17"/>
  <c r="G43" i="21"/>
  <c r="H43" i="21" s="1"/>
  <c r="J43" i="21" s="1"/>
  <c r="G44" i="21"/>
  <c r="H44" i="21" s="1"/>
  <c r="J44" i="21" s="1"/>
  <c r="F45" i="21"/>
  <c r="G22" i="17"/>
  <c r="S22" i="17"/>
  <c r="V22" i="17"/>
  <c r="T22" i="17"/>
  <c r="U22" i="17"/>
  <c r="R22" i="17"/>
  <c r="F200" i="27"/>
  <c r="H200" i="27" s="1"/>
  <c r="C201" i="27"/>
  <c r="A202" i="27"/>
  <c r="F200" i="25"/>
  <c r="H200" i="25" s="1"/>
  <c r="A202" i="25"/>
  <c r="B201" i="25"/>
  <c r="C201" i="25" s="1"/>
  <c r="B200" i="24"/>
  <c r="C200" i="24" s="1"/>
  <c r="A201" i="24"/>
  <c r="B201" i="26"/>
  <c r="A200" i="26"/>
  <c r="C200" i="26" s="1"/>
  <c r="H22" i="17"/>
  <c r="X22" i="17"/>
  <c r="W22" i="17"/>
  <c r="I260" i="8"/>
  <c r="J259" i="8"/>
  <c r="K259" i="8" s="1"/>
  <c r="AA22" i="17"/>
  <c r="H21" i="13"/>
  <c r="C22" i="17"/>
  <c r="B138" i="21"/>
  <c r="C22" i="6"/>
  <c r="D21" i="6"/>
  <c r="E21" i="6" s="1"/>
  <c r="F21" i="6" s="1"/>
  <c r="A112" i="16"/>
  <c r="B113" i="16"/>
  <c r="K114" i="7"/>
  <c r="L113" i="7"/>
  <c r="D111" i="8"/>
  <c r="A113" i="8"/>
  <c r="B112" i="8"/>
  <c r="C112" i="8" s="1"/>
  <c r="A23" i="13"/>
  <c r="C22" i="13"/>
  <c r="D22" i="13"/>
  <c r="J22" i="13" s="1"/>
  <c r="B21" i="13"/>
  <c r="F21" i="13"/>
  <c r="G21" i="13" s="1"/>
  <c r="H175" i="10"/>
  <c r="F113" i="11"/>
  <c r="G113" i="11" s="1"/>
  <c r="E114" i="11"/>
  <c r="H112" i="11"/>
  <c r="K26" i="10"/>
  <c r="C15" i="10"/>
  <c r="A23" i="17"/>
  <c r="Z22" i="17"/>
  <c r="Q22" i="17"/>
  <c r="O22" i="17"/>
  <c r="N22" i="17"/>
  <c r="B21" i="10"/>
  <c r="F22" i="8"/>
  <c r="A116" i="6" l="1"/>
  <c r="B115" i="6"/>
  <c r="D200" i="26"/>
  <c r="L23" i="17"/>
  <c r="K23" i="17"/>
  <c r="J23" i="17"/>
  <c r="M23" i="17"/>
  <c r="I23" i="17"/>
  <c r="G45" i="21"/>
  <c r="H45" i="21" s="1"/>
  <c r="N13" i="21" s="1"/>
  <c r="F46" i="21"/>
  <c r="G46" i="21" s="1"/>
  <c r="H46" i="21" s="1"/>
  <c r="J46" i="21" s="1"/>
  <c r="E111" i="8"/>
  <c r="F8" i="28"/>
  <c r="AB4" i="17"/>
  <c r="AB4" i="28"/>
  <c r="G23" i="17"/>
  <c r="T23" i="17"/>
  <c r="U23" i="17"/>
  <c r="V23" i="17"/>
  <c r="S23" i="17"/>
  <c r="R23" i="17"/>
  <c r="F200" i="24"/>
  <c r="H200" i="24" s="1"/>
  <c r="F201" i="27"/>
  <c r="H201" i="27" s="1"/>
  <c r="U46" i="28" s="1"/>
  <c r="A203" i="27"/>
  <c r="C202" i="27"/>
  <c r="A202" i="24"/>
  <c r="B201" i="24"/>
  <c r="C201" i="24" s="1"/>
  <c r="G200" i="26"/>
  <c r="A203" i="25"/>
  <c r="B202" i="25"/>
  <c r="C202" i="25" s="1"/>
  <c r="B202" i="26"/>
  <c r="A201" i="26"/>
  <c r="C201" i="26" s="1"/>
  <c r="F201" i="25"/>
  <c r="H201" i="25" s="1"/>
  <c r="T46" i="28" s="1"/>
  <c r="H23" i="17"/>
  <c r="X23" i="17"/>
  <c r="W23" i="17"/>
  <c r="I261" i="8"/>
  <c r="J260" i="8"/>
  <c r="K260" i="8" s="1"/>
  <c r="AA23" i="17"/>
  <c r="C23" i="17"/>
  <c r="H22" i="13"/>
  <c r="B139" i="21"/>
  <c r="A113" i="16"/>
  <c r="B114" i="16"/>
  <c r="C23" i="6"/>
  <c r="D22" i="6"/>
  <c r="E22" i="6" s="1"/>
  <c r="F22" i="6" s="1"/>
  <c r="K115" i="7"/>
  <c r="L114" i="7"/>
  <c r="D112" i="8"/>
  <c r="E112" i="8" s="1"/>
  <c r="A114" i="8"/>
  <c r="B113" i="8"/>
  <c r="C113" i="8" s="1"/>
  <c r="F22" i="13"/>
  <c r="G22" i="13" s="1"/>
  <c r="B22" i="13"/>
  <c r="A24" i="13"/>
  <c r="D23" i="13"/>
  <c r="J23" i="13" s="1"/>
  <c r="C23" i="13"/>
  <c r="H176" i="10"/>
  <c r="E115" i="11"/>
  <c r="F114" i="11"/>
  <c r="G114" i="11" s="1"/>
  <c r="H113" i="11"/>
  <c r="K27" i="10"/>
  <c r="A24" i="17"/>
  <c r="Z23" i="17"/>
  <c r="O23" i="17"/>
  <c r="Q23" i="17"/>
  <c r="N23" i="17"/>
  <c r="B22" i="10"/>
  <c r="F23" i="8"/>
  <c r="A117" i="6" l="1"/>
  <c r="B116" i="6"/>
  <c r="D201" i="26"/>
  <c r="G201" i="26" s="1"/>
  <c r="V58" i="28" s="1"/>
  <c r="L24" i="17"/>
  <c r="K24" i="17"/>
  <c r="M24" i="17"/>
  <c r="J24" i="17"/>
  <c r="I24" i="17"/>
  <c r="J45" i="21"/>
  <c r="R9" i="21" s="1"/>
  <c r="F47" i="21"/>
  <c r="G47" i="21" s="1"/>
  <c r="H47" i="21" s="1"/>
  <c r="J47" i="21" s="1"/>
  <c r="AB5" i="17"/>
  <c r="AB5" i="28"/>
  <c r="G24" i="17"/>
  <c r="U24" i="17"/>
  <c r="S24" i="17"/>
  <c r="V24" i="17"/>
  <c r="R24" i="17"/>
  <c r="T24" i="17"/>
  <c r="F202" i="27"/>
  <c r="H202" i="27" s="1"/>
  <c r="F201" i="24"/>
  <c r="H201" i="24" s="1"/>
  <c r="S46" i="28" s="1"/>
  <c r="C203" i="27"/>
  <c r="A204" i="27"/>
  <c r="B203" i="26"/>
  <c r="A202" i="26"/>
  <c r="C202" i="26" s="1"/>
  <c r="D202" i="26" s="1"/>
  <c r="F202" i="25"/>
  <c r="H202" i="25" s="1"/>
  <c r="B202" i="24"/>
  <c r="C202" i="24" s="1"/>
  <c r="A203" i="24"/>
  <c r="A204" i="25"/>
  <c r="B203" i="25"/>
  <c r="C203" i="25" s="1"/>
  <c r="H24" i="17"/>
  <c r="W24" i="17"/>
  <c r="X24" i="17"/>
  <c r="J261" i="8"/>
  <c r="K261" i="8" s="1"/>
  <c r="I262" i="8"/>
  <c r="AA24" i="17"/>
  <c r="C24" i="17"/>
  <c r="H23" i="13"/>
  <c r="B140" i="21"/>
  <c r="B115" i="16"/>
  <c r="A114" i="16"/>
  <c r="C24" i="6"/>
  <c r="D23" i="6"/>
  <c r="E23" i="6" s="1"/>
  <c r="F23" i="6" s="1"/>
  <c r="K116" i="7"/>
  <c r="L115" i="7"/>
  <c r="D113" i="8"/>
  <c r="E113" i="8" s="1"/>
  <c r="A115" i="8"/>
  <c r="B114" i="8"/>
  <c r="C114" i="8" s="1"/>
  <c r="F23" i="13"/>
  <c r="G23" i="13" s="1"/>
  <c r="B23" i="13"/>
  <c r="A25" i="13"/>
  <c r="C24" i="13"/>
  <c r="D24" i="13"/>
  <c r="J24" i="13" s="1"/>
  <c r="H177" i="10"/>
  <c r="E116" i="11"/>
  <c r="E117" i="11" s="1"/>
  <c r="F115" i="11"/>
  <c r="G115" i="11" s="1"/>
  <c r="H114" i="11"/>
  <c r="K28" i="10"/>
  <c r="A25" i="17"/>
  <c r="Z24" i="17"/>
  <c r="Q24" i="17"/>
  <c r="O24" i="17"/>
  <c r="N24" i="17"/>
  <c r="B23" i="10"/>
  <c r="F24" i="8"/>
  <c r="A118" i="6" l="1"/>
  <c r="B117" i="6"/>
  <c r="L25" i="17"/>
  <c r="M25" i="17"/>
  <c r="K25" i="17"/>
  <c r="J25" i="17"/>
  <c r="I25" i="17"/>
  <c r="F48" i="21"/>
  <c r="G48" i="21" s="1"/>
  <c r="H48" i="21" s="1"/>
  <c r="AB6" i="17"/>
  <c r="AB6" i="28"/>
  <c r="F117" i="11"/>
  <c r="G117" i="11" s="1"/>
  <c r="H117" i="11" s="1"/>
  <c r="E118" i="11"/>
  <c r="G25" i="17"/>
  <c r="V25" i="17"/>
  <c r="R25" i="17"/>
  <c r="S25" i="17"/>
  <c r="T25" i="17"/>
  <c r="U25" i="17"/>
  <c r="F203" i="25"/>
  <c r="H203" i="25" s="1"/>
  <c r="F203" i="27"/>
  <c r="H203" i="27" s="1"/>
  <c r="A205" i="27"/>
  <c r="C204" i="27"/>
  <c r="A205" i="25"/>
  <c r="B204" i="25"/>
  <c r="C204" i="25" s="1"/>
  <c r="A204" i="24"/>
  <c r="B203" i="24"/>
  <c r="C203" i="24" s="1"/>
  <c r="G202" i="26"/>
  <c r="F202" i="24"/>
  <c r="H202" i="24" s="1"/>
  <c r="B204" i="26"/>
  <c r="A203" i="26"/>
  <c r="C203" i="26" s="1"/>
  <c r="H25" i="17"/>
  <c r="W25" i="17"/>
  <c r="X25" i="17"/>
  <c r="I263" i="8"/>
  <c r="J262" i="8"/>
  <c r="K262" i="8" s="1"/>
  <c r="AA25" i="17"/>
  <c r="C25" i="17"/>
  <c r="H24" i="13"/>
  <c r="B141" i="21"/>
  <c r="C25" i="6"/>
  <c r="D24" i="6"/>
  <c r="E24" i="6" s="1"/>
  <c r="F24" i="6" s="1"/>
  <c r="B116" i="16"/>
  <c r="A115" i="16"/>
  <c r="Y22" i="17"/>
  <c r="K117" i="7"/>
  <c r="L116" i="7"/>
  <c r="D114" i="8"/>
  <c r="B115" i="8"/>
  <c r="C115" i="8" s="1"/>
  <c r="A116" i="8"/>
  <c r="F24" i="13"/>
  <c r="G24" i="13" s="1"/>
  <c r="B24" i="13"/>
  <c r="A26" i="13"/>
  <c r="D25" i="13"/>
  <c r="J25" i="13" s="1"/>
  <c r="C25" i="13"/>
  <c r="F116" i="11"/>
  <c r="G116" i="11" s="1"/>
  <c r="H178" i="10"/>
  <c r="H115" i="11"/>
  <c r="K29" i="10"/>
  <c r="C16" i="10"/>
  <c r="A26" i="17"/>
  <c r="Z25" i="17"/>
  <c r="Q25" i="17"/>
  <c r="O25" i="17"/>
  <c r="N25" i="17"/>
  <c r="B24" i="10"/>
  <c r="F25" i="8"/>
  <c r="A119" i="6" l="1"/>
  <c r="B118" i="6"/>
  <c r="D203" i="26"/>
  <c r="L26" i="17"/>
  <c r="K26" i="17"/>
  <c r="J26" i="17"/>
  <c r="M26" i="17"/>
  <c r="I26" i="17"/>
  <c r="N14" i="21"/>
  <c r="J48" i="21"/>
  <c r="F49" i="21"/>
  <c r="F50" i="21" s="1"/>
  <c r="G50" i="21" s="1"/>
  <c r="H50" i="21" s="1"/>
  <c r="E114" i="8"/>
  <c r="F9" i="28"/>
  <c r="AB7" i="17"/>
  <c r="AB7" i="28"/>
  <c r="E119" i="11"/>
  <c r="F118" i="11"/>
  <c r="G118" i="11" s="1"/>
  <c r="H118" i="11" s="1"/>
  <c r="G26" i="17"/>
  <c r="S26" i="17"/>
  <c r="V26" i="17"/>
  <c r="T26" i="17"/>
  <c r="U26" i="17"/>
  <c r="R26" i="17"/>
  <c r="F204" i="25"/>
  <c r="H204" i="25" s="1"/>
  <c r="T47" i="28" s="1"/>
  <c r="F203" i="24"/>
  <c r="H203" i="24" s="1"/>
  <c r="F204" i="27"/>
  <c r="H204" i="27" s="1"/>
  <c r="U47" i="28" s="1"/>
  <c r="C205" i="27"/>
  <c r="F205" i="27" s="1"/>
  <c r="H205" i="27" s="1"/>
  <c r="A206" i="27"/>
  <c r="G203" i="26"/>
  <c r="B205" i="26"/>
  <c r="A204" i="26"/>
  <c r="C204" i="26" s="1"/>
  <c r="D204" i="26" s="1"/>
  <c r="B204" i="24"/>
  <c r="C204" i="24" s="1"/>
  <c r="A205" i="24"/>
  <c r="A206" i="25"/>
  <c r="B205" i="25"/>
  <c r="C205" i="25" s="1"/>
  <c r="H26" i="17"/>
  <c r="X26" i="17"/>
  <c r="W26" i="17"/>
  <c r="I264" i="8"/>
  <c r="J263" i="8"/>
  <c r="K263" i="8" s="1"/>
  <c r="AA26" i="17"/>
  <c r="C26" i="17"/>
  <c r="H25" i="13"/>
  <c r="H116" i="11"/>
  <c r="B142" i="21"/>
  <c r="B117" i="16"/>
  <c r="A116" i="16"/>
  <c r="C26" i="6"/>
  <c r="D25" i="6"/>
  <c r="E25" i="6" s="1"/>
  <c r="F25" i="6" s="1"/>
  <c r="K118" i="7"/>
  <c r="L117" i="7"/>
  <c r="D115" i="8"/>
  <c r="E115" i="8" s="1"/>
  <c r="A117" i="8"/>
  <c r="B116" i="8"/>
  <c r="C116" i="8" s="1"/>
  <c r="F25" i="13"/>
  <c r="G25" i="13" s="1"/>
  <c r="B25" i="13"/>
  <c r="A27" i="13"/>
  <c r="D26" i="13"/>
  <c r="J26" i="13" s="1"/>
  <c r="C26" i="13"/>
  <c r="H179" i="10"/>
  <c r="K30" i="10"/>
  <c r="A27" i="17"/>
  <c r="Z26" i="17"/>
  <c r="Q26" i="17"/>
  <c r="N26" i="17"/>
  <c r="O26" i="17"/>
  <c r="B25" i="10"/>
  <c r="F26" i="8"/>
  <c r="A120" i="6" l="1"/>
  <c r="B119" i="6"/>
  <c r="L27" i="17"/>
  <c r="K27" i="17"/>
  <c r="M27" i="17"/>
  <c r="J27" i="17"/>
  <c r="I27" i="17"/>
  <c r="G49" i="21"/>
  <c r="H49" i="21" s="1"/>
  <c r="J49" i="21" s="1"/>
  <c r="F51" i="21"/>
  <c r="G51" i="21" s="1"/>
  <c r="H51" i="21" s="1"/>
  <c r="J50" i="21"/>
  <c r="AB8" i="17"/>
  <c r="AB8" i="28"/>
  <c r="F119" i="11"/>
  <c r="G119" i="11" s="1"/>
  <c r="H119" i="11" s="1"/>
  <c r="E120" i="11"/>
  <c r="G27" i="17"/>
  <c r="T27" i="17"/>
  <c r="U27" i="17"/>
  <c r="V27" i="17"/>
  <c r="R27" i="17"/>
  <c r="S27" i="17"/>
  <c r="F204" i="24"/>
  <c r="H204" i="24" s="1"/>
  <c r="S47" i="28" s="1"/>
  <c r="A207" i="27"/>
  <c r="C206" i="27"/>
  <c r="F206" i="27" s="1"/>
  <c r="H206" i="27" s="1"/>
  <c r="A207" i="25"/>
  <c r="B206" i="25"/>
  <c r="C206" i="25" s="1"/>
  <c r="G204" i="26"/>
  <c r="V59" i="28" s="1"/>
  <c r="A206" i="24"/>
  <c r="B205" i="24"/>
  <c r="C205" i="24" s="1"/>
  <c r="F205" i="24" s="1"/>
  <c r="H205" i="24" s="1"/>
  <c r="F205" i="25"/>
  <c r="H205" i="25" s="1"/>
  <c r="B206" i="26"/>
  <c r="A205" i="26"/>
  <c r="C205" i="26" s="1"/>
  <c r="H27" i="17"/>
  <c r="W27" i="17"/>
  <c r="X27" i="17"/>
  <c r="J264" i="8"/>
  <c r="K264" i="8" s="1"/>
  <c r="I265" i="8"/>
  <c r="AA27" i="17"/>
  <c r="C27" i="17"/>
  <c r="H26" i="13"/>
  <c r="B143" i="21"/>
  <c r="C27" i="6"/>
  <c r="D26" i="6"/>
  <c r="E26" i="6" s="1"/>
  <c r="F26" i="6" s="1"/>
  <c r="B118" i="16"/>
  <c r="Y23" i="17" s="1"/>
  <c r="A117" i="16"/>
  <c r="K119" i="7"/>
  <c r="L118" i="7"/>
  <c r="D116" i="8"/>
  <c r="E116" i="8" s="1"/>
  <c r="A118" i="8"/>
  <c r="B117" i="8"/>
  <c r="C117" i="8" s="1"/>
  <c r="F26" i="13"/>
  <c r="G26" i="13" s="1"/>
  <c r="B26" i="13"/>
  <c r="A28" i="13"/>
  <c r="D27" i="13"/>
  <c r="J27" i="13" s="1"/>
  <c r="C27" i="13"/>
  <c r="H180" i="10"/>
  <c r="K31" i="10"/>
  <c r="A28" i="17"/>
  <c r="Z27" i="17"/>
  <c r="O27" i="17"/>
  <c r="Q27" i="17"/>
  <c r="N27" i="17"/>
  <c r="B26" i="10"/>
  <c r="F27" i="8"/>
  <c r="A121" i="6" l="1"/>
  <c r="B120" i="6"/>
  <c r="D205" i="26"/>
  <c r="L28" i="17"/>
  <c r="M28" i="17"/>
  <c r="K28" i="17"/>
  <c r="J28" i="17"/>
  <c r="I28" i="17"/>
  <c r="F52" i="21"/>
  <c r="G52" i="21" s="1"/>
  <c r="H52" i="21" s="1"/>
  <c r="J52" i="21" s="1"/>
  <c r="N15" i="21"/>
  <c r="J51" i="21"/>
  <c r="AB9" i="17"/>
  <c r="AB9" i="28"/>
  <c r="E121" i="11"/>
  <c r="F120" i="11"/>
  <c r="G120" i="11" s="1"/>
  <c r="H120" i="11" s="1"/>
  <c r="G28" i="17"/>
  <c r="U28" i="17"/>
  <c r="S28" i="17"/>
  <c r="T28" i="17"/>
  <c r="V28" i="17"/>
  <c r="R28" i="17"/>
  <c r="F206" i="25"/>
  <c r="H206" i="25" s="1"/>
  <c r="A208" i="27"/>
  <c r="C207" i="27"/>
  <c r="B206" i="24"/>
  <c r="C206" i="24" s="1"/>
  <c r="A207" i="24"/>
  <c r="B207" i="26"/>
  <c r="A206" i="26"/>
  <c r="C206" i="26" s="1"/>
  <c r="G205" i="26"/>
  <c r="A208" i="25"/>
  <c r="B207" i="25"/>
  <c r="C207" i="25" s="1"/>
  <c r="F207" i="25" s="1"/>
  <c r="H207" i="25" s="1"/>
  <c r="T48" i="28" s="1"/>
  <c r="H28" i="17"/>
  <c r="X28" i="17"/>
  <c r="W28" i="17"/>
  <c r="J265" i="8"/>
  <c r="K265" i="8" s="1"/>
  <c r="I266" i="8"/>
  <c r="AA28" i="17"/>
  <c r="C28" i="17"/>
  <c r="H27" i="13"/>
  <c r="B144" i="21"/>
  <c r="B119" i="16"/>
  <c r="A118" i="16"/>
  <c r="C28" i="6"/>
  <c r="D27" i="6"/>
  <c r="E27" i="6" s="1"/>
  <c r="F27" i="6" s="1"/>
  <c r="K120" i="7"/>
  <c r="L119" i="7"/>
  <c r="D117" i="8"/>
  <c r="B118" i="8"/>
  <c r="C118" i="8" s="1"/>
  <c r="A119" i="8"/>
  <c r="F27" i="13"/>
  <c r="G27" i="13" s="1"/>
  <c r="B27" i="13"/>
  <c r="A29" i="13"/>
  <c r="C28" i="13"/>
  <c r="D28" i="13"/>
  <c r="H181" i="10"/>
  <c r="K32" i="10"/>
  <c r="C17" i="10"/>
  <c r="A29" i="17"/>
  <c r="Z28" i="17"/>
  <c r="O28" i="17"/>
  <c r="Q28" i="17"/>
  <c r="N28" i="17"/>
  <c r="B27" i="10"/>
  <c r="F28" i="8"/>
  <c r="A122" i="6" l="1"/>
  <c r="B121" i="6"/>
  <c r="D206" i="26"/>
  <c r="L29" i="17"/>
  <c r="M29" i="17"/>
  <c r="K29" i="17"/>
  <c r="J29" i="17"/>
  <c r="I29" i="17"/>
  <c r="F53" i="21"/>
  <c r="G53" i="21" s="1"/>
  <c r="H53" i="21" s="1"/>
  <c r="J53" i="21" s="1"/>
  <c r="E117" i="8"/>
  <c r="F10" i="28"/>
  <c r="F121" i="11"/>
  <c r="G121" i="11" s="1"/>
  <c r="H121" i="11" s="1"/>
  <c r="E122" i="11"/>
  <c r="F122" i="11" s="1"/>
  <c r="G122" i="11" s="1"/>
  <c r="H122" i="11" s="1"/>
  <c r="G29" i="17"/>
  <c r="V29" i="17"/>
  <c r="R29" i="17"/>
  <c r="S29" i="17"/>
  <c r="T29" i="17"/>
  <c r="U29" i="17"/>
  <c r="G206" i="26"/>
  <c r="F206" i="24"/>
  <c r="H206" i="24" s="1"/>
  <c r="F207" i="27"/>
  <c r="H207" i="27" s="1"/>
  <c r="U48" i="28" s="1"/>
  <c r="A209" i="27"/>
  <c r="C208" i="27"/>
  <c r="B208" i="26"/>
  <c r="A207" i="26"/>
  <c r="C207" i="26" s="1"/>
  <c r="D207" i="26" s="1"/>
  <c r="A209" i="25"/>
  <c r="B208" i="25"/>
  <c r="C208" i="25" s="1"/>
  <c r="A208" i="24"/>
  <c r="B207" i="24"/>
  <c r="C207" i="24" s="1"/>
  <c r="H29" i="17"/>
  <c r="W29" i="17"/>
  <c r="X29" i="17"/>
  <c r="I267" i="8"/>
  <c r="J266" i="8"/>
  <c r="K266" i="8" s="1"/>
  <c r="H28" i="13"/>
  <c r="J28" i="13"/>
  <c r="AA29" i="17"/>
  <c r="C29" i="17"/>
  <c r="B145" i="21"/>
  <c r="C29" i="6"/>
  <c r="D28" i="6"/>
  <c r="E28" i="6" s="1"/>
  <c r="F28" i="6" s="1"/>
  <c r="B120" i="16"/>
  <c r="A119" i="16"/>
  <c r="K121" i="7"/>
  <c r="L120" i="7"/>
  <c r="D118" i="8"/>
  <c r="E118" i="8" s="1"/>
  <c r="A120" i="8"/>
  <c r="B119" i="8"/>
  <c r="C119" i="8" s="1"/>
  <c r="F28" i="13"/>
  <c r="G28" i="13" s="1"/>
  <c r="B28" i="13"/>
  <c r="A30" i="13"/>
  <c r="D29" i="13"/>
  <c r="J29" i="13" s="1"/>
  <c r="C29" i="13"/>
  <c r="H182" i="10"/>
  <c r="K33" i="10"/>
  <c r="A30" i="17"/>
  <c r="Z29" i="17"/>
  <c r="O29" i="17"/>
  <c r="Q29" i="17"/>
  <c r="N29" i="17"/>
  <c r="B28" i="10"/>
  <c r="F29" i="8"/>
  <c r="A123" i="6" l="1"/>
  <c r="B122" i="6"/>
  <c r="L30" i="17"/>
  <c r="K30" i="17"/>
  <c r="M30" i="17"/>
  <c r="J30" i="17"/>
  <c r="I30" i="17"/>
  <c r="F54" i="21"/>
  <c r="G54" i="21" s="1"/>
  <c r="H54" i="21" s="1"/>
  <c r="AB11" i="17"/>
  <c r="AB11" i="28"/>
  <c r="AB10" i="17"/>
  <c r="AB10" i="28"/>
  <c r="G30" i="17"/>
  <c r="S30" i="17"/>
  <c r="V30" i="17"/>
  <c r="T30" i="17"/>
  <c r="U30" i="17"/>
  <c r="R30" i="17"/>
  <c r="F207" i="24"/>
  <c r="H207" i="24" s="1"/>
  <c r="S48" i="28" s="1"/>
  <c r="F208" i="27"/>
  <c r="H208" i="27" s="1"/>
  <c r="A210" i="27"/>
  <c r="C209" i="27"/>
  <c r="B208" i="24"/>
  <c r="C208" i="24" s="1"/>
  <c r="A209" i="24"/>
  <c r="A210" i="25"/>
  <c r="B209" i="25"/>
  <c r="C209" i="25" s="1"/>
  <c r="G207" i="26"/>
  <c r="V60" i="28" s="1"/>
  <c r="F208" i="25"/>
  <c r="H208" i="25" s="1"/>
  <c r="A208" i="26"/>
  <c r="C208" i="26" s="1"/>
  <c r="B209" i="26"/>
  <c r="H30" i="17"/>
  <c r="X30" i="17"/>
  <c r="W30" i="17"/>
  <c r="I268" i="8"/>
  <c r="J267" i="8"/>
  <c r="K267" i="8" s="1"/>
  <c r="AA30" i="17"/>
  <c r="C30" i="17"/>
  <c r="H29" i="13"/>
  <c r="B146" i="21"/>
  <c r="A120" i="16"/>
  <c r="B121" i="16"/>
  <c r="Y24" i="17"/>
  <c r="C30" i="6"/>
  <c r="D29" i="6"/>
  <c r="E29" i="6" s="1"/>
  <c r="F29" i="6" s="1"/>
  <c r="K122" i="7"/>
  <c r="L121" i="7"/>
  <c r="D119" i="8"/>
  <c r="E119" i="8" s="1"/>
  <c r="A121" i="8"/>
  <c r="B120" i="8"/>
  <c r="C120" i="8" s="1"/>
  <c r="A31" i="13"/>
  <c r="D30" i="13"/>
  <c r="J30" i="13" s="1"/>
  <c r="C30" i="13"/>
  <c r="B29" i="13"/>
  <c r="F29" i="13"/>
  <c r="G29" i="13" s="1"/>
  <c r="H183" i="10"/>
  <c r="K34" i="10"/>
  <c r="A31" i="17"/>
  <c r="Z30" i="17"/>
  <c r="Q30" i="17"/>
  <c r="O30" i="17"/>
  <c r="N30" i="17"/>
  <c r="B29" i="10"/>
  <c r="F30" i="8"/>
  <c r="A124" i="6" l="1"/>
  <c r="B123" i="6"/>
  <c r="D208" i="26"/>
  <c r="L31" i="17"/>
  <c r="K31" i="17"/>
  <c r="J31" i="17"/>
  <c r="M31" i="17"/>
  <c r="I31" i="17"/>
  <c r="N16" i="21"/>
  <c r="J54" i="21"/>
  <c r="F55" i="21"/>
  <c r="AB12" i="17"/>
  <c r="AB12" i="28"/>
  <c r="G31" i="17"/>
  <c r="T31" i="17"/>
  <c r="U31" i="17"/>
  <c r="V31" i="17"/>
  <c r="R31" i="17"/>
  <c r="S31" i="17"/>
  <c r="G208" i="26"/>
  <c r="F209" i="25"/>
  <c r="H209" i="25" s="1"/>
  <c r="F209" i="27"/>
  <c r="H209" i="27" s="1"/>
  <c r="A211" i="27"/>
  <c r="C210" i="27"/>
  <c r="A211" i="25"/>
  <c r="B210" i="25"/>
  <c r="C210" i="25" s="1"/>
  <c r="B210" i="26"/>
  <c r="A209" i="26"/>
  <c r="C209" i="26" s="1"/>
  <c r="A210" i="24"/>
  <c r="B209" i="24"/>
  <c r="C209" i="24" s="1"/>
  <c r="F208" i="24"/>
  <c r="H208" i="24" s="1"/>
  <c r="H31" i="17"/>
  <c r="X31" i="17"/>
  <c r="W31" i="17"/>
  <c r="I269" i="8"/>
  <c r="J268" i="8"/>
  <c r="K268" i="8" s="1"/>
  <c r="AA31" i="17"/>
  <c r="C31" i="17"/>
  <c r="H30" i="13"/>
  <c r="B147" i="21"/>
  <c r="A121" i="16"/>
  <c r="B122" i="16"/>
  <c r="C31" i="6"/>
  <c r="D30" i="6"/>
  <c r="E30" i="6" s="1"/>
  <c r="F30" i="6" s="1"/>
  <c r="K123" i="7"/>
  <c r="L122" i="7"/>
  <c r="D120" i="8"/>
  <c r="A122" i="8"/>
  <c r="B121" i="8"/>
  <c r="C121" i="8" s="1"/>
  <c r="F30" i="13"/>
  <c r="G30" i="13" s="1"/>
  <c r="B30" i="13"/>
  <c r="A32" i="13"/>
  <c r="D31" i="13"/>
  <c r="J31" i="13" s="1"/>
  <c r="C31" i="13"/>
  <c r="H184" i="10"/>
  <c r="K35" i="10"/>
  <c r="C18" i="10"/>
  <c r="A32" i="17"/>
  <c r="Z31" i="17"/>
  <c r="Q31" i="17"/>
  <c r="O31" i="17"/>
  <c r="N31" i="17"/>
  <c r="B30" i="10"/>
  <c r="F31" i="8"/>
  <c r="A125" i="6" l="1"/>
  <c r="B124" i="6"/>
  <c r="D209" i="26"/>
  <c r="G209" i="26" s="1"/>
  <c r="L32" i="17"/>
  <c r="K32" i="17"/>
  <c r="M32" i="17"/>
  <c r="J32" i="17"/>
  <c r="I32" i="17"/>
  <c r="F56" i="21"/>
  <c r="G56" i="21" s="1"/>
  <c r="H56" i="21" s="1"/>
  <c r="J56" i="21" s="1"/>
  <c r="G55" i="21"/>
  <c r="H55" i="21" s="1"/>
  <c r="J55" i="21" s="1"/>
  <c r="F57" i="21"/>
  <c r="AB13" i="17"/>
  <c r="AB13" i="28"/>
  <c r="E120" i="8"/>
  <c r="F11" i="28"/>
  <c r="G32" i="17"/>
  <c r="U32" i="17"/>
  <c r="S32" i="17"/>
  <c r="V32" i="17"/>
  <c r="R32" i="17"/>
  <c r="T32" i="17"/>
  <c r="F210" i="27"/>
  <c r="H210" i="27" s="1"/>
  <c r="U49" i="28" s="1"/>
  <c r="F210" i="25"/>
  <c r="H210" i="25" s="1"/>
  <c r="T49" i="28" s="1"/>
  <c r="F209" i="24"/>
  <c r="H209" i="24" s="1"/>
  <c r="A212" i="27"/>
  <c r="C211" i="27"/>
  <c r="B210" i="24"/>
  <c r="C210" i="24" s="1"/>
  <c r="A211" i="24"/>
  <c r="B211" i="26"/>
  <c r="A210" i="26"/>
  <c r="C210" i="26" s="1"/>
  <c r="D210" i="26" s="1"/>
  <c r="A212" i="25"/>
  <c r="B211" i="25"/>
  <c r="C211" i="25" s="1"/>
  <c r="F211" i="25" s="1"/>
  <c r="H211" i="25" s="1"/>
  <c r="H32" i="17"/>
  <c r="W32" i="17"/>
  <c r="X32" i="17"/>
  <c r="J269" i="8"/>
  <c r="K269" i="8" s="1"/>
  <c r="I270" i="8"/>
  <c r="AA32" i="17"/>
  <c r="C32" i="17"/>
  <c r="H31" i="13"/>
  <c r="B148" i="21"/>
  <c r="A122" i="16"/>
  <c r="B123" i="16"/>
  <c r="C32" i="6"/>
  <c r="D31" i="6"/>
  <c r="E31" i="6" s="1"/>
  <c r="F31" i="6" s="1"/>
  <c r="K124" i="7"/>
  <c r="L123" i="7"/>
  <c r="D121" i="8"/>
  <c r="E121" i="8" s="1"/>
  <c r="A123" i="8"/>
  <c r="B122" i="8"/>
  <c r="C122" i="8" s="1"/>
  <c r="A33" i="13"/>
  <c r="C32" i="13"/>
  <c r="D32" i="13"/>
  <c r="J32" i="13" s="1"/>
  <c r="F31" i="13"/>
  <c r="G31" i="13" s="1"/>
  <c r="B31" i="13"/>
  <c r="H185" i="10"/>
  <c r="K36" i="10"/>
  <c r="A33" i="17"/>
  <c r="Q32" i="17"/>
  <c r="O32" i="17"/>
  <c r="Z32" i="17"/>
  <c r="N32" i="17"/>
  <c r="B31" i="10"/>
  <c r="F32" i="8"/>
  <c r="A126" i="6" l="1"/>
  <c r="B125" i="6"/>
  <c r="L33" i="17"/>
  <c r="M33" i="17"/>
  <c r="K33" i="17"/>
  <c r="J33" i="17"/>
  <c r="I33" i="17"/>
  <c r="G57" i="21"/>
  <c r="H57" i="21" s="1"/>
  <c r="J57" i="21" s="1"/>
  <c r="R10" i="21" s="1"/>
  <c r="F58" i="21"/>
  <c r="G58" i="21" s="1"/>
  <c r="H58" i="21" s="1"/>
  <c r="J58" i="21" s="1"/>
  <c r="AB14" i="17"/>
  <c r="AB14" i="28"/>
  <c r="G33" i="17"/>
  <c r="V33" i="17"/>
  <c r="R33" i="17"/>
  <c r="S33" i="17"/>
  <c r="T33" i="17"/>
  <c r="U33" i="17"/>
  <c r="G210" i="26"/>
  <c r="V61" i="28" s="1"/>
  <c r="F211" i="27"/>
  <c r="H211" i="27" s="1"/>
  <c r="F210" i="24"/>
  <c r="H210" i="24" s="1"/>
  <c r="S49" i="28" s="1"/>
  <c r="A213" i="27"/>
  <c r="C212" i="27"/>
  <c r="B212" i="26"/>
  <c r="A211" i="26"/>
  <c r="C211" i="26" s="1"/>
  <c r="A213" i="25"/>
  <c r="B212" i="25"/>
  <c r="C212" i="25" s="1"/>
  <c r="A212" i="24"/>
  <c r="B211" i="24"/>
  <c r="C211" i="24" s="1"/>
  <c r="H33" i="17"/>
  <c r="W33" i="17"/>
  <c r="X33" i="17"/>
  <c r="I271" i="8"/>
  <c r="J270" i="8"/>
  <c r="K270" i="8" s="1"/>
  <c r="AA33" i="17"/>
  <c r="C33" i="17"/>
  <c r="H32" i="13"/>
  <c r="B149" i="21"/>
  <c r="C33" i="6"/>
  <c r="D32" i="6"/>
  <c r="E32" i="6" s="1"/>
  <c r="F32" i="6" s="1"/>
  <c r="A123" i="16"/>
  <c r="B124" i="16"/>
  <c r="Y25" i="17"/>
  <c r="K125" i="7"/>
  <c r="L124" i="7"/>
  <c r="D122" i="8"/>
  <c r="E122" i="8" s="1"/>
  <c r="A124" i="8"/>
  <c r="B123" i="8"/>
  <c r="C123" i="8" s="1"/>
  <c r="F32" i="13"/>
  <c r="G32" i="13" s="1"/>
  <c r="B32" i="13"/>
  <c r="A34" i="13"/>
  <c r="D33" i="13"/>
  <c r="J33" i="13" s="1"/>
  <c r="C33" i="13"/>
  <c r="H186" i="10"/>
  <c r="K37" i="10"/>
  <c r="A34" i="17"/>
  <c r="Z33" i="17"/>
  <c r="Q33" i="17"/>
  <c r="O33" i="17"/>
  <c r="N33" i="17"/>
  <c r="B32" i="10"/>
  <c r="F33" i="8"/>
  <c r="A127" i="6" l="1"/>
  <c r="B126" i="6"/>
  <c r="D211" i="26"/>
  <c r="L34" i="17"/>
  <c r="K34" i="17"/>
  <c r="J34" i="17"/>
  <c r="M34" i="17"/>
  <c r="I34" i="17"/>
  <c r="N17" i="21"/>
  <c r="F59" i="21"/>
  <c r="G59" i="21" s="1"/>
  <c r="H59" i="21" s="1"/>
  <c r="J59" i="21" s="1"/>
  <c r="AB15" i="17"/>
  <c r="AB15" i="28"/>
  <c r="G34" i="17"/>
  <c r="S34" i="17"/>
  <c r="V34" i="17"/>
  <c r="T34" i="17"/>
  <c r="U34" i="17"/>
  <c r="R34" i="17"/>
  <c r="F211" i="24"/>
  <c r="H211" i="24" s="1"/>
  <c r="F212" i="27"/>
  <c r="H212" i="27" s="1"/>
  <c r="A214" i="27"/>
  <c r="C213" i="27"/>
  <c r="F213" i="27" s="1"/>
  <c r="H213" i="27" s="1"/>
  <c r="U50" i="28" s="1"/>
  <c r="B212" i="24"/>
  <c r="C212" i="24" s="1"/>
  <c r="A213" i="24"/>
  <c r="A214" i="25"/>
  <c r="B213" i="25"/>
  <c r="C213" i="25" s="1"/>
  <c r="G211" i="26"/>
  <c r="F212" i="25"/>
  <c r="H212" i="25" s="1"/>
  <c r="B213" i="26"/>
  <c r="A212" i="26"/>
  <c r="C212" i="26" s="1"/>
  <c r="D212" i="26" s="1"/>
  <c r="H34" i="17"/>
  <c r="X34" i="17"/>
  <c r="W34" i="17"/>
  <c r="I272" i="8"/>
  <c r="J271" i="8"/>
  <c r="K271" i="8" s="1"/>
  <c r="AA34" i="17"/>
  <c r="C34" i="17"/>
  <c r="H33" i="13"/>
  <c r="B150" i="21"/>
  <c r="A124" i="16"/>
  <c r="B125" i="16"/>
  <c r="C34" i="6"/>
  <c r="D33" i="6"/>
  <c r="E33" i="6" s="1"/>
  <c r="F33" i="6" s="1"/>
  <c r="K126" i="7"/>
  <c r="L125" i="7"/>
  <c r="D123" i="8"/>
  <c r="A125" i="8"/>
  <c r="B124" i="8"/>
  <c r="C124" i="8" s="1"/>
  <c r="A35" i="13"/>
  <c r="C34" i="13"/>
  <c r="D34" i="13"/>
  <c r="J34" i="13" s="1"/>
  <c r="B33" i="13"/>
  <c r="F33" i="13"/>
  <c r="G33" i="13" s="1"/>
  <c r="H187" i="10"/>
  <c r="K38" i="10"/>
  <c r="C19" i="10"/>
  <c r="A35" i="17"/>
  <c r="Z34" i="17"/>
  <c r="Q34" i="17"/>
  <c r="O34" i="17"/>
  <c r="N34" i="17"/>
  <c r="B33" i="10"/>
  <c r="F34" i="8"/>
  <c r="A128" i="6" l="1"/>
  <c r="B127" i="6"/>
  <c r="L35" i="17"/>
  <c r="K35" i="17"/>
  <c r="M35" i="17"/>
  <c r="J35" i="17"/>
  <c r="I35" i="17"/>
  <c r="F60" i="21"/>
  <c r="G60" i="21" s="1"/>
  <c r="H60" i="21" s="1"/>
  <c r="AB16" i="17"/>
  <c r="AB16" i="28"/>
  <c r="E123" i="8"/>
  <c r="F12" i="28"/>
  <c r="G35" i="17"/>
  <c r="T35" i="17"/>
  <c r="U35" i="17"/>
  <c r="V35" i="17"/>
  <c r="R35" i="17"/>
  <c r="S35" i="17"/>
  <c r="F213" i="25"/>
  <c r="H213" i="25" s="1"/>
  <c r="T50" i="28" s="1"/>
  <c r="F212" i="24"/>
  <c r="H212" i="24" s="1"/>
  <c r="A215" i="27"/>
  <c r="C214" i="27"/>
  <c r="A215" i="25"/>
  <c r="B214" i="25"/>
  <c r="C214" i="25" s="1"/>
  <c r="G212" i="26"/>
  <c r="A214" i="24"/>
  <c r="B213" i="24"/>
  <c r="C213" i="24" s="1"/>
  <c r="F213" i="24" s="1"/>
  <c r="H213" i="24" s="1"/>
  <c r="S50" i="28" s="1"/>
  <c r="B214" i="26"/>
  <c r="A213" i="26"/>
  <c r="C213" i="26" s="1"/>
  <c r="D213" i="26" s="1"/>
  <c r="H35" i="17"/>
  <c r="X35" i="17"/>
  <c r="W35" i="17"/>
  <c r="J272" i="8"/>
  <c r="K272" i="8" s="1"/>
  <c r="I273" i="8"/>
  <c r="AA35" i="17"/>
  <c r="C35" i="17"/>
  <c r="H34" i="13"/>
  <c r="B151" i="21"/>
  <c r="C35" i="6"/>
  <c r="D34" i="6"/>
  <c r="E34" i="6" s="1"/>
  <c r="F34" i="6" s="1"/>
  <c r="A125" i="16"/>
  <c r="B126" i="16"/>
  <c r="K127" i="7"/>
  <c r="L126" i="7"/>
  <c r="D124" i="8"/>
  <c r="E124" i="8" s="1"/>
  <c r="A126" i="8"/>
  <c r="B125" i="8"/>
  <c r="C125" i="8" s="1"/>
  <c r="F34" i="13"/>
  <c r="G34" i="13" s="1"/>
  <c r="B34" i="13"/>
  <c r="A36" i="13"/>
  <c r="D35" i="13"/>
  <c r="J35" i="13" s="1"/>
  <c r="C35" i="13"/>
  <c r="H188" i="10"/>
  <c r="K39" i="10"/>
  <c r="A36" i="17"/>
  <c r="Z35" i="17"/>
  <c r="O35" i="17"/>
  <c r="Q35" i="17"/>
  <c r="N35" i="17"/>
  <c r="B34" i="10"/>
  <c r="F35" i="8"/>
  <c r="A129" i="6" l="1"/>
  <c r="B128" i="6"/>
  <c r="L36" i="17"/>
  <c r="M36" i="17"/>
  <c r="K36" i="17"/>
  <c r="J36" i="17"/>
  <c r="I36" i="17"/>
  <c r="J60" i="21"/>
  <c r="N18" i="21"/>
  <c r="F61" i="21"/>
  <c r="G61" i="21" s="1"/>
  <c r="H61" i="21" s="1"/>
  <c r="J61" i="21" s="1"/>
  <c r="AB17" i="17"/>
  <c r="AB17" i="28"/>
  <c r="G36" i="17"/>
  <c r="U36" i="17"/>
  <c r="S36" i="17"/>
  <c r="V36" i="17"/>
  <c r="R36" i="17"/>
  <c r="T36" i="17"/>
  <c r="G213" i="26"/>
  <c r="V62" i="28" s="1"/>
  <c r="F214" i="27"/>
  <c r="H214" i="27" s="1"/>
  <c r="A216" i="27"/>
  <c r="C215" i="27"/>
  <c r="B215" i="26"/>
  <c r="A214" i="26"/>
  <c r="C214" i="26" s="1"/>
  <c r="B214" i="24"/>
  <c r="C214" i="24" s="1"/>
  <c r="A215" i="24"/>
  <c r="F214" i="25"/>
  <c r="H214" i="25" s="1"/>
  <c r="A216" i="25"/>
  <c r="B215" i="25"/>
  <c r="C215" i="25" s="1"/>
  <c r="H36" i="17"/>
  <c r="X36" i="17"/>
  <c r="W36" i="17"/>
  <c r="J273" i="8"/>
  <c r="K273" i="8" s="1"/>
  <c r="I274" i="8"/>
  <c r="AA36" i="17"/>
  <c r="C36" i="17"/>
  <c r="H35" i="13"/>
  <c r="B152" i="21"/>
  <c r="A126" i="16"/>
  <c r="B127" i="16"/>
  <c r="Y26" i="17"/>
  <c r="C36" i="6"/>
  <c r="D35" i="6"/>
  <c r="E35" i="6" s="1"/>
  <c r="F35" i="6" s="1"/>
  <c r="K128" i="7"/>
  <c r="L127" i="7"/>
  <c r="D125" i="8"/>
  <c r="E125" i="8" s="1"/>
  <c r="A127" i="8"/>
  <c r="B126" i="8"/>
  <c r="C126" i="8" s="1"/>
  <c r="A37" i="13"/>
  <c r="C36" i="13"/>
  <c r="D36" i="13"/>
  <c r="J36" i="13" s="1"/>
  <c r="F35" i="13"/>
  <c r="G35" i="13" s="1"/>
  <c r="B35" i="13"/>
  <c r="H189" i="10"/>
  <c r="K40" i="10"/>
  <c r="A37" i="17"/>
  <c r="Q36" i="17"/>
  <c r="O36" i="17"/>
  <c r="Z36" i="17"/>
  <c r="N36" i="17"/>
  <c r="B35" i="10"/>
  <c r="F36" i="8"/>
  <c r="A130" i="6" l="1"/>
  <c r="B129" i="6"/>
  <c r="D214" i="26"/>
  <c r="G214" i="26" s="1"/>
  <c r="L37" i="17"/>
  <c r="K37" i="17"/>
  <c r="J37" i="17"/>
  <c r="M37" i="17"/>
  <c r="I37" i="17"/>
  <c r="F62" i="21"/>
  <c r="G62" i="21" s="1"/>
  <c r="H62" i="21" s="1"/>
  <c r="J62" i="21" s="1"/>
  <c r="AB18" i="17"/>
  <c r="AB18" i="28"/>
  <c r="G37" i="17"/>
  <c r="V37" i="17"/>
  <c r="R37" i="17"/>
  <c r="S37" i="17"/>
  <c r="T37" i="17"/>
  <c r="U37" i="17"/>
  <c r="F215" i="27"/>
  <c r="H215" i="27" s="1"/>
  <c r="F215" i="25"/>
  <c r="H215" i="25" s="1"/>
  <c r="F214" i="24"/>
  <c r="H214" i="24" s="1"/>
  <c r="A217" i="27"/>
  <c r="C216" i="27"/>
  <c r="A217" i="25"/>
  <c r="B216" i="25"/>
  <c r="C216" i="25" s="1"/>
  <c r="A216" i="24"/>
  <c r="B215" i="24"/>
  <c r="C215" i="24" s="1"/>
  <c r="B216" i="26"/>
  <c r="A215" i="26"/>
  <c r="C215" i="26" s="1"/>
  <c r="D215" i="26" s="1"/>
  <c r="H37" i="17"/>
  <c r="W37" i="17"/>
  <c r="X37" i="17"/>
  <c r="I275" i="8"/>
  <c r="J274" i="8"/>
  <c r="K274" i="8" s="1"/>
  <c r="AA37" i="17"/>
  <c r="C37" i="17"/>
  <c r="H36" i="13"/>
  <c r="B153" i="21"/>
  <c r="C37" i="6"/>
  <c r="D36" i="6"/>
  <c r="E36" i="6" s="1"/>
  <c r="F36" i="6" s="1"/>
  <c r="A127" i="16"/>
  <c r="B128" i="16"/>
  <c r="K129" i="7"/>
  <c r="L128" i="7"/>
  <c r="D126" i="8"/>
  <c r="B127" i="8"/>
  <c r="C127" i="8" s="1"/>
  <c r="A128" i="8"/>
  <c r="F36" i="13"/>
  <c r="G36" i="13" s="1"/>
  <c r="B36" i="13"/>
  <c r="A38" i="13"/>
  <c r="D37" i="13"/>
  <c r="J37" i="13" s="1"/>
  <c r="C37" i="13"/>
  <c r="H190" i="10"/>
  <c r="K41" i="10"/>
  <c r="C20" i="10"/>
  <c r="A38" i="17"/>
  <c r="Z37" i="17"/>
  <c r="Q37" i="17"/>
  <c r="O37" i="17"/>
  <c r="N37" i="17"/>
  <c r="B36" i="10"/>
  <c r="F37" i="8"/>
  <c r="A131" i="6" l="1"/>
  <c r="B130" i="6"/>
  <c r="L38" i="17"/>
  <c r="K38" i="17"/>
  <c r="M38" i="17"/>
  <c r="J38" i="17"/>
  <c r="I38" i="17"/>
  <c r="F63" i="21"/>
  <c r="G63" i="21" s="1"/>
  <c r="H63" i="21" s="1"/>
  <c r="E126" i="8"/>
  <c r="F13" i="28"/>
  <c r="AB19" i="17"/>
  <c r="AB19" i="28"/>
  <c r="G38" i="17"/>
  <c r="S38" i="17"/>
  <c r="V38" i="17"/>
  <c r="T38" i="17"/>
  <c r="U38" i="17"/>
  <c r="R38" i="17"/>
  <c r="G215" i="26"/>
  <c r="F215" i="24"/>
  <c r="H215" i="24" s="1"/>
  <c r="F216" i="25"/>
  <c r="H216" i="25" s="1"/>
  <c r="T51" i="28" s="1"/>
  <c r="F216" i="27"/>
  <c r="H216" i="27" s="1"/>
  <c r="U51" i="28" s="1"/>
  <c r="A218" i="27"/>
  <c r="C217" i="27"/>
  <c r="B217" i="26"/>
  <c r="A216" i="26"/>
  <c r="C216" i="26" s="1"/>
  <c r="B216" i="24"/>
  <c r="C216" i="24" s="1"/>
  <c r="A217" i="24"/>
  <c r="A218" i="25"/>
  <c r="B217" i="25"/>
  <c r="C217" i="25" s="1"/>
  <c r="F217" i="25" s="1"/>
  <c r="H217" i="25" s="1"/>
  <c r="H38" i="17"/>
  <c r="X38" i="17"/>
  <c r="W38" i="17"/>
  <c r="I276" i="8"/>
  <c r="J275" i="8"/>
  <c r="K275" i="8" s="1"/>
  <c r="AA38" i="17"/>
  <c r="C38" i="17"/>
  <c r="H37" i="13"/>
  <c r="B154" i="21"/>
  <c r="B129" i="16"/>
  <c r="A128" i="16"/>
  <c r="C38" i="6"/>
  <c r="D37" i="6"/>
  <c r="E37" i="6" s="1"/>
  <c r="F37" i="6" s="1"/>
  <c r="K130" i="7"/>
  <c r="L129" i="7"/>
  <c r="D127" i="8"/>
  <c r="E127" i="8" s="1"/>
  <c r="A129" i="8"/>
  <c r="B128" i="8"/>
  <c r="C128" i="8" s="1"/>
  <c r="A39" i="13"/>
  <c r="D38" i="13"/>
  <c r="J38" i="13" s="1"/>
  <c r="C38" i="13"/>
  <c r="B37" i="13"/>
  <c r="F37" i="13"/>
  <c r="G37" i="13" s="1"/>
  <c r="H191" i="10"/>
  <c r="K42" i="10"/>
  <c r="A39" i="17"/>
  <c r="Z38" i="17"/>
  <c r="Q38" i="17"/>
  <c r="O38" i="17"/>
  <c r="N38" i="17"/>
  <c r="B37" i="10"/>
  <c r="F38" i="8"/>
  <c r="A132" i="6" l="1"/>
  <c r="B131" i="6"/>
  <c r="D216" i="26"/>
  <c r="G216" i="26" s="1"/>
  <c r="V63" i="28" s="1"/>
  <c r="L39" i="17"/>
  <c r="M39" i="17"/>
  <c r="K39" i="17"/>
  <c r="J39" i="17"/>
  <c r="I39" i="17"/>
  <c r="N19" i="21"/>
  <c r="J63" i="21"/>
  <c r="F64" i="21"/>
  <c r="F65" i="21" s="1"/>
  <c r="AB20" i="17"/>
  <c r="AB20" i="28"/>
  <c r="G39" i="17"/>
  <c r="T39" i="17"/>
  <c r="U39" i="17"/>
  <c r="V39" i="17"/>
  <c r="S39" i="17"/>
  <c r="R39" i="17"/>
  <c r="F216" i="24"/>
  <c r="H216" i="24" s="1"/>
  <c r="S51" i="28" s="1"/>
  <c r="F217" i="27"/>
  <c r="H217" i="27" s="1"/>
  <c r="A219" i="27"/>
  <c r="C218" i="27"/>
  <c r="A219" i="25"/>
  <c r="B218" i="25"/>
  <c r="C218" i="25" s="1"/>
  <c r="A218" i="24"/>
  <c r="B217" i="24"/>
  <c r="C217" i="24" s="1"/>
  <c r="B218" i="26"/>
  <c r="A217" i="26"/>
  <c r="C217" i="26" s="1"/>
  <c r="D217" i="26" s="1"/>
  <c r="H39" i="17"/>
  <c r="W39" i="17"/>
  <c r="X39" i="17"/>
  <c r="I277" i="8"/>
  <c r="J276" i="8"/>
  <c r="K276" i="8" s="1"/>
  <c r="AA39" i="17"/>
  <c r="C39" i="17"/>
  <c r="H38" i="13"/>
  <c r="B155" i="21"/>
  <c r="C39" i="6"/>
  <c r="D38" i="6"/>
  <c r="E38" i="6" s="1"/>
  <c r="F38" i="6" s="1"/>
  <c r="A129" i="16"/>
  <c r="B130" i="16"/>
  <c r="Y27" i="17"/>
  <c r="K131" i="7"/>
  <c r="L130" i="7"/>
  <c r="D128" i="8"/>
  <c r="E128" i="8" s="1"/>
  <c r="A130" i="8"/>
  <c r="B129" i="8"/>
  <c r="C129" i="8" s="1"/>
  <c r="B38" i="13"/>
  <c r="F38" i="13"/>
  <c r="G38" i="13" s="1"/>
  <c r="A40" i="13"/>
  <c r="D39" i="13"/>
  <c r="J39" i="13" s="1"/>
  <c r="C39" i="13"/>
  <c r="H192" i="10"/>
  <c r="K43" i="10"/>
  <c r="A40" i="17"/>
  <c r="Z39" i="17"/>
  <c r="O39" i="17"/>
  <c r="Q39" i="17"/>
  <c r="N39" i="17"/>
  <c r="B38" i="10"/>
  <c r="C38" i="10" s="1"/>
  <c r="F39" i="8"/>
  <c r="A133" i="6" l="1"/>
  <c r="B132" i="6"/>
  <c r="L40" i="17"/>
  <c r="K40" i="17"/>
  <c r="J40" i="17"/>
  <c r="M40" i="17"/>
  <c r="I40" i="17"/>
  <c r="G64" i="21"/>
  <c r="H64" i="21" s="1"/>
  <c r="J64" i="21" s="1"/>
  <c r="G65" i="21"/>
  <c r="H65" i="21" s="1"/>
  <c r="J65" i="21" s="1"/>
  <c r="F66" i="21"/>
  <c r="G66" i="21" s="1"/>
  <c r="H66" i="21" s="1"/>
  <c r="AB21" i="17"/>
  <c r="AB21" i="28"/>
  <c r="G40" i="17"/>
  <c r="U40" i="17"/>
  <c r="S40" i="17"/>
  <c r="V40" i="17"/>
  <c r="R40" i="17"/>
  <c r="T40" i="17"/>
  <c r="F218" i="25"/>
  <c r="H218" i="25" s="1"/>
  <c r="F217" i="24"/>
  <c r="H217" i="24" s="1"/>
  <c r="A220" i="27"/>
  <c r="C219" i="27"/>
  <c r="F219" i="27" s="1"/>
  <c r="H219" i="27" s="1"/>
  <c r="U52" i="28" s="1"/>
  <c r="F218" i="27"/>
  <c r="H218" i="27" s="1"/>
  <c r="G217" i="26"/>
  <c r="B219" i="26"/>
  <c r="A218" i="26"/>
  <c r="C218" i="26" s="1"/>
  <c r="B218" i="24"/>
  <c r="C218" i="24" s="1"/>
  <c r="A219" i="24"/>
  <c r="A220" i="25"/>
  <c r="B219" i="25"/>
  <c r="C219" i="25" s="1"/>
  <c r="F219" i="25" s="1"/>
  <c r="H219" i="25" s="1"/>
  <c r="T52" i="28" s="1"/>
  <c r="H40" i="17"/>
  <c r="X40" i="17"/>
  <c r="W40" i="17"/>
  <c r="J277" i="8"/>
  <c r="K277" i="8" s="1"/>
  <c r="I278" i="8"/>
  <c r="AA40" i="17"/>
  <c r="C40" i="17"/>
  <c r="H39" i="13"/>
  <c r="B156" i="21"/>
  <c r="B131" i="16"/>
  <c r="A130" i="16"/>
  <c r="C40" i="6"/>
  <c r="D39" i="6"/>
  <c r="E39" i="6" s="1"/>
  <c r="F39" i="6" s="1"/>
  <c r="K132" i="7"/>
  <c r="L131" i="7"/>
  <c r="D129" i="8"/>
  <c r="A131" i="8"/>
  <c r="B130" i="8"/>
  <c r="C130" i="8" s="1"/>
  <c r="A41" i="13"/>
  <c r="C40" i="13"/>
  <c r="D40" i="13"/>
  <c r="B39" i="13"/>
  <c r="F39" i="13"/>
  <c r="G39" i="13" s="1"/>
  <c r="H193" i="10"/>
  <c r="K44" i="10"/>
  <c r="C21" i="10"/>
  <c r="A41" i="17"/>
  <c r="Z40" i="17"/>
  <c r="O40" i="17"/>
  <c r="Q40" i="17"/>
  <c r="N40" i="17"/>
  <c r="B39" i="10"/>
  <c r="C39" i="10" s="1"/>
  <c r="F40" i="8"/>
  <c r="A134" i="6" l="1"/>
  <c r="B133" i="6"/>
  <c r="D218" i="26"/>
  <c r="G218" i="26" s="1"/>
  <c r="L41" i="17"/>
  <c r="K41" i="17"/>
  <c r="M41" i="17"/>
  <c r="J41" i="17"/>
  <c r="I41" i="17"/>
  <c r="N20" i="21"/>
  <c r="J66" i="21"/>
  <c r="F67" i="21"/>
  <c r="G67" i="21" s="1"/>
  <c r="H67" i="21" s="1"/>
  <c r="J67" i="21" s="1"/>
  <c r="E129" i="8"/>
  <c r="F14" i="28"/>
  <c r="G41" i="17"/>
  <c r="V41" i="17"/>
  <c r="R41" i="17"/>
  <c r="S41" i="17"/>
  <c r="T41" i="17"/>
  <c r="U41" i="17"/>
  <c r="F218" i="24"/>
  <c r="H218" i="24" s="1"/>
  <c r="A221" i="27"/>
  <c r="C220" i="27"/>
  <c r="F220" i="27" s="1"/>
  <c r="H220" i="27" s="1"/>
  <c r="A221" i="25"/>
  <c r="B220" i="25"/>
  <c r="C220" i="25" s="1"/>
  <c r="A220" i="24"/>
  <c r="B219" i="24"/>
  <c r="C219" i="24" s="1"/>
  <c r="B220" i="26"/>
  <c r="A219" i="26"/>
  <c r="C219" i="26" s="1"/>
  <c r="D219" i="26" s="1"/>
  <c r="H41" i="17"/>
  <c r="W41" i="17"/>
  <c r="X41" i="17"/>
  <c r="I279" i="8"/>
  <c r="J278" i="8"/>
  <c r="K278" i="8" s="1"/>
  <c r="H40" i="13"/>
  <c r="J40" i="13"/>
  <c r="AA41" i="17"/>
  <c r="C41" i="17"/>
  <c r="B157" i="21"/>
  <c r="C41" i="6"/>
  <c r="D40" i="6"/>
  <c r="E40" i="6" s="1"/>
  <c r="F40" i="6" s="1"/>
  <c r="B132" i="16"/>
  <c r="A131" i="16"/>
  <c r="K133" i="7"/>
  <c r="L132" i="7"/>
  <c r="D130" i="8"/>
  <c r="E130" i="8" s="1"/>
  <c r="B131" i="8"/>
  <c r="C131" i="8" s="1"/>
  <c r="A132" i="8"/>
  <c r="B40" i="13"/>
  <c r="F40" i="13"/>
  <c r="G40" i="13" s="1"/>
  <c r="A42" i="13"/>
  <c r="D41" i="13"/>
  <c r="J41" i="13" s="1"/>
  <c r="C41" i="13"/>
  <c r="H194" i="10"/>
  <c r="K45" i="10"/>
  <c r="A42" i="17"/>
  <c r="Z41" i="17"/>
  <c r="Q41" i="17"/>
  <c r="O41" i="17"/>
  <c r="N41" i="17"/>
  <c r="B40" i="10"/>
  <c r="C40" i="10" s="1"/>
  <c r="F41" i="8"/>
  <c r="A135" i="6" l="1"/>
  <c r="B134" i="6"/>
  <c r="L42" i="17"/>
  <c r="M42" i="17"/>
  <c r="K42" i="17"/>
  <c r="J42" i="17"/>
  <c r="I42" i="17"/>
  <c r="F68" i="21"/>
  <c r="G68" i="21" s="1"/>
  <c r="H68" i="21" s="1"/>
  <c r="J68" i="21" s="1"/>
  <c r="AB23" i="17"/>
  <c r="AB23" i="28"/>
  <c r="AB22" i="17"/>
  <c r="AB22" i="28"/>
  <c r="G42" i="17"/>
  <c r="S42" i="17"/>
  <c r="V42" i="17"/>
  <c r="T42" i="17"/>
  <c r="U42" i="17"/>
  <c r="R42" i="17"/>
  <c r="G219" i="26"/>
  <c r="V64" i="28" s="1"/>
  <c r="F219" i="24"/>
  <c r="H219" i="24" s="1"/>
  <c r="S52" i="28" s="1"/>
  <c r="F220" i="25"/>
  <c r="H220" i="25" s="1"/>
  <c r="A222" i="27"/>
  <c r="C221" i="27"/>
  <c r="B221" i="26"/>
  <c r="A220" i="26"/>
  <c r="C220" i="26" s="1"/>
  <c r="B220" i="24"/>
  <c r="C220" i="24" s="1"/>
  <c r="A221" i="24"/>
  <c r="A222" i="25"/>
  <c r="B221" i="25"/>
  <c r="C221" i="25" s="1"/>
  <c r="H42" i="17"/>
  <c r="X42" i="17"/>
  <c r="W42" i="17"/>
  <c r="I280" i="8"/>
  <c r="J279" i="8"/>
  <c r="K279" i="8" s="1"/>
  <c r="AA42" i="17"/>
  <c r="C42" i="17"/>
  <c r="H41" i="13"/>
  <c r="B158" i="21"/>
  <c r="B133" i="16"/>
  <c r="A132" i="16"/>
  <c r="Y28" i="17"/>
  <c r="C42" i="6"/>
  <c r="D41" i="6"/>
  <c r="E41" i="6" s="1"/>
  <c r="F41" i="6" s="1"/>
  <c r="K134" i="7"/>
  <c r="L133" i="7"/>
  <c r="D131" i="8"/>
  <c r="E131" i="8" s="1"/>
  <c r="A133" i="8"/>
  <c r="B132" i="8"/>
  <c r="C132" i="8" s="1"/>
  <c r="A43" i="13"/>
  <c r="C42" i="13"/>
  <c r="D42" i="13"/>
  <c r="J42" i="13" s="1"/>
  <c r="F41" i="13"/>
  <c r="G41" i="13" s="1"/>
  <c r="B41" i="13"/>
  <c r="H195" i="10"/>
  <c r="K46" i="10"/>
  <c r="A43" i="17"/>
  <c r="Z42" i="17"/>
  <c r="Q42" i="17"/>
  <c r="N42" i="17"/>
  <c r="O42" i="17"/>
  <c r="B41" i="10"/>
  <c r="C41" i="10" s="1"/>
  <c r="F42" i="8"/>
  <c r="A136" i="6" l="1"/>
  <c r="B135" i="6"/>
  <c r="D220" i="26"/>
  <c r="L43" i="17"/>
  <c r="K43" i="17"/>
  <c r="J43" i="17"/>
  <c r="M43" i="17"/>
  <c r="I43" i="17"/>
  <c r="F69" i="21"/>
  <c r="G69" i="21" s="1"/>
  <c r="H69" i="21" s="1"/>
  <c r="AB24" i="17"/>
  <c r="AB24" i="28"/>
  <c r="G43" i="17"/>
  <c r="T43" i="17"/>
  <c r="U43" i="17"/>
  <c r="V43" i="17"/>
  <c r="R43" i="17"/>
  <c r="S43" i="17"/>
  <c r="F221" i="25"/>
  <c r="H221" i="25" s="1"/>
  <c r="F220" i="24"/>
  <c r="H220" i="24" s="1"/>
  <c r="F221" i="27"/>
  <c r="H221" i="27" s="1"/>
  <c r="A223" i="27"/>
  <c r="C222" i="27"/>
  <c r="A223" i="25"/>
  <c r="B222" i="25"/>
  <c r="C222" i="25" s="1"/>
  <c r="F222" i="25" s="1"/>
  <c r="H222" i="25" s="1"/>
  <c r="T53" i="28" s="1"/>
  <c r="G220" i="26"/>
  <c r="A222" i="24"/>
  <c r="B221" i="24"/>
  <c r="C221" i="24" s="1"/>
  <c r="B222" i="26"/>
  <c r="A221" i="26"/>
  <c r="C221" i="26" s="1"/>
  <c r="H43" i="17"/>
  <c r="X43" i="17"/>
  <c r="W43" i="17"/>
  <c r="J280" i="8"/>
  <c r="K280" i="8" s="1"/>
  <c r="I281" i="8"/>
  <c r="AA43" i="17"/>
  <c r="C43" i="17"/>
  <c r="H42" i="13"/>
  <c r="B159" i="21"/>
  <c r="C43" i="6"/>
  <c r="D42" i="6"/>
  <c r="E42" i="6" s="1"/>
  <c r="F42" i="6" s="1"/>
  <c r="B134" i="16"/>
  <c r="A133" i="16"/>
  <c r="K135" i="7"/>
  <c r="L134" i="7"/>
  <c r="D132" i="8"/>
  <c r="A134" i="8"/>
  <c r="B133" i="8"/>
  <c r="C133" i="8" s="1"/>
  <c r="B42" i="13"/>
  <c r="F42" i="13"/>
  <c r="G42" i="13" s="1"/>
  <c r="A44" i="13"/>
  <c r="D43" i="13"/>
  <c r="J43" i="13" s="1"/>
  <c r="C43" i="13"/>
  <c r="H196" i="10"/>
  <c r="K47" i="10"/>
  <c r="C22" i="10"/>
  <c r="A44" i="17"/>
  <c r="Z43" i="17"/>
  <c r="O43" i="17"/>
  <c r="Q43" i="17"/>
  <c r="N43" i="17"/>
  <c r="B42" i="10"/>
  <c r="C42" i="10" s="1"/>
  <c r="F43" i="8"/>
  <c r="A137" i="6" l="1"/>
  <c r="B136" i="6"/>
  <c r="D221" i="26"/>
  <c r="G221" i="26" s="1"/>
  <c r="L44" i="17"/>
  <c r="K44" i="17"/>
  <c r="M44" i="17"/>
  <c r="J44" i="17"/>
  <c r="I44" i="17"/>
  <c r="J69" i="21"/>
  <c r="R11" i="21" s="1"/>
  <c r="N21" i="21"/>
  <c r="F70" i="21"/>
  <c r="F71" i="21" s="1"/>
  <c r="AB25" i="17"/>
  <c r="AB25" i="28"/>
  <c r="E132" i="8"/>
  <c r="F15" i="28"/>
  <c r="G44" i="17"/>
  <c r="U44" i="17"/>
  <c r="S44" i="17"/>
  <c r="T44" i="17"/>
  <c r="V44" i="17"/>
  <c r="R44" i="17"/>
  <c r="F221" i="24"/>
  <c r="H221" i="24" s="1"/>
  <c r="F222" i="27"/>
  <c r="H222" i="27" s="1"/>
  <c r="U53" i="28" s="1"/>
  <c r="A224" i="27"/>
  <c r="C223" i="27"/>
  <c r="B223" i="26"/>
  <c r="A222" i="26"/>
  <c r="C222" i="26" s="1"/>
  <c r="D222" i="26" s="1"/>
  <c r="B222" i="24"/>
  <c r="C222" i="24" s="1"/>
  <c r="A223" i="24"/>
  <c r="A224" i="25"/>
  <c r="B223" i="25"/>
  <c r="C223" i="25" s="1"/>
  <c r="H44" i="17"/>
  <c r="W44" i="17"/>
  <c r="X44" i="17"/>
  <c r="J281" i="8"/>
  <c r="K281" i="8" s="1"/>
  <c r="I282" i="8"/>
  <c r="AA44" i="17"/>
  <c r="C44" i="17"/>
  <c r="H43" i="13"/>
  <c r="B160" i="21"/>
  <c r="B135" i="16"/>
  <c r="A134" i="16"/>
  <c r="C134" i="16" s="1"/>
  <c r="C44" i="6"/>
  <c r="D43" i="6"/>
  <c r="E43" i="6" s="1"/>
  <c r="F43" i="6" s="1"/>
  <c r="K136" i="7"/>
  <c r="L135" i="7"/>
  <c r="D133" i="8"/>
  <c r="E133" i="8" s="1"/>
  <c r="A135" i="8"/>
  <c r="B134" i="8"/>
  <c r="C134" i="8" s="1"/>
  <c r="A45" i="13"/>
  <c r="D44" i="13"/>
  <c r="C44" i="13"/>
  <c r="B43" i="13"/>
  <c r="F43" i="13"/>
  <c r="G43" i="13" s="1"/>
  <c r="H197" i="10"/>
  <c r="K48" i="10"/>
  <c r="A45" i="17"/>
  <c r="Z44" i="17"/>
  <c r="O44" i="17"/>
  <c r="Q44" i="17"/>
  <c r="N44" i="17"/>
  <c r="B43" i="10"/>
  <c r="C43" i="10" s="1"/>
  <c r="F44" i="8"/>
  <c r="A138" i="6" l="1"/>
  <c r="B137" i="6"/>
  <c r="L45" i="17"/>
  <c r="M45" i="17"/>
  <c r="K45" i="17"/>
  <c r="J45" i="17"/>
  <c r="I45" i="17"/>
  <c r="G70" i="21"/>
  <c r="H70" i="21" s="1"/>
  <c r="J70" i="21" s="1"/>
  <c r="G71" i="21"/>
  <c r="H71" i="21" s="1"/>
  <c r="J71" i="21" s="1"/>
  <c r="F72" i="21"/>
  <c r="G45" i="17"/>
  <c r="V45" i="17"/>
  <c r="R45" i="17"/>
  <c r="S45" i="17"/>
  <c r="T45" i="17"/>
  <c r="U45" i="17"/>
  <c r="F223" i="25"/>
  <c r="H223" i="25" s="1"/>
  <c r="F222" i="24"/>
  <c r="H222" i="24" s="1"/>
  <c r="S53" i="28" s="1"/>
  <c r="F223" i="27"/>
  <c r="H223" i="27" s="1"/>
  <c r="A225" i="27"/>
  <c r="C224" i="27"/>
  <c r="A224" i="24"/>
  <c r="B223" i="24"/>
  <c r="C223" i="24" s="1"/>
  <c r="A225" i="25"/>
  <c r="B224" i="25"/>
  <c r="C224" i="25" s="1"/>
  <c r="G222" i="26"/>
  <c r="V65" i="28" s="1"/>
  <c r="B224" i="26"/>
  <c r="A223" i="26"/>
  <c r="C223" i="26" s="1"/>
  <c r="H45" i="17"/>
  <c r="W45" i="17"/>
  <c r="X45" i="17"/>
  <c r="I283" i="8"/>
  <c r="J282" i="8"/>
  <c r="K282" i="8" s="1"/>
  <c r="H44" i="13"/>
  <c r="J44" i="13"/>
  <c r="AA45" i="17"/>
  <c r="C45" i="17"/>
  <c r="B161" i="21"/>
  <c r="C45" i="6"/>
  <c r="D44" i="6"/>
  <c r="E44" i="6" s="1"/>
  <c r="F44" i="6" s="1"/>
  <c r="D134" i="16"/>
  <c r="E134" i="16" s="1"/>
  <c r="B136" i="16"/>
  <c r="A135" i="16"/>
  <c r="C135" i="16" s="1"/>
  <c r="K137" i="7"/>
  <c r="L136" i="7"/>
  <c r="D134" i="8"/>
  <c r="E134" i="8" s="1"/>
  <c r="A136" i="8"/>
  <c r="B135" i="8"/>
  <c r="C135" i="8" s="1"/>
  <c r="B44" i="13"/>
  <c r="F44" i="13"/>
  <c r="G44" i="13" s="1"/>
  <c r="A46" i="13"/>
  <c r="D45" i="13"/>
  <c r="J45" i="13" s="1"/>
  <c r="C45" i="13"/>
  <c r="H198" i="10"/>
  <c r="K49" i="10"/>
  <c r="A46" i="17"/>
  <c r="Z45" i="17"/>
  <c r="O45" i="17"/>
  <c r="Q45" i="17"/>
  <c r="N45" i="17"/>
  <c r="B44" i="10"/>
  <c r="C44" i="10" s="1"/>
  <c r="F45" i="8"/>
  <c r="A139" i="6" l="1"/>
  <c r="B138" i="6"/>
  <c r="D223" i="26"/>
  <c r="G223" i="26" s="1"/>
  <c r="L46" i="17"/>
  <c r="K46" i="17"/>
  <c r="M46" i="17"/>
  <c r="J46" i="17"/>
  <c r="I46" i="17"/>
  <c r="G72" i="21"/>
  <c r="H72" i="21" s="1"/>
  <c r="N22" i="21" s="1"/>
  <c r="F73" i="21"/>
  <c r="F74" i="21" s="1"/>
  <c r="AB27" i="17"/>
  <c r="AB27" i="28"/>
  <c r="AB26" i="17"/>
  <c r="AB26" i="28"/>
  <c r="G46" i="17"/>
  <c r="S46" i="17"/>
  <c r="V46" i="17"/>
  <c r="T46" i="17"/>
  <c r="U46" i="17"/>
  <c r="R46" i="17"/>
  <c r="F223" i="24"/>
  <c r="H223" i="24" s="1"/>
  <c r="F224" i="27"/>
  <c r="H224" i="27" s="1"/>
  <c r="F224" i="25"/>
  <c r="H224" i="25" s="1"/>
  <c r="A226" i="27"/>
  <c r="C225" i="27"/>
  <c r="B225" i="26"/>
  <c r="A224" i="26"/>
  <c r="C224" i="26" s="1"/>
  <c r="D224" i="26" s="1"/>
  <c r="A226" i="25"/>
  <c r="B225" i="25"/>
  <c r="C225" i="25" s="1"/>
  <c r="F225" i="25" s="1"/>
  <c r="H225" i="25" s="1"/>
  <c r="T54" i="28" s="1"/>
  <c r="B224" i="24"/>
  <c r="C224" i="24" s="1"/>
  <c r="A225" i="24"/>
  <c r="H46" i="17"/>
  <c r="X46" i="17"/>
  <c r="W46" i="17"/>
  <c r="I284" i="8"/>
  <c r="J283" i="8"/>
  <c r="K283" i="8" s="1"/>
  <c r="AA46" i="17"/>
  <c r="C46" i="17"/>
  <c r="H45" i="13"/>
  <c r="B162" i="21"/>
  <c r="D135" i="16"/>
  <c r="E135" i="16" s="1"/>
  <c r="B137" i="16"/>
  <c r="A136" i="16"/>
  <c r="C136" i="16" s="1"/>
  <c r="C46" i="6"/>
  <c r="D45" i="6"/>
  <c r="E45" i="6" s="1"/>
  <c r="F45" i="6" s="1"/>
  <c r="K138" i="7"/>
  <c r="L137" i="7"/>
  <c r="D135" i="8"/>
  <c r="A137" i="8"/>
  <c r="B136" i="8"/>
  <c r="C136" i="8" s="1"/>
  <c r="A47" i="13"/>
  <c r="C46" i="13"/>
  <c r="D46" i="13"/>
  <c r="J46" i="13" s="1"/>
  <c r="F45" i="13"/>
  <c r="G45" i="13" s="1"/>
  <c r="B45" i="13"/>
  <c r="H199" i="10"/>
  <c r="K50" i="10"/>
  <c r="C23" i="10"/>
  <c r="A47" i="17"/>
  <c r="Z46" i="17"/>
  <c r="Q46" i="17"/>
  <c r="O46" i="17"/>
  <c r="N46" i="17"/>
  <c r="B45" i="10"/>
  <c r="C45" i="10" s="1"/>
  <c r="F46" i="8"/>
  <c r="A140" i="6" l="1"/>
  <c r="B139" i="6"/>
  <c r="L47" i="17"/>
  <c r="K47" i="17"/>
  <c r="J47" i="17"/>
  <c r="M47" i="17"/>
  <c r="I47" i="17"/>
  <c r="J72" i="21"/>
  <c r="G74" i="21"/>
  <c r="H74" i="21" s="1"/>
  <c r="J74" i="21" s="1"/>
  <c r="G73" i="21"/>
  <c r="H73" i="21" s="1"/>
  <c r="J73" i="21" s="1"/>
  <c r="F75" i="21"/>
  <c r="E135" i="8"/>
  <c r="F16" i="28"/>
  <c r="AB28" i="17"/>
  <c r="AB28" i="28"/>
  <c r="G47" i="17"/>
  <c r="T47" i="17"/>
  <c r="U47" i="17"/>
  <c r="V47" i="17"/>
  <c r="R47" i="17"/>
  <c r="S47" i="17"/>
  <c r="F224" i="24"/>
  <c r="H224" i="24" s="1"/>
  <c r="F225" i="27"/>
  <c r="H225" i="27" s="1"/>
  <c r="U54" i="28" s="1"/>
  <c r="A227" i="27"/>
  <c r="C226" i="27"/>
  <c r="A227" i="25"/>
  <c r="B226" i="25"/>
  <c r="C226" i="25" s="1"/>
  <c r="G224" i="26"/>
  <c r="A226" i="24"/>
  <c r="B225" i="24"/>
  <c r="C225" i="24" s="1"/>
  <c r="F225" i="24" s="1"/>
  <c r="H225" i="24" s="1"/>
  <c r="S54" i="28" s="1"/>
  <c r="B226" i="26"/>
  <c r="A225" i="26"/>
  <c r="C225" i="26" s="1"/>
  <c r="H47" i="17"/>
  <c r="X47" i="17"/>
  <c r="W47" i="17"/>
  <c r="I285" i="8"/>
  <c r="J284" i="8"/>
  <c r="K284" i="8" s="1"/>
  <c r="AA47" i="17"/>
  <c r="C47" i="17"/>
  <c r="H46" i="13"/>
  <c r="B163" i="21"/>
  <c r="B138" i="16"/>
  <c r="A137" i="16"/>
  <c r="C137" i="16" s="1"/>
  <c r="D137" i="16" s="1"/>
  <c r="E137" i="16" s="1"/>
  <c r="C47" i="6"/>
  <c r="D46" i="6"/>
  <c r="E46" i="6" s="1"/>
  <c r="F46" i="6" s="1"/>
  <c r="D136" i="16"/>
  <c r="E136" i="16" s="1"/>
  <c r="Y29" i="28" s="1"/>
  <c r="K139" i="7"/>
  <c r="L138" i="7"/>
  <c r="D136" i="8"/>
  <c r="E136" i="8" s="1"/>
  <c r="A138" i="8"/>
  <c r="B137" i="8"/>
  <c r="C137" i="8" s="1"/>
  <c r="B46" i="13"/>
  <c r="F46" i="13"/>
  <c r="G46" i="13" s="1"/>
  <c r="A48" i="13"/>
  <c r="D47" i="13"/>
  <c r="J47" i="13" s="1"/>
  <c r="C47" i="13"/>
  <c r="H200" i="10"/>
  <c r="K51" i="10"/>
  <c r="A48" i="17"/>
  <c r="Z47" i="17"/>
  <c r="Q47" i="17"/>
  <c r="O47" i="17"/>
  <c r="N47" i="17"/>
  <c r="B46" i="10"/>
  <c r="C46" i="10" s="1"/>
  <c r="F47" i="8"/>
  <c r="A141" i="6" l="1"/>
  <c r="B140" i="6"/>
  <c r="D225" i="26"/>
  <c r="L48" i="17"/>
  <c r="M48" i="17"/>
  <c r="K48" i="17"/>
  <c r="J48" i="17"/>
  <c r="I48" i="17"/>
  <c r="G75" i="21"/>
  <c r="H75" i="21" s="1"/>
  <c r="N23" i="21" s="1"/>
  <c r="F76" i="21"/>
  <c r="F77" i="21" s="1"/>
  <c r="AB29" i="17"/>
  <c r="AB29" i="28"/>
  <c r="G48" i="17"/>
  <c r="U48" i="17"/>
  <c r="S48" i="17"/>
  <c r="V48" i="17"/>
  <c r="R48" i="17"/>
  <c r="T48" i="17"/>
  <c r="G225" i="26"/>
  <c r="V66" i="28" s="1"/>
  <c r="F226" i="27"/>
  <c r="H226" i="27" s="1"/>
  <c r="F226" i="25"/>
  <c r="H226" i="25" s="1"/>
  <c r="A228" i="27"/>
  <c r="C227" i="27"/>
  <c r="B227" i="26"/>
  <c r="A226" i="26"/>
  <c r="C226" i="26" s="1"/>
  <c r="B226" i="24"/>
  <c r="C226" i="24" s="1"/>
  <c r="A227" i="24"/>
  <c r="A228" i="25"/>
  <c r="B227" i="25"/>
  <c r="C227" i="25" s="1"/>
  <c r="H48" i="17"/>
  <c r="X48" i="17"/>
  <c r="W48" i="17"/>
  <c r="J285" i="8"/>
  <c r="K285" i="8" s="1"/>
  <c r="I286" i="8"/>
  <c r="AA48" i="17"/>
  <c r="H47" i="13"/>
  <c r="C48" i="17"/>
  <c r="B164" i="21"/>
  <c r="C48" i="6"/>
  <c r="D47" i="6"/>
  <c r="E47" i="6" s="1"/>
  <c r="F47" i="6" s="1"/>
  <c r="A138" i="16"/>
  <c r="C138" i="16" s="1"/>
  <c r="B139" i="16"/>
  <c r="K140" i="7"/>
  <c r="L139" i="7"/>
  <c r="D137" i="8"/>
  <c r="E137" i="8" s="1"/>
  <c r="A139" i="8"/>
  <c r="B138" i="8"/>
  <c r="C138" i="8" s="1"/>
  <c r="B47" i="13"/>
  <c r="F47" i="13"/>
  <c r="G47" i="13" s="1"/>
  <c r="A49" i="13"/>
  <c r="C48" i="13"/>
  <c r="D48" i="13"/>
  <c r="J48" i="13" s="1"/>
  <c r="H201" i="10"/>
  <c r="K52" i="10"/>
  <c r="A49" i="17"/>
  <c r="Q48" i="17"/>
  <c r="O48" i="17"/>
  <c r="Z48" i="17"/>
  <c r="N48" i="17"/>
  <c r="B47" i="10"/>
  <c r="C47" i="10" s="1"/>
  <c r="F48" i="8"/>
  <c r="A142" i="6" l="1"/>
  <c r="B141" i="6"/>
  <c r="D226" i="26"/>
  <c r="G226" i="26" s="1"/>
  <c r="L49" i="17"/>
  <c r="J49" i="17"/>
  <c r="I49" i="17"/>
  <c r="J75" i="21"/>
  <c r="G77" i="21"/>
  <c r="H77" i="21" s="1"/>
  <c r="J77" i="21" s="1"/>
  <c r="G76" i="21"/>
  <c r="H76" i="21" s="1"/>
  <c r="J76" i="21" s="1"/>
  <c r="F78" i="21"/>
  <c r="G78" i="21" s="1"/>
  <c r="H78" i="21" s="1"/>
  <c r="AB30" i="17"/>
  <c r="AB30" i="28"/>
  <c r="G49" i="17"/>
  <c r="V49" i="17"/>
  <c r="R49" i="17"/>
  <c r="S49" i="17"/>
  <c r="T49" i="17"/>
  <c r="U49" i="17"/>
  <c r="F227" i="25"/>
  <c r="H227" i="25" s="1"/>
  <c r="F226" i="24"/>
  <c r="H226" i="24" s="1"/>
  <c r="F227" i="27"/>
  <c r="H227" i="27" s="1"/>
  <c r="A229" i="27"/>
  <c r="C228" i="27"/>
  <c r="A229" i="25"/>
  <c r="B228" i="25"/>
  <c r="C228" i="25" s="1"/>
  <c r="F228" i="25" s="1"/>
  <c r="H228" i="25" s="1"/>
  <c r="T55" i="28" s="1"/>
  <c r="A228" i="24"/>
  <c r="B227" i="24"/>
  <c r="C227" i="24" s="1"/>
  <c r="B228" i="26"/>
  <c r="A227" i="26"/>
  <c r="C227" i="26" s="1"/>
  <c r="D227" i="26" s="1"/>
  <c r="H49" i="17"/>
  <c r="W49" i="17"/>
  <c r="X49" i="17"/>
  <c r="I287" i="8"/>
  <c r="J286" i="8"/>
  <c r="K286" i="8" s="1"/>
  <c r="AA49" i="17"/>
  <c r="C49" i="17"/>
  <c r="H48" i="13"/>
  <c r="B165" i="21"/>
  <c r="D138" i="16"/>
  <c r="E138" i="16" s="1"/>
  <c r="B140" i="16"/>
  <c r="A139" i="16"/>
  <c r="C139" i="16" s="1"/>
  <c r="D139" i="16" s="1"/>
  <c r="E139" i="16" s="1"/>
  <c r="Y30" i="28" s="1"/>
  <c r="C49" i="6"/>
  <c r="D48" i="6"/>
  <c r="E48" i="6" s="1"/>
  <c r="F48" i="6" s="1"/>
  <c r="K141" i="7"/>
  <c r="L140" i="7"/>
  <c r="D138" i="8"/>
  <c r="A140" i="8"/>
  <c r="B139" i="8"/>
  <c r="C139" i="8" s="1"/>
  <c r="B48" i="13"/>
  <c r="F48" i="13"/>
  <c r="G48" i="13" s="1"/>
  <c r="A50" i="13"/>
  <c r="D49" i="13"/>
  <c r="J49" i="13" s="1"/>
  <c r="C49" i="13"/>
  <c r="H202" i="10"/>
  <c r="K53" i="10"/>
  <c r="C24" i="10"/>
  <c r="A50" i="17"/>
  <c r="Z49" i="17"/>
  <c r="Q49" i="17"/>
  <c r="O49" i="17"/>
  <c r="N49" i="17"/>
  <c r="B48" i="10"/>
  <c r="C48" i="10" s="1"/>
  <c r="F49" i="8"/>
  <c r="A143" i="6" l="1"/>
  <c r="B142" i="6"/>
  <c r="J50" i="17"/>
  <c r="L50" i="17"/>
  <c r="I50" i="17"/>
  <c r="N24" i="21"/>
  <c r="J78" i="21"/>
  <c r="F79" i="21"/>
  <c r="G79" i="21" s="1"/>
  <c r="H79" i="21" s="1"/>
  <c r="J79" i="21" s="1"/>
  <c r="E138" i="8"/>
  <c r="F17" i="28"/>
  <c r="AB31" i="17"/>
  <c r="AB31" i="28"/>
  <c r="G50" i="17"/>
  <c r="S50" i="17"/>
  <c r="V50" i="17"/>
  <c r="T50" i="17"/>
  <c r="U50" i="17"/>
  <c r="R50" i="17"/>
  <c r="G227" i="26"/>
  <c r="F228" i="27"/>
  <c r="H228" i="27" s="1"/>
  <c r="U55" i="28" s="1"/>
  <c r="F227" i="24"/>
  <c r="H227" i="24" s="1"/>
  <c r="A230" i="27"/>
  <c r="C229" i="27"/>
  <c r="F229" i="27" s="1"/>
  <c r="H229" i="27" s="1"/>
  <c r="B229" i="26"/>
  <c r="A228" i="26"/>
  <c r="C228" i="26" s="1"/>
  <c r="B228" i="24"/>
  <c r="C228" i="24" s="1"/>
  <c r="A229" i="24"/>
  <c r="A230" i="25"/>
  <c r="B229" i="25"/>
  <c r="C229" i="25" s="1"/>
  <c r="H50" i="17"/>
  <c r="X50" i="17"/>
  <c r="W50" i="17"/>
  <c r="I288" i="8"/>
  <c r="J287" i="8"/>
  <c r="K287" i="8" s="1"/>
  <c r="AA50" i="17"/>
  <c r="C50" i="17"/>
  <c r="H49" i="13"/>
  <c r="B166" i="21"/>
  <c r="B141" i="16"/>
  <c r="A140" i="16"/>
  <c r="C140" i="16" s="1"/>
  <c r="D140" i="16" s="1"/>
  <c r="E140" i="16" s="1"/>
  <c r="C50" i="6"/>
  <c r="D49" i="6"/>
  <c r="E49" i="6" s="1"/>
  <c r="F49" i="6" s="1"/>
  <c r="K142" i="7"/>
  <c r="L141" i="7"/>
  <c r="D139" i="8"/>
  <c r="E139" i="8" s="1"/>
  <c r="A141" i="8"/>
  <c r="B140" i="8"/>
  <c r="C140" i="8" s="1"/>
  <c r="A51" i="13"/>
  <c r="D50" i="13"/>
  <c r="J50" i="13" s="1"/>
  <c r="C50" i="13"/>
  <c r="F49" i="13"/>
  <c r="G49" i="13" s="1"/>
  <c r="B49" i="13"/>
  <c r="H203" i="10"/>
  <c r="K54" i="10"/>
  <c r="A51" i="17"/>
  <c r="Z50" i="17"/>
  <c r="Q50" i="17"/>
  <c r="O50" i="17"/>
  <c r="N50" i="17"/>
  <c r="B49" i="10"/>
  <c r="C49" i="10" s="1"/>
  <c r="F50" i="8"/>
  <c r="A144" i="6" l="1"/>
  <c r="B143" i="6"/>
  <c r="D228" i="26"/>
  <c r="G228" i="26" s="1"/>
  <c r="V67" i="28" s="1"/>
  <c r="L51" i="17"/>
  <c r="J51" i="17"/>
  <c r="I51" i="17"/>
  <c r="F80" i="21"/>
  <c r="G80" i="21" s="1"/>
  <c r="H80" i="21" s="1"/>
  <c r="J80" i="21" s="1"/>
  <c r="AB32" i="17"/>
  <c r="AB32" i="28"/>
  <c r="G51" i="17"/>
  <c r="T51" i="17"/>
  <c r="U51" i="17"/>
  <c r="V51" i="17"/>
  <c r="R51" i="17"/>
  <c r="S51" i="17"/>
  <c r="F229" i="25"/>
  <c r="H229" i="25" s="1"/>
  <c r="A231" i="27"/>
  <c r="C230" i="27"/>
  <c r="F230" i="27" s="1"/>
  <c r="H230" i="27" s="1"/>
  <c r="F228" i="24"/>
  <c r="H228" i="24" s="1"/>
  <c r="S55" i="28" s="1"/>
  <c r="A230" i="24"/>
  <c r="B229" i="24"/>
  <c r="C229" i="24" s="1"/>
  <c r="F229" i="24" s="1"/>
  <c r="H229" i="24" s="1"/>
  <c r="A231" i="25"/>
  <c r="B230" i="25"/>
  <c r="C230" i="25" s="1"/>
  <c r="B230" i="26"/>
  <c r="A229" i="26"/>
  <c r="C229" i="26" s="1"/>
  <c r="D229" i="26" s="1"/>
  <c r="H51" i="17"/>
  <c r="W51" i="17"/>
  <c r="X51" i="17"/>
  <c r="J288" i="8"/>
  <c r="K288" i="8" s="1"/>
  <c r="I289" i="8"/>
  <c r="AA51" i="17"/>
  <c r="C51" i="17"/>
  <c r="H50" i="13"/>
  <c r="B167" i="21"/>
  <c r="C51" i="6"/>
  <c r="D50" i="6"/>
  <c r="E50" i="6" s="1"/>
  <c r="F50" i="6" s="1"/>
  <c r="B142" i="16"/>
  <c r="A141" i="16"/>
  <c r="C141" i="16" s="1"/>
  <c r="K143" i="7"/>
  <c r="L142" i="7"/>
  <c r="D140" i="8"/>
  <c r="E140" i="8" s="1"/>
  <c r="A142" i="8"/>
  <c r="B141" i="8"/>
  <c r="C141" i="8" s="1"/>
  <c r="B50" i="13"/>
  <c r="F50" i="13"/>
  <c r="G50" i="13" s="1"/>
  <c r="A52" i="13"/>
  <c r="D51" i="13"/>
  <c r="J51" i="13" s="1"/>
  <c r="C51" i="13"/>
  <c r="H204" i="10"/>
  <c r="K55" i="10"/>
  <c r="A52" i="17"/>
  <c r="Z51" i="17"/>
  <c r="O51" i="17"/>
  <c r="Q51" i="17"/>
  <c r="N51" i="17"/>
  <c r="B50" i="10"/>
  <c r="C50" i="10" s="1"/>
  <c r="F51" i="8"/>
  <c r="A145" i="6" l="1"/>
  <c r="B144" i="6"/>
  <c r="J52" i="17"/>
  <c r="L52" i="17"/>
  <c r="I52" i="17"/>
  <c r="F81" i="21"/>
  <c r="G81" i="21" s="1"/>
  <c r="H81" i="21" s="1"/>
  <c r="AB33" i="17"/>
  <c r="AB33" i="28"/>
  <c r="G52" i="17"/>
  <c r="U52" i="17"/>
  <c r="S52" i="17"/>
  <c r="R52" i="17"/>
  <c r="T52" i="17"/>
  <c r="V52" i="17"/>
  <c r="F230" i="25"/>
  <c r="H230" i="25" s="1"/>
  <c r="A232" i="27"/>
  <c r="C231" i="27"/>
  <c r="G229" i="26"/>
  <c r="B230" i="24"/>
  <c r="C230" i="24" s="1"/>
  <c r="A231" i="24"/>
  <c r="B231" i="26"/>
  <c r="A230" i="26"/>
  <c r="C230" i="26" s="1"/>
  <c r="D230" i="26" s="1"/>
  <c r="A232" i="25"/>
  <c r="B231" i="25"/>
  <c r="C231" i="25" s="1"/>
  <c r="F231" i="25" s="1"/>
  <c r="H231" i="25" s="1"/>
  <c r="T56" i="28" s="1"/>
  <c r="H52" i="17"/>
  <c r="W52" i="17"/>
  <c r="X52" i="17"/>
  <c r="J289" i="8"/>
  <c r="K289" i="8" s="1"/>
  <c r="I290" i="8"/>
  <c r="AA52" i="17"/>
  <c r="C52" i="17"/>
  <c r="H51" i="13"/>
  <c r="B168" i="21"/>
  <c r="D141" i="16"/>
  <c r="E141" i="16" s="1"/>
  <c r="B143" i="16"/>
  <c r="A142" i="16"/>
  <c r="C142" i="16" s="1"/>
  <c r="C52" i="6"/>
  <c r="D51" i="6"/>
  <c r="E51" i="6" s="1"/>
  <c r="F51" i="6" s="1"/>
  <c r="K144" i="7"/>
  <c r="L143" i="7"/>
  <c r="D141" i="8"/>
  <c r="A143" i="8"/>
  <c r="B142" i="8"/>
  <c r="C142" i="8" s="1"/>
  <c r="A53" i="13"/>
  <c r="C52" i="13"/>
  <c r="D52" i="13"/>
  <c r="J52" i="13" s="1"/>
  <c r="B51" i="13"/>
  <c r="F51" i="13"/>
  <c r="G51" i="13" s="1"/>
  <c r="H205" i="10"/>
  <c r="K56" i="10"/>
  <c r="C25" i="10"/>
  <c r="A53" i="17"/>
  <c r="Q52" i="17"/>
  <c r="O52" i="17"/>
  <c r="Z52" i="17"/>
  <c r="N52" i="17"/>
  <c r="B51" i="10"/>
  <c r="C51" i="10" s="1"/>
  <c r="F52" i="8"/>
  <c r="A146" i="6" l="1"/>
  <c r="B145" i="6"/>
  <c r="L53" i="17"/>
  <c r="J53" i="17"/>
  <c r="I53" i="17"/>
  <c r="J81" i="21"/>
  <c r="R12" i="21" s="1"/>
  <c r="N25" i="21"/>
  <c r="F82" i="21"/>
  <c r="E141" i="8"/>
  <c r="F18" i="28"/>
  <c r="AB34" i="17"/>
  <c r="AB34" i="28"/>
  <c r="G53" i="17"/>
  <c r="V53" i="17"/>
  <c r="R53" i="17"/>
  <c r="S53" i="17"/>
  <c r="T53" i="17"/>
  <c r="U53" i="17"/>
  <c r="F231" i="27"/>
  <c r="H231" i="27" s="1"/>
  <c r="U56" i="28" s="1"/>
  <c r="F230" i="24"/>
  <c r="H230" i="24" s="1"/>
  <c r="A233" i="27"/>
  <c r="C232" i="27"/>
  <c r="A233" i="25"/>
  <c r="B232" i="25"/>
  <c r="C232" i="25" s="1"/>
  <c r="A232" i="24"/>
  <c r="B231" i="24"/>
  <c r="C231" i="24" s="1"/>
  <c r="G230" i="26"/>
  <c r="B232" i="26"/>
  <c r="A231" i="26"/>
  <c r="C231" i="26" s="1"/>
  <c r="D231" i="26" s="1"/>
  <c r="H53" i="17"/>
  <c r="W53" i="17"/>
  <c r="X53" i="17"/>
  <c r="I291" i="8"/>
  <c r="J290" i="8"/>
  <c r="K290" i="8" s="1"/>
  <c r="AA53" i="17"/>
  <c r="C53" i="17"/>
  <c r="H52" i="13"/>
  <c r="B169" i="21"/>
  <c r="B144" i="16"/>
  <c r="A143" i="16"/>
  <c r="C143" i="16" s="1"/>
  <c r="C53" i="6"/>
  <c r="D52" i="6"/>
  <c r="E52" i="6" s="1"/>
  <c r="F52" i="6" s="1"/>
  <c r="D142" i="16"/>
  <c r="E142" i="16" s="1"/>
  <c r="Y31" i="28" s="1"/>
  <c r="K145" i="7"/>
  <c r="L144" i="7"/>
  <c r="D142" i="8"/>
  <c r="E142" i="8" s="1"/>
  <c r="B143" i="8"/>
  <c r="C143" i="8" s="1"/>
  <c r="A144" i="8"/>
  <c r="B52" i="13"/>
  <c r="F52" i="13"/>
  <c r="G52" i="13" s="1"/>
  <c r="A54" i="13"/>
  <c r="D53" i="13"/>
  <c r="J53" i="13" s="1"/>
  <c r="C53" i="13"/>
  <c r="H206" i="10"/>
  <c r="K57" i="10"/>
  <c r="A54" i="17"/>
  <c r="Z53" i="17"/>
  <c r="Q53" i="17"/>
  <c r="O53" i="17"/>
  <c r="N53" i="17"/>
  <c r="B52" i="10"/>
  <c r="C52" i="10" s="1"/>
  <c r="F53" i="8"/>
  <c r="A147" i="6" l="1"/>
  <c r="B146" i="6"/>
  <c r="J54" i="17"/>
  <c r="L54" i="17"/>
  <c r="I54" i="17"/>
  <c r="F83" i="21"/>
  <c r="G83" i="21" s="1"/>
  <c r="H83" i="21" s="1"/>
  <c r="J83" i="21" s="1"/>
  <c r="G82" i="21"/>
  <c r="H82" i="21" s="1"/>
  <c r="J82" i="21" s="1"/>
  <c r="F84" i="21"/>
  <c r="AB35" i="17"/>
  <c r="AB35" i="28"/>
  <c r="G54" i="17"/>
  <c r="S54" i="17"/>
  <c r="V54" i="17"/>
  <c r="T54" i="17"/>
  <c r="U54" i="17"/>
  <c r="R54" i="17"/>
  <c r="G231" i="26"/>
  <c r="V68" i="28" s="1"/>
  <c r="F232" i="27"/>
  <c r="H232" i="27" s="1"/>
  <c r="F232" i="25"/>
  <c r="H232" i="25" s="1"/>
  <c r="F231" i="24"/>
  <c r="H231" i="24" s="1"/>
  <c r="S56" i="28" s="1"/>
  <c r="A234" i="27"/>
  <c r="C233" i="27"/>
  <c r="B233" i="26"/>
  <c r="A232" i="26"/>
  <c r="C232" i="26" s="1"/>
  <c r="B232" i="24"/>
  <c r="C232" i="24" s="1"/>
  <c r="A233" i="24"/>
  <c r="A234" i="25"/>
  <c r="B233" i="25"/>
  <c r="C233" i="25" s="1"/>
  <c r="H54" i="17"/>
  <c r="X54" i="17"/>
  <c r="W54" i="17"/>
  <c r="I292" i="8"/>
  <c r="J291" i="8"/>
  <c r="K291" i="8" s="1"/>
  <c r="AA54" i="17"/>
  <c r="H53" i="13"/>
  <c r="C54" i="17"/>
  <c r="B170" i="21"/>
  <c r="C54" i="6"/>
  <c r="D53" i="6"/>
  <c r="E53" i="6" s="1"/>
  <c r="F53" i="6" s="1"/>
  <c r="A144" i="16"/>
  <c r="C144" i="16" s="1"/>
  <c r="B145" i="16"/>
  <c r="D143" i="16"/>
  <c r="E143" i="16" s="1"/>
  <c r="K146" i="7"/>
  <c r="L145" i="7"/>
  <c r="D143" i="8"/>
  <c r="E143" i="8" s="1"/>
  <c r="A145" i="8"/>
  <c r="B144" i="8"/>
  <c r="C144" i="8" s="1"/>
  <c r="A55" i="13"/>
  <c r="C54" i="13"/>
  <c r="D54" i="13"/>
  <c r="J54" i="13" s="1"/>
  <c r="F53" i="13"/>
  <c r="G53" i="13" s="1"/>
  <c r="B53" i="13"/>
  <c r="H207" i="10"/>
  <c r="K58" i="10"/>
  <c r="A55" i="17"/>
  <c r="Z54" i="17"/>
  <c r="Q54" i="17"/>
  <c r="O54" i="17"/>
  <c r="N54" i="17"/>
  <c r="B53" i="10"/>
  <c r="C53" i="10" s="1"/>
  <c r="F54" i="8"/>
  <c r="A148" i="6" l="1"/>
  <c r="B147" i="6"/>
  <c r="D232" i="26"/>
  <c r="G232" i="26" s="1"/>
  <c r="L55" i="17"/>
  <c r="J55" i="17"/>
  <c r="I55" i="17"/>
  <c r="G84" i="21"/>
  <c r="H84" i="21" s="1"/>
  <c r="J84" i="21" s="1"/>
  <c r="F85" i="21"/>
  <c r="G85" i="21" s="1"/>
  <c r="H85" i="21" s="1"/>
  <c r="J85" i="21" s="1"/>
  <c r="AB36" i="17"/>
  <c r="AB36" i="28"/>
  <c r="G55" i="17"/>
  <c r="T55" i="17"/>
  <c r="U55" i="17"/>
  <c r="V55" i="17"/>
  <c r="R55" i="17"/>
  <c r="S55" i="17"/>
  <c r="F232" i="24"/>
  <c r="H232" i="24" s="1"/>
  <c r="F233" i="25"/>
  <c r="H233" i="25" s="1"/>
  <c r="F233" i="27"/>
  <c r="H233" i="27" s="1"/>
  <c r="A235" i="27"/>
  <c r="C234" i="27"/>
  <c r="A235" i="25"/>
  <c r="B234" i="25"/>
  <c r="C234" i="25" s="1"/>
  <c r="A234" i="24"/>
  <c r="B233" i="24"/>
  <c r="C233" i="24" s="1"/>
  <c r="B234" i="26"/>
  <c r="A233" i="26"/>
  <c r="C233" i="26" s="1"/>
  <c r="H55" i="17"/>
  <c r="X55" i="17"/>
  <c r="W55" i="17"/>
  <c r="I293" i="8"/>
  <c r="J292" i="8"/>
  <c r="K292" i="8" s="1"/>
  <c r="AA55" i="17"/>
  <c r="C55" i="17"/>
  <c r="H54" i="13"/>
  <c r="B171" i="21"/>
  <c r="D144" i="16"/>
  <c r="E144" i="16" s="1"/>
  <c r="B146" i="16"/>
  <c r="A145" i="16"/>
  <c r="C145" i="16" s="1"/>
  <c r="C55" i="6"/>
  <c r="D54" i="6"/>
  <c r="E54" i="6" s="1"/>
  <c r="F54" i="6" s="1"/>
  <c r="K147" i="7"/>
  <c r="L146" i="7"/>
  <c r="D144" i="8"/>
  <c r="B145" i="8"/>
  <c r="C145" i="8" s="1"/>
  <c r="A146" i="8"/>
  <c r="F54" i="13"/>
  <c r="G54" i="13" s="1"/>
  <c r="B54" i="13"/>
  <c r="A56" i="13"/>
  <c r="D55" i="13"/>
  <c r="J55" i="13" s="1"/>
  <c r="C55" i="13"/>
  <c r="H208" i="10"/>
  <c r="K59" i="10"/>
  <c r="C26" i="10"/>
  <c r="A56" i="17"/>
  <c r="Z55" i="17"/>
  <c r="O55" i="17"/>
  <c r="Q55" i="17"/>
  <c r="N55" i="17"/>
  <c r="B54" i="10"/>
  <c r="C54" i="10" s="1"/>
  <c r="F55" i="8"/>
  <c r="A149" i="6" l="1"/>
  <c r="B148" i="6"/>
  <c r="D233" i="26"/>
  <c r="J56" i="17"/>
  <c r="L56" i="17"/>
  <c r="I56" i="17"/>
  <c r="N26" i="21"/>
  <c r="F86" i="21"/>
  <c r="G86" i="21" s="1"/>
  <c r="H86" i="21" s="1"/>
  <c r="J86" i="21" s="1"/>
  <c r="AB37" i="17"/>
  <c r="AB37" i="28"/>
  <c r="E144" i="8"/>
  <c r="F19" i="28"/>
  <c r="G56" i="17"/>
  <c r="U56" i="17"/>
  <c r="S56" i="17"/>
  <c r="V56" i="17"/>
  <c r="T56" i="17"/>
  <c r="R56" i="17"/>
  <c r="F233" i="24"/>
  <c r="H233" i="24" s="1"/>
  <c r="F234" i="25"/>
  <c r="H234" i="25" s="1"/>
  <c r="T57" i="28" s="1"/>
  <c r="F234" i="27"/>
  <c r="H234" i="27" s="1"/>
  <c r="U57" i="28" s="1"/>
  <c r="A236" i="27"/>
  <c r="C235" i="27"/>
  <c r="B235" i="26"/>
  <c r="A234" i="26"/>
  <c r="C234" i="26" s="1"/>
  <c r="B234" i="24"/>
  <c r="C234" i="24" s="1"/>
  <c r="A235" i="24"/>
  <c r="G233" i="26"/>
  <c r="A236" i="25"/>
  <c r="B235" i="25"/>
  <c r="C235" i="25" s="1"/>
  <c r="F235" i="25" s="1"/>
  <c r="H235" i="25" s="1"/>
  <c r="H56" i="17"/>
  <c r="X56" i="17"/>
  <c r="W56" i="17"/>
  <c r="J293" i="8"/>
  <c r="K293" i="8" s="1"/>
  <c r="I294" i="8"/>
  <c r="AA56" i="17"/>
  <c r="C56" i="17"/>
  <c r="H55" i="13"/>
  <c r="B172" i="21"/>
  <c r="A146" i="16"/>
  <c r="C146" i="16" s="1"/>
  <c r="D146" i="16" s="1"/>
  <c r="E146" i="16" s="1"/>
  <c r="B147" i="16"/>
  <c r="C56" i="6"/>
  <c r="D55" i="6"/>
  <c r="E55" i="6" s="1"/>
  <c r="F55" i="6" s="1"/>
  <c r="D145" i="16"/>
  <c r="E145" i="16" s="1"/>
  <c r="Y32" i="28" s="1"/>
  <c r="K148" i="7"/>
  <c r="L147" i="7"/>
  <c r="D145" i="8"/>
  <c r="E145" i="8" s="1"/>
  <c r="A147" i="8"/>
  <c r="B146" i="8"/>
  <c r="C146" i="8" s="1"/>
  <c r="A57" i="13"/>
  <c r="D56" i="13"/>
  <c r="J56" i="13" s="1"/>
  <c r="C56" i="13"/>
  <c r="F55" i="13"/>
  <c r="G55" i="13" s="1"/>
  <c r="B55" i="13"/>
  <c r="H209" i="10"/>
  <c r="K60" i="10"/>
  <c r="A57" i="17"/>
  <c r="Z56" i="17"/>
  <c r="O56" i="17"/>
  <c r="Q56" i="17"/>
  <c r="N56" i="17"/>
  <c r="B55" i="10"/>
  <c r="C55" i="10" s="1"/>
  <c r="F56" i="8"/>
  <c r="A150" i="6" l="1"/>
  <c r="B149" i="6"/>
  <c r="D234" i="26"/>
  <c r="L57" i="17"/>
  <c r="J57" i="17"/>
  <c r="I57" i="17"/>
  <c r="F87" i="21"/>
  <c r="G87" i="21" s="1"/>
  <c r="H87" i="21" s="1"/>
  <c r="AB38" i="17"/>
  <c r="AB38" i="28"/>
  <c r="G57" i="17"/>
  <c r="V57" i="17"/>
  <c r="R57" i="17"/>
  <c r="T57" i="17"/>
  <c r="U57" i="17"/>
  <c r="F235" i="27"/>
  <c r="H235" i="27" s="1"/>
  <c r="F234" i="24"/>
  <c r="H234" i="24" s="1"/>
  <c r="A237" i="27"/>
  <c r="C236" i="27"/>
  <c r="A237" i="25"/>
  <c r="B236" i="25"/>
  <c r="C236" i="25" s="1"/>
  <c r="G234" i="26"/>
  <c r="V69" i="28" s="1"/>
  <c r="A236" i="24"/>
  <c r="B235" i="24"/>
  <c r="C235" i="24" s="1"/>
  <c r="B236" i="26"/>
  <c r="A235" i="26"/>
  <c r="C235" i="26" s="1"/>
  <c r="D235" i="26" s="1"/>
  <c r="H57" i="17"/>
  <c r="W57" i="17"/>
  <c r="X57" i="17"/>
  <c r="I295" i="8"/>
  <c r="J294" i="8"/>
  <c r="K294" i="8" s="1"/>
  <c r="AA57" i="17"/>
  <c r="C57" i="17"/>
  <c r="H56" i="13"/>
  <c r="B173" i="21"/>
  <c r="C57" i="6"/>
  <c r="D56" i="6"/>
  <c r="E56" i="6" s="1"/>
  <c r="F56" i="6" s="1"/>
  <c r="A147" i="16"/>
  <c r="C147" i="16" s="1"/>
  <c r="B148" i="16"/>
  <c r="K149" i="7"/>
  <c r="L148" i="7"/>
  <c r="D146" i="8"/>
  <c r="E146" i="8" s="1"/>
  <c r="A148" i="8"/>
  <c r="B147" i="8"/>
  <c r="C147" i="8" s="1"/>
  <c r="F56" i="13"/>
  <c r="G56" i="13" s="1"/>
  <c r="B56" i="13"/>
  <c r="A58" i="13"/>
  <c r="D57" i="13"/>
  <c r="J57" i="13" s="1"/>
  <c r="C57" i="13"/>
  <c r="H210" i="10"/>
  <c r="K61" i="10"/>
  <c r="A58" i="17"/>
  <c r="Z57" i="17"/>
  <c r="Q57" i="17"/>
  <c r="O57" i="17"/>
  <c r="N57" i="17"/>
  <c r="B56" i="10"/>
  <c r="C56" i="10" s="1"/>
  <c r="F57" i="8"/>
  <c r="A151" i="6" l="1"/>
  <c r="B150" i="6"/>
  <c r="J58" i="17"/>
  <c r="L58" i="17"/>
  <c r="I58" i="17"/>
  <c r="J87" i="21"/>
  <c r="N27" i="21"/>
  <c r="F88" i="21"/>
  <c r="F89" i="21" s="1"/>
  <c r="AB39" i="17"/>
  <c r="AB39" i="28"/>
  <c r="S57" i="17"/>
  <c r="S57" i="28"/>
  <c r="G58" i="17"/>
  <c r="V58" i="17"/>
  <c r="R58" i="17"/>
  <c r="G235" i="26"/>
  <c r="F236" i="25"/>
  <c r="H236" i="25" s="1"/>
  <c r="F235" i="24"/>
  <c r="H235" i="24" s="1"/>
  <c r="F236" i="27"/>
  <c r="H236" i="27" s="1"/>
  <c r="A238" i="27"/>
  <c r="C237" i="27"/>
  <c r="B237" i="26"/>
  <c r="A236" i="26"/>
  <c r="C236" i="26" s="1"/>
  <c r="D236" i="26" s="1"/>
  <c r="B236" i="24"/>
  <c r="C236" i="24" s="1"/>
  <c r="A237" i="24"/>
  <c r="A238" i="25"/>
  <c r="B237" i="25"/>
  <c r="C237" i="25" s="1"/>
  <c r="F237" i="25" s="1"/>
  <c r="H237" i="25" s="1"/>
  <c r="H58" i="17"/>
  <c r="X58" i="17"/>
  <c r="W58" i="17"/>
  <c r="I296" i="8"/>
  <c r="J295" i="8"/>
  <c r="K295" i="8" s="1"/>
  <c r="AA58" i="17"/>
  <c r="C58" i="17"/>
  <c r="H57" i="13"/>
  <c r="B174" i="21"/>
  <c r="B149" i="16"/>
  <c r="A148" i="16"/>
  <c r="C148" i="16" s="1"/>
  <c r="D147" i="16"/>
  <c r="E147" i="16" s="1"/>
  <c r="C58" i="6"/>
  <c r="D57" i="6"/>
  <c r="E57" i="6" s="1"/>
  <c r="F57" i="6" s="1"/>
  <c r="K150" i="7"/>
  <c r="L149" i="7"/>
  <c r="D147" i="8"/>
  <c r="B148" i="8"/>
  <c r="C148" i="8" s="1"/>
  <c r="A149" i="8"/>
  <c r="F57" i="13"/>
  <c r="G57" i="13" s="1"/>
  <c r="B57" i="13"/>
  <c r="A59" i="13"/>
  <c r="C58" i="13"/>
  <c r="D58" i="13"/>
  <c r="J58" i="13" s="1"/>
  <c r="H211" i="10"/>
  <c r="K62" i="10"/>
  <c r="C27" i="10"/>
  <c r="A59" i="17"/>
  <c r="Z58" i="17"/>
  <c r="Q58" i="17"/>
  <c r="N58" i="17"/>
  <c r="O58" i="17"/>
  <c r="B57" i="10"/>
  <c r="C57" i="10" s="1"/>
  <c r="F58" i="8"/>
  <c r="A152" i="6" l="1"/>
  <c r="B151" i="6"/>
  <c r="L59" i="17"/>
  <c r="J59" i="17"/>
  <c r="I59" i="17"/>
  <c r="G89" i="21"/>
  <c r="H89" i="21" s="1"/>
  <c r="J89" i="21" s="1"/>
  <c r="G88" i="21"/>
  <c r="H88" i="21" s="1"/>
  <c r="J88" i="21" s="1"/>
  <c r="F90" i="21"/>
  <c r="AB40" i="17"/>
  <c r="AB40" i="28"/>
  <c r="E147" i="8"/>
  <c r="F20" i="28"/>
  <c r="T58" i="17"/>
  <c r="T58" i="28"/>
  <c r="G59" i="17"/>
  <c r="V59" i="17"/>
  <c r="R59" i="17"/>
  <c r="F236" i="24"/>
  <c r="H236" i="24" s="1"/>
  <c r="F237" i="27"/>
  <c r="H237" i="27" s="1"/>
  <c r="A239" i="27"/>
  <c r="C238" i="27"/>
  <c r="A239" i="25"/>
  <c r="B238" i="25"/>
  <c r="C238" i="25" s="1"/>
  <c r="G236" i="26"/>
  <c r="A238" i="24"/>
  <c r="B237" i="24"/>
  <c r="C237" i="24" s="1"/>
  <c r="F237" i="24" s="1"/>
  <c r="H237" i="24" s="1"/>
  <c r="B238" i="26"/>
  <c r="A237" i="26"/>
  <c r="C237" i="26" s="1"/>
  <c r="H59" i="17"/>
  <c r="X59" i="17"/>
  <c r="W59" i="17"/>
  <c r="J296" i="8"/>
  <c r="K296" i="8" s="1"/>
  <c r="I297" i="8"/>
  <c r="AA59" i="17"/>
  <c r="C59" i="17"/>
  <c r="H58" i="13"/>
  <c r="B175" i="21"/>
  <c r="C59" i="6"/>
  <c r="D58" i="6"/>
  <c r="E58" i="6" s="1"/>
  <c r="F58" i="6" s="1"/>
  <c r="D148" i="16"/>
  <c r="E148" i="16" s="1"/>
  <c r="Y33" i="28" s="1"/>
  <c r="B150" i="16"/>
  <c r="A149" i="16"/>
  <c r="C149" i="16" s="1"/>
  <c r="K151" i="7"/>
  <c r="L150" i="7"/>
  <c r="D148" i="8"/>
  <c r="E148" i="8" s="1"/>
  <c r="A150" i="8"/>
  <c r="B149" i="8"/>
  <c r="C149" i="8" s="1"/>
  <c r="F58" i="13"/>
  <c r="G58" i="13" s="1"/>
  <c r="B58" i="13"/>
  <c r="A60" i="13"/>
  <c r="D59" i="13"/>
  <c r="J59" i="13" s="1"/>
  <c r="C59" i="13"/>
  <c r="H212" i="10"/>
  <c r="K63" i="10"/>
  <c r="A60" i="17"/>
  <c r="Z59" i="17"/>
  <c r="O59" i="17"/>
  <c r="Q59" i="17"/>
  <c r="N59" i="17"/>
  <c r="B58" i="10"/>
  <c r="C58" i="10" s="1"/>
  <c r="F59" i="8"/>
  <c r="A153" i="6" l="1"/>
  <c r="B152" i="6"/>
  <c r="D237" i="26"/>
  <c r="J60" i="17"/>
  <c r="L60" i="17"/>
  <c r="I60" i="17"/>
  <c r="G90" i="21"/>
  <c r="H90" i="21" s="1"/>
  <c r="J90" i="21" s="1"/>
  <c r="F91" i="21"/>
  <c r="F92" i="21" s="1"/>
  <c r="G92" i="21" s="1"/>
  <c r="H92" i="21" s="1"/>
  <c r="AB41" i="17"/>
  <c r="AB41" i="28"/>
  <c r="U58" i="17"/>
  <c r="U58" i="28"/>
  <c r="S58" i="17"/>
  <c r="S58" i="28"/>
  <c r="G60" i="17"/>
  <c r="R60" i="17"/>
  <c r="V60" i="17"/>
  <c r="F238" i="27"/>
  <c r="H238" i="27" s="1"/>
  <c r="F238" i="25"/>
  <c r="H238" i="25" s="1"/>
  <c r="A240" i="27"/>
  <c r="C239" i="27"/>
  <c r="F239" i="27" s="1"/>
  <c r="H239" i="27" s="1"/>
  <c r="B239" i="26"/>
  <c r="A238" i="26"/>
  <c r="C238" i="26" s="1"/>
  <c r="D238" i="26" s="1"/>
  <c r="G237" i="26"/>
  <c r="V70" i="28" s="1"/>
  <c r="B238" i="24"/>
  <c r="C238" i="24" s="1"/>
  <c r="A239" i="24"/>
  <c r="A240" i="25"/>
  <c r="B239" i="25"/>
  <c r="C239" i="25" s="1"/>
  <c r="F239" i="25" s="1"/>
  <c r="H239" i="25" s="1"/>
  <c r="H60" i="17"/>
  <c r="W60" i="17"/>
  <c r="X60" i="17"/>
  <c r="J297" i="8"/>
  <c r="K297" i="8" s="1"/>
  <c r="I298" i="8"/>
  <c r="AA60" i="17"/>
  <c r="C60" i="17"/>
  <c r="H59" i="13"/>
  <c r="B176" i="21"/>
  <c r="B151" i="16"/>
  <c r="A150" i="16"/>
  <c r="C150" i="16" s="1"/>
  <c r="C60" i="6"/>
  <c r="D59" i="6"/>
  <c r="E59" i="6" s="1"/>
  <c r="F59" i="6" s="1"/>
  <c r="D149" i="16"/>
  <c r="E149" i="16" s="1"/>
  <c r="K152" i="7"/>
  <c r="L151" i="7"/>
  <c r="D149" i="8"/>
  <c r="E149" i="8" s="1"/>
  <c r="A151" i="8"/>
  <c r="B150" i="8"/>
  <c r="C150" i="8" s="1"/>
  <c r="A61" i="13"/>
  <c r="C60" i="13"/>
  <c r="D60" i="13"/>
  <c r="J60" i="13" s="1"/>
  <c r="B59" i="13"/>
  <c r="F59" i="13"/>
  <c r="G59" i="13" s="1"/>
  <c r="H213" i="10"/>
  <c r="K64" i="10"/>
  <c r="A61" i="17"/>
  <c r="Z60" i="17"/>
  <c r="O60" i="17"/>
  <c r="Q60" i="17"/>
  <c r="N60" i="17"/>
  <c r="B59" i="10"/>
  <c r="C59" i="10" s="1"/>
  <c r="F60" i="8"/>
  <c r="A154" i="6" l="1"/>
  <c r="B153" i="6"/>
  <c r="L61" i="17"/>
  <c r="J61" i="17"/>
  <c r="I61" i="17"/>
  <c r="N28" i="21"/>
  <c r="G91" i="21"/>
  <c r="H91" i="21" s="1"/>
  <c r="J91" i="21" s="1"/>
  <c r="F93" i="21"/>
  <c r="G93" i="21" s="1"/>
  <c r="H93" i="21" s="1"/>
  <c r="J92" i="21"/>
  <c r="AB42" i="17"/>
  <c r="AB42" i="28"/>
  <c r="G61" i="17"/>
  <c r="V61" i="17"/>
  <c r="R61" i="17"/>
  <c r="A241" i="27"/>
  <c r="C240" i="27"/>
  <c r="A241" i="25"/>
  <c r="B240" i="25"/>
  <c r="C240" i="25" s="1"/>
  <c r="A240" i="24"/>
  <c r="B239" i="24"/>
  <c r="C239" i="24" s="1"/>
  <c r="G238" i="26"/>
  <c r="F238" i="24"/>
  <c r="H238" i="24" s="1"/>
  <c r="B240" i="26"/>
  <c r="A239" i="26"/>
  <c r="C239" i="26" s="1"/>
  <c r="H61" i="17"/>
  <c r="W61" i="17"/>
  <c r="X61" i="17"/>
  <c r="I299" i="8"/>
  <c r="J298" i="8"/>
  <c r="K298" i="8" s="1"/>
  <c r="AA61" i="17"/>
  <c r="C61" i="17"/>
  <c r="H60" i="13"/>
  <c r="B177" i="21"/>
  <c r="B152" i="16"/>
  <c r="A151" i="16"/>
  <c r="C151" i="16" s="1"/>
  <c r="D151" i="16" s="1"/>
  <c r="E151" i="16" s="1"/>
  <c r="Y34" i="28" s="1"/>
  <c r="C61" i="6"/>
  <c r="D60" i="6"/>
  <c r="E60" i="6" s="1"/>
  <c r="F60" i="6" s="1"/>
  <c r="D150" i="16"/>
  <c r="E150" i="16" s="1"/>
  <c r="K153" i="7"/>
  <c r="L152" i="7"/>
  <c r="D150" i="8"/>
  <c r="B151" i="8"/>
  <c r="C151" i="8" s="1"/>
  <c r="A152" i="8"/>
  <c r="B60" i="13"/>
  <c r="F60" i="13"/>
  <c r="G60" i="13" s="1"/>
  <c r="A62" i="13"/>
  <c r="D61" i="13"/>
  <c r="C61" i="13"/>
  <c r="H214" i="10"/>
  <c r="K65" i="10"/>
  <c r="C28" i="10"/>
  <c r="A62" i="17"/>
  <c r="Z61" i="17"/>
  <c r="O61" i="17"/>
  <c r="Q61" i="17"/>
  <c r="N61" i="17"/>
  <c r="B60" i="10"/>
  <c r="C60" i="10" s="1"/>
  <c r="F61" i="8"/>
  <c r="A155" i="6" l="1"/>
  <c r="B154" i="6"/>
  <c r="D239" i="26"/>
  <c r="J62" i="17"/>
  <c r="L62" i="17"/>
  <c r="I62" i="17"/>
  <c r="F94" i="21"/>
  <c r="G94" i="21" s="1"/>
  <c r="H94" i="21" s="1"/>
  <c r="J94" i="21" s="1"/>
  <c r="N29" i="21"/>
  <c r="J93" i="21"/>
  <c r="R13" i="21" s="1"/>
  <c r="E150" i="8"/>
  <c r="F21" i="28"/>
  <c r="G62" i="17"/>
  <c r="V62" i="17"/>
  <c r="R62" i="17"/>
  <c r="F240" i="27"/>
  <c r="H240" i="27" s="1"/>
  <c r="F240" i="25"/>
  <c r="H240" i="25" s="1"/>
  <c r="A242" i="27"/>
  <c r="C241" i="27"/>
  <c r="G239" i="26"/>
  <c r="F239" i="24"/>
  <c r="H239" i="24" s="1"/>
  <c r="B241" i="26"/>
  <c r="A240" i="26"/>
  <c r="C240" i="26" s="1"/>
  <c r="B240" i="24"/>
  <c r="C240" i="24" s="1"/>
  <c r="A241" i="24"/>
  <c r="A242" i="25"/>
  <c r="B241" i="25"/>
  <c r="C241" i="25" s="1"/>
  <c r="H62" i="17"/>
  <c r="X62" i="17"/>
  <c r="W62" i="17"/>
  <c r="I300" i="8"/>
  <c r="J299" i="8"/>
  <c r="K299" i="8" s="1"/>
  <c r="H61" i="13"/>
  <c r="J61" i="13"/>
  <c r="AA62" i="17"/>
  <c r="C62" i="17"/>
  <c r="B178" i="21"/>
  <c r="B153" i="16"/>
  <c r="A152" i="16"/>
  <c r="C152" i="16" s="1"/>
  <c r="C62" i="6"/>
  <c r="D61" i="6"/>
  <c r="E61" i="6" s="1"/>
  <c r="F61" i="6" s="1"/>
  <c r="K154" i="7"/>
  <c r="L153" i="7"/>
  <c r="D151" i="8"/>
  <c r="E151" i="8" s="1"/>
  <c r="A153" i="8"/>
  <c r="B152" i="8"/>
  <c r="C152" i="8" s="1"/>
  <c r="A63" i="13"/>
  <c r="D62" i="13"/>
  <c r="J62" i="13" s="1"/>
  <c r="C62" i="13"/>
  <c r="B61" i="13"/>
  <c r="F61" i="13"/>
  <c r="G61" i="13" s="1"/>
  <c r="H215" i="10"/>
  <c r="K66" i="10"/>
  <c r="A63" i="17"/>
  <c r="Z62" i="17"/>
  <c r="Q62" i="17"/>
  <c r="O62" i="17"/>
  <c r="N62" i="17"/>
  <c r="B61" i="10"/>
  <c r="C61" i="10" s="1"/>
  <c r="F62" i="8"/>
  <c r="A156" i="6" l="1"/>
  <c r="B155" i="6"/>
  <c r="D240" i="26"/>
  <c r="G240" i="26" s="1"/>
  <c r="V71" i="28" s="1"/>
  <c r="L63" i="17"/>
  <c r="J63" i="17"/>
  <c r="I63" i="17"/>
  <c r="F95" i="21"/>
  <c r="G95" i="21" s="1"/>
  <c r="H95" i="21" s="1"/>
  <c r="J95" i="21" s="1"/>
  <c r="AB43" i="17"/>
  <c r="AB43" i="28"/>
  <c r="T59" i="17"/>
  <c r="T59" i="28"/>
  <c r="AB44" i="17"/>
  <c r="AB44" i="28"/>
  <c r="U59" i="17"/>
  <c r="U59" i="28"/>
  <c r="G63" i="17"/>
  <c r="V63" i="17"/>
  <c r="R63" i="17"/>
  <c r="F241" i="27"/>
  <c r="H241" i="27" s="1"/>
  <c r="F241" i="25"/>
  <c r="H241" i="25" s="1"/>
  <c r="A243" i="27"/>
  <c r="C242" i="27"/>
  <c r="A242" i="24"/>
  <c r="B241" i="24"/>
  <c r="C241" i="24" s="1"/>
  <c r="B242" i="26"/>
  <c r="A241" i="26"/>
  <c r="C241" i="26" s="1"/>
  <c r="D241" i="26" s="1"/>
  <c r="F240" i="24"/>
  <c r="H240" i="24" s="1"/>
  <c r="A243" i="25"/>
  <c r="B242" i="25"/>
  <c r="C242" i="25" s="1"/>
  <c r="H63" i="17"/>
  <c r="W63" i="17"/>
  <c r="X63" i="17"/>
  <c r="I301" i="8"/>
  <c r="J300" i="8"/>
  <c r="K300" i="8" s="1"/>
  <c r="AA63" i="17"/>
  <c r="H62" i="13"/>
  <c r="C63" i="17"/>
  <c r="B179" i="21"/>
  <c r="C63" i="6"/>
  <c r="D62" i="6"/>
  <c r="E62" i="6" s="1"/>
  <c r="F62" i="6" s="1"/>
  <c r="D152" i="16"/>
  <c r="E152" i="16" s="1"/>
  <c r="A153" i="16"/>
  <c r="C153" i="16" s="1"/>
  <c r="B154" i="16"/>
  <c r="K155" i="7"/>
  <c r="L154" i="7"/>
  <c r="D152" i="8"/>
  <c r="E152" i="8" s="1"/>
  <c r="A154" i="8"/>
  <c r="B153" i="8"/>
  <c r="C153" i="8" s="1"/>
  <c r="F62" i="13"/>
  <c r="G62" i="13" s="1"/>
  <c r="B62" i="13"/>
  <c r="A64" i="13"/>
  <c r="D63" i="13"/>
  <c r="J63" i="13" s="1"/>
  <c r="C63" i="13"/>
  <c r="H216" i="10"/>
  <c r="K67" i="10"/>
  <c r="A64" i="17"/>
  <c r="Z63" i="17"/>
  <c r="Q63" i="17"/>
  <c r="O63" i="17"/>
  <c r="N63" i="17"/>
  <c r="B62" i="10"/>
  <c r="C62" i="10" s="1"/>
  <c r="F63" i="8"/>
  <c r="A157" i="6" l="1"/>
  <c r="B156" i="6"/>
  <c r="J64" i="17"/>
  <c r="L64" i="17"/>
  <c r="I64" i="17"/>
  <c r="F96" i="21"/>
  <c r="G96" i="21" s="1"/>
  <c r="H96" i="21" s="1"/>
  <c r="N30" i="21" s="1"/>
  <c r="AB45" i="17"/>
  <c r="AB45" i="28"/>
  <c r="S59" i="17"/>
  <c r="S59" i="28"/>
  <c r="G64" i="17"/>
  <c r="V64" i="17"/>
  <c r="R64" i="17"/>
  <c r="G241" i="26"/>
  <c r="F241" i="24"/>
  <c r="H241" i="24" s="1"/>
  <c r="F242" i="27"/>
  <c r="H242" i="27" s="1"/>
  <c r="A244" i="27"/>
  <c r="C243" i="27"/>
  <c r="F243" i="27" s="1"/>
  <c r="H243" i="27" s="1"/>
  <c r="B242" i="24"/>
  <c r="C242" i="24" s="1"/>
  <c r="A243" i="24"/>
  <c r="A244" i="25"/>
  <c r="B243" i="25"/>
  <c r="C243" i="25" s="1"/>
  <c r="B243" i="26"/>
  <c r="A242" i="26"/>
  <c r="C242" i="26" s="1"/>
  <c r="F242" i="25"/>
  <c r="H242" i="25" s="1"/>
  <c r="H64" i="17"/>
  <c r="W64" i="17"/>
  <c r="X64" i="17"/>
  <c r="J301" i="8"/>
  <c r="K301" i="8" s="1"/>
  <c r="I302" i="8"/>
  <c r="AA64" i="17"/>
  <c r="C64" i="17"/>
  <c r="H63" i="13"/>
  <c r="B180" i="21"/>
  <c r="D153" i="16"/>
  <c r="E153" i="16" s="1"/>
  <c r="B155" i="16"/>
  <c r="A154" i="16"/>
  <c r="C154" i="16" s="1"/>
  <c r="C64" i="6"/>
  <c r="D63" i="6"/>
  <c r="E63" i="6" s="1"/>
  <c r="F63" i="6" s="1"/>
  <c r="K156" i="7"/>
  <c r="L155" i="7"/>
  <c r="D153" i="8"/>
  <c r="A155" i="8"/>
  <c r="B154" i="8"/>
  <c r="C154" i="8" s="1"/>
  <c r="A65" i="13"/>
  <c r="C64" i="13"/>
  <c r="D64" i="13"/>
  <c r="J64" i="13" s="1"/>
  <c r="B63" i="13"/>
  <c r="F63" i="13"/>
  <c r="G63" i="13" s="1"/>
  <c r="H217" i="10"/>
  <c r="K68" i="10"/>
  <c r="C29" i="10"/>
  <c r="A65" i="17"/>
  <c r="Q64" i="17"/>
  <c r="O64" i="17"/>
  <c r="Z64" i="17"/>
  <c r="N64" i="17"/>
  <c r="B63" i="10"/>
  <c r="C63" i="10" s="1"/>
  <c r="F64" i="8"/>
  <c r="A158" i="6" l="1"/>
  <c r="B157" i="6"/>
  <c r="D242" i="26"/>
  <c r="G242" i="26" s="1"/>
  <c r="L65" i="17"/>
  <c r="J65" i="17"/>
  <c r="I65" i="17"/>
  <c r="J96" i="21"/>
  <c r="F97" i="21"/>
  <c r="G97" i="21" s="1"/>
  <c r="H97" i="21" s="1"/>
  <c r="J97" i="21" s="1"/>
  <c r="U60" i="17"/>
  <c r="U60" i="28"/>
  <c r="AB46" i="17"/>
  <c r="AB46" i="28"/>
  <c r="E153" i="8"/>
  <c r="F22" i="28"/>
  <c r="G65" i="17"/>
  <c r="V65" i="17"/>
  <c r="R65" i="17"/>
  <c r="F243" i="25"/>
  <c r="H243" i="25" s="1"/>
  <c r="F242" i="24"/>
  <c r="H242" i="24" s="1"/>
  <c r="A245" i="27"/>
  <c r="C244" i="27"/>
  <c r="A245" i="25"/>
  <c r="B244" i="25"/>
  <c r="C244" i="25" s="1"/>
  <c r="B244" i="26"/>
  <c r="A243" i="26"/>
  <c r="C243" i="26" s="1"/>
  <c r="A244" i="24"/>
  <c r="B243" i="24"/>
  <c r="C243" i="24" s="1"/>
  <c r="H65" i="17"/>
  <c r="W65" i="17"/>
  <c r="X65" i="17"/>
  <c r="I303" i="8"/>
  <c r="J302" i="8"/>
  <c r="K302" i="8" s="1"/>
  <c r="AA65" i="17"/>
  <c r="C65" i="17"/>
  <c r="H64" i="13"/>
  <c r="B181" i="21"/>
  <c r="B156" i="16"/>
  <c r="A155" i="16"/>
  <c r="C155" i="16" s="1"/>
  <c r="C65" i="6"/>
  <c r="D64" i="6"/>
  <c r="E64" i="6" s="1"/>
  <c r="F64" i="6" s="1"/>
  <c r="D154" i="16"/>
  <c r="E154" i="16" s="1"/>
  <c r="Y35" i="28" s="1"/>
  <c r="K157" i="7"/>
  <c r="L156" i="7"/>
  <c r="D154" i="8"/>
  <c r="E154" i="8" s="1"/>
  <c r="A156" i="8"/>
  <c r="B155" i="8"/>
  <c r="C155" i="8" s="1"/>
  <c r="A66" i="13"/>
  <c r="D65" i="13"/>
  <c r="J65" i="13" s="1"/>
  <c r="C65" i="13"/>
  <c r="B64" i="13"/>
  <c r="F64" i="13"/>
  <c r="G64" i="13" s="1"/>
  <c r="H218" i="10"/>
  <c r="K69" i="10"/>
  <c r="A66" i="17"/>
  <c r="Z65" i="17"/>
  <c r="Q65" i="17"/>
  <c r="O65" i="17"/>
  <c r="N65" i="17"/>
  <c r="B64" i="10"/>
  <c r="C64" i="10" s="1"/>
  <c r="F65" i="8"/>
  <c r="A159" i="6" l="1"/>
  <c r="B158" i="6"/>
  <c r="D243" i="26"/>
  <c r="J66" i="17"/>
  <c r="L66" i="17"/>
  <c r="I66" i="17"/>
  <c r="F98" i="21"/>
  <c r="G98" i="21" s="1"/>
  <c r="H98" i="21" s="1"/>
  <c r="J98" i="21" s="1"/>
  <c r="T60" i="17"/>
  <c r="T60" i="28"/>
  <c r="AB47" i="17"/>
  <c r="AB47" i="28"/>
  <c r="G66" i="17"/>
  <c r="V66" i="17"/>
  <c r="R66" i="17"/>
  <c r="G243" i="26"/>
  <c r="V72" i="28" s="1"/>
  <c r="F244" i="27"/>
  <c r="H244" i="27" s="1"/>
  <c r="F244" i="25"/>
  <c r="H244" i="25" s="1"/>
  <c r="F243" i="24"/>
  <c r="H243" i="24" s="1"/>
  <c r="A246" i="27"/>
  <c r="C245" i="27"/>
  <c r="B244" i="24"/>
  <c r="C244" i="24" s="1"/>
  <c r="A245" i="24"/>
  <c r="B245" i="26"/>
  <c r="A244" i="26"/>
  <c r="C244" i="26" s="1"/>
  <c r="A246" i="25"/>
  <c r="B245" i="25"/>
  <c r="C245" i="25" s="1"/>
  <c r="F245" i="25" s="1"/>
  <c r="H245" i="25" s="1"/>
  <c r="H66" i="17"/>
  <c r="X66" i="17"/>
  <c r="W66" i="17"/>
  <c r="I304" i="8"/>
  <c r="J303" i="8"/>
  <c r="K303" i="8" s="1"/>
  <c r="AA66" i="17"/>
  <c r="C66" i="17"/>
  <c r="H65" i="13"/>
  <c r="B182" i="21"/>
  <c r="C66" i="6"/>
  <c r="D65" i="6"/>
  <c r="E65" i="6" s="1"/>
  <c r="F65" i="6" s="1"/>
  <c r="D155" i="16"/>
  <c r="E155" i="16" s="1"/>
  <c r="B157" i="16"/>
  <c r="A156" i="16"/>
  <c r="C156" i="16" s="1"/>
  <c r="K158" i="7"/>
  <c r="L157" i="7"/>
  <c r="D155" i="8"/>
  <c r="E155" i="8" s="1"/>
  <c r="A157" i="8"/>
  <c r="B156" i="8"/>
  <c r="C156" i="8" s="1"/>
  <c r="B65" i="13"/>
  <c r="F65" i="13"/>
  <c r="G65" i="13" s="1"/>
  <c r="A67" i="13"/>
  <c r="C66" i="13"/>
  <c r="D66" i="13"/>
  <c r="J66" i="13" s="1"/>
  <c r="H219" i="10"/>
  <c r="K70" i="10"/>
  <c r="A67" i="17"/>
  <c r="Z66" i="17"/>
  <c r="Q66" i="17"/>
  <c r="O66" i="17"/>
  <c r="N66" i="17"/>
  <c r="B65" i="10"/>
  <c r="C65" i="10" s="1"/>
  <c r="F66" i="8"/>
  <c r="A160" i="6" l="1"/>
  <c r="B159" i="6"/>
  <c r="D244" i="26"/>
  <c r="G244" i="26" s="1"/>
  <c r="L67" i="17"/>
  <c r="J67" i="17"/>
  <c r="I67" i="17"/>
  <c r="F99" i="21"/>
  <c r="F100" i="21" s="1"/>
  <c r="AB48" i="17"/>
  <c r="AB48" i="28"/>
  <c r="S60" i="17"/>
  <c r="S60" i="28"/>
  <c r="G67" i="17"/>
  <c r="V67" i="17"/>
  <c r="R67" i="17"/>
  <c r="F245" i="27"/>
  <c r="H245" i="27" s="1"/>
  <c r="A247" i="27"/>
  <c r="C246" i="27"/>
  <c r="B246" i="26"/>
  <c r="A245" i="26"/>
  <c r="C245" i="26" s="1"/>
  <c r="D245" i="26" s="1"/>
  <c r="A247" i="25"/>
  <c r="B246" i="25"/>
  <c r="C246" i="25" s="1"/>
  <c r="A246" i="24"/>
  <c r="B245" i="24"/>
  <c r="C245" i="24" s="1"/>
  <c r="F244" i="24"/>
  <c r="H244" i="24" s="1"/>
  <c r="H67" i="17"/>
  <c r="W67" i="17"/>
  <c r="X67" i="17"/>
  <c r="J304" i="8"/>
  <c r="K304" i="8" s="1"/>
  <c r="I305" i="8"/>
  <c r="AA67" i="17"/>
  <c r="C67" i="17"/>
  <c r="H66" i="13"/>
  <c r="B183" i="21"/>
  <c r="D156" i="16"/>
  <c r="E156" i="16" s="1"/>
  <c r="B158" i="16"/>
  <c r="A157" i="16"/>
  <c r="C157" i="16" s="1"/>
  <c r="C67" i="6"/>
  <c r="D66" i="6"/>
  <c r="E66" i="6" s="1"/>
  <c r="F66" i="6" s="1"/>
  <c r="K159" i="7"/>
  <c r="L158" i="7"/>
  <c r="D156" i="8"/>
  <c r="A158" i="8"/>
  <c r="B157" i="8"/>
  <c r="C157" i="8" s="1"/>
  <c r="A68" i="13"/>
  <c r="D67" i="13"/>
  <c r="J67" i="13" s="1"/>
  <c r="C67" i="13"/>
  <c r="F66" i="13"/>
  <c r="G66" i="13" s="1"/>
  <c r="B66" i="13"/>
  <c r="H220" i="10"/>
  <c r="K71" i="10"/>
  <c r="C30" i="10"/>
  <c r="A68" i="17"/>
  <c r="Z67" i="17"/>
  <c r="O67" i="17"/>
  <c r="Q67" i="17"/>
  <c r="N67" i="17"/>
  <c r="B66" i="10"/>
  <c r="C66" i="10" s="1"/>
  <c r="F67" i="8"/>
  <c r="A161" i="6" l="1"/>
  <c r="B160" i="6"/>
  <c r="J68" i="17"/>
  <c r="L68" i="17"/>
  <c r="I68" i="17"/>
  <c r="G100" i="21"/>
  <c r="H100" i="21" s="1"/>
  <c r="J100" i="21" s="1"/>
  <c r="G99" i="21"/>
  <c r="H99" i="21" s="1"/>
  <c r="F101" i="21"/>
  <c r="AB49" i="17"/>
  <c r="AB49" i="28"/>
  <c r="E156" i="8"/>
  <c r="F23" i="28"/>
  <c r="G68" i="17"/>
  <c r="R68" i="17"/>
  <c r="V68" i="17"/>
  <c r="F245" i="24"/>
  <c r="H245" i="24" s="1"/>
  <c r="F246" i="27"/>
  <c r="H246" i="27" s="1"/>
  <c r="A248" i="27"/>
  <c r="C247" i="27"/>
  <c r="F247" i="27" s="1"/>
  <c r="H247" i="27" s="1"/>
  <c r="B246" i="24"/>
  <c r="C246" i="24" s="1"/>
  <c r="A247" i="24"/>
  <c r="A248" i="25"/>
  <c r="B247" i="25"/>
  <c r="C247" i="25" s="1"/>
  <c r="F247" i="25" s="1"/>
  <c r="H247" i="25" s="1"/>
  <c r="G245" i="26"/>
  <c r="F246" i="25"/>
  <c r="H246" i="25" s="1"/>
  <c r="B247" i="26"/>
  <c r="A246" i="26"/>
  <c r="C246" i="26" s="1"/>
  <c r="H68" i="17"/>
  <c r="X68" i="17"/>
  <c r="W68" i="17"/>
  <c r="J305" i="8"/>
  <c r="K305" i="8" s="1"/>
  <c r="I306" i="8"/>
  <c r="AA68" i="17"/>
  <c r="C68" i="17"/>
  <c r="H67" i="13"/>
  <c r="B184" i="21"/>
  <c r="A158" i="16"/>
  <c r="C158" i="16" s="1"/>
  <c r="B159" i="16"/>
  <c r="C68" i="6"/>
  <c r="D67" i="6"/>
  <c r="E67" i="6" s="1"/>
  <c r="F67" i="6" s="1"/>
  <c r="D157" i="16"/>
  <c r="E157" i="16" s="1"/>
  <c r="Y36" i="28" s="1"/>
  <c r="K160" i="7"/>
  <c r="L159" i="7"/>
  <c r="D157" i="8"/>
  <c r="E157" i="8" s="1"/>
  <c r="B158" i="8"/>
  <c r="C158" i="8" s="1"/>
  <c r="A159" i="8"/>
  <c r="F67" i="13"/>
  <c r="G67" i="13" s="1"/>
  <c r="B67" i="13"/>
  <c r="A69" i="13"/>
  <c r="C68" i="13"/>
  <c r="D68" i="13"/>
  <c r="J68" i="13" s="1"/>
  <c r="H221" i="10"/>
  <c r="K72" i="10"/>
  <c r="A69" i="17"/>
  <c r="Q68" i="17"/>
  <c r="O68" i="17"/>
  <c r="Z68" i="17"/>
  <c r="N68" i="17"/>
  <c r="B67" i="10"/>
  <c r="C67" i="10" s="1"/>
  <c r="F68" i="8"/>
  <c r="A162" i="6" l="1"/>
  <c r="B161" i="6"/>
  <c r="D246" i="26"/>
  <c r="G246" i="26" s="1"/>
  <c r="V73" i="28" s="1"/>
  <c r="L69" i="17"/>
  <c r="J69" i="17"/>
  <c r="I69" i="17"/>
  <c r="J99" i="21"/>
  <c r="N31" i="21"/>
  <c r="G101" i="21"/>
  <c r="H101" i="21" s="1"/>
  <c r="F102" i="21"/>
  <c r="G102" i="21" s="1"/>
  <c r="H102" i="21" s="1"/>
  <c r="J102" i="21" s="1"/>
  <c r="T61" i="17"/>
  <c r="T61" i="28"/>
  <c r="AB50" i="17"/>
  <c r="AB50" i="28"/>
  <c r="U61" i="17"/>
  <c r="U61" i="28"/>
  <c r="G69" i="17"/>
  <c r="V69" i="17"/>
  <c r="R69" i="17"/>
  <c r="A249" i="27"/>
  <c r="C248" i="27"/>
  <c r="A249" i="25"/>
  <c r="B248" i="25"/>
  <c r="C248" i="25" s="1"/>
  <c r="B248" i="26"/>
  <c r="A247" i="26"/>
  <c r="C247" i="26" s="1"/>
  <c r="A248" i="24"/>
  <c r="B247" i="24"/>
  <c r="C247" i="24" s="1"/>
  <c r="F246" i="24"/>
  <c r="H246" i="24" s="1"/>
  <c r="H69" i="17"/>
  <c r="W69" i="17"/>
  <c r="X69" i="17"/>
  <c r="I307" i="8"/>
  <c r="J306" i="8"/>
  <c r="K306" i="8" s="1"/>
  <c r="AA69" i="17"/>
  <c r="C69" i="17"/>
  <c r="H68" i="13"/>
  <c r="B185" i="21"/>
  <c r="C69" i="6"/>
  <c r="D68" i="6"/>
  <c r="E68" i="6" s="1"/>
  <c r="F68" i="6" s="1"/>
  <c r="B160" i="16"/>
  <c r="A159" i="16"/>
  <c r="C159" i="16" s="1"/>
  <c r="D158" i="16"/>
  <c r="E158" i="16" s="1"/>
  <c r="K161" i="7"/>
  <c r="L160" i="7"/>
  <c r="D158" i="8"/>
  <c r="E158" i="8" s="1"/>
  <c r="B159" i="8"/>
  <c r="C159" i="8" s="1"/>
  <c r="A160" i="8"/>
  <c r="A70" i="13"/>
  <c r="D69" i="13"/>
  <c r="J69" i="13" s="1"/>
  <c r="C69" i="13"/>
  <c r="F68" i="13"/>
  <c r="G68" i="13" s="1"/>
  <c r="B68" i="13"/>
  <c r="H222" i="10"/>
  <c r="K73" i="10"/>
  <c r="A70" i="17"/>
  <c r="Z69" i="17"/>
  <c r="Q69" i="17"/>
  <c r="O69" i="17"/>
  <c r="N69" i="17"/>
  <c r="B68" i="10"/>
  <c r="C68" i="10" s="1"/>
  <c r="F69" i="8"/>
  <c r="A163" i="6" l="1"/>
  <c r="B162" i="6"/>
  <c r="D247" i="26"/>
  <c r="G247" i="26" s="1"/>
  <c r="J70" i="17"/>
  <c r="L70" i="17"/>
  <c r="I70" i="17"/>
  <c r="N32" i="21"/>
  <c r="J101" i="21"/>
  <c r="F103" i="21"/>
  <c r="F104" i="21" s="1"/>
  <c r="G104" i="21" s="1"/>
  <c r="H104" i="21" s="1"/>
  <c r="AB51" i="17"/>
  <c r="AB51" i="28"/>
  <c r="S61" i="17"/>
  <c r="S61" i="28"/>
  <c r="G70" i="17"/>
  <c r="V70" i="17"/>
  <c r="R70" i="17"/>
  <c r="F248" i="25"/>
  <c r="H248" i="25" s="1"/>
  <c r="F247" i="24"/>
  <c r="H247" i="24" s="1"/>
  <c r="F248" i="27"/>
  <c r="H248" i="27" s="1"/>
  <c r="A250" i="27"/>
  <c r="C249" i="27"/>
  <c r="B249" i="26"/>
  <c r="A248" i="26"/>
  <c r="C248" i="26" s="1"/>
  <c r="D248" i="26" s="1"/>
  <c r="B248" i="24"/>
  <c r="C248" i="24" s="1"/>
  <c r="A249" i="24"/>
  <c r="A250" i="25"/>
  <c r="B249" i="25"/>
  <c r="C249" i="25" s="1"/>
  <c r="F249" i="25" s="1"/>
  <c r="H249" i="25" s="1"/>
  <c r="H70" i="17"/>
  <c r="X70" i="17"/>
  <c r="W70" i="17"/>
  <c r="I308" i="8"/>
  <c r="J307" i="8"/>
  <c r="K307" i="8" s="1"/>
  <c r="AA70" i="17"/>
  <c r="C70" i="17"/>
  <c r="H69" i="13"/>
  <c r="B186" i="21"/>
  <c r="D159" i="16"/>
  <c r="E159" i="16" s="1"/>
  <c r="B161" i="16"/>
  <c r="A160" i="16"/>
  <c r="C160" i="16" s="1"/>
  <c r="C70" i="6"/>
  <c r="D69" i="6"/>
  <c r="E69" i="6" s="1"/>
  <c r="F69" i="6" s="1"/>
  <c r="K162" i="7"/>
  <c r="L161" i="7"/>
  <c r="D159" i="8"/>
  <c r="B160" i="8"/>
  <c r="C160" i="8" s="1"/>
  <c r="A161" i="8"/>
  <c r="F69" i="13"/>
  <c r="G69" i="13" s="1"/>
  <c r="B69" i="13"/>
  <c r="A71" i="13"/>
  <c r="D70" i="13"/>
  <c r="J70" i="13" s="1"/>
  <c r="C70" i="13"/>
  <c r="H223" i="10"/>
  <c r="K74" i="10"/>
  <c r="C31" i="10"/>
  <c r="A71" i="17"/>
  <c r="Z70" i="17"/>
  <c r="Q70" i="17"/>
  <c r="O70" i="17"/>
  <c r="N70" i="17"/>
  <c r="B69" i="10"/>
  <c r="C69" i="10" s="1"/>
  <c r="F70" i="8"/>
  <c r="A164" i="6" l="1"/>
  <c r="B163" i="6"/>
  <c r="I71" i="17"/>
  <c r="J71" i="17"/>
  <c r="G103" i="21"/>
  <c r="H103" i="21" s="1"/>
  <c r="J103" i="21" s="1"/>
  <c r="J104" i="21"/>
  <c r="F105" i="21"/>
  <c r="E159" i="8"/>
  <c r="F24" i="28"/>
  <c r="T62" i="17"/>
  <c r="T62" i="28"/>
  <c r="AB52" i="17"/>
  <c r="AB52" i="28"/>
  <c r="G71" i="17"/>
  <c r="V71" i="17"/>
  <c r="R71" i="17"/>
  <c r="F249" i="27"/>
  <c r="H249" i="27" s="1"/>
  <c r="F248" i="24"/>
  <c r="H248" i="24" s="1"/>
  <c r="A251" i="27"/>
  <c r="C250" i="27"/>
  <c r="A251" i="25"/>
  <c r="B250" i="25"/>
  <c r="C250" i="25" s="1"/>
  <c r="G248" i="26"/>
  <c r="A250" i="24"/>
  <c r="B249" i="24"/>
  <c r="C249" i="24" s="1"/>
  <c r="B250" i="26"/>
  <c r="A249" i="26"/>
  <c r="C249" i="26" s="1"/>
  <c r="H71" i="17"/>
  <c r="X71" i="17"/>
  <c r="W71" i="17"/>
  <c r="I309" i="8"/>
  <c r="J308" i="8"/>
  <c r="K308" i="8" s="1"/>
  <c r="AA71" i="17"/>
  <c r="C71" i="17"/>
  <c r="H70" i="13"/>
  <c r="B187" i="21"/>
  <c r="B162" i="16"/>
  <c r="A161" i="16"/>
  <c r="C161" i="16" s="1"/>
  <c r="D161" i="16" s="1"/>
  <c r="E161" i="16" s="1"/>
  <c r="C71" i="6"/>
  <c r="D70" i="6"/>
  <c r="E70" i="6" s="1"/>
  <c r="F70" i="6" s="1"/>
  <c r="D160" i="16"/>
  <c r="E160" i="16" s="1"/>
  <c r="Y37" i="28" s="1"/>
  <c r="K163" i="7"/>
  <c r="L162" i="7"/>
  <c r="D160" i="8"/>
  <c r="E160" i="8" s="1"/>
  <c r="B161" i="8"/>
  <c r="C161" i="8" s="1"/>
  <c r="A162" i="8"/>
  <c r="A72" i="13"/>
  <c r="D71" i="13"/>
  <c r="J71" i="13" s="1"/>
  <c r="C71" i="13"/>
  <c r="F70" i="13"/>
  <c r="G70" i="13" s="1"/>
  <c r="B70" i="13"/>
  <c r="H224" i="10"/>
  <c r="K75" i="10"/>
  <c r="A72" i="17"/>
  <c r="Z71" i="17"/>
  <c r="O71" i="17"/>
  <c r="Q71" i="17"/>
  <c r="N71" i="17"/>
  <c r="B70" i="10"/>
  <c r="C70" i="10" s="1"/>
  <c r="F71" i="8"/>
  <c r="A165" i="6" l="1"/>
  <c r="B164" i="6"/>
  <c r="D249" i="26"/>
  <c r="G249" i="26" s="1"/>
  <c r="V74" i="28" s="1"/>
  <c r="I72" i="17"/>
  <c r="J72" i="17"/>
  <c r="G105" i="21"/>
  <c r="H105" i="21" s="1"/>
  <c r="N33" i="21" s="1"/>
  <c r="F106" i="21"/>
  <c r="G106" i="21" s="1"/>
  <c r="H106" i="21" s="1"/>
  <c r="J106" i="21" s="1"/>
  <c r="U62" i="17"/>
  <c r="U62" i="28"/>
  <c r="AB53" i="17"/>
  <c r="AB53" i="28"/>
  <c r="G72" i="17"/>
  <c r="V72" i="17"/>
  <c r="R72" i="17"/>
  <c r="F250" i="27"/>
  <c r="H250" i="27" s="1"/>
  <c r="F249" i="24"/>
  <c r="H249" i="24" s="1"/>
  <c r="A252" i="27"/>
  <c r="C251" i="27"/>
  <c r="F251" i="27" s="1"/>
  <c r="H251" i="27" s="1"/>
  <c r="B251" i="26"/>
  <c r="A250" i="26"/>
  <c r="C250" i="26" s="1"/>
  <c r="D250" i="26" s="1"/>
  <c r="B250" i="24"/>
  <c r="C250" i="24" s="1"/>
  <c r="F250" i="24" s="1"/>
  <c r="H250" i="24" s="1"/>
  <c r="A251" i="24"/>
  <c r="F250" i="25"/>
  <c r="H250" i="25" s="1"/>
  <c r="A252" i="25"/>
  <c r="B251" i="25"/>
  <c r="C251" i="25" s="1"/>
  <c r="H72" i="17"/>
  <c r="W72" i="17"/>
  <c r="X72" i="17"/>
  <c r="J309" i="8"/>
  <c r="K309" i="8" s="1"/>
  <c r="I310" i="8"/>
  <c r="AA72" i="17"/>
  <c r="A73" i="17"/>
  <c r="N72" i="17"/>
  <c r="Q72" i="17"/>
  <c r="C72" i="17"/>
  <c r="O72" i="17"/>
  <c r="Z72" i="17"/>
  <c r="H71" i="13"/>
  <c r="B188" i="21"/>
  <c r="C72" i="6"/>
  <c r="D71" i="6"/>
  <c r="E71" i="6" s="1"/>
  <c r="F71" i="6" s="1"/>
  <c r="A162" i="16"/>
  <c r="C162" i="16" s="1"/>
  <c r="B163" i="16"/>
  <c r="K164" i="7"/>
  <c r="L163" i="7"/>
  <c r="D161" i="8"/>
  <c r="E161" i="8" s="1"/>
  <c r="A163" i="8"/>
  <c r="B162" i="8"/>
  <c r="C162" i="8" s="1"/>
  <c r="B71" i="13"/>
  <c r="F71" i="13"/>
  <c r="G71" i="13" s="1"/>
  <c r="A73" i="13"/>
  <c r="D73" i="13" s="1"/>
  <c r="C72" i="13"/>
  <c r="D72" i="13"/>
  <c r="J72" i="13" s="1"/>
  <c r="K76" i="10"/>
  <c r="B71" i="10"/>
  <c r="C71" i="10" s="1"/>
  <c r="F72" i="8"/>
  <c r="A166" i="6" l="1"/>
  <c r="B165" i="6"/>
  <c r="I73" i="17"/>
  <c r="J73" i="17"/>
  <c r="J105" i="21"/>
  <c r="R14" i="21" s="1"/>
  <c r="F107" i="21"/>
  <c r="G107" i="21" s="1"/>
  <c r="H107" i="21" s="1"/>
  <c r="J107" i="21" s="1"/>
  <c r="AB54" i="17"/>
  <c r="AB54" i="28"/>
  <c r="S62" i="17"/>
  <c r="S62" i="28"/>
  <c r="G73" i="17"/>
  <c r="V73" i="17"/>
  <c r="R73" i="17"/>
  <c r="A253" i="27"/>
  <c r="C252" i="27"/>
  <c r="F251" i="25"/>
  <c r="H251" i="25" s="1"/>
  <c r="G250" i="26"/>
  <c r="A252" i="24"/>
  <c r="B251" i="24"/>
  <c r="C251" i="24" s="1"/>
  <c r="A253" i="25"/>
  <c r="B252" i="25"/>
  <c r="C252" i="25" s="1"/>
  <c r="B252" i="26"/>
  <c r="A251" i="26"/>
  <c r="C251" i="26" s="1"/>
  <c r="H73" i="17"/>
  <c r="W73" i="17"/>
  <c r="X73" i="17"/>
  <c r="J73" i="13"/>
  <c r="I311" i="8"/>
  <c r="J310" i="8"/>
  <c r="K310" i="8" s="1"/>
  <c r="AA73" i="17"/>
  <c r="A74" i="17"/>
  <c r="Q73" i="17"/>
  <c r="Z73" i="17"/>
  <c r="N73" i="17"/>
  <c r="D73" i="17"/>
  <c r="C73" i="17"/>
  <c r="O73" i="17"/>
  <c r="H72" i="13"/>
  <c r="B189" i="21"/>
  <c r="D162" i="16"/>
  <c r="E162" i="16" s="1"/>
  <c r="B164" i="16"/>
  <c r="A163" i="16"/>
  <c r="C163" i="16" s="1"/>
  <c r="D163" i="16" s="1"/>
  <c r="E163" i="16" s="1"/>
  <c r="Y38" i="28" s="1"/>
  <c r="C73" i="6"/>
  <c r="D72" i="6"/>
  <c r="E72" i="6" s="1"/>
  <c r="F72" i="6" s="1"/>
  <c r="K165" i="7"/>
  <c r="L164" i="7"/>
  <c r="D162" i="8"/>
  <c r="B163" i="8"/>
  <c r="C163" i="8" s="1"/>
  <c r="A164" i="8"/>
  <c r="F72" i="13"/>
  <c r="G72" i="13" s="1"/>
  <c r="B72" i="13"/>
  <c r="A74" i="13"/>
  <c r="C73" i="13"/>
  <c r="K77" i="10"/>
  <c r="C32" i="10"/>
  <c r="B72" i="10"/>
  <c r="C72" i="10" s="1"/>
  <c r="F73" i="8"/>
  <c r="A167" i="6" l="1"/>
  <c r="B166" i="6"/>
  <c r="D251" i="26"/>
  <c r="G251" i="26" s="1"/>
  <c r="I74" i="17"/>
  <c r="J74" i="17"/>
  <c r="F108" i="21"/>
  <c r="G108" i="21" s="1"/>
  <c r="H108" i="21" s="1"/>
  <c r="AB55" i="17"/>
  <c r="AB55" i="28"/>
  <c r="E162" i="8"/>
  <c r="F25" i="28"/>
  <c r="G74" i="17"/>
  <c r="V74" i="17"/>
  <c r="R74" i="17"/>
  <c r="F252" i="25"/>
  <c r="H252" i="25" s="1"/>
  <c r="F252" i="27"/>
  <c r="H252" i="27" s="1"/>
  <c r="A254" i="27"/>
  <c r="C253" i="27"/>
  <c r="B252" i="24"/>
  <c r="C252" i="24" s="1"/>
  <c r="A253" i="24"/>
  <c r="A254" i="25"/>
  <c r="B253" i="25"/>
  <c r="C253" i="25" s="1"/>
  <c r="F253" i="25" s="1"/>
  <c r="H253" i="25" s="1"/>
  <c r="B253" i="26"/>
  <c r="A252" i="26"/>
  <c r="C252" i="26" s="1"/>
  <c r="F251" i="24"/>
  <c r="H251" i="24" s="1"/>
  <c r="H74" i="17"/>
  <c r="X74" i="17"/>
  <c r="W74" i="17"/>
  <c r="I312" i="8"/>
  <c r="J311" i="8"/>
  <c r="K311" i="8" s="1"/>
  <c r="A75" i="17"/>
  <c r="O74" i="17"/>
  <c r="Q74" i="17"/>
  <c r="D74" i="17"/>
  <c r="AA74" i="17"/>
  <c r="C74" i="17"/>
  <c r="Z74" i="17"/>
  <c r="N74" i="17"/>
  <c r="H73" i="13"/>
  <c r="B190" i="21"/>
  <c r="B165" i="16"/>
  <c r="A164" i="16"/>
  <c r="C164" i="16" s="1"/>
  <c r="D164" i="16" s="1"/>
  <c r="E164" i="16" s="1"/>
  <c r="C74" i="6"/>
  <c r="D73" i="6"/>
  <c r="E73" i="6" s="1"/>
  <c r="F73" i="6" s="1"/>
  <c r="K166" i="7"/>
  <c r="L165" i="7"/>
  <c r="D163" i="8"/>
  <c r="E163" i="8" s="1"/>
  <c r="B164" i="8"/>
  <c r="C164" i="8" s="1"/>
  <c r="A165" i="8"/>
  <c r="A75" i="13"/>
  <c r="C74" i="13"/>
  <c r="D74" i="13"/>
  <c r="J74" i="13" s="1"/>
  <c r="F73" i="13"/>
  <c r="G73" i="13" s="1"/>
  <c r="B73" i="13"/>
  <c r="K78" i="10"/>
  <c r="B73" i="10"/>
  <c r="C73" i="10" s="1"/>
  <c r="F74" i="8"/>
  <c r="A168" i="6" l="1"/>
  <c r="B167" i="6"/>
  <c r="D252" i="26"/>
  <c r="I75" i="17"/>
  <c r="J75" i="17"/>
  <c r="N34" i="21"/>
  <c r="J108" i="21"/>
  <c r="F109" i="21"/>
  <c r="T63" i="17"/>
  <c r="T63" i="28"/>
  <c r="U63" i="17"/>
  <c r="U63" i="28"/>
  <c r="AB56" i="17"/>
  <c r="AB56" i="28"/>
  <c r="G75" i="17"/>
  <c r="R75" i="17"/>
  <c r="F253" i="27"/>
  <c r="H253" i="27" s="1"/>
  <c r="F252" i="24"/>
  <c r="H252" i="24" s="1"/>
  <c r="A255" i="27"/>
  <c r="C254" i="27"/>
  <c r="A255" i="25"/>
  <c r="B254" i="25"/>
  <c r="C254" i="25" s="1"/>
  <c r="B254" i="26"/>
  <c r="A253" i="26"/>
  <c r="C253" i="26" s="1"/>
  <c r="D254" i="26" s="1"/>
  <c r="A254" i="24"/>
  <c r="B253" i="24"/>
  <c r="C253" i="24" s="1"/>
  <c r="G252" i="26"/>
  <c r="H75" i="17"/>
  <c r="X75" i="17"/>
  <c r="W75" i="17"/>
  <c r="J312" i="8"/>
  <c r="K312" i="8" s="1"/>
  <c r="I313" i="8"/>
  <c r="C75" i="17"/>
  <c r="Z75" i="17"/>
  <c r="N75" i="17"/>
  <c r="AA75" i="17"/>
  <c r="O75" i="17"/>
  <c r="Q75" i="17"/>
  <c r="D75" i="17"/>
  <c r="H74" i="13"/>
  <c r="B191" i="21"/>
  <c r="C75" i="6"/>
  <c r="D74" i="6"/>
  <c r="E74" i="6" s="1"/>
  <c r="F74" i="6" s="1"/>
  <c r="A165" i="16"/>
  <c r="C165" i="16" s="1"/>
  <c r="B166" i="16"/>
  <c r="K167" i="7"/>
  <c r="L166" i="7"/>
  <c r="D164" i="8"/>
  <c r="E164" i="8" s="1"/>
  <c r="B165" i="8"/>
  <c r="C165" i="8" s="1"/>
  <c r="A166" i="8"/>
  <c r="E74" i="13"/>
  <c r="B74" i="13"/>
  <c r="A76" i="13"/>
  <c r="D75" i="13"/>
  <c r="J75" i="13" s="1"/>
  <c r="C75" i="13"/>
  <c r="B75" i="13" s="1"/>
  <c r="K79" i="10"/>
  <c r="B74" i="10"/>
  <c r="C74" i="10" s="1"/>
  <c r="F75" i="8"/>
  <c r="A169" i="6" l="1"/>
  <c r="B168" i="6"/>
  <c r="D257" i="26"/>
  <c r="D255" i="26"/>
  <c r="D258" i="26"/>
  <c r="D253" i="26"/>
  <c r="G253" i="26" s="1"/>
  <c r="D256" i="26"/>
  <c r="I76" i="17"/>
  <c r="J76" i="17"/>
  <c r="F110" i="21"/>
  <c r="G110" i="21" s="1"/>
  <c r="H110" i="21" s="1"/>
  <c r="J110" i="21" s="1"/>
  <c r="G109" i="21"/>
  <c r="H109" i="21" s="1"/>
  <c r="J109" i="21" s="1"/>
  <c r="F111" i="21"/>
  <c r="V75" i="17"/>
  <c r="V75" i="28"/>
  <c r="S63" i="17"/>
  <c r="S63" i="28"/>
  <c r="AB57" i="17"/>
  <c r="AB57" i="28"/>
  <c r="G76" i="17"/>
  <c r="R76" i="17"/>
  <c r="F254" i="27"/>
  <c r="H254" i="27" s="1"/>
  <c r="F254" i="25"/>
  <c r="H254" i="25" s="1"/>
  <c r="F253" i="24"/>
  <c r="H253" i="24" s="1"/>
  <c r="A256" i="27"/>
  <c r="C255" i="27"/>
  <c r="B254" i="24"/>
  <c r="C254" i="24" s="1"/>
  <c r="A255" i="24"/>
  <c r="B255" i="26"/>
  <c r="A254" i="26"/>
  <c r="A256" i="25"/>
  <c r="B255" i="25"/>
  <c r="C255" i="25" s="1"/>
  <c r="F255" i="25" s="1"/>
  <c r="H255" i="25" s="1"/>
  <c r="H76" i="17"/>
  <c r="X76" i="17"/>
  <c r="W76" i="17"/>
  <c r="J313" i="8"/>
  <c r="K313" i="8" s="1"/>
  <c r="I314" i="8"/>
  <c r="O76" i="17"/>
  <c r="Q76" i="17"/>
  <c r="D76" i="17"/>
  <c r="AA76" i="17"/>
  <c r="C76" i="17"/>
  <c r="Z76" i="17"/>
  <c r="N76" i="17"/>
  <c r="H75" i="13"/>
  <c r="B192" i="21"/>
  <c r="D165" i="16"/>
  <c r="E165" i="16" s="1"/>
  <c r="B167" i="16"/>
  <c r="A166" i="16"/>
  <c r="C166" i="16" s="1"/>
  <c r="C76" i="6"/>
  <c r="D75" i="6"/>
  <c r="E75" i="6" s="1"/>
  <c r="F75" i="6" s="1"/>
  <c r="K168" i="7"/>
  <c r="L167" i="7"/>
  <c r="D165" i="8"/>
  <c r="B166" i="8"/>
  <c r="C166" i="8" s="1"/>
  <c r="A167" i="8"/>
  <c r="A77" i="13"/>
  <c r="D76" i="13"/>
  <c r="J76" i="13" s="1"/>
  <c r="C76" i="13"/>
  <c r="B76" i="13" s="1"/>
  <c r="F74" i="13"/>
  <c r="G74" i="13" s="1"/>
  <c r="E75" i="13"/>
  <c r="K80" i="10"/>
  <c r="C33" i="10"/>
  <c r="B75" i="10"/>
  <c r="C75" i="10" s="1"/>
  <c r="F76" i="8"/>
  <c r="A170" i="6" l="1"/>
  <c r="B169" i="6"/>
  <c r="G111" i="21"/>
  <c r="H111" i="21" s="1"/>
  <c r="N35" i="21" s="1"/>
  <c r="F112" i="21"/>
  <c r="G112" i="21" s="1"/>
  <c r="H112" i="21" s="1"/>
  <c r="J112" i="21" s="1"/>
  <c r="AB58" i="17"/>
  <c r="AB58" i="28"/>
  <c r="E165" i="8"/>
  <c r="F26" i="28"/>
  <c r="T64" i="17"/>
  <c r="T64" i="28"/>
  <c r="F255" i="27"/>
  <c r="H255" i="27" s="1"/>
  <c r="A257" i="27"/>
  <c r="C256" i="27"/>
  <c r="B256" i="26"/>
  <c r="A255" i="26"/>
  <c r="G255" i="26" s="1"/>
  <c r="A257" i="25"/>
  <c r="B256" i="25"/>
  <c r="C256" i="25" s="1"/>
  <c r="A256" i="24"/>
  <c r="B255" i="24"/>
  <c r="C255" i="24" s="1"/>
  <c r="G254" i="26"/>
  <c r="F254" i="24"/>
  <c r="H254" i="24" s="1"/>
  <c r="I315" i="8"/>
  <c r="J314" i="8"/>
  <c r="K314" i="8" s="1"/>
  <c r="H76" i="13"/>
  <c r="B193" i="21"/>
  <c r="B168" i="16"/>
  <c r="A167" i="16"/>
  <c r="C167" i="16" s="1"/>
  <c r="C77" i="6"/>
  <c r="D76" i="6"/>
  <c r="E76" i="6" s="1"/>
  <c r="F76" i="6" s="1"/>
  <c r="D166" i="16"/>
  <c r="E166" i="16" s="1"/>
  <c r="Y39" i="28" s="1"/>
  <c r="K169" i="7"/>
  <c r="L168" i="7"/>
  <c r="D166" i="8"/>
  <c r="E166" i="8" s="1"/>
  <c r="B167" i="8"/>
  <c r="C167" i="8" s="1"/>
  <c r="A168" i="8"/>
  <c r="E76" i="13"/>
  <c r="F75" i="13"/>
  <c r="G75" i="13" s="1"/>
  <c r="A78" i="13"/>
  <c r="D77" i="13"/>
  <c r="C77" i="13"/>
  <c r="B77" i="13" s="1"/>
  <c r="K81" i="10"/>
  <c r="B76" i="10"/>
  <c r="C76" i="10" s="1"/>
  <c r="F77" i="8"/>
  <c r="A171" i="6" l="1"/>
  <c r="B170" i="6"/>
  <c r="J111" i="21"/>
  <c r="F113" i="21"/>
  <c r="G113" i="21" s="1"/>
  <c r="H113" i="21" s="1"/>
  <c r="J113" i="21" s="1"/>
  <c r="U64" i="17"/>
  <c r="U64" i="28"/>
  <c r="V76" i="17"/>
  <c r="V76" i="28"/>
  <c r="F256" i="27"/>
  <c r="H256" i="27" s="1"/>
  <c r="A258" i="27"/>
  <c r="C257" i="27"/>
  <c r="F255" i="24"/>
  <c r="H255" i="24" s="1"/>
  <c r="B256" i="24"/>
  <c r="C256" i="24" s="1"/>
  <c r="A257" i="24"/>
  <c r="A258" i="25"/>
  <c r="B257" i="25"/>
  <c r="C257" i="25" s="1"/>
  <c r="F257" i="25" s="1"/>
  <c r="H257" i="25" s="1"/>
  <c r="F256" i="25"/>
  <c r="H256" i="25" s="1"/>
  <c r="B257" i="26"/>
  <c r="A256" i="26"/>
  <c r="G256" i="26" s="1"/>
  <c r="I316" i="8"/>
  <c r="J315" i="8"/>
  <c r="K315" i="8" s="1"/>
  <c r="H77" i="13"/>
  <c r="J77" i="13"/>
  <c r="B194" i="21"/>
  <c r="C78" i="6"/>
  <c r="D77" i="6"/>
  <c r="E77" i="6" s="1"/>
  <c r="F77" i="6" s="1"/>
  <c r="D167" i="16"/>
  <c r="E167" i="16" s="1"/>
  <c r="A168" i="16"/>
  <c r="C168" i="16" s="1"/>
  <c r="B169" i="16"/>
  <c r="K170" i="7"/>
  <c r="L169" i="7"/>
  <c r="D167" i="8"/>
  <c r="E167" i="8" s="1"/>
  <c r="A169" i="8"/>
  <c r="B168" i="8"/>
  <c r="C168" i="8" s="1"/>
  <c r="A79" i="13"/>
  <c r="D78" i="13"/>
  <c r="J78" i="13" s="1"/>
  <c r="C78" i="13"/>
  <c r="B78" i="13" s="1"/>
  <c r="E77" i="13"/>
  <c r="F76" i="13"/>
  <c r="G76" i="13" s="1"/>
  <c r="K82" i="10"/>
  <c r="B77" i="10"/>
  <c r="C77" i="10" s="1"/>
  <c r="F78" i="8"/>
  <c r="A172" i="6" l="1"/>
  <c r="B171" i="6"/>
  <c r="F114" i="21"/>
  <c r="G114" i="21" s="1"/>
  <c r="H114" i="21" s="1"/>
  <c r="AB60" i="17"/>
  <c r="AB60" i="28"/>
  <c r="AB59" i="17"/>
  <c r="AB59" i="28"/>
  <c r="S64" i="17"/>
  <c r="S64" i="28"/>
  <c r="F257" i="27"/>
  <c r="H257" i="27" s="1"/>
  <c r="A259" i="27"/>
  <c r="C258" i="27"/>
  <c r="F258" i="27" s="1"/>
  <c r="H258" i="27" s="1"/>
  <c r="A258" i="24"/>
  <c r="B257" i="24"/>
  <c r="C257" i="24" s="1"/>
  <c r="F256" i="24"/>
  <c r="H256" i="24" s="1"/>
  <c r="B258" i="26"/>
  <c r="A257" i="26"/>
  <c r="A259" i="25"/>
  <c r="B258" i="25"/>
  <c r="C258" i="25" s="1"/>
  <c r="I317" i="8"/>
  <c r="J316" i="8"/>
  <c r="K316" i="8" s="1"/>
  <c r="H78" i="13"/>
  <c r="B195" i="21"/>
  <c r="D168" i="16"/>
  <c r="E168" i="16" s="1"/>
  <c r="A169" i="16"/>
  <c r="C169" i="16" s="1"/>
  <c r="B170" i="16"/>
  <c r="C79" i="6"/>
  <c r="D78" i="6"/>
  <c r="E78" i="6" s="1"/>
  <c r="F78" i="6" s="1"/>
  <c r="K171" i="7"/>
  <c r="L170" i="7"/>
  <c r="D168" i="8"/>
  <c r="B169" i="8"/>
  <c r="C169" i="8" s="1"/>
  <c r="A170" i="8"/>
  <c r="A80" i="13"/>
  <c r="D79" i="13"/>
  <c r="J79" i="13" s="1"/>
  <c r="C79" i="13"/>
  <c r="B79" i="13" s="1"/>
  <c r="E78" i="13"/>
  <c r="F77" i="13"/>
  <c r="G77" i="13" s="1"/>
  <c r="K83" i="10"/>
  <c r="C34" i="10"/>
  <c r="B78" i="10"/>
  <c r="C78" i="10" s="1"/>
  <c r="F79" i="8"/>
  <c r="A173" i="6" l="1"/>
  <c r="B172" i="6"/>
  <c r="N36" i="21"/>
  <c r="J114" i="21"/>
  <c r="F115" i="21"/>
  <c r="F116" i="21" s="1"/>
  <c r="AB61" i="17"/>
  <c r="AB61" i="28"/>
  <c r="E168" i="8"/>
  <c r="F27" i="28"/>
  <c r="U65" i="17"/>
  <c r="U65" i="28"/>
  <c r="G257" i="26"/>
  <c r="F258" i="25"/>
  <c r="H258" i="25" s="1"/>
  <c r="F257" i="24"/>
  <c r="H257" i="24" s="1"/>
  <c r="A260" i="27"/>
  <c r="C259" i="27"/>
  <c r="A260" i="25"/>
  <c r="B259" i="25"/>
  <c r="C259" i="25" s="1"/>
  <c r="F259" i="25" s="1"/>
  <c r="H259" i="25" s="1"/>
  <c r="B258" i="24"/>
  <c r="C258" i="24" s="1"/>
  <c r="A259" i="24"/>
  <c r="B259" i="26"/>
  <c r="A258" i="26"/>
  <c r="G258" i="26" s="1"/>
  <c r="J317" i="8"/>
  <c r="K317" i="8" s="1"/>
  <c r="I318" i="8"/>
  <c r="H79" i="13"/>
  <c r="B196" i="21"/>
  <c r="B171" i="16"/>
  <c r="A170" i="16"/>
  <c r="C170" i="16" s="1"/>
  <c r="C80" i="6"/>
  <c r="D79" i="6"/>
  <c r="E79" i="6" s="1"/>
  <c r="F79" i="6" s="1"/>
  <c r="D169" i="16"/>
  <c r="E169" i="16" s="1"/>
  <c r="Y40" i="28" s="1"/>
  <c r="K172" i="7"/>
  <c r="L171" i="7"/>
  <c r="D169" i="8"/>
  <c r="E169" i="8" s="1"/>
  <c r="A171" i="8"/>
  <c r="B170" i="8"/>
  <c r="C170" i="8" s="1"/>
  <c r="E79" i="13"/>
  <c r="F78" i="13"/>
  <c r="G78" i="13" s="1"/>
  <c r="A81" i="13"/>
  <c r="C80" i="13"/>
  <c r="B80" i="13" s="1"/>
  <c r="D80" i="13"/>
  <c r="J80" i="13" s="1"/>
  <c r="K84" i="10"/>
  <c r="B79" i="10"/>
  <c r="F80" i="8"/>
  <c r="A174" i="6" l="1"/>
  <c r="B173" i="6"/>
  <c r="V77" i="28"/>
  <c r="V77" i="17"/>
  <c r="G115" i="21"/>
  <c r="H115" i="21" s="1"/>
  <c r="J115" i="21" s="1"/>
  <c r="G116" i="21"/>
  <c r="H116" i="21" s="1"/>
  <c r="J116" i="21" s="1"/>
  <c r="F117" i="21"/>
  <c r="AB62" i="17"/>
  <c r="AB62" i="28"/>
  <c r="T65" i="17"/>
  <c r="T65" i="28"/>
  <c r="F258" i="24"/>
  <c r="H258" i="24" s="1"/>
  <c r="F259" i="27"/>
  <c r="H259" i="27" s="1"/>
  <c r="A261" i="27"/>
  <c r="C260" i="27"/>
  <c r="B260" i="26"/>
  <c r="A259" i="26"/>
  <c r="G259" i="26" s="1"/>
  <c r="A260" i="24"/>
  <c r="B259" i="24"/>
  <c r="C259" i="24" s="1"/>
  <c r="A261" i="25"/>
  <c r="B260" i="25"/>
  <c r="C260" i="25" s="1"/>
  <c r="I319" i="8"/>
  <c r="J318" i="8"/>
  <c r="K318" i="8" s="1"/>
  <c r="H80" i="13"/>
  <c r="B197" i="21"/>
  <c r="C81" i="6"/>
  <c r="D80" i="6"/>
  <c r="E80" i="6" s="1"/>
  <c r="F80" i="6" s="1"/>
  <c r="D170" i="16"/>
  <c r="E170" i="16" s="1"/>
  <c r="B172" i="16"/>
  <c r="A171" i="16"/>
  <c r="C171" i="16" s="1"/>
  <c r="K173" i="7"/>
  <c r="L172" i="7"/>
  <c r="D170" i="8"/>
  <c r="E170" i="8" s="1"/>
  <c r="A172" i="8"/>
  <c r="B171" i="8"/>
  <c r="C171" i="8" s="1"/>
  <c r="A82" i="13"/>
  <c r="D81" i="13"/>
  <c r="J81" i="13" s="1"/>
  <c r="C81" i="13"/>
  <c r="B81" i="13" s="1"/>
  <c r="E80" i="13"/>
  <c r="F79" i="13"/>
  <c r="G79" i="13" s="1"/>
  <c r="B80" i="10"/>
  <c r="C79" i="10"/>
  <c r="K85" i="10"/>
  <c r="F81" i="8"/>
  <c r="A175" i="6" l="1"/>
  <c r="B174" i="6"/>
  <c r="G117" i="21"/>
  <c r="H117" i="21" s="1"/>
  <c r="J117" i="21" s="1"/>
  <c r="R15" i="21" s="1"/>
  <c r="F118" i="21"/>
  <c r="G118" i="21" s="1"/>
  <c r="H118" i="21" s="1"/>
  <c r="J118" i="21" s="1"/>
  <c r="AB63" i="17"/>
  <c r="AB63" i="28"/>
  <c r="S65" i="17"/>
  <c r="S65" i="28"/>
  <c r="F260" i="25"/>
  <c r="H260" i="25" s="1"/>
  <c r="F260" i="27"/>
  <c r="H260" i="27" s="1"/>
  <c r="A262" i="27"/>
  <c r="C261" i="27"/>
  <c r="F261" i="27" s="1"/>
  <c r="H261" i="27" s="1"/>
  <c r="A262" i="25"/>
  <c r="B261" i="25"/>
  <c r="C261" i="25" s="1"/>
  <c r="F261" i="25" s="1"/>
  <c r="H261" i="25" s="1"/>
  <c r="F259" i="24"/>
  <c r="H259" i="24" s="1"/>
  <c r="B260" i="24"/>
  <c r="C260" i="24" s="1"/>
  <c r="A261" i="24"/>
  <c r="B261" i="26"/>
  <c r="A260" i="26"/>
  <c r="I320" i="8"/>
  <c r="J319" i="8"/>
  <c r="K319" i="8" s="1"/>
  <c r="H81" i="13"/>
  <c r="B198" i="21"/>
  <c r="B173" i="16"/>
  <c r="A172" i="16"/>
  <c r="C172" i="16" s="1"/>
  <c r="C82" i="6"/>
  <c r="D81" i="6"/>
  <c r="E81" i="6" s="1"/>
  <c r="F81" i="6" s="1"/>
  <c r="D171" i="16"/>
  <c r="E171" i="16" s="1"/>
  <c r="K174" i="7"/>
  <c r="L173" i="7"/>
  <c r="D171" i="8"/>
  <c r="A173" i="8"/>
  <c r="B172" i="8"/>
  <c r="C172" i="8" s="1"/>
  <c r="E81" i="13"/>
  <c r="F80" i="13"/>
  <c r="G80" i="13" s="1"/>
  <c r="A83" i="13"/>
  <c r="C82" i="13"/>
  <c r="B82" i="13" s="1"/>
  <c r="D82" i="13"/>
  <c r="J82" i="13" s="1"/>
  <c r="C80" i="10"/>
  <c r="B81" i="10"/>
  <c r="K86" i="10"/>
  <c r="C35" i="10"/>
  <c r="F82" i="8"/>
  <c r="A176" i="6" l="1"/>
  <c r="B175" i="6"/>
  <c r="N37" i="21"/>
  <c r="F119" i="21"/>
  <c r="G119" i="21" s="1"/>
  <c r="H119" i="21" s="1"/>
  <c r="J119" i="21" s="1"/>
  <c r="T66" i="17"/>
  <c r="T66" i="28"/>
  <c r="U66" i="17"/>
  <c r="U66" i="28"/>
  <c r="E171" i="8"/>
  <c r="F28" i="28"/>
  <c r="AB64" i="17"/>
  <c r="AB64" i="28"/>
  <c r="G260" i="26"/>
  <c r="A263" i="27"/>
  <c r="C262" i="27"/>
  <c r="F262" i="27" s="1"/>
  <c r="H262" i="27" s="1"/>
  <c r="B262" i="26"/>
  <c r="A261" i="26"/>
  <c r="A262" i="24"/>
  <c r="B261" i="24"/>
  <c r="C261" i="24" s="1"/>
  <c r="F260" i="24"/>
  <c r="H260" i="24" s="1"/>
  <c r="A263" i="25"/>
  <c r="B262" i="25"/>
  <c r="C262" i="25" s="1"/>
  <c r="I321" i="8"/>
  <c r="J320" i="8"/>
  <c r="K320" i="8" s="1"/>
  <c r="H82" i="13"/>
  <c r="B199" i="21"/>
  <c r="B174" i="16"/>
  <c r="A173" i="16"/>
  <c r="C173" i="16" s="1"/>
  <c r="D173" i="16" s="1"/>
  <c r="E173" i="16" s="1"/>
  <c r="C83" i="6"/>
  <c r="D82" i="6"/>
  <c r="E82" i="6" s="1"/>
  <c r="F82" i="6" s="1"/>
  <c r="D172" i="16"/>
  <c r="E172" i="16" s="1"/>
  <c r="Y41" i="28" s="1"/>
  <c r="K175" i="7"/>
  <c r="L174" i="7"/>
  <c r="D172" i="8"/>
  <c r="E172" i="8" s="1"/>
  <c r="A174" i="8"/>
  <c r="B173" i="8"/>
  <c r="C173" i="8" s="1"/>
  <c r="A84" i="13"/>
  <c r="D83" i="13"/>
  <c r="J83" i="13" s="1"/>
  <c r="C83" i="13"/>
  <c r="B83" i="13" s="1"/>
  <c r="E82" i="13"/>
  <c r="F81" i="13"/>
  <c r="G81" i="13" s="1"/>
  <c r="C81" i="10"/>
  <c r="B82" i="10"/>
  <c r="K87" i="10"/>
  <c r="F83" i="8"/>
  <c r="A177" i="6" l="1"/>
  <c r="B176" i="6"/>
  <c r="F120" i="21"/>
  <c r="G120" i="21" s="1"/>
  <c r="H120" i="21" s="1"/>
  <c r="J120" i="21" s="1"/>
  <c r="AB65" i="17"/>
  <c r="AB65" i="28"/>
  <c r="F261" i="24"/>
  <c r="H261" i="24" s="1"/>
  <c r="A264" i="27"/>
  <c r="C263" i="27"/>
  <c r="A264" i="25"/>
  <c r="B263" i="25"/>
  <c r="C263" i="25" s="1"/>
  <c r="F263" i="25" s="1"/>
  <c r="H263" i="25" s="1"/>
  <c r="G261" i="26"/>
  <c r="F262" i="25"/>
  <c r="H262" i="25" s="1"/>
  <c r="B262" i="24"/>
  <c r="C262" i="24" s="1"/>
  <c r="A263" i="24"/>
  <c r="B263" i="26"/>
  <c r="A262" i="26"/>
  <c r="J321" i="8"/>
  <c r="K321" i="8" s="1"/>
  <c r="I322" i="8"/>
  <c r="H83" i="13"/>
  <c r="B200" i="21"/>
  <c r="B175" i="16"/>
  <c r="A174" i="16"/>
  <c r="C174" i="16" s="1"/>
  <c r="C84" i="6"/>
  <c r="D83" i="6"/>
  <c r="E83" i="6" s="1"/>
  <c r="F83" i="6" s="1"/>
  <c r="K176" i="7"/>
  <c r="L175" i="7"/>
  <c r="D173" i="8"/>
  <c r="E173" i="8" s="1"/>
  <c r="A175" i="8"/>
  <c r="B174" i="8"/>
  <c r="C174" i="8" s="1"/>
  <c r="E83" i="13"/>
  <c r="F82" i="13"/>
  <c r="G82" i="13" s="1"/>
  <c r="A85" i="13"/>
  <c r="D84" i="13"/>
  <c r="J84" i="13" s="1"/>
  <c r="C84" i="13"/>
  <c r="B84" i="13" s="1"/>
  <c r="C82" i="10"/>
  <c r="B83" i="10"/>
  <c r="K88" i="10"/>
  <c r="F84" i="8"/>
  <c r="V78" i="28" l="1"/>
  <c r="V78" i="17"/>
  <c r="A178" i="6"/>
  <c r="B177" i="6"/>
  <c r="N38" i="21"/>
  <c r="F121" i="21"/>
  <c r="F122" i="21" s="1"/>
  <c r="S66" i="17"/>
  <c r="S66" i="28"/>
  <c r="AB66" i="17"/>
  <c r="AB66" i="28"/>
  <c r="G262" i="26"/>
  <c r="F263" i="27"/>
  <c r="H263" i="27" s="1"/>
  <c r="A265" i="27"/>
  <c r="C264" i="27"/>
  <c r="F264" i="27" s="1"/>
  <c r="H264" i="27" s="1"/>
  <c r="A265" i="25"/>
  <c r="B264" i="25"/>
  <c r="C264" i="25" s="1"/>
  <c r="A264" i="24"/>
  <c r="B263" i="24"/>
  <c r="C263" i="24" s="1"/>
  <c r="B264" i="26"/>
  <c r="A263" i="26"/>
  <c r="F262" i="24"/>
  <c r="H262" i="24" s="1"/>
  <c r="I323" i="8"/>
  <c r="J322" i="8"/>
  <c r="K322" i="8" s="1"/>
  <c r="H84" i="13"/>
  <c r="B201" i="21"/>
  <c r="C85" i="6"/>
  <c r="D84" i="6"/>
  <c r="E84" i="6" s="1"/>
  <c r="F84" i="6" s="1"/>
  <c r="D174" i="16"/>
  <c r="E174" i="16" s="1"/>
  <c r="B176" i="16"/>
  <c r="A175" i="16"/>
  <c r="C175" i="16" s="1"/>
  <c r="K177" i="7"/>
  <c r="L176" i="7"/>
  <c r="D174" i="8"/>
  <c r="A176" i="8"/>
  <c r="B175" i="8"/>
  <c r="C175" i="8" s="1"/>
  <c r="A86" i="13"/>
  <c r="D85" i="13"/>
  <c r="J85" i="13" s="1"/>
  <c r="C85" i="13"/>
  <c r="B85" i="13" s="1"/>
  <c r="E84" i="13"/>
  <c r="F83" i="13"/>
  <c r="G83" i="13" s="1"/>
  <c r="B84" i="10"/>
  <c r="C83" i="10"/>
  <c r="K89" i="10"/>
  <c r="C36" i="10"/>
  <c r="F85" i="8"/>
  <c r="A179" i="6" l="1"/>
  <c r="B178" i="6"/>
  <c r="G121" i="21"/>
  <c r="H121" i="21" s="1"/>
  <c r="J121" i="21" s="1"/>
  <c r="G122" i="21"/>
  <c r="H122" i="21" s="1"/>
  <c r="J122" i="21" s="1"/>
  <c r="F123" i="21"/>
  <c r="AB67" i="17"/>
  <c r="AB67" i="28"/>
  <c r="E174" i="8"/>
  <c r="F29" i="28"/>
  <c r="U67" i="17"/>
  <c r="U67" i="28"/>
  <c r="A266" i="27"/>
  <c r="C265" i="27"/>
  <c r="B265" i="26"/>
  <c r="A264" i="26"/>
  <c r="F263" i="24"/>
  <c r="H263" i="24" s="1"/>
  <c r="F264" i="25"/>
  <c r="H264" i="25" s="1"/>
  <c r="G263" i="26"/>
  <c r="B264" i="24"/>
  <c r="C264" i="24" s="1"/>
  <c r="A265" i="24"/>
  <c r="A266" i="25"/>
  <c r="B265" i="25"/>
  <c r="C265" i="25" s="1"/>
  <c r="I324" i="8"/>
  <c r="J323" i="8"/>
  <c r="K323" i="8" s="1"/>
  <c r="H85" i="13"/>
  <c r="B202" i="21"/>
  <c r="D175" i="16"/>
  <c r="E175" i="16" s="1"/>
  <c r="Y42" i="28" s="1"/>
  <c r="B177" i="16"/>
  <c r="A176" i="16"/>
  <c r="C176" i="16" s="1"/>
  <c r="C86" i="6"/>
  <c r="D85" i="6"/>
  <c r="E85" i="6" s="1"/>
  <c r="F85" i="6" s="1"/>
  <c r="K178" i="7"/>
  <c r="L177" i="7"/>
  <c r="D175" i="8"/>
  <c r="E175" i="8" s="1"/>
  <c r="A177" i="8"/>
  <c r="B176" i="8"/>
  <c r="C176" i="8" s="1"/>
  <c r="E85" i="13"/>
  <c r="F84" i="13"/>
  <c r="G84" i="13" s="1"/>
  <c r="A87" i="13"/>
  <c r="C86" i="13"/>
  <c r="B86" i="13" s="1"/>
  <c r="D86" i="13"/>
  <c r="J86" i="13" s="1"/>
  <c r="B85" i="10"/>
  <c r="C84" i="10"/>
  <c r="K90" i="10"/>
  <c r="F86" i="8"/>
  <c r="A180" i="6" l="1"/>
  <c r="B179" i="6"/>
  <c r="G123" i="21"/>
  <c r="H123" i="21" s="1"/>
  <c r="J123" i="21" s="1"/>
  <c r="F124" i="21"/>
  <c r="G124" i="21" s="1"/>
  <c r="H124" i="21" s="1"/>
  <c r="J124" i="21" s="1"/>
  <c r="AB68" i="17"/>
  <c r="AB68" i="28"/>
  <c r="T67" i="17"/>
  <c r="T67" i="28"/>
  <c r="G264" i="26"/>
  <c r="F265" i="27"/>
  <c r="H265" i="27" s="1"/>
  <c r="F264" i="24"/>
  <c r="H264" i="24" s="1"/>
  <c r="A267" i="27"/>
  <c r="C266" i="27"/>
  <c r="F265" i="25"/>
  <c r="H265" i="25" s="1"/>
  <c r="A267" i="25"/>
  <c r="B266" i="25"/>
  <c r="C266" i="25" s="1"/>
  <c r="A266" i="24"/>
  <c r="B265" i="24"/>
  <c r="C265" i="24" s="1"/>
  <c r="B266" i="26"/>
  <c r="A265" i="26"/>
  <c r="J324" i="8"/>
  <c r="K324" i="8" s="1"/>
  <c r="I325" i="8"/>
  <c r="H86" i="13"/>
  <c r="B203" i="21"/>
  <c r="A177" i="16"/>
  <c r="C177" i="16" s="1"/>
  <c r="B178" i="16"/>
  <c r="C87" i="6"/>
  <c r="D86" i="6"/>
  <c r="E86" i="6" s="1"/>
  <c r="F86" i="6" s="1"/>
  <c r="D176" i="16"/>
  <c r="E176" i="16" s="1"/>
  <c r="K179" i="7"/>
  <c r="L178" i="7"/>
  <c r="D176" i="8"/>
  <c r="E176" i="8" s="1"/>
  <c r="A178" i="8"/>
  <c r="B177" i="8"/>
  <c r="C177" i="8" s="1"/>
  <c r="A88" i="13"/>
  <c r="D87" i="13"/>
  <c r="J87" i="13" s="1"/>
  <c r="C87" i="13"/>
  <c r="B87" i="13" s="1"/>
  <c r="E86" i="13"/>
  <c r="F85" i="13"/>
  <c r="G85" i="13" s="1"/>
  <c r="B86" i="10"/>
  <c r="C85" i="10"/>
  <c r="K91" i="10"/>
  <c r="F87" i="8"/>
  <c r="V79" i="17" l="1"/>
  <c r="V79" i="28"/>
  <c r="A181" i="6"/>
  <c r="B180" i="6"/>
  <c r="N39" i="21"/>
  <c r="F125" i="21"/>
  <c r="G125" i="21" s="1"/>
  <c r="H125" i="21" s="1"/>
  <c r="J125" i="21" s="1"/>
  <c r="AB69" i="17"/>
  <c r="AB69" i="28"/>
  <c r="S67" i="17"/>
  <c r="S67" i="28"/>
  <c r="G265" i="26"/>
  <c r="F266" i="25"/>
  <c r="H266" i="25" s="1"/>
  <c r="F266" i="27"/>
  <c r="H266" i="27" s="1"/>
  <c r="F265" i="24"/>
  <c r="H265" i="24" s="1"/>
  <c r="A268" i="27"/>
  <c r="C267" i="27"/>
  <c r="B267" i="26"/>
  <c r="A266" i="26"/>
  <c r="A268" i="25"/>
  <c r="B267" i="25"/>
  <c r="C267" i="25" s="1"/>
  <c r="B266" i="24"/>
  <c r="C266" i="24" s="1"/>
  <c r="A267" i="24"/>
  <c r="J325" i="8"/>
  <c r="K325" i="8" s="1"/>
  <c r="I326" i="8"/>
  <c r="H87" i="13"/>
  <c r="B204" i="21"/>
  <c r="C88" i="6"/>
  <c r="D87" i="6"/>
  <c r="E87" i="6" s="1"/>
  <c r="F87" i="6" s="1"/>
  <c r="A178" i="16"/>
  <c r="C178" i="16" s="1"/>
  <c r="B179" i="16"/>
  <c r="D177" i="16"/>
  <c r="E177" i="16" s="1"/>
  <c r="K180" i="7"/>
  <c r="L179" i="7"/>
  <c r="D177" i="8"/>
  <c r="B178" i="8"/>
  <c r="C178" i="8" s="1"/>
  <c r="A179" i="8"/>
  <c r="E87" i="13"/>
  <c r="F86" i="13"/>
  <c r="G86" i="13" s="1"/>
  <c r="D88" i="13"/>
  <c r="J88" i="13" s="1"/>
  <c r="C88" i="13"/>
  <c r="B88" i="13" s="1"/>
  <c r="A89" i="13"/>
  <c r="B87" i="10"/>
  <c r="C86" i="10"/>
  <c r="C37" i="10"/>
  <c r="D126" i="10" s="1"/>
  <c r="K92" i="10"/>
  <c r="F88" i="8"/>
  <c r="A182" i="6" l="1"/>
  <c r="B181" i="6"/>
  <c r="F126" i="21"/>
  <c r="G126" i="21" s="1"/>
  <c r="H126" i="21" s="1"/>
  <c r="E177" i="8"/>
  <c r="F30" i="28"/>
  <c r="AB70" i="17"/>
  <c r="AB70" i="28"/>
  <c r="G266" i="26"/>
  <c r="F267" i="27"/>
  <c r="H267" i="27" s="1"/>
  <c r="F266" i="24"/>
  <c r="H266" i="24" s="1"/>
  <c r="A269" i="27"/>
  <c r="C268" i="27"/>
  <c r="A269" i="25"/>
  <c r="B268" i="25"/>
  <c r="C268" i="25" s="1"/>
  <c r="F268" i="25" s="1"/>
  <c r="H268" i="25" s="1"/>
  <c r="A268" i="24"/>
  <c r="B267" i="24"/>
  <c r="C267" i="24" s="1"/>
  <c r="F267" i="25"/>
  <c r="H267" i="25" s="1"/>
  <c r="B268" i="26"/>
  <c r="A267" i="26"/>
  <c r="I327" i="8"/>
  <c r="J326" i="8"/>
  <c r="K326" i="8" s="1"/>
  <c r="H88" i="13"/>
  <c r="B205" i="21"/>
  <c r="B180" i="16"/>
  <c r="A179" i="16"/>
  <c r="C179" i="16" s="1"/>
  <c r="D178" i="16"/>
  <c r="E178" i="16" s="1"/>
  <c r="Y43" i="28" s="1"/>
  <c r="C89" i="6"/>
  <c r="D88" i="6"/>
  <c r="E88" i="6" s="1"/>
  <c r="F88" i="6" s="1"/>
  <c r="K181" i="7"/>
  <c r="L180" i="7"/>
  <c r="D178" i="8"/>
  <c r="E178" i="8" s="1"/>
  <c r="A180" i="8"/>
  <c r="B179" i="8"/>
  <c r="C179" i="8" s="1"/>
  <c r="C89" i="13"/>
  <c r="B89" i="13" s="1"/>
  <c r="A90" i="13"/>
  <c r="D89" i="13"/>
  <c r="J89" i="13" s="1"/>
  <c r="E88" i="13"/>
  <c r="F87" i="13"/>
  <c r="G87" i="13" s="1"/>
  <c r="B88" i="10"/>
  <c r="C87" i="10"/>
  <c r="D87" i="10" s="1"/>
  <c r="F87" i="10" s="1"/>
  <c r="D84" i="10"/>
  <c r="F84" i="10" s="1"/>
  <c r="D86" i="10"/>
  <c r="F86" i="10" s="1"/>
  <c r="D85" i="10"/>
  <c r="F85" i="10" s="1"/>
  <c r="D83" i="10"/>
  <c r="F83" i="10" s="1"/>
  <c r="D82" i="10"/>
  <c r="F82" i="10" s="1"/>
  <c r="D80" i="10"/>
  <c r="D81" i="10"/>
  <c r="F81" i="10" s="1"/>
  <c r="D62" i="10"/>
  <c r="D64" i="10"/>
  <c r="D60" i="10"/>
  <c r="D74" i="10"/>
  <c r="D76" i="10"/>
  <c r="D61" i="10"/>
  <c r="D79" i="10"/>
  <c r="D59" i="10"/>
  <c r="D78" i="10"/>
  <c r="D48" i="10"/>
  <c r="D58" i="10"/>
  <c r="D75" i="10"/>
  <c r="D73" i="10"/>
  <c r="D47" i="10"/>
  <c r="D63" i="10"/>
  <c r="D77" i="10"/>
  <c r="D66" i="10"/>
  <c r="D53" i="10"/>
  <c r="D54" i="10"/>
  <c r="D72" i="10"/>
  <c r="D71" i="10"/>
  <c r="D51" i="10"/>
  <c r="D49" i="10"/>
  <c r="D57" i="10"/>
  <c r="D50" i="10"/>
  <c r="D68" i="10"/>
  <c r="D70" i="10"/>
  <c r="D56" i="10"/>
  <c r="D67" i="10"/>
  <c r="D69" i="10"/>
  <c r="D52" i="10"/>
  <c r="D55" i="10"/>
  <c r="D65" i="10"/>
  <c r="D37" i="10"/>
  <c r="D31" i="10"/>
  <c r="D36" i="10"/>
  <c r="D35" i="10"/>
  <c r="D11" i="10"/>
  <c r="D43" i="10"/>
  <c r="D22" i="10"/>
  <c r="D12" i="10"/>
  <c r="D42" i="10"/>
  <c r="D25" i="10"/>
  <c r="D29" i="10"/>
  <c r="D13" i="10"/>
  <c r="D46" i="10"/>
  <c r="D14" i="10"/>
  <c r="D41" i="10"/>
  <c r="D34" i="10"/>
  <c r="D39" i="10"/>
  <c r="D21" i="10"/>
  <c r="D32" i="10"/>
  <c r="D15" i="10"/>
  <c r="D45" i="10"/>
  <c r="D30" i="10"/>
  <c r="D16" i="10"/>
  <c r="D26" i="10"/>
  <c r="D17" i="10"/>
  <c r="D33" i="10"/>
  <c r="D40" i="10"/>
  <c r="D18" i="10"/>
  <c r="D10" i="10"/>
  <c r="D19" i="10"/>
  <c r="D28" i="10"/>
  <c r="D38" i="10"/>
  <c r="D23" i="10"/>
  <c r="D27" i="10"/>
  <c r="D9" i="10"/>
  <c r="D20" i="10"/>
  <c r="D24" i="10"/>
  <c r="D8" i="10"/>
  <c r="D44" i="10"/>
  <c r="F89" i="8"/>
  <c r="A183" i="6" l="1"/>
  <c r="B182" i="6"/>
  <c r="L77" i="28"/>
  <c r="L77" i="17"/>
  <c r="N40" i="21"/>
  <c r="J126" i="21"/>
  <c r="F127" i="21"/>
  <c r="L75" i="17"/>
  <c r="L75" i="28"/>
  <c r="L76" i="17"/>
  <c r="L76" i="28"/>
  <c r="L74" i="17"/>
  <c r="L74" i="28"/>
  <c r="U68" i="17"/>
  <c r="U68" i="28"/>
  <c r="AB71" i="17"/>
  <c r="AB71" i="28"/>
  <c r="T68" i="17"/>
  <c r="T68" i="28"/>
  <c r="G267" i="26"/>
  <c r="F268" i="27"/>
  <c r="H268" i="27" s="1"/>
  <c r="F267" i="24"/>
  <c r="H267" i="24" s="1"/>
  <c r="A270" i="27"/>
  <c r="C269" i="27"/>
  <c r="B269" i="26"/>
  <c r="A268" i="26"/>
  <c r="A270" i="25"/>
  <c r="B269" i="25"/>
  <c r="C269" i="25" s="1"/>
  <c r="B268" i="24"/>
  <c r="C268" i="24" s="1"/>
  <c r="A269" i="24"/>
  <c r="I328" i="8"/>
  <c r="J327" i="8"/>
  <c r="K327" i="8" s="1"/>
  <c r="H89" i="13"/>
  <c r="B206" i="21"/>
  <c r="C90" i="6"/>
  <c r="D89" i="6"/>
  <c r="E89" i="6" s="1"/>
  <c r="F89" i="6" s="1"/>
  <c r="D179" i="16"/>
  <c r="E179" i="16" s="1"/>
  <c r="A180" i="16"/>
  <c r="C180" i="16" s="1"/>
  <c r="B181" i="16"/>
  <c r="K182" i="7"/>
  <c r="L181" i="7"/>
  <c r="D179" i="8"/>
  <c r="E179" i="8" s="1"/>
  <c r="B180" i="8"/>
  <c r="C180" i="8" s="1"/>
  <c r="A181" i="8"/>
  <c r="A91" i="13"/>
  <c r="D90" i="13"/>
  <c r="J90" i="13" s="1"/>
  <c r="C90" i="13"/>
  <c r="B90" i="13" s="1"/>
  <c r="E89" i="13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F88" i="13"/>
  <c r="B89" i="10"/>
  <c r="C88" i="10"/>
  <c r="D88" i="10" s="1"/>
  <c r="F88" i="10" s="1"/>
  <c r="L78" i="28" s="1"/>
  <c r="F90" i="8"/>
  <c r="A184" i="6" l="1"/>
  <c r="B183" i="6"/>
  <c r="G127" i="21"/>
  <c r="H127" i="21" s="1"/>
  <c r="J127" i="21" s="1"/>
  <c r="F128" i="21"/>
  <c r="G128" i="21" s="1"/>
  <c r="H128" i="21" s="1"/>
  <c r="J128" i="21" s="1"/>
  <c r="S68" i="17"/>
  <c r="S68" i="28"/>
  <c r="L73" i="17"/>
  <c r="L73" i="28"/>
  <c r="AB72" i="17"/>
  <c r="AB72" i="28"/>
  <c r="L72" i="17"/>
  <c r="L72" i="28"/>
  <c r="L71" i="17"/>
  <c r="L71" i="28"/>
  <c r="F269" i="27"/>
  <c r="H269" i="27" s="1"/>
  <c r="A271" i="27"/>
  <c r="C270" i="27"/>
  <c r="F270" i="27" s="1"/>
  <c r="H270" i="27" s="1"/>
  <c r="F268" i="24"/>
  <c r="H268" i="24" s="1"/>
  <c r="G268" i="26"/>
  <c r="A271" i="25"/>
  <c r="B270" i="25"/>
  <c r="C270" i="25" s="1"/>
  <c r="A270" i="24"/>
  <c r="B269" i="24"/>
  <c r="C269" i="24" s="1"/>
  <c r="F269" i="25"/>
  <c r="H269" i="25" s="1"/>
  <c r="B270" i="26"/>
  <c r="A269" i="26"/>
  <c r="G269" i="26" s="1"/>
  <c r="J328" i="8"/>
  <c r="K328" i="8" s="1"/>
  <c r="I329" i="8"/>
  <c r="H90" i="13"/>
  <c r="B207" i="21"/>
  <c r="B182" i="16"/>
  <c r="A181" i="16"/>
  <c r="C181" i="16" s="1"/>
  <c r="C91" i="6"/>
  <c r="D90" i="6"/>
  <c r="E90" i="6" s="1"/>
  <c r="F90" i="6" s="1"/>
  <c r="D180" i="16"/>
  <c r="E180" i="16" s="1"/>
  <c r="K183" i="7"/>
  <c r="L182" i="7"/>
  <c r="D180" i="8"/>
  <c r="A182" i="8"/>
  <c r="B181" i="8"/>
  <c r="C181" i="8" s="1"/>
  <c r="F89" i="13"/>
  <c r="G88" i="13"/>
  <c r="A92" i="13"/>
  <c r="D91" i="13"/>
  <c r="C91" i="13"/>
  <c r="B91" i="13" s="1"/>
  <c r="B90" i="10"/>
  <c r="C89" i="10"/>
  <c r="D89" i="10" s="1"/>
  <c r="F89" i="10" s="1"/>
  <c r="L79" i="28" s="1"/>
  <c r="F91" i="8"/>
  <c r="A185" i="6" l="1"/>
  <c r="B184" i="6"/>
  <c r="F129" i="21"/>
  <c r="G129" i="21" s="1"/>
  <c r="H129" i="21" s="1"/>
  <c r="E180" i="8"/>
  <c r="F31" i="28"/>
  <c r="U69" i="17"/>
  <c r="U69" i="28"/>
  <c r="F269" i="24"/>
  <c r="H269" i="24" s="1"/>
  <c r="A272" i="27"/>
  <c r="C271" i="27"/>
  <c r="B270" i="24"/>
  <c r="C270" i="24" s="1"/>
  <c r="A271" i="24"/>
  <c r="A272" i="25"/>
  <c r="B271" i="25"/>
  <c r="C271" i="25" s="1"/>
  <c r="B271" i="26"/>
  <c r="A270" i="26"/>
  <c r="F270" i="25"/>
  <c r="H270" i="25" s="1"/>
  <c r="J329" i="8"/>
  <c r="K329" i="8" s="1"/>
  <c r="I330" i="8"/>
  <c r="H91" i="13"/>
  <c r="J91" i="13"/>
  <c r="B208" i="21"/>
  <c r="B183" i="16"/>
  <c r="A182" i="16"/>
  <c r="C182" i="16" s="1"/>
  <c r="C92" i="6"/>
  <c r="D91" i="6"/>
  <c r="E91" i="6" s="1"/>
  <c r="F91" i="6" s="1"/>
  <c r="D181" i="16"/>
  <c r="E181" i="16" s="1"/>
  <c r="Y44" i="28" s="1"/>
  <c r="K184" i="7"/>
  <c r="L183" i="7"/>
  <c r="D181" i="8"/>
  <c r="E181" i="8" s="1"/>
  <c r="A183" i="8"/>
  <c r="B182" i="8"/>
  <c r="C182" i="8" s="1"/>
  <c r="F90" i="13"/>
  <c r="G89" i="13"/>
  <c r="A93" i="13"/>
  <c r="D92" i="13"/>
  <c r="J92" i="13" s="1"/>
  <c r="C92" i="13"/>
  <c r="B92" i="13" s="1"/>
  <c r="B91" i="10"/>
  <c r="C90" i="10"/>
  <c r="D90" i="10" s="1"/>
  <c r="F92" i="8"/>
  <c r="A186" i="6" l="1"/>
  <c r="B185" i="6"/>
  <c r="N41" i="21"/>
  <c r="J129" i="21"/>
  <c r="R16" i="21" s="1"/>
  <c r="F130" i="21"/>
  <c r="F131" i="21" s="1"/>
  <c r="AB74" i="17"/>
  <c r="AB74" i="28"/>
  <c r="AB73" i="17"/>
  <c r="AB73" i="28"/>
  <c r="T69" i="17"/>
  <c r="T69" i="28"/>
  <c r="G270" i="26"/>
  <c r="F271" i="27"/>
  <c r="H271" i="27" s="1"/>
  <c r="F271" i="25"/>
  <c r="H271" i="25" s="1"/>
  <c r="F270" i="24"/>
  <c r="H270" i="24" s="1"/>
  <c r="A273" i="27"/>
  <c r="C272" i="27"/>
  <c r="A273" i="25"/>
  <c r="B272" i="25"/>
  <c r="C272" i="25" s="1"/>
  <c r="B272" i="26"/>
  <c r="A271" i="26"/>
  <c r="A272" i="24"/>
  <c r="B271" i="24"/>
  <c r="C271" i="24" s="1"/>
  <c r="F271" i="24" s="1"/>
  <c r="H271" i="24" s="1"/>
  <c r="I331" i="8"/>
  <c r="J330" i="8"/>
  <c r="K330" i="8" s="1"/>
  <c r="H92" i="13"/>
  <c r="I89" i="13"/>
  <c r="B209" i="21"/>
  <c r="B184" i="16"/>
  <c r="A183" i="16"/>
  <c r="C183" i="16" s="1"/>
  <c r="D183" i="16" s="1"/>
  <c r="E183" i="16" s="1"/>
  <c r="C93" i="6"/>
  <c r="D92" i="6"/>
  <c r="E92" i="6" s="1"/>
  <c r="F92" i="6" s="1"/>
  <c r="D182" i="16"/>
  <c r="E182" i="16" s="1"/>
  <c r="K185" i="7"/>
  <c r="L184" i="7"/>
  <c r="D182" i="8"/>
  <c r="E182" i="8" s="1"/>
  <c r="A184" i="8"/>
  <c r="B183" i="8"/>
  <c r="C183" i="8" s="1"/>
  <c r="A94" i="13"/>
  <c r="C93" i="13"/>
  <c r="B93" i="13" s="1"/>
  <c r="D93" i="13"/>
  <c r="J93" i="13" s="1"/>
  <c r="F91" i="13"/>
  <c r="G90" i="13"/>
  <c r="B92" i="10"/>
  <c r="C91" i="10"/>
  <c r="D91" i="10" s="1"/>
  <c r="F93" i="8"/>
  <c r="A187" i="6" l="1"/>
  <c r="B186" i="6"/>
  <c r="G130" i="21"/>
  <c r="H130" i="21" s="1"/>
  <c r="J130" i="21" s="1"/>
  <c r="G131" i="21"/>
  <c r="H131" i="21" s="1"/>
  <c r="J131" i="21" s="1"/>
  <c r="F132" i="21"/>
  <c r="AB75" i="17"/>
  <c r="AB75" i="28"/>
  <c r="S69" i="17"/>
  <c r="S69" i="28"/>
  <c r="F272" i="25"/>
  <c r="H272" i="25" s="1"/>
  <c r="F272" i="27"/>
  <c r="H272" i="27" s="1"/>
  <c r="A274" i="27"/>
  <c r="C273" i="27"/>
  <c r="B272" i="24"/>
  <c r="C272" i="24" s="1"/>
  <c r="A273" i="24"/>
  <c r="B273" i="26"/>
  <c r="A272" i="26"/>
  <c r="G271" i="26"/>
  <c r="A274" i="25"/>
  <c r="B273" i="25"/>
  <c r="C273" i="25" s="1"/>
  <c r="I332" i="8"/>
  <c r="J331" i="8"/>
  <c r="K331" i="8" s="1"/>
  <c r="H93" i="13"/>
  <c r="I90" i="13"/>
  <c r="B210" i="21"/>
  <c r="A184" i="16"/>
  <c r="C184" i="16" s="1"/>
  <c r="B185" i="16"/>
  <c r="C94" i="6"/>
  <c r="D93" i="6"/>
  <c r="E93" i="6" s="1"/>
  <c r="F93" i="6" s="1"/>
  <c r="K186" i="7"/>
  <c r="L185" i="7"/>
  <c r="D183" i="8"/>
  <c r="A185" i="8"/>
  <c r="B184" i="8"/>
  <c r="C184" i="8" s="1"/>
  <c r="A95" i="13"/>
  <c r="D94" i="13"/>
  <c r="J94" i="13" s="1"/>
  <c r="C94" i="13"/>
  <c r="B94" i="13" s="1"/>
  <c r="F92" i="13"/>
  <c r="G91" i="13"/>
  <c r="B93" i="10"/>
  <c r="C92" i="10"/>
  <c r="D92" i="10" s="1"/>
  <c r="F94" i="8"/>
  <c r="A188" i="6" l="1"/>
  <c r="B187" i="6"/>
  <c r="AB76" i="28"/>
  <c r="AB76" i="17"/>
  <c r="G132" i="21"/>
  <c r="H132" i="21" s="1"/>
  <c r="N42" i="21" s="1"/>
  <c r="F133" i="21"/>
  <c r="G133" i="21" s="1"/>
  <c r="H133" i="21" s="1"/>
  <c r="J133" i="21" s="1"/>
  <c r="E183" i="8"/>
  <c r="F32" i="28"/>
  <c r="F272" i="24"/>
  <c r="H272" i="24" s="1"/>
  <c r="F273" i="27"/>
  <c r="H273" i="27" s="1"/>
  <c r="A275" i="27"/>
  <c r="C274" i="27"/>
  <c r="F273" i="25"/>
  <c r="H273" i="25" s="1"/>
  <c r="A275" i="25"/>
  <c r="B274" i="25"/>
  <c r="C274" i="25" s="1"/>
  <c r="B274" i="26"/>
  <c r="A273" i="26"/>
  <c r="A274" i="24"/>
  <c r="B273" i="24"/>
  <c r="C273" i="24" s="1"/>
  <c r="G272" i="26"/>
  <c r="J332" i="8"/>
  <c r="K332" i="8" s="1"/>
  <c r="I333" i="8"/>
  <c r="I91" i="13"/>
  <c r="H94" i="13"/>
  <c r="B211" i="21"/>
  <c r="C95" i="6"/>
  <c r="D94" i="6"/>
  <c r="E94" i="6" s="1"/>
  <c r="F94" i="6" s="1"/>
  <c r="A185" i="16"/>
  <c r="C185" i="16" s="1"/>
  <c r="B186" i="16"/>
  <c r="D184" i="16"/>
  <c r="E184" i="16" s="1"/>
  <c r="Y45" i="28" s="1"/>
  <c r="K187" i="7"/>
  <c r="L186" i="7"/>
  <c r="D184" i="8"/>
  <c r="E184" i="8" s="1"/>
  <c r="B185" i="8"/>
  <c r="C185" i="8" s="1"/>
  <c r="A186" i="8"/>
  <c r="D95" i="13"/>
  <c r="J95" i="13" s="1"/>
  <c r="C95" i="13"/>
  <c r="B95" i="13" s="1"/>
  <c r="A96" i="13"/>
  <c r="F93" i="13"/>
  <c r="G92" i="13"/>
  <c r="I92" i="13" s="1"/>
  <c r="B94" i="10"/>
  <c r="C93" i="10"/>
  <c r="D93" i="10" s="1"/>
  <c r="F95" i="8"/>
  <c r="AB77" i="28" l="1"/>
  <c r="AB77" i="17"/>
  <c r="A189" i="6"/>
  <c r="B188" i="6"/>
  <c r="J132" i="21"/>
  <c r="F134" i="21"/>
  <c r="G134" i="21" s="1"/>
  <c r="H134" i="21" s="1"/>
  <c r="J134" i="21" s="1"/>
  <c r="T70" i="17"/>
  <c r="T70" i="28"/>
  <c r="U70" i="17"/>
  <c r="U70" i="28"/>
  <c r="F274" i="27"/>
  <c r="H274" i="27" s="1"/>
  <c r="F274" i="25"/>
  <c r="H274" i="25" s="1"/>
  <c r="A276" i="27"/>
  <c r="C275" i="27"/>
  <c r="G273" i="26"/>
  <c r="A276" i="25"/>
  <c r="B275" i="25"/>
  <c r="C275" i="25" s="1"/>
  <c r="F273" i="24"/>
  <c r="H273" i="24" s="1"/>
  <c r="B274" i="24"/>
  <c r="C274" i="24" s="1"/>
  <c r="A275" i="24"/>
  <c r="B275" i="26"/>
  <c r="A274" i="26"/>
  <c r="G274" i="26" s="1"/>
  <c r="J333" i="8"/>
  <c r="K333" i="8" s="1"/>
  <c r="I334" i="8"/>
  <c r="H95" i="13"/>
  <c r="B212" i="21"/>
  <c r="A186" i="16"/>
  <c r="C186" i="16" s="1"/>
  <c r="D186" i="16" s="1"/>
  <c r="E186" i="16" s="1"/>
  <c r="B187" i="16"/>
  <c r="D185" i="16"/>
  <c r="E185" i="16" s="1"/>
  <c r="C96" i="6"/>
  <c r="D95" i="6"/>
  <c r="E95" i="6" s="1"/>
  <c r="F95" i="6" s="1"/>
  <c r="K188" i="7"/>
  <c r="L187" i="7"/>
  <c r="D185" i="8"/>
  <c r="E185" i="8" s="1"/>
  <c r="A187" i="8"/>
  <c r="B186" i="8"/>
  <c r="C186" i="8" s="1"/>
  <c r="F94" i="13"/>
  <c r="G93" i="13"/>
  <c r="I93" i="13" s="1"/>
  <c r="A97" i="13"/>
  <c r="D96" i="13"/>
  <c r="J96" i="13" s="1"/>
  <c r="C96" i="13"/>
  <c r="B96" i="13" s="1"/>
  <c r="B95" i="10"/>
  <c r="C94" i="10"/>
  <c r="D94" i="10" s="1"/>
  <c r="F96" i="8"/>
  <c r="AB78" i="28" l="1"/>
  <c r="AB78" i="17"/>
  <c r="A190" i="6"/>
  <c r="B189" i="6"/>
  <c r="F135" i="21"/>
  <c r="G135" i="21" s="1"/>
  <c r="H135" i="21" s="1"/>
  <c r="S70" i="17"/>
  <c r="S70" i="28"/>
  <c r="F275" i="27"/>
  <c r="H275" i="27" s="1"/>
  <c r="A277" i="27"/>
  <c r="C276" i="27"/>
  <c r="F276" i="27" s="1"/>
  <c r="H276" i="27" s="1"/>
  <c r="A276" i="24"/>
  <c r="B275" i="24"/>
  <c r="C275" i="24" s="1"/>
  <c r="F275" i="24" s="1"/>
  <c r="H275" i="24" s="1"/>
  <c r="F275" i="25"/>
  <c r="H275" i="25" s="1"/>
  <c r="F274" i="24"/>
  <c r="H274" i="24" s="1"/>
  <c r="A277" i="25"/>
  <c r="B276" i="25"/>
  <c r="C276" i="25" s="1"/>
  <c r="F276" i="25" s="1"/>
  <c r="H276" i="25" s="1"/>
  <c r="B276" i="26"/>
  <c r="A275" i="26"/>
  <c r="I335" i="8"/>
  <c r="J334" i="8"/>
  <c r="K334" i="8" s="1"/>
  <c r="H96" i="13"/>
  <c r="B213" i="21"/>
  <c r="C97" i="6"/>
  <c r="D96" i="6"/>
  <c r="E96" i="6" s="1"/>
  <c r="F96" i="6" s="1"/>
  <c r="B188" i="16"/>
  <c r="A187" i="16"/>
  <c r="C187" i="16" s="1"/>
  <c r="K189" i="7"/>
  <c r="L188" i="7"/>
  <c r="D186" i="8"/>
  <c r="B187" i="8"/>
  <c r="C187" i="8" s="1"/>
  <c r="A188" i="8"/>
  <c r="D97" i="13"/>
  <c r="J97" i="13" s="1"/>
  <c r="C97" i="13"/>
  <c r="B97" i="13" s="1"/>
  <c r="A98" i="13"/>
  <c r="F95" i="13"/>
  <c r="G94" i="13"/>
  <c r="I94" i="13" s="1"/>
  <c r="B96" i="10"/>
  <c r="C95" i="10"/>
  <c r="D95" i="10" s="1"/>
  <c r="F97" i="8"/>
  <c r="AB79" i="17" l="1"/>
  <c r="AB79" i="28"/>
  <c r="A191" i="6"/>
  <c r="B190" i="6"/>
  <c r="J135" i="21"/>
  <c r="N43" i="21"/>
  <c r="F136" i="21"/>
  <c r="F137" i="21" s="1"/>
  <c r="T71" i="17"/>
  <c r="T71" i="28"/>
  <c r="U71" i="17"/>
  <c r="U71" i="28"/>
  <c r="E186" i="8"/>
  <c r="F33" i="28"/>
  <c r="G275" i="26"/>
  <c r="A278" i="27"/>
  <c r="C277" i="27"/>
  <c r="B276" i="24"/>
  <c r="C276" i="24" s="1"/>
  <c r="F276" i="24" s="1"/>
  <c r="H276" i="24" s="1"/>
  <c r="A277" i="24"/>
  <c r="A278" i="25"/>
  <c r="B277" i="25"/>
  <c r="C277" i="25" s="1"/>
  <c r="F277" i="25" s="1"/>
  <c r="H277" i="25" s="1"/>
  <c r="B277" i="26"/>
  <c r="A276" i="26"/>
  <c r="I336" i="8"/>
  <c r="J335" i="8"/>
  <c r="K335" i="8" s="1"/>
  <c r="H97" i="13"/>
  <c r="B214" i="21"/>
  <c r="B189" i="16"/>
  <c r="A188" i="16"/>
  <c r="C188" i="16" s="1"/>
  <c r="C98" i="6"/>
  <c r="D97" i="6"/>
  <c r="E97" i="6" s="1"/>
  <c r="F97" i="6" s="1"/>
  <c r="D187" i="16"/>
  <c r="E187" i="16" s="1"/>
  <c r="Y46" i="28" s="1"/>
  <c r="K190" i="7"/>
  <c r="L189" i="7"/>
  <c r="D187" i="8"/>
  <c r="E187" i="8" s="1"/>
  <c r="A189" i="8"/>
  <c r="B188" i="8"/>
  <c r="C188" i="8" s="1"/>
  <c r="C98" i="13"/>
  <c r="B98" i="13" s="1"/>
  <c r="A99" i="13"/>
  <c r="D98" i="13"/>
  <c r="J98" i="13" s="1"/>
  <c r="F96" i="13"/>
  <c r="G95" i="13"/>
  <c r="I95" i="13" s="1"/>
  <c r="B97" i="10"/>
  <c r="C96" i="10"/>
  <c r="D96" i="10" s="1"/>
  <c r="F98" i="8"/>
  <c r="A192" i="6" l="1"/>
  <c r="B191" i="6"/>
  <c r="G136" i="21"/>
  <c r="H136" i="21" s="1"/>
  <c r="J136" i="21" s="1"/>
  <c r="G137" i="21"/>
  <c r="H137" i="21" s="1"/>
  <c r="J137" i="21" s="1"/>
  <c r="F138" i="21"/>
  <c r="G138" i="21" s="1"/>
  <c r="H138" i="21" s="1"/>
  <c r="S71" i="17"/>
  <c r="S71" i="28"/>
  <c r="G276" i="26"/>
  <c r="F277" i="27"/>
  <c r="H277" i="27" s="1"/>
  <c r="A279" i="27"/>
  <c r="C278" i="27"/>
  <c r="F278" i="27" s="1"/>
  <c r="H278" i="27" s="1"/>
  <c r="A279" i="25"/>
  <c r="B278" i="25"/>
  <c r="C278" i="25" s="1"/>
  <c r="B278" i="26"/>
  <c r="A277" i="26"/>
  <c r="A278" i="24"/>
  <c r="B277" i="24"/>
  <c r="C277" i="24" s="1"/>
  <c r="J336" i="8"/>
  <c r="K336" i="8" s="1"/>
  <c r="I337" i="8"/>
  <c r="H98" i="13"/>
  <c r="B215" i="21"/>
  <c r="C99" i="6"/>
  <c r="D98" i="6"/>
  <c r="E98" i="6" s="1"/>
  <c r="F98" i="6" s="1"/>
  <c r="B190" i="16"/>
  <c r="A189" i="16"/>
  <c r="C189" i="16" s="1"/>
  <c r="D188" i="16"/>
  <c r="E188" i="16" s="1"/>
  <c r="K191" i="7"/>
  <c r="L190" i="7"/>
  <c r="D188" i="8"/>
  <c r="E188" i="8" s="1"/>
  <c r="A190" i="8"/>
  <c r="B189" i="8"/>
  <c r="C189" i="8" s="1"/>
  <c r="F97" i="13"/>
  <c r="G96" i="13"/>
  <c r="I96" i="13" s="1"/>
  <c r="D99" i="13"/>
  <c r="J99" i="13" s="1"/>
  <c r="C99" i="13"/>
  <c r="B99" i="13" s="1"/>
  <c r="A100" i="13"/>
  <c r="B98" i="10"/>
  <c r="C97" i="10"/>
  <c r="D97" i="10" s="1"/>
  <c r="A193" i="6" l="1"/>
  <c r="B192" i="6"/>
  <c r="F139" i="21"/>
  <c r="G139" i="21" s="1"/>
  <c r="H139" i="21" s="1"/>
  <c r="J139" i="21" s="1"/>
  <c r="N44" i="21"/>
  <c r="J138" i="21"/>
  <c r="F277" i="24"/>
  <c r="H277" i="24" s="1"/>
  <c r="F278" i="25"/>
  <c r="H278" i="25" s="1"/>
  <c r="A280" i="27"/>
  <c r="C279" i="27"/>
  <c r="B278" i="24"/>
  <c r="C278" i="24" s="1"/>
  <c r="A279" i="24"/>
  <c r="B279" i="26"/>
  <c r="A278" i="26"/>
  <c r="G278" i="26" s="1"/>
  <c r="G277" i="26"/>
  <c r="A280" i="25"/>
  <c r="B279" i="25"/>
  <c r="C279" i="25" s="1"/>
  <c r="J337" i="8"/>
  <c r="K337" i="8" s="1"/>
  <c r="I338" i="8"/>
  <c r="H99" i="13"/>
  <c r="B216" i="21"/>
  <c r="D189" i="16"/>
  <c r="E189" i="16" s="1"/>
  <c r="A190" i="16"/>
  <c r="C190" i="16" s="1"/>
  <c r="B191" i="16"/>
  <c r="C100" i="6"/>
  <c r="D99" i="6"/>
  <c r="K192" i="7"/>
  <c r="L191" i="7"/>
  <c r="D189" i="8"/>
  <c r="A191" i="8"/>
  <c r="B190" i="8"/>
  <c r="C190" i="8" s="1"/>
  <c r="F4" i="17"/>
  <c r="F99" i="8"/>
  <c r="F98" i="13"/>
  <c r="G97" i="13"/>
  <c r="I97" i="13" s="1"/>
  <c r="C100" i="13"/>
  <c r="B100" i="13" s="1"/>
  <c r="D100" i="13"/>
  <c r="J100" i="13" s="1"/>
  <c r="A101" i="13"/>
  <c r="B99" i="10"/>
  <c r="C98" i="10"/>
  <c r="D98" i="10" s="1"/>
  <c r="F100" i="8"/>
  <c r="A194" i="6" l="1"/>
  <c r="B193" i="6"/>
  <c r="F140" i="21"/>
  <c r="G140" i="21" s="1"/>
  <c r="H140" i="21" s="1"/>
  <c r="J140" i="21" s="1"/>
  <c r="E189" i="8"/>
  <c r="F34" i="28"/>
  <c r="E99" i="6"/>
  <c r="E4" i="17" s="1"/>
  <c r="E4" i="28"/>
  <c r="F278" i="24"/>
  <c r="H278" i="24" s="1"/>
  <c r="F279" i="25"/>
  <c r="H279" i="25" s="1"/>
  <c r="F279" i="27"/>
  <c r="H279" i="27" s="1"/>
  <c r="A281" i="27"/>
  <c r="C280" i="27"/>
  <c r="A281" i="25"/>
  <c r="B280" i="25"/>
  <c r="C280" i="25" s="1"/>
  <c r="B280" i="26"/>
  <c r="A279" i="26"/>
  <c r="A280" i="24"/>
  <c r="B279" i="24"/>
  <c r="C279" i="24" s="1"/>
  <c r="I339" i="8"/>
  <c r="J338" i="8"/>
  <c r="K338" i="8" s="1"/>
  <c r="H100" i="13"/>
  <c r="B217" i="21"/>
  <c r="C101" i="6"/>
  <c r="D100" i="6"/>
  <c r="E100" i="6" s="1"/>
  <c r="F100" i="6" s="1"/>
  <c r="B192" i="16"/>
  <c r="A191" i="16"/>
  <c r="C191" i="16" s="1"/>
  <c r="D190" i="16"/>
  <c r="E190" i="16" s="1"/>
  <c r="Y47" i="28" s="1"/>
  <c r="K193" i="7"/>
  <c r="L192" i="7"/>
  <c r="D190" i="8"/>
  <c r="E190" i="8" s="1"/>
  <c r="B191" i="8"/>
  <c r="C191" i="8" s="1"/>
  <c r="A192" i="8"/>
  <c r="F99" i="13"/>
  <c r="G98" i="13"/>
  <c r="I98" i="13" s="1"/>
  <c r="D101" i="13"/>
  <c r="J101" i="13" s="1"/>
  <c r="A102" i="13"/>
  <c r="C101" i="13"/>
  <c r="B101" i="13" s="1"/>
  <c r="B100" i="10"/>
  <c r="C99" i="10"/>
  <c r="D99" i="10" s="1"/>
  <c r="F101" i="8"/>
  <c r="A195" i="6" l="1"/>
  <c r="B194" i="6"/>
  <c r="F99" i="6"/>
  <c r="F141" i="21"/>
  <c r="G141" i="21" s="1"/>
  <c r="H141" i="21" s="1"/>
  <c r="U72" i="17"/>
  <c r="U72" i="28"/>
  <c r="T72" i="17"/>
  <c r="T72" i="28"/>
  <c r="F280" i="27"/>
  <c r="H280" i="27" s="1"/>
  <c r="F280" i="25"/>
  <c r="H280" i="25" s="1"/>
  <c r="A282" i="27"/>
  <c r="C281" i="27"/>
  <c r="F279" i="24"/>
  <c r="H279" i="24" s="1"/>
  <c r="B280" i="24"/>
  <c r="C280" i="24" s="1"/>
  <c r="A281" i="24"/>
  <c r="B281" i="26"/>
  <c r="A280" i="26"/>
  <c r="G280" i="26" s="1"/>
  <c r="G279" i="26"/>
  <c r="A282" i="25"/>
  <c r="B281" i="25"/>
  <c r="C281" i="25" s="1"/>
  <c r="I340" i="8"/>
  <c r="J339" i="8"/>
  <c r="K339" i="8" s="1"/>
  <c r="H101" i="13"/>
  <c r="B218" i="21"/>
  <c r="B193" i="16"/>
  <c r="A192" i="16"/>
  <c r="C192" i="16" s="1"/>
  <c r="D192" i="16" s="1"/>
  <c r="E192" i="16" s="1"/>
  <c r="C102" i="6"/>
  <c r="D101" i="6"/>
  <c r="E101" i="6" s="1"/>
  <c r="F101" i="6" s="1"/>
  <c r="D191" i="16"/>
  <c r="E191" i="16" s="1"/>
  <c r="K194" i="7"/>
  <c r="L193" i="7"/>
  <c r="D191" i="8"/>
  <c r="E191" i="8" s="1"/>
  <c r="B192" i="8"/>
  <c r="C192" i="8" s="1"/>
  <c r="A193" i="8"/>
  <c r="D102" i="13"/>
  <c r="J102" i="13" s="1"/>
  <c r="C102" i="13"/>
  <c r="B102" i="13" s="1"/>
  <c r="F100" i="13"/>
  <c r="G99" i="13"/>
  <c r="I99" i="13" s="1"/>
  <c r="B101" i="10"/>
  <c r="C100" i="10"/>
  <c r="D100" i="10" s="1"/>
  <c r="A196" i="6" l="1"/>
  <c r="B195" i="6"/>
  <c r="N45" i="21"/>
  <c r="J141" i="21"/>
  <c r="R17" i="21" s="1"/>
  <c r="F142" i="21"/>
  <c r="S72" i="17"/>
  <c r="S72" i="28"/>
  <c r="F281" i="25"/>
  <c r="H281" i="25" s="1"/>
  <c r="F280" i="24"/>
  <c r="H280" i="24" s="1"/>
  <c r="F281" i="27"/>
  <c r="H281" i="27" s="1"/>
  <c r="A283" i="27"/>
  <c r="C282" i="27"/>
  <c r="A282" i="24"/>
  <c r="B281" i="24"/>
  <c r="C281" i="24" s="1"/>
  <c r="A283" i="25"/>
  <c r="B282" i="25"/>
  <c r="C282" i="25" s="1"/>
  <c r="F282" i="25" s="1"/>
  <c r="H282" i="25" s="1"/>
  <c r="B282" i="26"/>
  <c r="A281" i="26"/>
  <c r="G281" i="26" s="1"/>
  <c r="J340" i="8"/>
  <c r="K340" i="8" s="1"/>
  <c r="I341" i="8"/>
  <c r="H102" i="13"/>
  <c r="B219" i="21"/>
  <c r="C103" i="6"/>
  <c r="D102" i="6"/>
  <c r="A193" i="16"/>
  <c r="C193" i="16" s="1"/>
  <c r="B194" i="16"/>
  <c r="K195" i="7"/>
  <c r="L194" i="7"/>
  <c r="D192" i="8"/>
  <c r="A194" i="8"/>
  <c r="B193" i="8"/>
  <c r="C193" i="8" s="1"/>
  <c r="F102" i="8"/>
  <c r="F5" i="17"/>
  <c r="F101" i="13"/>
  <c r="G100" i="13"/>
  <c r="I100" i="13" s="1"/>
  <c r="B102" i="10"/>
  <c r="C101" i="10"/>
  <c r="D101" i="10" s="1"/>
  <c r="F103" i="8"/>
  <c r="A197" i="6" l="1"/>
  <c r="B196" i="6"/>
  <c r="G142" i="21"/>
  <c r="H142" i="21" s="1"/>
  <c r="J142" i="21" s="1"/>
  <c r="F143" i="21"/>
  <c r="G143" i="21" s="1"/>
  <c r="H143" i="21" s="1"/>
  <c r="J143" i="21" s="1"/>
  <c r="E192" i="8"/>
  <c r="F35" i="28"/>
  <c r="E102" i="6"/>
  <c r="E5" i="17" s="1"/>
  <c r="E5" i="28"/>
  <c r="T73" i="17"/>
  <c r="T73" i="28"/>
  <c r="F281" i="24"/>
  <c r="H281" i="24" s="1"/>
  <c r="F282" i="27"/>
  <c r="H282" i="27" s="1"/>
  <c r="A284" i="27"/>
  <c r="C283" i="27"/>
  <c r="B283" i="26"/>
  <c r="A282" i="26"/>
  <c r="G282" i="26" s="1"/>
  <c r="B282" i="24"/>
  <c r="C282" i="24" s="1"/>
  <c r="A283" i="24"/>
  <c r="A284" i="25"/>
  <c r="B283" i="25"/>
  <c r="C283" i="25" s="1"/>
  <c r="J341" i="8"/>
  <c r="K341" i="8" s="1"/>
  <c r="I342" i="8"/>
  <c r="B220" i="21"/>
  <c r="D193" i="16"/>
  <c r="E193" i="16" s="1"/>
  <c r="Y48" i="28" s="1"/>
  <c r="A194" i="16"/>
  <c r="C194" i="16" s="1"/>
  <c r="B195" i="16"/>
  <c r="F102" i="6"/>
  <c r="C104" i="6"/>
  <c r="D103" i="6"/>
  <c r="E103" i="6" s="1"/>
  <c r="F103" i="6" s="1"/>
  <c r="K196" i="7"/>
  <c r="L195" i="7"/>
  <c r="D193" i="8"/>
  <c r="E193" i="8" s="1"/>
  <c r="A195" i="8"/>
  <c r="B194" i="8"/>
  <c r="C194" i="8" s="1"/>
  <c r="F102" i="13"/>
  <c r="G102" i="13" s="1"/>
  <c r="I102" i="13" s="1"/>
  <c r="G101" i="13"/>
  <c r="I101" i="13" s="1"/>
  <c r="B103" i="10"/>
  <c r="C102" i="10"/>
  <c r="D102" i="10" s="1"/>
  <c r="F104" i="8"/>
  <c r="A198" i="6" l="1"/>
  <c r="B197" i="6"/>
  <c r="F144" i="21"/>
  <c r="G144" i="21" s="1"/>
  <c r="H144" i="21" s="1"/>
  <c r="U73" i="17"/>
  <c r="U73" i="28"/>
  <c r="F283" i="25"/>
  <c r="H283" i="25" s="1"/>
  <c r="F282" i="24"/>
  <c r="H282" i="24" s="1"/>
  <c r="F283" i="27"/>
  <c r="H283" i="27" s="1"/>
  <c r="A285" i="27"/>
  <c r="C284" i="27"/>
  <c r="A285" i="25"/>
  <c r="B284" i="25"/>
  <c r="C284" i="25" s="1"/>
  <c r="A284" i="24"/>
  <c r="B283" i="24"/>
  <c r="C283" i="24" s="1"/>
  <c r="F283" i="24" s="1"/>
  <c r="H283" i="24" s="1"/>
  <c r="B284" i="26"/>
  <c r="A283" i="26"/>
  <c r="I343" i="8"/>
  <c r="J342" i="8"/>
  <c r="K342" i="8" s="1"/>
  <c r="B221" i="21"/>
  <c r="B196" i="16"/>
  <c r="A195" i="16"/>
  <c r="C195" i="16" s="1"/>
  <c r="C105" i="6"/>
  <c r="D104" i="6"/>
  <c r="E104" i="6" s="1"/>
  <c r="F104" i="6" s="1"/>
  <c r="D194" i="16"/>
  <c r="E194" i="16" s="1"/>
  <c r="K197" i="7"/>
  <c r="L196" i="7"/>
  <c r="D194" i="8"/>
  <c r="E194" i="8" s="1"/>
  <c r="A196" i="8"/>
  <c r="B195" i="8"/>
  <c r="C195" i="8" s="1"/>
  <c r="B104" i="10"/>
  <c r="C103" i="10"/>
  <c r="D103" i="10" s="1"/>
  <c r="A199" i="6" l="1"/>
  <c r="B198" i="6"/>
  <c r="N46" i="21"/>
  <c r="J144" i="21"/>
  <c r="F145" i="21"/>
  <c r="S73" i="17"/>
  <c r="S73" i="28"/>
  <c r="G283" i="26"/>
  <c r="F284" i="27"/>
  <c r="H284" i="27" s="1"/>
  <c r="F284" i="25"/>
  <c r="H284" i="25" s="1"/>
  <c r="A286" i="27"/>
  <c r="C285" i="27"/>
  <c r="B285" i="26"/>
  <c r="A284" i="26"/>
  <c r="A286" i="25"/>
  <c r="B285" i="25"/>
  <c r="C285" i="25" s="1"/>
  <c r="B284" i="24"/>
  <c r="C284" i="24" s="1"/>
  <c r="F284" i="24" s="1"/>
  <c r="H284" i="24" s="1"/>
  <c r="A285" i="24"/>
  <c r="I344" i="8"/>
  <c r="J343" i="8"/>
  <c r="K343" i="8" s="1"/>
  <c r="B222" i="21"/>
  <c r="B197" i="16"/>
  <c r="A196" i="16"/>
  <c r="C196" i="16" s="1"/>
  <c r="C106" i="6"/>
  <c r="D105" i="6"/>
  <c r="D195" i="16"/>
  <c r="E195" i="16" s="1"/>
  <c r="K198" i="7"/>
  <c r="L197" i="7"/>
  <c r="D195" i="8"/>
  <c r="B196" i="8"/>
  <c r="C196" i="8" s="1"/>
  <c r="A197" i="8"/>
  <c r="F105" i="8"/>
  <c r="F6" i="17"/>
  <c r="B105" i="10"/>
  <c r="C104" i="10"/>
  <c r="D104" i="10" s="1"/>
  <c r="F106" i="8"/>
  <c r="A200" i="6" l="1"/>
  <c r="B199" i="6"/>
  <c r="G145" i="21"/>
  <c r="H145" i="21" s="1"/>
  <c r="J145" i="21" s="1"/>
  <c r="F146" i="21"/>
  <c r="G146" i="21" s="1"/>
  <c r="H146" i="21" s="1"/>
  <c r="J146" i="21" s="1"/>
  <c r="E195" i="8"/>
  <c r="F36" i="28"/>
  <c r="E105" i="6"/>
  <c r="E6" i="17" s="1"/>
  <c r="E6" i="28"/>
  <c r="F285" i="27"/>
  <c r="H285" i="27" s="1"/>
  <c r="A287" i="27"/>
  <c r="C286" i="27"/>
  <c r="F286" i="27" s="1"/>
  <c r="H286" i="27" s="1"/>
  <c r="A287" i="25"/>
  <c r="B286" i="25"/>
  <c r="C286" i="25" s="1"/>
  <c r="G284" i="26"/>
  <c r="A286" i="24"/>
  <c r="B285" i="24"/>
  <c r="C285" i="24" s="1"/>
  <c r="F285" i="25"/>
  <c r="H285" i="25" s="1"/>
  <c r="B286" i="26"/>
  <c r="A285" i="26"/>
  <c r="J344" i="8"/>
  <c r="K344" i="8" s="1"/>
  <c r="I345" i="8"/>
  <c r="B223" i="21"/>
  <c r="A197" i="16"/>
  <c r="C197" i="16" s="1"/>
  <c r="D197" i="16" s="1"/>
  <c r="E197" i="16" s="1"/>
  <c r="B198" i="16"/>
  <c r="C107" i="6"/>
  <c r="D106" i="6"/>
  <c r="E106" i="6" s="1"/>
  <c r="F106" i="6" s="1"/>
  <c r="D196" i="16"/>
  <c r="E196" i="16" s="1"/>
  <c r="Y49" i="28" s="1"/>
  <c r="K199" i="7"/>
  <c r="L198" i="7"/>
  <c r="D196" i="8"/>
  <c r="E196" i="8" s="1"/>
  <c r="A198" i="8"/>
  <c r="B197" i="8"/>
  <c r="C197" i="8" s="1"/>
  <c r="B106" i="10"/>
  <c r="C105" i="10"/>
  <c r="D105" i="10" s="1"/>
  <c r="F107" i="8"/>
  <c r="A201" i="6" l="1"/>
  <c r="B200" i="6"/>
  <c r="F105" i="6"/>
  <c r="F147" i="21"/>
  <c r="G147" i="21" s="1"/>
  <c r="H147" i="21" s="1"/>
  <c r="T74" i="17"/>
  <c r="T74" i="28"/>
  <c r="U74" i="17"/>
  <c r="U74" i="28"/>
  <c r="G285" i="26"/>
  <c r="A288" i="27"/>
  <c r="C287" i="27"/>
  <c r="B287" i="26"/>
  <c r="A286" i="26"/>
  <c r="G286" i="26" s="1"/>
  <c r="F286" i="25"/>
  <c r="H286" i="25" s="1"/>
  <c r="F285" i="24"/>
  <c r="H285" i="24" s="1"/>
  <c r="B286" i="24"/>
  <c r="C286" i="24" s="1"/>
  <c r="A287" i="24"/>
  <c r="A288" i="25"/>
  <c r="B287" i="25"/>
  <c r="C287" i="25" s="1"/>
  <c r="J345" i="8"/>
  <c r="K345" i="8" s="1"/>
  <c r="I346" i="8"/>
  <c r="B224" i="21"/>
  <c r="C108" i="6"/>
  <c r="D107" i="6"/>
  <c r="E107" i="6" s="1"/>
  <c r="F107" i="6" s="1"/>
  <c r="B199" i="16"/>
  <c r="A198" i="16"/>
  <c r="C198" i="16" s="1"/>
  <c r="K200" i="7"/>
  <c r="L199" i="7"/>
  <c r="D197" i="8"/>
  <c r="E197" i="8" s="1"/>
  <c r="B198" i="8"/>
  <c r="C198" i="8" s="1"/>
  <c r="A199" i="8"/>
  <c r="B107" i="10"/>
  <c r="C106" i="10"/>
  <c r="D106" i="10" s="1"/>
  <c r="A202" i="6" l="1"/>
  <c r="B201" i="6"/>
  <c r="J147" i="21"/>
  <c r="N47" i="21"/>
  <c r="F148" i="21"/>
  <c r="S74" i="17"/>
  <c r="S74" i="28"/>
  <c r="F287" i="27"/>
  <c r="H287" i="27" s="1"/>
  <c r="F286" i="24"/>
  <c r="H286" i="24" s="1"/>
  <c r="A289" i="27"/>
  <c r="C288" i="27"/>
  <c r="A288" i="24"/>
  <c r="B287" i="24"/>
  <c r="C287" i="24" s="1"/>
  <c r="F287" i="24" s="1"/>
  <c r="H287" i="24" s="1"/>
  <c r="F287" i="25"/>
  <c r="H287" i="25" s="1"/>
  <c r="A289" i="25"/>
  <c r="B288" i="25"/>
  <c r="C288" i="25" s="1"/>
  <c r="F288" i="25" s="1"/>
  <c r="H288" i="25" s="1"/>
  <c r="B288" i="26"/>
  <c r="A287" i="26"/>
  <c r="I347" i="8"/>
  <c r="J346" i="8"/>
  <c r="K346" i="8" s="1"/>
  <c r="B225" i="21"/>
  <c r="B200" i="16"/>
  <c r="A199" i="16"/>
  <c r="C199" i="16" s="1"/>
  <c r="D198" i="16"/>
  <c r="E198" i="16" s="1"/>
  <c r="C109" i="6"/>
  <c r="D108" i="6"/>
  <c r="K201" i="7"/>
  <c r="L200" i="7"/>
  <c r="D198" i="8"/>
  <c r="A200" i="8"/>
  <c r="B199" i="8"/>
  <c r="C199" i="8" s="1"/>
  <c r="F7" i="17"/>
  <c r="F108" i="8"/>
  <c r="B108" i="10"/>
  <c r="C107" i="10"/>
  <c r="D107" i="10" s="1"/>
  <c r="F109" i="8"/>
  <c r="A203" i="6" l="1"/>
  <c r="B202" i="6"/>
  <c r="G148" i="21"/>
  <c r="H148" i="21" s="1"/>
  <c r="J148" i="21" s="1"/>
  <c r="F149" i="21"/>
  <c r="G149" i="21" s="1"/>
  <c r="H149" i="21" s="1"/>
  <c r="J149" i="21" s="1"/>
  <c r="E198" i="8"/>
  <c r="F37" i="28"/>
  <c r="T75" i="17"/>
  <c r="T75" i="28"/>
  <c r="E108" i="6"/>
  <c r="F108" i="6" s="1"/>
  <c r="E7" i="28"/>
  <c r="F288" i="27"/>
  <c r="H288" i="27" s="1"/>
  <c r="A290" i="27"/>
  <c r="C289" i="27"/>
  <c r="B289" i="26"/>
  <c r="A288" i="26"/>
  <c r="G287" i="26"/>
  <c r="A290" i="25"/>
  <c r="B289" i="25"/>
  <c r="C289" i="25" s="1"/>
  <c r="B288" i="24"/>
  <c r="C288" i="24" s="1"/>
  <c r="A289" i="24"/>
  <c r="I348" i="8"/>
  <c r="J347" i="8"/>
  <c r="K347" i="8" s="1"/>
  <c r="B226" i="21"/>
  <c r="C110" i="6"/>
  <c r="D109" i="6"/>
  <c r="E109" i="6" s="1"/>
  <c r="F109" i="6" s="1"/>
  <c r="A200" i="16"/>
  <c r="C200" i="16" s="1"/>
  <c r="B201" i="16"/>
  <c r="D199" i="16"/>
  <c r="E199" i="16" s="1"/>
  <c r="Y50" i="28" s="1"/>
  <c r="K202" i="7"/>
  <c r="L201" i="7"/>
  <c r="D199" i="8"/>
  <c r="E199" i="8" s="1"/>
  <c r="A201" i="8"/>
  <c r="B200" i="8"/>
  <c r="C200" i="8" s="1"/>
  <c r="B109" i="10"/>
  <c r="C108" i="10"/>
  <c r="D108" i="10" s="1"/>
  <c r="F110" i="8"/>
  <c r="A204" i="6" l="1"/>
  <c r="B203" i="6"/>
  <c r="E7" i="17"/>
  <c r="F150" i="21"/>
  <c r="G150" i="21" s="1"/>
  <c r="H150" i="21" s="1"/>
  <c r="U75" i="17"/>
  <c r="U75" i="28"/>
  <c r="F288" i="24"/>
  <c r="H288" i="24" s="1"/>
  <c r="F289" i="25"/>
  <c r="H289" i="25" s="1"/>
  <c r="F289" i="27"/>
  <c r="H289" i="27" s="1"/>
  <c r="A291" i="27"/>
  <c r="C290" i="27"/>
  <c r="G288" i="26"/>
  <c r="A290" i="24"/>
  <c r="B289" i="24"/>
  <c r="C289" i="24" s="1"/>
  <c r="A291" i="25"/>
  <c r="B290" i="25"/>
  <c r="C290" i="25" s="1"/>
  <c r="B290" i="26"/>
  <c r="A289" i="26"/>
  <c r="J348" i="8"/>
  <c r="K348" i="8" s="1"/>
  <c r="I349" i="8"/>
  <c r="B227" i="21"/>
  <c r="D200" i="16"/>
  <c r="E200" i="16" s="1"/>
  <c r="C111" i="6"/>
  <c r="D110" i="6"/>
  <c r="E110" i="6" s="1"/>
  <c r="F110" i="6" s="1"/>
  <c r="B202" i="16"/>
  <c r="A201" i="16"/>
  <c r="C201" i="16" s="1"/>
  <c r="D201" i="16" s="1"/>
  <c r="E201" i="16" s="1"/>
  <c r="K203" i="7"/>
  <c r="L202" i="7"/>
  <c r="D200" i="8"/>
  <c r="E200" i="8" s="1"/>
  <c r="A202" i="8"/>
  <c r="B201" i="8"/>
  <c r="C201" i="8" s="1"/>
  <c r="B110" i="10"/>
  <c r="C109" i="10"/>
  <c r="D109" i="10" s="1"/>
  <c r="A205" i="6" l="1"/>
  <c r="B204" i="6"/>
  <c r="J150" i="21"/>
  <c r="N48" i="21"/>
  <c r="F151" i="21"/>
  <c r="S75" i="17"/>
  <c r="S75" i="28"/>
  <c r="F290" i="25"/>
  <c r="H290" i="25" s="1"/>
  <c r="F289" i="24"/>
  <c r="H289" i="24" s="1"/>
  <c r="F290" i="27"/>
  <c r="H290" i="27" s="1"/>
  <c r="A292" i="27"/>
  <c r="C291" i="27"/>
  <c r="B291" i="26"/>
  <c r="A290" i="26"/>
  <c r="B290" i="24"/>
  <c r="C290" i="24" s="1"/>
  <c r="A291" i="24"/>
  <c r="G289" i="26"/>
  <c r="A292" i="25"/>
  <c r="B291" i="25"/>
  <c r="C291" i="25" s="1"/>
  <c r="J349" i="8"/>
  <c r="K349" i="8" s="1"/>
  <c r="I350" i="8"/>
  <c r="B228" i="21"/>
  <c r="C112" i="6"/>
  <c r="D111" i="6"/>
  <c r="B203" i="16"/>
  <c r="A202" i="16"/>
  <c r="C202" i="16" s="1"/>
  <c r="D202" i="16" s="1"/>
  <c r="E202" i="16" s="1"/>
  <c r="Y51" i="28" s="1"/>
  <c r="K204" i="7"/>
  <c r="L203" i="7"/>
  <c r="D201" i="8"/>
  <c r="B202" i="8"/>
  <c r="C202" i="8" s="1"/>
  <c r="A203" i="8"/>
  <c r="F8" i="17"/>
  <c r="F111" i="8"/>
  <c r="B111" i="10"/>
  <c r="C110" i="10"/>
  <c r="D110" i="10" s="1"/>
  <c r="F112" i="8"/>
  <c r="A206" i="6" l="1"/>
  <c r="B205" i="6"/>
  <c r="G151" i="21"/>
  <c r="H151" i="21" s="1"/>
  <c r="J151" i="21" s="1"/>
  <c r="F152" i="21"/>
  <c r="G152" i="21" s="1"/>
  <c r="H152" i="21" s="1"/>
  <c r="J152" i="21" s="1"/>
  <c r="E111" i="6"/>
  <c r="F111" i="6" s="1"/>
  <c r="E8" i="28"/>
  <c r="E201" i="8"/>
  <c r="F38" i="28"/>
  <c r="G290" i="26"/>
  <c r="F291" i="25"/>
  <c r="H291" i="25" s="1"/>
  <c r="F291" i="27"/>
  <c r="H291" i="27" s="1"/>
  <c r="F290" i="24"/>
  <c r="H290" i="24" s="1"/>
  <c r="A293" i="27"/>
  <c r="C292" i="27"/>
  <c r="A293" i="25"/>
  <c r="B292" i="25"/>
  <c r="C292" i="25" s="1"/>
  <c r="F292" i="25" s="1"/>
  <c r="H292" i="25" s="1"/>
  <c r="A292" i="24"/>
  <c r="B291" i="24"/>
  <c r="C291" i="24" s="1"/>
  <c r="B292" i="26"/>
  <c r="A291" i="26"/>
  <c r="I351" i="8"/>
  <c r="J350" i="8"/>
  <c r="K350" i="8" s="1"/>
  <c r="B229" i="21"/>
  <c r="B204" i="16"/>
  <c r="A203" i="16"/>
  <c r="C203" i="16" s="1"/>
  <c r="D203" i="16" s="1"/>
  <c r="E203" i="16" s="1"/>
  <c r="E8" i="17"/>
  <c r="C113" i="6"/>
  <c r="D112" i="6"/>
  <c r="E112" i="6" s="1"/>
  <c r="F112" i="6" s="1"/>
  <c r="K205" i="7"/>
  <c r="L204" i="7"/>
  <c r="D202" i="8"/>
  <c r="E202" i="8" s="1"/>
  <c r="A204" i="8"/>
  <c r="B203" i="8"/>
  <c r="C203" i="8" s="1"/>
  <c r="B112" i="10"/>
  <c r="C111" i="10"/>
  <c r="D111" i="10" s="1"/>
  <c r="F113" i="8"/>
  <c r="A207" i="6" l="1"/>
  <c r="B206" i="6"/>
  <c r="F153" i="21"/>
  <c r="G153" i="21" s="1"/>
  <c r="H153" i="21" s="1"/>
  <c r="U76" i="17"/>
  <c r="U76" i="28"/>
  <c r="T76" i="17"/>
  <c r="T76" i="28"/>
  <c r="F292" i="27"/>
  <c r="H292" i="27" s="1"/>
  <c r="F291" i="24"/>
  <c r="H291" i="24" s="1"/>
  <c r="A294" i="27"/>
  <c r="C293" i="27"/>
  <c r="A294" i="25"/>
  <c r="B293" i="25"/>
  <c r="C293" i="25" s="1"/>
  <c r="B293" i="26"/>
  <c r="A292" i="26"/>
  <c r="G292" i="26" s="1"/>
  <c r="G291" i="26"/>
  <c r="B292" i="24"/>
  <c r="C292" i="24" s="1"/>
  <c r="A293" i="24"/>
  <c r="I352" i="8"/>
  <c r="J351" i="8"/>
  <c r="K351" i="8" s="1"/>
  <c r="B230" i="21"/>
  <c r="C114" i="6"/>
  <c r="D113" i="6"/>
  <c r="E113" i="6" s="1"/>
  <c r="F113" i="6" s="1"/>
  <c r="A204" i="16"/>
  <c r="C204" i="16" s="1"/>
  <c r="D204" i="16" s="1"/>
  <c r="E204" i="16" s="1"/>
  <c r="B205" i="16"/>
  <c r="K206" i="7"/>
  <c r="L205" i="7"/>
  <c r="D203" i="8"/>
  <c r="E203" i="8" s="1"/>
  <c r="A205" i="8"/>
  <c r="B204" i="8"/>
  <c r="C204" i="8" s="1"/>
  <c r="B113" i="10"/>
  <c r="C112" i="10"/>
  <c r="D112" i="10" s="1"/>
  <c r="A208" i="6" l="1"/>
  <c r="B207" i="6"/>
  <c r="J153" i="21"/>
  <c r="R18" i="21" s="1"/>
  <c r="N49" i="21"/>
  <c r="F154" i="21"/>
  <c r="F155" i="21" s="1"/>
  <c r="S76" i="17"/>
  <c r="S76" i="28"/>
  <c r="F293" i="27"/>
  <c r="H293" i="27" s="1"/>
  <c r="F293" i="25"/>
  <c r="H293" i="25" s="1"/>
  <c r="F292" i="24"/>
  <c r="H292" i="24" s="1"/>
  <c r="A295" i="27"/>
  <c r="C294" i="27"/>
  <c r="B294" i="26"/>
  <c r="A293" i="26"/>
  <c r="A294" i="24"/>
  <c r="B293" i="24"/>
  <c r="C293" i="24" s="1"/>
  <c r="A295" i="25"/>
  <c r="B294" i="25"/>
  <c r="C294" i="25" s="1"/>
  <c r="J352" i="8"/>
  <c r="K352" i="8" s="1"/>
  <c r="I353" i="8"/>
  <c r="B231" i="21"/>
  <c r="C115" i="6"/>
  <c r="D114" i="6"/>
  <c r="A205" i="16"/>
  <c r="C205" i="16" s="1"/>
  <c r="B206" i="16"/>
  <c r="K207" i="7"/>
  <c r="L206" i="7"/>
  <c r="D204" i="8"/>
  <c r="B205" i="8"/>
  <c r="C205" i="8" s="1"/>
  <c r="A206" i="8"/>
  <c r="F114" i="8"/>
  <c r="F9" i="17"/>
  <c r="B114" i="10"/>
  <c r="C113" i="10"/>
  <c r="D113" i="10" s="1"/>
  <c r="F115" i="8"/>
  <c r="A209" i="6" l="1"/>
  <c r="B208" i="6"/>
  <c r="G154" i="21"/>
  <c r="H154" i="21" s="1"/>
  <c r="J154" i="21" s="1"/>
  <c r="G155" i="21"/>
  <c r="H155" i="21" s="1"/>
  <c r="J155" i="21" s="1"/>
  <c r="F156" i="21"/>
  <c r="G156" i="21" s="1"/>
  <c r="H156" i="21" s="1"/>
  <c r="E114" i="6"/>
  <c r="E9" i="17" s="1"/>
  <c r="E9" i="28"/>
  <c r="E204" i="8"/>
  <c r="F39" i="28"/>
  <c r="G293" i="26"/>
  <c r="F294" i="27"/>
  <c r="H294" i="27" s="1"/>
  <c r="A296" i="27"/>
  <c r="C295" i="27"/>
  <c r="F293" i="24"/>
  <c r="H293" i="24" s="1"/>
  <c r="A296" i="25"/>
  <c r="B295" i="25"/>
  <c r="C295" i="25" s="1"/>
  <c r="F294" i="25"/>
  <c r="H294" i="25" s="1"/>
  <c r="B294" i="24"/>
  <c r="C294" i="24" s="1"/>
  <c r="A295" i="24"/>
  <c r="B295" i="26"/>
  <c r="A294" i="26"/>
  <c r="J353" i="8"/>
  <c r="K353" i="8" s="1"/>
  <c r="I354" i="8"/>
  <c r="B232" i="21"/>
  <c r="D205" i="16"/>
  <c r="E205" i="16" s="1"/>
  <c r="Y52" i="28" s="1"/>
  <c r="F114" i="6"/>
  <c r="A206" i="16"/>
  <c r="C206" i="16" s="1"/>
  <c r="B207" i="16"/>
  <c r="C116" i="6"/>
  <c r="D115" i="6"/>
  <c r="E115" i="6" s="1"/>
  <c r="F115" i="6" s="1"/>
  <c r="K208" i="7"/>
  <c r="L207" i="7"/>
  <c r="D205" i="8"/>
  <c r="E205" i="8" s="1"/>
  <c r="A207" i="8"/>
  <c r="B206" i="8"/>
  <c r="C206" i="8" s="1"/>
  <c r="B115" i="10"/>
  <c r="C114" i="10"/>
  <c r="D114" i="10" s="1"/>
  <c r="F116" i="8"/>
  <c r="A210" i="6" l="1"/>
  <c r="B209" i="6"/>
  <c r="T77" i="17"/>
  <c r="T77" i="28"/>
  <c r="U77" i="17"/>
  <c r="U77" i="28"/>
  <c r="N50" i="21"/>
  <c r="J156" i="21"/>
  <c r="F157" i="21"/>
  <c r="F158" i="21" s="1"/>
  <c r="G294" i="26"/>
  <c r="F295" i="27"/>
  <c r="H295" i="27" s="1"/>
  <c r="A297" i="27"/>
  <c r="C296" i="27"/>
  <c r="F296" i="27" s="1"/>
  <c r="H296" i="27" s="1"/>
  <c r="A296" i="24"/>
  <c r="B295" i="24"/>
  <c r="C295" i="24" s="1"/>
  <c r="F295" i="25"/>
  <c r="H295" i="25" s="1"/>
  <c r="F294" i="24"/>
  <c r="H294" i="24" s="1"/>
  <c r="B296" i="25"/>
  <c r="C296" i="25" s="1"/>
  <c r="A297" i="25"/>
  <c r="B296" i="26"/>
  <c r="A295" i="26"/>
  <c r="I355" i="8"/>
  <c r="J354" i="8"/>
  <c r="K354" i="8" s="1"/>
  <c r="B233" i="21"/>
  <c r="C117" i="6"/>
  <c r="D116" i="6"/>
  <c r="E116" i="6" s="1"/>
  <c r="F116" i="6" s="1"/>
  <c r="B208" i="16"/>
  <c r="A207" i="16"/>
  <c r="C207" i="16" s="1"/>
  <c r="D206" i="16"/>
  <c r="E206" i="16" s="1"/>
  <c r="K209" i="7"/>
  <c r="L208" i="7"/>
  <c r="D206" i="8"/>
  <c r="E206" i="8" s="1"/>
  <c r="B207" i="8"/>
  <c r="C207" i="8" s="1"/>
  <c r="A208" i="8"/>
  <c r="B116" i="10"/>
  <c r="C115" i="10"/>
  <c r="D115" i="10" s="1"/>
  <c r="A211" i="6" l="1"/>
  <c r="B210" i="6"/>
  <c r="S77" i="28"/>
  <c r="S77" i="17"/>
  <c r="G158" i="21"/>
  <c r="H158" i="21" s="1"/>
  <c r="J158" i="21" s="1"/>
  <c r="G157" i="21"/>
  <c r="H157" i="21" s="1"/>
  <c r="J157" i="21" s="1"/>
  <c r="F159" i="21"/>
  <c r="G295" i="26"/>
  <c r="F295" i="24"/>
  <c r="H295" i="24" s="1"/>
  <c r="A298" i="27"/>
  <c r="C297" i="27"/>
  <c r="B297" i="25"/>
  <c r="C297" i="25" s="1"/>
  <c r="A298" i="25"/>
  <c r="F296" i="25"/>
  <c r="H296" i="25" s="1"/>
  <c r="B296" i="24"/>
  <c r="C296" i="24" s="1"/>
  <c r="A297" i="24"/>
  <c r="B297" i="26"/>
  <c r="A296" i="26"/>
  <c r="G296" i="26" s="1"/>
  <c r="I356" i="8"/>
  <c r="J355" i="8"/>
  <c r="K355" i="8" s="1"/>
  <c r="B234" i="21"/>
  <c r="D207" i="16"/>
  <c r="E207" i="16" s="1"/>
  <c r="B209" i="16"/>
  <c r="A208" i="16"/>
  <c r="C208" i="16" s="1"/>
  <c r="C118" i="6"/>
  <c r="D117" i="6"/>
  <c r="K210" i="7"/>
  <c r="L209" i="7"/>
  <c r="D207" i="8"/>
  <c r="B208" i="8"/>
  <c r="C208" i="8" s="1"/>
  <c r="A209" i="8"/>
  <c r="F117" i="8"/>
  <c r="F10" i="17"/>
  <c r="B117" i="10"/>
  <c r="C116" i="10"/>
  <c r="D116" i="10" s="1"/>
  <c r="F118" i="8"/>
  <c r="A212" i="6" l="1"/>
  <c r="B211" i="6"/>
  <c r="G159" i="21"/>
  <c r="H159" i="21" s="1"/>
  <c r="N51" i="21" s="1"/>
  <c r="F160" i="21"/>
  <c r="F161" i="21" s="1"/>
  <c r="G161" i="21" s="1"/>
  <c r="H161" i="21" s="1"/>
  <c r="E117" i="6"/>
  <c r="E10" i="17" s="1"/>
  <c r="E10" i="28"/>
  <c r="E207" i="8"/>
  <c r="F40" i="28"/>
  <c r="F297" i="25"/>
  <c r="H297" i="25" s="1"/>
  <c r="F297" i="27"/>
  <c r="H297" i="27" s="1"/>
  <c r="A299" i="27"/>
  <c r="C298" i="27"/>
  <c r="B298" i="25"/>
  <c r="C298" i="25" s="1"/>
  <c r="A299" i="25"/>
  <c r="B298" i="26"/>
  <c r="A297" i="26"/>
  <c r="G297" i="26" s="1"/>
  <c r="A298" i="24"/>
  <c r="B297" i="24"/>
  <c r="C297" i="24" s="1"/>
  <c r="F296" i="24"/>
  <c r="H296" i="24" s="1"/>
  <c r="J356" i="8"/>
  <c r="K356" i="8" s="1"/>
  <c r="I357" i="8"/>
  <c r="B235" i="21"/>
  <c r="B210" i="16"/>
  <c r="A209" i="16"/>
  <c r="C209" i="16" s="1"/>
  <c r="D209" i="16" s="1"/>
  <c r="E209" i="16" s="1"/>
  <c r="C119" i="6"/>
  <c r="D118" i="6"/>
  <c r="E118" i="6" s="1"/>
  <c r="F118" i="6" s="1"/>
  <c r="D208" i="16"/>
  <c r="E208" i="16" s="1"/>
  <c r="Y53" i="28" s="1"/>
  <c r="K211" i="7"/>
  <c r="L210" i="7"/>
  <c r="D208" i="8"/>
  <c r="E208" i="8" s="1"/>
  <c r="A210" i="8"/>
  <c r="B209" i="8"/>
  <c r="C209" i="8" s="1"/>
  <c r="B118" i="10"/>
  <c r="C117" i="10"/>
  <c r="D117" i="10" s="1"/>
  <c r="F119" i="8"/>
  <c r="U78" i="28" l="1"/>
  <c r="U78" i="17"/>
  <c r="T78" i="28"/>
  <c r="T78" i="17"/>
  <c r="A213" i="6"/>
  <c r="B212" i="6"/>
  <c r="J159" i="21"/>
  <c r="F117" i="6"/>
  <c r="G160" i="21"/>
  <c r="H160" i="21" s="1"/>
  <c r="J160" i="21" s="1"/>
  <c r="J161" i="21"/>
  <c r="F162" i="21"/>
  <c r="F298" i="27"/>
  <c r="H298" i="27" s="1"/>
  <c r="A300" i="27"/>
  <c r="C299" i="27"/>
  <c r="B298" i="24"/>
  <c r="C298" i="24" s="1"/>
  <c r="A299" i="24"/>
  <c r="B299" i="26"/>
  <c r="A298" i="26"/>
  <c r="C299" i="25"/>
  <c r="F299" i="25" s="1"/>
  <c r="H299" i="25" s="1"/>
  <c r="A300" i="25"/>
  <c r="F297" i="24"/>
  <c r="H297" i="24" s="1"/>
  <c r="F298" i="25"/>
  <c r="H298" i="25" s="1"/>
  <c r="J357" i="8"/>
  <c r="K357" i="8" s="1"/>
  <c r="I358" i="8"/>
  <c r="B236" i="21"/>
  <c r="C120" i="6"/>
  <c r="D119" i="6"/>
  <c r="E119" i="6" s="1"/>
  <c r="F119" i="6" s="1"/>
  <c r="A210" i="16"/>
  <c r="C210" i="16" s="1"/>
  <c r="B211" i="16"/>
  <c r="K212" i="7"/>
  <c r="L211" i="7"/>
  <c r="D209" i="8"/>
  <c r="E209" i="8" s="1"/>
  <c r="A211" i="8"/>
  <c r="B210" i="8"/>
  <c r="C210" i="8" s="1"/>
  <c r="B119" i="10"/>
  <c r="C118" i="10"/>
  <c r="D118" i="10" s="1"/>
  <c r="S78" i="28" l="1"/>
  <c r="S78" i="17"/>
  <c r="A214" i="6"/>
  <c r="B213" i="6"/>
  <c r="G162" i="21"/>
  <c r="H162" i="21" s="1"/>
  <c r="J162" i="21" s="1"/>
  <c r="F163" i="21"/>
  <c r="G163" i="21" s="1"/>
  <c r="H163" i="21" s="1"/>
  <c r="J163" i="21" s="1"/>
  <c r="F299" i="27"/>
  <c r="H299" i="27" s="1"/>
  <c r="F298" i="24"/>
  <c r="H298" i="24" s="1"/>
  <c r="A301" i="27"/>
  <c r="C300" i="27"/>
  <c r="B300" i="26"/>
  <c r="A299" i="26"/>
  <c r="G299" i="26" s="1"/>
  <c r="A300" i="24"/>
  <c r="C299" i="24"/>
  <c r="C300" i="25"/>
  <c r="A301" i="25"/>
  <c r="G298" i="26"/>
  <c r="I359" i="8"/>
  <c r="J358" i="8"/>
  <c r="K358" i="8" s="1"/>
  <c r="B237" i="21"/>
  <c r="D210" i="16"/>
  <c r="E210" i="16" s="1"/>
  <c r="A211" i="16"/>
  <c r="C211" i="16" s="1"/>
  <c r="B212" i="16"/>
  <c r="C121" i="6"/>
  <c r="D120" i="6"/>
  <c r="K213" i="7"/>
  <c r="L212" i="7"/>
  <c r="D210" i="8"/>
  <c r="B211" i="8"/>
  <c r="C211" i="8" s="1"/>
  <c r="A212" i="8"/>
  <c r="F11" i="17"/>
  <c r="F120" i="8"/>
  <c r="B120" i="10"/>
  <c r="C119" i="10"/>
  <c r="D119" i="10" s="1"/>
  <c r="F121" i="8"/>
  <c r="A215" i="6" l="1"/>
  <c r="B214" i="6"/>
  <c r="N52" i="21"/>
  <c r="F164" i="21"/>
  <c r="G164" i="21" s="1"/>
  <c r="H164" i="21" s="1"/>
  <c r="J164" i="21" s="1"/>
  <c r="E120" i="6"/>
  <c r="E11" i="17" s="1"/>
  <c r="E11" i="28"/>
  <c r="E210" i="8"/>
  <c r="F41" i="28"/>
  <c r="F300" i="27"/>
  <c r="H300" i="27" s="1"/>
  <c r="A302" i="27"/>
  <c r="C301" i="27"/>
  <c r="F300" i="25"/>
  <c r="H300" i="25" s="1"/>
  <c r="F299" i="24"/>
  <c r="H299" i="24" s="1"/>
  <c r="B301" i="25"/>
  <c r="C301" i="25" s="1"/>
  <c r="F301" i="25" s="1"/>
  <c r="H301" i="25" s="1"/>
  <c r="A302" i="25"/>
  <c r="C300" i="24"/>
  <c r="A301" i="24"/>
  <c r="B301" i="26"/>
  <c r="A300" i="26"/>
  <c r="G300" i="26" s="1"/>
  <c r="I360" i="8"/>
  <c r="J359" i="8"/>
  <c r="K359" i="8" s="1"/>
  <c r="C122" i="6"/>
  <c r="D121" i="6"/>
  <c r="E121" i="6" s="1"/>
  <c r="F121" i="6" s="1"/>
  <c r="D211" i="16"/>
  <c r="E211" i="16" s="1"/>
  <c r="Y54" i="28" s="1"/>
  <c r="B213" i="16"/>
  <c r="A212" i="16"/>
  <c r="C212" i="16" s="1"/>
  <c r="D212" i="16" s="1"/>
  <c r="E212" i="16" s="1"/>
  <c r="K214" i="7"/>
  <c r="L213" i="7"/>
  <c r="D211" i="8"/>
  <c r="E211" i="8" s="1"/>
  <c r="A213" i="8"/>
  <c r="B212" i="8"/>
  <c r="C212" i="8" s="1"/>
  <c r="B121" i="10"/>
  <c r="C120" i="10"/>
  <c r="D120" i="10" s="1"/>
  <c r="F122" i="8"/>
  <c r="T79" i="17" l="1"/>
  <c r="T79" i="28"/>
  <c r="U79" i="28"/>
  <c r="U79" i="17"/>
  <c r="A216" i="6"/>
  <c r="B215" i="6"/>
  <c r="F120" i="6"/>
  <c r="F165" i="21"/>
  <c r="G165" i="21" s="1"/>
  <c r="H165" i="21" s="1"/>
  <c r="F301" i="27"/>
  <c r="H301" i="27" s="1"/>
  <c r="A303" i="27"/>
  <c r="C302" i="27"/>
  <c r="A302" i="24"/>
  <c r="B301" i="24"/>
  <c r="C301" i="24" s="1"/>
  <c r="F300" i="24"/>
  <c r="H300" i="24" s="1"/>
  <c r="B302" i="26"/>
  <c r="A301" i="26"/>
  <c r="G301" i="26" s="1"/>
  <c r="B302" i="25"/>
  <c r="C302" i="25" s="1"/>
  <c r="A303" i="25"/>
  <c r="J360" i="8"/>
  <c r="K360" i="8" s="1"/>
  <c r="I361" i="8"/>
  <c r="B214" i="16"/>
  <c r="A213" i="16"/>
  <c r="C213" i="16" s="1"/>
  <c r="C123" i="6"/>
  <c r="D122" i="6"/>
  <c r="E122" i="6" s="1"/>
  <c r="F122" i="6" s="1"/>
  <c r="K215" i="7"/>
  <c r="L214" i="7"/>
  <c r="D212" i="8"/>
  <c r="E212" i="8" s="1"/>
  <c r="A214" i="8"/>
  <c r="B213" i="8"/>
  <c r="C213" i="8" s="1"/>
  <c r="B122" i="10"/>
  <c r="C121" i="10"/>
  <c r="D121" i="10" s="1"/>
  <c r="S79" i="28" l="1"/>
  <c r="S79" i="17"/>
  <c r="A217" i="6"/>
  <c r="B216" i="6"/>
  <c r="J165" i="21"/>
  <c r="R19" i="21" s="1"/>
  <c r="N53" i="21"/>
  <c r="F166" i="21"/>
  <c r="G166" i="21" s="1"/>
  <c r="H166" i="21" s="1"/>
  <c r="J166" i="21" s="1"/>
  <c r="F302" i="25"/>
  <c r="H302" i="25" s="1"/>
  <c r="F302" i="27"/>
  <c r="H302" i="27" s="1"/>
  <c r="A304" i="27"/>
  <c r="C303" i="27"/>
  <c r="F303" i="27" s="1"/>
  <c r="H303" i="27" s="1"/>
  <c r="F301" i="24"/>
  <c r="H301" i="24" s="1"/>
  <c r="B303" i="25"/>
  <c r="C303" i="25" s="1"/>
  <c r="A304" i="25"/>
  <c r="B302" i="24"/>
  <c r="C302" i="24" s="1"/>
  <c r="A303" i="24"/>
  <c r="B303" i="26"/>
  <c r="A302" i="26"/>
  <c r="G302" i="26" s="1"/>
  <c r="J361" i="8"/>
  <c r="K361" i="8" s="1"/>
  <c r="I362" i="8"/>
  <c r="C124" i="6"/>
  <c r="D123" i="6"/>
  <c r="D213" i="16"/>
  <c r="E213" i="16" s="1"/>
  <c r="B215" i="16"/>
  <c r="A214" i="16"/>
  <c r="C214" i="16" s="1"/>
  <c r="K216" i="7"/>
  <c r="L215" i="7"/>
  <c r="D213" i="8"/>
  <c r="A215" i="8"/>
  <c r="B214" i="8"/>
  <c r="C214" i="8" s="1"/>
  <c r="F12" i="17"/>
  <c r="F123" i="8"/>
  <c r="B123" i="10"/>
  <c r="C122" i="10"/>
  <c r="D122" i="10" s="1"/>
  <c r="F124" i="8"/>
  <c r="A218" i="6" l="1"/>
  <c r="B217" i="6"/>
  <c r="F167" i="21"/>
  <c r="G167" i="21" s="1"/>
  <c r="H167" i="21" s="1"/>
  <c r="J167" i="21" s="1"/>
  <c r="E213" i="8"/>
  <c r="F42" i="28"/>
  <c r="E123" i="6"/>
  <c r="E12" i="17" s="1"/>
  <c r="E12" i="28"/>
  <c r="A305" i="27"/>
  <c r="C304" i="27"/>
  <c r="B304" i="26"/>
  <c r="A303" i="26"/>
  <c r="B304" i="25"/>
  <c r="C304" i="25" s="1"/>
  <c r="A305" i="25"/>
  <c r="A304" i="24"/>
  <c r="B303" i="24"/>
  <c r="C303" i="24" s="1"/>
  <c r="F303" i="25"/>
  <c r="H303" i="25" s="1"/>
  <c r="F302" i="24"/>
  <c r="H302" i="24" s="1"/>
  <c r="I363" i="8"/>
  <c r="J362" i="8"/>
  <c r="K362" i="8" s="1"/>
  <c r="A215" i="16"/>
  <c r="C215" i="16" s="1"/>
  <c r="B216" i="16"/>
  <c r="C125" i="6"/>
  <c r="D124" i="6"/>
  <c r="E124" i="6" s="1"/>
  <c r="F124" i="6" s="1"/>
  <c r="D214" i="16"/>
  <c r="E214" i="16" s="1"/>
  <c r="Y55" i="28" s="1"/>
  <c r="K217" i="7"/>
  <c r="L216" i="7"/>
  <c r="D214" i="8"/>
  <c r="E214" i="8" s="1"/>
  <c r="A216" i="8"/>
  <c r="B215" i="8"/>
  <c r="C215" i="8" s="1"/>
  <c r="B124" i="10"/>
  <c r="C123" i="10"/>
  <c r="D123" i="10" s="1"/>
  <c r="F125" i="8"/>
  <c r="A219" i="6" l="1"/>
  <c r="B218" i="6"/>
  <c r="F123" i="6"/>
  <c r="F168" i="21"/>
  <c r="G168" i="21" s="1"/>
  <c r="H168" i="21" s="1"/>
  <c r="F304" i="25"/>
  <c r="H304" i="25" s="1"/>
  <c r="F304" i="27"/>
  <c r="H304" i="27" s="1"/>
  <c r="A306" i="27"/>
  <c r="C305" i="27"/>
  <c r="G303" i="26"/>
  <c r="B305" i="25"/>
  <c r="C305" i="25" s="1"/>
  <c r="A306" i="25"/>
  <c r="B304" i="24"/>
  <c r="C304" i="24" s="1"/>
  <c r="A305" i="24"/>
  <c r="F303" i="24"/>
  <c r="H303" i="24" s="1"/>
  <c r="B305" i="26"/>
  <c r="A304" i="26"/>
  <c r="I364" i="8"/>
  <c r="J363" i="8"/>
  <c r="K363" i="8" s="1"/>
  <c r="C126" i="6"/>
  <c r="D125" i="6"/>
  <c r="E125" i="6" s="1"/>
  <c r="F125" i="6" s="1"/>
  <c r="A216" i="16"/>
  <c r="C216" i="16" s="1"/>
  <c r="B217" i="16"/>
  <c r="D215" i="16"/>
  <c r="E215" i="16" s="1"/>
  <c r="K218" i="7"/>
  <c r="L217" i="7"/>
  <c r="D215" i="8"/>
  <c r="E215" i="8" s="1"/>
  <c r="A217" i="8"/>
  <c r="B216" i="8"/>
  <c r="C216" i="8" s="1"/>
  <c r="B125" i="10"/>
  <c r="C124" i="10"/>
  <c r="D124" i="10" s="1"/>
  <c r="A220" i="6" l="1"/>
  <c r="B219" i="6"/>
  <c r="N54" i="21"/>
  <c r="J168" i="21"/>
  <c r="F169" i="21"/>
  <c r="F170" i="21" s="1"/>
  <c r="A307" i="27"/>
  <c r="C306" i="27"/>
  <c r="F305" i="27"/>
  <c r="H305" i="27" s="1"/>
  <c r="G304" i="26"/>
  <c r="A306" i="24"/>
  <c r="B305" i="24"/>
  <c r="C305" i="24" s="1"/>
  <c r="F305" i="25"/>
  <c r="H305" i="25" s="1"/>
  <c r="B306" i="25"/>
  <c r="C306" i="25" s="1"/>
  <c r="A307" i="25"/>
  <c r="B306" i="26"/>
  <c r="A305" i="26"/>
  <c r="F304" i="24"/>
  <c r="H304" i="24" s="1"/>
  <c r="J364" i="8"/>
  <c r="K364" i="8" s="1"/>
  <c r="I365" i="8"/>
  <c r="D216" i="16"/>
  <c r="E216" i="16" s="1"/>
  <c r="B218" i="16"/>
  <c r="A217" i="16"/>
  <c r="C217" i="16" s="1"/>
  <c r="C127" i="6"/>
  <c r="D126" i="6"/>
  <c r="K219" i="7"/>
  <c r="L218" i="7"/>
  <c r="D216" i="8"/>
  <c r="A218" i="8"/>
  <c r="B217" i="8"/>
  <c r="C217" i="8" s="1"/>
  <c r="F126" i="8"/>
  <c r="F13" i="17"/>
  <c r="B126" i="10"/>
  <c r="C125" i="10"/>
  <c r="D125" i="10" s="1"/>
  <c r="F127" i="8"/>
  <c r="A221" i="6" l="1"/>
  <c r="B220" i="6"/>
  <c r="G169" i="21"/>
  <c r="H169" i="21" s="1"/>
  <c r="J169" i="21" s="1"/>
  <c r="G170" i="21"/>
  <c r="H170" i="21" s="1"/>
  <c r="J170" i="21" s="1"/>
  <c r="F171" i="21"/>
  <c r="E126" i="6"/>
  <c r="F126" i="6" s="1"/>
  <c r="E13" i="28"/>
  <c r="E216" i="8"/>
  <c r="F43" i="28"/>
  <c r="F306" i="27"/>
  <c r="H306" i="27" s="1"/>
  <c r="F305" i="24"/>
  <c r="H305" i="24" s="1"/>
  <c r="A308" i="27"/>
  <c r="C307" i="27"/>
  <c r="B306" i="24"/>
  <c r="C306" i="24" s="1"/>
  <c r="A307" i="24"/>
  <c r="B307" i="25"/>
  <c r="C307" i="25" s="1"/>
  <c r="A308" i="25"/>
  <c r="G305" i="26"/>
  <c r="F306" i="25"/>
  <c r="H306" i="25" s="1"/>
  <c r="B307" i="26"/>
  <c r="A306" i="26"/>
  <c r="J365" i="8"/>
  <c r="K365" i="8" s="1"/>
  <c r="I366" i="8"/>
  <c r="B219" i="16"/>
  <c r="A218" i="16"/>
  <c r="C218" i="16" s="1"/>
  <c r="C128" i="6"/>
  <c r="D127" i="6"/>
  <c r="E127" i="6" s="1"/>
  <c r="F127" i="6" s="1"/>
  <c r="D217" i="16"/>
  <c r="E217" i="16" s="1"/>
  <c r="Y56" i="28" s="1"/>
  <c r="K220" i="7"/>
  <c r="L219" i="7"/>
  <c r="D217" i="8"/>
  <c r="E217" i="8" s="1"/>
  <c r="A219" i="8"/>
  <c r="B218" i="8"/>
  <c r="C218" i="8" s="1"/>
  <c r="F128" i="8"/>
  <c r="A222" i="6" l="1"/>
  <c r="B221" i="6"/>
  <c r="G171" i="21"/>
  <c r="H171" i="21" s="1"/>
  <c r="J171" i="21" s="1"/>
  <c r="F172" i="21"/>
  <c r="G172" i="21" s="1"/>
  <c r="H172" i="21" s="1"/>
  <c r="J172" i="21" s="1"/>
  <c r="E13" i="17"/>
  <c r="A309" i="27"/>
  <c r="C308" i="27"/>
  <c r="F307" i="27"/>
  <c r="H307" i="27" s="1"/>
  <c r="G306" i="26"/>
  <c r="A308" i="24"/>
  <c r="B307" i="24"/>
  <c r="C307" i="24" s="1"/>
  <c r="F307" i="24" s="1"/>
  <c r="H307" i="24" s="1"/>
  <c r="B308" i="25"/>
  <c r="C308" i="25" s="1"/>
  <c r="A309" i="25"/>
  <c r="B308" i="26"/>
  <c r="A307" i="26"/>
  <c r="F307" i="25"/>
  <c r="H307" i="25" s="1"/>
  <c r="F306" i="24"/>
  <c r="H306" i="24" s="1"/>
  <c r="I367" i="8"/>
  <c r="J366" i="8"/>
  <c r="K366" i="8" s="1"/>
  <c r="C129" i="6"/>
  <c r="D128" i="6"/>
  <c r="E128" i="6" s="1"/>
  <c r="F128" i="6" s="1"/>
  <c r="D218" i="16"/>
  <c r="E218" i="16" s="1"/>
  <c r="A219" i="16"/>
  <c r="C219" i="16" s="1"/>
  <c r="B220" i="16"/>
  <c r="K221" i="7"/>
  <c r="L220" i="7"/>
  <c r="D218" i="8"/>
  <c r="E218" i="8" s="1"/>
  <c r="A220" i="8"/>
  <c r="B219" i="8"/>
  <c r="C219" i="8" s="1"/>
  <c r="A223" i="6" l="1"/>
  <c r="B222" i="6"/>
  <c r="N55" i="21"/>
  <c r="F173" i="21"/>
  <c r="F174" i="21" s="1"/>
  <c r="G307" i="26"/>
  <c r="F308" i="27"/>
  <c r="H308" i="27" s="1"/>
  <c r="A310" i="27"/>
  <c r="C309" i="27"/>
  <c r="B309" i="26"/>
  <c r="A308" i="26"/>
  <c r="B309" i="25"/>
  <c r="C309" i="25" s="1"/>
  <c r="A310" i="25"/>
  <c r="B308" i="24"/>
  <c r="C308" i="24" s="1"/>
  <c r="A309" i="24"/>
  <c r="F308" i="25"/>
  <c r="H308" i="25" s="1"/>
  <c r="I368" i="8"/>
  <c r="J367" i="8"/>
  <c r="K367" i="8" s="1"/>
  <c r="D219" i="16"/>
  <c r="E219" i="16" s="1"/>
  <c r="B221" i="16"/>
  <c r="A220" i="16"/>
  <c r="C220" i="16" s="1"/>
  <c r="C130" i="6"/>
  <c r="D129" i="6"/>
  <c r="K222" i="7"/>
  <c r="L221" i="7"/>
  <c r="D219" i="8"/>
  <c r="A221" i="8"/>
  <c r="B220" i="8"/>
  <c r="C220" i="8" s="1"/>
  <c r="F129" i="8"/>
  <c r="F14" i="17"/>
  <c r="F130" i="8"/>
  <c r="A224" i="6" l="1"/>
  <c r="B223" i="6"/>
  <c r="G174" i="21"/>
  <c r="H174" i="21" s="1"/>
  <c r="N56" i="21" s="1"/>
  <c r="G173" i="21"/>
  <c r="H173" i="21" s="1"/>
  <c r="J173" i="21" s="1"/>
  <c r="F175" i="21"/>
  <c r="E219" i="8"/>
  <c r="F44" i="28"/>
  <c r="E129" i="6"/>
  <c r="F129" i="6" s="1"/>
  <c r="E14" i="28"/>
  <c r="G308" i="26"/>
  <c r="F309" i="27"/>
  <c r="H309" i="27" s="1"/>
  <c r="A311" i="27"/>
  <c r="C310" i="27"/>
  <c r="F308" i="24"/>
  <c r="H308" i="24" s="1"/>
  <c r="B310" i="25"/>
  <c r="C310" i="25" s="1"/>
  <c r="A311" i="25"/>
  <c r="A310" i="24"/>
  <c r="B309" i="24"/>
  <c r="C309" i="24" s="1"/>
  <c r="F309" i="25"/>
  <c r="H309" i="25" s="1"/>
  <c r="B310" i="26"/>
  <c r="A309" i="26"/>
  <c r="J368" i="8"/>
  <c r="K368" i="8" s="1"/>
  <c r="I369" i="8"/>
  <c r="E14" i="17"/>
  <c r="A221" i="16"/>
  <c r="C221" i="16" s="1"/>
  <c r="D221" i="16" s="1"/>
  <c r="E221" i="16" s="1"/>
  <c r="B222" i="16"/>
  <c r="C131" i="6"/>
  <c r="D130" i="6"/>
  <c r="E130" i="6" s="1"/>
  <c r="F130" i="6" s="1"/>
  <c r="D220" i="16"/>
  <c r="E220" i="16" s="1"/>
  <c r="Y57" i="28" s="1"/>
  <c r="K223" i="7"/>
  <c r="L222" i="7"/>
  <c r="D220" i="8"/>
  <c r="E220" i="8" s="1"/>
  <c r="B221" i="8"/>
  <c r="C221" i="8" s="1"/>
  <c r="A222" i="8"/>
  <c r="F131" i="8"/>
  <c r="A225" i="6" l="1"/>
  <c r="B224" i="6"/>
  <c r="J174" i="21"/>
  <c r="G175" i="21"/>
  <c r="H175" i="21" s="1"/>
  <c r="F176" i="21"/>
  <c r="G176" i="21" s="1"/>
  <c r="H176" i="21" s="1"/>
  <c r="J176" i="21" s="1"/>
  <c r="G309" i="26"/>
  <c r="F309" i="24"/>
  <c r="H309" i="24" s="1"/>
  <c r="F310" i="27"/>
  <c r="H310" i="27" s="1"/>
  <c r="A312" i="27"/>
  <c r="C311" i="27"/>
  <c r="B311" i="25"/>
  <c r="C311" i="25" s="1"/>
  <c r="A312" i="25"/>
  <c r="B310" i="24"/>
  <c r="C310" i="24" s="1"/>
  <c r="A311" i="24"/>
  <c r="F310" i="25"/>
  <c r="H310" i="25" s="1"/>
  <c r="B311" i="26"/>
  <c r="A310" i="26"/>
  <c r="J369" i="8"/>
  <c r="K369" i="8" s="1"/>
  <c r="I370" i="8"/>
  <c r="C132" i="6"/>
  <c r="D131" i="6"/>
  <c r="E131" i="6" s="1"/>
  <c r="F131" i="6" s="1"/>
  <c r="A222" i="16"/>
  <c r="C222" i="16" s="1"/>
  <c r="B223" i="16"/>
  <c r="K224" i="7"/>
  <c r="L223" i="7"/>
  <c r="D221" i="8"/>
  <c r="E221" i="8" s="1"/>
  <c r="A223" i="8"/>
  <c r="B222" i="8"/>
  <c r="C222" i="8" s="1"/>
  <c r="A226" i="6" l="1"/>
  <c r="B225" i="6"/>
  <c r="F177" i="21"/>
  <c r="G177" i="21" s="1"/>
  <c r="H177" i="21" s="1"/>
  <c r="J175" i="21"/>
  <c r="F311" i="27"/>
  <c r="H311" i="27" s="1"/>
  <c r="A313" i="27"/>
  <c r="C312" i="27"/>
  <c r="B312" i="26"/>
  <c r="A311" i="26"/>
  <c r="F310" i="24"/>
  <c r="H310" i="24" s="1"/>
  <c r="B312" i="25"/>
  <c r="C312" i="25" s="1"/>
  <c r="A313" i="25"/>
  <c r="G310" i="26"/>
  <c r="A312" i="24"/>
  <c r="B311" i="24"/>
  <c r="C311" i="24" s="1"/>
  <c r="F311" i="25"/>
  <c r="H311" i="25" s="1"/>
  <c r="I371" i="8"/>
  <c r="J370" i="8"/>
  <c r="K370" i="8" s="1"/>
  <c r="D222" i="16"/>
  <c r="E222" i="16" s="1"/>
  <c r="A223" i="16"/>
  <c r="C223" i="16" s="1"/>
  <c r="B224" i="16"/>
  <c r="C133" i="6"/>
  <c r="D132" i="6"/>
  <c r="K225" i="7"/>
  <c r="L224" i="7"/>
  <c r="D222" i="8"/>
  <c r="A224" i="8"/>
  <c r="B223" i="8"/>
  <c r="C223" i="8" s="1"/>
  <c r="F15" i="17"/>
  <c r="F132" i="8"/>
  <c r="F133" i="8"/>
  <c r="A227" i="6" l="1"/>
  <c r="B226" i="6"/>
  <c r="N57" i="21"/>
  <c r="J177" i="21"/>
  <c r="R20" i="21" s="1"/>
  <c r="F178" i="21"/>
  <c r="F179" i="21" s="1"/>
  <c r="E132" i="6"/>
  <c r="F132" i="6" s="1"/>
  <c r="E15" i="28"/>
  <c r="E222" i="8"/>
  <c r="F45" i="28"/>
  <c r="G311" i="26"/>
  <c r="F312" i="27"/>
  <c r="H312" i="27" s="1"/>
  <c r="A314" i="27"/>
  <c r="C313" i="27"/>
  <c r="F311" i="24"/>
  <c r="H311" i="24" s="1"/>
  <c r="B313" i="25"/>
  <c r="C313" i="25" s="1"/>
  <c r="F313" i="25" s="1"/>
  <c r="H313" i="25" s="1"/>
  <c r="A314" i="25"/>
  <c r="B312" i="24"/>
  <c r="C312" i="24" s="1"/>
  <c r="A313" i="24"/>
  <c r="F312" i="25"/>
  <c r="H312" i="25" s="1"/>
  <c r="B313" i="26"/>
  <c r="A312" i="26"/>
  <c r="I372" i="8"/>
  <c r="J371" i="8"/>
  <c r="K371" i="8" s="1"/>
  <c r="C134" i="6"/>
  <c r="D133" i="6"/>
  <c r="E133" i="6" s="1"/>
  <c r="F133" i="6" s="1"/>
  <c r="A224" i="16"/>
  <c r="C224" i="16" s="1"/>
  <c r="B225" i="16"/>
  <c r="D223" i="16"/>
  <c r="E223" i="16" s="1"/>
  <c r="Y58" i="28" s="1"/>
  <c r="K226" i="7"/>
  <c r="L225" i="7"/>
  <c r="D223" i="8"/>
  <c r="E223" i="8" s="1"/>
  <c r="A225" i="8"/>
  <c r="B224" i="8"/>
  <c r="C224" i="8" s="1"/>
  <c r="F134" i="8"/>
  <c r="A228" i="6" l="1"/>
  <c r="B227" i="6"/>
  <c r="G178" i="21"/>
  <c r="H178" i="21" s="1"/>
  <c r="J178" i="21" s="1"/>
  <c r="G179" i="21"/>
  <c r="H179" i="21" s="1"/>
  <c r="J179" i="21" s="1"/>
  <c r="F180" i="21"/>
  <c r="F181" i="21" s="1"/>
  <c r="E15" i="17"/>
  <c r="F313" i="27"/>
  <c r="H313" i="27" s="1"/>
  <c r="A315" i="27"/>
  <c r="C314" i="27"/>
  <c r="G312" i="26"/>
  <c r="A314" i="24"/>
  <c r="B313" i="24"/>
  <c r="C313" i="24" s="1"/>
  <c r="F313" i="24" s="1"/>
  <c r="H313" i="24" s="1"/>
  <c r="B314" i="25"/>
  <c r="C314" i="25" s="1"/>
  <c r="A315" i="25"/>
  <c r="B314" i="26"/>
  <c r="A313" i="26"/>
  <c r="F312" i="24"/>
  <c r="H312" i="24" s="1"/>
  <c r="J372" i="8"/>
  <c r="K372" i="8" s="1"/>
  <c r="I373" i="8"/>
  <c r="A225" i="16"/>
  <c r="C225" i="16" s="1"/>
  <c r="B226" i="16"/>
  <c r="D224" i="16"/>
  <c r="E224" i="16" s="1"/>
  <c r="C135" i="6"/>
  <c r="D134" i="6"/>
  <c r="E134" i="6" s="1"/>
  <c r="F134" i="6" s="1"/>
  <c r="K227" i="7"/>
  <c r="L226" i="7"/>
  <c r="D224" i="8"/>
  <c r="E224" i="8" s="1"/>
  <c r="B225" i="8"/>
  <c r="C225" i="8" s="1"/>
  <c r="A226" i="8"/>
  <c r="A229" i="6" l="1"/>
  <c r="B228" i="6"/>
  <c r="G180" i="21"/>
  <c r="H180" i="21" s="1"/>
  <c r="N58" i="21" s="1"/>
  <c r="G181" i="21"/>
  <c r="H181" i="21" s="1"/>
  <c r="J181" i="21" s="1"/>
  <c r="F182" i="21"/>
  <c r="G313" i="26"/>
  <c r="F314" i="27"/>
  <c r="H314" i="27" s="1"/>
  <c r="A316" i="27"/>
  <c r="C315" i="27"/>
  <c r="B315" i="26"/>
  <c r="A314" i="26"/>
  <c r="B315" i="25"/>
  <c r="C315" i="25" s="1"/>
  <c r="A316" i="25"/>
  <c r="B314" i="24"/>
  <c r="C314" i="24" s="1"/>
  <c r="A315" i="24"/>
  <c r="F314" i="25"/>
  <c r="H314" i="25" s="1"/>
  <c r="J373" i="8"/>
  <c r="K373" i="8" s="1"/>
  <c r="I374" i="8"/>
  <c r="A226" i="16"/>
  <c r="C226" i="16" s="1"/>
  <c r="B227" i="16"/>
  <c r="C136" i="6"/>
  <c r="D135" i="6"/>
  <c r="D225" i="16"/>
  <c r="E225" i="16" s="1"/>
  <c r="K228" i="7"/>
  <c r="L227" i="7"/>
  <c r="D225" i="8"/>
  <c r="A227" i="8"/>
  <c r="B226" i="8"/>
  <c r="C226" i="8" s="1"/>
  <c r="F16" i="17"/>
  <c r="F135" i="8"/>
  <c r="F136" i="8"/>
  <c r="A230" i="6" l="1"/>
  <c r="B229" i="6"/>
  <c r="J180" i="21"/>
  <c r="G182" i="21"/>
  <c r="H182" i="21" s="1"/>
  <c r="F183" i="21"/>
  <c r="G183" i="21" s="1"/>
  <c r="H183" i="21" s="1"/>
  <c r="E225" i="8"/>
  <c r="F46" i="28"/>
  <c r="E135" i="6"/>
  <c r="E16" i="17" s="1"/>
  <c r="E16" i="28"/>
  <c r="G314" i="26"/>
  <c r="F315" i="27"/>
  <c r="H315" i="27" s="1"/>
  <c r="A317" i="27"/>
  <c r="C316" i="27"/>
  <c r="F314" i="24"/>
  <c r="H314" i="24" s="1"/>
  <c r="B316" i="25"/>
  <c r="C316" i="25" s="1"/>
  <c r="A317" i="25"/>
  <c r="A316" i="24"/>
  <c r="B315" i="24"/>
  <c r="C315" i="24" s="1"/>
  <c r="F315" i="25"/>
  <c r="H315" i="25" s="1"/>
  <c r="B316" i="26"/>
  <c r="A315" i="26"/>
  <c r="I375" i="8"/>
  <c r="J374" i="8"/>
  <c r="K374" i="8" s="1"/>
  <c r="C137" i="6"/>
  <c r="D136" i="6"/>
  <c r="E136" i="6" s="1"/>
  <c r="F136" i="6" s="1"/>
  <c r="A227" i="16"/>
  <c r="C227" i="16" s="1"/>
  <c r="B228" i="16"/>
  <c r="D226" i="16"/>
  <c r="E226" i="16" s="1"/>
  <c r="Y59" i="28" s="1"/>
  <c r="K229" i="7"/>
  <c r="L228" i="7"/>
  <c r="D226" i="8"/>
  <c r="E226" i="8" s="1"/>
  <c r="B227" i="8"/>
  <c r="C227" i="8" s="1"/>
  <c r="A228" i="8"/>
  <c r="F137" i="8"/>
  <c r="A231" i="6" l="1"/>
  <c r="B230" i="6"/>
  <c r="J183" i="21"/>
  <c r="N59" i="21"/>
  <c r="F184" i="21"/>
  <c r="G184" i="21" s="1"/>
  <c r="H184" i="21" s="1"/>
  <c r="J184" i="21" s="1"/>
  <c r="J182" i="21"/>
  <c r="F135" i="6"/>
  <c r="G315" i="26"/>
  <c r="F315" i="24"/>
  <c r="H315" i="24" s="1"/>
  <c r="F316" i="27"/>
  <c r="H316" i="27" s="1"/>
  <c r="A318" i="27"/>
  <c r="C317" i="27"/>
  <c r="B317" i="25"/>
  <c r="C317" i="25" s="1"/>
  <c r="A318" i="25"/>
  <c r="B316" i="24"/>
  <c r="C316" i="24" s="1"/>
  <c r="A317" i="24"/>
  <c r="F316" i="25"/>
  <c r="H316" i="25" s="1"/>
  <c r="B317" i="26"/>
  <c r="A316" i="26"/>
  <c r="I376" i="8"/>
  <c r="J375" i="8"/>
  <c r="K375" i="8" s="1"/>
  <c r="A228" i="16"/>
  <c r="C228" i="16" s="1"/>
  <c r="B229" i="16"/>
  <c r="D227" i="16"/>
  <c r="E227" i="16" s="1"/>
  <c r="C138" i="6"/>
  <c r="D137" i="6"/>
  <c r="E137" i="6" s="1"/>
  <c r="F137" i="6" s="1"/>
  <c r="K230" i="7"/>
  <c r="L229" i="7"/>
  <c r="D227" i="8"/>
  <c r="E227" i="8" s="1"/>
  <c r="A229" i="8"/>
  <c r="B228" i="8"/>
  <c r="C228" i="8" s="1"/>
  <c r="A232" i="6" l="1"/>
  <c r="B231" i="6"/>
  <c r="F185" i="21"/>
  <c r="G185" i="21" s="1"/>
  <c r="H185" i="21" s="1"/>
  <c r="J185" i="21" s="1"/>
  <c r="F317" i="27"/>
  <c r="H317" i="27" s="1"/>
  <c r="A319" i="27"/>
  <c r="C318" i="27"/>
  <c r="B318" i="26"/>
  <c r="A317" i="26"/>
  <c r="F316" i="24"/>
  <c r="H316" i="24" s="1"/>
  <c r="B318" i="25"/>
  <c r="C318" i="25" s="1"/>
  <c r="A319" i="25"/>
  <c r="G316" i="26"/>
  <c r="A318" i="24"/>
  <c r="B317" i="24"/>
  <c r="C317" i="24" s="1"/>
  <c r="F317" i="25"/>
  <c r="H317" i="25" s="1"/>
  <c r="J376" i="8"/>
  <c r="K376" i="8" s="1"/>
  <c r="I377" i="8"/>
  <c r="A229" i="16"/>
  <c r="C229" i="16" s="1"/>
  <c r="B230" i="16"/>
  <c r="C139" i="6"/>
  <c r="D138" i="6"/>
  <c r="D228" i="16"/>
  <c r="E228" i="16" s="1"/>
  <c r="K231" i="7"/>
  <c r="L230" i="7"/>
  <c r="D228" i="8"/>
  <c r="A230" i="8"/>
  <c r="B229" i="8"/>
  <c r="C229" i="8" s="1"/>
  <c r="F17" i="17"/>
  <c r="F138" i="8"/>
  <c r="F139" i="8"/>
  <c r="A233" i="6" l="1"/>
  <c r="B232" i="6"/>
  <c r="F186" i="21"/>
  <c r="G186" i="21" s="1"/>
  <c r="H186" i="21" s="1"/>
  <c r="N60" i="21" s="1"/>
  <c r="E228" i="8"/>
  <c r="F47" i="28"/>
  <c r="E138" i="6"/>
  <c r="F138" i="6" s="1"/>
  <c r="E17" i="28"/>
  <c r="G317" i="26"/>
  <c r="F318" i="27"/>
  <c r="H318" i="27" s="1"/>
  <c r="F317" i="24"/>
  <c r="H317" i="24" s="1"/>
  <c r="A320" i="27"/>
  <c r="C319" i="27"/>
  <c r="B319" i="25"/>
  <c r="C319" i="25" s="1"/>
  <c r="A320" i="25"/>
  <c r="B318" i="24"/>
  <c r="C318" i="24" s="1"/>
  <c r="A319" i="24"/>
  <c r="F318" i="25"/>
  <c r="H318" i="25" s="1"/>
  <c r="B319" i="26"/>
  <c r="A318" i="26"/>
  <c r="J377" i="8"/>
  <c r="K377" i="8" s="1"/>
  <c r="I378" i="8"/>
  <c r="C140" i="6"/>
  <c r="D139" i="6"/>
  <c r="E139" i="6" s="1"/>
  <c r="F139" i="6" s="1"/>
  <c r="A230" i="16"/>
  <c r="C230" i="16" s="1"/>
  <c r="B231" i="16"/>
  <c r="E17" i="17"/>
  <c r="D229" i="16"/>
  <c r="E229" i="16" s="1"/>
  <c r="Y60" i="28" s="1"/>
  <c r="K232" i="7"/>
  <c r="L231" i="7"/>
  <c r="D229" i="8"/>
  <c r="E229" i="8" s="1"/>
  <c r="A231" i="8"/>
  <c r="B230" i="8"/>
  <c r="C230" i="8" s="1"/>
  <c r="F140" i="8"/>
  <c r="A234" i="6" l="1"/>
  <c r="B233" i="6"/>
  <c r="J186" i="21"/>
  <c r="F187" i="21"/>
  <c r="F188" i="21" s="1"/>
  <c r="F319" i="25"/>
  <c r="H319" i="25" s="1"/>
  <c r="A321" i="27"/>
  <c r="C320" i="27"/>
  <c r="F319" i="27"/>
  <c r="H319" i="27" s="1"/>
  <c r="B320" i="26"/>
  <c r="A319" i="26"/>
  <c r="F318" i="24"/>
  <c r="H318" i="24" s="1"/>
  <c r="B320" i="25"/>
  <c r="C320" i="25" s="1"/>
  <c r="A321" i="25"/>
  <c r="G318" i="26"/>
  <c r="A320" i="24"/>
  <c r="B319" i="24"/>
  <c r="C319" i="24" s="1"/>
  <c r="I379" i="8"/>
  <c r="J378" i="8"/>
  <c r="K378" i="8" s="1"/>
  <c r="D230" i="16"/>
  <c r="E230" i="16" s="1"/>
  <c r="A231" i="16"/>
  <c r="C231" i="16" s="1"/>
  <c r="B232" i="16"/>
  <c r="C141" i="6"/>
  <c r="D140" i="6"/>
  <c r="E140" i="6" s="1"/>
  <c r="F140" i="6" s="1"/>
  <c r="K233" i="7"/>
  <c r="L232" i="7"/>
  <c r="D230" i="8"/>
  <c r="E230" i="8" s="1"/>
  <c r="A232" i="8"/>
  <c r="B231" i="8"/>
  <c r="C231" i="8" s="1"/>
  <c r="A235" i="6" l="1"/>
  <c r="B234" i="6"/>
  <c r="G188" i="21"/>
  <c r="H188" i="21" s="1"/>
  <c r="J188" i="21" s="1"/>
  <c r="G187" i="21"/>
  <c r="H187" i="21" s="1"/>
  <c r="J187" i="21" s="1"/>
  <c r="F189" i="21"/>
  <c r="F320" i="27"/>
  <c r="H320" i="27" s="1"/>
  <c r="A322" i="27"/>
  <c r="C321" i="27"/>
  <c r="B320" i="24"/>
  <c r="C320" i="24" s="1"/>
  <c r="A321" i="24"/>
  <c r="F319" i="24"/>
  <c r="H319" i="24" s="1"/>
  <c r="B321" i="25"/>
  <c r="C321" i="25" s="1"/>
  <c r="A322" i="25"/>
  <c r="G319" i="26"/>
  <c r="F320" i="25"/>
  <c r="H320" i="25" s="1"/>
  <c r="B321" i="26"/>
  <c r="A320" i="26"/>
  <c r="G320" i="26" s="1"/>
  <c r="I380" i="8"/>
  <c r="J379" i="8"/>
  <c r="K379" i="8" s="1"/>
  <c r="B233" i="16"/>
  <c r="A232" i="16"/>
  <c r="C232" i="16" s="1"/>
  <c r="D232" i="16" s="1"/>
  <c r="E232" i="16" s="1"/>
  <c r="Y61" i="28" s="1"/>
  <c r="C142" i="6"/>
  <c r="D141" i="6"/>
  <c r="D231" i="16"/>
  <c r="E231" i="16" s="1"/>
  <c r="K234" i="7"/>
  <c r="L233" i="7"/>
  <c r="D231" i="8"/>
  <c r="B232" i="8"/>
  <c r="C232" i="8" s="1"/>
  <c r="A233" i="8"/>
  <c r="F141" i="8"/>
  <c r="F18" i="17"/>
  <c r="F142" i="8"/>
  <c r="A236" i="6" l="1"/>
  <c r="B235" i="6"/>
  <c r="G189" i="21"/>
  <c r="H189" i="21" s="1"/>
  <c r="J189" i="21" s="1"/>
  <c r="R21" i="21" s="1"/>
  <c r="F190" i="21"/>
  <c r="G190" i="21" s="1"/>
  <c r="H190" i="21" s="1"/>
  <c r="J190" i="21" s="1"/>
  <c r="E231" i="8"/>
  <c r="F48" i="28"/>
  <c r="E141" i="6"/>
  <c r="E18" i="17" s="1"/>
  <c r="E18" i="28"/>
  <c r="F321" i="25"/>
  <c r="H321" i="25" s="1"/>
  <c r="F321" i="27"/>
  <c r="H321" i="27" s="1"/>
  <c r="A323" i="27"/>
  <c r="C322" i="27"/>
  <c r="B322" i="25"/>
  <c r="C322" i="25" s="1"/>
  <c r="A323" i="25"/>
  <c r="A322" i="24"/>
  <c r="B321" i="24"/>
  <c r="C321" i="24" s="1"/>
  <c r="B322" i="26"/>
  <c r="A321" i="26"/>
  <c r="F320" i="24"/>
  <c r="H320" i="24" s="1"/>
  <c r="J380" i="8"/>
  <c r="K380" i="8" s="1"/>
  <c r="I381" i="8"/>
  <c r="A233" i="16"/>
  <c r="C233" i="16" s="1"/>
  <c r="B234" i="16"/>
  <c r="C143" i="6"/>
  <c r="D142" i="6"/>
  <c r="E142" i="6" s="1"/>
  <c r="F142" i="6" s="1"/>
  <c r="K235" i="7"/>
  <c r="L234" i="7"/>
  <c r="D232" i="8"/>
  <c r="E232" i="8" s="1"/>
  <c r="B233" i="8"/>
  <c r="C233" i="8" s="1"/>
  <c r="A234" i="8"/>
  <c r="F143" i="8"/>
  <c r="A237" i="6" l="1"/>
  <c r="B236" i="6"/>
  <c r="F141" i="6"/>
  <c r="N61" i="21"/>
  <c r="F191" i="21"/>
  <c r="A324" i="27"/>
  <c r="C323" i="27"/>
  <c r="F323" i="27" s="1"/>
  <c r="H323" i="27" s="1"/>
  <c r="F322" i="27"/>
  <c r="H322" i="27" s="1"/>
  <c r="B323" i="26"/>
  <c r="A322" i="26"/>
  <c r="B323" i="25"/>
  <c r="C323" i="25" s="1"/>
  <c r="A324" i="25"/>
  <c r="F321" i="24"/>
  <c r="H321" i="24" s="1"/>
  <c r="G321" i="26"/>
  <c r="B322" i="24"/>
  <c r="C322" i="24" s="1"/>
  <c r="A323" i="24"/>
  <c r="F322" i="25"/>
  <c r="H322" i="25" s="1"/>
  <c r="J381" i="8"/>
  <c r="K381" i="8" s="1"/>
  <c r="I382" i="8"/>
  <c r="C144" i="6"/>
  <c r="D143" i="6"/>
  <c r="E143" i="6" s="1"/>
  <c r="F143" i="6" s="1"/>
  <c r="A234" i="16"/>
  <c r="C234" i="16" s="1"/>
  <c r="B235" i="16"/>
  <c r="D233" i="16"/>
  <c r="E233" i="16" s="1"/>
  <c r="K236" i="7"/>
  <c r="L235" i="7"/>
  <c r="D233" i="8"/>
  <c r="E233" i="8" s="1"/>
  <c r="A235" i="8"/>
  <c r="B234" i="8"/>
  <c r="C234" i="8" s="1"/>
  <c r="A238" i="6" l="1"/>
  <c r="B237" i="6"/>
  <c r="G191" i="21"/>
  <c r="H191" i="21" s="1"/>
  <c r="J191" i="21" s="1"/>
  <c r="F192" i="21"/>
  <c r="G192" i="21" s="1"/>
  <c r="H192" i="21" s="1"/>
  <c r="G322" i="26"/>
  <c r="A325" i="27"/>
  <c r="C324" i="27"/>
  <c r="A324" i="24"/>
  <c r="B323" i="24"/>
  <c r="C323" i="24" s="1"/>
  <c r="B324" i="25"/>
  <c r="C324" i="25" s="1"/>
  <c r="A325" i="25"/>
  <c r="F322" i="24"/>
  <c r="H322" i="24" s="1"/>
  <c r="F323" i="25"/>
  <c r="H323" i="25" s="1"/>
  <c r="B324" i="26"/>
  <c r="A323" i="26"/>
  <c r="I383" i="8"/>
  <c r="J382" i="8"/>
  <c r="K382" i="8" s="1"/>
  <c r="A235" i="16"/>
  <c r="C235" i="16" s="1"/>
  <c r="B236" i="16"/>
  <c r="D234" i="16"/>
  <c r="E234" i="16" s="1"/>
  <c r="C145" i="6"/>
  <c r="D144" i="6"/>
  <c r="K237" i="7"/>
  <c r="L236" i="7"/>
  <c r="D234" i="8"/>
  <c r="A236" i="8"/>
  <c r="B235" i="8"/>
  <c r="C235" i="8" s="1"/>
  <c r="F19" i="17"/>
  <c r="F144" i="8"/>
  <c r="F145" i="8"/>
  <c r="A239" i="6" l="1"/>
  <c r="B238" i="6"/>
  <c r="J192" i="21"/>
  <c r="N62" i="21"/>
  <c r="F193" i="21"/>
  <c r="F194" i="21" s="1"/>
  <c r="E144" i="6"/>
  <c r="F144" i="6" s="1"/>
  <c r="E19" i="28"/>
  <c r="E234" i="8"/>
  <c r="F49" i="28"/>
  <c r="G323" i="26"/>
  <c r="F324" i="25"/>
  <c r="H324" i="25" s="1"/>
  <c r="F323" i="24"/>
  <c r="H323" i="24" s="1"/>
  <c r="F324" i="27"/>
  <c r="H324" i="27" s="1"/>
  <c r="A326" i="27"/>
  <c r="C325" i="27"/>
  <c r="A326" i="25"/>
  <c r="B325" i="25"/>
  <c r="C325" i="25" s="1"/>
  <c r="F325" i="25" s="1"/>
  <c r="H325" i="25" s="1"/>
  <c r="B324" i="24"/>
  <c r="C324" i="24" s="1"/>
  <c r="A325" i="24"/>
  <c r="B325" i="26"/>
  <c r="A324" i="26"/>
  <c r="I384" i="8"/>
  <c r="J383" i="8"/>
  <c r="K383" i="8" s="1"/>
  <c r="A236" i="16"/>
  <c r="C236" i="16" s="1"/>
  <c r="B237" i="16"/>
  <c r="C146" i="6"/>
  <c r="D145" i="6"/>
  <c r="E145" i="6" s="1"/>
  <c r="F145" i="6" s="1"/>
  <c r="D235" i="16"/>
  <c r="E235" i="16" s="1"/>
  <c r="Y62" i="28" s="1"/>
  <c r="K238" i="7"/>
  <c r="L237" i="7"/>
  <c r="D235" i="8"/>
  <c r="E235" i="8" s="1"/>
  <c r="A237" i="8"/>
  <c r="B236" i="8"/>
  <c r="C236" i="8" s="1"/>
  <c r="F146" i="8"/>
  <c r="A240" i="6" l="1"/>
  <c r="B239" i="6"/>
  <c r="E19" i="17"/>
  <c r="G193" i="21"/>
  <c r="H193" i="21" s="1"/>
  <c r="J193" i="21" s="1"/>
  <c r="G194" i="21"/>
  <c r="H194" i="21" s="1"/>
  <c r="J194" i="21" s="1"/>
  <c r="F195" i="21"/>
  <c r="F324" i="24"/>
  <c r="H324" i="24" s="1"/>
  <c r="F325" i="27"/>
  <c r="H325" i="27" s="1"/>
  <c r="A327" i="27"/>
  <c r="C326" i="27"/>
  <c r="B326" i="26"/>
  <c r="A325" i="26"/>
  <c r="G325" i="26" s="1"/>
  <c r="A326" i="24"/>
  <c r="B325" i="24"/>
  <c r="C325" i="24" s="1"/>
  <c r="B326" i="25"/>
  <c r="C326" i="25" s="1"/>
  <c r="A327" i="25"/>
  <c r="G324" i="26"/>
  <c r="J384" i="8"/>
  <c r="K384" i="8" s="1"/>
  <c r="I385" i="8"/>
  <c r="D236" i="16"/>
  <c r="E236" i="16" s="1"/>
  <c r="C147" i="6"/>
  <c r="D146" i="6"/>
  <c r="E146" i="6" s="1"/>
  <c r="F146" i="6" s="1"/>
  <c r="B238" i="16"/>
  <c r="A237" i="16"/>
  <c r="C237" i="16" s="1"/>
  <c r="K239" i="7"/>
  <c r="L238" i="7"/>
  <c r="D236" i="8"/>
  <c r="E236" i="8" s="1"/>
  <c r="A238" i="8"/>
  <c r="B237" i="8"/>
  <c r="C237" i="8" s="1"/>
  <c r="A241" i="6" l="1"/>
  <c r="B240" i="6"/>
  <c r="G195" i="21"/>
  <c r="H195" i="21" s="1"/>
  <c r="J195" i="21" s="1"/>
  <c r="F196" i="21"/>
  <c r="G196" i="21" s="1"/>
  <c r="H196" i="21" s="1"/>
  <c r="J196" i="21" s="1"/>
  <c r="F326" i="27"/>
  <c r="H326" i="27" s="1"/>
  <c r="A328" i="27"/>
  <c r="C327" i="27"/>
  <c r="F326" i="25"/>
  <c r="H326" i="25" s="1"/>
  <c r="F325" i="24"/>
  <c r="H325" i="24" s="1"/>
  <c r="A328" i="25"/>
  <c r="B327" i="25"/>
  <c r="C327" i="25" s="1"/>
  <c r="B326" i="24"/>
  <c r="C326" i="24" s="1"/>
  <c r="A327" i="24"/>
  <c r="B327" i="26"/>
  <c r="A326" i="26"/>
  <c r="J385" i="8"/>
  <c r="K385" i="8" s="1"/>
  <c r="I386" i="8"/>
  <c r="B239" i="16"/>
  <c r="A238" i="16"/>
  <c r="C238" i="16" s="1"/>
  <c r="D237" i="16"/>
  <c r="E237" i="16" s="1"/>
  <c r="C148" i="6"/>
  <c r="D147" i="6"/>
  <c r="K240" i="7"/>
  <c r="L239" i="7"/>
  <c r="D237" i="8"/>
  <c r="A239" i="8"/>
  <c r="B238" i="8"/>
  <c r="C238" i="8" s="1"/>
  <c r="F20" i="17"/>
  <c r="F147" i="8"/>
  <c r="F148" i="8"/>
  <c r="A242" i="6" l="1"/>
  <c r="B241" i="6"/>
  <c r="N63" i="21"/>
  <c r="F197" i="21"/>
  <c r="G197" i="21" s="1"/>
  <c r="H197" i="21" s="1"/>
  <c r="J197" i="21" s="1"/>
  <c r="E237" i="8"/>
  <c r="F50" i="28"/>
  <c r="E147" i="6"/>
  <c r="F147" i="6" s="1"/>
  <c r="E20" i="28"/>
  <c r="G326" i="26"/>
  <c r="F327" i="27"/>
  <c r="H327" i="27" s="1"/>
  <c r="A329" i="27"/>
  <c r="C328" i="27"/>
  <c r="A328" i="24"/>
  <c r="B327" i="24"/>
  <c r="C327" i="24" s="1"/>
  <c r="F327" i="24" s="1"/>
  <c r="H327" i="24" s="1"/>
  <c r="B328" i="25"/>
  <c r="C328" i="25" s="1"/>
  <c r="A329" i="25"/>
  <c r="F326" i="24"/>
  <c r="H326" i="24" s="1"/>
  <c r="B328" i="26"/>
  <c r="A327" i="26"/>
  <c r="F327" i="25"/>
  <c r="H327" i="25" s="1"/>
  <c r="I387" i="8"/>
  <c r="J386" i="8"/>
  <c r="K386" i="8" s="1"/>
  <c r="D238" i="16"/>
  <c r="E238" i="16" s="1"/>
  <c r="Y63" i="28" s="1"/>
  <c r="B240" i="16"/>
  <c r="A239" i="16"/>
  <c r="C239" i="16" s="1"/>
  <c r="C149" i="6"/>
  <c r="D148" i="6"/>
  <c r="E148" i="6" s="1"/>
  <c r="F148" i="6" s="1"/>
  <c r="K241" i="7"/>
  <c r="L240" i="7"/>
  <c r="D238" i="8"/>
  <c r="E238" i="8" s="1"/>
  <c r="A240" i="8"/>
  <c r="B239" i="8"/>
  <c r="C239" i="8" s="1"/>
  <c r="F149" i="8"/>
  <c r="A243" i="6" l="1"/>
  <c r="B242" i="6"/>
  <c r="E20" i="17"/>
  <c r="F198" i="21"/>
  <c r="G198" i="21" s="1"/>
  <c r="H198" i="21" s="1"/>
  <c r="A330" i="27"/>
  <c r="C329" i="27"/>
  <c r="F328" i="27"/>
  <c r="H328" i="27" s="1"/>
  <c r="B329" i="26"/>
  <c r="A328" i="26"/>
  <c r="F328" i="25"/>
  <c r="H328" i="25" s="1"/>
  <c r="G327" i="26"/>
  <c r="A330" i="25"/>
  <c r="B329" i="25"/>
  <c r="C329" i="25" s="1"/>
  <c r="F329" i="25" s="1"/>
  <c r="H329" i="25" s="1"/>
  <c r="B328" i="24"/>
  <c r="C328" i="24" s="1"/>
  <c r="A329" i="24"/>
  <c r="I388" i="8"/>
  <c r="J387" i="8"/>
  <c r="K387" i="8" s="1"/>
  <c r="D239" i="16"/>
  <c r="E239" i="16" s="1"/>
  <c r="B241" i="16"/>
  <c r="A240" i="16"/>
  <c r="C240" i="16" s="1"/>
  <c r="D240" i="16" s="1"/>
  <c r="E240" i="16" s="1"/>
  <c r="C150" i="6"/>
  <c r="D149" i="6"/>
  <c r="E149" i="6" s="1"/>
  <c r="F149" i="6" s="1"/>
  <c r="K242" i="7"/>
  <c r="L241" i="7"/>
  <c r="D239" i="8"/>
  <c r="E239" i="8" s="1"/>
  <c r="A241" i="8"/>
  <c r="B240" i="8"/>
  <c r="C240" i="8" s="1"/>
  <c r="A244" i="6" l="1"/>
  <c r="B243" i="6"/>
  <c r="N64" i="21"/>
  <c r="J198" i="21"/>
  <c r="F199" i="21"/>
  <c r="G328" i="26"/>
  <c r="A331" i="27"/>
  <c r="C330" i="27"/>
  <c r="F329" i="27"/>
  <c r="H329" i="27" s="1"/>
  <c r="A330" i="24"/>
  <c r="B329" i="24"/>
  <c r="C329" i="24" s="1"/>
  <c r="B330" i="25"/>
  <c r="C330" i="25" s="1"/>
  <c r="F330" i="25" s="1"/>
  <c r="H330" i="25" s="1"/>
  <c r="A331" i="25"/>
  <c r="F328" i="24"/>
  <c r="H328" i="24" s="1"/>
  <c r="B330" i="26"/>
  <c r="A329" i="26"/>
  <c r="J388" i="8"/>
  <c r="K388" i="8" s="1"/>
  <c r="I389" i="8"/>
  <c r="A241" i="16"/>
  <c r="C241" i="16" s="1"/>
  <c r="D241" i="16" s="1"/>
  <c r="E241" i="16" s="1"/>
  <c r="Y64" i="28" s="1"/>
  <c r="B242" i="16"/>
  <c r="C151" i="6"/>
  <c r="D150" i="6"/>
  <c r="K243" i="7"/>
  <c r="L242" i="7"/>
  <c r="D240" i="8"/>
  <c r="A242" i="8"/>
  <c r="B241" i="8"/>
  <c r="C241" i="8" s="1"/>
  <c r="F21" i="17"/>
  <c r="F150" i="8"/>
  <c r="F151" i="8"/>
  <c r="A245" i="6" l="1"/>
  <c r="B244" i="6"/>
  <c r="G199" i="21"/>
  <c r="H199" i="21" s="1"/>
  <c r="J199" i="21" s="1"/>
  <c r="F200" i="21"/>
  <c r="G200" i="21" s="1"/>
  <c r="H200" i="21" s="1"/>
  <c r="J200" i="21" s="1"/>
  <c r="E150" i="6"/>
  <c r="F150" i="6" s="1"/>
  <c r="E21" i="28"/>
  <c r="E240" i="8"/>
  <c r="F51" i="28"/>
  <c r="F329" i="24"/>
  <c r="H329" i="24" s="1"/>
  <c r="F330" i="27"/>
  <c r="H330" i="27" s="1"/>
  <c r="A332" i="27"/>
  <c r="C331" i="27"/>
  <c r="B331" i="26"/>
  <c r="A330" i="26"/>
  <c r="G329" i="26"/>
  <c r="A332" i="25"/>
  <c r="B331" i="25"/>
  <c r="C331" i="25" s="1"/>
  <c r="B330" i="24"/>
  <c r="C330" i="24" s="1"/>
  <c r="A331" i="24"/>
  <c r="J389" i="8"/>
  <c r="K389" i="8" s="1"/>
  <c r="I390" i="8"/>
  <c r="C152" i="6"/>
  <c r="D151" i="6"/>
  <c r="E151" i="6" s="1"/>
  <c r="F151" i="6" s="1"/>
  <c r="B243" i="16"/>
  <c r="A242" i="16"/>
  <c r="C242" i="16" s="1"/>
  <c r="K244" i="7"/>
  <c r="L243" i="7"/>
  <c r="D241" i="8"/>
  <c r="E241" i="8" s="1"/>
  <c r="B242" i="8"/>
  <c r="C242" i="8" s="1"/>
  <c r="A243" i="8"/>
  <c r="F152" i="8"/>
  <c r="A246" i="6" l="1"/>
  <c r="B245" i="6"/>
  <c r="E21" i="17"/>
  <c r="F201" i="21"/>
  <c r="G201" i="21" s="1"/>
  <c r="H201" i="21" s="1"/>
  <c r="G330" i="26"/>
  <c r="F331" i="25"/>
  <c r="H331" i="25" s="1"/>
  <c r="F330" i="24"/>
  <c r="H330" i="24" s="1"/>
  <c r="A333" i="27"/>
  <c r="C332" i="27"/>
  <c r="F331" i="27"/>
  <c r="H331" i="27" s="1"/>
  <c r="A332" i="24"/>
  <c r="B331" i="24"/>
  <c r="C331" i="24" s="1"/>
  <c r="B332" i="25"/>
  <c r="C332" i="25" s="1"/>
  <c r="A333" i="25"/>
  <c r="B332" i="26"/>
  <c r="A331" i="26"/>
  <c r="G331" i="26" s="1"/>
  <c r="I391" i="8"/>
  <c r="J390" i="8"/>
  <c r="K390" i="8" s="1"/>
  <c r="D242" i="16"/>
  <c r="E242" i="16" s="1"/>
  <c r="B244" i="16"/>
  <c r="A243" i="16"/>
  <c r="C243" i="16" s="1"/>
  <c r="C153" i="6"/>
  <c r="D152" i="6"/>
  <c r="E152" i="6" s="1"/>
  <c r="F152" i="6" s="1"/>
  <c r="K245" i="7"/>
  <c r="L244" i="7"/>
  <c r="D242" i="8"/>
  <c r="E242" i="8" s="1"/>
  <c r="A244" i="8"/>
  <c r="B243" i="8"/>
  <c r="C243" i="8" s="1"/>
  <c r="A247" i="6" l="1"/>
  <c r="B246" i="6"/>
  <c r="J201" i="21"/>
  <c r="R22" i="21" s="1"/>
  <c r="N65" i="21"/>
  <c r="F202" i="21"/>
  <c r="F203" i="21" s="1"/>
  <c r="F332" i="27"/>
  <c r="H332" i="27" s="1"/>
  <c r="A334" i="27"/>
  <c r="C333" i="27"/>
  <c r="F333" i="27" s="1"/>
  <c r="H333" i="27" s="1"/>
  <c r="F332" i="25"/>
  <c r="H332" i="25" s="1"/>
  <c r="B333" i="26"/>
  <c r="A332" i="26"/>
  <c r="G332" i="26" s="1"/>
  <c r="F331" i="24"/>
  <c r="H331" i="24" s="1"/>
  <c r="A334" i="25"/>
  <c r="B333" i="25"/>
  <c r="C333" i="25" s="1"/>
  <c r="F333" i="25" s="1"/>
  <c r="H333" i="25" s="1"/>
  <c r="B332" i="24"/>
  <c r="C332" i="24" s="1"/>
  <c r="A333" i="24"/>
  <c r="I392" i="8"/>
  <c r="J391" i="8"/>
  <c r="K391" i="8" s="1"/>
  <c r="B245" i="16"/>
  <c r="A244" i="16"/>
  <c r="C244" i="16" s="1"/>
  <c r="C154" i="6"/>
  <c r="D153" i="6"/>
  <c r="D243" i="16"/>
  <c r="E243" i="16" s="1"/>
  <c r="K246" i="7"/>
  <c r="L245" i="7"/>
  <c r="D243" i="8"/>
  <c r="A245" i="8"/>
  <c r="B244" i="8"/>
  <c r="C244" i="8" s="1"/>
  <c r="F153" i="8"/>
  <c r="F22" i="17"/>
  <c r="F154" i="8"/>
  <c r="A248" i="6" l="1"/>
  <c r="B247" i="6"/>
  <c r="G202" i="21"/>
  <c r="H202" i="21" s="1"/>
  <c r="J202" i="21" s="1"/>
  <c r="G203" i="21"/>
  <c r="H203" i="21" s="1"/>
  <c r="J203" i="21" s="1"/>
  <c r="F204" i="21"/>
  <c r="E153" i="6"/>
  <c r="F153" i="6" s="1"/>
  <c r="E22" i="28"/>
  <c r="E243" i="8"/>
  <c r="F52" i="28"/>
  <c r="A335" i="27"/>
  <c r="C334" i="27"/>
  <c r="A334" i="24"/>
  <c r="B333" i="24"/>
  <c r="C333" i="24" s="1"/>
  <c r="B334" i="25"/>
  <c r="C334" i="25" s="1"/>
  <c r="A335" i="25"/>
  <c r="B334" i="26"/>
  <c r="A333" i="26"/>
  <c r="F332" i="24"/>
  <c r="H332" i="24" s="1"/>
  <c r="J392" i="8"/>
  <c r="K392" i="8" s="1"/>
  <c r="I393" i="8"/>
  <c r="C155" i="6"/>
  <c r="D154" i="6"/>
  <c r="E154" i="6" s="1"/>
  <c r="F154" i="6" s="1"/>
  <c r="D244" i="16"/>
  <c r="E244" i="16" s="1"/>
  <c r="Y65" i="28" s="1"/>
  <c r="A245" i="16"/>
  <c r="C245" i="16" s="1"/>
  <c r="B246" i="16"/>
  <c r="K247" i="7"/>
  <c r="L246" i="7"/>
  <c r="D244" i="8"/>
  <c r="E244" i="8" s="1"/>
  <c r="A246" i="8"/>
  <c r="B245" i="8"/>
  <c r="C245" i="8" s="1"/>
  <c r="F155" i="8"/>
  <c r="A249" i="6" l="1"/>
  <c r="B248" i="6"/>
  <c r="E22" i="17"/>
  <c r="G204" i="21"/>
  <c r="H204" i="21" s="1"/>
  <c r="J204" i="21" s="1"/>
  <c r="F205" i="21"/>
  <c r="G205" i="21" s="1"/>
  <c r="H205" i="21" s="1"/>
  <c r="J205" i="21" s="1"/>
  <c r="F334" i="25"/>
  <c r="H334" i="25" s="1"/>
  <c r="F333" i="24"/>
  <c r="H333" i="24" s="1"/>
  <c r="F334" i="27"/>
  <c r="H334" i="27" s="1"/>
  <c r="A336" i="27"/>
  <c r="C335" i="27"/>
  <c r="B335" i="26"/>
  <c r="A334" i="26"/>
  <c r="A336" i="25"/>
  <c r="B335" i="25"/>
  <c r="C335" i="25" s="1"/>
  <c r="B334" i="24"/>
  <c r="C334" i="24" s="1"/>
  <c r="A335" i="24"/>
  <c r="G333" i="26"/>
  <c r="J393" i="8"/>
  <c r="K393" i="8" s="1"/>
  <c r="I394" i="8"/>
  <c r="B247" i="16"/>
  <c r="A246" i="16"/>
  <c r="C246" i="16" s="1"/>
  <c r="C156" i="6"/>
  <c r="D155" i="6"/>
  <c r="E155" i="6" s="1"/>
  <c r="F155" i="6" s="1"/>
  <c r="D245" i="16"/>
  <c r="E245" i="16" s="1"/>
  <c r="K248" i="7"/>
  <c r="L247" i="7"/>
  <c r="D245" i="8"/>
  <c r="E245" i="8" s="1"/>
  <c r="B246" i="8"/>
  <c r="C246" i="8" s="1"/>
  <c r="A247" i="8"/>
  <c r="A250" i="6" l="1"/>
  <c r="B249" i="6"/>
  <c r="N66" i="21"/>
  <c r="F206" i="21"/>
  <c r="G206" i="21" s="1"/>
  <c r="H206" i="21" s="1"/>
  <c r="J206" i="21" s="1"/>
  <c r="G334" i="26"/>
  <c r="A337" i="27"/>
  <c r="C336" i="27"/>
  <c r="F335" i="27"/>
  <c r="H335" i="27" s="1"/>
  <c r="F334" i="24"/>
  <c r="H334" i="24" s="1"/>
  <c r="F335" i="25"/>
  <c r="H335" i="25" s="1"/>
  <c r="A336" i="24"/>
  <c r="B335" i="24"/>
  <c r="C335" i="24" s="1"/>
  <c r="B336" i="25"/>
  <c r="C336" i="25" s="1"/>
  <c r="A337" i="25"/>
  <c r="B336" i="26"/>
  <c r="A335" i="26"/>
  <c r="I395" i="8"/>
  <c r="J394" i="8"/>
  <c r="K394" i="8" s="1"/>
  <c r="C157" i="6"/>
  <c r="D156" i="6"/>
  <c r="D246" i="16"/>
  <c r="E246" i="16" s="1"/>
  <c r="B248" i="16"/>
  <c r="A247" i="16"/>
  <c r="C247" i="16" s="1"/>
  <c r="K249" i="7"/>
  <c r="L248" i="7"/>
  <c r="D246" i="8"/>
  <c r="B247" i="8"/>
  <c r="C247" i="8" s="1"/>
  <c r="A248" i="8"/>
  <c r="F23" i="17"/>
  <c r="F156" i="8"/>
  <c r="F157" i="8"/>
  <c r="A251" i="6" l="1"/>
  <c r="B250" i="6"/>
  <c r="F207" i="21"/>
  <c r="G207" i="21" s="1"/>
  <c r="H207" i="21" s="1"/>
  <c r="E246" i="8"/>
  <c r="F53" i="28"/>
  <c r="E156" i="6"/>
  <c r="E23" i="17" s="1"/>
  <c r="E23" i="28"/>
  <c r="G335" i="26"/>
  <c r="F336" i="27"/>
  <c r="H336" i="27" s="1"/>
  <c r="A338" i="27"/>
  <c r="C337" i="27"/>
  <c r="F337" i="27" s="1"/>
  <c r="H337" i="27" s="1"/>
  <c r="B336" i="24"/>
  <c r="C336" i="24" s="1"/>
  <c r="A337" i="24"/>
  <c r="F336" i="25"/>
  <c r="H336" i="25" s="1"/>
  <c r="A338" i="25"/>
  <c r="B337" i="25"/>
  <c r="C337" i="25" s="1"/>
  <c r="F337" i="25" s="1"/>
  <c r="H337" i="25" s="1"/>
  <c r="B337" i="26"/>
  <c r="A336" i="26"/>
  <c r="F335" i="24"/>
  <c r="H335" i="24" s="1"/>
  <c r="I396" i="8"/>
  <c r="J395" i="8"/>
  <c r="K395" i="8" s="1"/>
  <c r="B249" i="16"/>
  <c r="A248" i="16"/>
  <c r="C248" i="16" s="1"/>
  <c r="D247" i="16"/>
  <c r="E247" i="16" s="1"/>
  <c r="Y66" i="28" s="1"/>
  <c r="C158" i="6"/>
  <c r="D157" i="6"/>
  <c r="E157" i="6" s="1"/>
  <c r="F157" i="6" s="1"/>
  <c r="K250" i="7"/>
  <c r="L249" i="7"/>
  <c r="D247" i="8"/>
  <c r="E247" i="8" s="1"/>
  <c r="B248" i="8"/>
  <c r="C248" i="8" s="1"/>
  <c r="A249" i="8"/>
  <c r="F158" i="8"/>
  <c r="A252" i="6" l="1"/>
  <c r="B251" i="6"/>
  <c r="F156" i="6"/>
  <c r="N67" i="21"/>
  <c r="J207" i="21"/>
  <c r="F208" i="21"/>
  <c r="F209" i="21" s="1"/>
  <c r="A339" i="27"/>
  <c r="C338" i="27"/>
  <c r="A338" i="24"/>
  <c r="B337" i="24"/>
  <c r="C337" i="24" s="1"/>
  <c r="G336" i="26"/>
  <c r="B338" i="25"/>
  <c r="C338" i="25" s="1"/>
  <c r="A339" i="25"/>
  <c r="B338" i="26"/>
  <c r="A337" i="26"/>
  <c r="F336" i="24"/>
  <c r="H336" i="24" s="1"/>
  <c r="J396" i="8"/>
  <c r="K396" i="8" s="1"/>
  <c r="I397" i="8"/>
  <c r="A249" i="16"/>
  <c r="C249" i="16" s="1"/>
  <c r="D249" i="16" s="1"/>
  <c r="E249" i="16" s="1"/>
  <c r="B250" i="16"/>
  <c r="D248" i="16"/>
  <c r="E248" i="16" s="1"/>
  <c r="C159" i="6"/>
  <c r="D158" i="6"/>
  <c r="E158" i="6" s="1"/>
  <c r="F158" i="6" s="1"/>
  <c r="K251" i="7"/>
  <c r="L250" i="7"/>
  <c r="D248" i="8"/>
  <c r="E248" i="8" s="1"/>
  <c r="B249" i="8"/>
  <c r="C249" i="8" s="1"/>
  <c r="A250" i="8"/>
  <c r="A253" i="6" l="1"/>
  <c r="B252" i="6"/>
  <c r="G208" i="21"/>
  <c r="H208" i="21" s="1"/>
  <c r="J208" i="21" s="1"/>
  <c r="G209" i="21"/>
  <c r="H209" i="21" s="1"/>
  <c r="J209" i="21" s="1"/>
  <c r="F210" i="21"/>
  <c r="F338" i="25"/>
  <c r="H338" i="25" s="1"/>
  <c r="F337" i="24"/>
  <c r="H337" i="24" s="1"/>
  <c r="F338" i="27"/>
  <c r="H338" i="27" s="1"/>
  <c r="A340" i="27"/>
  <c r="C339" i="27"/>
  <c r="B339" i="26"/>
  <c r="A338" i="26"/>
  <c r="G337" i="26"/>
  <c r="B338" i="24"/>
  <c r="C338" i="24" s="1"/>
  <c r="A339" i="24"/>
  <c r="A340" i="25"/>
  <c r="B339" i="25"/>
  <c r="C339" i="25" s="1"/>
  <c r="J397" i="8"/>
  <c r="K397" i="8" s="1"/>
  <c r="I398" i="8"/>
  <c r="B251" i="16"/>
  <c r="A250" i="16"/>
  <c r="C250" i="16" s="1"/>
  <c r="C160" i="6"/>
  <c r="D159" i="6"/>
  <c r="K252" i="7"/>
  <c r="L251" i="7"/>
  <c r="D249" i="8"/>
  <c r="A251" i="8"/>
  <c r="B250" i="8"/>
  <c r="C250" i="8" s="1"/>
  <c r="F24" i="17"/>
  <c r="F159" i="8"/>
  <c r="F160" i="8"/>
  <c r="A254" i="6" l="1"/>
  <c r="B253" i="6"/>
  <c r="G210" i="21"/>
  <c r="H210" i="21" s="1"/>
  <c r="J210" i="21" s="1"/>
  <c r="F211" i="21"/>
  <c r="G211" i="21" s="1"/>
  <c r="H211" i="21" s="1"/>
  <c r="J211" i="21" s="1"/>
  <c r="E249" i="8"/>
  <c r="F54" i="28"/>
  <c r="E159" i="6"/>
  <c r="E24" i="17" s="1"/>
  <c r="E24" i="28"/>
  <c r="G338" i="26"/>
  <c r="F339" i="27"/>
  <c r="H339" i="27" s="1"/>
  <c r="A341" i="27"/>
  <c r="C340" i="27"/>
  <c r="A340" i="24"/>
  <c r="B339" i="24"/>
  <c r="C339" i="24" s="1"/>
  <c r="F339" i="24" s="1"/>
  <c r="H339" i="24" s="1"/>
  <c r="F339" i="25"/>
  <c r="H339" i="25" s="1"/>
  <c r="B340" i="25"/>
  <c r="C340" i="25" s="1"/>
  <c r="A341" i="25"/>
  <c r="F338" i="24"/>
  <c r="H338" i="24" s="1"/>
  <c r="B340" i="26"/>
  <c r="A339" i="26"/>
  <c r="I399" i="8"/>
  <c r="J398" i="8"/>
  <c r="K398" i="8" s="1"/>
  <c r="C161" i="6"/>
  <c r="D160" i="6"/>
  <c r="E160" i="6" s="1"/>
  <c r="F160" i="6" s="1"/>
  <c r="D250" i="16"/>
  <c r="E250" i="16" s="1"/>
  <c r="Y67" i="28" s="1"/>
  <c r="A251" i="16"/>
  <c r="C251" i="16" s="1"/>
  <c r="B252" i="16"/>
  <c r="K253" i="7"/>
  <c r="L252" i="7"/>
  <c r="D250" i="8"/>
  <c r="E250" i="8" s="1"/>
  <c r="A252" i="8"/>
  <c r="B251" i="8"/>
  <c r="C251" i="8" s="1"/>
  <c r="F161" i="8"/>
  <c r="F159" i="6" l="1"/>
  <c r="A255" i="6"/>
  <c r="B254" i="6"/>
  <c r="N68" i="21"/>
  <c r="F212" i="21"/>
  <c r="G212" i="21" s="1"/>
  <c r="H212" i="21" s="1"/>
  <c r="J212" i="21" s="1"/>
  <c r="G339" i="26"/>
  <c r="F340" i="27"/>
  <c r="H340" i="27" s="1"/>
  <c r="A342" i="27"/>
  <c r="C341" i="27"/>
  <c r="F341" i="27" s="1"/>
  <c r="H341" i="27" s="1"/>
  <c r="B340" i="24"/>
  <c r="C340" i="24" s="1"/>
  <c r="A341" i="24"/>
  <c r="A342" i="25"/>
  <c r="B341" i="25"/>
  <c r="C341" i="25" s="1"/>
  <c r="B341" i="26"/>
  <c r="A340" i="26"/>
  <c r="F340" i="25"/>
  <c r="H340" i="25" s="1"/>
  <c r="I400" i="8"/>
  <c r="J399" i="8"/>
  <c r="K399" i="8" s="1"/>
  <c r="B253" i="16"/>
  <c r="A252" i="16"/>
  <c r="C252" i="16" s="1"/>
  <c r="C162" i="6"/>
  <c r="D161" i="6"/>
  <c r="E161" i="6" s="1"/>
  <c r="F161" i="6" s="1"/>
  <c r="D251" i="16"/>
  <c r="E251" i="16" s="1"/>
  <c r="K254" i="7"/>
  <c r="L253" i="7"/>
  <c r="D251" i="8"/>
  <c r="E251" i="8" s="1"/>
  <c r="B252" i="8"/>
  <c r="C252" i="8" s="1"/>
  <c r="A253" i="8"/>
  <c r="A256" i="6" l="1"/>
  <c r="B255" i="6"/>
  <c r="F213" i="21"/>
  <c r="G213" i="21" s="1"/>
  <c r="H213" i="21" s="1"/>
  <c r="A343" i="27"/>
  <c r="C342" i="27"/>
  <c r="B342" i="26"/>
  <c r="A341" i="26"/>
  <c r="G341" i="26" s="1"/>
  <c r="A342" i="24"/>
  <c r="B341" i="24"/>
  <c r="C341" i="24" s="1"/>
  <c r="F341" i="25"/>
  <c r="H341" i="25" s="1"/>
  <c r="G340" i="26"/>
  <c r="B342" i="25"/>
  <c r="C342" i="25" s="1"/>
  <c r="A343" i="25"/>
  <c r="F340" i="24"/>
  <c r="H340" i="24" s="1"/>
  <c r="J400" i="8"/>
  <c r="K400" i="8" s="1"/>
  <c r="I401" i="8"/>
  <c r="C163" i="6"/>
  <c r="D162" i="6"/>
  <c r="D252" i="16"/>
  <c r="E252" i="16" s="1"/>
  <c r="B254" i="16"/>
  <c r="A253" i="16"/>
  <c r="C253" i="16" s="1"/>
  <c r="K255" i="7"/>
  <c r="L254" i="7"/>
  <c r="D252" i="8"/>
  <c r="B253" i="8"/>
  <c r="C253" i="8" s="1"/>
  <c r="A254" i="8"/>
  <c r="F162" i="8"/>
  <c r="F25" i="17"/>
  <c r="F163" i="8"/>
  <c r="A257" i="6" l="1"/>
  <c r="B256" i="6"/>
  <c r="J213" i="21"/>
  <c r="R23" i="21" s="1"/>
  <c r="N69" i="21"/>
  <c r="F214" i="21"/>
  <c r="G214" i="21" s="1"/>
  <c r="H214" i="21" s="1"/>
  <c r="J214" i="21" s="1"/>
  <c r="E162" i="6"/>
  <c r="E25" i="17" s="1"/>
  <c r="E25" i="28"/>
  <c r="E252" i="8"/>
  <c r="F55" i="28"/>
  <c r="F342" i="27"/>
  <c r="H342" i="27" s="1"/>
  <c r="C343" i="27"/>
  <c r="A344" i="27"/>
  <c r="A344" i="25"/>
  <c r="B343" i="25"/>
  <c r="C343" i="25" s="1"/>
  <c r="F343" i="25" s="1"/>
  <c r="H343" i="25" s="1"/>
  <c r="F341" i="24"/>
  <c r="H341" i="24" s="1"/>
  <c r="F342" i="25"/>
  <c r="H342" i="25" s="1"/>
  <c r="B342" i="24"/>
  <c r="C342" i="24" s="1"/>
  <c r="A343" i="24"/>
  <c r="B343" i="26"/>
  <c r="A342" i="26"/>
  <c r="G342" i="26" s="1"/>
  <c r="J401" i="8"/>
  <c r="K401" i="8" s="1"/>
  <c r="I402" i="8"/>
  <c r="A254" i="16"/>
  <c r="C254" i="16" s="1"/>
  <c r="B255" i="16"/>
  <c r="D253" i="16"/>
  <c r="E253" i="16" s="1"/>
  <c r="Y68" i="28" s="1"/>
  <c r="C164" i="6"/>
  <c r="D163" i="6"/>
  <c r="E163" i="6" s="1"/>
  <c r="F163" i="6" s="1"/>
  <c r="K256" i="7"/>
  <c r="L255" i="7"/>
  <c r="D253" i="8"/>
  <c r="E253" i="8" s="1"/>
  <c r="B254" i="8"/>
  <c r="C254" i="8" s="1"/>
  <c r="A255" i="8"/>
  <c r="F164" i="8"/>
  <c r="A258" i="6" l="1"/>
  <c r="B257" i="6"/>
  <c r="F162" i="6"/>
  <c r="F215" i="21"/>
  <c r="F216" i="21" s="1"/>
  <c r="F343" i="27"/>
  <c r="H343" i="27" s="1"/>
  <c r="C344" i="27"/>
  <c r="A345" i="27"/>
  <c r="A344" i="24"/>
  <c r="B343" i="24"/>
  <c r="C343" i="24" s="1"/>
  <c r="F343" i="24" s="1"/>
  <c r="H343" i="24" s="1"/>
  <c r="F342" i="24"/>
  <c r="H342" i="24" s="1"/>
  <c r="B344" i="25"/>
  <c r="C344" i="25" s="1"/>
  <c r="A345" i="25"/>
  <c r="B344" i="26"/>
  <c r="A343" i="26"/>
  <c r="I403" i="8"/>
  <c r="J402" i="8"/>
  <c r="K402" i="8" s="1"/>
  <c r="D254" i="16"/>
  <c r="E254" i="16" s="1"/>
  <c r="B256" i="16"/>
  <c r="A255" i="16"/>
  <c r="C255" i="16" s="1"/>
  <c r="D255" i="16" s="1"/>
  <c r="E255" i="16" s="1"/>
  <c r="C165" i="6"/>
  <c r="D164" i="6"/>
  <c r="E164" i="6" s="1"/>
  <c r="F164" i="6" s="1"/>
  <c r="K257" i="7"/>
  <c r="L256" i="7"/>
  <c r="D254" i="8"/>
  <c r="E254" i="8" s="1"/>
  <c r="B255" i="8"/>
  <c r="C255" i="8" s="1"/>
  <c r="A256" i="8"/>
  <c r="A259" i="6" l="1"/>
  <c r="B258" i="6"/>
  <c r="G216" i="21"/>
  <c r="H216" i="21" s="1"/>
  <c r="J216" i="21" s="1"/>
  <c r="G215" i="21"/>
  <c r="H215" i="21" s="1"/>
  <c r="J215" i="21" s="1"/>
  <c r="F217" i="21"/>
  <c r="F344" i="25"/>
  <c r="H344" i="25" s="1"/>
  <c r="F344" i="27"/>
  <c r="H344" i="27" s="1"/>
  <c r="C345" i="27"/>
  <c r="A346" i="27"/>
  <c r="A346" i="25"/>
  <c r="B345" i="25"/>
  <c r="C345" i="25" s="1"/>
  <c r="F345" i="25" s="1"/>
  <c r="H345" i="25" s="1"/>
  <c r="B345" i="26"/>
  <c r="A344" i="26"/>
  <c r="G343" i="26"/>
  <c r="B344" i="24"/>
  <c r="C344" i="24" s="1"/>
  <c r="A345" i="24"/>
  <c r="I404" i="8"/>
  <c r="J403" i="8"/>
  <c r="K403" i="8" s="1"/>
  <c r="B257" i="16"/>
  <c r="A256" i="16"/>
  <c r="C256" i="16" s="1"/>
  <c r="D256" i="16" s="1"/>
  <c r="E256" i="16" s="1"/>
  <c r="Y69" i="28" s="1"/>
  <c r="C166" i="6"/>
  <c r="D165" i="6"/>
  <c r="K258" i="7"/>
  <c r="L257" i="7"/>
  <c r="D255" i="8"/>
  <c r="A257" i="8"/>
  <c r="B256" i="8"/>
  <c r="C256" i="8" s="1"/>
  <c r="F165" i="8"/>
  <c r="F26" i="17"/>
  <c r="F166" i="8"/>
  <c r="A260" i="6" l="1"/>
  <c r="B259" i="6"/>
  <c r="N70" i="21"/>
  <c r="G217" i="21"/>
  <c r="H217" i="21" s="1"/>
  <c r="F218" i="21"/>
  <c r="G218" i="21" s="1"/>
  <c r="H218" i="21" s="1"/>
  <c r="J218" i="21" s="1"/>
  <c r="E165" i="6"/>
  <c r="E26" i="17" s="1"/>
  <c r="E26" i="28"/>
  <c r="E255" i="8"/>
  <c r="F56" i="28"/>
  <c r="F345" i="27"/>
  <c r="H345" i="27" s="1"/>
  <c r="C346" i="27"/>
  <c r="F346" i="27" s="1"/>
  <c r="H346" i="27" s="1"/>
  <c r="A347" i="27"/>
  <c r="B346" i="26"/>
  <c r="A345" i="26"/>
  <c r="F344" i="24"/>
  <c r="H344" i="24" s="1"/>
  <c r="A346" i="24"/>
  <c r="B345" i="24"/>
  <c r="C345" i="24" s="1"/>
  <c r="G344" i="26"/>
  <c r="B346" i="25"/>
  <c r="C346" i="25" s="1"/>
  <c r="A347" i="25"/>
  <c r="J404" i="8"/>
  <c r="K404" i="8" s="1"/>
  <c r="I405" i="8"/>
  <c r="C167" i="6"/>
  <c r="D166" i="6"/>
  <c r="E166" i="6" s="1"/>
  <c r="F166" i="6" s="1"/>
  <c r="B258" i="16"/>
  <c r="A257" i="16"/>
  <c r="C257" i="16" s="1"/>
  <c r="K259" i="7"/>
  <c r="L258" i="7"/>
  <c r="D256" i="8"/>
  <c r="E256" i="8" s="1"/>
  <c r="F256" i="8" s="1"/>
  <c r="A258" i="8"/>
  <c r="B257" i="8"/>
  <c r="C257" i="8" s="1"/>
  <c r="F167" i="8"/>
  <c r="A261" i="6" l="1"/>
  <c r="B260" i="6"/>
  <c r="F165" i="6"/>
  <c r="F219" i="21"/>
  <c r="G219" i="21" s="1"/>
  <c r="H219" i="21" s="1"/>
  <c r="J217" i="21"/>
  <c r="G345" i="26"/>
  <c r="F345" i="24"/>
  <c r="H345" i="24" s="1"/>
  <c r="C347" i="27"/>
  <c r="A348" i="27"/>
  <c r="B346" i="24"/>
  <c r="C346" i="24" s="1"/>
  <c r="A347" i="24"/>
  <c r="A348" i="25"/>
  <c r="B347" i="25"/>
  <c r="C347" i="25" s="1"/>
  <c r="F346" i="25"/>
  <c r="H346" i="25" s="1"/>
  <c r="B347" i="26"/>
  <c r="A346" i="26"/>
  <c r="J405" i="8"/>
  <c r="K405" i="8" s="1"/>
  <c r="I406" i="8"/>
  <c r="B259" i="16"/>
  <c r="A258" i="16"/>
  <c r="C258" i="16" s="1"/>
  <c r="C168" i="6"/>
  <c r="D167" i="6"/>
  <c r="E167" i="6" s="1"/>
  <c r="F167" i="6" s="1"/>
  <c r="D257" i="16"/>
  <c r="E257" i="16" s="1"/>
  <c r="K260" i="7"/>
  <c r="L259" i="7"/>
  <c r="D257" i="8"/>
  <c r="E257" i="8" s="1"/>
  <c r="F257" i="8" s="1"/>
  <c r="A259" i="8"/>
  <c r="B258" i="8"/>
  <c r="C258" i="8" s="1"/>
  <c r="A262" i="6" l="1"/>
  <c r="B261" i="6"/>
  <c r="F220" i="21"/>
  <c r="F221" i="21" s="1"/>
  <c r="N71" i="21"/>
  <c r="J219" i="21"/>
  <c r="G346" i="26"/>
  <c r="F347" i="27"/>
  <c r="H347" i="27" s="1"/>
  <c r="C348" i="27"/>
  <c r="A349" i="27"/>
  <c r="B348" i="26"/>
  <c r="A347" i="26"/>
  <c r="A348" i="24"/>
  <c r="B347" i="24"/>
  <c r="C347" i="24" s="1"/>
  <c r="F347" i="25"/>
  <c r="H347" i="25" s="1"/>
  <c r="B348" i="25"/>
  <c r="C348" i="25" s="1"/>
  <c r="A349" i="25"/>
  <c r="F346" i="24"/>
  <c r="H346" i="24" s="1"/>
  <c r="I407" i="8"/>
  <c r="J406" i="8"/>
  <c r="K406" i="8" s="1"/>
  <c r="C169" i="6"/>
  <c r="D168" i="6"/>
  <c r="B260" i="16"/>
  <c r="A259" i="16"/>
  <c r="C259" i="16" s="1"/>
  <c r="D259" i="16" s="1"/>
  <c r="D258" i="16"/>
  <c r="E258" i="16" s="1"/>
  <c r="K261" i="7"/>
  <c r="L260" i="7"/>
  <c r="D258" i="8"/>
  <c r="A260" i="8"/>
  <c r="B259" i="8"/>
  <c r="C259" i="8" s="1"/>
  <c r="F27" i="17"/>
  <c r="F168" i="8"/>
  <c r="Y33" i="17"/>
  <c r="Y30" i="17"/>
  <c r="Y32" i="17"/>
  <c r="Y31" i="17"/>
  <c r="Y37" i="17"/>
  <c r="Y35" i="17"/>
  <c r="Y34" i="17"/>
  <c r="Y36" i="17"/>
  <c r="Y40" i="17"/>
  <c r="Y38" i="17"/>
  <c r="Y39" i="17"/>
  <c r="Y41" i="17"/>
  <c r="Y42" i="17"/>
  <c r="Y43" i="17"/>
  <c r="Y45" i="17"/>
  <c r="Y44" i="17"/>
  <c r="Y46" i="17"/>
  <c r="Y47" i="17"/>
  <c r="Y49" i="17"/>
  <c r="Y48" i="17"/>
  <c r="Y50" i="17"/>
  <c r="Y51" i="17"/>
  <c r="Y52" i="17"/>
  <c r="Y53" i="17"/>
  <c r="Y54" i="17"/>
  <c r="Y55" i="17"/>
  <c r="Y57" i="17"/>
  <c r="Y56" i="17"/>
  <c r="Y58" i="17"/>
  <c r="Y63" i="17"/>
  <c r="Y59" i="17"/>
  <c r="Y60" i="17"/>
  <c r="Y61" i="17"/>
  <c r="Y62" i="17"/>
  <c r="Y64" i="17"/>
  <c r="Y65" i="17"/>
  <c r="Y66" i="17"/>
  <c r="Y67" i="17"/>
  <c r="Y68" i="17"/>
  <c r="Y69" i="17"/>
  <c r="F169" i="8"/>
  <c r="A263" i="6" l="1"/>
  <c r="B262" i="6"/>
  <c r="G221" i="21"/>
  <c r="H221" i="21" s="1"/>
  <c r="J221" i="21" s="1"/>
  <c r="G220" i="21"/>
  <c r="H220" i="21" s="1"/>
  <c r="J220" i="21" s="1"/>
  <c r="F222" i="21"/>
  <c r="E168" i="6"/>
  <c r="F168" i="6" s="1"/>
  <c r="E27" i="28"/>
  <c r="E258" i="8"/>
  <c r="F258" i="8" s="1"/>
  <c r="F57" i="28"/>
  <c r="Y70" i="17"/>
  <c r="E259" i="16"/>
  <c r="Y70" i="28" s="1"/>
  <c r="G347" i="26"/>
  <c r="F348" i="25"/>
  <c r="H348" i="25" s="1"/>
  <c r="C349" i="27"/>
  <c r="A350" i="27"/>
  <c r="F348" i="27"/>
  <c r="H348" i="27" s="1"/>
  <c r="F347" i="24"/>
  <c r="H347" i="24" s="1"/>
  <c r="A350" i="25"/>
  <c r="B349" i="25"/>
  <c r="C349" i="25" s="1"/>
  <c r="B348" i="24"/>
  <c r="C348" i="24" s="1"/>
  <c r="A349" i="24"/>
  <c r="B349" i="26"/>
  <c r="A348" i="26"/>
  <c r="G348" i="26" s="1"/>
  <c r="I408" i="8"/>
  <c r="J407" i="8"/>
  <c r="K407" i="8" s="1"/>
  <c r="E27" i="17"/>
  <c r="C170" i="6"/>
  <c r="D169" i="6"/>
  <c r="E169" i="6" s="1"/>
  <c r="F169" i="6" s="1"/>
  <c r="A260" i="16"/>
  <c r="C260" i="16" s="1"/>
  <c r="B261" i="16"/>
  <c r="K262" i="7"/>
  <c r="L261" i="7"/>
  <c r="D259" i="8"/>
  <c r="E259" i="8" s="1"/>
  <c r="F259" i="8" s="1"/>
  <c r="A261" i="8"/>
  <c r="B260" i="8"/>
  <c r="C260" i="8" s="1"/>
  <c r="Y29" i="17"/>
  <c r="F170" i="8"/>
  <c r="A264" i="6" l="1"/>
  <c r="B263" i="6"/>
  <c r="G222" i="21"/>
  <c r="H222" i="21" s="1"/>
  <c r="J222" i="21" s="1"/>
  <c r="F223" i="21"/>
  <c r="G223" i="21" s="1"/>
  <c r="H223" i="21" s="1"/>
  <c r="J223" i="21" s="1"/>
  <c r="F349" i="25"/>
  <c r="H349" i="25" s="1"/>
  <c r="C350" i="27"/>
  <c r="A351" i="27"/>
  <c r="F349" i="27"/>
  <c r="H349" i="27" s="1"/>
  <c r="B350" i="26"/>
  <c r="A349" i="26"/>
  <c r="A350" i="24"/>
  <c r="B349" i="24"/>
  <c r="C349" i="24" s="1"/>
  <c r="B350" i="25"/>
  <c r="C350" i="25" s="1"/>
  <c r="A351" i="25"/>
  <c r="F348" i="24"/>
  <c r="H348" i="24" s="1"/>
  <c r="J408" i="8"/>
  <c r="K408" i="8" s="1"/>
  <c r="I409" i="8"/>
  <c r="D260" i="16"/>
  <c r="E260" i="16" s="1"/>
  <c r="C171" i="6"/>
  <c r="D170" i="6"/>
  <c r="E170" i="6" s="1"/>
  <c r="F170" i="6" s="1"/>
  <c r="B262" i="16"/>
  <c r="A261" i="16"/>
  <c r="C261" i="16" s="1"/>
  <c r="K263" i="7"/>
  <c r="L262" i="7"/>
  <c r="D260" i="8"/>
  <c r="E260" i="8" s="1"/>
  <c r="F260" i="8" s="1"/>
  <c r="A262" i="8"/>
  <c r="B261" i="8"/>
  <c r="C261" i="8" s="1"/>
  <c r="A265" i="6" l="1"/>
  <c r="B264" i="6"/>
  <c r="N72" i="21"/>
  <c r="F224" i="21"/>
  <c r="F225" i="21" s="1"/>
  <c r="C351" i="27"/>
  <c r="A352" i="27"/>
  <c r="F350" i="27"/>
  <c r="H350" i="27" s="1"/>
  <c r="F350" i="25"/>
  <c r="H350" i="25" s="1"/>
  <c r="G349" i="26"/>
  <c r="F349" i="24"/>
  <c r="H349" i="24" s="1"/>
  <c r="A352" i="25"/>
  <c r="B351" i="25"/>
  <c r="C351" i="25" s="1"/>
  <c r="B350" i="24"/>
  <c r="C350" i="24" s="1"/>
  <c r="A351" i="24"/>
  <c r="B351" i="26"/>
  <c r="A350" i="26"/>
  <c r="J409" i="8"/>
  <c r="K409" i="8" s="1"/>
  <c r="I410" i="8"/>
  <c r="C172" i="6"/>
  <c r="D171" i="6"/>
  <c r="D261" i="16"/>
  <c r="E261" i="16" s="1"/>
  <c r="B263" i="16"/>
  <c r="A262" i="16"/>
  <c r="C262" i="16" s="1"/>
  <c r="K264" i="7"/>
  <c r="L263" i="7"/>
  <c r="D261" i="8"/>
  <c r="A263" i="8"/>
  <c r="B262" i="8"/>
  <c r="C262" i="8" s="1"/>
  <c r="F28" i="17"/>
  <c r="F171" i="8"/>
  <c r="F172" i="8"/>
  <c r="A266" i="6" l="1"/>
  <c r="B265" i="6"/>
  <c r="G225" i="21"/>
  <c r="H225" i="21" s="1"/>
  <c r="N73" i="21" s="1"/>
  <c r="G224" i="21"/>
  <c r="H224" i="21" s="1"/>
  <c r="J224" i="21" s="1"/>
  <c r="F226" i="21"/>
  <c r="E171" i="6"/>
  <c r="F171" i="6" s="1"/>
  <c r="E28" i="28"/>
  <c r="E261" i="8"/>
  <c r="F261" i="8" s="1"/>
  <c r="F58" i="28"/>
  <c r="G350" i="26"/>
  <c r="C352" i="27"/>
  <c r="A353" i="27"/>
  <c r="F351" i="27"/>
  <c r="H351" i="27" s="1"/>
  <c r="F351" i="25"/>
  <c r="H351" i="25" s="1"/>
  <c r="F350" i="24"/>
  <c r="H350" i="24" s="1"/>
  <c r="A351" i="26"/>
  <c r="B352" i="26"/>
  <c r="A352" i="24"/>
  <c r="B351" i="24"/>
  <c r="C351" i="24" s="1"/>
  <c r="F351" i="24" s="1"/>
  <c r="H351" i="24" s="1"/>
  <c r="B352" i="25"/>
  <c r="C352" i="25" s="1"/>
  <c r="A353" i="25"/>
  <c r="I411" i="8"/>
  <c r="J410" i="8"/>
  <c r="K410" i="8" s="1"/>
  <c r="D262" i="16"/>
  <c r="E262" i="16" s="1"/>
  <c r="Y71" i="28" s="1"/>
  <c r="A263" i="16"/>
  <c r="C263" i="16" s="1"/>
  <c r="B264" i="16"/>
  <c r="C173" i="6"/>
  <c r="D172" i="6"/>
  <c r="E172" i="6" s="1"/>
  <c r="F172" i="6" s="1"/>
  <c r="K265" i="7"/>
  <c r="L264" i="7"/>
  <c r="D262" i="8"/>
  <c r="E262" i="8" s="1"/>
  <c r="F262" i="8" s="1"/>
  <c r="A264" i="8"/>
  <c r="B263" i="8"/>
  <c r="C263" i="8" s="1"/>
  <c r="F173" i="8"/>
  <c r="A267" i="6" l="1"/>
  <c r="B266" i="6"/>
  <c r="E28" i="17"/>
  <c r="J225" i="21"/>
  <c r="R24" i="21" s="1"/>
  <c r="G226" i="21"/>
  <c r="H226" i="21" s="1"/>
  <c r="F227" i="21"/>
  <c r="G227" i="21" s="1"/>
  <c r="H227" i="21" s="1"/>
  <c r="J227" i="21" s="1"/>
  <c r="C353" i="27"/>
  <c r="A354" i="27"/>
  <c r="F352" i="27"/>
  <c r="H352" i="27" s="1"/>
  <c r="G351" i="26"/>
  <c r="A354" i="25"/>
  <c r="B353" i="25"/>
  <c r="C353" i="25" s="1"/>
  <c r="F353" i="25" s="1"/>
  <c r="H353" i="25" s="1"/>
  <c r="B352" i="24"/>
  <c r="C352" i="24" s="1"/>
  <c r="A353" i="24"/>
  <c r="F352" i="25"/>
  <c r="H352" i="25" s="1"/>
  <c r="B353" i="26"/>
  <c r="A352" i="26"/>
  <c r="I412" i="8"/>
  <c r="J411" i="8"/>
  <c r="K411" i="8" s="1"/>
  <c r="B265" i="16"/>
  <c r="A264" i="16"/>
  <c r="C264" i="16" s="1"/>
  <c r="D264" i="16" s="1"/>
  <c r="E264" i="16" s="1"/>
  <c r="Y71" i="17"/>
  <c r="C174" i="6"/>
  <c r="D173" i="6"/>
  <c r="E173" i="6" s="1"/>
  <c r="F173" i="6" s="1"/>
  <c r="D263" i="16"/>
  <c r="E263" i="16" s="1"/>
  <c r="K266" i="7"/>
  <c r="L265" i="7"/>
  <c r="D263" i="8"/>
  <c r="E263" i="8" s="1"/>
  <c r="F263" i="8" s="1"/>
  <c r="A265" i="8"/>
  <c r="B264" i="8"/>
  <c r="C264" i="8" s="1"/>
  <c r="A268" i="6" l="1"/>
  <c r="B267" i="6"/>
  <c r="F228" i="21"/>
  <c r="G228" i="21" s="1"/>
  <c r="H228" i="21" s="1"/>
  <c r="J226" i="21"/>
  <c r="G352" i="26"/>
  <c r="F353" i="27"/>
  <c r="H353" i="27" s="1"/>
  <c r="C354" i="27"/>
  <c r="A355" i="27"/>
  <c r="A354" i="24"/>
  <c r="B353" i="24"/>
  <c r="C353" i="24" s="1"/>
  <c r="F353" i="24" s="1"/>
  <c r="H353" i="24" s="1"/>
  <c r="B354" i="25"/>
  <c r="C354" i="25" s="1"/>
  <c r="F354" i="25" s="1"/>
  <c r="H354" i="25" s="1"/>
  <c r="A355" i="25"/>
  <c r="B354" i="26"/>
  <c r="A353" i="26"/>
  <c r="F352" i="24"/>
  <c r="H352" i="24" s="1"/>
  <c r="J412" i="8"/>
  <c r="K412" i="8" s="1"/>
  <c r="I413" i="8"/>
  <c r="C175" i="6"/>
  <c r="D174" i="6"/>
  <c r="B266" i="16"/>
  <c r="A265" i="16"/>
  <c r="C265" i="16" s="1"/>
  <c r="D265" i="16" s="1"/>
  <c r="E265" i="16" s="1"/>
  <c r="Y72" i="28" s="1"/>
  <c r="K267" i="7"/>
  <c r="L266" i="7"/>
  <c r="D264" i="8"/>
  <c r="A266" i="8"/>
  <c r="B265" i="8"/>
  <c r="C265" i="8" s="1"/>
  <c r="F174" i="8"/>
  <c r="F29" i="17"/>
  <c r="F175" i="8"/>
  <c r="A269" i="6" l="1"/>
  <c r="B268" i="6"/>
  <c r="I226" i="21"/>
  <c r="I225" i="21"/>
  <c r="O73" i="21" s="1"/>
  <c r="I221" i="21"/>
  <c r="I219" i="21"/>
  <c r="O71" i="21" s="1"/>
  <c r="I224" i="21"/>
  <c r="I222" i="21"/>
  <c r="O72" i="21" s="1"/>
  <c r="I218" i="21"/>
  <c r="I223" i="21"/>
  <c r="F229" i="21"/>
  <c r="G229" i="21" s="1"/>
  <c r="H229" i="21" s="1"/>
  <c r="N74" i="21"/>
  <c r="J228" i="21"/>
  <c r="I228" i="21"/>
  <c r="I27" i="21"/>
  <c r="I36" i="21"/>
  <c r="I31" i="21"/>
  <c r="I11" i="21"/>
  <c r="I23" i="21"/>
  <c r="I19" i="21"/>
  <c r="I9" i="21"/>
  <c r="I18" i="21"/>
  <c r="I42" i="21"/>
  <c r="I22" i="21"/>
  <c r="I38" i="21"/>
  <c r="I35" i="21"/>
  <c r="I26" i="21"/>
  <c r="I37" i="21"/>
  <c r="I33" i="21"/>
  <c r="I12" i="21"/>
  <c r="I21" i="21"/>
  <c r="I14" i="21"/>
  <c r="I30" i="21"/>
  <c r="I39" i="21"/>
  <c r="I20" i="21"/>
  <c r="I34" i="21"/>
  <c r="I24" i="21"/>
  <c r="I16" i="21"/>
  <c r="I28" i="21"/>
  <c r="I25" i="21"/>
  <c r="I29" i="21"/>
  <c r="I40" i="21"/>
  <c r="I41" i="21"/>
  <c r="I17" i="21"/>
  <c r="I13" i="21"/>
  <c r="I10" i="21"/>
  <c r="I32" i="21"/>
  <c r="I44" i="21"/>
  <c r="I43" i="21"/>
  <c r="I50" i="21"/>
  <c r="I49" i="21"/>
  <c r="I46" i="21"/>
  <c r="I47" i="21"/>
  <c r="I45" i="21"/>
  <c r="I48" i="21"/>
  <c r="I52" i="21"/>
  <c r="I51" i="21"/>
  <c r="I53" i="21"/>
  <c r="I54" i="21"/>
  <c r="I55" i="21"/>
  <c r="I58" i="21"/>
  <c r="I60" i="21"/>
  <c r="I57" i="21"/>
  <c r="I56" i="21"/>
  <c r="I62" i="21"/>
  <c r="I63" i="21"/>
  <c r="I59" i="21"/>
  <c r="I61" i="21"/>
  <c r="I65" i="21"/>
  <c r="I64" i="21"/>
  <c r="I67" i="21"/>
  <c r="I66" i="21"/>
  <c r="I70" i="21"/>
  <c r="I68" i="21"/>
  <c r="I69" i="21"/>
  <c r="I72" i="21"/>
  <c r="I74" i="21"/>
  <c r="I71" i="21"/>
  <c r="I73" i="21"/>
  <c r="I76" i="21"/>
  <c r="I79" i="21"/>
  <c r="I75" i="21"/>
  <c r="I77" i="21"/>
  <c r="I80" i="21"/>
  <c r="I81" i="21"/>
  <c r="I78" i="21"/>
  <c r="I83" i="21"/>
  <c r="I84" i="21"/>
  <c r="I86" i="21"/>
  <c r="I82" i="21"/>
  <c r="I85" i="21"/>
  <c r="I88" i="21"/>
  <c r="I90" i="21"/>
  <c r="I87" i="21"/>
  <c r="I89" i="21"/>
  <c r="I91" i="21"/>
  <c r="I95" i="21"/>
  <c r="I96" i="21"/>
  <c r="I98" i="21"/>
  <c r="I92" i="21"/>
  <c r="I93" i="21"/>
  <c r="I94" i="21"/>
  <c r="I102" i="21"/>
  <c r="I97" i="21"/>
  <c r="I100" i="21"/>
  <c r="I99" i="21"/>
  <c r="I101" i="21"/>
  <c r="I104" i="21"/>
  <c r="I103" i="21"/>
  <c r="I108" i="21"/>
  <c r="I105" i="21"/>
  <c r="I107" i="21"/>
  <c r="I106" i="21"/>
  <c r="I109" i="21"/>
  <c r="I110" i="21"/>
  <c r="I113" i="21"/>
  <c r="I111" i="21"/>
  <c r="I112" i="21"/>
  <c r="I114" i="21"/>
  <c r="I115" i="21"/>
  <c r="I118" i="21"/>
  <c r="I116" i="21"/>
  <c r="I119" i="21"/>
  <c r="I117" i="21"/>
  <c r="I121" i="21"/>
  <c r="I120" i="21"/>
  <c r="I125" i="21"/>
  <c r="I126" i="21"/>
  <c r="I122" i="21"/>
  <c r="I123" i="21"/>
  <c r="I128" i="21"/>
  <c r="I124" i="21"/>
  <c r="I127" i="21"/>
  <c r="I129" i="21"/>
  <c r="I132" i="21"/>
  <c r="I131" i="21"/>
  <c r="I130" i="21"/>
  <c r="I134" i="21"/>
  <c r="I133" i="21"/>
  <c r="I135" i="21"/>
  <c r="I137" i="21"/>
  <c r="I136" i="21"/>
  <c r="I138" i="21"/>
  <c r="I139" i="21"/>
  <c r="I140" i="21"/>
  <c r="I143" i="21"/>
  <c r="I141" i="21"/>
  <c r="I144" i="21"/>
  <c r="I142" i="21"/>
  <c r="I146" i="21"/>
  <c r="I145" i="21"/>
  <c r="I148" i="21"/>
  <c r="I149" i="21"/>
  <c r="I147" i="21"/>
  <c r="I150" i="21"/>
  <c r="I152" i="21"/>
  <c r="I153" i="21"/>
  <c r="I151" i="21"/>
  <c r="I155" i="21"/>
  <c r="I154" i="21"/>
  <c r="I157" i="21"/>
  <c r="I156" i="21"/>
  <c r="I158" i="21"/>
  <c r="I160" i="21"/>
  <c r="I159" i="21"/>
  <c r="I161" i="21"/>
  <c r="I162" i="21"/>
  <c r="I163" i="21"/>
  <c r="I165" i="21"/>
  <c r="I164" i="21"/>
  <c r="I168" i="21"/>
  <c r="I166" i="21"/>
  <c r="I167" i="21"/>
  <c r="I169" i="21"/>
  <c r="I170" i="21"/>
  <c r="I177" i="21"/>
  <c r="I173" i="21"/>
  <c r="I171" i="21"/>
  <c r="I172" i="21"/>
  <c r="I174" i="21"/>
  <c r="I179" i="21"/>
  <c r="I176" i="21"/>
  <c r="I175" i="21"/>
  <c r="I183" i="21"/>
  <c r="I178" i="21"/>
  <c r="I181" i="21"/>
  <c r="I180" i="21"/>
  <c r="I186" i="21"/>
  <c r="I185" i="21"/>
  <c r="I184" i="21"/>
  <c r="I182" i="21"/>
  <c r="I187" i="21"/>
  <c r="I189" i="21"/>
  <c r="I188" i="21"/>
  <c r="I190" i="21"/>
  <c r="I192" i="21"/>
  <c r="I191" i="21"/>
  <c r="I194" i="21"/>
  <c r="I193" i="21"/>
  <c r="I195" i="21"/>
  <c r="I197" i="21"/>
  <c r="I196" i="21"/>
  <c r="I198" i="21"/>
  <c r="I200" i="21"/>
  <c r="I199" i="21"/>
  <c r="I206" i="21"/>
  <c r="I201" i="21"/>
  <c r="I203" i="21"/>
  <c r="I202" i="21"/>
  <c r="I205" i="21"/>
  <c r="I204" i="21"/>
  <c r="I208" i="21"/>
  <c r="I207" i="21"/>
  <c r="I209" i="21"/>
  <c r="I211" i="21"/>
  <c r="I210" i="21"/>
  <c r="I213" i="21"/>
  <c r="I212" i="21"/>
  <c r="I214" i="21"/>
  <c r="I216" i="21"/>
  <c r="I220" i="21"/>
  <c r="I217" i="21"/>
  <c r="I215" i="21"/>
  <c r="I227" i="21"/>
  <c r="I15" i="21"/>
  <c r="E264" i="8"/>
  <c r="F264" i="8" s="1"/>
  <c r="F59" i="28"/>
  <c r="E174" i="6"/>
  <c r="F174" i="6" s="1"/>
  <c r="E29" i="28"/>
  <c r="C355" i="27"/>
  <c r="A356" i="27"/>
  <c r="F354" i="27"/>
  <c r="H354" i="27" s="1"/>
  <c r="B355" i="26"/>
  <c r="A354" i="26"/>
  <c r="A356" i="25"/>
  <c r="B355" i="25"/>
  <c r="C355" i="25" s="1"/>
  <c r="B354" i="24"/>
  <c r="C354" i="24" s="1"/>
  <c r="A355" i="24"/>
  <c r="G353" i="26"/>
  <c r="J413" i="8"/>
  <c r="K413" i="8" s="1"/>
  <c r="I414" i="8"/>
  <c r="Y72" i="17"/>
  <c r="C176" i="6"/>
  <c r="D175" i="6"/>
  <c r="E175" i="6" s="1"/>
  <c r="F175" i="6" s="1"/>
  <c r="B267" i="16"/>
  <c r="A266" i="16"/>
  <c r="C266" i="16" s="1"/>
  <c r="D266" i="16" s="1"/>
  <c r="E266" i="16" s="1"/>
  <c r="K268" i="7"/>
  <c r="L267" i="7"/>
  <c r="D265" i="8"/>
  <c r="E265" i="8" s="1"/>
  <c r="F265" i="8" s="1"/>
  <c r="B266" i="8"/>
  <c r="C266" i="8" s="1"/>
  <c r="A267" i="8"/>
  <c r="F176" i="8"/>
  <c r="A270" i="6" l="1"/>
  <c r="B269" i="6"/>
  <c r="E29" i="17"/>
  <c r="K227" i="21"/>
  <c r="K182" i="21"/>
  <c r="K149" i="21"/>
  <c r="K43" i="21"/>
  <c r="I229" i="21"/>
  <c r="K229" i="21" s="1"/>
  <c r="J229" i="21"/>
  <c r="K179" i="21"/>
  <c r="K167" i="21"/>
  <c r="K122" i="21"/>
  <c r="K166" i="21"/>
  <c r="K163" i="21"/>
  <c r="K160" i="21"/>
  <c r="K154" i="21"/>
  <c r="K139" i="21"/>
  <c r="K131" i="21"/>
  <c r="K124" i="21"/>
  <c r="K115" i="21"/>
  <c r="K107" i="21"/>
  <c r="K97" i="21"/>
  <c r="K92" i="21"/>
  <c r="K91" i="21"/>
  <c r="K56" i="21"/>
  <c r="K55" i="21"/>
  <c r="K44" i="21"/>
  <c r="K25" i="21"/>
  <c r="K193" i="21"/>
  <c r="K175" i="21"/>
  <c r="K214" i="21"/>
  <c r="K212" i="21"/>
  <c r="K209" i="21"/>
  <c r="K205" i="21"/>
  <c r="K194" i="21"/>
  <c r="K184" i="21"/>
  <c r="K157" i="21"/>
  <c r="K142" i="21"/>
  <c r="K140" i="21"/>
  <c r="K137" i="21"/>
  <c r="K130" i="21"/>
  <c r="K127" i="21"/>
  <c r="K121" i="21"/>
  <c r="K106" i="21"/>
  <c r="K103" i="21"/>
  <c r="K47" i="21"/>
  <c r="K29" i="21"/>
  <c r="K208" i="21"/>
  <c r="K203" i="21"/>
  <c r="K200" i="21"/>
  <c r="K187" i="21"/>
  <c r="K152" i="21"/>
  <c r="K61" i="21"/>
  <c r="K52" i="21"/>
  <c r="K46" i="21"/>
  <c r="K215" i="21"/>
  <c r="K211" i="21"/>
  <c r="K190" i="21"/>
  <c r="K172" i="21"/>
  <c r="K170" i="21"/>
  <c r="K158" i="21"/>
  <c r="K155" i="21"/>
  <c r="K145" i="21"/>
  <c r="K133" i="21"/>
  <c r="K128" i="21"/>
  <c r="K125" i="21"/>
  <c r="K119" i="21"/>
  <c r="K110" i="21"/>
  <c r="K101" i="21"/>
  <c r="K98" i="21"/>
  <c r="K89" i="21"/>
  <c r="K85" i="21"/>
  <c r="K83" i="21"/>
  <c r="K77" i="21"/>
  <c r="K73" i="21"/>
  <c r="K67" i="21"/>
  <c r="K59" i="21"/>
  <c r="K49" i="21"/>
  <c r="K32" i="21"/>
  <c r="K28" i="21"/>
  <c r="K176" i="21"/>
  <c r="K146" i="21"/>
  <c r="K112" i="21"/>
  <c r="K94" i="21"/>
  <c r="K82" i="21"/>
  <c r="K71" i="21"/>
  <c r="K68" i="21"/>
  <c r="K53" i="21"/>
  <c r="K40" i="21"/>
  <c r="K223" i="21"/>
  <c r="K202" i="21"/>
  <c r="K199" i="21"/>
  <c r="K197" i="21"/>
  <c r="K191" i="21"/>
  <c r="K216" i="21"/>
  <c r="O70" i="21"/>
  <c r="K210" i="21"/>
  <c r="O68" i="21"/>
  <c r="K195" i="21"/>
  <c r="O63" i="21"/>
  <c r="K192" i="21"/>
  <c r="O62" i="21"/>
  <c r="K186" i="21"/>
  <c r="O60" i="21"/>
  <c r="K183" i="21"/>
  <c r="O59" i="21"/>
  <c r="K174" i="21"/>
  <c r="O56" i="21"/>
  <c r="K177" i="21"/>
  <c r="S20" i="21" s="1"/>
  <c r="O57" i="21"/>
  <c r="K148" i="21"/>
  <c r="K144" i="21"/>
  <c r="O46" i="21"/>
  <c r="K135" i="21"/>
  <c r="O43" i="21"/>
  <c r="K126" i="21"/>
  <c r="O40" i="21"/>
  <c r="K117" i="21"/>
  <c r="S15" i="21" s="1"/>
  <c r="O37" i="21"/>
  <c r="K113" i="21"/>
  <c r="K104" i="21"/>
  <c r="K88" i="21"/>
  <c r="K84" i="21"/>
  <c r="O26" i="21"/>
  <c r="K80" i="21"/>
  <c r="K76" i="21"/>
  <c r="K72" i="21"/>
  <c r="O22" i="21"/>
  <c r="K66" i="21"/>
  <c r="O20" i="21"/>
  <c r="K34" i="21"/>
  <c r="K37" i="21"/>
  <c r="K22" i="21"/>
  <c r="K19" i="21"/>
  <c r="K36" i="21"/>
  <c r="O10" i="21"/>
  <c r="K219" i="21"/>
  <c r="K222" i="21"/>
  <c r="K204" i="21"/>
  <c r="O66" i="21"/>
  <c r="K201" i="21"/>
  <c r="S22" i="21" s="1"/>
  <c r="O65" i="21"/>
  <c r="K198" i="21"/>
  <c r="O64" i="21"/>
  <c r="K180" i="21"/>
  <c r="O58" i="21"/>
  <c r="K168" i="21"/>
  <c r="O54" i="21"/>
  <c r="K162" i="21"/>
  <c r="O52" i="21"/>
  <c r="K150" i="21"/>
  <c r="O48" i="21"/>
  <c r="K141" i="21"/>
  <c r="S17" i="21" s="1"/>
  <c r="O45" i="21"/>
  <c r="K138" i="21"/>
  <c r="O44" i="21"/>
  <c r="K132" i="21"/>
  <c r="O42" i="21"/>
  <c r="K114" i="21"/>
  <c r="O36" i="21"/>
  <c r="K105" i="21"/>
  <c r="S14" i="21" s="1"/>
  <c r="O33" i="21"/>
  <c r="K102" i="21"/>
  <c r="O32" i="21"/>
  <c r="K69" i="21"/>
  <c r="S11" i="21" s="1"/>
  <c r="O21" i="21"/>
  <c r="K57" i="21"/>
  <c r="S10" i="21" s="1"/>
  <c r="O17" i="21"/>
  <c r="K54" i="21"/>
  <c r="O16" i="21"/>
  <c r="K48" i="21"/>
  <c r="O14" i="21"/>
  <c r="K41" i="21"/>
  <c r="K20" i="21"/>
  <c r="K21" i="21"/>
  <c r="K26" i="21"/>
  <c r="K42" i="21"/>
  <c r="O12" i="21"/>
  <c r="K23" i="21"/>
  <c r="K27" i="21"/>
  <c r="K226" i="21"/>
  <c r="F230" i="21"/>
  <c r="G230" i="21" s="1"/>
  <c r="H230" i="21" s="1"/>
  <c r="K218" i="21"/>
  <c r="K217" i="21"/>
  <c r="K206" i="21"/>
  <c r="K196" i="21"/>
  <c r="K188" i="21"/>
  <c r="K181" i="21"/>
  <c r="K171" i="21"/>
  <c r="O55" i="21"/>
  <c r="K169" i="21"/>
  <c r="K164" i="21"/>
  <c r="K161" i="21"/>
  <c r="K156" i="21"/>
  <c r="O50" i="21"/>
  <c r="K151" i="21"/>
  <c r="K147" i="21"/>
  <c r="O47" i="21"/>
  <c r="K143" i="21"/>
  <c r="K136" i="21"/>
  <c r="K134" i="21"/>
  <c r="K129" i="21"/>
  <c r="S16" i="21" s="1"/>
  <c r="O41" i="21"/>
  <c r="K123" i="21"/>
  <c r="O39" i="21"/>
  <c r="K120" i="21"/>
  <c r="O38" i="21"/>
  <c r="K116" i="21"/>
  <c r="K109" i="21"/>
  <c r="K108" i="21"/>
  <c r="O34" i="21"/>
  <c r="K99" i="21"/>
  <c r="O31" i="21"/>
  <c r="K96" i="21"/>
  <c r="O30" i="21"/>
  <c r="K87" i="21"/>
  <c r="O27" i="21"/>
  <c r="K78" i="21"/>
  <c r="O24" i="21"/>
  <c r="K75" i="21"/>
  <c r="O23" i="21"/>
  <c r="K64" i="21"/>
  <c r="K63" i="21"/>
  <c r="O19" i="21"/>
  <c r="K60" i="21"/>
  <c r="O18" i="21"/>
  <c r="K45" i="21"/>
  <c r="S9" i="21" s="1"/>
  <c r="O13" i="21"/>
  <c r="K50" i="21"/>
  <c r="K39" i="21"/>
  <c r="O11" i="21"/>
  <c r="K35" i="21"/>
  <c r="K228" i="21"/>
  <c r="O74" i="21"/>
  <c r="P68" i="28"/>
  <c r="P68" i="17"/>
  <c r="K221" i="21"/>
  <c r="K220" i="21"/>
  <c r="K213" i="21"/>
  <c r="S23" i="21" s="1"/>
  <c r="O69" i="21"/>
  <c r="K207" i="21"/>
  <c r="O67" i="21"/>
  <c r="K189" i="21"/>
  <c r="S21" i="21" s="1"/>
  <c r="O61" i="21"/>
  <c r="K185" i="21"/>
  <c r="K178" i="21"/>
  <c r="K173" i="21"/>
  <c r="K165" i="21"/>
  <c r="S19" i="21" s="1"/>
  <c r="O53" i="21"/>
  <c r="K159" i="21"/>
  <c r="O51" i="21"/>
  <c r="K153" i="21"/>
  <c r="S18" i="21" s="1"/>
  <c r="O49" i="21"/>
  <c r="K118" i="21"/>
  <c r="K111" i="21"/>
  <c r="O35" i="21"/>
  <c r="K100" i="21"/>
  <c r="K93" i="21"/>
  <c r="S13" i="21" s="1"/>
  <c r="O29" i="21"/>
  <c r="K95" i="21"/>
  <c r="K90" i="21"/>
  <c r="O28" i="21"/>
  <c r="K86" i="21"/>
  <c r="K81" i="21"/>
  <c r="S12" i="21" s="1"/>
  <c r="O25" i="21"/>
  <c r="K79" i="21"/>
  <c r="K74" i="21"/>
  <c r="K70" i="21"/>
  <c r="K65" i="21"/>
  <c r="K62" i="21"/>
  <c r="K58" i="21"/>
  <c r="K51" i="21"/>
  <c r="O15" i="21"/>
  <c r="K24" i="21"/>
  <c r="K30" i="21"/>
  <c r="K33" i="21"/>
  <c r="O9" i="21"/>
  <c r="K38" i="21"/>
  <c r="K31" i="21"/>
  <c r="K225" i="21"/>
  <c r="S24" i="21" s="1"/>
  <c r="P66" i="28"/>
  <c r="P66" i="17"/>
  <c r="P67" i="28"/>
  <c r="P67" i="17"/>
  <c r="K224" i="21"/>
  <c r="G354" i="26"/>
  <c r="F355" i="27"/>
  <c r="H355" i="27" s="1"/>
  <c r="C356" i="27"/>
  <c r="A357" i="27"/>
  <c r="F354" i="24"/>
  <c r="H354" i="24" s="1"/>
  <c r="F355" i="25"/>
  <c r="H355" i="25" s="1"/>
  <c r="A356" i="24"/>
  <c r="B355" i="24"/>
  <c r="C355" i="24" s="1"/>
  <c r="B356" i="25"/>
  <c r="C356" i="25" s="1"/>
  <c r="A357" i="25"/>
  <c r="B356" i="26"/>
  <c r="A355" i="26"/>
  <c r="G355" i="26" s="1"/>
  <c r="I415" i="8"/>
  <c r="J414" i="8"/>
  <c r="K414" i="8" s="1"/>
  <c r="C177" i="6"/>
  <c r="D176" i="6"/>
  <c r="E176" i="6" s="1"/>
  <c r="F176" i="6" s="1"/>
  <c r="B268" i="16"/>
  <c r="A267" i="16"/>
  <c r="C267" i="16" s="1"/>
  <c r="K269" i="7"/>
  <c r="L268" i="7"/>
  <c r="D266" i="8"/>
  <c r="E266" i="8" s="1"/>
  <c r="F266" i="8" s="1"/>
  <c r="A268" i="8"/>
  <c r="B267" i="8"/>
  <c r="C267" i="8" s="1"/>
  <c r="A271" i="6" l="1"/>
  <c r="B270" i="6"/>
  <c r="J230" i="21"/>
  <c r="I230" i="21"/>
  <c r="K230" i="21" s="1"/>
  <c r="P62" i="28"/>
  <c r="P62" i="17"/>
  <c r="P50" i="28"/>
  <c r="P50" i="17"/>
  <c r="P9" i="28"/>
  <c r="P9" i="17"/>
  <c r="P12" i="28"/>
  <c r="P12" i="17"/>
  <c r="P27" i="28"/>
  <c r="P27" i="17"/>
  <c r="P31" i="28"/>
  <c r="P31" i="17"/>
  <c r="P39" i="28"/>
  <c r="P39" i="17"/>
  <c r="P43" i="28"/>
  <c r="P43" i="17"/>
  <c r="P49" i="28"/>
  <c r="P49" i="17"/>
  <c r="P59" i="28"/>
  <c r="P59" i="17"/>
  <c r="P61" i="28"/>
  <c r="P61" i="17"/>
  <c r="P15" i="28"/>
  <c r="P15" i="17"/>
  <c r="P52" i="28"/>
  <c r="P52" i="17"/>
  <c r="P54" i="28"/>
  <c r="P54" i="17"/>
  <c r="P57" i="28"/>
  <c r="P57" i="17"/>
  <c r="P63" i="28"/>
  <c r="P63" i="17"/>
  <c r="P13" i="28"/>
  <c r="P13" i="17"/>
  <c r="P42" i="28"/>
  <c r="P42" i="17"/>
  <c r="P4" i="28"/>
  <c r="P4" i="17"/>
  <c r="P10" i="28"/>
  <c r="P10" i="17"/>
  <c r="P20" i="28"/>
  <c r="P20" i="17"/>
  <c r="P44" i="28"/>
  <c r="P44" i="17"/>
  <c r="P48" i="28"/>
  <c r="P48" i="17"/>
  <c r="P18" i="28"/>
  <c r="P18" i="17"/>
  <c r="P22" i="28"/>
  <c r="P22" i="17"/>
  <c r="P26" i="28"/>
  <c r="P26" i="17"/>
  <c r="P34" i="28"/>
  <c r="P34" i="17"/>
  <c r="P35" i="28"/>
  <c r="P35" i="17"/>
  <c r="P41" i="28"/>
  <c r="P41" i="17"/>
  <c r="P30" i="28"/>
  <c r="P30" i="17"/>
  <c r="P56" i="28"/>
  <c r="P56" i="17"/>
  <c r="P64" i="28"/>
  <c r="P64" i="17"/>
  <c r="P8" i="28"/>
  <c r="P8" i="17"/>
  <c r="P14" i="28"/>
  <c r="P14" i="17"/>
  <c r="F231" i="21"/>
  <c r="G231" i="21" s="1"/>
  <c r="H231" i="21" s="1"/>
  <c r="P7" i="28"/>
  <c r="P7" i="17"/>
  <c r="P11" i="28"/>
  <c r="P11" i="17"/>
  <c r="P16" i="28"/>
  <c r="P16" i="17"/>
  <c r="P28" i="28"/>
  <c r="P28" i="17"/>
  <c r="P37" i="28"/>
  <c r="P37" i="17"/>
  <c r="P40" i="28"/>
  <c r="P40" i="17"/>
  <c r="P47" i="28"/>
  <c r="P47" i="17"/>
  <c r="P53" i="28"/>
  <c r="P53" i="17"/>
  <c r="P60" i="28"/>
  <c r="P60" i="17"/>
  <c r="P5" i="28"/>
  <c r="P5" i="17"/>
  <c r="P17" i="28"/>
  <c r="P17" i="17"/>
  <c r="P21" i="28"/>
  <c r="P21" i="17"/>
  <c r="P51" i="28"/>
  <c r="P51" i="17"/>
  <c r="P55" i="28"/>
  <c r="P55" i="17"/>
  <c r="P58" i="28"/>
  <c r="P58" i="17"/>
  <c r="P65" i="28"/>
  <c r="P65" i="17"/>
  <c r="P23" i="28"/>
  <c r="P23" i="17"/>
  <c r="P69" i="28"/>
  <c r="P69" i="17"/>
  <c r="P24" i="28"/>
  <c r="P24" i="17"/>
  <c r="P46" i="28"/>
  <c r="P46" i="17"/>
  <c r="P6" i="28"/>
  <c r="P6" i="17"/>
  <c r="P19" i="28"/>
  <c r="P19" i="17"/>
  <c r="P25" i="28"/>
  <c r="P25" i="17"/>
  <c r="P29" i="28"/>
  <c r="P29" i="17"/>
  <c r="P33" i="28"/>
  <c r="P33" i="17"/>
  <c r="P36" i="28"/>
  <c r="P36" i="17"/>
  <c r="P45" i="28"/>
  <c r="P45" i="17"/>
  <c r="P32" i="28"/>
  <c r="P32" i="17"/>
  <c r="P38" i="28"/>
  <c r="P38" i="17"/>
  <c r="C357" i="27"/>
  <c r="A358" i="27"/>
  <c r="F356" i="27"/>
  <c r="H356" i="27" s="1"/>
  <c r="F356" i="25"/>
  <c r="H356" i="25" s="1"/>
  <c r="A358" i="25"/>
  <c r="B357" i="25"/>
  <c r="C357" i="25" s="1"/>
  <c r="F357" i="25" s="1"/>
  <c r="H357" i="25" s="1"/>
  <c r="B356" i="24"/>
  <c r="C356" i="24" s="1"/>
  <c r="A357" i="24"/>
  <c r="B357" i="26"/>
  <c r="A356" i="26"/>
  <c r="G356" i="26" s="1"/>
  <c r="F355" i="24"/>
  <c r="H355" i="24" s="1"/>
  <c r="I416" i="8"/>
  <c r="J415" i="8"/>
  <c r="K415" i="8" s="1"/>
  <c r="D267" i="16"/>
  <c r="E267" i="16" s="1"/>
  <c r="B269" i="16"/>
  <c r="A268" i="16"/>
  <c r="C268" i="16" s="1"/>
  <c r="C178" i="6"/>
  <c r="D177" i="6"/>
  <c r="K270" i="7"/>
  <c r="L269" i="7"/>
  <c r="D267" i="8"/>
  <c r="B268" i="8"/>
  <c r="C268" i="8" s="1"/>
  <c r="A269" i="8"/>
  <c r="F177" i="8"/>
  <c r="F30" i="17"/>
  <c r="F178" i="8"/>
  <c r="A272" i="6" l="1"/>
  <c r="B271" i="6"/>
  <c r="I231" i="21"/>
  <c r="K231" i="21" s="1"/>
  <c r="J231" i="21"/>
  <c r="N75" i="21"/>
  <c r="F232" i="21"/>
  <c r="G232" i="21" s="1"/>
  <c r="H232" i="21" s="1"/>
  <c r="J232" i="21" s="1"/>
  <c r="E267" i="8"/>
  <c r="F267" i="8" s="1"/>
  <c r="F60" i="28"/>
  <c r="E177" i="6"/>
  <c r="F177" i="6" s="1"/>
  <c r="E30" i="28"/>
  <c r="F357" i="27"/>
  <c r="H357" i="27" s="1"/>
  <c r="C358" i="27"/>
  <c r="A359" i="27"/>
  <c r="B358" i="26"/>
  <c r="A357" i="26"/>
  <c r="A358" i="24"/>
  <c r="B357" i="24"/>
  <c r="C357" i="24" s="1"/>
  <c r="B358" i="25"/>
  <c r="C358" i="25" s="1"/>
  <c r="A359" i="25"/>
  <c r="F356" i="24"/>
  <c r="H356" i="24" s="1"/>
  <c r="J416" i="8"/>
  <c r="K416" i="8" s="1"/>
  <c r="I417" i="8"/>
  <c r="A269" i="16"/>
  <c r="C269" i="16" s="1"/>
  <c r="B270" i="16"/>
  <c r="E30" i="17"/>
  <c r="C179" i="6"/>
  <c r="D178" i="6"/>
  <c r="E178" i="6" s="1"/>
  <c r="F178" i="6" s="1"/>
  <c r="D268" i="16"/>
  <c r="K271" i="7"/>
  <c r="L270" i="7"/>
  <c r="D268" i="8"/>
  <c r="E268" i="8" s="1"/>
  <c r="F268" i="8" s="1"/>
  <c r="A270" i="8"/>
  <c r="B269" i="8"/>
  <c r="C269" i="8" s="1"/>
  <c r="F179" i="8"/>
  <c r="A273" i="6" l="1"/>
  <c r="B272" i="6"/>
  <c r="O75" i="21"/>
  <c r="P70" i="28" s="1"/>
  <c r="I232" i="21"/>
  <c r="K232" i="21" s="1"/>
  <c r="F233" i="21"/>
  <c r="G233" i="21" s="1"/>
  <c r="H233" i="21" s="1"/>
  <c r="Y73" i="17"/>
  <c r="E268" i="16"/>
  <c r="Y73" i="28" s="1"/>
  <c r="G357" i="26"/>
  <c r="C359" i="27"/>
  <c r="A360" i="27"/>
  <c r="F358" i="27"/>
  <c r="H358" i="27" s="1"/>
  <c r="F358" i="25"/>
  <c r="H358" i="25" s="1"/>
  <c r="F357" i="24"/>
  <c r="H357" i="24" s="1"/>
  <c r="A360" i="25"/>
  <c r="B359" i="25"/>
  <c r="C359" i="25" s="1"/>
  <c r="B358" i="24"/>
  <c r="C358" i="24" s="1"/>
  <c r="A359" i="24"/>
  <c r="B359" i="26"/>
  <c r="A358" i="26"/>
  <c r="G358" i="26" s="1"/>
  <c r="J417" i="8"/>
  <c r="K417" i="8" s="1"/>
  <c r="I418" i="8"/>
  <c r="C180" i="6"/>
  <c r="D179" i="6"/>
  <c r="E179" i="6" s="1"/>
  <c r="F179" i="6" s="1"/>
  <c r="B271" i="16"/>
  <c r="A270" i="16"/>
  <c r="C270" i="16" s="1"/>
  <c r="D269" i="16"/>
  <c r="E269" i="16" s="1"/>
  <c r="K272" i="7"/>
  <c r="L271" i="7"/>
  <c r="D269" i="8"/>
  <c r="E269" i="8" s="1"/>
  <c r="F269" i="8" s="1"/>
  <c r="A271" i="8"/>
  <c r="B270" i="8"/>
  <c r="C270" i="8" s="1"/>
  <c r="A274" i="6" l="1"/>
  <c r="B273" i="6"/>
  <c r="P70" i="17"/>
  <c r="I233" i="21"/>
  <c r="K233" i="21" s="1"/>
  <c r="J233" i="21"/>
  <c r="F234" i="21"/>
  <c r="G234" i="21" s="1"/>
  <c r="H234" i="21" s="1"/>
  <c r="N76" i="21" s="1"/>
  <c r="F359" i="27"/>
  <c r="H359" i="27" s="1"/>
  <c r="C360" i="27"/>
  <c r="A361" i="27"/>
  <c r="A360" i="24"/>
  <c r="B359" i="24"/>
  <c r="C359" i="24" s="1"/>
  <c r="F359" i="24" s="1"/>
  <c r="H359" i="24" s="1"/>
  <c r="B360" i="25"/>
  <c r="C360" i="25" s="1"/>
  <c r="F360" i="25" s="1"/>
  <c r="H360" i="25" s="1"/>
  <c r="A361" i="25"/>
  <c r="F358" i="24"/>
  <c r="H358" i="24" s="1"/>
  <c r="B360" i="26"/>
  <c r="A359" i="26"/>
  <c r="F359" i="25"/>
  <c r="H359" i="25" s="1"/>
  <c r="I419" i="8"/>
  <c r="J418" i="8"/>
  <c r="K418" i="8" s="1"/>
  <c r="B272" i="16"/>
  <c r="A271" i="16"/>
  <c r="C271" i="16" s="1"/>
  <c r="D270" i="16"/>
  <c r="E270" i="16" s="1"/>
  <c r="C181" i="6"/>
  <c r="D180" i="6"/>
  <c r="K273" i="7"/>
  <c r="L272" i="7"/>
  <c r="D270" i="8"/>
  <c r="A272" i="8"/>
  <c r="B271" i="8"/>
  <c r="C271" i="8" s="1"/>
  <c r="F31" i="17"/>
  <c r="F180" i="8"/>
  <c r="F181" i="8"/>
  <c r="A275" i="6" l="1"/>
  <c r="B274" i="6"/>
  <c r="I234" i="21"/>
  <c r="K234" i="21" s="1"/>
  <c r="J234" i="21"/>
  <c r="F235" i="21"/>
  <c r="F236" i="21" s="1"/>
  <c r="E180" i="6"/>
  <c r="F180" i="6" s="1"/>
  <c r="E31" i="28"/>
  <c r="E270" i="8"/>
  <c r="F270" i="8" s="1"/>
  <c r="F61" i="28"/>
  <c r="C361" i="27"/>
  <c r="A362" i="27"/>
  <c r="F360" i="27"/>
  <c r="H360" i="27" s="1"/>
  <c r="G359" i="26"/>
  <c r="A362" i="25"/>
  <c r="B361" i="25"/>
  <c r="C361" i="25" s="1"/>
  <c r="F361" i="25" s="1"/>
  <c r="H361" i="25" s="1"/>
  <c r="B360" i="24"/>
  <c r="C360" i="24" s="1"/>
  <c r="A361" i="24"/>
  <c r="B361" i="26"/>
  <c r="A360" i="26"/>
  <c r="I420" i="8"/>
  <c r="J419" i="8"/>
  <c r="K419" i="8" s="1"/>
  <c r="E31" i="17"/>
  <c r="C182" i="6"/>
  <c r="D181" i="6"/>
  <c r="E181" i="6" s="1"/>
  <c r="F181" i="6" s="1"/>
  <c r="A272" i="16"/>
  <c r="C272" i="16" s="1"/>
  <c r="B273" i="16"/>
  <c r="D271" i="16"/>
  <c r="K274" i="7"/>
  <c r="L273" i="7"/>
  <c r="D271" i="8"/>
  <c r="E271" i="8" s="1"/>
  <c r="F271" i="8" s="1"/>
  <c r="B272" i="8"/>
  <c r="C272" i="8" s="1"/>
  <c r="A273" i="8"/>
  <c r="F182" i="8"/>
  <c r="A276" i="6" l="1"/>
  <c r="B275" i="6"/>
  <c r="O76" i="21"/>
  <c r="P71" i="28" s="1"/>
  <c r="G235" i="21"/>
  <c r="H235" i="21" s="1"/>
  <c r="G236" i="21"/>
  <c r="H236" i="21" s="1"/>
  <c r="J236" i="21" s="1"/>
  <c r="F237" i="21"/>
  <c r="Y74" i="17"/>
  <c r="E271" i="16"/>
  <c r="Y74" i="28" s="1"/>
  <c r="G360" i="26"/>
  <c r="C362" i="27"/>
  <c r="A363" i="27"/>
  <c r="F361" i="27"/>
  <c r="H361" i="27" s="1"/>
  <c r="B362" i="25"/>
  <c r="C362" i="25" s="1"/>
  <c r="A363" i="25"/>
  <c r="A362" i="24"/>
  <c r="B361" i="24"/>
  <c r="C361" i="24" s="1"/>
  <c r="B362" i="26"/>
  <c r="A361" i="26"/>
  <c r="F360" i="24"/>
  <c r="H360" i="24" s="1"/>
  <c r="J420" i="8"/>
  <c r="K420" i="8" s="1"/>
  <c r="I421" i="8"/>
  <c r="B274" i="16"/>
  <c r="A273" i="16"/>
  <c r="C273" i="16" s="1"/>
  <c r="D272" i="16"/>
  <c r="E272" i="16" s="1"/>
  <c r="C183" i="6"/>
  <c r="D182" i="6"/>
  <c r="E182" i="6" s="1"/>
  <c r="F182" i="6" s="1"/>
  <c r="K275" i="7"/>
  <c r="L274" i="7"/>
  <c r="D272" i="8"/>
  <c r="E272" i="8" s="1"/>
  <c r="F272" i="8" s="1"/>
  <c r="A274" i="8"/>
  <c r="B273" i="8"/>
  <c r="C273" i="8" s="1"/>
  <c r="A277" i="6" l="1"/>
  <c r="B276" i="6"/>
  <c r="P71" i="17"/>
  <c r="I236" i="21"/>
  <c r="K236" i="21" s="1"/>
  <c r="G237" i="21"/>
  <c r="H237" i="21" s="1"/>
  <c r="N77" i="21" s="1"/>
  <c r="J235" i="21"/>
  <c r="I235" i="21"/>
  <c r="K235" i="21" s="1"/>
  <c r="F238" i="21"/>
  <c r="F239" i="21" s="1"/>
  <c r="G239" i="21" s="1"/>
  <c r="H239" i="21" s="1"/>
  <c r="F361" i="24"/>
  <c r="H361" i="24" s="1"/>
  <c r="C363" i="27"/>
  <c r="A364" i="27"/>
  <c r="F362" i="27"/>
  <c r="H362" i="27" s="1"/>
  <c r="B363" i="26"/>
  <c r="A362" i="26"/>
  <c r="G362" i="26" s="1"/>
  <c r="A364" i="25"/>
  <c r="B363" i="25"/>
  <c r="C363" i="25" s="1"/>
  <c r="G361" i="26"/>
  <c r="B362" i="24"/>
  <c r="C362" i="24" s="1"/>
  <c r="F362" i="24" s="1"/>
  <c r="H362" i="24" s="1"/>
  <c r="A363" i="24"/>
  <c r="F362" i="25"/>
  <c r="H362" i="25" s="1"/>
  <c r="J421" i="8"/>
  <c r="K421" i="8" s="1"/>
  <c r="I422" i="8"/>
  <c r="D273" i="16"/>
  <c r="E273" i="16" s="1"/>
  <c r="C184" i="6"/>
  <c r="D183" i="6"/>
  <c r="B275" i="16"/>
  <c r="A274" i="16"/>
  <c r="C274" i="16" s="1"/>
  <c r="K276" i="7"/>
  <c r="L275" i="7"/>
  <c r="D273" i="8"/>
  <c r="A275" i="8"/>
  <c r="B274" i="8"/>
  <c r="C274" i="8" s="1"/>
  <c r="F32" i="17"/>
  <c r="F183" i="8"/>
  <c r="F184" i="8"/>
  <c r="A278" i="6" l="1"/>
  <c r="B277" i="6"/>
  <c r="J237" i="21"/>
  <c r="R25" i="21" s="1"/>
  <c r="I237" i="21"/>
  <c r="O77" i="21" s="1"/>
  <c r="G238" i="21"/>
  <c r="H238" i="21" s="1"/>
  <c r="J239" i="21"/>
  <c r="I239" i="21"/>
  <c r="F240" i="21"/>
  <c r="F241" i="21" s="1"/>
  <c r="E183" i="6"/>
  <c r="F183" i="6" s="1"/>
  <c r="E32" i="28"/>
  <c r="E273" i="8"/>
  <c r="F273" i="8" s="1"/>
  <c r="F62" i="28"/>
  <c r="C364" i="27"/>
  <c r="A365" i="27"/>
  <c r="F363" i="27"/>
  <c r="H363" i="27" s="1"/>
  <c r="F363" i="25"/>
  <c r="H363" i="25" s="1"/>
  <c r="A364" i="24"/>
  <c r="B363" i="24"/>
  <c r="C363" i="24" s="1"/>
  <c r="F363" i="24" s="1"/>
  <c r="H363" i="24" s="1"/>
  <c r="B364" i="25"/>
  <c r="C364" i="25" s="1"/>
  <c r="A365" i="25"/>
  <c r="B364" i="26"/>
  <c r="A363" i="26"/>
  <c r="G363" i="26" s="1"/>
  <c r="I423" i="8"/>
  <c r="J422" i="8"/>
  <c r="K422" i="8" s="1"/>
  <c r="C185" i="6"/>
  <c r="D184" i="6"/>
  <c r="E184" i="6" s="1"/>
  <c r="F184" i="6" s="1"/>
  <c r="A275" i="16"/>
  <c r="C275" i="16" s="1"/>
  <c r="B276" i="16"/>
  <c r="E32" i="17"/>
  <c r="D274" i="16"/>
  <c r="K277" i="7"/>
  <c r="L276" i="7"/>
  <c r="D274" i="8"/>
  <c r="E274" i="8" s="1"/>
  <c r="F274" i="8" s="1"/>
  <c r="A276" i="8"/>
  <c r="B275" i="8"/>
  <c r="C275" i="8" s="1"/>
  <c r="F185" i="8"/>
  <c r="K237" i="21" l="1"/>
  <c r="S25" i="21" s="1"/>
  <c r="A279" i="6"/>
  <c r="B278" i="6"/>
  <c r="G241" i="21"/>
  <c r="H241" i="21" s="1"/>
  <c r="J241" i="21" s="1"/>
  <c r="G240" i="21"/>
  <c r="H240" i="21" s="1"/>
  <c r="J240" i="21" s="1"/>
  <c r="I238" i="21"/>
  <c r="K238" i="21" s="1"/>
  <c r="J238" i="21"/>
  <c r="F242" i="21"/>
  <c r="K239" i="21"/>
  <c r="P72" i="28"/>
  <c r="P72" i="17"/>
  <c r="Y75" i="17"/>
  <c r="E274" i="16"/>
  <c r="Y75" i="28" s="1"/>
  <c r="F364" i="27"/>
  <c r="H364" i="27" s="1"/>
  <c r="C365" i="27"/>
  <c r="A366" i="27"/>
  <c r="B365" i="26"/>
  <c r="A364" i="26"/>
  <c r="A366" i="25"/>
  <c r="B365" i="25"/>
  <c r="C365" i="25" s="1"/>
  <c r="B364" i="24"/>
  <c r="C364" i="24" s="1"/>
  <c r="A365" i="24"/>
  <c r="F364" i="25"/>
  <c r="H364" i="25" s="1"/>
  <c r="I424" i="8"/>
  <c r="J423" i="8"/>
  <c r="K423" i="8" s="1"/>
  <c r="D275" i="16"/>
  <c r="E275" i="16" s="1"/>
  <c r="B277" i="16"/>
  <c r="A276" i="16"/>
  <c r="C276" i="16" s="1"/>
  <c r="C186" i="6"/>
  <c r="D185" i="6"/>
  <c r="E185" i="6" s="1"/>
  <c r="F185" i="6" s="1"/>
  <c r="K278" i="7"/>
  <c r="L277" i="7"/>
  <c r="D275" i="8"/>
  <c r="E275" i="8" s="1"/>
  <c r="F275" i="8" s="1"/>
  <c r="A277" i="8"/>
  <c r="B276" i="8"/>
  <c r="C276" i="8" s="1"/>
  <c r="I241" i="21" l="1"/>
  <c r="K241" i="21" s="1"/>
  <c r="A280" i="6"/>
  <c r="B279" i="6"/>
  <c r="N78" i="21"/>
  <c r="I240" i="21"/>
  <c r="K240" i="21" s="1"/>
  <c r="G242" i="21"/>
  <c r="H242" i="21" s="1"/>
  <c r="F243" i="21"/>
  <c r="G243" i="21" s="1"/>
  <c r="H243" i="21" s="1"/>
  <c r="C366" i="27"/>
  <c r="A367" i="27"/>
  <c r="F365" i="27"/>
  <c r="H365" i="27" s="1"/>
  <c r="F364" i="24"/>
  <c r="H364" i="24" s="1"/>
  <c r="G364" i="26"/>
  <c r="F365" i="25"/>
  <c r="H365" i="25" s="1"/>
  <c r="A366" i="24"/>
  <c r="B365" i="24"/>
  <c r="C365" i="24" s="1"/>
  <c r="B366" i="25"/>
  <c r="C366" i="25" s="1"/>
  <c r="A367" i="25"/>
  <c r="B366" i="26"/>
  <c r="A365" i="26"/>
  <c r="J424" i="8"/>
  <c r="K424" i="8" s="1"/>
  <c r="I425" i="8"/>
  <c r="A277" i="16"/>
  <c r="C277" i="16" s="1"/>
  <c r="D277" i="16" s="1"/>
  <c r="B278" i="16"/>
  <c r="C187" i="6"/>
  <c r="D186" i="6"/>
  <c r="D276" i="16"/>
  <c r="E276" i="16" s="1"/>
  <c r="K279" i="7"/>
  <c r="L278" i="7"/>
  <c r="D276" i="8"/>
  <c r="A278" i="8"/>
  <c r="B277" i="8"/>
  <c r="C277" i="8" s="1"/>
  <c r="F33" i="17"/>
  <c r="F186" i="8"/>
  <c r="F187" i="8"/>
  <c r="A281" i="6" l="1"/>
  <c r="B280" i="6"/>
  <c r="O78" i="21"/>
  <c r="P73" i="17" s="1"/>
  <c r="N79" i="21"/>
  <c r="J243" i="21"/>
  <c r="I243" i="21"/>
  <c r="K243" i="21" s="1"/>
  <c r="F244" i="21"/>
  <c r="F245" i="21" s="1"/>
  <c r="I242" i="21"/>
  <c r="K242" i="21" s="1"/>
  <c r="J242" i="21"/>
  <c r="Y76" i="17"/>
  <c r="E277" i="16"/>
  <c r="Y76" i="28" s="1"/>
  <c r="E276" i="8"/>
  <c r="F276" i="8" s="1"/>
  <c r="F63" i="28"/>
  <c r="E186" i="6"/>
  <c r="F186" i="6" s="1"/>
  <c r="E33" i="28"/>
  <c r="C367" i="27"/>
  <c r="A368" i="27"/>
  <c r="F366" i="27"/>
  <c r="H366" i="27" s="1"/>
  <c r="F366" i="25"/>
  <c r="H366" i="25" s="1"/>
  <c r="G365" i="26"/>
  <c r="F365" i="24"/>
  <c r="H365" i="24" s="1"/>
  <c r="B367" i="26"/>
  <c r="A366" i="26"/>
  <c r="A368" i="25"/>
  <c r="B367" i="25"/>
  <c r="C367" i="25" s="1"/>
  <c r="B366" i="24"/>
  <c r="C366" i="24" s="1"/>
  <c r="A367" i="24"/>
  <c r="J425" i="8"/>
  <c r="K425" i="8" s="1"/>
  <c r="I426" i="8"/>
  <c r="C188" i="6"/>
  <c r="D187" i="6"/>
  <c r="E187" i="6" s="1"/>
  <c r="F187" i="6" s="1"/>
  <c r="A278" i="16"/>
  <c r="C278" i="16" s="1"/>
  <c r="B279" i="16"/>
  <c r="E33" i="17"/>
  <c r="K280" i="7"/>
  <c r="L279" i="7"/>
  <c r="D277" i="8"/>
  <c r="E277" i="8" s="1"/>
  <c r="F277" i="8" s="1"/>
  <c r="A279" i="8"/>
  <c r="B278" i="8"/>
  <c r="C278" i="8" s="1"/>
  <c r="F188" i="8"/>
  <c r="P73" i="28" l="1"/>
  <c r="A282" i="6"/>
  <c r="B281" i="6"/>
  <c r="O79" i="21"/>
  <c r="P74" i="28" s="1"/>
  <c r="G245" i="21"/>
  <c r="H245" i="21" s="1"/>
  <c r="I245" i="21" s="1"/>
  <c r="K245" i="21" s="1"/>
  <c r="G244" i="21"/>
  <c r="H244" i="21" s="1"/>
  <c r="F246" i="21"/>
  <c r="F367" i="25"/>
  <c r="H367" i="25" s="1"/>
  <c r="F366" i="24"/>
  <c r="H366" i="24" s="1"/>
  <c r="C368" i="27"/>
  <c r="A369" i="27"/>
  <c r="F367" i="27"/>
  <c r="H367" i="27" s="1"/>
  <c r="A368" i="24"/>
  <c r="B367" i="24"/>
  <c r="C367" i="24" s="1"/>
  <c r="B368" i="25"/>
  <c r="C368" i="25" s="1"/>
  <c r="A369" i="25"/>
  <c r="B368" i="26"/>
  <c r="A367" i="26"/>
  <c r="G366" i="26"/>
  <c r="I427" i="8"/>
  <c r="J426" i="8"/>
  <c r="K426" i="8" s="1"/>
  <c r="B280" i="16"/>
  <c r="A279" i="16"/>
  <c r="C279" i="16" s="1"/>
  <c r="D278" i="16"/>
  <c r="E278" i="16" s="1"/>
  <c r="C189" i="6"/>
  <c r="D188" i="6"/>
  <c r="E188" i="6" s="1"/>
  <c r="F188" i="6" s="1"/>
  <c r="K281" i="7"/>
  <c r="L280" i="7"/>
  <c r="D278" i="8"/>
  <c r="E278" i="8" s="1"/>
  <c r="F278" i="8" s="1"/>
  <c r="A280" i="8"/>
  <c r="B279" i="8"/>
  <c r="C279" i="8" s="1"/>
  <c r="P74" i="17" l="1"/>
  <c r="A283" i="6"/>
  <c r="B282" i="6"/>
  <c r="J245" i="21"/>
  <c r="I244" i="21"/>
  <c r="K244" i="21" s="1"/>
  <c r="J244" i="21"/>
  <c r="G246" i="21"/>
  <c r="H246" i="21" s="1"/>
  <c r="I246" i="21" s="1"/>
  <c r="F247" i="21"/>
  <c r="F248" i="21" s="1"/>
  <c r="F367" i="24"/>
  <c r="H367" i="24" s="1"/>
  <c r="F368" i="25"/>
  <c r="H368" i="25" s="1"/>
  <c r="C369" i="27"/>
  <c r="A370" i="27"/>
  <c r="F368" i="27"/>
  <c r="H368" i="27" s="1"/>
  <c r="B369" i="26"/>
  <c r="A368" i="26"/>
  <c r="A370" i="25"/>
  <c r="B369" i="25"/>
  <c r="C369" i="25" s="1"/>
  <c r="F369" i="25" s="1"/>
  <c r="H369" i="25" s="1"/>
  <c r="B368" i="24"/>
  <c r="C368" i="24" s="1"/>
  <c r="A369" i="24"/>
  <c r="G367" i="26"/>
  <c r="I428" i="8"/>
  <c r="J427" i="8"/>
  <c r="K427" i="8" s="1"/>
  <c r="C190" i="6"/>
  <c r="D189" i="6"/>
  <c r="D279" i="16"/>
  <c r="E279" i="16" s="1"/>
  <c r="A280" i="16"/>
  <c r="C280" i="16" s="1"/>
  <c r="B281" i="16"/>
  <c r="K282" i="7"/>
  <c r="L281" i="7"/>
  <c r="D279" i="8"/>
  <c r="A281" i="8"/>
  <c r="B280" i="8"/>
  <c r="C280" i="8" s="1"/>
  <c r="F189" i="8"/>
  <c r="F34" i="17"/>
  <c r="F190" i="8"/>
  <c r="A284" i="6" l="1"/>
  <c r="B283" i="6"/>
  <c r="J246" i="21"/>
  <c r="G248" i="21"/>
  <c r="H248" i="21" s="1"/>
  <c r="I248" i="21" s="1"/>
  <c r="K248" i="21" s="1"/>
  <c r="N80" i="21"/>
  <c r="G247" i="21"/>
  <c r="H247" i="21" s="1"/>
  <c r="F249" i="21"/>
  <c r="G249" i="21" s="1"/>
  <c r="H249" i="21" s="1"/>
  <c r="K246" i="21"/>
  <c r="O80" i="21"/>
  <c r="E279" i="8"/>
  <c r="F279" i="8" s="1"/>
  <c r="F64" i="28"/>
  <c r="E189" i="6"/>
  <c r="F189" i="6" s="1"/>
  <c r="E34" i="28"/>
  <c r="G368" i="26"/>
  <c r="F368" i="24"/>
  <c r="H368" i="24" s="1"/>
  <c r="A371" i="27"/>
  <c r="C370" i="27"/>
  <c r="F369" i="27"/>
  <c r="H369" i="27" s="1"/>
  <c r="A370" i="24"/>
  <c r="B369" i="24"/>
  <c r="C369" i="24" s="1"/>
  <c r="F369" i="24" s="1"/>
  <c r="H369" i="24" s="1"/>
  <c r="B370" i="25"/>
  <c r="C370" i="25" s="1"/>
  <c r="A371" i="25"/>
  <c r="B370" i="26"/>
  <c r="A369" i="26"/>
  <c r="J428" i="8"/>
  <c r="K428" i="8" s="1"/>
  <c r="I429" i="8"/>
  <c r="A281" i="16"/>
  <c r="C281" i="16" s="1"/>
  <c r="B282" i="16"/>
  <c r="C191" i="6"/>
  <c r="D190" i="6"/>
  <c r="E190" i="6" s="1"/>
  <c r="F190" i="6" s="1"/>
  <c r="D280" i="16"/>
  <c r="K283" i="7"/>
  <c r="L282" i="7"/>
  <c r="D280" i="8"/>
  <c r="E280" i="8" s="1"/>
  <c r="F280" i="8" s="1"/>
  <c r="A282" i="8"/>
  <c r="B281" i="8"/>
  <c r="C281" i="8" s="1"/>
  <c r="F191" i="8"/>
  <c r="A285" i="6" l="1"/>
  <c r="B284" i="6"/>
  <c r="E280" i="16"/>
  <c r="Y77" i="28" s="1"/>
  <c r="Y77" i="17"/>
  <c r="E34" i="17"/>
  <c r="J248" i="21"/>
  <c r="I247" i="21"/>
  <c r="K247" i="21" s="1"/>
  <c r="J247" i="21"/>
  <c r="F250" i="21"/>
  <c r="G250" i="21" s="1"/>
  <c r="H250" i="21" s="1"/>
  <c r="I250" i="21" s="1"/>
  <c r="P75" i="28"/>
  <c r="P75" i="17"/>
  <c r="I249" i="21"/>
  <c r="N81" i="21"/>
  <c r="J249" i="21"/>
  <c r="G369" i="26"/>
  <c r="F370" i="27"/>
  <c r="H370" i="27" s="1"/>
  <c r="C371" i="27"/>
  <c r="A372" i="27"/>
  <c r="F370" i="25"/>
  <c r="H370" i="25" s="1"/>
  <c r="B371" i="26"/>
  <c r="A370" i="26"/>
  <c r="A372" i="25"/>
  <c r="B371" i="25"/>
  <c r="C371" i="25" s="1"/>
  <c r="B370" i="24"/>
  <c r="C370" i="24" s="1"/>
  <c r="A371" i="24"/>
  <c r="J429" i="8"/>
  <c r="K429" i="8" s="1"/>
  <c r="I430" i="8"/>
  <c r="C192" i="6"/>
  <c r="D191" i="6"/>
  <c r="E191" i="6" s="1"/>
  <c r="F191" i="6" s="1"/>
  <c r="D281" i="16"/>
  <c r="E281" i="16" s="1"/>
  <c r="A282" i="16"/>
  <c r="C282" i="16" s="1"/>
  <c r="B283" i="16"/>
  <c r="K284" i="7"/>
  <c r="L283" i="7"/>
  <c r="D281" i="8"/>
  <c r="E281" i="8" s="1"/>
  <c r="F281" i="8" s="1"/>
  <c r="B282" i="8"/>
  <c r="C282" i="8" s="1"/>
  <c r="A283" i="8"/>
  <c r="A286" i="6" l="1"/>
  <c r="B285" i="6"/>
  <c r="K250" i="21"/>
  <c r="J250" i="21"/>
  <c r="K249" i="21"/>
  <c r="O81" i="21"/>
  <c r="F251" i="21"/>
  <c r="F252" i="21" s="1"/>
  <c r="F253" i="21" s="1"/>
  <c r="G370" i="26"/>
  <c r="F371" i="25"/>
  <c r="H371" i="25" s="1"/>
  <c r="F370" i="24"/>
  <c r="H370" i="24" s="1"/>
  <c r="F371" i="27"/>
  <c r="H371" i="27" s="1"/>
  <c r="A373" i="27"/>
  <c r="C372" i="27"/>
  <c r="A372" i="24"/>
  <c r="B371" i="24"/>
  <c r="C371" i="24" s="1"/>
  <c r="F371" i="24" s="1"/>
  <c r="H371" i="24" s="1"/>
  <c r="B372" i="25"/>
  <c r="C372" i="25" s="1"/>
  <c r="A373" i="25"/>
  <c r="B372" i="26"/>
  <c r="A371" i="26"/>
  <c r="I431" i="8"/>
  <c r="J430" i="8"/>
  <c r="K430" i="8" s="1"/>
  <c r="B284" i="16"/>
  <c r="A283" i="16"/>
  <c r="C283" i="16" s="1"/>
  <c r="D283" i="16" s="1"/>
  <c r="C193" i="6"/>
  <c r="D192" i="6"/>
  <c r="D282" i="16"/>
  <c r="E282" i="16" s="1"/>
  <c r="K285" i="7"/>
  <c r="L284" i="7"/>
  <c r="D282" i="8"/>
  <c r="A284" i="8"/>
  <c r="B283" i="8"/>
  <c r="C283" i="8" s="1"/>
  <c r="F35" i="17"/>
  <c r="F192" i="8"/>
  <c r="F193" i="8"/>
  <c r="E283" i="16" l="1"/>
  <c r="Y78" i="28" s="1"/>
  <c r="Y78" i="17"/>
  <c r="A287" i="6"/>
  <c r="B286" i="6"/>
  <c r="G252" i="21"/>
  <c r="H252" i="21" s="1"/>
  <c r="N82" i="21" s="1"/>
  <c r="G251" i="21"/>
  <c r="H251" i="21" s="1"/>
  <c r="P76" i="28"/>
  <c r="P76" i="17"/>
  <c r="J252" i="21"/>
  <c r="G253" i="21"/>
  <c r="H253" i="21" s="1"/>
  <c r="F254" i="21"/>
  <c r="E282" i="8"/>
  <c r="F282" i="8" s="1"/>
  <c r="F65" i="28"/>
  <c r="E192" i="6"/>
  <c r="E35" i="17" s="1"/>
  <c r="E35" i="28"/>
  <c r="F372" i="27"/>
  <c r="H372" i="27" s="1"/>
  <c r="F372" i="25"/>
  <c r="H372" i="25" s="1"/>
  <c r="C373" i="27"/>
  <c r="A374" i="27"/>
  <c r="A374" i="25"/>
  <c r="B373" i="25"/>
  <c r="C373" i="25" s="1"/>
  <c r="B372" i="24"/>
  <c r="C372" i="24" s="1"/>
  <c r="A373" i="24"/>
  <c r="B373" i="26"/>
  <c r="A372" i="26"/>
  <c r="G371" i="26"/>
  <c r="I432" i="8"/>
  <c r="J431" i="8"/>
  <c r="K431" i="8" s="1"/>
  <c r="C194" i="6"/>
  <c r="D193" i="6"/>
  <c r="E193" i="6" s="1"/>
  <c r="F193" i="6" s="1"/>
  <c r="A284" i="16"/>
  <c r="C284" i="16" s="1"/>
  <c r="D284" i="16" s="1"/>
  <c r="E284" i="16" s="1"/>
  <c r="B285" i="16"/>
  <c r="K286" i="7"/>
  <c r="L285" i="7"/>
  <c r="D283" i="8"/>
  <c r="E283" i="8" s="1"/>
  <c r="F283" i="8" s="1"/>
  <c r="A285" i="8"/>
  <c r="B284" i="8"/>
  <c r="C284" i="8" s="1"/>
  <c r="F194" i="8"/>
  <c r="A288" i="6" l="1"/>
  <c r="B287" i="6"/>
  <c r="I252" i="21"/>
  <c r="O82" i="21" s="1"/>
  <c r="F192" i="6"/>
  <c r="I251" i="21"/>
  <c r="K251" i="21" s="1"/>
  <c r="J251" i="21"/>
  <c r="K252" i="21"/>
  <c r="G254" i="21"/>
  <c r="H254" i="21" s="1"/>
  <c r="F255" i="21"/>
  <c r="G255" i="21" s="1"/>
  <c r="H255" i="21" s="1"/>
  <c r="I253" i="21"/>
  <c r="K253" i="21" s="1"/>
  <c r="J253" i="21"/>
  <c r="F373" i="25"/>
  <c r="H373" i="25" s="1"/>
  <c r="F372" i="24"/>
  <c r="H372" i="24" s="1"/>
  <c r="A375" i="27"/>
  <c r="C374" i="27"/>
  <c r="F373" i="27"/>
  <c r="H373" i="27" s="1"/>
  <c r="B374" i="26"/>
  <c r="A373" i="26"/>
  <c r="A374" i="24"/>
  <c r="B373" i="24"/>
  <c r="C373" i="24" s="1"/>
  <c r="B374" i="25"/>
  <c r="C374" i="25" s="1"/>
  <c r="A375" i="25"/>
  <c r="G372" i="26"/>
  <c r="J432" i="8"/>
  <c r="K432" i="8" s="1"/>
  <c r="I433" i="8"/>
  <c r="J433" i="8" s="1"/>
  <c r="K433" i="8" s="1"/>
  <c r="C195" i="6"/>
  <c r="D194" i="6"/>
  <c r="E194" i="6" s="1"/>
  <c r="F194" i="6" s="1"/>
  <c r="A285" i="16"/>
  <c r="C285" i="16" s="1"/>
  <c r="D285" i="16" s="1"/>
  <c r="E285" i="16" s="1"/>
  <c r="B286" i="16"/>
  <c r="K287" i="7"/>
  <c r="L286" i="7"/>
  <c r="D284" i="8"/>
  <c r="E284" i="8" s="1"/>
  <c r="F284" i="8" s="1"/>
  <c r="B285" i="8"/>
  <c r="C285" i="8" s="1"/>
  <c r="A286" i="8"/>
  <c r="A289" i="6" l="1"/>
  <c r="B288" i="6"/>
  <c r="P77" i="17"/>
  <c r="P77" i="28"/>
  <c r="N83" i="21"/>
  <c r="J255" i="21"/>
  <c r="I255" i="21"/>
  <c r="O83" i="21" s="1"/>
  <c r="F256" i="21"/>
  <c r="F257" i="21" s="1"/>
  <c r="J254" i="21"/>
  <c r="I254" i="21"/>
  <c r="K254" i="21" s="1"/>
  <c r="G373" i="26"/>
  <c r="F374" i="25"/>
  <c r="H374" i="25" s="1"/>
  <c r="F373" i="24"/>
  <c r="H373" i="24" s="1"/>
  <c r="F374" i="27"/>
  <c r="H374" i="27" s="1"/>
  <c r="C375" i="27"/>
  <c r="A376" i="27"/>
  <c r="A376" i="25"/>
  <c r="B375" i="25"/>
  <c r="C375" i="25" s="1"/>
  <c r="B374" i="24"/>
  <c r="C374" i="24" s="1"/>
  <c r="A375" i="24"/>
  <c r="B375" i="26"/>
  <c r="A374" i="26"/>
  <c r="B287" i="16"/>
  <c r="A286" i="16"/>
  <c r="C286" i="16" s="1"/>
  <c r="D286" i="16" s="1"/>
  <c r="C196" i="6"/>
  <c r="D195" i="6"/>
  <c r="K288" i="7"/>
  <c r="L287" i="7"/>
  <c r="D285" i="8"/>
  <c r="B286" i="8"/>
  <c r="C286" i="8" s="1"/>
  <c r="A287" i="8"/>
  <c r="F36" i="17"/>
  <c r="F195" i="8"/>
  <c r="F196" i="8"/>
  <c r="E286" i="16" l="1"/>
  <c r="Y79" i="28" s="1"/>
  <c r="Y79" i="17"/>
  <c r="P78" i="28"/>
  <c r="P78" i="17"/>
  <c r="A290" i="6"/>
  <c r="B289" i="6"/>
  <c r="K255" i="21"/>
  <c r="G257" i="21"/>
  <c r="H257" i="21" s="1"/>
  <c r="I257" i="21" s="1"/>
  <c r="K257" i="21" s="1"/>
  <c r="G256" i="21"/>
  <c r="H256" i="21" s="1"/>
  <c r="F258" i="21"/>
  <c r="G258" i="21" s="1"/>
  <c r="H258" i="21" s="1"/>
  <c r="E195" i="6"/>
  <c r="F195" i="6" s="1"/>
  <c r="E36" i="28"/>
  <c r="E285" i="8"/>
  <c r="F285" i="8" s="1"/>
  <c r="F66" i="28"/>
  <c r="G374" i="26"/>
  <c r="F374" i="24"/>
  <c r="H374" i="24" s="1"/>
  <c r="F375" i="25"/>
  <c r="H375" i="25" s="1"/>
  <c r="A377" i="27"/>
  <c r="C376" i="27"/>
  <c r="F375" i="27"/>
  <c r="H375" i="27" s="1"/>
  <c r="B376" i="26"/>
  <c r="A375" i="26"/>
  <c r="A376" i="24"/>
  <c r="B375" i="24"/>
  <c r="C375" i="24" s="1"/>
  <c r="F375" i="24" s="1"/>
  <c r="H375" i="24" s="1"/>
  <c r="B376" i="25"/>
  <c r="C376" i="25" s="1"/>
  <c r="A377" i="25"/>
  <c r="E36" i="17"/>
  <c r="C197" i="6"/>
  <c r="D196" i="6"/>
  <c r="E196" i="6" s="1"/>
  <c r="F196" i="6" s="1"/>
  <c r="A287" i="16"/>
  <c r="C287" i="16" s="1"/>
  <c r="D287" i="16" s="1"/>
  <c r="E287" i="16" s="1"/>
  <c r="B288" i="16"/>
  <c r="K289" i="7"/>
  <c r="L288" i="7"/>
  <c r="D286" i="8"/>
  <c r="E286" i="8" s="1"/>
  <c r="F286" i="8" s="1"/>
  <c r="A288" i="8"/>
  <c r="B287" i="8"/>
  <c r="C287" i="8" s="1"/>
  <c r="F197" i="8"/>
  <c r="A291" i="6" l="1"/>
  <c r="B290" i="6"/>
  <c r="J257" i="21"/>
  <c r="I256" i="21"/>
  <c r="K256" i="21" s="1"/>
  <c r="J256" i="21"/>
  <c r="F259" i="21"/>
  <c r="F260" i="21" s="1"/>
  <c r="N84" i="21"/>
  <c r="J258" i="21"/>
  <c r="I258" i="21"/>
  <c r="G375" i="26"/>
  <c r="F376" i="25"/>
  <c r="H376" i="25" s="1"/>
  <c r="F376" i="27"/>
  <c r="H376" i="27" s="1"/>
  <c r="C377" i="27"/>
  <c r="A378" i="27"/>
  <c r="A377" i="24"/>
  <c r="B376" i="24"/>
  <c r="C376" i="24" s="1"/>
  <c r="F376" i="24" s="1"/>
  <c r="H376" i="24" s="1"/>
  <c r="A378" i="25"/>
  <c r="B377" i="25"/>
  <c r="C377" i="25" s="1"/>
  <c r="B377" i="26"/>
  <c r="A376" i="26"/>
  <c r="C198" i="6"/>
  <c r="D197" i="6"/>
  <c r="E197" i="6" s="1"/>
  <c r="F197" i="6" s="1"/>
  <c r="A288" i="16"/>
  <c r="C288" i="16" s="1"/>
  <c r="D288" i="16" s="1"/>
  <c r="E288" i="16" s="1"/>
  <c r="B289" i="16"/>
  <c r="K290" i="7"/>
  <c r="L289" i="7"/>
  <c r="D287" i="8"/>
  <c r="E287" i="8" s="1"/>
  <c r="F287" i="8" s="1"/>
  <c r="B288" i="8"/>
  <c r="C288" i="8" s="1"/>
  <c r="A289" i="8"/>
  <c r="A292" i="6" l="1"/>
  <c r="B291" i="6"/>
  <c r="G259" i="21"/>
  <c r="H259" i="21" s="1"/>
  <c r="G260" i="21"/>
  <c r="H260" i="21" s="1"/>
  <c r="J260" i="21" s="1"/>
  <c r="K258" i="21"/>
  <c r="O84" i="21"/>
  <c r="F261" i="21"/>
  <c r="G261" i="21" s="1"/>
  <c r="H261" i="21" s="1"/>
  <c r="G376" i="26"/>
  <c r="F377" i="25"/>
  <c r="H377" i="25" s="1"/>
  <c r="A379" i="27"/>
  <c r="C378" i="27"/>
  <c r="F377" i="27"/>
  <c r="H377" i="27" s="1"/>
  <c r="B378" i="26"/>
  <c r="A377" i="26"/>
  <c r="B378" i="25"/>
  <c r="C378" i="25" s="1"/>
  <c r="A379" i="25"/>
  <c r="A378" i="24"/>
  <c r="B377" i="24"/>
  <c r="C377" i="24" s="1"/>
  <c r="B290" i="16"/>
  <c r="A289" i="16"/>
  <c r="C289" i="16" s="1"/>
  <c r="C199" i="6"/>
  <c r="D198" i="6"/>
  <c r="K291" i="7"/>
  <c r="L290" i="7"/>
  <c r="D288" i="8"/>
  <c r="A290" i="8"/>
  <c r="B289" i="8"/>
  <c r="C289" i="8" s="1"/>
  <c r="F37" i="17"/>
  <c r="F198" i="8"/>
  <c r="F199" i="8"/>
  <c r="P79" i="17" l="1"/>
  <c r="P79" i="28"/>
  <c r="A293" i="6"/>
  <c r="B292" i="6"/>
  <c r="I260" i="21"/>
  <c r="K260" i="21" s="1"/>
  <c r="J259" i="21"/>
  <c r="I259" i="21"/>
  <c r="K259" i="21" s="1"/>
  <c r="F262" i="21"/>
  <c r="G262" i="21" s="1"/>
  <c r="H262" i="21" s="1"/>
  <c r="N85" i="21"/>
  <c r="J261" i="21"/>
  <c r="I261" i="21"/>
  <c r="E288" i="8"/>
  <c r="F288" i="8" s="1"/>
  <c r="F67" i="28"/>
  <c r="E198" i="6"/>
  <c r="F198" i="6" s="1"/>
  <c r="E37" i="28"/>
  <c r="G377" i="26"/>
  <c r="F378" i="25"/>
  <c r="H378" i="25" s="1"/>
  <c r="F377" i="24"/>
  <c r="H377" i="24" s="1"/>
  <c r="F378" i="27"/>
  <c r="H378" i="27" s="1"/>
  <c r="C379" i="27"/>
  <c r="A380" i="27"/>
  <c r="A379" i="24"/>
  <c r="B378" i="24"/>
  <c r="C378" i="24" s="1"/>
  <c r="F378" i="24" s="1"/>
  <c r="H378" i="24" s="1"/>
  <c r="A380" i="25"/>
  <c r="B379" i="25"/>
  <c r="C379" i="25" s="1"/>
  <c r="F379" i="25" s="1"/>
  <c r="H379" i="25" s="1"/>
  <c r="B379" i="26"/>
  <c r="A378" i="26"/>
  <c r="E37" i="17"/>
  <c r="C200" i="6"/>
  <c r="D199" i="6"/>
  <c r="E199" i="6" s="1"/>
  <c r="F199" i="6" s="1"/>
  <c r="D289" i="16"/>
  <c r="E289" i="16" s="1"/>
  <c r="B291" i="16"/>
  <c r="A290" i="16"/>
  <c r="C290" i="16" s="1"/>
  <c r="D290" i="16" s="1"/>
  <c r="E290" i="16" s="1"/>
  <c r="K292" i="7"/>
  <c r="L291" i="7"/>
  <c r="D289" i="8"/>
  <c r="E289" i="8" s="1"/>
  <c r="B290" i="8"/>
  <c r="C290" i="8" s="1"/>
  <c r="A291" i="8"/>
  <c r="F200" i="8"/>
  <c r="A294" i="6" l="1"/>
  <c r="B293" i="6"/>
  <c r="I262" i="21"/>
  <c r="K262" i="21" s="1"/>
  <c r="J262" i="21"/>
  <c r="O85" i="21"/>
  <c r="K261" i="21"/>
  <c r="F263" i="21"/>
  <c r="G263" i="21" s="1"/>
  <c r="H263" i="21" s="1"/>
  <c r="I263" i="21" s="1"/>
  <c r="K263" i="21" s="1"/>
  <c r="G378" i="26"/>
  <c r="A381" i="27"/>
  <c r="C380" i="27"/>
  <c r="F379" i="27"/>
  <c r="H379" i="27" s="1"/>
  <c r="B380" i="26"/>
  <c r="A379" i="26"/>
  <c r="G379" i="26" s="1"/>
  <c r="B380" i="25"/>
  <c r="C380" i="25" s="1"/>
  <c r="F380" i="25" s="1"/>
  <c r="H380" i="25" s="1"/>
  <c r="A381" i="25"/>
  <c r="A380" i="24"/>
  <c r="B379" i="24"/>
  <c r="C379" i="24" s="1"/>
  <c r="B292" i="16"/>
  <c r="A291" i="16"/>
  <c r="C291" i="16" s="1"/>
  <c r="D291" i="16" s="1"/>
  <c r="E291" i="16" s="1"/>
  <c r="C201" i="6"/>
  <c r="D200" i="6"/>
  <c r="E200" i="6" s="1"/>
  <c r="F200" i="6" s="1"/>
  <c r="K293" i="7"/>
  <c r="L292" i="7"/>
  <c r="D290" i="8"/>
  <c r="E290" i="8" s="1"/>
  <c r="B291" i="8"/>
  <c r="C291" i="8" s="1"/>
  <c r="A292" i="8"/>
  <c r="A295" i="6" l="1"/>
  <c r="B294" i="6"/>
  <c r="J263" i="21"/>
  <c r="F264" i="21"/>
  <c r="G264" i="21" s="1"/>
  <c r="H264" i="21" s="1"/>
  <c r="F379" i="24"/>
  <c r="H379" i="24" s="1"/>
  <c r="F380" i="27"/>
  <c r="H380" i="27" s="1"/>
  <c r="C381" i="27"/>
  <c r="A382" i="27"/>
  <c r="A381" i="24"/>
  <c r="B380" i="24"/>
  <c r="C380" i="24" s="1"/>
  <c r="F380" i="24" s="1"/>
  <c r="H380" i="24" s="1"/>
  <c r="A382" i="25"/>
  <c r="B381" i="25"/>
  <c r="C381" i="25" s="1"/>
  <c r="B381" i="26"/>
  <c r="A380" i="26"/>
  <c r="C202" i="6"/>
  <c r="D201" i="6"/>
  <c r="B293" i="16"/>
  <c r="A292" i="16"/>
  <c r="C292" i="16" s="1"/>
  <c r="K294" i="7"/>
  <c r="L293" i="7"/>
  <c r="D291" i="8"/>
  <c r="B292" i="8"/>
  <c r="C292" i="8" s="1"/>
  <c r="A293" i="8"/>
  <c r="F201" i="8"/>
  <c r="F38" i="17"/>
  <c r="F202" i="8"/>
  <c r="A296" i="6" l="1"/>
  <c r="B295" i="6"/>
  <c r="I264" i="21"/>
  <c r="K264" i="21" s="1"/>
  <c r="N86" i="21"/>
  <c r="J264" i="21"/>
  <c r="F265" i="21"/>
  <c r="E201" i="6"/>
  <c r="F201" i="6" s="1"/>
  <c r="E38" i="28"/>
  <c r="E291" i="8"/>
  <c r="F68" i="28"/>
  <c r="G380" i="26"/>
  <c r="F381" i="25"/>
  <c r="H381" i="25" s="1"/>
  <c r="A383" i="27"/>
  <c r="C382" i="27"/>
  <c r="F381" i="27"/>
  <c r="H381" i="27" s="1"/>
  <c r="B382" i="26"/>
  <c r="A381" i="26"/>
  <c r="G381" i="26" s="1"/>
  <c r="B382" i="25"/>
  <c r="C382" i="25" s="1"/>
  <c r="F382" i="25" s="1"/>
  <c r="H382" i="25" s="1"/>
  <c r="A383" i="25"/>
  <c r="A382" i="24"/>
  <c r="B381" i="24"/>
  <c r="C381" i="24" s="1"/>
  <c r="D292" i="16"/>
  <c r="E292" i="16" s="1"/>
  <c r="E38" i="17"/>
  <c r="B294" i="16"/>
  <c r="A293" i="16"/>
  <c r="C293" i="16" s="1"/>
  <c r="C203" i="6"/>
  <c r="D202" i="6"/>
  <c r="E202" i="6" s="1"/>
  <c r="F202" i="6" s="1"/>
  <c r="K295" i="7"/>
  <c r="L294" i="7"/>
  <c r="D292" i="8"/>
  <c r="E292" i="8" s="1"/>
  <c r="F292" i="8" s="1"/>
  <c r="A294" i="8"/>
  <c r="B293" i="8"/>
  <c r="C293" i="8" s="1"/>
  <c r="F203" i="8"/>
  <c r="A297" i="6" l="1"/>
  <c r="B296" i="6"/>
  <c r="O86" i="21"/>
  <c r="G265" i="21"/>
  <c r="H265" i="21" s="1"/>
  <c r="F266" i="21"/>
  <c r="G266" i="21" s="1"/>
  <c r="H266" i="21" s="1"/>
  <c r="F381" i="24"/>
  <c r="H381" i="24" s="1"/>
  <c r="F382" i="27"/>
  <c r="H382" i="27" s="1"/>
  <c r="C383" i="27"/>
  <c r="A384" i="27"/>
  <c r="A383" i="24"/>
  <c r="B382" i="24"/>
  <c r="C382" i="24" s="1"/>
  <c r="F382" i="24" s="1"/>
  <c r="H382" i="24" s="1"/>
  <c r="A384" i="25"/>
  <c r="B383" i="25"/>
  <c r="C383" i="25" s="1"/>
  <c r="F383" i="25" s="1"/>
  <c r="H383" i="25" s="1"/>
  <c r="B383" i="26"/>
  <c r="A382" i="26"/>
  <c r="B295" i="16"/>
  <c r="A294" i="16"/>
  <c r="C294" i="16" s="1"/>
  <c r="D294" i="16" s="1"/>
  <c r="E294" i="16" s="1"/>
  <c r="C204" i="6"/>
  <c r="D203" i="6"/>
  <c r="E203" i="6" s="1"/>
  <c r="F203" i="6" s="1"/>
  <c r="D293" i="16"/>
  <c r="E293" i="16" s="1"/>
  <c r="K296" i="7"/>
  <c r="L295" i="7"/>
  <c r="D293" i="8"/>
  <c r="E293" i="8" s="1"/>
  <c r="F293" i="8" s="1"/>
  <c r="A295" i="8"/>
  <c r="B294" i="8"/>
  <c r="C294" i="8" s="1"/>
  <c r="F39" i="17"/>
  <c r="F204" i="8"/>
  <c r="F205" i="8"/>
  <c r="A298" i="6" l="1"/>
  <c r="B297" i="6"/>
  <c r="J266" i="21"/>
  <c r="I266" i="21"/>
  <c r="K266" i="21" s="1"/>
  <c r="J265" i="21"/>
  <c r="I265" i="21"/>
  <c r="K265" i="21" s="1"/>
  <c r="F267" i="21"/>
  <c r="F268" i="21" s="1"/>
  <c r="G382" i="26"/>
  <c r="A385" i="27"/>
  <c r="C384" i="27"/>
  <c r="F383" i="27"/>
  <c r="H383" i="27" s="1"/>
  <c r="B384" i="26"/>
  <c r="A383" i="26"/>
  <c r="B384" i="25"/>
  <c r="C384" i="25" s="1"/>
  <c r="F384" i="25" s="1"/>
  <c r="H384" i="25" s="1"/>
  <c r="A385" i="25"/>
  <c r="A384" i="24"/>
  <c r="B383" i="24"/>
  <c r="C383" i="24" s="1"/>
  <c r="F383" i="24" s="1"/>
  <c r="H383" i="24" s="1"/>
  <c r="B296" i="16"/>
  <c r="A295" i="16"/>
  <c r="C295" i="16" s="1"/>
  <c r="C205" i="6"/>
  <c r="D204" i="6"/>
  <c r="K297" i="7"/>
  <c r="L296" i="7"/>
  <c r="D294" i="8"/>
  <c r="A296" i="8"/>
  <c r="B295" i="8"/>
  <c r="C295" i="8" s="1"/>
  <c r="F206" i="8"/>
  <c r="A299" i="6" l="1"/>
  <c r="B298" i="6"/>
  <c r="G268" i="21"/>
  <c r="H268" i="21" s="1"/>
  <c r="J268" i="21" s="1"/>
  <c r="G267" i="21"/>
  <c r="H267" i="21" s="1"/>
  <c r="F269" i="21"/>
  <c r="E294" i="8"/>
  <c r="F294" i="8" s="1"/>
  <c r="F69" i="28"/>
  <c r="E204" i="6"/>
  <c r="F204" i="6" s="1"/>
  <c r="E39" i="28"/>
  <c r="G383" i="26"/>
  <c r="F384" i="27"/>
  <c r="H384" i="27" s="1"/>
  <c r="C385" i="27"/>
  <c r="A386" i="27"/>
  <c r="A385" i="24"/>
  <c r="B384" i="24"/>
  <c r="C384" i="24" s="1"/>
  <c r="A386" i="25"/>
  <c r="B385" i="25"/>
  <c r="C385" i="25" s="1"/>
  <c r="B385" i="26"/>
  <c r="A384" i="26"/>
  <c r="C206" i="6"/>
  <c r="D205" i="6"/>
  <c r="E205" i="6" s="1"/>
  <c r="F205" i="6" s="1"/>
  <c r="D295" i="16"/>
  <c r="E295" i="16" s="1"/>
  <c r="B297" i="16"/>
  <c r="A296" i="16"/>
  <c r="C296" i="16" s="1"/>
  <c r="D296" i="16" s="1"/>
  <c r="E296" i="16" s="1"/>
  <c r="K298" i="7"/>
  <c r="L297" i="7"/>
  <c r="D295" i="8"/>
  <c r="E295" i="8" s="1"/>
  <c r="F295" i="8" s="1"/>
  <c r="B296" i="8"/>
  <c r="C296" i="8" s="1"/>
  <c r="A297" i="8"/>
  <c r="F40" i="17"/>
  <c r="F207" i="8"/>
  <c r="F208" i="8"/>
  <c r="A300" i="6" l="1"/>
  <c r="B299" i="6"/>
  <c r="E39" i="17"/>
  <c r="I268" i="21"/>
  <c r="K268" i="21" s="1"/>
  <c r="N87" i="21"/>
  <c r="J267" i="21"/>
  <c r="I267" i="21"/>
  <c r="G269" i="21"/>
  <c r="H269" i="21" s="1"/>
  <c r="F270" i="21"/>
  <c r="G270" i="21" s="1"/>
  <c r="H270" i="21" s="1"/>
  <c r="G384" i="26"/>
  <c r="F385" i="25"/>
  <c r="H385" i="25" s="1"/>
  <c r="F384" i="24"/>
  <c r="H384" i="24" s="1"/>
  <c r="A387" i="27"/>
  <c r="C386" i="27"/>
  <c r="F385" i="27"/>
  <c r="H385" i="27" s="1"/>
  <c r="B386" i="26"/>
  <c r="A385" i="26"/>
  <c r="B386" i="25"/>
  <c r="C386" i="25" s="1"/>
  <c r="A387" i="25"/>
  <c r="A386" i="24"/>
  <c r="B385" i="24"/>
  <c r="C385" i="24" s="1"/>
  <c r="B298" i="16"/>
  <c r="A297" i="16"/>
  <c r="C297" i="16" s="1"/>
  <c r="C207" i="6"/>
  <c r="D206" i="6"/>
  <c r="E206" i="6" s="1"/>
  <c r="F206" i="6" s="1"/>
  <c r="K299" i="7"/>
  <c r="L298" i="7"/>
  <c r="D296" i="8"/>
  <c r="E296" i="8" s="1"/>
  <c r="F296" i="8" s="1"/>
  <c r="A298" i="8"/>
  <c r="B297" i="8"/>
  <c r="C297" i="8" s="1"/>
  <c r="F209" i="8"/>
  <c r="A301" i="6" l="1"/>
  <c r="B300" i="6"/>
  <c r="N88" i="21"/>
  <c r="I270" i="21"/>
  <c r="O88" i="21" s="1"/>
  <c r="J270" i="21"/>
  <c r="O87" i="21"/>
  <c r="K267" i="21"/>
  <c r="I269" i="21"/>
  <c r="K269" i="21" s="1"/>
  <c r="J269" i="21"/>
  <c r="F271" i="21"/>
  <c r="G271" i="21" s="1"/>
  <c r="H271" i="21" s="1"/>
  <c r="G385" i="26"/>
  <c r="F386" i="25"/>
  <c r="H386" i="25" s="1"/>
  <c r="F385" i="24"/>
  <c r="H385" i="24" s="1"/>
  <c r="F386" i="27"/>
  <c r="H386" i="27" s="1"/>
  <c r="C387" i="27"/>
  <c r="A388" i="27"/>
  <c r="A387" i="24"/>
  <c r="B386" i="24"/>
  <c r="C386" i="24" s="1"/>
  <c r="A388" i="25"/>
  <c r="B387" i="25"/>
  <c r="C387" i="25" s="1"/>
  <c r="F387" i="25" s="1"/>
  <c r="H387" i="25" s="1"/>
  <c r="B387" i="26"/>
  <c r="A386" i="26"/>
  <c r="B299" i="16"/>
  <c r="A298" i="16"/>
  <c r="C298" i="16" s="1"/>
  <c r="D298" i="16" s="1"/>
  <c r="E298" i="16" s="1"/>
  <c r="C208" i="6"/>
  <c r="D207" i="6"/>
  <c r="D297" i="16"/>
  <c r="E297" i="16" s="1"/>
  <c r="K300" i="7"/>
  <c r="L299" i="7"/>
  <c r="D297" i="8"/>
  <c r="B298" i="8"/>
  <c r="C298" i="8" s="1"/>
  <c r="A299" i="8"/>
  <c r="F210" i="8"/>
  <c r="F41" i="17"/>
  <c r="F211" i="8"/>
  <c r="A302" i="6" l="1"/>
  <c r="B301" i="6"/>
  <c r="K270" i="21"/>
  <c r="I271" i="21"/>
  <c r="K271" i="21" s="1"/>
  <c r="J271" i="21"/>
  <c r="F272" i="21"/>
  <c r="G272" i="21" s="1"/>
  <c r="H272" i="21" s="1"/>
  <c r="J272" i="21" s="1"/>
  <c r="E297" i="8"/>
  <c r="F297" i="8" s="1"/>
  <c r="F70" i="28"/>
  <c r="E207" i="6"/>
  <c r="F207" i="6" s="1"/>
  <c r="E40" i="28"/>
  <c r="G386" i="26"/>
  <c r="F386" i="24"/>
  <c r="H386" i="24" s="1"/>
  <c r="A389" i="27"/>
  <c r="C388" i="27"/>
  <c r="F387" i="27"/>
  <c r="H387" i="27" s="1"/>
  <c r="B388" i="26"/>
  <c r="A387" i="26"/>
  <c r="B388" i="25"/>
  <c r="C388" i="25" s="1"/>
  <c r="A389" i="25"/>
  <c r="A388" i="24"/>
  <c r="B387" i="24"/>
  <c r="C387" i="24" s="1"/>
  <c r="B300" i="16"/>
  <c r="A299" i="16"/>
  <c r="C299" i="16" s="1"/>
  <c r="C209" i="6"/>
  <c r="D208" i="6"/>
  <c r="E208" i="6" s="1"/>
  <c r="F208" i="6" s="1"/>
  <c r="K301" i="7"/>
  <c r="L300" i="7"/>
  <c r="D298" i="8"/>
  <c r="E298" i="8" s="1"/>
  <c r="F298" i="8" s="1"/>
  <c r="A300" i="8"/>
  <c r="B299" i="8"/>
  <c r="C299" i="8" s="1"/>
  <c r="F212" i="8"/>
  <c r="A303" i="6" l="1"/>
  <c r="B302" i="6"/>
  <c r="I272" i="21"/>
  <c r="K272" i="21" s="1"/>
  <c r="F273" i="21"/>
  <c r="G273" i="21" s="1"/>
  <c r="H273" i="21" s="1"/>
  <c r="E40" i="17"/>
  <c r="G387" i="26"/>
  <c r="F388" i="25"/>
  <c r="H388" i="25" s="1"/>
  <c r="F387" i="24"/>
  <c r="H387" i="24" s="1"/>
  <c r="F388" i="27"/>
  <c r="H388" i="27" s="1"/>
  <c r="C389" i="27"/>
  <c r="A390" i="27"/>
  <c r="A389" i="24"/>
  <c r="B388" i="24"/>
  <c r="C388" i="24" s="1"/>
  <c r="F388" i="24" s="1"/>
  <c r="H388" i="24" s="1"/>
  <c r="A390" i="25"/>
  <c r="B389" i="25"/>
  <c r="C389" i="25" s="1"/>
  <c r="B389" i="26"/>
  <c r="A388" i="26"/>
  <c r="C210" i="6"/>
  <c r="D209" i="6"/>
  <c r="E209" i="6" s="1"/>
  <c r="F209" i="6" s="1"/>
  <c r="D299" i="16"/>
  <c r="E299" i="16" s="1"/>
  <c r="B301" i="16"/>
  <c r="A300" i="16"/>
  <c r="C300" i="16" s="1"/>
  <c r="K302" i="7"/>
  <c r="L301" i="7"/>
  <c r="D299" i="8"/>
  <c r="E299" i="8" s="1"/>
  <c r="F299" i="8" s="1"/>
  <c r="B300" i="8"/>
  <c r="C300" i="8" s="1"/>
  <c r="A301" i="8"/>
  <c r="F213" i="8"/>
  <c r="F42" i="17"/>
  <c r="F214" i="8"/>
  <c r="A304" i="6" l="1"/>
  <c r="B303" i="6"/>
  <c r="J273" i="21"/>
  <c r="I273" i="21"/>
  <c r="O89" i="21" s="1"/>
  <c r="N89" i="21"/>
  <c r="F274" i="21"/>
  <c r="G274" i="21" s="1"/>
  <c r="H274" i="21" s="1"/>
  <c r="G388" i="26"/>
  <c r="F389" i="25"/>
  <c r="H389" i="25" s="1"/>
  <c r="A391" i="27"/>
  <c r="C390" i="27"/>
  <c r="F389" i="27"/>
  <c r="H389" i="27" s="1"/>
  <c r="B390" i="26"/>
  <c r="A389" i="26"/>
  <c r="B390" i="25"/>
  <c r="C390" i="25" s="1"/>
  <c r="A391" i="25"/>
  <c r="A390" i="24"/>
  <c r="B389" i="24"/>
  <c r="C389" i="24" s="1"/>
  <c r="D300" i="16"/>
  <c r="E300" i="16" s="1"/>
  <c r="B302" i="16"/>
  <c r="A301" i="16"/>
  <c r="C301" i="16" s="1"/>
  <c r="C211" i="6"/>
  <c r="D210" i="6"/>
  <c r="K303" i="7"/>
  <c r="L302" i="7"/>
  <c r="D300" i="8"/>
  <c r="A302" i="8"/>
  <c r="B301" i="8"/>
  <c r="C301" i="8" s="1"/>
  <c r="F215" i="8"/>
  <c r="A305" i="6" l="1"/>
  <c r="B304" i="6"/>
  <c r="J274" i="21"/>
  <c r="I274" i="21"/>
  <c r="K274" i="21" s="1"/>
  <c r="K273" i="21"/>
  <c r="F275" i="21"/>
  <c r="G275" i="21" s="1"/>
  <c r="H275" i="21" s="1"/>
  <c r="E210" i="6"/>
  <c r="E41" i="17" s="1"/>
  <c r="E41" i="28"/>
  <c r="E300" i="8"/>
  <c r="F300" i="8" s="1"/>
  <c r="F71" i="28"/>
  <c r="G389" i="26"/>
  <c r="F390" i="25"/>
  <c r="H390" i="25" s="1"/>
  <c r="F389" i="24"/>
  <c r="H389" i="24" s="1"/>
  <c r="F390" i="27"/>
  <c r="H390" i="27" s="1"/>
  <c r="C391" i="27"/>
  <c r="A392" i="27"/>
  <c r="A391" i="24"/>
  <c r="B390" i="24"/>
  <c r="C390" i="24" s="1"/>
  <c r="F390" i="24" s="1"/>
  <c r="H390" i="24" s="1"/>
  <c r="A392" i="25"/>
  <c r="B391" i="25"/>
  <c r="C391" i="25" s="1"/>
  <c r="F391" i="25" s="1"/>
  <c r="H391" i="25" s="1"/>
  <c r="B391" i="26"/>
  <c r="A390" i="26"/>
  <c r="B303" i="16"/>
  <c r="A302" i="16"/>
  <c r="C302" i="16" s="1"/>
  <c r="C212" i="6"/>
  <c r="D211" i="6"/>
  <c r="E211" i="6" s="1"/>
  <c r="F211" i="6" s="1"/>
  <c r="D301" i="16"/>
  <c r="E301" i="16" s="1"/>
  <c r="K304" i="7"/>
  <c r="L303" i="7"/>
  <c r="D301" i="8"/>
  <c r="E301" i="8" s="1"/>
  <c r="F301" i="8" s="1"/>
  <c r="A303" i="8"/>
  <c r="B302" i="8"/>
  <c r="C302" i="8" s="1"/>
  <c r="F43" i="17"/>
  <c r="F216" i="8"/>
  <c r="F217" i="8"/>
  <c r="A306" i="6" l="1"/>
  <c r="B305" i="6"/>
  <c r="F210" i="6"/>
  <c r="I275" i="21"/>
  <c r="K275" i="21" s="1"/>
  <c r="J275" i="21"/>
  <c r="F276" i="21"/>
  <c r="G276" i="21" s="1"/>
  <c r="H276" i="21" s="1"/>
  <c r="G390" i="26"/>
  <c r="A393" i="27"/>
  <c r="C392" i="27"/>
  <c r="F391" i="27"/>
  <c r="H391" i="27" s="1"/>
  <c r="B392" i="26"/>
  <c r="A391" i="26"/>
  <c r="B392" i="25"/>
  <c r="C392" i="25" s="1"/>
  <c r="F392" i="25" s="1"/>
  <c r="H392" i="25" s="1"/>
  <c r="A393" i="25"/>
  <c r="A392" i="24"/>
  <c r="B391" i="24"/>
  <c r="C391" i="24" s="1"/>
  <c r="F391" i="24" s="1"/>
  <c r="H391" i="24" s="1"/>
  <c r="C213" i="6"/>
  <c r="D212" i="6"/>
  <c r="E212" i="6" s="1"/>
  <c r="F212" i="6" s="1"/>
  <c r="B304" i="16"/>
  <c r="A303" i="16"/>
  <c r="C303" i="16" s="1"/>
  <c r="D303" i="16" s="1"/>
  <c r="E303" i="16" s="1"/>
  <c r="D302" i="16"/>
  <c r="E302" i="16" s="1"/>
  <c r="K305" i="7"/>
  <c r="L304" i="7"/>
  <c r="D302" i="8"/>
  <c r="E302" i="8" s="1"/>
  <c r="F302" i="8" s="1"/>
  <c r="B303" i="8"/>
  <c r="C303" i="8" s="1"/>
  <c r="A304" i="8"/>
  <c r="F218" i="8"/>
  <c r="A307" i="6" l="1"/>
  <c r="B306" i="6"/>
  <c r="N90" i="21"/>
  <c r="J276" i="21"/>
  <c r="I276" i="21"/>
  <c r="K276" i="21" s="1"/>
  <c r="F277" i="21"/>
  <c r="G391" i="26"/>
  <c r="F392" i="27"/>
  <c r="H392" i="27" s="1"/>
  <c r="C393" i="27"/>
  <c r="A394" i="27"/>
  <c r="A393" i="24"/>
  <c r="B392" i="24"/>
  <c r="C392" i="24" s="1"/>
  <c r="F392" i="24" s="1"/>
  <c r="H392" i="24" s="1"/>
  <c r="A394" i="25"/>
  <c r="B393" i="25"/>
  <c r="C393" i="25" s="1"/>
  <c r="B393" i="26"/>
  <c r="A392" i="26"/>
  <c r="B305" i="16"/>
  <c r="A304" i="16"/>
  <c r="C304" i="16" s="1"/>
  <c r="D304" i="16" s="1"/>
  <c r="E304" i="16" s="1"/>
  <c r="C214" i="6"/>
  <c r="D213" i="6"/>
  <c r="K306" i="7"/>
  <c r="L305" i="7"/>
  <c r="D303" i="8"/>
  <c r="B304" i="8"/>
  <c r="C304" i="8" s="1"/>
  <c r="A305" i="8"/>
  <c r="F44" i="17"/>
  <c r="F219" i="8"/>
  <c r="F220" i="8"/>
  <c r="B307" i="6" l="1"/>
  <c r="A308" i="6"/>
  <c r="O90" i="21"/>
  <c r="G277" i="21"/>
  <c r="H277" i="21" s="1"/>
  <c r="F278" i="21"/>
  <c r="F279" i="21" s="1"/>
  <c r="E213" i="6"/>
  <c r="E42" i="17" s="1"/>
  <c r="E42" i="28"/>
  <c r="E303" i="8"/>
  <c r="F303" i="8" s="1"/>
  <c r="F72" i="28"/>
  <c r="G392" i="26"/>
  <c r="F393" i="25"/>
  <c r="H393" i="25" s="1"/>
  <c r="A395" i="27"/>
  <c r="C394" i="27"/>
  <c r="F393" i="27"/>
  <c r="H393" i="27" s="1"/>
  <c r="B394" i="26"/>
  <c r="A393" i="26"/>
  <c r="B394" i="25"/>
  <c r="C394" i="25" s="1"/>
  <c r="F394" i="25" s="1"/>
  <c r="H394" i="25" s="1"/>
  <c r="A395" i="25"/>
  <c r="A394" i="24"/>
  <c r="B393" i="24"/>
  <c r="C393" i="24" s="1"/>
  <c r="C215" i="6"/>
  <c r="D214" i="6"/>
  <c r="E214" i="6" s="1"/>
  <c r="F214" i="6" s="1"/>
  <c r="B306" i="16"/>
  <c r="A305" i="16"/>
  <c r="C305" i="16" s="1"/>
  <c r="D305" i="16" s="1"/>
  <c r="E305" i="16" s="1"/>
  <c r="K307" i="7"/>
  <c r="L306" i="7"/>
  <c r="D304" i="8"/>
  <c r="E304" i="8" s="1"/>
  <c r="F304" i="8" s="1"/>
  <c r="B305" i="8"/>
  <c r="C305" i="8" s="1"/>
  <c r="A306" i="8"/>
  <c r="F221" i="8"/>
  <c r="A309" i="6" l="1"/>
  <c r="B308" i="6"/>
  <c r="F213" i="6"/>
  <c r="G279" i="21"/>
  <c r="H279" i="21" s="1"/>
  <c r="N91" i="21" s="1"/>
  <c r="J277" i="21"/>
  <c r="I277" i="21"/>
  <c r="K277" i="21" s="1"/>
  <c r="G278" i="21"/>
  <c r="H278" i="21" s="1"/>
  <c r="F280" i="21"/>
  <c r="G393" i="26"/>
  <c r="F393" i="24"/>
  <c r="H393" i="24" s="1"/>
  <c r="F394" i="27"/>
  <c r="H394" i="27" s="1"/>
  <c r="C395" i="27"/>
  <c r="A396" i="27"/>
  <c r="A395" i="24"/>
  <c r="B394" i="24"/>
  <c r="C394" i="24" s="1"/>
  <c r="F394" i="24" s="1"/>
  <c r="H394" i="24" s="1"/>
  <c r="A396" i="25"/>
  <c r="B395" i="25"/>
  <c r="C395" i="25" s="1"/>
  <c r="F395" i="25" s="1"/>
  <c r="H395" i="25" s="1"/>
  <c r="B395" i="26"/>
  <c r="A394" i="26"/>
  <c r="B307" i="16"/>
  <c r="A306" i="16"/>
  <c r="C306" i="16" s="1"/>
  <c r="C216" i="6"/>
  <c r="D215" i="6"/>
  <c r="E215" i="6" s="1"/>
  <c r="F215" i="6" s="1"/>
  <c r="K308" i="7"/>
  <c r="L307" i="7"/>
  <c r="D305" i="8"/>
  <c r="E305" i="8" s="1"/>
  <c r="F305" i="8" s="1"/>
  <c r="B306" i="8"/>
  <c r="C306" i="8" s="1"/>
  <c r="A307" i="8"/>
  <c r="F222" i="8"/>
  <c r="F45" i="17"/>
  <c r="F223" i="8"/>
  <c r="B309" i="6" l="1"/>
  <c r="A310" i="6"/>
  <c r="I279" i="21"/>
  <c r="K279" i="21" s="1"/>
  <c r="J279" i="21"/>
  <c r="J278" i="21"/>
  <c r="I278" i="21"/>
  <c r="K278" i="21" s="1"/>
  <c r="G280" i="21"/>
  <c r="H280" i="21" s="1"/>
  <c r="F281" i="21"/>
  <c r="G281" i="21" s="1"/>
  <c r="H281" i="21" s="1"/>
  <c r="G394" i="26"/>
  <c r="A397" i="27"/>
  <c r="C396" i="27"/>
  <c r="F395" i="27"/>
  <c r="H395" i="27" s="1"/>
  <c r="B396" i="26"/>
  <c r="A395" i="26"/>
  <c r="G395" i="26" s="1"/>
  <c r="B396" i="25"/>
  <c r="C396" i="25" s="1"/>
  <c r="F396" i="25" s="1"/>
  <c r="H396" i="25" s="1"/>
  <c r="A397" i="25"/>
  <c r="A396" i="24"/>
  <c r="B395" i="24"/>
  <c r="C395" i="24" s="1"/>
  <c r="F395" i="24" s="1"/>
  <c r="H395" i="24" s="1"/>
  <c r="D306" i="16"/>
  <c r="E306" i="16" s="1"/>
  <c r="C217" i="6"/>
  <c r="D216" i="6"/>
  <c r="B308" i="16"/>
  <c r="A307" i="16"/>
  <c r="C307" i="16" s="1"/>
  <c r="K309" i="7"/>
  <c r="L308" i="7"/>
  <c r="D306" i="8"/>
  <c r="A308" i="8"/>
  <c r="B307" i="8"/>
  <c r="C307" i="8" s="1"/>
  <c r="F224" i="8"/>
  <c r="A311" i="6" l="1"/>
  <c r="B310" i="6"/>
  <c r="O91" i="21"/>
  <c r="I281" i="21"/>
  <c r="K281" i="21" s="1"/>
  <c r="J281" i="21"/>
  <c r="F282" i="21"/>
  <c r="G282" i="21" s="1"/>
  <c r="H282" i="21" s="1"/>
  <c r="J280" i="21"/>
  <c r="I280" i="21"/>
  <c r="K280" i="21" s="1"/>
  <c r="E216" i="6"/>
  <c r="E43" i="17" s="1"/>
  <c r="E43" i="28"/>
  <c r="E306" i="8"/>
  <c r="F306" i="8" s="1"/>
  <c r="F73" i="28"/>
  <c r="F396" i="27"/>
  <c r="H396" i="27" s="1"/>
  <c r="C397" i="27"/>
  <c r="A398" i="27"/>
  <c r="A397" i="24"/>
  <c r="B396" i="24"/>
  <c r="C396" i="24" s="1"/>
  <c r="A398" i="25"/>
  <c r="B397" i="25"/>
  <c r="C397" i="25" s="1"/>
  <c r="B397" i="26"/>
  <c r="A396" i="26"/>
  <c r="C218" i="6"/>
  <c r="D217" i="6"/>
  <c r="E217" i="6" s="1"/>
  <c r="F217" i="6" s="1"/>
  <c r="B309" i="16"/>
  <c r="A308" i="16"/>
  <c r="C308" i="16" s="1"/>
  <c r="D308" i="16" s="1"/>
  <c r="E308" i="16" s="1"/>
  <c r="D307" i="16"/>
  <c r="E307" i="16" s="1"/>
  <c r="K310" i="7"/>
  <c r="L309" i="7"/>
  <c r="D307" i="8"/>
  <c r="E307" i="8" s="1"/>
  <c r="F307" i="8" s="1"/>
  <c r="A309" i="8"/>
  <c r="B308" i="8"/>
  <c r="C308" i="8" s="1"/>
  <c r="F225" i="8"/>
  <c r="F46" i="17"/>
  <c r="F226" i="8"/>
  <c r="B311" i="6" l="1"/>
  <c r="A312" i="6"/>
  <c r="F73" i="17"/>
  <c r="J282" i="21"/>
  <c r="I282" i="21"/>
  <c r="O92" i="21" s="1"/>
  <c r="N92" i="21"/>
  <c r="F283" i="21"/>
  <c r="G283" i="21" s="1"/>
  <c r="H283" i="21" s="1"/>
  <c r="J283" i="21" s="1"/>
  <c r="F216" i="6"/>
  <c r="G396" i="26"/>
  <c r="F397" i="25"/>
  <c r="H397" i="25" s="1"/>
  <c r="F396" i="24"/>
  <c r="H396" i="24" s="1"/>
  <c r="A399" i="27"/>
  <c r="C398" i="27"/>
  <c r="F397" i="27"/>
  <c r="H397" i="27" s="1"/>
  <c r="B398" i="26"/>
  <c r="A397" i="26"/>
  <c r="B398" i="25"/>
  <c r="C398" i="25" s="1"/>
  <c r="A399" i="25"/>
  <c r="A398" i="24"/>
  <c r="B397" i="24"/>
  <c r="C397" i="24" s="1"/>
  <c r="B310" i="16"/>
  <c r="A309" i="16"/>
  <c r="C309" i="16" s="1"/>
  <c r="C219" i="6"/>
  <c r="D218" i="6"/>
  <c r="E218" i="6" s="1"/>
  <c r="F218" i="6" s="1"/>
  <c r="K311" i="7"/>
  <c r="L310" i="7"/>
  <c r="D308" i="8"/>
  <c r="E308" i="8" s="1"/>
  <c r="F308" i="8" s="1"/>
  <c r="A310" i="8"/>
  <c r="B309" i="8"/>
  <c r="C309" i="8" s="1"/>
  <c r="F227" i="8"/>
  <c r="A313" i="6" l="1"/>
  <c r="B312" i="6"/>
  <c r="K282" i="21"/>
  <c r="I283" i="21"/>
  <c r="K283" i="21" s="1"/>
  <c r="F284" i="21"/>
  <c r="F285" i="21" s="1"/>
  <c r="F286" i="21" s="1"/>
  <c r="G286" i="21" s="1"/>
  <c r="H286" i="21" s="1"/>
  <c r="G397" i="26"/>
  <c r="F398" i="25"/>
  <c r="H398" i="25" s="1"/>
  <c r="F398" i="27"/>
  <c r="H398" i="27" s="1"/>
  <c r="C399" i="27"/>
  <c r="A399" i="24"/>
  <c r="B398" i="24"/>
  <c r="C398" i="24" s="1"/>
  <c r="B399" i="25"/>
  <c r="C399" i="25" s="1"/>
  <c r="F399" i="25" s="1"/>
  <c r="H399" i="25" s="1"/>
  <c r="F397" i="24"/>
  <c r="H397" i="24" s="1"/>
  <c r="B399" i="26"/>
  <c r="A398" i="26"/>
  <c r="C220" i="6"/>
  <c r="D219" i="6"/>
  <c r="B311" i="16"/>
  <c r="A310" i="16"/>
  <c r="C310" i="16" s="1"/>
  <c r="D309" i="16"/>
  <c r="E309" i="16" s="1"/>
  <c r="K312" i="7"/>
  <c r="L311" i="7"/>
  <c r="D309" i="8"/>
  <c r="B310" i="8"/>
  <c r="C310" i="8" s="1"/>
  <c r="A311" i="8"/>
  <c r="F47" i="17"/>
  <c r="F228" i="8"/>
  <c r="F229" i="8"/>
  <c r="A314" i="6" l="1"/>
  <c r="B313" i="6"/>
  <c r="G285" i="21"/>
  <c r="H285" i="21" s="1"/>
  <c r="N93" i="21" s="1"/>
  <c r="G284" i="21"/>
  <c r="H284" i="21" s="1"/>
  <c r="J286" i="21"/>
  <c r="I286" i="21"/>
  <c r="K286" i="21" s="1"/>
  <c r="E219" i="6"/>
  <c r="F219" i="6" s="1"/>
  <c r="E44" i="28"/>
  <c r="E309" i="8"/>
  <c r="F309" i="8" s="1"/>
  <c r="F74" i="28"/>
  <c r="G398" i="26"/>
  <c r="F398" i="24"/>
  <c r="H398" i="24" s="1"/>
  <c r="F399" i="27"/>
  <c r="H399" i="27" s="1"/>
  <c r="A399" i="26"/>
  <c r="B399" i="24"/>
  <c r="C399" i="24" s="1"/>
  <c r="D310" i="16"/>
  <c r="E310" i="16" s="1"/>
  <c r="B312" i="16"/>
  <c r="A311" i="16"/>
  <c r="C311" i="16" s="1"/>
  <c r="D311" i="16" s="1"/>
  <c r="E311" i="16" s="1"/>
  <c r="C221" i="6"/>
  <c r="D220" i="6"/>
  <c r="E220" i="6" s="1"/>
  <c r="F220" i="6" s="1"/>
  <c r="K313" i="7"/>
  <c r="L312" i="7"/>
  <c r="D310" i="8"/>
  <c r="E310" i="8" s="1"/>
  <c r="F310" i="8" s="1"/>
  <c r="A312" i="8"/>
  <c r="B311" i="8"/>
  <c r="C311" i="8" s="1"/>
  <c r="F230" i="8"/>
  <c r="A315" i="6" l="1"/>
  <c r="B314" i="6"/>
  <c r="I285" i="21"/>
  <c r="O93" i="21" s="1"/>
  <c r="J285" i="21"/>
  <c r="I284" i="21"/>
  <c r="K284" i="21" s="1"/>
  <c r="J284" i="21"/>
  <c r="F74" i="17"/>
  <c r="E44" i="17"/>
  <c r="G399" i="26"/>
  <c r="F399" i="24"/>
  <c r="H399" i="24" s="1"/>
  <c r="C222" i="6"/>
  <c r="D221" i="6"/>
  <c r="E221" i="6" s="1"/>
  <c r="F221" i="6" s="1"/>
  <c r="B313" i="16"/>
  <c r="A312" i="16"/>
  <c r="C312" i="16" s="1"/>
  <c r="D312" i="16" s="1"/>
  <c r="E312" i="16" s="1"/>
  <c r="K314" i="7"/>
  <c r="L313" i="7"/>
  <c r="D311" i="8"/>
  <c r="E311" i="8" s="1"/>
  <c r="F311" i="8" s="1"/>
  <c r="B312" i="8"/>
  <c r="C312" i="8" s="1"/>
  <c r="A313" i="8"/>
  <c r="F48" i="17"/>
  <c r="F231" i="8"/>
  <c r="F232" i="8"/>
  <c r="B315" i="6" l="1"/>
  <c r="A316" i="6"/>
  <c r="K285" i="21"/>
  <c r="B314" i="16"/>
  <c r="A313" i="16"/>
  <c r="C313" i="16" s="1"/>
  <c r="D313" i="16" s="1"/>
  <c r="E313" i="16" s="1"/>
  <c r="C223" i="6"/>
  <c r="D222" i="6"/>
  <c r="K315" i="7"/>
  <c r="L314" i="7"/>
  <c r="D312" i="8"/>
  <c r="A314" i="8"/>
  <c r="B313" i="8"/>
  <c r="C313" i="8" s="1"/>
  <c r="F233" i="8"/>
  <c r="B316" i="6" l="1"/>
  <c r="A317" i="6"/>
  <c r="E312" i="8"/>
  <c r="F75" i="17" s="1"/>
  <c r="F75" i="28"/>
  <c r="E222" i="6"/>
  <c r="F222" i="6" s="1"/>
  <c r="E45" i="28"/>
  <c r="C224" i="6"/>
  <c r="D223" i="6"/>
  <c r="E223" i="6" s="1"/>
  <c r="F223" i="6" s="1"/>
  <c r="B315" i="16"/>
  <c r="A314" i="16"/>
  <c r="C314" i="16" s="1"/>
  <c r="D314" i="16" s="1"/>
  <c r="E314" i="16" s="1"/>
  <c r="K316" i="7"/>
  <c r="L315" i="7"/>
  <c r="D313" i="8"/>
  <c r="E313" i="8" s="1"/>
  <c r="F313" i="8" s="1"/>
  <c r="A315" i="8"/>
  <c r="B314" i="8"/>
  <c r="C314" i="8" s="1"/>
  <c r="F49" i="17"/>
  <c r="F234" i="8"/>
  <c r="F235" i="8"/>
  <c r="F312" i="8" l="1"/>
  <c r="B317" i="6"/>
  <c r="A318" i="6"/>
  <c r="E45" i="17"/>
  <c r="B316" i="16"/>
  <c r="A315" i="16"/>
  <c r="C315" i="16" s="1"/>
  <c r="D315" i="16" s="1"/>
  <c r="E315" i="16" s="1"/>
  <c r="C225" i="6"/>
  <c r="D224" i="6"/>
  <c r="E224" i="6" s="1"/>
  <c r="F224" i="6" s="1"/>
  <c r="K317" i="7"/>
  <c r="L316" i="7"/>
  <c r="D314" i="8"/>
  <c r="E314" i="8" s="1"/>
  <c r="F314" i="8" s="1"/>
  <c r="B315" i="8"/>
  <c r="C315" i="8" s="1"/>
  <c r="A316" i="8"/>
  <c r="F236" i="8"/>
  <c r="B318" i="6" l="1"/>
  <c r="A319" i="6"/>
  <c r="C226" i="6"/>
  <c r="D225" i="6"/>
  <c r="B317" i="16"/>
  <c r="A316" i="16"/>
  <c r="C316" i="16" s="1"/>
  <c r="K318" i="7"/>
  <c r="L317" i="7"/>
  <c r="D315" i="8"/>
  <c r="B316" i="8"/>
  <c r="C316" i="8" s="1"/>
  <c r="A317" i="8"/>
  <c r="F237" i="8"/>
  <c r="F50" i="17"/>
  <c r="F238" i="8"/>
  <c r="B319" i="6" l="1"/>
  <c r="A320" i="6"/>
  <c r="E315" i="8"/>
  <c r="F76" i="28"/>
  <c r="E225" i="6"/>
  <c r="E46" i="17" s="1"/>
  <c r="E46" i="28"/>
  <c r="F315" i="8"/>
  <c r="F76" i="17"/>
  <c r="D316" i="16"/>
  <c r="E316" i="16" s="1"/>
  <c r="B318" i="16"/>
  <c r="A317" i="16"/>
  <c r="C317" i="16" s="1"/>
  <c r="C227" i="6"/>
  <c r="D226" i="6"/>
  <c r="E226" i="6" s="1"/>
  <c r="F226" i="6" s="1"/>
  <c r="K319" i="7"/>
  <c r="L318" i="7"/>
  <c r="D316" i="8"/>
  <c r="E316" i="8" s="1"/>
  <c r="F316" i="8" s="1"/>
  <c r="A318" i="8"/>
  <c r="B317" i="8"/>
  <c r="C317" i="8" s="1"/>
  <c r="F239" i="8"/>
  <c r="F225" i="6" l="1"/>
  <c r="B320" i="6"/>
  <c r="A321" i="6"/>
  <c r="B319" i="16"/>
  <c r="A318" i="16"/>
  <c r="C318" i="16" s="1"/>
  <c r="C228" i="6"/>
  <c r="D227" i="6"/>
  <c r="E227" i="6" s="1"/>
  <c r="F227" i="6" s="1"/>
  <c r="D317" i="16"/>
  <c r="E317" i="16" s="1"/>
  <c r="K320" i="7"/>
  <c r="L319" i="7"/>
  <c r="D317" i="8"/>
  <c r="E317" i="8" s="1"/>
  <c r="F317" i="8" s="1"/>
  <c r="B318" i="8"/>
  <c r="C318" i="8" s="1"/>
  <c r="A319" i="8"/>
  <c r="F51" i="17"/>
  <c r="F240" i="8"/>
  <c r="F241" i="8"/>
  <c r="B321" i="6" l="1"/>
  <c r="A322" i="6"/>
  <c r="D318" i="16"/>
  <c r="E318" i="16" s="1"/>
  <c r="A319" i="16"/>
  <c r="C319" i="16" s="1"/>
  <c r="B320" i="16"/>
  <c r="C229" i="6"/>
  <c r="D228" i="6"/>
  <c r="K321" i="7"/>
  <c r="L320" i="7"/>
  <c r="D318" i="8"/>
  <c r="A320" i="8"/>
  <c r="B319" i="8"/>
  <c r="C319" i="8" s="1"/>
  <c r="F242" i="8"/>
  <c r="B322" i="6" l="1"/>
  <c r="A323" i="6"/>
  <c r="E318" i="8"/>
  <c r="F77" i="28"/>
  <c r="E228" i="6"/>
  <c r="F228" i="6" s="1"/>
  <c r="E47" i="28"/>
  <c r="B321" i="16"/>
  <c r="A320" i="16"/>
  <c r="C320" i="16" s="1"/>
  <c r="E47" i="17"/>
  <c r="C230" i="6"/>
  <c r="D229" i="6"/>
  <c r="E229" i="6" s="1"/>
  <c r="F229" i="6" s="1"/>
  <c r="D319" i="16"/>
  <c r="E319" i="16" s="1"/>
  <c r="K322" i="7"/>
  <c r="L321" i="7"/>
  <c r="D319" i="8"/>
  <c r="E319" i="8" s="1"/>
  <c r="F319" i="8" s="1"/>
  <c r="B320" i="8"/>
  <c r="C320" i="8" s="1"/>
  <c r="A321" i="8"/>
  <c r="F52" i="17"/>
  <c r="F243" i="8"/>
  <c r="F244" i="8"/>
  <c r="B323" i="6" l="1"/>
  <c r="A324" i="6"/>
  <c r="F318" i="8"/>
  <c r="F77" i="17"/>
  <c r="C231" i="6"/>
  <c r="D230" i="6"/>
  <c r="E230" i="6" s="1"/>
  <c r="F230" i="6" s="1"/>
  <c r="D320" i="16"/>
  <c r="E320" i="16" s="1"/>
  <c r="A321" i="16"/>
  <c r="C321" i="16" s="1"/>
  <c r="D321" i="16" s="1"/>
  <c r="E321" i="16" s="1"/>
  <c r="B322" i="16"/>
  <c r="K323" i="7"/>
  <c r="L322" i="7"/>
  <c r="D320" i="8"/>
  <c r="E320" i="8" s="1"/>
  <c r="F320" i="8" s="1"/>
  <c r="A322" i="8"/>
  <c r="B321" i="8"/>
  <c r="C321" i="8" s="1"/>
  <c r="F245" i="8"/>
  <c r="B324" i="6" l="1"/>
  <c r="A325" i="6"/>
  <c r="A322" i="16"/>
  <c r="C322" i="16" s="1"/>
  <c r="B323" i="16"/>
  <c r="C232" i="6"/>
  <c r="D231" i="6"/>
  <c r="K324" i="7"/>
  <c r="L323" i="7"/>
  <c r="D321" i="8"/>
  <c r="A323" i="8"/>
  <c r="B322" i="8"/>
  <c r="C322" i="8" s="1"/>
  <c r="F53" i="17"/>
  <c r="F246" i="8"/>
  <c r="F247" i="8"/>
  <c r="B325" i="6" l="1"/>
  <c r="A326" i="6"/>
  <c r="E321" i="8"/>
  <c r="F78" i="28"/>
  <c r="E231" i="6"/>
  <c r="F231" i="6" s="1"/>
  <c r="E48" i="28"/>
  <c r="D322" i="16"/>
  <c r="E322" i="16" s="1"/>
  <c r="C233" i="6"/>
  <c r="D232" i="6"/>
  <c r="E232" i="6" s="1"/>
  <c r="F232" i="6" s="1"/>
  <c r="B324" i="16"/>
  <c r="A323" i="16"/>
  <c r="C323" i="16" s="1"/>
  <c r="D323" i="16" s="1"/>
  <c r="E323" i="16" s="1"/>
  <c r="K325" i="7"/>
  <c r="L324" i="7"/>
  <c r="D322" i="8"/>
  <c r="E322" i="8" s="1"/>
  <c r="F322" i="8" s="1"/>
  <c r="A324" i="8"/>
  <c r="B323" i="8"/>
  <c r="C323" i="8" s="1"/>
  <c r="F248" i="8"/>
  <c r="B326" i="6" l="1"/>
  <c r="A327" i="6"/>
  <c r="F321" i="8"/>
  <c r="F78" i="17"/>
  <c r="E48" i="17"/>
  <c r="A324" i="16"/>
  <c r="C324" i="16" s="1"/>
  <c r="D324" i="16" s="1"/>
  <c r="E324" i="16" s="1"/>
  <c r="B325" i="16"/>
  <c r="C234" i="6"/>
  <c r="D233" i="6"/>
  <c r="E233" i="6" s="1"/>
  <c r="F233" i="6" s="1"/>
  <c r="K326" i="7"/>
  <c r="L325" i="7"/>
  <c r="D323" i="8"/>
  <c r="E323" i="8" s="1"/>
  <c r="F323" i="8" s="1"/>
  <c r="A325" i="8"/>
  <c r="B324" i="8"/>
  <c r="C324" i="8" s="1"/>
  <c r="F249" i="8"/>
  <c r="F54" i="17"/>
  <c r="F250" i="8"/>
  <c r="A328" i="6" l="1"/>
  <c r="B327" i="6"/>
  <c r="C235" i="6"/>
  <c r="D234" i="6"/>
  <c r="B326" i="16"/>
  <c r="A325" i="16"/>
  <c r="C325" i="16" s="1"/>
  <c r="D325" i="16" s="1"/>
  <c r="E325" i="16" s="1"/>
  <c r="K327" i="7"/>
  <c r="L326" i="7"/>
  <c r="D324" i="8"/>
  <c r="A326" i="8"/>
  <c r="B325" i="8"/>
  <c r="C325" i="8" s="1"/>
  <c r="F251" i="8"/>
  <c r="E324" i="8" l="1"/>
  <c r="F79" i="28"/>
  <c r="A329" i="6"/>
  <c r="B328" i="6"/>
  <c r="E234" i="6"/>
  <c r="F234" i="6" s="1"/>
  <c r="E49" i="28"/>
  <c r="A326" i="16"/>
  <c r="C326" i="16" s="1"/>
  <c r="D326" i="16" s="1"/>
  <c r="E326" i="16" s="1"/>
  <c r="B327" i="16"/>
  <c r="E49" i="17"/>
  <c r="C236" i="6"/>
  <c r="D235" i="6"/>
  <c r="E235" i="6" s="1"/>
  <c r="F235" i="6" s="1"/>
  <c r="K328" i="7"/>
  <c r="L327" i="7"/>
  <c r="D325" i="8"/>
  <c r="E325" i="8" s="1"/>
  <c r="F325" i="8" s="1"/>
  <c r="B326" i="8"/>
  <c r="C326" i="8" s="1"/>
  <c r="A327" i="8"/>
  <c r="F55" i="17"/>
  <c r="F252" i="8"/>
  <c r="F253" i="8"/>
  <c r="F324" i="8" l="1"/>
  <c r="F79" i="17"/>
  <c r="B329" i="6"/>
  <c r="A330" i="6"/>
  <c r="C237" i="6"/>
  <c r="D236" i="6"/>
  <c r="E236" i="6" s="1"/>
  <c r="F236" i="6" s="1"/>
  <c r="B328" i="16"/>
  <c r="A327" i="16"/>
  <c r="C327" i="16" s="1"/>
  <c r="K329" i="7"/>
  <c r="L328" i="7"/>
  <c r="D326" i="8"/>
  <c r="E326" i="8" s="1"/>
  <c r="F326" i="8" s="1"/>
  <c r="B327" i="8"/>
  <c r="C327" i="8" s="1"/>
  <c r="A328" i="8"/>
  <c r="F254" i="8"/>
  <c r="A331" i="6" l="1"/>
  <c r="B330" i="6"/>
  <c r="D327" i="16"/>
  <c r="E327" i="16" s="1"/>
  <c r="A328" i="16"/>
  <c r="C328" i="16" s="1"/>
  <c r="D328" i="16" s="1"/>
  <c r="E328" i="16" s="1"/>
  <c r="B329" i="16"/>
  <c r="C238" i="6"/>
  <c r="D237" i="6"/>
  <c r="K330" i="7"/>
  <c r="L329" i="7"/>
  <c r="D327" i="8"/>
  <c r="E327" i="8" s="1"/>
  <c r="F327" i="8" s="1"/>
  <c r="A329" i="8"/>
  <c r="B328" i="8"/>
  <c r="C328" i="8" s="1"/>
  <c r="F56" i="17"/>
  <c r="F255" i="8"/>
  <c r="A332" i="6" l="1"/>
  <c r="B331" i="6"/>
  <c r="E237" i="6"/>
  <c r="F237" i="6" s="1"/>
  <c r="E50" i="28"/>
  <c r="A329" i="16"/>
  <c r="C329" i="16" s="1"/>
  <c r="B330" i="16"/>
  <c r="E50" i="17"/>
  <c r="C239" i="6"/>
  <c r="D238" i="6"/>
  <c r="E238" i="6" s="1"/>
  <c r="F238" i="6" s="1"/>
  <c r="K331" i="7"/>
  <c r="L330" i="7"/>
  <c r="D328" i="8"/>
  <c r="E328" i="8" s="1"/>
  <c r="F328" i="8" s="1"/>
  <c r="A330" i="8"/>
  <c r="B329" i="8"/>
  <c r="C329" i="8" s="1"/>
  <c r="A333" i="6" l="1"/>
  <c r="B332" i="6"/>
  <c r="D329" i="16"/>
  <c r="E329" i="16" s="1"/>
  <c r="C240" i="6"/>
  <c r="D239" i="6"/>
  <c r="E239" i="6" s="1"/>
  <c r="F239" i="6" s="1"/>
  <c r="B331" i="16"/>
  <c r="A330" i="16"/>
  <c r="C330" i="16" s="1"/>
  <c r="K332" i="7"/>
  <c r="L331" i="7"/>
  <c r="D329" i="8"/>
  <c r="E329" i="8" s="1"/>
  <c r="F329" i="8" s="1"/>
  <c r="A331" i="8"/>
  <c r="B330" i="8"/>
  <c r="C330" i="8" s="1"/>
  <c r="F57" i="17"/>
  <c r="A334" i="6" l="1"/>
  <c r="B333" i="6"/>
  <c r="C241" i="6"/>
  <c r="D240" i="6"/>
  <c r="B332" i="16"/>
  <c r="A331" i="16"/>
  <c r="C331" i="16" s="1"/>
  <c r="D330" i="16"/>
  <c r="E330" i="16" s="1"/>
  <c r="K333" i="7"/>
  <c r="L332" i="7"/>
  <c r="D330" i="8"/>
  <c r="E330" i="8" s="1"/>
  <c r="F330" i="8" s="1"/>
  <c r="A332" i="8"/>
  <c r="B331" i="8"/>
  <c r="C331" i="8" s="1"/>
  <c r="B334" i="6" l="1"/>
  <c r="A335" i="6"/>
  <c r="E240" i="6"/>
  <c r="E51" i="28"/>
  <c r="C242" i="6"/>
  <c r="D241" i="6"/>
  <c r="E241" i="6" s="1"/>
  <c r="F241" i="6" s="1"/>
  <c r="A332" i="16"/>
  <c r="C332" i="16" s="1"/>
  <c r="D332" i="16" s="1"/>
  <c r="E332" i="16" s="1"/>
  <c r="B333" i="16"/>
  <c r="D331" i="16"/>
  <c r="E331" i="16" s="1"/>
  <c r="K334" i="7"/>
  <c r="L333" i="7"/>
  <c r="D331" i="8"/>
  <c r="E331" i="8" s="1"/>
  <c r="F331" i="8" s="1"/>
  <c r="A333" i="8"/>
  <c r="B332" i="8"/>
  <c r="C332" i="8" s="1"/>
  <c r="F58" i="17"/>
  <c r="E51" i="17" l="1"/>
  <c r="F240" i="6"/>
  <c r="A336" i="6"/>
  <c r="B335" i="6"/>
  <c r="C243" i="6"/>
  <c r="D242" i="6"/>
  <c r="E242" i="6" s="1"/>
  <c r="F242" i="6" s="1"/>
  <c r="B334" i="16"/>
  <c r="A333" i="16"/>
  <c r="C333" i="16" s="1"/>
  <c r="D333" i="16" s="1"/>
  <c r="E333" i="16" s="1"/>
  <c r="K335" i="7"/>
  <c r="L334" i="7"/>
  <c r="D332" i="8"/>
  <c r="E332" i="8" s="1"/>
  <c r="F332" i="8" s="1"/>
  <c r="A334" i="8"/>
  <c r="B333" i="8"/>
  <c r="C333" i="8" s="1"/>
  <c r="B336" i="6" l="1"/>
  <c r="A337" i="6"/>
  <c r="A334" i="16"/>
  <c r="C334" i="16" s="1"/>
  <c r="B335" i="16"/>
  <c r="C244" i="6"/>
  <c r="D243" i="6"/>
  <c r="K336" i="7"/>
  <c r="L335" i="7"/>
  <c r="D333" i="8"/>
  <c r="E333" i="8" s="1"/>
  <c r="F333" i="8" s="1"/>
  <c r="A335" i="8"/>
  <c r="B334" i="8"/>
  <c r="C334" i="8" s="1"/>
  <c r="F59" i="17"/>
  <c r="B337" i="6" l="1"/>
  <c r="A338" i="6"/>
  <c r="E243" i="6"/>
  <c r="F243" i="6" s="1"/>
  <c r="E52" i="28"/>
  <c r="C245" i="6"/>
  <c r="D244" i="6"/>
  <c r="E244" i="6" s="1"/>
  <c r="F244" i="6" s="1"/>
  <c r="B336" i="16"/>
  <c r="A335" i="16"/>
  <c r="C335" i="16" s="1"/>
  <c r="D334" i="16"/>
  <c r="E334" i="16" s="1"/>
  <c r="K337" i="7"/>
  <c r="L336" i="7"/>
  <c r="D334" i="8"/>
  <c r="E334" i="8" s="1"/>
  <c r="F334" i="8" s="1"/>
  <c r="A336" i="8"/>
  <c r="B335" i="8"/>
  <c r="C335" i="8" s="1"/>
  <c r="A339" i="6" l="1"/>
  <c r="B338" i="6"/>
  <c r="E52" i="17"/>
  <c r="C246" i="6"/>
  <c r="D245" i="6"/>
  <c r="E245" i="6" s="1"/>
  <c r="F245" i="6" s="1"/>
  <c r="D335" i="16"/>
  <c r="E335" i="16" s="1"/>
  <c r="A336" i="16"/>
  <c r="C336" i="16" s="1"/>
  <c r="B337" i="16"/>
  <c r="K338" i="7"/>
  <c r="L337" i="7"/>
  <c r="D335" i="8"/>
  <c r="E335" i="8" s="1"/>
  <c r="F335" i="8" s="1"/>
  <c r="A337" i="8"/>
  <c r="B336" i="8"/>
  <c r="C336" i="8" s="1"/>
  <c r="F60" i="17"/>
  <c r="B339" i="6" l="1"/>
  <c r="A340" i="6"/>
  <c r="A337" i="16"/>
  <c r="C337" i="16" s="1"/>
  <c r="D337" i="16" s="1"/>
  <c r="E337" i="16" s="1"/>
  <c r="B338" i="16"/>
  <c r="C247" i="6"/>
  <c r="D246" i="6"/>
  <c r="D336" i="16"/>
  <c r="E336" i="16" s="1"/>
  <c r="K339" i="7"/>
  <c r="L338" i="7"/>
  <c r="D336" i="8"/>
  <c r="E336" i="8" s="1"/>
  <c r="F336" i="8" s="1"/>
  <c r="A338" i="8"/>
  <c r="B337" i="8"/>
  <c r="C337" i="8" s="1"/>
  <c r="A341" i="6" l="1"/>
  <c r="B340" i="6"/>
  <c r="E246" i="6"/>
  <c r="F246" i="6" s="1"/>
  <c r="E53" i="28"/>
  <c r="C248" i="6"/>
  <c r="D247" i="6"/>
  <c r="E247" i="6" s="1"/>
  <c r="F247" i="6" s="1"/>
  <c r="E53" i="17"/>
  <c r="A338" i="16"/>
  <c r="C338" i="16" s="1"/>
  <c r="D338" i="16" s="1"/>
  <c r="E338" i="16" s="1"/>
  <c r="B339" i="16"/>
  <c r="K340" i="7"/>
  <c r="L339" i="7"/>
  <c r="D337" i="8"/>
  <c r="E337" i="8" s="1"/>
  <c r="F337" i="8" s="1"/>
  <c r="B338" i="8"/>
  <c r="C338" i="8" s="1"/>
  <c r="A339" i="8"/>
  <c r="F61" i="17"/>
  <c r="B341" i="6" l="1"/>
  <c r="A342" i="6"/>
  <c r="B340" i="16"/>
  <c r="A339" i="16"/>
  <c r="C339" i="16" s="1"/>
  <c r="C249" i="6"/>
  <c r="D248" i="6"/>
  <c r="E248" i="6" s="1"/>
  <c r="F248" i="6" s="1"/>
  <c r="K341" i="7"/>
  <c r="L340" i="7"/>
  <c r="D338" i="8"/>
  <c r="E338" i="8" s="1"/>
  <c r="F338" i="8" s="1"/>
  <c r="A340" i="8"/>
  <c r="B339" i="8"/>
  <c r="C339" i="8" s="1"/>
  <c r="B342" i="6" l="1"/>
  <c r="A343" i="6"/>
  <c r="C250" i="6"/>
  <c r="D249" i="6"/>
  <c r="D339" i="16"/>
  <c r="E339" i="16" s="1"/>
  <c r="A340" i="16"/>
  <c r="C340" i="16" s="1"/>
  <c r="B341" i="16"/>
  <c r="K342" i="7"/>
  <c r="L341" i="7"/>
  <c r="D339" i="8"/>
  <c r="E339" i="8" s="1"/>
  <c r="F339" i="8" s="1"/>
  <c r="A341" i="8"/>
  <c r="B340" i="8"/>
  <c r="C340" i="8" s="1"/>
  <c r="F62" i="17"/>
  <c r="A344" i="6" l="1"/>
  <c r="B343" i="6"/>
  <c r="E249" i="6"/>
  <c r="E54" i="28"/>
  <c r="B342" i="16"/>
  <c r="A341" i="16"/>
  <c r="C341" i="16" s="1"/>
  <c r="D341" i="16" s="1"/>
  <c r="E341" i="16" s="1"/>
  <c r="D340" i="16"/>
  <c r="E340" i="16" s="1"/>
  <c r="C251" i="6"/>
  <c r="D250" i="6"/>
  <c r="E250" i="6" s="1"/>
  <c r="F250" i="6" s="1"/>
  <c r="K343" i="7"/>
  <c r="L342" i="7"/>
  <c r="D340" i="8"/>
  <c r="E340" i="8" s="1"/>
  <c r="F340" i="8" s="1"/>
  <c r="B341" i="8"/>
  <c r="C341" i="8" s="1"/>
  <c r="A342" i="8"/>
  <c r="E54" i="17" l="1"/>
  <c r="F249" i="6"/>
  <c r="B344" i="6"/>
  <c r="A345" i="6"/>
  <c r="C252" i="6"/>
  <c r="D251" i="6"/>
  <c r="E251" i="6" s="1"/>
  <c r="F251" i="6" s="1"/>
  <c r="B343" i="16"/>
  <c r="A342" i="16"/>
  <c r="C342" i="16" s="1"/>
  <c r="D342" i="16" s="1"/>
  <c r="E342" i="16" s="1"/>
  <c r="K344" i="7"/>
  <c r="L343" i="7"/>
  <c r="D341" i="8"/>
  <c r="E341" i="8" s="1"/>
  <c r="F341" i="8" s="1"/>
  <c r="A343" i="8"/>
  <c r="B342" i="8"/>
  <c r="C342" i="8" s="1"/>
  <c r="F63" i="17"/>
  <c r="A346" i="6" l="1"/>
  <c r="B345" i="6"/>
  <c r="A343" i="16"/>
  <c r="C343" i="16" s="1"/>
  <c r="B344" i="16"/>
  <c r="C253" i="6"/>
  <c r="D252" i="6"/>
  <c r="K345" i="7"/>
  <c r="L344" i="7"/>
  <c r="D342" i="8"/>
  <c r="E342" i="8" s="1"/>
  <c r="F342" i="8" s="1"/>
  <c r="A344" i="8"/>
  <c r="B343" i="8"/>
  <c r="C343" i="8" s="1"/>
  <c r="A347" i="6" l="1"/>
  <c r="B346" i="6"/>
  <c r="E252" i="6"/>
  <c r="F252" i="6" s="1"/>
  <c r="E55" i="28"/>
  <c r="C254" i="6"/>
  <c r="D253" i="6"/>
  <c r="E253" i="6" s="1"/>
  <c r="F253" i="6" s="1"/>
  <c r="B345" i="16"/>
  <c r="A344" i="16"/>
  <c r="C344" i="16" s="1"/>
  <c r="D343" i="16"/>
  <c r="E343" i="16" s="1"/>
  <c r="K346" i="7"/>
  <c r="L345" i="7"/>
  <c r="D343" i="8"/>
  <c r="E343" i="8" s="1"/>
  <c r="F343" i="8" s="1"/>
  <c r="A345" i="8"/>
  <c r="B344" i="8"/>
  <c r="C344" i="8" s="1"/>
  <c r="F64" i="17"/>
  <c r="A348" i="6" l="1"/>
  <c r="B347" i="6"/>
  <c r="E55" i="17"/>
  <c r="C255" i="6"/>
  <c r="D254" i="6"/>
  <c r="E254" i="6" s="1"/>
  <c r="F254" i="6" s="1"/>
  <c r="D344" i="16"/>
  <c r="E344" i="16" s="1"/>
  <c r="B346" i="16"/>
  <c r="A345" i="16"/>
  <c r="C345" i="16" s="1"/>
  <c r="D345" i="16" s="1"/>
  <c r="E345" i="16" s="1"/>
  <c r="K347" i="7"/>
  <c r="L346" i="7"/>
  <c r="D344" i="8"/>
  <c r="E344" i="8" s="1"/>
  <c r="F344" i="8" s="1"/>
  <c r="B345" i="8"/>
  <c r="C345" i="8" s="1"/>
  <c r="A346" i="8"/>
  <c r="A349" i="6" l="1"/>
  <c r="B348" i="6"/>
  <c r="C256" i="6"/>
  <c r="D255" i="6"/>
  <c r="B347" i="16"/>
  <c r="A346" i="16"/>
  <c r="C346" i="16" s="1"/>
  <c r="D346" i="16" s="1"/>
  <c r="E346" i="16" s="1"/>
  <c r="K348" i="7"/>
  <c r="L347" i="7"/>
  <c r="D345" i="8"/>
  <c r="E345" i="8" s="1"/>
  <c r="F345" i="8" s="1"/>
  <c r="A347" i="8"/>
  <c r="B346" i="8"/>
  <c r="C346" i="8" s="1"/>
  <c r="F65" i="17"/>
  <c r="A350" i="6" l="1"/>
  <c r="B349" i="6"/>
  <c r="E255" i="6"/>
  <c r="F255" i="6" s="1"/>
  <c r="E56" i="28"/>
  <c r="B348" i="16"/>
  <c r="A347" i="16"/>
  <c r="C347" i="16" s="1"/>
  <c r="D347" i="16" s="1"/>
  <c r="E347" i="16" s="1"/>
  <c r="C257" i="6"/>
  <c r="D256" i="6"/>
  <c r="E256" i="6" s="1"/>
  <c r="F256" i="6" s="1"/>
  <c r="K349" i="7"/>
  <c r="L348" i="7"/>
  <c r="D346" i="8"/>
  <c r="E346" i="8" s="1"/>
  <c r="F346" i="8" s="1"/>
  <c r="B347" i="8"/>
  <c r="C347" i="8" s="1"/>
  <c r="A348" i="8"/>
  <c r="B350" i="6" l="1"/>
  <c r="A351" i="6"/>
  <c r="E56" i="17"/>
  <c r="C258" i="6"/>
  <c r="D257" i="6"/>
  <c r="E257" i="6" s="1"/>
  <c r="F257" i="6" s="1"/>
  <c r="A348" i="16"/>
  <c r="C348" i="16" s="1"/>
  <c r="D348" i="16" s="1"/>
  <c r="E348" i="16" s="1"/>
  <c r="B349" i="16"/>
  <c r="K350" i="7"/>
  <c r="L349" i="7"/>
  <c r="D347" i="8"/>
  <c r="E347" i="8" s="1"/>
  <c r="F347" i="8" s="1"/>
  <c r="A349" i="8"/>
  <c r="B348" i="8"/>
  <c r="C348" i="8" s="1"/>
  <c r="F66" i="17"/>
  <c r="B351" i="6" l="1"/>
  <c r="A352" i="6"/>
  <c r="A349" i="16"/>
  <c r="C349" i="16" s="1"/>
  <c r="B350" i="16"/>
  <c r="C259" i="6"/>
  <c r="D258" i="6"/>
  <c r="K351" i="7"/>
  <c r="L350" i="7"/>
  <c r="D348" i="8"/>
  <c r="E348" i="8" s="1"/>
  <c r="F348" i="8" s="1"/>
  <c r="B349" i="8"/>
  <c r="C349" i="8" s="1"/>
  <c r="A350" i="8"/>
  <c r="A353" i="6" l="1"/>
  <c r="B352" i="6"/>
  <c r="E258" i="6"/>
  <c r="F258" i="6" s="1"/>
  <c r="E57" i="28"/>
  <c r="E57" i="17"/>
  <c r="C260" i="6"/>
  <c r="D259" i="6"/>
  <c r="E259" i="6" s="1"/>
  <c r="F259" i="6" s="1"/>
  <c r="A350" i="16"/>
  <c r="C350" i="16" s="1"/>
  <c r="B351" i="16"/>
  <c r="D349" i="16"/>
  <c r="E349" i="16" s="1"/>
  <c r="K352" i="7"/>
  <c r="L351" i="7"/>
  <c r="D349" i="8"/>
  <c r="E349" i="8" s="1"/>
  <c r="F349" i="8" s="1"/>
  <c r="A351" i="8"/>
  <c r="B350" i="8"/>
  <c r="C350" i="8" s="1"/>
  <c r="F67" i="17"/>
  <c r="F289" i="8"/>
  <c r="B353" i="6" l="1"/>
  <c r="A354" i="6"/>
  <c r="C261" i="6"/>
  <c r="D260" i="6"/>
  <c r="E260" i="6" s="1"/>
  <c r="F260" i="6" s="1"/>
  <c r="B352" i="16"/>
  <c r="A351" i="16"/>
  <c r="C351" i="16" s="1"/>
  <c r="D350" i="16"/>
  <c r="E350" i="16" s="1"/>
  <c r="K353" i="7"/>
  <c r="L352" i="7"/>
  <c r="D350" i="8"/>
  <c r="E350" i="8" s="1"/>
  <c r="F350" i="8" s="1"/>
  <c r="B351" i="8"/>
  <c r="C351" i="8" s="1"/>
  <c r="A352" i="8"/>
  <c r="F290" i="8"/>
  <c r="A355" i="6" l="1"/>
  <c r="B354" i="6"/>
  <c r="D351" i="16"/>
  <c r="E351" i="16" s="1"/>
  <c r="B353" i="16"/>
  <c r="A352" i="16"/>
  <c r="C352" i="16" s="1"/>
  <c r="C262" i="6"/>
  <c r="D261" i="6"/>
  <c r="K354" i="7"/>
  <c r="L353" i="7"/>
  <c r="D351" i="8"/>
  <c r="E351" i="8" s="1"/>
  <c r="F351" i="8" s="1"/>
  <c r="A353" i="8"/>
  <c r="B352" i="8"/>
  <c r="C352" i="8" s="1"/>
  <c r="F68" i="17"/>
  <c r="F291" i="8"/>
  <c r="B355" i="6" l="1"/>
  <c r="A356" i="6"/>
  <c r="E261" i="6"/>
  <c r="F261" i="6" s="1"/>
  <c r="E58" i="28"/>
  <c r="B354" i="16"/>
  <c r="A353" i="16"/>
  <c r="C353" i="16" s="1"/>
  <c r="C263" i="6"/>
  <c r="D262" i="6"/>
  <c r="E262" i="6" s="1"/>
  <c r="F262" i="6" s="1"/>
  <c r="D352" i="16"/>
  <c r="E352" i="16" s="1"/>
  <c r="K355" i="7"/>
  <c r="L354" i="7"/>
  <c r="D352" i="8"/>
  <c r="E352" i="8" s="1"/>
  <c r="F352" i="8" s="1"/>
  <c r="A354" i="8"/>
  <c r="B353" i="8"/>
  <c r="C353" i="8" s="1"/>
  <c r="B356" i="6" l="1"/>
  <c r="A357" i="6"/>
  <c r="E58" i="17"/>
  <c r="C264" i="6"/>
  <c r="D263" i="6"/>
  <c r="E263" i="6" s="1"/>
  <c r="D353" i="16"/>
  <c r="E353" i="16" s="1"/>
  <c r="B355" i="16"/>
  <c r="A354" i="16"/>
  <c r="C354" i="16" s="1"/>
  <c r="K356" i="7"/>
  <c r="L355" i="7"/>
  <c r="D353" i="8"/>
  <c r="E353" i="8" s="1"/>
  <c r="F353" i="8" s="1"/>
  <c r="A355" i="8"/>
  <c r="B354" i="8"/>
  <c r="C354" i="8" s="1"/>
  <c r="F69" i="17"/>
  <c r="B357" i="6" l="1"/>
  <c r="A358" i="6"/>
  <c r="D354" i="16"/>
  <c r="E354" i="16" s="1"/>
  <c r="B356" i="16"/>
  <c r="A355" i="16"/>
  <c r="C355" i="16" s="1"/>
  <c r="D355" i="16" s="1"/>
  <c r="E355" i="16" s="1"/>
  <c r="C265" i="6"/>
  <c r="D264" i="6"/>
  <c r="E79" i="28" s="1"/>
  <c r="K357" i="7"/>
  <c r="L356" i="7"/>
  <c r="D354" i="8"/>
  <c r="E354" i="8" s="1"/>
  <c r="F354" i="8" s="1"/>
  <c r="A356" i="8"/>
  <c r="B355" i="8"/>
  <c r="C355" i="8" s="1"/>
  <c r="A359" i="6" l="1"/>
  <c r="B358" i="6"/>
  <c r="E264" i="6"/>
  <c r="E79" i="17" s="1"/>
  <c r="E59" i="28"/>
  <c r="B357" i="16"/>
  <c r="A356" i="16"/>
  <c r="C356" i="16" s="1"/>
  <c r="D356" i="16" s="1"/>
  <c r="E356" i="16" s="1"/>
  <c r="E59" i="17"/>
  <c r="C266" i="6"/>
  <c r="D265" i="6"/>
  <c r="E265" i="6" s="1"/>
  <c r="K358" i="7"/>
  <c r="L357" i="7"/>
  <c r="D355" i="8"/>
  <c r="E355" i="8" s="1"/>
  <c r="F355" i="8" s="1"/>
  <c r="A357" i="8"/>
  <c r="B356" i="8"/>
  <c r="C356" i="8" s="1"/>
  <c r="F70" i="17"/>
  <c r="B359" i="6" l="1"/>
  <c r="A360" i="6"/>
  <c r="C267" i="6"/>
  <c r="D266" i="6"/>
  <c r="E266" i="6" s="1"/>
  <c r="B358" i="16"/>
  <c r="A357" i="16"/>
  <c r="C357" i="16" s="1"/>
  <c r="K359" i="7"/>
  <c r="L358" i="7"/>
  <c r="D356" i="8"/>
  <c r="E356" i="8" s="1"/>
  <c r="F356" i="8" s="1"/>
  <c r="A358" i="8"/>
  <c r="B357" i="8"/>
  <c r="C357" i="8" s="1"/>
  <c r="A361" i="6" l="1"/>
  <c r="B360" i="6"/>
  <c r="B359" i="16"/>
  <c r="A358" i="16"/>
  <c r="C358" i="16" s="1"/>
  <c r="D357" i="16"/>
  <c r="E357" i="16" s="1"/>
  <c r="C268" i="6"/>
  <c r="D267" i="6"/>
  <c r="K360" i="7"/>
  <c r="L359" i="7"/>
  <c r="D357" i="8"/>
  <c r="E357" i="8" s="1"/>
  <c r="F357" i="8" s="1"/>
  <c r="A359" i="8"/>
  <c r="B358" i="8"/>
  <c r="C358" i="8" s="1"/>
  <c r="F71" i="17"/>
  <c r="D70" i="17"/>
  <c r="B361" i="6" l="1"/>
  <c r="A362" i="6"/>
  <c r="E267" i="6"/>
  <c r="E60" i="17" s="1"/>
  <c r="E60" i="28"/>
  <c r="C269" i="6"/>
  <c r="D268" i="6"/>
  <c r="E268" i="6" s="1"/>
  <c r="B360" i="16"/>
  <c r="A359" i="16"/>
  <c r="C359" i="16" s="1"/>
  <c r="D359" i="16" s="1"/>
  <c r="E359" i="16" s="1"/>
  <c r="D358" i="16"/>
  <c r="E358" i="16" s="1"/>
  <c r="K361" i="7"/>
  <c r="L360" i="7"/>
  <c r="D358" i="8"/>
  <c r="E358" i="8" s="1"/>
  <c r="F358" i="8" s="1"/>
  <c r="A360" i="8"/>
  <c r="B359" i="8"/>
  <c r="C359" i="8" s="1"/>
  <c r="D6" i="17"/>
  <c r="D13" i="17"/>
  <c r="D19" i="17"/>
  <c r="D25" i="17"/>
  <c r="D41" i="17"/>
  <c r="D63" i="17"/>
  <c r="D67" i="17"/>
  <c r="D71" i="17"/>
  <c r="D15" i="17"/>
  <c r="D72" i="17"/>
  <c r="D9" i="17"/>
  <c r="D21" i="17"/>
  <c r="D27" i="17"/>
  <c r="D61" i="17"/>
  <c r="D5" i="17"/>
  <c r="D8" i="17"/>
  <c r="D10" i="17"/>
  <c r="D12" i="17"/>
  <c r="D14" i="17"/>
  <c r="D16" i="17"/>
  <c r="D22" i="17"/>
  <c r="D36" i="17"/>
  <c r="D38" i="17"/>
  <c r="D40" i="17"/>
  <c r="D42" i="17"/>
  <c r="D44" i="17"/>
  <c r="D46" i="17"/>
  <c r="D50" i="17"/>
  <c r="D52" i="17"/>
  <c r="D58" i="17"/>
  <c r="D64" i="17"/>
  <c r="D68" i="17"/>
  <c r="D7" i="17"/>
  <c r="D4" i="17"/>
  <c r="D11" i="17"/>
  <c r="D17" i="17"/>
  <c r="D23" i="17"/>
  <c r="D33" i="17"/>
  <c r="D45" i="17"/>
  <c r="D51" i="17"/>
  <c r="D57" i="17"/>
  <c r="D18" i="17"/>
  <c r="D20" i="17"/>
  <c r="D24" i="17"/>
  <c r="D26" i="17"/>
  <c r="D28" i="17"/>
  <c r="D30" i="17"/>
  <c r="D32" i="17"/>
  <c r="D34" i="17"/>
  <c r="D48" i="17"/>
  <c r="D54" i="17"/>
  <c r="D56" i="17"/>
  <c r="D60" i="17"/>
  <c r="D62" i="17"/>
  <c r="D65" i="17"/>
  <c r="D69" i="17"/>
  <c r="D29" i="17"/>
  <c r="D31" i="17"/>
  <c r="D35" i="17"/>
  <c r="D37" i="17"/>
  <c r="D39" i="17"/>
  <c r="D43" i="17"/>
  <c r="D47" i="17"/>
  <c r="D49" i="17"/>
  <c r="D53" i="17"/>
  <c r="D55" i="17"/>
  <c r="D59" i="17"/>
  <c r="D66" i="17"/>
  <c r="A363" i="6" l="1"/>
  <c r="B362" i="6"/>
  <c r="B361" i="16"/>
  <c r="A360" i="16"/>
  <c r="C360" i="16" s="1"/>
  <c r="C270" i="6"/>
  <c r="D269" i="6"/>
  <c r="E269" i="6" s="1"/>
  <c r="K362" i="7"/>
  <c r="L361" i="7"/>
  <c r="D359" i="8"/>
  <c r="E359" i="8" s="1"/>
  <c r="F359" i="8" s="1"/>
  <c r="B360" i="8"/>
  <c r="C360" i="8" s="1"/>
  <c r="A361" i="8"/>
  <c r="F72" i="17"/>
  <c r="B363" i="6" l="1"/>
  <c r="A364" i="6"/>
  <c r="A361" i="16"/>
  <c r="C361" i="16" s="1"/>
  <c r="D361" i="16" s="1"/>
  <c r="E361" i="16" s="1"/>
  <c r="B362" i="16"/>
  <c r="D360" i="16"/>
  <c r="E360" i="16" s="1"/>
  <c r="C271" i="6"/>
  <c r="D270" i="6"/>
  <c r="K363" i="7"/>
  <c r="L362" i="7"/>
  <c r="D360" i="8"/>
  <c r="E360" i="8" s="1"/>
  <c r="F360" i="8" s="1"/>
  <c r="B361" i="8"/>
  <c r="C361" i="8" s="1"/>
  <c r="A362" i="8"/>
  <c r="A365" i="6" l="1"/>
  <c r="B364" i="6"/>
  <c r="E270" i="6"/>
  <c r="E61" i="28"/>
  <c r="A362" i="16"/>
  <c r="C362" i="16" s="1"/>
  <c r="D362" i="16" s="1"/>
  <c r="E362" i="16" s="1"/>
  <c r="B363" i="16"/>
  <c r="E61" i="17"/>
  <c r="C272" i="6"/>
  <c r="D271" i="6"/>
  <c r="E271" i="6" s="1"/>
  <c r="K364" i="7"/>
  <c r="L363" i="7"/>
  <c r="D361" i="8"/>
  <c r="E361" i="8" s="1"/>
  <c r="F361" i="8" s="1"/>
  <c r="A363" i="8"/>
  <c r="B362" i="8"/>
  <c r="C362" i="8" s="1"/>
  <c r="B365" i="6" l="1"/>
  <c r="A366" i="6"/>
  <c r="C273" i="6"/>
  <c r="D272" i="6"/>
  <c r="E272" i="6" s="1"/>
  <c r="B364" i="16"/>
  <c r="A363" i="16"/>
  <c r="C363" i="16" s="1"/>
  <c r="K365" i="7"/>
  <c r="L364" i="7"/>
  <c r="D362" i="8"/>
  <c r="E362" i="8" s="1"/>
  <c r="F362" i="8" s="1"/>
  <c r="B363" i="8"/>
  <c r="C363" i="8" s="1"/>
  <c r="A364" i="8"/>
  <c r="A367" i="6" l="1"/>
  <c r="B366" i="6"/>
  <c r="A364" i="16"/>
  <c r="C364" i="16" s="1"/>
  <c r="B365" i="16"/>
  <c r="C274" i="6"/>
  <c r="D273" i="6"/>
  <c r="D363" i="16"/>
  <c r="E363" i="16" s="1"/>
  <c r="K366" i="7"/>
  <c r="L365" i="7"/>
  <c r="D363" i="8"/>
  <c r="E363" i="8" s="1"/>
  <c r="F363" i="8" s="1"/>
  <c r="A365" i="8"/>
  <c r="B364" i="8"/>
  <c r="C364" i="8" s="1"/>
  <c r="B367" i="6" l="1"/>
  <c r="A368" i="6"/>
  <c r="E273" i="6"/>
  <c r="E62" i="28"/>
  <c r="E62" i="17"/>
  <c r="C275" i="6"/>
  <c r="D274" i="6"/>
  <c r="E274" i="6" s="1"/>
  <c r="A365" i="16"/>
  <c r="C365" i="16" s="1"/>
  <c r="D365" i="16" s="1"/>
  <c r="E365" i="16" s="1"/>
  <c r="B366" i="16"/>
  <c r="D364" i="16"/>
  <c r="E364" i="16" s="1"/>
  <c r="K367" i="7"/>
  <c r="L366" i="7"/>
  <c r="D364" i="8"/>
  <c r="E364" i="8" s="1"/>
  <c r="F364" i="8" s="1"/>
  <c r="A366" i="8"/>
  <c r="B365" i="8"/>
  <c r="C365" i="8" s="1"/>
  <c r="A369" i="6" l="1"/>
  <c r="B368" i="6"/>
  <c r="C276" i="6"/>
  <c r="D275" i="6"/>
  <c r="E275" i="6" s="1"/>
  <c r="B367" i="16"/>
  <c r="A366" i="16"/>
  <c r="C366" i="16" s="1"/>
  <c r="K368" i="7"/>
  <c r="L367" i="7"/>
  <c r="D365" i="8"/>
  <c r="E365" i="8" s="1"/>
  <c r="F365" i="8" s="1"/>
  <c r="A367" i="8"/>
  <c r="B366" i="8"/>
  <c r="C366" i="8" s="1"/>
  <c r="B369" i="6" l="1"/>
  <c r="A370" i="6"/>
  <c r="B368" i="16"/>
  <c r="A367" i="16"/>
  <c r="C367" i="16" s="1"/>
  <c r="D366" i="16"/>
  <c r="E366" i="16" s="1"/>
  <c r="C277" i="6"/>
  <c r="D276" i="6"/>
  <c r="K369" i="7"/>
  <c r="L368" i="7"/>
  <c r="D366" i="8"/>
  <c r="E366" i="8" s="1"/>
  <c r="F366" i="8" s="1"/>
  <c r="A368" i="8"/>
  <c r="B367" i="8"/>
  <c r="C367" i="8" s="1"/>
  <c r="A371" i="6" l="1"/>
  <c r="B370" i="6"/>
  <c r="E276" i="6"/>
  <c r="E63" i="28"/>
  <c r="D367" i="16"/>
  <c r="E367" i="16" s="1"/>
  <c r="C278" i="6"/>
  <c r="D277" i="6"/>
  <c r="E277" i="6" s="1"/>
  <c r="B369" i="16"/>
  <c r="A368" i="16"/>
  <c r="C368" i="16" s="1"/>
  <c r="K370" i="7"/>
  <c r="L369" i="7"/>
  <c r="D367" i="8"/>
  <c r="E367" i="8" s="1"/>
  <c r="F367" i="8" s="1"/>
  <c r="A369" i="8"/>
  <c r="B368" i="8"/>
  <c r="C368" i="8" s="1"/>
  <c r="A372" i="6" l="1"/>
  <c r="B371" i="6"/>
  <c r="E63" i="17"/>
  <c r="C279" i="6"/>
  <c r="D278" i="6"/>
  <c r="E278" i="6" s="1"/>
  <c r="B370" i="16"/>
  <c r="A369" i="16"/>
  <c r="C369" i="16" s="1"/>
  <c r="D368" i="16"/>
  <c r="E368" i="16" s="1"/>
  <c r="K371" i="7"/>
  <c r="L370" i="7"/>
  <c r="D368" i="8"/>
  <c r="E368" i="8" s="1"/>
  <c r="F368" i="8" s="1"/>
  <c r="A370" i="8"/>
  <c r="B369" i="8"/>
  <c r="C369" i="8" s="1"/>
  <c r="B372" i="6" l="1"/>
  <c r="A373" i="6"/>
  <c r="D369" i="16"/>
  <c r="E369" i="16" s="1"/>
  <c r="B371" i="16"/>
  <c r="A370" i="16"/>
  <c r="C370" i="16" s="1"/>
  <c r="C280" i="6"/>
  <c r="D279" i="6"/>
  <c r="K372" i="7"/>
  <c r="L371" i="7"/>
  <c r="D369" i="8"/>
  <c r="E369" i="8" s="1"/>
  <c r="F369" i="8" s="1"/>
  <c r="A371" i="8"/>
  <c r="B370" i="8"/>
  <c r="C370" i="8" s="1"/>
  <c r="B373" i="6" l="1"/>
  <c r="A374" i="6"/>
  <c r="E279" i="6"/>
  <c r="E64" i="28"/>
  <c r="A371" i="16"/>
  <c r="C371" i="16" s="1"/>
  <c r="B372" i="16"/>
  <c r="E64" i="17"/>
  <c r="C281" i="6"/>
  <c r="D280" i="6"/>
  <c r="E280" i="6" s="1"/>
  <c r="D370" i="16"/>
  <c r="E370" i="16" s="1"/>
  <c r="K373" i="7"/>
  <c r="L372" i="7"/>
  <c r="D370" i="8"/>
  <c r="E370" i="8" s="1"/>
  <c r="F370" i="8" s="1"/>
  <c r="A372" i="8"/>
  <c r="B371" i="8"/>
  <c r="C371" i="8" s="1"/>
  <c r="A375" i="6" l="1"/>
  <c r="B374" i="6"/>
  <c r="C282" i="6"/>
  <c r="D281" i="6"/>
  <c r="E281" i="6" s="1"/>
  <c r="B373" i="16"/>
  <c r="A372" i="16"/>
  <c r="C372" i="16" s="1"/>
  <c r="D371" i="16"/>
  <c r="E371" i="16" s="1"/>
  <c r="K374" i="7"/>
  <c r="L373" i="7"/>
  <c r="D371" i="8"/>
  <c r="E371" i="8" s="1"/>
  <c r="F371" i="8" s="1"/>
  <c r="A373" i="8"/>
  <c r="B372" i="8"/>
  <c r="C372" i="8" s="1"/>
  <c r="A376" i="6" l="1"/>
  <c r="B375" i="6"/>
  <c r="A373" i="16"/>
  <c r="C373" i="16" s="1"/>
  <c r="B374" i="16"/>
  <c r="D372" i="16"/>
  <c r="E372" i="16" s="1"/>
  <c r="C283" i="6"/>
  <c r="D282" i="6"/>
  <c r="K375" i="7"/>
  <c r="L374" i="7"/>
  <c r="D372" i="8"/>
  <c r="E372" i="8" s="1"/>
  <c r="F372" i="8" s="1"/>
  <c r="A374" i="8"/>
  <c r="B373" i="8"/>
  <c r="C373" i="8" s="1"/>
  <c r="A377" i="6" l="1"/>
  <c r="B376" i="6"/>
  <c r="E282" i="6"/>
  <c r="E65" i="28"/>
  <c r="A374" i="16"/>
  <c r="C374" i="16" s="1"/>
  <c r="B375" i="16"/>
  <c r="C284" i="6"/>
  <c r="D283" i="6"/>
  <c r="E283" i="6" s="1"/>
  <c r="D373" i="16"/>
  <c r="E373" i="16" s="1"/>
  <c r="K376" i="7"/>
  <c r="L375" i="7"/>
  <c r="D373" i="8"/>
  <c r="E373" i="8" s="1"/>
  <c r="F373" i="8" s="1"/>
  <c r="A375" i="8"/>
  <c r="B374" i="8"/>
  <c r="C374" i="8" s="1"/>
  <c r="B377" i="6" l="1"/>
  <c r="A378" i="6"/>
  <c r="E65" i="17"/>
  <c r="A375" i="16"/>
  <c r="C375" i="16" s="1"/>
  <c r="B376" i="16"/>
  <c r="C285" i="6"/>
  <c r="D284" i="6"/>
  <c r="E284" i="6" s="1"/>
  <c r="D374" i="16"/>
  <c r="E374" i="16" s="1"/>
  <c r="K377" i="7"/>
  <c r="L376" i="7"/>
  <c r="D374" i="8"/>
  <c r="E374" i="8" s="1"/>
  <c r="F374" i="8" s="1"/>
  <c r="A376" i="8"/>
  <c r="B375" i="8"/>
  <c r="C375" i="8" s="1"/>
  <c r="B378" i="6" l="1"/>
  <c r="A379" i="6"/>
  <c r="C286" i="6"/>
  <c r="D285" i="6"/>
  <c r="B377" i="16"/>
  <c r="A376" i="16"/>
  <c r="C376" i="16" s="1"/>
  <c r="D375" i="16"/>
  <c r="E375" i="16" s="1"/>
  <c r="K378" i="7"/>
  <c r="L377" i="7"/>
  <c r="D375" i="8"/>
  <c r="E375" i="8" s="1"/>
  <c r="F375" i="8" s="1"/>
  <c r="A377" i="8"/>
  <c r="B376" i="8"/>
  <c r="C376" i="8" s="1"/>
  <c r="B379" i="6" l="1"/>
  <c r="A380" i="6"/>
  <c r="E285" i="6"/>
  <c r="E66" i="17" s="1"/>
  <c r="E66" i="28"/>
  <c r="D376" i="16"/>
  <c r="E376" i="16" s="1"/>
  <c r="A377" i="16"/>
  <c r="C377" i="16" s="1"/>
  <c r="B378" i="16"/>
  <c r="C287" i="6"/>
  <c r="D286" i="6"/>
  <c r="E286" i="6" s="1"/>
  <c r="K379" i="7"/>
  <c r="L378" i="7"/>
  <c r="D376" i="8"/>
  <c r="E376" i="8" s="1"/>
  <c r="F376" i="8" s="1"/>
  <c r="A378" i="8"/>
  <c r="B377" i="8"/>
  <c r="C377" i="8" s="1"/>
  <c r="A381" i="6" l="1"/>
  <c r="B380" i="6"/>
  <c r="C288" i="6"/>
  <c r="D287" i="6"/>
  <c r="E287" i="6" s="1"/>
  <c r="D377" i="16"/>
  <c r="E377" i="16" s="1"/>
  <c r="B379" i="16"/>
  <c r="A378" i="16"/>
  <c r="C378" i="16" s="1"/>
  <c r="K380" i="7"/>
  <c r="L379" i="7"/>
  <c r="D377" i="8"/>
  <c r="E377" i="8" s="1"/>
  <c r="F377" i="8" s="1"/>
  <c r="A379" i="8"/>
  <c r="B378" i="8"/>
  <c r="C378" i="8" s="1"/>
  <c r="B381" i="6" l="1"/>
  <c r="A382" i="6"/>
  <c r="D378" i="16"/>
  <c r="E378" i="16" s="1"/>
  <c r="C289" i="6"/>
  <c r="D288" i="6"/>
  <c r="A379" i="16"/>
  <c r="C379" i="16" s="1"/>
  <c r="D379" i="16" s="1"/>
  <c r="E379" i="16" s="1"/>
  <c r="B380" i="16"/>
  <c r="K381" i="7"/>
  <c r="L380" i="7"/>
  <c r="D378" i="8"/>
  <c r="E378" i="8" s="1"/>
  <c r="F378" i="8" s="1"/>
  <c r="B379" i="8"/>
  <c r="C379" i="8" s="1"/>
  <c r="A380" i="8"/>
  <c r="A383" i="6" l="1"/>
  <c r="B382" i="6"/>
  <c r="E288" i="6"/>
  <c r="E67" i="28"/>
  <c r="C290" i="6"/>
  <c r="D289" i="6"/>
  <c r="E289" i="6" s="1"/>
  <c r="B381" i="16"/>
  <c r="A380" i="16"/>
  <c r="C380" i="16" s="1"/>
  <c r="K382" i="7"/>
  <c r="L381" i="7"/>
  <c r="D379" i="8"/>
  <c r="E379" i="8" s="1"/>
  <c r="F379" i="8" s="1"/>
  <c r="B380" i="8"/>
  <c r="C380" i="8" s="1"/>
  <c r="A381" i="8"/>
  <c r="A384" i="6" l="1"/>
  <c r="B383" i="6"/>
  <c r="E67" i="17"/>
  <c r="D380" i="16"/>
  <c r="E380" i="16" s="1"/>
  <c r="C291" i="6"/>
  <c r="D290" i="6"/>
  <c r="E290" i="6" s="1"/>
  <c r="B382" i="16"/>
  <c r="A381" i="16"/>
  <c r="C381" i="16" s="1"/>
  <c r="K383" i="7"/>
  <c r="L382" i="7"/>
  <c r="D380" i="8"/>
  <c r="E380" i="8" s="1"/>
  <c r="F380" i="8" s="1"/>
  <c r="A382" i="8"/>
  <c r="B381" i="8"/>
  <c r="C381" i="8" s="1"/>
  <c r="B384" i="6" l="1"/>
  <c r="A385" i="6"/>
  <c r="C292" i="6"/>
  <c r="D291" i="6"/>
  <c r="D381" i="16"/>
  <c r="E381" i="16" s="1"/>
  <c r="B383" i="16"/>
  <c r="A382" i="16"/>
  <c r="C382" i="16" s="1"/>
  <c r="D382" i="16" s="1"/>
  <c r="E382" i="16" s="1"/>
  <c r="K384" i="7"/>
  <c r="L383" i="7"/>
  <c r="D381" i="8"/>
  <c r="E381" i="8" s="1"/>
  <c r="F381" i="8" s="1"/>
  <c r="A383" i="8"/>
  <c r="B382" i="8"/>
  <c r="C382" i="8" s="1"/>
  <c r="A386" i="6" l="1"/>
  <c r="B385" i="6"/>
  <c r="E291" i="6"/>
  <c r="E68" i="28"/>
  <c r="A383" i="16"/>
  <c r="C383" i="16" s="1"/>
  <c r="D383" i="16" s="1"/>
  <c r="E383" i="16" s="1"/>
  <c r="B384" i="16"/>
  <c r="E68" i="17"/>
  <c r="C293" i="6"/>
  <c r="D292" i="6"/>
  <c r="E292" i="6" s="1"/>
  <c r="K385" i="7"/>
  <c r="L384" i="7"/>
  <c r="D382" i="8"/>
  <c r="E382" i="8" s="1"/>
  <c r="F382" i="8" s="1"/>
  <c r="A384" i="8"/>
  <c r="B383" i="8"/>
  <c r="C383" i="8" s="1"/>
  <c r="B386" i="6" l="1"/>
  <c r="A387" i="6"/>
  <c r="C294" i="6"/>
  <c r="D293" i="6"/>
  <c r="E293" i="6" s="1"/>
  <c r="B385" i="16"/>
  <c r="A385" i="16" s="1"/>
  <c r="C385" i="16" s="1"/>
  <c r="A384" i="16"/>
  <c r="C384" i="16" s="1"/>
  <c r="D384" i="16" s="1"/>
  <c r="E384" i="16" s="1"/>
  <c r="K386" i="7"/>
  <c r="L385" i="7"/>
  <c r="D383" i="8"/>
  <c r="E383" i="8" s="1"/>
  <c r="F383" i="8" s="1"/>
  <c r="A385" i="8"/>
  <c r="B384" i="8"/>
  <c r="C384" i="8" s="1"/>
  <c r="A388" i="6" l="1"/>
  <c r="B387" i="6"/>
  <c r="D385" i="16"/>
  <c r="E385" i="16" s="1"/>
  <c r="C295" i="6"/>
  <c r="D294" i="6"/>
  <c r="K387" i="7"/>
  <c r="L386" i="7"/>
  <c r="D384" i="8"/>
  <c r="E384" i="8" s="1"/>
  <c r="F384" i="8" s="1"/>
  <c r="B385" i="8"/>
  <c r="C385" i="8" s="1"/>
  <c r="A386" i="8"/>
  <c r="A389" i="6" l="1"/>
  <c r="B388" i="6"/>
  <c r="E294" i="6"/>
  <c r="E69" i="28"/>
  <c r="C296" i="6"/>
  <c r="D295" i="6"/>
  <c r="E295" i="6" s="1"/>
  <c r="E69" i="17"/>
  <c r="K388" i="7"/>
  <c r="L387" i="7"/>
  <c r="D385" i="8"/>
  <c r="E385" i="8" s="1"/>
  <c r="F385" i="8" s="1"/>
  <c r="B386" i="8"/>
  <c r="C386" i="8" s="1"/>
  <c r="A387" i="8"/>
  <c r="B389" i="6" l="1"/>
  <c r="A390" i="6"/>
  <c r="C297" i="6"/>
  <c r="D296" i="6"/>
  <c r="E296" i="6" s="1"/>
  <c r="K389" i="7"/>
  <c r="L388" i="7"/>
  <c r="D386" i="8"/>
  <c r="E386" i="8" s="1"/>
  <c r="F386" i="8" s="1"/>
  <c r="B387" i="8"/>
  <c r="C387" i="8" s="1"/>
  <c r="A388" i="8"/>
  <c r="A391" i="6" l="1"/>
  <c r="B390" i="6"/>
  <c r="C298" i="6"/>
  <c r="D297" i="6"/>
  <c r="K390" i="7"/>
  <c r="L389" i="7"/>
  <c r="D387" i="8"/>
  <c r="E387" i="8" s="1"/>
  <c r="F387" i="8" s="1"/>
  <c r="B388" i="8"/>
  <c r="C388" i="8" s="1"/>
  <c r="A389" i="8"/>
  <c r="B391" i="6" l="1"/>
  <c r="A392" i="6"/>
  <c r="E297" i="6"/>
  <c r="E70" i="28"/>
  <c r="E70" i="17"/>
  <c r="C299" i="6"/>
  <c r="D298" i="6"/>
  <c r="E298" i="6" s="1"/>
  <c r="K391" i="7"/>
  <c r="L390" i="7"/>
  <c r="D388" i="8"/>
  <c r="E388" i="8" s="1"/>
  <c r="F388" i="8" s="1"/>
  <c r="B389" i="8"/>
  <c r="C389" i="8" s="1"/>
  <c r="A390" i="8"/>
  <c r="A393" i="6" l="1"/>
  <c r="B392" i="6"/>
  <c r="C300" i="6"/>
  <c r="D299" i="6"/>
  <c r="E299" i="6" s="1"/>
  <c r="K392" i="7"/>
  <c r="L391" i="7"/>
  <c r="D389" i="8"/>
  <c r="E389" i="8" s="1"/>
  <c r="F389" i="8" s="1"/>
  <c r="A391" i="8"/>
  <c r="B390" i="8"/>
  <c r="C390" i="8" s="1"/>
  <c r="B393" i="6" l="1"/>
  <c r="A394" i="6"/>
  <c r="C301" i="6"/>
  <c r="D300" i="6"/>
  <c r="K393" i="7"/>
  <c r="L392" i="7"/>
  <c r="D390" i="8"/>
  <c r="E390" i="8" s="1"/>
  <c r="F390" i="8" s="1"/>
  <c r="A392" i="8"/>
  <c r="B391" i="8"/>
  <c r="C391" i="8" s="1"/>
  <c r="A395" i="6" l="1"/>
  <c r="B394" i="6"/>
  <c r="E300" i="6"/>
  <c r="E71" i="28"/>
  <c r="C302" i="6"/>
  <c r="D301" i="6"/>
  <c r="E301" i="6" s="1"/>
  <c r="K394" i="7"/>
  <c r="L393" i="7"/>
  <c r="D391" i="8"/>
  <c r="E391" i="8" s="1"/>
  <c r="F391" i="8" s="1"/>
  <c r="A393" i="8"/>
  <c r="B392" i="8"/>
  <c r="C392" i="8" s="1"/>
  <c r="B395" i="6" l="1"/>
  <c r="A396" i="6"/>
  <c r="E71" i="17"/>
  <c r="D302" i="6"/>
  <c r="E302" i="6" s="1"/>
  <c r="C303" i="6"/>
  <c r="K395" i="7"/>
  <c r="L394" i="7"/>
  <c r="D392" i="8"/>
  <c r="E392" i="8" s="1"/>
  <c r="F392" i="8" s="1"/>
  <c r="A394" i="8"/>
  <c r="B393" i="8"/>
  <c r="C393" i="8" s="1"/>
  <c r="A397" i="6" l="1"/>
  <c r="B396" i="6"/>
  <c r="D303" i="6"/>
  <c r="C304" i="6"/>
  <c r="K396" i="7"/>
  <c r="L395" i="7"/>
  <c r="D393" i="8"/>
  <c r="E393" i="8" s="1"/>
  <c r="F393" i="8" s="1"/>
  <c r="B394" i="8"/>
  <c r="C394" i="8" s="1"/>
  <c r="A395" i="8"/>
  <c r="B397" i="6" l="1"/>
  <c r="A398" i="6"/>
  <c r="E303" i="6"/>
  <c r="E72" i="28"/>
  <c r="D304" i="6"/>
  <c r="E304" i="6" s="1"/>
  <c r="C305" i="6"/>
  <c r="E72" i="17"/>
  <c r="K397" i="7"/>
  <c r="L396" i="7"/>
  <c r="D394" i="8"/>
  <c r="E394" i="8" s="1"/>
  <c r="F394" i="8" s="1"/>
  <c r="B395" i="8"/>
  <c r="C395" i="8" s="1"/>
  <c r="A396" i="8"/>
  <c r="A399" i="6" l="1"/>
  <c r="B398" i="6"/>
  <c r="C306" i="6"/>
  <c r="D305" i="6"/>
  <c r="E305" i="6" s="1"/>
  <c r="K398" i="7"/>
  <c r="L397" i="7"/>
  <c r="D395" i="8"/>
  <c r="E395" i="8" s="1"/>
  <c r="F395" i="8" s="1"/>
  <c r="B396" i="8"/>
  <c r="C396" i="8" s="1"/>
  <c r="A397" i="8"/>
  <c r="B399" i="6" l="1"/>
  <c r="A400" i="6"/>
  <c r="C307" i="6"/>
  <c r="D306" i="6"/>
  <c r="K399" i="7"/>
  <c r="L398" i="7"/>
  <c r="D396" i="8"/>
  <c r="E396" i="8" s="1"/>
  <c r="F396" i="8" s="1"/>
  <c r="B397" i="8"/>
  <c r="C397" i="8" s="1"/>
  <c r="A398" i="8"/>
  <c r="A401" i="6" l="1"/>
  <c r="B400" i="6"/>
  <c r="E306" i="6"/>
  <c r="E73" i="28"/>
  <c r="E73" i="17"/>
  <c r="C308" i="6"/>
  <c r="D307" i="6"/>
  <c r="E307" i="6" s="1"/>
  <c r="K400" i="7"/>
  <c r="L399" i="7"/>
  <c r="D397" i="8"/>
  <c r="E397" i="8" s="1"/>
  <c r="F397" i="8" s="1"/>
  <c r="B398" i="8"/>
  <c r="C398" i="8" s="1"/>
  <c r="A399" i="8"/>
  <c r="B401" i="6" l="1"/>
  <c r="A402" i="6"/>
  <c r="D308" i="6"/>
  <c r="E308" i="6" s="1"/>
  <c r="C309" i="6"/>
  <c r="K401" i="7"/>
  <c r="L400" i="7"/>
  <c r="D398" i="8"/>
  <c r="E398" i="8" s="1"/>
  <c r="F398" i="8" s="1"/>
  <c r="B399" i="8"/>
  <c r="C399" i="8" s="1"/>
  <c r="A400" i="8"/>
  <c r="A403" i="6" l="1"/>
  <c r="B402" i="6"/>
  <c r="C310" i="6"/>
  <c r="D309" i="6"/>
  <c r="K402" i="7"/>
  <c r="L401" i="7"/>
  <c r="D399" i="8"/>
  <c r="E399" i="8" s="1"/>
  <c r="F399" i="8" s="1"/>
  <c r="A401" i="8"/>
  <c r="B400" i="8"/>
  <c r="C400" i="8" s="1"/>
  <c r="B403" i="6" l="1"/>
  <c r="A404" i="6"/>
  <c r="E309" i="6"/>
  <c r="E74" i="28"/>
  <c r="E74" i="17"/>
  <c r="D310" i="6"/>
  <c r="E310" i="6" s="1"/>
  <c r="C311" i="6"/>
  <c r="K403" i="7"/>
  <c r="L402" i="7"/>
  <c r="D400" i="8"/>
  <c r="E400" i="8" s="1"/>
  <c r="F400" i="8" s="1"/>
  <c r="B401" i="8"/>
  <c r="C401" i="8" s="1"/>
  <c r="A402" i="8"/>
  <c r="A405" i="6" l="1"/>
  <c r="B404" i="6"/>
  <c r="C312" i="6"/>
  <c r="D311" i="6"/>
  <c r="E311" i="6" s="1"/>
  <c r="K404" i="7"/>
  <c r="L403" i="7"/>
  <c r="D401" i="8"/>
  <c r="E401" i="8" s="1"/>
  <c r="F401" i="8" s="1"/>
  <c r="B402" i="8"/>
  <c r="C402" i="8" s="1"/>
  <c r="A403" i="8"/>
  <c r="A406" i="6" l="1"/>
  <c r="B405" i="6"/>
  <c r="D312" i="6"/>
  <c r="C313" i="6"/>
  <c r="K405" i="7"/>
  <c r="L404" i="7"/>
  <c r="D402" i="8"/>
  <c r="E402" i="8" s="1"/>
  <c r="F402" i="8" s="1"/>
  <c r="B403" i="8"/>
  <c r="C403" i="8" s="1"/>
  <c r="A404" i="8"/>
  <c r="A407" i="6" l="1"/>
  <c r="B406" i="6"/>
  <c r="E312" i="6"/>
  <c r="E75" i="28"/>
  <c r="E75" i="17"/>
  <c r="C314" i="6"/>
  <c r="D313" i="6"/>
  <c r="E313" i="6" s="1"/>
  <c r="K406" i="7"/>
  <c r="L405" i="7"/>
  <c r="D403" i="8"/>
  <c r="E403" i="8" s="1"/>
  <c r="F403" i="8" s="1"/>
  <c r="A405" i="8"/>
  <c r="B404" i="8"/>
  <c r="C404" i="8" s="1"/>
  <c r="B407" i="6" l="1"/>
  <c r="A408" i="6"/>
  <c r="D314" i="6"/>
  <c r="E314" i="6" s="1"/>
  <c r="C315" i="6"/>
  <c r="K407" i="7"/>
  <c r="L406" i="7"/>
  <c r="D404" i="8"/>
  <c r="E404" i="8" s="1"/>
  <c r="F404" i="8" s="1"/>
  <c r="A406" i="8"/>
  <c r="B405" i="8"/>
  <c r="C405" i="8" s="1"/>
  <c r="A409" i="6" l="1"/>
  <c r="B408" i="6"/>
  <c r="D315" i="6"/>
  <c r="C316" i="6"/>
  <c r="K408" i="7"/>
  <c r="L407" i="7"/>
  <c r="D405" i="8"/>
  <c r="E405" i="8" s="1"/>
  <c r="F405" i="8" s="1"/>
  <c r="B406" i="8"/>
  <c r="C406" i="8" s="1"/>
  <c r="A407" i="8"/>
  <c r="B409" i="6" l="1"/>
  <c r="A410" i="6"/>
  <c r="E315" i="6"/>
  <c r="E76" i="28"/>
  <c r="E76" i="17"/>
  <c r="D316" i="6"/>
  <c r="E316" i="6" s="1"/>
  <c r="C317" i="6"/>
  <c r="K409" i="7"/>
  <c r="L408" i="7"/>
  <c r="D406" i="8"/>
  <c r="E406" i="8" s="1"/>
  <c r="F406" i="8" s="1"/>
  <c r="A408" i="8"/>
  <c r="B407" i="8"/>
  <c r="C407" i="8" s="1"/>
  <c r="A411" i="6" l="1"/>
  <c r="B410" i="6"/>
  <c r="D317" i="6"/>
  <c r="E317" i="6" s="1"/>
  <c r="C318" i="6"/>
  <c r="K410" i="7"/>
  <c r="L409" i="7"/>
  <c r="D407" i="8"/>
  <c r="E407" i="8" s="1"/>
  <c r="F407" i="8" s="1"/>
  <c r="B408" i="8"/>
  <c r="C408" i="8" s="1"/>
  <c r="A409" i="8"/>
  <c r="B411" i="6" l="1"/>
  <c r="A412" i="6"/>
  <c r="D318" i="6"/>
  <c r="C319" i="6"/>
  <c r="K411" i="7"/>
  <c r="L410" i="7"/>
  <c r="D408" i="8"/>
  <c r="E408" i="8" s="1"/>
  <c r="F408" i="8" s="1"/>
  <c r="B409" i="8"/>
  <c r="C409" i="8" s="1"/>
  <c r="A410" i="8"/>
  <c r="A413" i="6" l="1"/>
  <c r="B413" i="6" s="1"/>
  <c r="B412" i="6"/>
  <c r="E318" i="6"/>
  <c r="E77" i="28"/>
  <c r="D319" i="6"/>
  <c r="E319" i="6" s="1"/>
  <c r="C320" i="6"/>
  <c r="K412" i="7"/>
  <c r="L411" i="7"/>
  <c r="D409" i="8"/>
  <c r="E409" i="8" s="1"/>
  <c r="F409" i="8" s="1"/>
  <c r="B410" i="8"/>
  <c r="C410" i="8" s="1"/>
  <c r="A411" i="8"/>
  <c r="E77" i="17" l="1"/>
  <c r="D320" i="6"/>
  <c r="E320" i="6" s="1"/>
  <c r="C321" i="6"/>
  <c r="K413" i="7"/>
  <c r="L412" i="7"/>
  <c r="D410" i="8"/>
  <c r="E410" i="8" s="1"/>
  <c r="F410" i="8" s="1"/>
  <c r="B411" i="8"/>
  <c r="C411" i="8" s="1"/>
  <c r="A412" i="8"/>
  <c r="D321" i="6" l="1"/>
  <c r="C322" i="6"/>
  <c r="K414" i="7"/>
  <c r="L413" i="7"/>
  <c r="D411" i="8"/>
  <c r="E411" i="8" s="1"/>
  <c r="F411" i="8" s="1"/>
  <c r="A413" i="8"/>
  <c r="B412" i="8"/>
  <c r="C412" i="8" s="1"/>
  <c r="E321" i="6" l="1"/>
  <c r="E78" i="28"/>
  <c r="D322" i="6"/>
  <c r="E322" i="6" s="1"/>
  <c r="C323" i="6"/>
  <c r="K415" i="7"/>
  <c r="L414" i="7"/>
  <c r="D412" i="8"/>
  <c r="E412" i="8" s="1"/>
  <c r="F412" i="8" s="1"/>
  <c r="A414" i="8"/>
  <c r="B413" i="8"/>
  <c r="C413" i="8" s="1"/>
  <c r="E78" i="17" l="1"/>
  <c r="D323" i="6"/>
  <c r="E323" i="6" s="1"/>
  <c r="C324" i="6"/>
  <c r="K416" i="7"/>
  <c r="L415" i="7"/>
  <c r="D413" i="8"/>
  <c r="E413" i="8" s="1"/>
  <c r="F413" i="8" s="1"/>
  <c r="B414" i="8"/>
  <c r="C414" i="8" s="1"/>
  <c r="A415" i="8"/>
  <c r="C325" i="6" l="1"/>
  <c r="D324" i="6"/>
  <c r="E324" i="6" s="1"/>
  <c r="K417" i="7"/>
  <c r="L416" i="7"/>
  <c r="D414" i="8"/>
  <c r="E414" i="8" s="1"/>
  <c r="F414" i="8" s="1"/>
  <c r="B415" i="8"/>
  <c r="C415" i="8" s="1"/>
  <c r="A416" i="8"/>
  <c r="D325" i="6" l="1"/>
  <c r="E325" i="6" s="1"/>
  <c r="C326" i="6"/>
  <c r="K418" i="7"/>
  <c r="L417" i="7"/>
  <c r="D415" i="8"/>
  <c r="E415" i="8" s="1"/>
  <c r="F415" i="8" s="1"/>
  <c r="B416" i="8"/>
  <c r="C416" i="8" s="1"/>
  <c r="A417" i="8"/>
  <c r="D326" i="6" l="1"/>
  <c r="E326" i="6" s="1"/>
  <c r="C327" i="6"/>
  <c r="K419" i="7"/>
  <c r="L418" i="7"/>
  <c r="D416" i="8"/>
  <c r="E416" i="8" s="1"/>
  <c r="F416" i="8" s="1"/>
  <c r="A418" i="8"/>
  <c r="B417" i="8"/>
  <c r="C417" i="8" s="1"/>
  <c r="C328" i="6" l="1"/>
  <c r="D327" i="6"/>
  <c r="E327" i="6" s="1"/>
  <c r="K420" i="7"/>
  <c r="L419" i="7"/>
  <c r="D417" i="8"/>
  <c r="E417" i="8" s="1"/>
  <c r="F417" i="8" s="1"/>
  <c r="A419" i="8"/>
  <c r="B418" i="8"/>
  <c r="C418" i="8" s="1"/>
  <c r="D328" i="6" l="1"/>
  <c r="E328" i="6" s="1"/>
  <c r="C329" i="6"/>
  <c r="K421" i="7"/>
  <c r="L420" i="7"/>
  <c r="D418" i="8"/>
  <c r="E418" i="8" s="1"/>
  <c r="F418" i="8" s="1"/>
  <c r="A420" i="8"/>
  <c r="B419" i="8"/>
  <c r="C419" i="8" s="1"/>
  <c r="C330" i="6" l="1"/>
  <c r="D329" i="6"/>
  <c r="E329" i="6" s="1"/>
  <c r="K422" i="7"/>
  <c r="L421" i="7"/>
  <c r="D419" i="8"/>
  <c r="E419" i="8" s="1"/>
  <c r="F419" i="8" s="1"/>
  <c r="B420" i="8"/>
  <c r="C420" i="8" s="1"/>
  <c r="A421" i="8"/>
  <c r="D330" i="6" l="1"/>
  <c r="E330" i="6" s="1"/>
  <c r="C331" i="6"/>
  <c r="K423" i="7"/>
  <c r="L422" i="7"/>
  <c r="D420" i="8"/>
  <c r="E420" i="8" s="1"/>
  <c r="F420" i="8" s="1"/>
  <c r="A422" i="8"/>
  <c r="B421" i="8"/>
  <c r="C421" i="8" s="1"/>
  <c r="D331" i="6" l="1"/>
  <c r="E331" i="6" s="1"/>
  <c r="C332" i="6"/>
  <c r="K424" i="7"/>
  <c r="L423" i="7"/>
  <c r="D421" i="8"/>
  <c r="E421" i="8" s="1"/>
  <c r="F421" i="8" s="1"/>
  <c r="B422" i="8"/>
  <c r="C422" i="8" s="1"/>
  <c r="A423" i="8"/>
  <c r="D332" i="6" l="1"/>
  <c r="E332" i="6" s="1"/>
  <c r="C333" i="6"/>
  <c r="K425" i="7"/>
  <c r="L424" i="7"/>
  <c r="D422" i="8"/>
  <c r="E422" i="8" s="1"/>
  <c r="F422" i="8" s="1"/>
  <c r="A424" i="8"/>
  <c r="B423" i="8"/>
  <c r="C423" i="8" s="1"/>
  <c r="D333" i="6" l="1"/>
  <c r="E333" i="6" s="1"/>
  <c r="C334" i="6"/>
  <c r="K426" i="7"/>
  <c r="L425" i="7"/>
  <c r="D423" i="8"/>
  <c r="E423" i="8" s="1"/>
  <c r="F423" i="8" s="1"/>
  <c r="A425" i="8"/>
  <c r="B424" i="8"/>
  <c r="C424" i="8" s="1"/>
  <c r="D334" i="6" l="1"/>
  <c r="E334" i="6" s="1"/>
  <c r="C335" i="6"/>
  <c r="K427" i="7"/>
  <c r="L426" i="7"/>
  <c r="D424" i="8"/>
  <c r="E424" i="8" s="1"/>
  <c r="F424" i="8" s="1"/>
  <c r="B425" i="8"/>
  <c r="C425" i="8" s="1"/>
  <c r="A426" i="8"/>
  <c r="C336" i="6" l="1"/>
  <c r="D335" i="6"/>
  <c r="E335" i="6" s="1"/>
  <c r="K428" i="7"/>
  <c r="L427" i="7"/>
  <c r="D425" i="8"/>
  <c r="E425" i="8" s="1"/>
  <c r="F425" i="8" s="1"/>
  <c r="A427" i="8"/>
  <c r="B426" i="8"/>
  <c r="C426" i="8" s="1"/>
  <c r="D336" i="6" l="1"/>
  <c r="E336" i="6" s="1"/>
  <c r="C337" i="6"/>
  <c r="K429" i="7"/>
  <c r="L428" i="7"/>
  <c r="D426" i="8"/>
  <c r="E426" i="8" s="1"/>
  <c r="F426" i="8" s="1"/>
  <c r="B427" i="8"/>
  <c r="C427" i="8" s="1"/>
  <c r="A428" i="8"/>
  <c r="D337" i="6" l="1"/>
  <c r="E337" i="6" s="1"/>
  <c r="C338" i="6"/>
  <c r="K430" i="7"/>
  <c r="L429" i="7"/>
  <c r="D427" i="8"/>
  <c r="E427" i="8" s="1"/>
  <c r="F427" i="8" s="1"/>
  <c r="A429" i="8"/>
  <c r="B428" i="8"/>
  <c r="C428" i="8" s="1"/>
  <c r="C339" i="6" l="1"/>
  <c r="D338" i="6"/>
  <c r="E338" i="6" s="1"/>
  <c r="K431" i="7"/>
  <c r="L430" i="7"/>
  <c r="D428" i="8"/>
  <c r="E428" i="8" s="1"/>
  <c r="F428" i="8" s="1"/>
  <c r="B429" i="8"/>
  <c r="C429" i="8" s="1"/>
  <c r="A430" i="8"/>
  <c r="D339" i="6" l="1"/>
  <c r="E339" i="6" s="1"/>
  <c r="C340" i="6"/>
  <c r="K432" i="7"/>
  <c r="L431" i="7"/>
  <c r="D429" i="8"/>
  <c r="E429" i="8" s="1"/>
  <c r="F429" i="8" s="1"/>
  <c r="B430" i="8"/>
  <c r="C430" i="8" s="1"/>
  <c r="A431" i="8"/>
  <c r="D340" i="6" l="1"/>
  <c r="E340" i="6" s="1"/>
  <c r="C341" i="6"/>
  <c r="K433" i="7"/>
  <c r="L432" i="7"/>
  <c r="D430" i="8"/>
  <c r="E430" i="8" s="1"/>
  <c r="F430" i="8" s="1"/>
  <c r="B431" i="8"/>
  <c r="C431" i="8" s="1"/>
  <c r="A432" i="8"/>
  <c r="D341" i="6" l="1"/>
  <c r="E341" i="6" s="1"/>
  <c r="C342" i="6"/>
  <c r="K434" i="7"/>
  <c r="L433" i="7"/>
  <c r="D431" i="8"/>
  <c r="E431" i="8" s="1"/>
  <c r="F431" i="8" s="1"/>
  <c r="B432" i="8"/>
  <c r="C432" i="8" s="1"/>
  <c r="A433" i="8"/>
  <c r="B433" i="8" s="1"/>
  <c r="D342" i="6" l="1"/>
  <c r="E342" i="6" s="1"/>
  <c r="C343" i="6"/>
  <c r="K435" i="7"/>
  <c r="L434" i="7"/>
  <c r="C433" i="8"/>
  <c r="D433" i="8" s="1"/>
  <c r="E433" i="8" s="1"/>
  <c r="F433" i="8" s="1"/>
  <c r="D432" i="8"/>
  <c r="E432" i="8" s="1"/>
  <c r="F432" i="8" s="1"/>
  <c r="C344" i="6" l="1"/>
  <c r="D343" i="6"/>
  <c r="E343" i="6" s="1"/>
  <c r="K436" i="7"/>
  <c r="L435" i="7"/>
  <c r="C345" i="6" l="1"/>
  <c r="D344" i="6"/>
  <c r="E344" i="6" s="1"/>
  <c r="K437" i="7"/>
  <c r="L436" i="7"/>
  <c r="C346" i="6" l="1"/>
  <c r="D345" i="6"/>
  <c r="E345" i="6" s="1"/>
  <c r="K438" i="7"/>
  <c r="L437" i="7"/>
  <c r="D346" i="6" l="1"/>
  <c r="E346" i="6" s="1"/>
  <c r="C347" i="6"/>
  <c r="K439" i="7"/>
  <c r="L438" i="7"/>
  <c r="C348" i="6" l="1"/>
  <c r="D347" i="6"/>
  <c r="E347" i="6" s="1"/>
  <c r="K440" i="7"/>
  <c r="L439" i="7"/>
  <c r="D348" i="6" l="1"/>
  <c r="E348" i="6" s="1"/>
  <c r="C349" i="6"/>
  <c r="K441" i="7"/>
  <c r="L440" i="7"/>
  <c r="D349" i="6" l="1"/>
  <c r="E349" i="6" s="1"/>
  <c r="C350" i="6"/>
  <c r="K442" i="7"/>
  <c r="L441" i="7"/>
  <c r="D350" i="6" l="1"/>
  <c r="E350" i="6" s="1"/>
  <c r="C351" i="6"/>
  <c r="K443" i="7"/>
  <c r="L442" i="7"/>
  <c r="D351" i="6" l="1"/>
  <c r="E351" i="6" s="1"/>
  <c r="C352" i="6"/>
  <c r="K444" i="7"/>
  <c r="L443" i="7"/>
  <c r="D352" i="6" l="1"/>
  <c r="E352" i="6" s="1"/>
  <c r="C353" i="6"/>
  <c r="K445" i="7"/>
  <c r="L444" i="7"/>
  <c r="D353" i="6" l="1"/>
  <c r="E353" i="6" s="1"/>
  <c r="C354" i="6"/>
  <c r="K446" i="7"/>
  <c r="L445" i="7"/>
  <c r="D354" i="6" l="1"/>
  <c r="E354" i="6" s="1"/>
  <c r="C355" i="6"/>
  <c r="K447" i="7"/>
  <c r="L446" i="7"/>
  <c r="D355" i="6" l="1"/>
  <c r="E355" i="6" s="1"/>
  <c r="C356" i="6"/>
  <c r="K448" i="7"/>
  <c r="L447" i="7"/>
  <c r="D356" i="6" l="1"/>
  <c r="E356" i="6" s="1"/>
  <c r="C357" i="6"/>
  <c r="K449" i="7"/>
  <c r="L448" i="7"/>
  <c r="D357" i="6" l="1"/>
  <c r="E357" i="6" s="1"/>
  <c r="C358" i="6"/>
  <c r="K450" i="7"/>
  <c r="L449" i="7"/>
  <c r="D358" i="6" l="1"/>
  <c r="E358" i="6" s="1"/>
  <c r="C359" i="6"/>
  <c r="K451" i="7"/>
  <c r="L450" i="7"/>
  <c r="D359" i="6" l="1"/>
  <c r="E359" i="6" s="1"/>
  <c r="C360" i="6"/>
  <c r="K452" i="7"/>
  <c r="L451" i="7"/>
  <c r="D360" i="6" l="1"/>
  <c r="E360" i="6" s="1"/>
  <c r="C361" i="6"/>
  <c r="K453" i="7"/>
  <c r="L452" i="7"/>
  <c r="D361" i="6" l="1"/>
  <c r="E361" i="6" s="1"/>
  <c r="C362" i="6"/>
  <c r="K454" i="7"/>
  <c r="L453" i="7"/>
  <c r="D362" i="6" l="1"/>
  <c r="E362" i="6" s="1"/>
  <c r="C363" i="6"/>
  <c r="K455" i="7"/>
  <c r="L454" i="7"/>
  <c r="D363" i="6" l="1"/>
  <c r="E363" i="6" s="1"/>
  <c r="C364" i="6"/>
  <c r="K456" i="7"/>
  <c r="L455" i="7"/>
  <c r="D364" i="6" l="1"/>
  <c r="E364" i="6" s="1"/>
  <c r="C365" i="6"/>
  <c r="K457" i="7"/>
  <c r="L456" i="7"/>
  <c r="C366" i="6" l="1"/>
  <c r="D365" i="6"/>
  <c r="E365" i="6" s="1"/>
  <c r="K458" i="7"/>
  <c r="L457" i="7"/>
  <c r="D366" i="6" l="1"/>
  <c r="E366" i="6" s="1"/>
  <c r="C367" i="6"/>
  <c r="K459" i="7"/>
  <c r="L458" i="7"/>
  <c r="D367" i="6" l="1"/>
  <c r="E367" i="6" s="1"/>
  <c r="C368" i="6"/>
  <c r="K460" i="7"/>
  <c r="L459" i="7"/>
  <c r="D368" i="6" l="1"/>
  <c r="E368" i="6" s="1"/>
  <c r="C369" i="6"/>
  <c r="K461" i="7"/>
  <c r="L460" i="7"/>
  <c r="C370" i="6" l="1"/>
  <c r="D369" i="6"/>
  <c r="E369" i="6" s="1"/>
  <c r="K462" i="7"/>
  <c r="L461" i="7"/>
  <c r="D370" i="6" l="1"/>
  <c r="E370" i="6" s="1"/>
  <c r="C371" i="6"/>
  <c r="K463" i="7"/>
  <c r="L462" i="7"/>
  <c r="D371" i="6" l="1"/>
  <c r="E371" i="6" s="1"/>
  <c r="C372" i="6"/>
  <c r="K464" i="7"/>
  <c r="L463" i="7"/>
  <c r="D372" i="6" l="1"/>
  <c r="E372" i="6" s="1"/>
  <c r="C373" i="6"/>
  <c r="K465" i="7"/>
  <c r="L464" i="7"/>
  <c r="C374" i="6" l="1"/>
  <c r="D373" i="6"/>
  <c r="E373" i="6" s="1"/>
  <c r="K466" i="7"/>
  <c r="L465" i="7"/>
  <c r="C375" i="6" l="1"/>
  <c r="D374" i="6"/>
  <c r="E374" i="6" s="1"/>
  <c r="K467" i="7"/>
  <c r="L466" i="7"/>
  <c r="D375" i="6" l="1"/>
  <c r="E375" i="6" s="1"/>
  <c r="C376" i="6"/>
  <c r="K468" i="7"/>
  <c r="L467" i="7"/>
  <c r="C377" i="6" l="1"/>
  <c r="D376" i="6"/>
  <c r="E376" i="6" s="1"/>
  <c r="K469" i="7"/>
  <c r="L468" i="7"/>
  <c r="C378" i="6" l="1"/>
  <c r="D377" i="6"/>
  <c r="E377" i="6" s="1"/>
  <c r="K470" i="7"/>
  <c r="L469" i="7"/>
  <c r="C379" i="6" l="1"/>
  <c r="D378" i="6"/>
  <c r="E378" i="6" s="1"/>
  <c r="K471" i="7"/>
  <c r="L470" i="7"/>
  <c r="D379" i="6" l="1"/>
  <c r="E379" i="6" s="1"/>
  <c r="C380" i="6"/>
  <c r="K472" i="7"/>
  <c r="L471" i="7"/>
  <c r="C381" i="6" l="1"/>
  <c r="D380" i="6"/>
  <c r="E380" i="6" s="1"/>
  <c r="K473" i="7"/>
  <c r="L472" i="7"/>
  <c r="C382" i="6" l="1"/>
  <c r="D381" i="6"/>
  <c r="E381" i="6" s="1"/>
  <c r="K474" i="7"/>
  <c r="L473" i="7"/>
  <c r="C383" i="6" l="1"/>
  <c r="D382" i="6"/>
  <c r="E382" i="6" s="1"/>
  <c r="K475" i="7"/>
  <c r="L474" i="7"/>
  <c r="C384" i="6" l="1"/>
  <c r="D383" i="6"/>
  <c r="E383" i="6" s="1"/>
  <c r="K476" i="7"/>
  <c r="L475" i="7"/>
  <c r="D384" i="6" l="1"/>
  <c r="E384" i="6" s="1"/>
  <c r="C385" i="6"/>
  <c r="K477" i="7"/>
  <c r="L476" i="7"/>
  <c r="C386" i="6" l="1"/>
  <c r="D385" i="6"/>
  <c r="E385" i="6" s="1"/>
  <c r="K478" i="7"/>
  <c r="L477" i="7"/>
  <c r="C387" i="6" l="1"/>
  <c r="D386" i="6"/>
  <c r="E386" i="6" s="1"/>
  <c r="K479" i="7"/>
  <c r="L478" i="7"/>
  <c r="C388" i="6" l="1"/>
  <c r="D387" i="6"/>
  <c r="E387" i="6" s="1"/>
  <c r="K480" i="7"/>
  <c r="L479" i="7"/>
  <c r="D388" i="6" l="1"/>
  <c r="E388" i="6" s="1"/>
  <c r="C389" i="6"/>
  <c r="K481" i="7"/>
  <c r="L480" i="7"/>
  <c r="C390" i="6" l="1"/>
  <c r="D389" i="6"/>
  <c r="E389" i="6" s="1"/>
  <c r="K482" i="7"/>
  <c r="L481" i="7"/>
  <c r="C391" i="6" l="1"/>
  <c r="D390" i="6"/>
  <c r="E390" i="6" s="1"/>
  <c r="K483" i="7"/>
  <c r="L482" i="7"/>
  <c r="D391" i="6" l="1"/>
  <c r="E391" i="6" s="1"/>
  <c r="C392" i="6"/>
  <c r="K484" i="7"/>
  <c r="L483" i="7"/>
  <c r="D392" i="6" l="1"/>
  <c r="E392" i="6" s="1"/>
  <c r="C393" i="6"/>
  <c r="K485" i="7"/>
  <c r="L484" i="7"/>
  <c r="C394" i="6" l="1"/>
  <c r="D393" i="6"/>
  <c r="E393" i="6" s="1"/>
  <c r="K486" i="7"/>
  <c r="L485" i="7"/>
  <c r="D394" i="6" l="1"/>
  <c r="E394" i="6" s="1"/>
  <c r="C395" i="6"/>
  <c r="K487" i="7"/>
  <c r="L486" i="7"/>
  <c r="C396" i="6" l="1"/>
  <c r="D395" i="6"/>
  <c r="E395" i="6" s="1"/>
  <c r="K488" i="7"/>
  <c r="L487" i="7"/>
  <c r="C397" i="6" l="1"/>
  <c r="D396" i="6"/>
  <c r="E396" i="6" s="1"/>
  <c r="K489" i="7"/>
  <c r="L488" i="7"/>
  <c r="C398" i="6" l="1"/>
  <c r="D397" i="6"/>
  <c r="E397" i="6" s="1"/>
  <c r="K490" i="7"/>
  <c r="L489" i="7"/>
  <c r="D398" i="6" l="1"/>
  <c r="E398" i="6" s="1"/>
  <c r="C399" i="6"/>
  <c r="K491" i="7"/>
  <c r="L490" i="7"/>
  <c r="D399" i="6" l="1"/>
  <c r="E399" i="6" s="1"/>
  <c r="C400" i="6"/>
  <c r="K492" i="7"/>
  <c r="L491" i="7"/>
  <c r="C401" i="6" l="1"/>
  <c r="D400" i="6"/>
  <c r="E400" i="6" s="1"/>
  <c r="K493" i="7"/>
  <c r="L492" i="7"/>
  <c r="D401" i="6" l="1"/>
  <c r="E401" i="6" s="1"/>
  <c r="C402" i="6"/>
  <c r="K494" i="7"/>
  <c r="L493" i="7"/>
  <c r="D402" i="6" l="1"/>
  <c r="E402" i="6" s="1"/>
  <c r="C403" i="6"/>
  <c r="K495" i="7"/>
  <c r="L494" i="7"/>
  <c r="C404" i="6" l="1"/>
  <c r="D403" i="6"/>
  <c r="E403" i="6" s="1"/>
  <c r="K496" i="7"/>
  <c r="L495" i="7"/>
  <c r="D404" i="6" l="1"/>
  <c r="E404" i="6" s="1"/>
  <c r="C405" i="6"/>
  <c r="K497" i="7"/>
  <c r="L496" i="7"/>
  <c r="D405" i="6" l="1"/>
  <c r="E405" i="6" s="1"/>
  <c r="C406" i="6"/>
  <c r="K498" i="7"/>
  <c r="L497" i="7"/>
  <c r="D406" i="6" l="1"/>
  <c r="E406" i="6" s="1"/>
  <c r="C407" i="6"/>
  <c r="K499" i="7"/>
  <c r="L498" i="7"/>
  <c r="D407" i="6" l="1"/>
  <c r="E407" i="6" s="1"/>
  <c r="C408" i="6"/>
  <c r="K500" i="7"/>
  <c r="L499" i="7"/>
  <c r="C409" i="6" l="1"/>
  <c r="D408" i="6"/>
  <c r="E408" i="6" s="1"/>
  <c r="K501" i="7"/>
  <c r="L500" i="7"/>
  <c r="D409" i="6" l="1"/>
  <c r="E409" i="6" s="1"/>
  <c r="C410" i="6"/>
  <c r="K502" i="7"/>
  <c r="L501" i="7"/>
  <c r="D410" i="6" l="1"/>
  <c r="E410" i="6" s="1"/>
  <c r="C411" i="6"/>
  <c r="K503" i="7"/>
  <c r="L502" i="7"/>
  <c r="C412" i="6" l="1"/>
  <c r="D411" i="6"/>
  <c r="E411" i="6" s="1"/>
  <c r="K504" i="7"/>
  <c r="L503" i="7"/>
  <c r="C413" i="6" l="1"/>
  <c r="D413" i="6" s="1"/>
  <c r="E413" i="6" s="1"/>
  <c r="D412" i="6"/>
  <c r="E412" i="6" s="1"/>
  <c r="K505" i="7"/>
  <c r="L504" i="7"/>
  <c r="K506" i="7" l="1"/>
  <c r="L505" i="7"/>
  <c r="K507" i="7" l="1"/>
  <c r="L506" i="7"/>
  <c r="K508" i="7" l="1"/>
  <c r="L507" i="7"/>
  <c r="K509" i="7" l="1"/>
  <c r="L508" i="7"/>
  <c r="K510" i="7" l="1"/>
  <c r="L509" i="7"/>
  <c r="K511" i="7" l="1"/>
  <c r="L510" i="7"/>
  <c r="K512" i="7" l="1"/>
  <c r="L511" i="7"/>
  <c r="K513" i="7" l="1"/>
  <c r="L512" i="7"/>
  <c r="K514" i="7" l="1"/>
  <c r="L513" i="7"/>
  <c r="K515" i="7" l="1"/>
  <c r="L514" i="7"/>
  <c r="K516" i="7" l="1"/>
  <c r="L515" i="7"/>
  <c r="K517" i="7" l="1"/>
  <c r="L516" i="7"/>
  <c r="K518" i="7" l="1"/>
  <c r="L517" i="7"/>
  <c r="K519" i="7" l="1"/>
  <c r="L518" i="7"/>
  <c r="K520" i="7" l="1"/>
  <c r="L519" i="7"/>
  <c r="K521" i="7" l="1"/>
  <c r="L520" i="7"/>
  <c r="K522" i="7" l="1"/>
  <c r="L521" i="7"/>
  <c r="K523" i="7" l="1"/>
  <c r="L522" i="7"/>
  <c r="K524" i="7" l="1"/>
  <c r="L523" i="7"/>
  <c r="K525" i="7" l="1"/>
  <c r="L524" i="7"/>
  <c r="K526" i="7" l="1"/>
  <c r="L525" i="7"/>
  <c r="K527" i="7" l="1"/>
  <c r="L526" i="7"/>
  <c r="K528" i="7" l="1"/>
  <c r="L527" i="7"/>
  <c r="K529" i="7" l="1"/>
  <c r="L528" i="7"/>
  <c r="K530" i="7" l="1"/>
  <c r="L529" i="7"/>
  <c r="K531" i="7" l="1"/>
  <c r="L530" i="7"/>
  <c r="K532" i="7" l="1"/>
  <c r="L531" i="7"/>
  <c r="K533" i="7" l="1"/>
  <c r="L532" i="7"/>
  <c r="K534" i="7" l="1"/>
  <c r="L533" i="7"/>
  <c r="K535" i="7" l="1"/>
  <c r="L534" i="7"/>
  <c r="K536" i="7" l="1"/>
  <c r="L535" i="7"/>
  <c r="K537" i="7" l="1"/>
  <c r="L536" i="7"/>
  <c r="K538" i="7" l="1"/>
  <c r="L537" i="7"/>
  <c r="K539" i="7" l="1"/>
  <c r="L538" i="7"/>
  <c r="K540" i="7" l="1"/>
  <c r="L539" i="7"/>
  <c r="K541" i="7" l="1"/>
  <c r="L540" i="7"/>
  <c r="K542" i="7" l="1"/>
  <c r="L541" i="7"/>
  <c r="K543" i="7" l="1"/>
  <c r="L542" i="7"/>
  <c r="K544" i="7" l="1"/>
  <c r="L543" i="7"/>
  <c r="K545" i="7" l="1"/>
  <c r="L544" i="7"/>
  <c r="K546" i="7" l="1"/>
  <c r="L545" i="7"/>
  <c r="K547" i="7" l="1"/>
  <c r="L546" i="7"/>
  <c r="K548" i="7" l="1"/>
  <c r="L547" i="7"/>
  <c r="K549" i="7" l="1"/>
  <c r="L548" i="7"/>
  <c r="K550" i="7" l="1"/>
  <c r="L549" i="7"/>
  <c r="K551" i="7" l="1"/>
  <c r="L550" i="7"/>
  <c r="K552" i="7" l="1"/>
  <c r="L551" i="7"/>
  <c r="K553" i="7" l="1"/>
  <c r="L552" i="7"/>
  <c r="K554" i="7" l="1"/>
  <c r="L553" i="7"/>
  <c r="K555" i="7" l="1"/>
  <c r="L554" i="7"/>
  <c r="K556" i="7" l="1"/>
  <c r="L555" i="7"/>
  <c r="K557" i="7" l="1"/>
  <c r="L556" i="7"/>
  <c r="K558" i="7" l="1"/>
  <c r="L557" i="7"/>
  <c r="K559" i="7" l="1"/>
  <c r="L558" i="7"/>
  <c r="K560" i="7" l="1"/>
  <c r="L559" i="7"/>
  <c r="K561" i="7" l="1"/>
  <c r="L560" i="7"/>
  <c r="K562" i="7" l="1"/>
  <c r="L561" i="7"/>
  <c r="K563" i="7" l="1"/>
  <c r="L562" i="7"/>
  <c r="K564" i="7" l="1"/>
  <c r="L563" i="7"/>
  <c r="K565" i="7" l="1"/>
  <c r="L564" i="7"/>
  <c r="K566" i="7" l="1"/>
  <c r="L565" i="7"/>
  <c r="K567" i="7" l="1"/>
  <c r="L566" i="7"/>
  <c r="K568" i="7" l="1"/>
  <c r="L567" i="7"/>
  <c r="K569" i="7" l="1"/>
  <c r="L568" i="7"/>
  <c r="K570" i="7" l="1"/>
  <c r="L569" i="7"/>
  <c r="K571" i="7" l="1"/>
  <c r="L570" i="7"/>
  <c r="K572" i="7" l="1"/>
  <c r="L571" i="7"/>
  <c r="K573" i="7" l="1"/>
  <c r="L572" i="7"/>
  <c r="K574" i="7" l="1"/>
  <c r="L573" i="7"/>
  <c r="K575" i="7" l="1"/>
  <c r="L574" i="7"/>
  <c r="K576" i="7" l="1"/>
  <c r="L575" i="7"/>
  <c r="K577" i="7" l="1"/>
  <c r="L576" i="7"/>
  <c r="K578" i="7" l="1"/>
  <c r="L577" i="7"/>
  <c r="K579" i="7" l="1"/>
  <c r="L578" i="7"/>
  <c r="K580" i="7" l="1"/>
  <c r="L579" i="7"/>
  <c r="K581" i="7" l="1"/>
  <c r="L580" i="7"/>
  <c r="K582" i="7" l="1"/>
  <c r="L581" i="7"/>
  <c r="K583" i="7" l="1"/>
  <c r="L582" i="7"/>
  <c r="K584" i="7" l="1"/>
  <c r="L583" i="7"/>
  <c r="K585" i="7" l="1"/>
  <c r="L584" i="7"/>
  <c r="K586" i="7" l="1"/>
  <c r="L585" i="7"/>
  <c r="K587" i="7" l="1"/>
  <c r="L586" i="7"/>
  <c r="K588" i="7" l="1"/>
  <c r="L587" i="7"/>
  <c r="K589" i="7" l="1"/>
  <c r="L588" i="7"/>
  <c r="K590" i="7" l="1"/>
  <c r="L589" i="7"/>
  <c r="K591" i="7" l="1"/>
  <c r="L590" i="7"/>
  <c r="K592" i="7" l="1"/>
  <c r="L591" i="7"/>
  <c r="K593" i="7" l="1"/>
  <c r="L592" i="7"/>
  <c r="K594" i="7" l="1"/>
  <c r="L593" i="7"/>
  <c r="K595" i="7" l="1"/>
  <c r="L594" i="7"/>
  <c r="K596" i="7" l="1"/>
  <c r="L595" i="7"/>
  <c r="K597" i="7" l="1"/>
  <c r="L596" i="7"/>
  <c r="K598" i="7" l="1"/>
  <c r="L597" i="7"/>
  <c r="K599" i="7" l="1"/>
  <c r="L598" i="7"/>
  <c r="K600" i="7" l="1"/>
  <c r="L599" i="7"/>
  <c r="K601" i="7" l="1"/>
  <c r="L600" i="7"/>
  <c r="K602" i="7" l="1"/>
  <c r="L601" i="7"/>
  <c r="K603" i="7" l="1"/>
  <c r="L602" i="7"/>
  <c r="K604" i="7" l="1"/>
  <c r="L603" i="7"/>
  <c r="K605" i="7" l="1"/>
  <c r="L604" i="7"/>
  <c r="K606" i="7" l="1"/>
  <c r="L605" i="7"/>
  <c r="K607" i="7" l="1"/>
  <c r="L606" i="7"/>
  <c r="K608" i="7" l="1"/>
  <c r="L607" i="7"/>
  <c r="K609" i="7" l="1"/>
  <c r="L608" i="7"/>
  <c r="K610" i="7" l="1"/>
  <c r="L609" i="7"/>
  <c r="K611" i="7" l="1"/>
  <c r="L610" i="7"/>
  <c r="K612" i="7" l="1"/>
  <c r="L611" i="7"/>
  <c r="K613" i="7" l="1"/>
  <c r="L612" i="7"/>
  <c r="K614" i="7" l="1"/>
  <c r="L613" i="7"/>
  <c r="K615" i="7" l="1"/>
  <c r="L614" i="7"/>
  <c r="K616" i="7" l="1"/>
  <c r="L615" i="7"/>
  <c r="K617" i="7" l="1"/>
  <c r="L616" i="7"/>
  <c r="K618" i="7" l="1"/>
  <c r="L617" i="7"/>
  <c r="K619" i="7" l="1"/>
  <c r="L618" i="7"/>
  <c r="K620" i="7" l="1"/>
  <c r="L619" i="7"/>
  <c r="K621" i="7" l="1"/>
  <c r="L620" i="7"/>
  <c r="K622" i="7" l="1"/>
  <c r="L621" i="7"/>
  <c r="K623" i="7" l="1"/>
  <c r="L622" i="7"/>
  <c r="K624" i="7" l="1"/>
  <c r="L623" i="7"/>
  <c r="K625" i="7" l="1"/>
  <c r="L624" i="7"/>
  <c r="K626" i="7" l="1"/>
  <c r="L625" i="7"/>
  <c r="K627" i="7" l="1"/>
  <c r="L626" i="7"/>
  <c r="K628" i="7" l="1"/>
  <c r="L627" i="7"/>
  <c r="K629" i="7" l="1"/>
  <c r="L628" i="7"/>
  <c r="K630" i="7" l="1"/>
  <c r="L629" i="7"/>
  <c r="K631" i="7" l="1"/>
  <c r="L630" i="7"/>
  <c r="K632" i="7" l="1"/>
  <c r="L631" i="7"/>
  <c r="K633" i="7" l="1"/>
  <c r="L632" i="7"/>
  <c r="K634" i="7" l="1"/>
  <c r="L633" i="7"/>
  <c r="K635" i="7" l="1"/>
  <c r="L634" i="7"/>
  <c r="K636" i="7" l="1"/>
  <c r="L635" i="7"/>
  <c r="K637" i="7" l="1"/>
  <c r="L636" i="7"/>
  <c r="K638" i="7" l="1"/>
  <c r="L637" i="7"/>
  <c r="K639" i="7" l="1"/>
  <c r="L638" i="7"/>
  <c r="K640" i="7" l="1"/>
  <c r="L639" i="7"/>
  <c r="K641" i="7" l="1"/>
  <c r="L640" i="7"/>
  <c r="K642" i="7" l="1"/>
  <c r="L641" i="7"/>
  <c r="K643" i="7" l="1"/>
  <c r="L642" i="7"/>
  <c r="K644" i="7" l="1"/>
  <c r="L643" i="7"/>
  <c r="K645" i="7" l="1"/>
  <c r="L644" i="7"/>
  <c r="K646" i="7" l="1"/>
  <c r="L645" i="7"/>
  <c r="K647" i="7" l="1"/>
  <c r="L646" i="7"/>
  <c r="K648" i="7" l="1"/>
  <c r="L647" i="7"/>
  <c r="K649" i="7" l="1"/>
  <c r="L648" i="7"/>
  <c r="K650" i="7" l="1"/>
  <c r="L649" i="7"/>
  <c r="K651" i="7" l="1"/>
  <c r="L650" i="7"/>
  <c r="K652" i="7" l="1"/>
  <c r="L651" i="7"/>
  <c r="K653" i="7" l="1"/>
  <c r="L652" i="7"/>
  <c r="K654" i="7" l="1"/>
  <c r="L653" i="7"/>
  <c r="K655" i="7" l="1"/>
  <c r="L654" i="7"/>
  <c r="K656" i="7" l="1"/>
  <c r="L655" i="7"/>
  <c r="K657" i="7" l="1"/>
  <c r="L656" i="7"/>
  <c r="K658" i="7" l="1"/>
  <c r="L657" i="7"/>
  <c r="K659" i="7" l="1"/>
  <c r="L658" i="7"/>
  <c r="K660" i="7" l="1"/>
  <c r="L659" i="7"/>
  <c r="K661" i="7" l="1"/>
  <c r="L660" i="7"/>
  <c r="K662" i="7" l="1"/>
  <c r="L661" i="7"/>
  <c r="K663" i="7" l="1"/>
  <c r="L662" i="7"/>
  <c r="K664" i="7" l="1"/>
  <c r="L663" i="7"/>
  <c r="K665" i="7" l="1"/>
  <c r="L664" i="7"/>
  <c r="K666" i="7" l="1"/>
  <c r="L665" i="7"/>
  <c r="K667" i="7" l="1"/>
  <c r="L666" i="7"/>
  <c r="K668" i="7" l="1"/>
  <c r="L667" i="7"/>
  <c r="K669" i="7" l="1"/>
  <c r="L668" i="7"/>
  <c r="K670" i="7" l="1"/>
  <c r="L669" i="7"/>
  <c r="K671" i="7" l="1"/>
  <c r="L670" i="7"/>
  <c r="K672" i="7" l="1"/>
  <c r="L671" i="7"/>
  <c r="K673" i="7" l="1"/>
  <c r="L672" i="7"/>
  <c r="K674" i="7" l="1"/>
  <c r="L673" i="7"/>
  <c r="K675" i="7" l="1"/>
  <c r="L674" i="7"/>
  <c r="K676" i="7" l="1"/>
  <c r="L675" i="7"/>
  <c r="K677" i="7" l="1"/>
  <c r="L676" i="7"/>
  <c r="K678" i="7" l="1"/>
  <c r="L677" i="7"/>
  <c r="K679" i="7" l="1"/>
  <c r="L678" i="7"/>
  <c r="K680" i="7" l="1"/>
  <c r="L679" i="7"/>
  <c r="K681" i="7" l="1"/>
  <c r="L680" i="7"/>
  <c r="K682" i="7" l="1"/>
  <c r="L681" i="7"/>
  <c r="K683" i="7" l="1"/>
  <c r="L682" i="7"/>
  <c r="K684" i="7" l="1"/>
  <c r="L683" i="7"/>
  <c r="K685" i="7" l="1"/>
  <c r="L684" i="7"/>
  <c r="K686" i="7" l="1"/>
  <c r="L685" i="7"/>
  <c r="K687" i="7" l="1"/>
  <c r="L686" i="7"/>
  <c r="K688" i="7" l="1"/>
  <c r="L687" i="7"/>
  <c r="K689" i="7" l="1"/>
  <c r="L688" i="7"/>
  <c r="K690" i="7" l="1"/>
  <c r="L689" i="7"/>
  <c r="K691" i="7" l="1"/>
  <c r="L690" i="7"/>
  <c r="K692" i="7" l="1"/>
  <c r="L691" i="7"/>
  <c r="K693" i="7" l="1"/>
  <c r="L692" i="7"/>
  <c r="K694" i="7" l="1"/>
  <c r="L693" i="7"/>
  <c r="K695" i="7" l="1"/>
  <c r="L694" i="7"/>
  <c r="K696" i="7" l="1"/>
  <c r="L695" i="7"/>
  <c r="K697" i="7" l="1"/>
  <c r="L696" i="7"/>
  <c r="K698" i="7" l="1"/>
  <c r="L697" i="7"/>
  <c r="K699" i="7" l="1"/>
  <c r="L698" i="7"/>
  <c r="K700" i="7" l="1"/>
  <c r="L699" i="7"/>
  <c r="K701" i="7" l="1"/>
  <c r="L700" i="7"/>
  <c r="K702" i="7" l="1"/>
  <c r="L701" i="7"/>
  <c r="K703" i="7" l="1"/>
  <c r="L702" i="7"/>
  <c r="K704" i="7" l="1"/>
  <c r="L703" i="7"/>
  <c r="K705" i="7" l="1"/>
  <c r="L704" i="7"/>
  <c r="K706" i="7" l="1"/>
  <c r="L705" i="7"/>
  <c r="K707" i="7" l="1"/>
  <c r="L706" i="7"/>
  <c r="K708" i="7" l="1"/>
  <c r="L707" i="7"/>
  <c r="K709" i="7" l="1"/>
  <c r="L708" i="7"/>
  <c r="K710" i="7" l="1"/>
  <c r="L709" i="7"/>
  <c r="K711" i="7" l="1"/>
  <c r="L710" i="7"/>
  <c r="K712" i="7" l="1"/>
  <c r="L711" i="7"/>
  <c r="K713" i="7" l="1"/>
  <c r="L712" i="7"/>
  <c r="K714" i="7" l="1"/>
  <c r="L713" i="7"/>
  <c r="K715" i="7" l="1"/>
  <c r="L714" i="7"/>
  <c r="K716" i="7" l="1"/>
  <c r="L715" i="7"/>
  <c r="K717" i="7" l="1"/>
  <c r="L716" i="7"/>
  <c r="K718" i="7" l="1"/>
  <c r="L717" i="7"/>
  <c r="K719" i="7" l="1"/>
  <c r="L718" i="7"/>
  <c r="K720" i="7" l="1"/>
  <c r="L719" i="7"/>
  <c r="K721" i="7" l="1"/>
  <c r="L720" i="7"/>
  <c r="K722" i="7" l="1"/>
  <c r="L721" i="7"/>
  <c r="K723" i="7" l="1"/>
  <c r="L722" i="7"/>
  <c r="K724" i="7" l="1"/>
  <c r="L723" i="7"/>
  <c r="K725" i="7" l="1"/>
  <c r="L724" i="7"/>
  <c r="K726" i="7" l="1"/>
  <c r="L725" i="7"/>
  <c r="K727" i="7" l="1"/>
  <c r="L726" i="7"/>
  <c r="K728" i="7" l="1"/>
  <c r="L727" i="7"/>
  <c r="K729" i="7" l="1"/>
  <c r="L728" i="7"/>
  <c r="K730" i="7" l="1"/>
  <c r="L729" i="7"/>
  <c r="K731" i="7" l="1"/>
  <c r="L730" i="7"/>
  <c r="K732" i="7" l="1"/>
  <c r="L731" i="7"/>
  <c r="K733" i="7" l="1"/>
  <c r="L732" i="7"/>
  <c r="K734" i="7" l="1"/>
  <c r="L733" i="7"/>
  <c r="K735" i="7" l="1"/>
  <c r="L734" i="7"/>
  <c r="K736" i="7" l="1"/>
  <c r="L735" i="7"/>
  <c r="K737" i="7" l="1"/>
  <c r="L736" i="7"/>
  <c r="K738" i="7" l="1"/>
  <c r="L737" i="7"/>
  <c r="K739" i="7" l="1"/>
  <c r="L738" i="7"/>
  <c r="K740" i="7" l="1"/>
  <c r="L739" i="7"/>
  <c r="K741" i="7" l="1"/>
  <c r="L740" i="7"/>
  <c r="K742" i="7" l="1"/>
  <c r="L741" i="7"/>
  <c r="K743" i="7" l="1"/>
  <c r="L742" i="7"/>
  <c r="K744" i="7" l="1"/>
  <c r="L743" i="7"/>
  <c r="K745" i="7" l="1"/>
  <c r="L744" i="7"/>
  <c r="K746" i="7" l="1"/>
  <c r="L745" i="7"/>
  <c r="K747" i="7" l="1"/>
  <c r="L746" i="7"/>
  <c r="K748" i="7" l="1"/>
  <c r="L747" i="7"/>
  <c r="K749" i="7" l="1"/>
  <c r="L748" i="7"/>
  <c r="K750" i="7" l="1"/>
  <c r="L749" i="7"/>
  <c r="K751" i="7" l="1"/>
  <c r="L750" i="7"/>
  <c r="K752" i="7" l="1"/>
  <c r="L751" i="7"/>
  <c r="K753" i="7" l="1"/>
  <c r="L752" i="7"/>
  <c r="K754" i="7" l="1"/>
  <c r="L753" i="7"/>
  <c r="K755" i="7" l="1"/>
  <c r="L754" i="7"/>
  <c r="K756" i="7" l="1"/>
  <c r="L755" i="7"/>
  <c r="K757" i="7" l="1"/>
  <c r="L756" i="7"/>
  <c r="K758" i="7" l="1"/>
  <c r="L757" i="7"/>
  <c r="K759" i="7" l="1"/>
  <c r="L758" i="7"/>
  <c r="K760" i="7" l="1"/>
  <c r="L759" i="7"/>
  <c r="K761" i="7" l="1"/>
  <c r="L760" i="7"/>
  <c r="K762" i="7" l="1"/>
  <c r="L761" i="7"/>
  <c r="K763" i="7" l="1"/>
  <c r="L762" i="7"/>
  <c r="K764" i="7" l="1"/>
  <c r="L763" i="7"/>
  <c r="K765" i="7" l="1"/>
  <c r="L764" i="7"/>
  <c r="K766" i="7" l="1"/>
  <c r="L765" i="7"/>
  <c r="K767" i="7" l="1"/>
  <c r="L766" i="7"/>
  <c r="K768" i="7" l="1"/>
  <c r="L767" i="7"/>
  <c r="K769" i="7" l="1"/>
  <c r="L768" i="7"/>
  <c r="K770" i="7" l="1"/>
  <c r="L769" i="7"/>
  <c r="K771" i="7" l="1"/>
  <c r="L770" i="7"/>
  <c r="K772" i="7" l="1"/>
  <c r="L771" i="7"/>
  <c r="K773" i="7" l="1"/>
  <c r="L772" i="7"/>
  <c r="K774" i="7" l="1"/>
  <c r="L773" i="7"/>
  <c r="K775" i="7" l="1"/>
  <c r="L774" i="7"/>
  <c r="K776" i="7" l="1"/>
  <c r="L775" i="7"/>
  <c r="K777" i="7" l="1"/>
  <c r="L776" i="7"/>
  <c r="K778" i="7" l="1"/>
  <c r="L777" i="7"/>
  <c r="K779" i="7" l="1"/>
  <c r="L778" i="7"/>
  <c r="K780" i="7" l="1"/>
  <c r="L779" i="7"/>
  <c r="K781" i="7" l="1"/>
  <c r="L780" i="7"/>
  <c r="K782" i="7" l="1"/>
  <c r="L781" i="7"/>
  <c r="K783" i="7" l="1"/>
  <c r="L782" i="7"/>
  <c r="K784" i="7" l="1"/>
  <c r="L783" i="7"/>
  <c r="K785" i="7" l="1"/>
  <c r="L784" i="7"/>
  <c r="K786" i="7" l="1"/>
  <c r="L785" i="7"/>
  <c r="K787" i="7" l="1"/>
  <c r="L786" i="7"/>
  <c r="K788" i="7" l="1"/>
  <c r="L787" i="7"/>
  <c r="K789" i="7" l="1"/>
  <c r="L788" i="7"/>
  <c r="K790" i="7" l="1"/>
  <c r="L789" i="7"/>
  <c r="K791" i="7" l="1"/>
  <c r="L790" i="7"/>
  <c r="K792" i="7" l="1"/>
  <c r="L791" i="7"/>
  <c r="K793" i="7" l="1"/>
  <c r="L792" i="7"/>
  <c r="K794" i="7" l="1"/>
  <c r="L793" i="7"/>
  <c r="K795" i="7" l="1"/>
  <c r="L794" i="7"/>
  <c r="K796" i="7" l="1"/>
  <c r="L795" i="7"/>
  <c r="K797" i="7" l="1"/>
  <c r="L796" i="7"/>
  <c r="K798" i="7" l="1"/>
  <c r="L797" i="7"/>
  <c r="K799" i="7" l="1"/>
  <c r="L798" i="7"/>
  <c r="K800" i="7" l="1"/>
  <c r="L799" i="7"/>
  <c r="K801" i="7" l="1"/>
  <c r="L800" i="7"/>
  <c r="K802" i="7" l="1"/>
  <c r="L801" i="7"/>
  <c r="K803" i="7" l="1"/>
  <c r="L802" i="7"/>
  <c r="K804" i="7" l="1"/>
  <c r="L803" i="7"/>
  <c r="K805" i="7" l="1"/>
  <c r="L804" i="7"/>
  <c r="K806" i="7" l="1"/>
  <c r="L805" i="7"/>
  <c r="K807" i="7" l="1"/>
  <c r="L806" i="7"/>
  <c r="K808" i="7" l="1"/>
  <c r="L807" i="7"/>
  <c r="K809" i="7" l="1"/>
  <c r="L808" i="7"/>
  <c r="K810" i="7" l="1"/>
  <c r="L809" i="7"/>
  <c r="K811" i="7" l="1"/>
  <c r="L810" i="7"/>
  <c r="K812" i="7" l="1"/>
  <c r="L811" i="7"/>
  <c r="K813" i="7" l="1"/>
  <c r="L812" i="7"/>
  <c r="K814" i="7" l="1"/>
  <c r="L813" i="7"/>
  <c r="K815" i="7" l="1"/>
  <c r="L814" i="7"/>
  <c r="K816" i="7" l="1"/>
  <c r="L815" i="7"/>
  <c r="K817" i="7" l="1"/>
  <c r="L816" i="7"/>
  <c r="K818" i="7" l="1"/>
  <c r="L817" i="7"/>
  <c r="K819" i="7" l="1"/>
  <c r="L818" i="7"/>
  <c r="K820" i="7" l="1"/>
  <c r="L819" i="7"/>
  <c r="K821" i="7" l="1"/>
  <c r="L820" i="7"/>
  <c r="K822" i="7" l="1"/>
  <c r="L821" i="7"/>
  <c r="K823" i="7" l="1"/>
  <c r="L822" i="7"/>
  <c r="K824" i="7" l="1"/>
  <c r="L823" i="7"/>
  <c r="K825" i="7" l="1"/>
  <c r="L824" i="7"/>
  <c r="K826" i="7" l="1"/>
  <c r="L825" i="7"/>
  <c r="K827" i="7" l="1"/>
  <c r="L826" i="7"/>
  <c r="K828" i="7" l="1"/>
  <c r="L827" i="7"/>
  <c r="K829" i="7" l="1"/>
  <c r="L828" i="7"/>
  <c r="K830" i="7" l="1"/>
  <c r="L829" i="7"/>
  <c r="K831" i="7" l="1"/>
  <c r="L830" i="7"/>
  <c r="K832" i="7" l="1"/>
  <c r="L831" i="7"/>
  <c r="K833" i="7" l="1"/>
  <c r="L832" i="7"/>
  <c r="K834" i="7" l="1"/>
  <c r="L833" i="7"/>
  <c r="K835" i="7" l="1"/>
  <c r="L834" i="7"/>
  <c r="K836" i="7" l="1"/>
  <c r="L835" i="7"/>
  <c r="K837" i="7" l="1"/>
  <c r="L836" i="7"/>
  <c r="K838" i="7" l="1"/>
  <c r="L837" i="7"/>
  <c r="K839" i="7" l="1"/>
  <c r="L838" i="7"/>
  <c r="K840" i="7" l="1"/>
  <c r="L839" i="7"/>
  <c r="K841" i="7" l="1"/>
  <c r="L840" i="7"/>
  <c r="K842" i="7" l="1"/>
  <c r="L841" i="7"/>
  <c r="K843" i="7" l="1"/>
  <c r="L842" i="7"/>
  <c r="K844" i="7" l="1"/>
  <c r="L843" i="7"/>
  <c r="K845" i="7" l="1"/>
  <c r="L844" i="7"/>
  <c r="K846" i="7" l="1"/>
  <c r="L845" i="7"/>
  <c r="K847" i="7" l="1"/>
  <c r="L846" i="7"/>
  <c r="K848" i="7" l="1"/>
  <c r="L847" i="7"/>
  <c r="K849" i="7" l="1"/>
  <c r="L848" i="7"/>
  <c r="K850" i="7" l="1"/>
  <c r="L849" i="7"/>
  <c r="K851" i="7" l="1"/>
  <c r="L850" i="7"/>
  <c r="K852" i="7" l="1"/>
  <c r="L851" i="7"/>
  <c r="K853" i="7" l="1"/>
  <c r="L852" i="7"/>
  <c r="K854" i="7" l="1"/>
  <c r="L853" i="7"/>
  <c r="K855" i="7" l="1"/>
  <c r="L855" i="7" s="1"/>
  <c r="L854" i="7"/>
</calcChain>
</file>

<file path=xl/sharedStrings.xml><?xml version="1.0" encoding="utf-8"?>
<sst xmlns="http://schemas.openxmlformats.org/spreadsheetml/2006/main" count="958" uniqueCount="243">
  <si>
    <t>CDS - Média Mensal</t>
  </si>
  <si>
    <t>Meta IPCA</t>
  </si>
  <si>
    <t>delta_e</t>
  </si>
  <si>
    <t>ano</t>
  </si>
  <si>
    <t>Incerteza</t>
  </si>
  <si>
    <t>MM3M</t>
  </si>
  <si>
    <t>Desvio em relação à média</t>
  </si>
  <si>
    <t>IC-Br</t>
  </si>
  <si>
    <t>Variação 3 meses</t>
  </si>
  <si>
    <t>Meta</t>
  </si>
  <si>
    <t>Meta/4</t>
  </si>
  <si>
    <t>Desvio</t>
  </si>
  <si>
    <t>Base 100</t>
  </si>
  <si>
    <t>Year</t>
  </si>
  <si>
    <t>Month</t>
  </si>
  <si>
    <t>Date</t>
  </si>
  <si>
    <t>dSST3.4</t>
  </si>
  <si>
    <t>ONI</t>
  </si>
  <si>
    <t>ONI_month_window</t>
  </si>
  <si>
    <t>phase</t>
  </si>
  <si>
    <t>NUCI_dessaz</t>
  </si>
  <si>
    <t>LN</t>
  </si>
  <si>
    <t>tri</t>
  </si>
  <si>
    <t>media</t>
  </si>
  <si>
    <t>FF</t>
  </si>
  <si>
    <t>Anualizado dessaz</t>
  </si>
  <si>
    <t>pi_exp</t>
  </si>
  <si>
    <t>i</t>
  </si>
  <si>
    <t>pi_lsa</t>
  </si>
  <si>
    <t>IPCA</t>
  </si>
  <si>
    <t>f_nuci</t>
  </si>
  <si>
    <t>f_pib</t>
  </si>
  <si>
    <t>f_unemp</t>
  </si>
  <si>
    <t>f_caged</t>
  </si>
  <si>
    <t>rp_hat_obs</t>
  </si>
  <si>
    <t>ie_hat_obs</t>
  </si>
  <si>
    <t>pi_meta</t>
  </si>
  <si>
    <t>i_star_obs</t>
  </si>
  <si>
    <t>R</t>
  </si>
  <si>
    <t>-</t>
  </si>
  <si>
    <t>FGV</t>
  </si>
  <si>
    <t>r_exante</t>
  </si>
  <si>
    <t>CDS_obs</t>
  </si>
  <si>
    <t>Bloomberg</t>
  </si>
  <si>
    <t>BCB</t>
  </si>
  <si>
    <t>CDS - mm3m</t>
  </si>
  <si>
    <t>MATLAB DATE</t>
  </si>
  <si>
    <t>Ajuste</t>
  </si>
  <si>
    <t>FOCUS
IPCA 12 meses (%)</t>
  </si>
  <si>
    <t>Selic
Anualizada (%)</t>
  </si>
  <si>
    <t>IPCA Livres
Dessaz
Anualizado (%)</t>
  </si>
  <si>
    <t>IPCA Cheio
Dessaz
Anualizado (%)</t>
  </si>
  <si>
    <t>Hiato Nuci
Dessaz, desvio da média (%)</t>
  </si>
  <si>
    <t>Hiato PIB
Dessaz (HP, %)</t>
  </si>
  <si>
    <t>Hiato Desemprego 
Dessaz, desvio da média (%)</t>
  </si>
  <si>
    <t>Hiato Estoque
 Caged Dessaz
 (HP, %)</t>
  </si>
  <si>
    <t>FOCUS
Expectativa Selic 12 meses (%)</t>
  </si>
  <si>
    <t>Depreciaçã do Câmbio 
(média no período, %)</t>
  </si>
  <si>
    <t>Primário Ciclicamente Ajustado (% do PIB)</t>
  </si>
  <si>
    <t>Incerteza
IIE-Br FGV
Desvio da  Média (pontos)</t>
  </si>
  <si>
    <t>FED FUNDS
Média no período (%)</t>
  </si>
  <si>
    <t>CDS (p.b.)</t>
  </si>
  <si>
    <t>Ao quadrado</t>
  </si>
  <si>
    <t>Meta IPCA Suavizada</t>
  </si>
  <si>
    <t>Ajuste Adicional</t>
  </si>
  <si>
    <t>Hiato BC - Extraido do Box</t>
  </si>
  <si>
    <t>Crescimento do potencial</t>
  </si>
  <si>
    <t>Tendência HP</t>
  </si>
  <si>
    <t>Observado</t>
  </si>
  <si>
    <t>Concatenar Todos os Potenciais</t>
  </si>
  <si>
    <t>Hiato Ajustado</t>
  </si>
  <si>
    <t>Potencial Travado (dez/16)</t>
  </si>
  <si>
    <t>PPC &gt;&gt;&gt;</t>
  </si>
  <si>
    <t>Data</t>
  </si>
  <si>
    <t>Primário Ajustado</t>
  </si>
  <si>
    <t>Hiato do PIB</t>
  </si>
  <si>
    <t>NFSP sem desvalorização cambial (% PIB) - Fluxo mensal corrente - Resultado primário - Total - Setor público consolidado</t>
  </si>
  <si>
    <t>Mensal</t>
  </si>
  <si>
    <t>Trimestral</t>
  </si>
  <si>
    <t>Anual</t>
  </si>
  <si>
    <t>Série Original</t>
  </si>
  <si>
    <t>MM12M</t>
  </si>
  <si>
    <t>Primário Ajustado Trimestral</t>
  </si>
  <si>
    <t>Trimestral Desvio da Média</t>
  </si>
  <si>
    <t>Anual
Desvio da Média</t>
  </si>
  <si>
    <t>Observatório de Política Fiscal</t>
  </si>
  <si>
    <t>Kapitalo</t>
  </si>
  <si>
    <t>MM4Q</t>
  </si>
  <si>
    <t>IPCA MM3M SAAR</t>
  </si>
  <si>
    <t>Contrafactual (= observado*1/3)</t>
  </si>
  <si>
    <t>PNAD Trimestral</t>
  </si>
  <si>
    <t>PNAD Dessaz Retropolada</t>
  </si>
  <si>
    <t>Ajustada</t>
  </si>
  <si>
    <t>Hiato (subtrair média histórica)</t>
  </si>
  <si>
    <t>Tendência Ajustada</t>
  </si>
  <si>
    <t>Concatenar os Potenciais</t>
  </si>
  <si>
    <r>
      <t xml:space="preserve">PEGAR NA </t>
    </r>
    <r>
      <rPr>
        <b/>
        <sz val="11"/>
        <color theme="1"/>
        <rFont val="Calibri"/>
        <family val="2"/>
        <scheme val="minor"/>
      </rPr>
      <t>BLOOMBERG!</t>
    </r>
  </si>
  <si>
    <t>FF MM3M</t>
  </si>
  <si>
    <t>Fórmulas a partir de 2010!</t>
  </si>
  <si>
    <t>Media no Período</t>
  </si>
  <si>
    <t>Trimetre</t>
  </si>
  <si>
    <t>Ano</t>
  </si>
  <si>
    <t>IPCA Cheio SA</t>
  </si>
  <si>
    <t>Ac. 3 meses</t>
  </si>
  <si>
    <t>Exercício Contrafactual</t>
  </si>
  <si>
    <t>Trimestre</t>
  </si>
  <si>
    <t>Média</t>
  </si>
  <si>
    <t>Depreciação</t>
  </si>
  <si>
    <t>IPCA Livres Dessaz</t>
  </si>
  <si>
    <t>Ac. 3 Meses</t>
  </si>
  <si>
    <t>IPCA Livres SA</t>
  </si>
  <si>
    <t>PEGAR NO SITE DA GV!</t>
  </si>
  <si>
    <t>Expectativa IPCA Cheio - FOCUS</t>
  </si>
  <si>
    <t>Expectativa SELIC - FOCUS</t>
  </si>
  <si>
    <t>SELIC Observada</t>
  </si>
  <si>
    <t>FED FUNDS</t>
  </si>
  <si>
    <t>Meta de Inflação CMN</t>
  </si>
  <si>
    <t>DESEMPREGO TRIMESTRAL</t>
  </si>
  <si>
    <t>DESEMPREGO MENSAL</t>
  </si>
  <si>
    <t>NUCI TRIMESTRAL</t>
  </si>
  <si>
    <t>CAGED</t>
  </si>
  <si>
    <t>IC-br</t>
  </si>
  <si>
    <t>CHECK</t>
  </si>
  <si>
    <t>ONI - Clima</t>
  </si>
  <si>
    <t>Nome completo &gt;&gt;</t>
  </si>
  <si>
    <t>Código BC &gt;&gt;</t>
  </si>
  <si>
    <t>Ajuste do ciclo &gt;&gt;&gt;</t>
  </si>
  <si>
    <t>Série Dessazonalizada X13 e com ajuste de outliers</t>
  </si>
  <si>
    <t>Desvio da Média pré-pandemia</t>
  </si>
  <si>
    <t>BC</t>
  </si>
  <si>
    <t>Aux &gt;&gt;&gt;</t>
  </si>
  <si>
    <t>Descrição da Variável &gt;&gt;&gt;</t>
  </si>
  <si>
    <t>Hiato sem ajuste</t>
  </si>
  <si>
    <t>PIB</t>
  </si>
  <si>
    <t>Hiato Sem Ajuste</t>
  </si>
  <si>
    <t>Descrição da Planilha</t>
  </si>
  <si>
    <t>Atualização</t>
  </si>
  <si>
    <t>ABA</t>
  </si>
  <si>
    <t>NOME</t>
  </si>
  <si>
    <t>LINK</t>
  </si>
  <si>
    <t>BASE</t>
  </si>
  <si>
    <t>Desemprego</t>
  </si>
  <si>
    <t>NUCI</t>
  </si>
  <si>
    <t>IPCA_livres_dessaz</t>
  </si>
  <si>
    <t>Expectativa IPCA</t>
  </si>
  <si>
    <t>Selic</t>
  </si>
  <si>
    <t>Expectativa Selic</t>
  </si>
  <si>
    <t>BRL</t>
  </si>
  <si>
    <t>CDS</t>
  </si>
  <si>
    <t>Primario Ajustado</t>
  </si>
  <si>
    <t>Hiato (Demean)</t>
  </si>
  <si>
    <t>OBSERVAÇÃO</t>
  </si>
  <si>
    <t>Índice das Abas</t>
  </si>
  <si>
    <t>Atualizar manualmente com dados da Bloomberg</t>
  </si>
  <si>
    <t>Atualizar manualmente com dados da FGV</t>
  </si>
  <si>
    <t>Variação QoQ SA PIB</t>
  </si>
  <si>
    <t>Crescimento Hiato Estoque
 Caged Dessaz
 (%)</t>
  </si>
  <si>
    <t>Crescimento PIB
QoQ (%)</t>
  </si>
  <si>
    <t>dy_obs</t>
  </si>
  <si>
    <t>dcaged_obs</t>
  </si>
  <si>
    <t>Crescimento QoQ SA</t>
  </si>
  <si>
    <t>Anúncio</t>
  </si>
  <si>
    <t>IPCA Cheio AS - X11</t>
  </si>
  <si>
    <t>IPCA Cheio AS - SEATS (Default X13)</t>
  </si>
  <si>
    <t xml:space="preserve">El Nino
ONI
Oceanic Nino Index ao quadrado </t>
  </si>
  <si>
    <t xml:space="preserve">La Nina
ONI
Oceanic Nino Index ao quadrado </t>
  </si>
  <si>
    <t>clima_el_obs</t>
  </si>
  <si>
    <t>clima_la_obs</t>
  </si>
  <si>
    <t>El nino no modelo</t>
  </si>
  <si>
    <t>La nina no modelo</t>
  </si>
  <si>
    <t>IPCA ADM SA</t>
  </si>
  <si>
    <t>IPCA ADM Dessaz</t>
  </si>
  <si>
    <t>ANO</t>
  </si>
  <si>
    <t>MÊS</t>
  </si>
  <si>
    <t>IPCA Administrados
Dessaz
Anualizado (%)</t>
  </si>
  <si>
    <t>pi_adm</t>
  </si>
  <si>
    <t>IC-br Agro</t>
  </si>
  <si>
    <t>IC-br Metal</t>
  </si>
  <si>
    <t>IC-Br Metal</t>
  </si>
  <si>
    <t>Petroleo</t>
  </si>
  <si>
    <t>Brent</t>
  </si>
  <si>
    <t>Depreciação Cambial</t>
  </si>
  <si>
    <t>Variação em dólar</t>
  </si>
  <si>
    <t>Hiato como
 observável</t>
  </si>
  <si>
    <t>Juro Natural
como observável</t>
  </si>
  <si>
    <t>h</t>
  </si>
  <si>
    <t>r_eq</t>
  </si>
  <si>
    <t>Anúncio Meta p/ t+6
(%)</t>
  </si>
  <si>
    <t>Meta de Inflação Suavizada</t>
  </si>
  <si>
    <t>pi_meta_anunc</t>
  </si>
  <si>
    <t>Anexo Estat. RTI</t>
  </si>
  <si>
    <t>INSTRUÇÕES</t>
  </si>
  <si>
    <t>Meta Trimestral</t>
  </si>
  <si>
    <t>Anuncio Meta Trimestral</t>
  </si>
  <si>
    <t>trimestral</t>
  </si>
  <si>
    <r>
      <t xml:space="preserve">Variáveis trimestrais </t>
    </r>
    <r>
      <rPr>
        <b/>
        <sz val="11"/>
        <color theme="5" tint="0.39997558519241921"/>
        <rFont val="Calibri"/>
        <family val="2"/>
        <scheme val="minor"/>
      </rPr>
      <t>nessa cor</t>
    </r>
    <r>
      <rPr>
        <sz val="11"/>
        <color theme="1"/>
        <rFont val="Calibri"/>
        <family val="2"/>
        <scheme val="minor"/>
      </rPr>
      <t xml:space="preserve"> &gt;&gt;&gt;</t>
    </r>
  </si>
  <si>
    <t>Juro natural retirado do anexo estatístico</t>
  </si>
  <si>
    <t>XP ou BC? &gt;&gt;&gt;</t>
  </si>
  <si>
    <t>XP</t>
  </si>
  <si>
    <t>BASE_TRI</t>
  </si>
  <si>
    <r>
      <t xml:space="preserve">▪ Para atualizar essa base, primeiro execute o pragrama em R chamado </t>
    </r>
    <r>
      <rPr>
        <i/>
        <sz val="9"/>
        <color theme="1"/>
        <rFont val="Arial"/>
        <family val="2"/>
      </rPr>
      <t xml:space="preserve">build_base.R. </t>
    </r>
    <r>
      <rPr>
        <sz val="9"/>
        <color theme="1"/>
        <rFont val="Arial"/>
        <family val="2"/>
      </rPr>
      <t xml:space="preserve">Um excel chamado </t>
    </r>
    <r>
      <rPr>
        <i/>
        <sz val="9"/>
        <color theme="1"/>
        <rFont val="Arial"/>
        <family val="2"/>
      </rPr>
      <t>raw_base.xlsx</t>
    </r>
    <r>
      <rPr>
        <sz val="9"/>
        <color theme="1"/>
        <rFont val="Arial"/>
        <family val="2"/>
      </rPr>
      <t xml:space="preserve"> será gerado.
▪ Abra a planilha </t>
    </r>
    <r>
      <rPr>
        <i/>
        <sz val="9"/>
        <color theme="1"/>
        <rFont val="Arial"/>
        <family val="2"/>
      </rPr>
      <t>raw_base.xlsx</t>
    </r>
    <r>
      <rPr>
        <sz val="9"/>
        <color theme="1"/>
        <rFont val="Arial"/>
        <family val="2"/>
      </rPr>
      <t xml:space="preserve"> e pronto. Quase todas as abas já estão linkadas na </t>
    </r>
    <r>
      <rPr>
        <i/>
        <sz val="9"/>
        <color theme="1"/>
        <rFont val="Arial"/>
        <family val="2"/>
      </rPr>
      <t>raw_base</t>
    </r>
    <r>
      <rPr>
        <sz val="9"/>
        <color theme="1"/>
        <rFont val="Arial"/>
        <family val="2"/>
      </rPr>
      <t xml:space="preserve"> e serão atualizadas.
▪ Há apenas duas exceções: CDS e Incerteza. Essa abas precisam ser atualizadas manualmente (não encontrei pacotes no R que baixassem)
▪ Sempre conferir se todas as abas foram atualizadas corretamente. Isso pode ser feito aba a aba ou nas abas BASE e BASE_TRI.
▪ Muitas vezes será de interesse inputar um valor manualmente na base de estimação. Sugiro fazer isso diretamente na aba BASE ou BASE_TRI e pintar de vermelho para ficar indicado.</t>
    </r>
  </si>
  <si>
    <t>IPCA_adm_dessaz</t>
  </si>
  <si>
    <t>IC-Br Agro</t>
  </si>
  <si>
    <t>IC-Br Metais</t>
  </si>
  <si>
    <t>IC-Br Energia</t>
  </si>
  <si>
    <r>
      <t xml:space="preserve">Base com as variáveis </t>
    </r>
    <r>
      <rPr>
        <b/>
        <u/>
        <sz val="9"/>
        <color theme="1"/>
        <rFont val="Calibri"/>
        <family val="2"/>
        <scheme val="minor"/>
      </rPr>
      <t>anualizadas</t>
    </r>
  </si>
  <si>
    <r>
      <t xml:space="preserve">Base com as variáveis </t>
    </r>
    <r>
      <rPr>
        <b/>
        <u/>
        <sz val="9"/>
        <color theme="1"/>
        <rFont val="Calibri"/>
        <family val="2"/>
        <scheme val="minor"/>
      </rPr>
      <t>trimestralizadas</t>
    </r>
  </si>
  <si>
    <r>
      <t xml:space="preserve">▪ Essa planilha agrega todas as séries e faz as transformações necessárias para a estimação do modelo e aplicação do Filtro de Kalman.
▪ Essa planilha também alimenta a planilha para fazer projeções condicionais, incondiciois e decomposição histórica.
▪ A fonte dos dados é a planilha </t>
    </r>
    <r>
      <rPr>
        <i/>
        <sz val="9"/>
        <color theme="1"/>
        <rFont val="Arial"/>
        <family val="2"/>
      </rPr>
      <t>raw_base.xlsx</t>
    </r>
    <r>
      <rPr>
        <sz val="9"/>
        <color theme="1"/>
        <rFont val="Arial"/>
        <family val="2"/>
      </rPr>
      <t xml:space="preserve">, gerada pelo R. Todas as séries likadas na planilha </t>
    </r>
    <r>
      <rPr>
        <i/>
        <sz val="9"/>
        <color theme="1"/>
        <rFont val="Arial"/>
        <family val="2"/>
      </rPr>
      <t>raw_base.xlsx</t>
    </r>
    <r>
      <rPr>
        <sz val="9"/>
        <color theme="1"/>
        <rFont val="Arial"/>
        <family val="2"/>
      </rPr>
      <t xml:space="preserve"> estão </t>
    </r>
    <r>
      <rPr>
        <b/>
        <sz val="9"/>
        <color rgb="FF0070C0"/>
        <rFont val="Arial"/>
        <family val="2"/>
      </rPr>
      <t>nessa cor</t>
    </r>
    <r>
      <rPr>
        <sz val="9"/>
        <color theme="1"/>
        <rFont val="Arial"/>
        <family val="2"/>
      </rPr>
      <t xml:space="preserve">.
▪ Cada aba contem uma série específica, onde são feitas as transformações finais necessárias antes de passar para o Matlab.
▪ Por exemplo, algumas séries precisam de média móvel, subtrair a média, anualizar, fazer ajustes manuais no hiato, etc.
▪ As abas BASE e BASE_TRI são as mais importantes: elas consolidam todas as séries e são usadas como input para o Matlab/Dynare.
▪ Vc pode escolher usar o modelo trimestralizado ou anualizado e, de forma correspondende, as abas BASE e BASE_TRI.
▪ É possível escolher se as séries observáveis de ciclo na BASE e BASE_TRI serão as do BC ou as da XP. Basta alterar a célula B2. Recomendo usar as variáveis do BC mesmo.
▪ </t>
    </r>
    <r>
      <rPr>
        <b/>
        <sz val="9"/>
        <color theme="1"/>
        <rFont val="Arial"/>
        <family val="2"/>
      </rPr>
      <t>IMPORTANTE:</t>
    </r>
    <r>
      <rPr>
        <sz val="9"/>
        <color theme="1"/>
        <rFont val="Arial"/>
        <family val="2"/>
      </rPr>
      <t xml:space="preserve"> Evitar adicionar/excluir colunas na aba </t>
    </r>
    <r>
      <rPr>
        <i/>
        <sz val="9"/>
        <color theme="1"/>
        <rFont val="Arial"/>
        <family val="2"/>
      </rPr>
      <t>BASE</t>
    </r>
    <r>
      <rPr>
        <sz val="9"/>
        <color theme="1"/>
        <rFont val="Arial"/>
        <family val="2"/>
      </rPr>
      <t>.</t>
    </r>
  </si>
  <si>
    <t>Livres</t>
  </si>
  <si>
    <t>Administrados</t>
  </si>
  <si>
    <t>Administrados Combustíveis</t>
  </si>
  <si>
    <t>Administrados Repetição</t>
  </si>
  <si>
    <t>Administrados Ex-Gás de botijão, Energia elétrica residencial, Combustíveis e Itens que Repetem</t>
  </si>
  <si>
    <t>Índice geral</t>
  </si>
  <si>
    <t>Gasolina</t>
  </si>
  <si>
    <t>Gás de botijão</t>
  </si>
  <si>
    <t>Energia elétrica residencial</t>
  </si>
  <si>
    <t>ADMINISTRADOS SELECIONADOS - VARIAÇÃO % DESSAZ</t>
  </si>
  <si>
    <t>ADMINISTRADOS SELECIONADOS - PESOS</t>
  </si>
  <si>
    <t>ADMINISTRADOS SELECIONADOS - MM3M</t>
  </si>
  <si>
    <t>combustiveis</t>
  </si>
  <si>
    <t>botijao</t>
  </si>
  <si>
    <t>energia</t>
  </si>
  <si>
    <t>repetem</t>
  </si>
  <si>
    <t>adm_outros</t>
  </si>
  <si>
    <t>Caio</t>
  </si>
  <si>
    <t>Diesel + Gasolina
Aumulado em 1Q dessaz</t>
  </si>
  <si>
    <t>Administrados ex abeturas
Aumulado em 1Q dessaz</t>
  </si>
  <si>
    <t>Itens administrados que repetem
Aumulado em 1Q dessaz</t>
  </si>
  <si>
    <t>Energia Elétrica
Aumulado em 1Q dessaz</t>
  </si>
  <si>
    <t>Botijao de Gás
Aumulado em 1Q dessaz</t>
  </si>
  <si>
    <t>pi_star_obs</t>
  </si>
  <si>
    <t>pi_agro_obs</t>
  </si>
  <si>
    <t>pi_metal_obs</t>
  </si>
  <si>
    <t>pi_energia_obs</t>
  </si>
  <si>
    <t>pi_petro_obs</t>
  </si>
  <si>
    <t>IC-Br Agro em US$</t>
  </si>
  <si>
    <t>IC-Br Metal em US$</t>
  </si>
  <si>
    <t>IC-Br Energia em US$</t>
  </si>
  <si>
    <t>Petróleo Brent em US$</t>
  </si>
  <si>
    <t>IC-Br em US$</t>
  </si>
  <si>
    <t>Hiato Emprego BC - Extraido do Box - Até jun/20</t>
  </si>
  <si>
    <t>Inflation Target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</si>
</sst>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416]mmmm\-yy;@"/>
    <numFmt numFmtId="166" formatCode="0.0%"/>
  </numFmts>
  <fonts count="4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Arial"/>
      <family val="2"/>
    </font>
    <font>
      <b/>
      <sz val="9"/>
      <color rgb="FF0070C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5" tint="0.39997558519241921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1" fillId="3" borderId="0" applyNumberFormat="0" applyBorder="0" applyAlignment="0" applyProtection="0"/>
    <xf numFmtId="0" fontId="20" fillId="0" borderId="0" applyNumberFormat="0" applyFill="0" applyBorder="0" applyAlignment="0" applyProtection="0"/>
    <xf numFmtId="22" fontId="3" fillId="0" borderId="0"/>
    <xf numFmtId="0" fontId="31" fillId="0" borderId="0" applyNumberFormat="0" applyFill="0" applyBorder="0" applyAlignment="0" applyProtection="0"/>
  </cellStyleXfs>
  <cellXfs count="125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wrapText="1"/>
    </xf>
    <xf numFmtId="164" fontId="0" fillId="0" borderId="0" xfId="1" applyNumberFormat="1" applyFon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15" fontId="5" fillId="0" borderId="0" xfId="0" applyNumberFormat="1" applyFont="1"/>
    <xf numFmtId="4" fontId="5" fillId="0" borderId="0" xfId="0" applyNumberFormat="1" applyFont="1"/>
    <xf numFmtId="165" fontId="5" fillId="0" borderId="0" xfId="0" applyNumberFormat="1" applyFont="1"/>
    <xf numFmtId="4" fontId="0" fillId="0" borderId="0" xfId="0" applyNumberFormat="1" applyAlignment="1">
      <alignment horizontal="center"/>
    </xf>
    <xf numFmtId="2" fontId="5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10" fontId="6" fillId="0" borderId="0" xfId="1" applyNumberFormat="1" applyFont="1"/>
    <xf numFmtId="4" fontId="6" fillId="0" borderId="0" xfId="0" applyNumberFormat="1" applyFont="1"/>
    <xf numFmtId="4" fontId="0" fillId="0" borderId="0" xfId="1" applyNumberFormat="1" applyFont="1"/>
    <xf numFmtId="17" fontId="0" fillId="0" borderId="0" xfId="0" applyNumberFormat="1"/>
    <xf numFmtId="17" fontId="6" fillId="0" borderId="0" xfId="0" applyNumberFormat="1" applyFont="1"/>
    <xf numFmtId="4" fontId="7" fillId="3" borderId="0" xfId="4" applyNumberFormat="1"/>
    <xf numFmtId="0" fontId="5" fillId="0" borderId="0" xfId="0" applyFont="1"/>
    <xf numFmtId="4" fontId="6" fillId="0" borderId="0" xfId="1" applyNumberFormat="1" applyFont="1"/>
    <xf numFmtId="0" fontId="6" fillId="0" borderId="0" xfId="0" applyFont="1" applyAlignment="1">
      <alignment horizontal="right"/>
    </xf>
    <xf numFmtId="0" fontId="0" fillId="34" borderId="10" xfId="0" applyFill="1" applyBorder="1"/>
    <xf numFmtId="0" fontId="0" fillId="34" borderId="11" xfId="0" applyFill="1" applyBorder="1" applyAlignment="1">
      <alignment horizontal="center"/>
    </xf>
    <xf numFmtId="0" fontId="4" fillId="0" borderId="0" xfId="0" applyFont="1"/>
    <xf numFmtId="4" fontId="0" fillId="0" borderId="12" xfId="0" applyNumberFormat="1" applyBorder="1"/>
    <xf numFmtId="4" fontId="5" fillId="0" borderId="12" xfId="0" applyNumberFormat="1" applyFont="1" applyBorder="1"/>
    <xf numFmtId="166" fontId="0" fillId="0" borderId="0" xfId="1" applyNumberFormat="1" applyFont="1"/>
    <xf numFmtId="4" fontId="0" fillId="0" borderId="0" xfId="0" applyNumberFormat="1" applyAlignment="1">
      <alignment horizontal="right"/>
    </xf>
    <xf numFmtId="4" fontId="22" fillId="0" borderId="0" xfId="0" applyNumberFormat="1" applyFont="1" applyAlignment="1">
      <alignment horizontal="right"/>
    </xf>
    <xf numFmtId="0" fontId="23" fillId="0" borderId="0" xfId="0" applyFont="1" applyAlignment="1">
      <alignment horizontal="right" wrapText="1"/>
    </xf>
    <xf numFmtId="4" fontId="24" fillId="0" borderId="0" xfId="0" applyNumberFormat="1" applyFont="1"/>
    <xf numFmtId="4" fontId="22" fillId="0" borderId="0" xfId="0" applyNumberFormat="1" applyFont="1"/>
    <xf numFmtId="0" fontId="0" fillId="37" borderId="15" xfId="0" applyFill="1" applyBorder="1"/>
    <xf numFmtId="0" fontId="4" fillId="37" borderId="14" xfId="0" applyFont="1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15" fontId="0" fillId="0" borderId="12" xfId="0" applyNumberFormat="1" applyBorder="1"/>
    <xf numFmtId="4" fontId="24" fillId="0" borderId="12" xfId="0" applyNumberFormat="1" applyFont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4" fontId="23" fillId="0" borderId="0" xfId="0" applyNumberFormat="1" applyFont="1" applyAlignment="1">
      <alignment horizontal="right" wrapText="1"/>
    </xf>
    <xf numFmtId="0" fontId="25" fillId="0" borderId="0" xfId="0" applyFont="1" applyAlignment="1">
      <alignment horizontal="right" wrapText="1"/>
    </xf>
    <xf numFmtId="0" fontId="22" fillId="0" borderId="0" xfId="0" applyFont="1"/>
    <xf numFmtId="0" fontId="26" fillId="0" borderId="0" xfId="0" applyFont="1" applyAlignment="1">
      <alignment horizontal="center"/>
    </xf>
    <xf numFmtId="0" fontId="0" fillId="34" borderId="16" xfId="0" applyFill="1" applyBorder="1"/>
    <xf numFmtId="4" fontId="24" fillId="3" borderId="0" xfId="4" applyNumberFormat="1" applyFont="1"/>
    <xf numFmtId="4" fontId="24" fillId="0" borderId="0" xfId="0" applyNumberFormat="1" applyFont="1" applyAlignment="1">
      <alignment horizontal="center"/>
    </xf>
    <xf numFmtId="0" fontId="4" fillId="38" borderId="0" xfId="0" applyFont="1" applyFill="1" applyAlignment="1">
      <alignment horizontal="right" wrapText="1"/>
    </xf>
    <xf numFmtId="4" fontId="4" fillId="0" borderId="0" xfId="0" applyNumberFormat="1" applyFont="1"/>
    <xf numFmtId="4" fontId="27" fillId="0" borderId="0" xfId="0" applyNumberFormat="1" applyFont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37" borderId="17" xfId="0" applyFont="1" applyFill="1" applyBorder="1" applyAlignment="1">
      <alignment horizontal="right" vertical="center"/>
    </xf>
    <xf numFmtId="0" fontId="4" fillId="37" borderId="18" xfId="0" applyFont="1" applyFill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12" xfId="0" applyFont="1" applyBorder="1" applyAlignment="1">
      <alignment horizontal="center" vertical="center"/>
    </xf>
    <xf numFmtId="0" fontId="30" fillId="38" borderId="25" xfId="0" applyFont="1" applyFill="1" applyBorder="1" applyAlignment="1">
      <alignment horizontal="center" vertical="center"/>
    </xf>
    <xf numFmtId="0" fontId="28" fillId="37" borderId="19" xfId="0" applyFont="1" applyFill="1" applyBorder="1"/>
    <xf numFmtId="0" fontId="28" fillId="37" borderId="20" xfId="0" applyFont="1" applyFill="1" applyBorder="1" applyAlignment="1">
      <alignment vertical="center"/>
    </xf>
    <xf numFmtId="0" fontId="28" fillId="37" borderId="27" xfId="0" applyFont="1" applyFill="1" applyBorder="1"/>
    <xf numFmtId="0" fontId="28" fillId="37" borderId="21" xfId="0" applyFont="1" applyFill="1" applyBorder="1"/>
    <xf numFmtId="0" fontId="28" fillId="37" borderId="22" xfId="0" applyFont="1" applyFill="1" applyBorder="1" applyAlignment="1">
      <alignment vertical="center"/>
    </xf>
    <xf numFmtId="0" fontId="28" fillId="37" borderId="23" xfId="0" applyFont="1" applyFill="1" applyBorder="1"/>
    <xf numFmtId="0" fontId="28" fillId="37" borderId="24" xfId="0" applyFont="1" applyFill="1" applyBorder="1" applyAlignment="1">
      <alignment vertical="center"/>
    </xf>
    <xf numFmtId="0" fontId="28" fillId="37" borderId="12" xfId="0" applyFont="1" applyFill="1" applyBorder="1"/>
    <xf numFmtId="0" fontId="28" fillId="37" borderId="20" xfId="0" applyFont="1" applyFill="1" applyBorder="1" applyAlignment="1">
      <alignment horizontal="left" vertical="center" indent="1"/>
    </xf>
    <xf numFmtId="0" fontId="28" fillId="37" borderId="22" xfId="0" applyFont="1" applyFill="1" applyBorder="1" applyAlignment="1">
      <alignment horizontal="left" vertical="center" indent="1"/>
    </xf>
    <xf numFmtId="0" fontId="28" fillId="37" borderId="24" xfId="0" applyFont="1" applyFill="1" applyBorder="1" applyAlignment="1">
      <alignment horizontal="left" vertical="center" indent="1"/>
    </xf>
    <xf numFmtId="0" fontId="30" fillId="0" borderId="0" xfId="0" applyFont="1"/>
    <xf numFmtId="0" fontId="0" fillId="39" borderId="13" xfId="0" applyFill="1" applyBorder="1" applyAlignment="1">
      <alignment horizontal="center" vertical="center"/>
    </xf>
    <xf numFmtId="0" fontId="34" fillId="0" borderId="22" xfId="0" applyFont="1" applyBorder="1" applyAlignment="1">
      <alignment wrapText="1"/>
    </xf>
    <xf numFmtId="0" fontId="0" fillId="0" borderId="24" xfId="0" applyBorder="1" applyAlignment="1">
      <alignment wrapText="1"/>
    </xf>
    <xf numFmtId="0" fontId="35" fillId="0" borderId="0" xfId="47" applyFont="1"/>
    <xf numFmtId="0" fontId="31" fillId="0" borderId="0" xfId="47" applyAlignment="1">
      <alignment horizontal="left" vertical="top"/>
    </xf>
    <xf numFmtId="0" fontId="32" fillId="0" borderId="27" xfId="0" applyFont="1" applyBorder="1" applyAlignment="1">
      <alignment horizontal="left" vertical="top"/>
    </xf>
    <xf numFmtId="0" fontId="33" fillId="0" borderId="27" xfId="47" applyFont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33" fillId="0" borderId="0" xfId="47" applyFont="1" applyBorder="1" applyAlignment="1">
      <alignment horizontal="left" vertical="top"/>
    </xf>
    <xf numFmtId="0" fontId="30" fillId="0" borderId="0" xfId="0" applyFont="1" applyAlignment="1">
      <alignment horizontal="left"/>
    </xf>
    <xf numFmtId="4" fontId="36" fillId="0" borderId="0" xfId="0" applyNumberFormat="1" applyFont="1" applyAlignment="1">
      <alignment horizontal="right"/>
    </xf>
    <xf numFmtId="0" fontId="39" fillId="0" borderId="0" xfId="0" applyFont="1" applyAlignment="1">
      <alignment horizontal="right" wrapText="1"/>
    </xf>
    <xf numFmtId="3" fontId="36" fillId="0" borderId="0" xfId="0" applyNumberFormat="1" applyFont="1"/>
    <xf numFmtId="4" fontId="36" fillId="0" borderId="0" xfId="0" applyNumberFormat="1" applyFont="1"/>
    <xf numFmtId="0" fontId="32" fillId="0" borderId="27" xfId="0" applyFont="1" applyBorder="1" applyAlignment="1">
      <alignment horizontal="left" vertical="top" indent="1"/>
    </xf>
    <xf numFmtId="0" fontId="32" fillId="0" borderId="0" xfId="0" applyFont="1" applyAlignment="1">
      <alignment horizontal="left" vertical="top" indent="1"/>
    </xf>
    <xf numFmtId="0" fontId="30" fillId="0" borderId="12" xfId="0" applyFont="1" applyBorder="1" applyAlignment="1">
      <alignment horizontal="left" vertical="center" indent="1"/>
    </xf>
    <xf numFmtId="0" fontId="40" fillId="0" borderId="20" xfId="47" applyFont="1" applyBorder="1" applyAlignment="1">
      <alignment wrapText="1"/>
    </xf>
    <xf numFmtId="0" fontId="28" fillId="37" borderId="0" xfId="0" applyFont="1" applyFill="1"/>
    <xf numFmtId="0" fontId="4" fillId="40" borderId="18" xfId="0" applyFont="1" applyFill="1" applyBorder="1" applyAlignment="1">
      <alignment horizontal="right" vertical="center"/>
    </xf>
    <xf numFmtId="0" fontId="43" fillId="38" borderId="0" xfId="0" applyFont="1" applyFill="1" applyAlignment="1">
      <alignment horizontal="right" wrapText="1"/>
    </xf>
    <xf numFmtId="0" fontId="44" fillId="0" borderId="0" xfId="0" applyFont="1" applyAlignment="1">
      <alignment horizontal="right" wrapText="1"/>
    </xf>
    <xf numFmtId="0" fontId="45" fillId="0" borderId="0" xfId="0" applyFont="1" applyAlignment="1">
      <alignment horizontal="right"/>
    </xf>
    <xf numFmtId="0" fontId="44" fillId="0" borderId="0" xfId="0" applyFont="1" applyAlignment="1">
      <alignment horizontal="right" vertical="center"/>
    </xf>
    <xf numFmtId="4" fontId="45" fillId="0" borderId="0" xfId="0" applyNumberFormat="1" applyFont="1"/>
    <xf numFmtId="4" fontId="0" fillId="41" borderId="0" xfId="0" applyNumberFormat="1" applyFill="1"/>
    <xf numFmtId="4" fontId="5" fillId="0" borderId="0" xfId="0" applyNumberFormat="1" applyFont="1" applyAlignment="1">
      <alignment horizontal="right"/>
    </xf>
    <xf numFmtId="4" fontId="0" fillId="0" borderId="0" xfId="1" applyNumberFormat="1" applyFont="1" applyAlignment="1">
      <alignment horizontal="right"/>
    </xf>
    <xf numFmtId="3" fontId="5" fillId="0" borderId="0" xfId="0" applyNumberFormat="1" applyFont="1"/>
    <xf numFmtId="0" fontId="30" fillId="38" borderId="19" xfId="0" applyFont="1" applyFill="1" applyBorder="1" applyAlignment="1">
      <alignment horizontal="center" vertical="center"/>
    </xf>
    <xf numFmtId="0" fontId="30" fillId="38" borderId="21" xfId="0" applyFont="1" applyFill="1" applyBorder="1" applyAlignment="1">
      <alignment horizontal="center" vertical="center"/>
    </xf>
    <xf numFmtId="0" fontId="30" fillId="38" borderId="23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left" vertical="top" wrapText="1"/>
    </xf>
    <xf numFmtId="0" fontId="32" fillId="0" borderId="18" xfId="0" applyFont="1" applyBorder="1" applyAlignment="1">
      <alignment horizontal="left" vertical="top"/>
    </xf>
    <xf numFmtId="0" fontId="32" fillId="0" borderId="26" xfId="0" applyFont="1" applyBorder="1" applyAlignment="1">
      <alignment horizontal="left" vertical="top"/>
    </xf>
    <xf numFmtId="0" fontId="6" fillId="36" borderId="12" xfId="0" applyFont="1" applyFill="1" applyBorder="1" applyAlignment="1">
      <alignment horizontal="center"/>
    </xf>
    <xf numFmtId="0" fontId="0" fillId="36" borderId="12" xfId="0" applyFill="1" applyBorder="1" applyAlignment="1">
      <alignment horizontal="center" wrapText="1"/>
    </xf>
    <xf numFmtId="0" fontId="0" fillId="36" borderId="12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35" borderId="12" xfId="0" applyFill="1" applyBorder="1" applyAlignment="1">
      <alignment horizontal="center"/>
    </xf>
  </cellXfs>
  <cellStyles count="48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8" xr:uid="{E6AE996E-1805-434C-B4F7-E04D0B282CCC}"/>
    <cellStyle name="60% - Accent2 2" xfId="39" xr:uid="{13C34442-1452-4BD4-9014-2DF4C030D9DD}"/>
    <cellStyle name="60% - Accent3 2" xfId="40" xr:uid="{2E04BBF2-F833-4DA3-A547-93ABBA5385C9}"/>
    <cellStyle name="60% - Accent4 2" xfId="41" xr:uid="{5D2124F5-E0D9-4F8A-B6BD-9E07B92781D8}"/>
    <cellStyle name="60% - Accent5 2" xfId="42" xr:uid="{2895BDB9-D3ED-412F-BD5D-16B8A8B0AE39}"/>
    <cellStyle name="60% - Accent6 2" xfId="43" xr:uid="{A999260A-A4E5-4347-B701-B8E7897C40B7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10" builtinId="27" customBuiltin="1"/>
    <cellStyle name="blp_datetime" xfId="46" xr:uid="{2ACA7E09-AC6C-4123-9633-8359FD173E9F}"/>
    <cellStyle name="Calculation" xfId="13" builtinId="22" customBuiltin="1"/>
    <cellStyle name="Check Cell" xfId="15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7" builtinId="8"/>
    <cellStyle name="Input" xfId="11" builtinId="20" customBuiltin="1"/>
    <cellStyle name="Linked Cell" xfId="14" builtinId="24" customBuiltin="1"/>
    <cellStyle name="Neutral" xfId="4" builtinId="28"/>
    <cellStyle name="Neutral 2" xfId="44" xr:uid="{B5E24DDE-8294-4C9D-9646-BFCA94021644}"/>
    <cellStyle name="Normal" xfId="0" builtinId="0"/>
    <cellStyle name="Normal 2" xfId="2" xr:uid="{2CF27AE3-BBA8-4E1B-9E94-82ED9FC9E7A0}"/>
    <cellStyle name="Note" xfId="17" builtinId="10" customBuiltin="1"/>
    <cellStyle name="Output" xfId="12" builtinId="21" customBuiltin="1"/>
    <cellStyle name="Percent" xfId="1" builtinId="5"/>
    <cellStyle name="Percent 2" xfId="3" xr:uid="{0898D73E-4017-4199-B73A-558CB3AA0CE8}"/>
    <cellStyle name="Title 2" xfId="45" xr:uid="{EC1AF2E7-B3DA-4718-AD2B-9ED5674712C6}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Hiato do Desemprego</a:t>
            </a:r>
            <a:r>
              <a:rPr lang="en-US" baseline="0"/>
              <a:t> PNAD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Haito do Emprego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73"/>
              <c:layout>
                <c:manualLayout>
                  <c:x val="-0.1025641897535273"/>
                  <c:y val="-1.647254998705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1Q2022:</a:t>
                    </a:r>
                    <a:r>
                      <a:rPr lang="en-US" baseline="0"/>
                      <a:t> </a:t>
                    </a:r>
                    <a:fld id="{4DF1DDA3-FD82-401D-8031-6A24DFAC4CC2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C5-49DF-B0BA-A990275AC905}"/>
                </c:ext>
              </c:extLst>
            </c:dLbl>
            <c:dLbl>
              <c:idx val="74"/>
              <c:layout>
                <c:manualLayout>
                  <c:x val="-4.8583037251670756E-2"/>
                  <c:y val="-4.94176499611663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2Q2022:</a:t>
                    </a:r>
                    <a:r>
                      <a:rPr lang="en-US" baseline="0"/>
                      <a:t> </a:t>
                    </a:r>
                    <a:fld id="{576B4FE5-B7D3-4E2F-A9FB-C6BB29136336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8C5-49DF-B0BA-A990275AC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Desemprego!$B$14:$B$88</c:f>
              <c:numCache>
                <c:formatCode>d\-mmm\-yy</c:formatCode>
                <c:ptCount val="75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  <c:pt idx="69">
                  <c:v>44256</c:v>
                </c:pt>
                <c:pt idx="70">
                  <c:v>44348</c:v>
                </c:pt>
                <c:pt idx="71">
                  <c:v>44440</c:v>
                </c:pt>
                <c:pt idx="72">
                  <c:v>44531</c:v>
                </c:pt>
                <c:pt idx="73">
                  <c:v>44621</c:v>
                </c:pt>
                <c:pt idx="74">
                  <c:v>44713</c:v>
                </c:pt>
              </c:numCache>
            </c:numRef>
          </c:cat>
          <c:val>
            <c:numRef>
              <c:f>Desemprego!$D$14:$D$88</c:f>
              <c:numCache>
                <c:formatCode>#,##0.00</c:formatCode>
                <c:ptCount val="75"/>
                <c:pt idx="0">
                  <c:v>-2.2115341129030543</c:v>
                </c:pt>
                <c:pt idx="1">
                  <c:v>-1.834025109942921</c:v>
                </c:pt>
                <c:pt idx="2">
                  <c:v>-1.789317090083788</c:v>
                </c:pt>
                <c:pt idx="3">
                  <c:v>-1.0420890547456541</c:v>
                </c:pt>
                <c:pt idx="4">
                  <c:v>-0.88329860390781967</c:v>
                </c:pt>
                <c:pt idx="5">
                  <c:v>-0.60321797403618937</c:v>
                </c:pt>
                <c:pt idx="6">
                  <c:v>-4.7635209508054999E-2</c:v>
                </c:pt>
                <c:pt idx="7">
                  <c:v>0.25448308198127911</c:v>
                </c:pt>
                <c:pt idx="8">
                  <c:v>-0.17911205932228746</c:v>
                </c:pt>
                <c:pt idx="9">
                  <c:v>-0.25874063557745508</c:v>
                </c:pt>
                <c:pt idx="10">
                  <c:v>-0.5003397235277216</c:v>
                </c:pt>
                <c:pt idx="11">
                  <c:v>-0.91350250704958746</c:v>
                </c:pt>
                <c:pt idx="12">
                  <c:v>-0.48145475305545382</c:v>
                </c:pt>
                <c:pt idx="13">
                  <c:v>-0.37677966607632207</c:v>
                </c:pt>
                <c:pt idx="14">
                  <c:v>-0.50283220612838875</c:v>
                </c:pt>
                <c:pt idx="15">
                  <c:v>-0.17908195170115526</c:v>
                </c:pt>
                <c:pt idx="16">
                  <c:v>0.30213316460027961</c:v>
                </c:pt>
                <c:pt idx="17">
                  <c:v>0.63119510784461319</c:v>
                </c:pt>
                <c:pt idx="18">
                  <c:v>1.0311551495355467</c:v>
                </c:pt>
                <c:pt idx="19">
                  <c:v>0.95514566428648884</c:v>
                </c:pt>
                <c:pt idx="20">
                  <c:v>0.74642443104889189</c:v>
                </c:pt>
                <c:pt idx="21">
                  <c:v>0.30490871444984435</c:v>
                </c:pt>
                <c:pt idx="22">
                  <c:v>0.2618136560259785</c:v>
                </c:pt>
                <c:pt idx="23">
                  <c:v>0.53429279979576272</c:v>
                </c:pt>
                <c:pt idx="24">
                  <c:v>0.61804535615178757</c:v>
                </c:pt>
                <c:pt idx="25">
                  <c:v>1.2132725270923679</c:v>
                </c:pt>
                <c:pt idx="26">
                  <c:v>1.3896072813073879</c:v>
                </c:pt>
                <c:pt idx="27">
                  <c:v>1.7060989650218481</c:v>
                </c:pt>
                <c:pt idx="28">
                  <c:v>2.0254724487176983</c:v>
                </c:pt>
                <c:pt idx="29">
                  <c:v>2.3186668566356481</c:v>
                </c:pt>
                <c:pt idx="30">
                  <c:v>2.2402030522315481</c:v>
                </c:pt>
                <c:pt idx="31">
                  <c:v>2.2419341762756577</c:v>
                </c:pt>
                <c:pt idx="32">
                  <c:v>2.442237985832298</c:v>
                </c:pt>
                <c:pt idx="33">
                  <c:v>1.635926827975998</c:v>
                </c:pt>
                <c:pt idx="34">
                  <c:v>1.934105212317538</c:v>
                </c:pt>
                <c:pt idx="35">
                  <c:v>2.1416993477188178</c:v>
                </c:pt>
                <c:pt idx="36">
                  <c:v>1.854340258598818</c:v>
                </c:pt>
                <c:pt idx="37">
                  <c:v>1.5908443883294781</c:v>
                </c:pt>
                <c:pt idx="38">
                  <c:v>2.0081583198095081</c:v>
                </c:pt>
                <c:pt idx="39">
                  <c:v>2.245729508113198</c:v>
                </c:pt>
                <c:pt idx="40">
                  <c:v>2.4191253116370182</c:v>
                </c:pt>
                <c:pt idx="41">
                  <c:v>2.5254577998512473</c:v>
                </c:pt>
                <c:pt idx="42">
                  <c:v>2.5796453178034473</c:v>
                </c:pt>
                <c:pt idx="43">
                  <c:v>2.343230443183868</c:v>
                </c:pt>
                <c:pt idx="44">
                  <c:v>2.1333145557338775</c:v>
                </c:pt>
                <c:pt idx="45">
                  <c:v>1.7580838378196275</c:v>
                </c:pt>
                <c:pt idx="46">
                  <c:v>1.0678650754134078</c:v>
                </c:pt>
                <c:pt idx="47">
                  <c:v>0.22129269300428833</c:v>
                </c:pt>
                <c:pt idx="48">
                  <c:v>-0.38864789935801303</c:v>
                </c:pt>
                <c:pt idx="49">
                  <c:v>-1.2981178265980327</c:v>
                </c:pt>
                <c:pt idx="50">
                  <c:v>-1.9347183080713326</c:v>
                </c:pt>
                <c:pt idx="51">
                  <c:v>-2.6946182872346331</c:v>
                </c:pt>
                <c:pt idx="52">
                  <c:v>-3.484927131475033</c:v>
                </c:pt>
                <c:pt idx="53">
                  <c:v>-4.0563137041782316</c:v>
                </c:pt>
                <c:pt idx="54">
                  <c:v>-3.6287029321053326</c:v>
                </c:pt>
                <c:pt idx="55">
                  <c:v>-3.3011878471233325</c:v>
                </c:pt>
                <c:pt idx="56">
                  <c:v>-3.2189953892288323</c:v>
                </c:pt>
                <c:pt idx="57">
                  <c:v>-3.3576362260298329</c:v>
                </c:pt>
                <c:pt idx="58">
                  <c:v>-3.116300340522232</c:v>
                </c:pt>
                <c:pt idx="59">
                  <c:v>-2.803938993276232</c:v>
                </c:pt>
                <c:pt idx="60">
                  <c:v>-3.017999009288133</c:v>
                </c:pt>
                <c:pt idx="61">
                  <c:v>-3.0075239989376326</c:v>
                </c:pt>
                <c:pt idx="62">
                  <c:v>-2.6254440241059318</c:v>
                </c:pt>
                <c:pt idx="63">
                  <c:v>-2.6596296482855331</c:v>
                </c:pt>
                <c:pt idx="64">
                  <c:v>-2.4116713115764328</c:v>
                </c:pt>
                <c:pt idx="65">
                  <c:v>-2.6375419750670326</c:v>
                </c:pt>
                <c:pt idx="66">
                  <c:v>-4.1150296512653313</c:v>
                </c:pt>
                <c:pt idx="67">
                  <c:v>-5.6195199859551312</c:v>
                </c:pt>
                <c:pt idx="68">
                  <c:v>-5.5106565590354322</c:v>
                </c:pt>
                <c:pt idx="69">
                  <c:v>-5.1299629394185313</c:v>
                </c:pt>
                <c:pt idx="70">
                  <c:v>-4.7416950623053324</c:v>
                </c:pt>
                <c:pt idx="71">
                  <c:v>-3.3535374004509326</c:v>
                </c:pt>
                <c:pt idx="72">
                  <c:v>-2.3995364924010318</c:v>
                </c:pt>
                <c:pt idx="73">
                  <c:v>-1.3197500771577322</c:v>
                </c:pt>
                <c:pt idx="74">
                  <c:v>0.14795703081205824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72F-83D2-25F08E9504FF}"/>
            </c:ext>
          </c:extLst>
        </c:ser>
        <c:ser>
          <c:idx val="1"/>
          <c:order val="1"/>
          <c:tx>
            <c:strRef>
              <c:f>Desemprego!$F$2</c:f>
              <c:strCache>
                <c:ptCount val="1"/>
                <c:pt idx="0">
                  <c:v>Hiato Emprego BC - Extraido do Box - Até jun/20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Desemprego!$B$14:$B$88</c:f>
              <c:numCache>
                <c:formatCode>d\-mmm\-yy</c:formatCode>
                <c:ptCount val="75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  <c:pt idx="69">
                  <c:v>44256</c:v>
                </c:pt>
                <c:pt idx="70">
                  <c:v>44348</c:v>
                </c:pt>
                <c:pt idx="71">
                  <c:v>44440</c:v>
                </c:pt>
                <c:pt idx="72">
                  <c:v>44531</c:v>
                </c:pt>
                <c:pt idx="73">
                  <c:v>44621</c:v>
                </c:pt>
                <c:pt idx="74">
                  <c:v>44713</c:v>
                </c:pt>
              </c:numCache>
            </c:numRef>
          </c:cat>
          <c:val>
            <c:numRef>
              <c:f>Desemprego!$F$14:$F$88</c:f>
              <c:numCache>
                <c:formatCode>#,##0.00</c:formatCode>
                <c:ptCount val="75"/>
                <c:pt idx="0">
                  <c:v>-1.5861149171270619</c:v>
                </c:pt>
                <c:pt idx="1">
                  <c:v>-1.220088397790047</c:v>
                </c:pt>
                <c:pt idx="2">
                  <c:v>-0.80177237569060633</c:v>
                </c:pt>
                <c:pt idx="3">
                  <c:v>-0.5403248618784513</c:v>
                </c:pt>
                <c:pt idx="4">
                  <c:v>-0.5403248618784513</c:v>
                </c:pt>
                <c:pt idx="5">
                  <c:v>-0.4357458563535892</c:v>
                </c:pt>
                <c:pt idx="6">
                  <c:v>-0.3834563535911597</c:v>
                </c:pt>
                <c:pt idx="7">
                  <c:v>-1.0632198895027563</c:v>
                </c:pt>
                <c:pt idx="8">
                  <c:v>-0.74948287292817573</c:v>
                </c:pt>
                <c:pt idx="9">
                  <c:v>-0.48803535911602086</c:v>
                </c:pt>
                <c:pt idx="10">
                  <c:v>-0.48803535911602086</c:v>
                </c:pt>
                <c:pt idx="11">
                  <c:v>-0.12200883977900469</c:v>
                </c:pt>
                <c:pt idx="12">
                  <c:v>3.4859668508288318E-2</c:v>
                </c:pt>
                <c:pt idx="13">
                  <c:v>3.4859668508288318E-2</c:v>
                </c:pt>
                <c:pt idx="14">
                  <c:v>0.29630718232044306</c:v>
                </c:pt>
                <c:pt idx="15">
                  <c:v>0.19172817679558088</c:v>
                </c:pt>
                <c:pt idx="16">
                  <c:v>0.50546519337016649</c:v>
                </c:pt>
                <c:pt idx="17">
                  <c:v>0.81920220994475201</c:v>
                </c:pt>
                <c:pt idx="18">
                  <c:v>0.92378121546961423</c:v>
                </c:pt>
                <c:pt idx="19">
                  <c:v>1.3420972375690587</c:v>
                </c:pt>
                <c:pt idx="20">
                  <c:v>0.92378121546961423</c:v>
                </c:pt>
                <c:pt idx="21">
                  <c:v>0.29630718232044306</c:v>
                </c:pt>
                <c:pt idx="22">
                  <c:v>0.50546519337016649</c:v>
                </c:pt>
                <c:pt idx="23">
                  <c:v>3.4859668508288318E-2</c:v>
                </c:pt>
                <c:pt idx="24">
                  <c:v>0.66233370165745931</c:v>
                </c:pt>
                <c:pt idx="25">
                  <c:v>1.1329392265193343</c:v>
                </c:pt>
                <c:pt idx="26">
                  <c:v>1.3420972375690587</c:v>
                </c:pt>
                <c:pt idx="27">
                  <c:v>1.6035447513812171</c:v>
                </c:pt>
                <c:pt idx="28">
                  <c:v>1.7081237569060741</c:v>
                </c:pt>
                <c:pt idx="29">
                  <c:v>1.9172817679557985</c:v>
                </c:pt>
                <c:pt idx="30">
                  <c:v>1.8649922651933648</c:v>
                </c:pt>
                <c:pt idx="31">
                  <c:v>1.7081237569060741</c:v>
                </c:pt>
                <c:pt idx="32">
                  <c:v>1.8649922651933648</c:v>
                </c:pt>
                <c:pt idx="33">
                  <c:v>1.5512552486187832</c:v>
                </c:pt>
                <c:pt idx="34">
                  <c:v>1.6558342541436402</c:v>
                </c:pt>
                <c:pt idx="35">
                  <c:v>1.7604132596685078</c:v>
                </c:pt>
                <c:pt idx="36">
                  <c:v>1.4466762430939157</c:v>
                </c:pt>
                <c:pt idx="37">
                  <c:v>1.6035447513812171</c:v>
                </c:pt>
                <c:pt idx="38">
                  <c:v>1.8649922651933648</c:v>
                </c:pt>
                <c:pt idx="39">
                  <c:v>2.1264397790055227</c:v>
                </c:pt>
                <c:pt idx="40">
                  <c:v>2.1787292817679567</c:v>
                </c:pt>
                <c:pt idx="41">
                  <c:v>2.3878872928176809</c:v>
                </c:pt>
                <c:pt idx="42">
                  <c:v>2.1787292817679567</c:v>
                </c:pt>
                <c:pt idx="43">
                  <c:v>1.9172817679557985</c:v>
                </c:pt>
                <c:pt idx="44">
                  <c:v>1.7081237569060741</c:v>
                </c:pt>
                <c:pt idx="45">
                  <c:v>1.5512552486187832</c:v>
                </c:pt>
                <c:pt idx="46">
                  <c:v>0.76691270718232152</c:v>
                </c:pt>
                <c:pt idx="47">
                  <c:v>-6.9719337016572944E-2</c:v>
                </c:pt>
                <c:pt idx="48">
                  <c:v>-0.69719337016574412</c:v>
                </c:pt>
                <c:pt idx="49">
                  <c:v>-1.3769569060773481</c:v>
                </c:pt>
                <c:pt idx="50">
                  <c:v>-2.1612994475138119</c:v>
                </c:pt>
                <c:pt idx="51">
                  <c:v>-2.8933524861878421</c:v>
                </c:pt>
                <c:pt idx="52">
                  <c:v>-3.6776950276243063</c:v>
                </c:pt>
                <c:pt idx="53">
                  <c:v>-4.0437215469613212</c:v>
                </c:pt>
                <c:pt idx="54">
                  <c:v>-3.834563535911597</c:v>
                </c:pt>
                <c:pt idx="55">
                  <c:v>-3.5208265193370156</c:v>
                </c:pt>
                <c:pt idx="56">
                  <c:v>-3.3639580110497143</c:v>
                </c:pt>
                <c:pt idx="57">
                  <c:v>-3.5731160220994389</c:v>
                </c:pt>
                <c:pt idx="58">
                  <c:v>-3.311668508287291</c:v>
                </c:pt>
                <c:pt idx="59">
                  <c:v>-2.8933524861878421</c:v>
                </c:pt>
                <c:pt idx="60">
                  <c:v>-3.1025104972375663</c:v>
                </c:pt>
                <c:pt idx="61">
                  <c:v>-3.2070895027624235</c:v>
                </c:pt>
                <c:pt idx="62">
                  <c:v>-3.0502209944751328</c:v>
                </c:pt>
                <c:pt idx="63">
                  <c:v>-2.7887734806629747</c:v>
                </c:pt>
                <c:pt idx="64">
                  <c:v>-2.5273259668508268</c:v>
                </c:pt>
                <c:pt idx="65">
                  <c:v>-2.8410629834254082</c:v>
                </c:pt>
                <c:pt idx="66">
                  <c:v>-4.1483005524861785</c:v>
                </c:pt>
                <c:pt idx="67">
                  <c:v>-5.6195199859551312</c:v>
                </c:pt>
                <c:pt idx="68">
                  <c:v>-5.5106565590354322</c:v>
                </c:pt>
                <c:pt idx="69">
                  <c:v>-5.1299629394185313</c:v>
                </c:pt>
                <c:pt idx="70">
                  <c:v>-4.7416950623053324</c:v>
                </c:pt>
                <c:pt idx="71">
                  <c:v>-3.3535374004509326</c:v>
                </c:pt>
                <c:pt idx="72">
                  <c:v>-2.3995364924010318</c:v>
                </c:pt>
                <c:pt idx="73">
                  <c:v>-1.3197500771577322</c:v>
                </c:pt>
                <c:pt idx="74">
                  <c:v>0.14795703081205824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72F-83D2-25F08E95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223912"/>
        <c:axId val="929224568"/>
      </c:lineChart>
      <c:dateAx>
        <c:axId val="929223912"/>
        <c:scaling>
          <c:orientation val="minMax"/>
          <c:max val="44986"/>
        </c:scaling>
        <c:delete val="0"/>
        <c:axPos val="b"/>
        <c:numFmt formatCode="[$-416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24568"/>
        <c:crosses val="autoZero"/>
        <c:auto val="1"/>
        <c:lblOffset val="100"/>
        <c:baseTimeUnit val="months"/>
      </c:dateAx>
      <c:valAx>
        <c:axId val="9292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239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PIB!$C$6</c:f>
              <c:strCache>
                <c:ptCount val="1"/>
                <c:pt idx="0">
                  <c:v>Tendência HP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PIB!$A$54:$A$122</c:f>
              <c:numCache>
                <c:formatCode>mmm\-yy</c:formatCode>
                <c:ptCount val="69"/>
                <c:pt idx="0">
                  <c:v>39417</c:v>
                </c:pt>
                <c:pt idx="1">
                  <c:v>39508</c:v>
                </c:pt>
                <c:pt idx="2">
                  <c:v>39600</c:v>
                </c:pt>
                <c:pt idx="3">
                  <c:v>39692</c:v>
                </c:pt>
                <c:pt idx="4">
                  <c:v>39783</c:v>
                </c:pt>
                <c:pt idx="5">
                  <c:v>39873</c:v>
                </c:pt>
                <c:pt idx="6">
                  <c:v>39965</c:v>
                </c:pt>
                <c:pt idx="7">
                  <c:v>40057</c:v>
                </c:pt>
                <c:pt idx="8">
                  <c:v>40148</c:v>
                </c:pt>
                <c:pt idx="9">
                  <c:v>40238</c:v>
                </c:pt>
                <c:pt idx="10">
                  <c:v>40330</c:v>
                </c:pt>
                <c:pt idx="11">
                  <c:v>40422</c:v>
                </c:pt>
                <c:pt idx="12">
                  <c:v>40513</c:v>
                </c:pt>
                <c:pt idx="13">
                  <c:v>40603</c:v>
                </c:pt>
                <c:pt idx="14">
                  <c:v>40695</c:v>
                </c:pt>
                <c:pt idx="15">
                  <c:v>40787</c:v>
                </c:pt>
                <c:pt idx="16">
                  <c:v>40878</c:v>
                </c:pt>
                <c:pt idx="17">
                  <c:v>40969</c:v>
                </c:pt>
                <c:pt idx="18">
                  <c:v>41061</c:v>
                </c:pt>
                <c:pt idx="19">
                  <c:v>41153</c:v>
                </c:pt>
                <c:pt idx="20">
                  <c:v>41244</c:v>
                </c:pt>
                <c:pt idx="21">
                  <c:v>41334</c:v>
                </c:pt>
                <c:pt idx="22">
                  <c:v>41426</c:v>
                </c:pt>
                <c:pt idx="23">
                  <c:v>41518</c:v>
                </c:pt>
                <c:pt idx="24">
                  <c:v>41609</c:v>
                </c:pt>
                <c:pt idx="25">
                  <c:v>41699</c:v>
                </c:pt>
                <c:pt idx="26">
                  <c:v>41791</c:v>
                </c:pt>
                <c:pt idx="27">
                  <c:v>41883</c:v>
                </c:pt>
                <c:pt idx="28">
                  <c:v>41974</c:v>
                </c:pt>
                <c:pt idx="29">
                  <c:v>42064</c:v>
                </c:pt>
                <c:pt idx="30">
                  <c:v>42156</c:v>
                </c:pt>
                <c:pt idx="31">
                  <c:v>42248</c:v>
                </c:pt>
                <c:pt idx="32">
                  <c:v>42339</c:v>
                </c:pt>
                <c:pt idx="33">
                  <c:v>42430</c:v>
                </c:pt>
                <c:pt idx="34">
                  <c:v>42522</c:v>
                </c:pt>
                <c:pt idx="35">
                  <c:v>42614</c:v>
                </c:pt>
                <c:pt idx="36">
                  <c:v>42705</c:v>
                </c:pt>
                <c:pt idx="37">
                  <c:v>42795</c:v>
                </c:pt>
                <c:pt idx="38">
                  <c:v>42887</c:v>
                </c:pt>
                <c:pt idx="39">
                  <c:v>42979</c:v>
                </c:pt>
                <c:pt idx="40">
                  <c:v>43070</c:v>
                </c:pt>
                <c:pt idx="41">
                  <c:v>43160</c:v>
                </c:pt>
                <c:pt idx="42">
                  <c:v>43252</c:v>
                </c:pt>
                <c:pt idx="43">
                  <c:v>43344</c:v>
                </c:pt>
                <c:pt idx="44">
                  <c:v>43435</c:v>
                </c:pt>
                <c:pt idx="45">
                  <c:v>43525</c:v>
                </c:pt>
                <c:pt idx="46">
                  <c:v>43617</c:v>
                </c:pt>
                <c:pt idx="47">
                  <c:v>43709</c:v>
                </c:pt>
                <c:pt idx="48">
                  <c:v>43800</c:v>
                </c:pt>
                <c:pt idx="49">
                  <c:v>43891</c:v>
                </c:pt>
                <c:pt idx="50">
                  <c:v>43983</c:v>
                </c:pt>
                <c:pt idx="51">
                  <c:v>44075</c:v>
                </c:pt>
                <c:pt idx="52">
                  <c:v>44166</c:v>
                </c:pt>
                <c:pt idx="53">
                  <c:v>44256</c:v>
                </c:pt>
                <c:pt idx="54">
                  <c:v>44348</c:v>
                </c:pt>
                <c:pt idx="55">
                  <c:v>44440</c:v>
                </c:pt>
                <c:pt idx="56">
                  <c:v>44531</c:v>
                </c:pt>
                <c:pt idx="57">
                  <c:v>44621</c:v>
                </c:pt>
                <c:pt idx="58">
                  <c:v>44713</c:v>
                </c:pt>
                <c:pt idx="59">
                  <c:v>44805</c:v>
                </c:pt>
                <c:pt idx="60">
                  <c:v>44896</c:v>
                </c:pt>
                <c:pt idx="61">
                  <c:v>44986</c:v>
                </c:pt>
                <c:pt idx="62">
                  <c:v>45078</c:v>
                </c:pt>
                <c:pt idx="63">
                  <c:v>45170</c:v>
                </c:pt>
                <c:pt idx="64">
                  <c:v>45261</c:v>
                </c:pt>
                <c:pt idx="65">
                  <c:v>45352</c:v>
                </c:pt>
                <c:pt idx="66">
                  <c:v>45444</c:v>
                </c:pt>
                <c:pt idx="67">
                  <c:v>45536</c:v>
                </c:pt>
                <c:pt idx="68">
                  <c:v>45627</c:v>
                </c:pt>
              </c:numCache>
            </c:numRef>
          </c:cat>
          <c:val>
            <c:numRef>
              <c:f>PIB!$C$54:$C$122</c:f>
              <c:numCache>
                <c:formatCode>#,##0.00</c:formatCode>
                <c:ptCount val="69"/>
                <c:pt idx="0">
                  <c:v>4.9608996564412999</c:v>
                </c:pt>
                <c:pt idx="1">
                  <c:v>4.9717396727531202</c:v>
                </c:pt>
                <c:pt idx="2">
                  <c:v>4.9824690508780201</c:v>
                </c:pt>
                <c:pt idx="3">
                  <c:v>4.9930761490122801</c:v>
                </c:pt>
                <c:pt idx="4">
                  <c:v>5.0035638077537898</c:v>
                </c:pt>
                <c:pt idx="5">
                  <c:v>5.0139526502144598</c:v>
                </c:pt>
                <c:pt idx="6">
                  <c:v>5.0242505053201203</c:v>
                </c:pt>
                <c:pt idx="7">
                  <c:v>5.0344369227262797</c:v>
                </c:pt>
                <c:pt idx="8">
                  <c:v>5.0444680264395902</c:v>
                </c:pt>
                <c:pt idx="9">
                  <c:v>5.0542846675124604</c:v>
                </c:pt>
                <c:pt idx="10">
                  <c:v>5.0638220196377297</c:v>
                </c:pt>
                <c:pt idx="11">
                  <c:v>5.0730163700875499</c:v>
                </c:pt>
                <c:pt idx="12">
                  <c:v>5.0818068685336799</c:v>
                </c:pt>
                <c:pt idx="13">
                  <c:v>5.0901353566042404</c:v>
                </c:pt>
                <c:pt idx="14">
                  <c:v>5.0979496711579397</c:v>
                </c:pt>
                <c:pt idx="15">
                  <c:v>5.10520697507636</c:v>
                </c:pt>
                <c:pt idx="16">
                  <c:v>5.1118749364607101</c:v>
                </c:pt>
                <c:pt idx="17">
                  <c:v>5.1179259027281496</c:v>
                </c:pt>
                <c:pt idx="18">
                  <c:v>5.1233380802240696</c:v>
                </c:pt>
                <c:pt idx="19">
                  <c:v>5.1280832361797701</c:v>
                </c:pt>
                <c:pt idx="20">
                  <c:v>5.1321342636552201</c:v>
                </c:pt>
                <c:pt idx="21">
                  <c:v>5.1354727607747899</c:v>
                </c:pt>
                <c:pt idx="22">
                  <c:v>5.1380868334946204</c:v>
                </c:pt>
                <c:pt idx="23">
                  <c:v>5.1399722014452198</c:v>
                </c:pt>
                <c:pt idx="24">
                  <c:v>5.1411395070726904</c:v>
                </c:pt>
                <c:pt idx="25">
                  <c:v>5.1416159913163302</c:v>
                </c:pt>
                <c:pt idx="26">
                  <c:v>5.14144570023248</c:v>
                </c:pt>
                <c:pt idx="27">
                  <c:v>5.1406943722344396</c:v>
                </c:pt>
                <c:pt idx="28">
                  <c:v>5.1394402375509802</c:v>
                </c:pt>
                <c:pt idx="29">
                  <c:v>5.1377742814498601</c:v>
                </c:pt>
                <c:pt idx="30">
                  <c:v>5.1358042774170096</c:v>
                </c:pt>
                <c:pt idx="31">
                  <c:v>5.1336506430995597</c:v>
                </c:pt>
                <c:pt idx="32">
                  <c:v>5.13143278087278</c:v>
                </c:pt>
                <c:pt idx="33">
                  <c:v>5.1292604179116301</c:v>
                </c:pt>
                <c:pt idx="34">
                  <c:v>5.1272299818493199</c:v>
                </c:pt>
                <c:pt idx="35">
                  <c:v>5.125416480817</c:v>
                </c:pt>
                <c:pt idx="36">
                  <c:v>5.1238769552604904</c:v>
                </c:pt>
                <c:pt idx="37">
                  <c:v>5.1226485894896996</c:v>
                </c:pt>
                <c:pt idx="38">
                  <c:v>5.1217482198363102</c:v>
                </c:pt>
                <c:pt idx="39">
                  <c:v>5.1211798455851296</c:v>
                </c:pt>
                <c:pt idx="40">
                  <c:v>5.1209401926092903</c:v>
                </c:pt>
                <c:pt idx="41">
                  <c:v>5.1210210349555698</c:v>
                </c:pt>
                <c:pt idx="42">
                  <c:v>5.1214118342688097</c:v>
                </c:pt>
                <c:pt idx="43">
                  <c:v>5.12210376362935</c:v>
                </c:pt>
                <c:pt idx="44">
                  <c:v>5.1230891580424602</c:v>
                </c:pt>
                <c:pt idx="45">
                  <c:v>5.1243674055164004</c:v>
                </c:pt>
                <c:pt idx="46">
                  <c:v>5.1259417699779899</c:v>
                </c:pt>
                <c:pt idx="47">
                  <c:v>5.1278204731602299</c:v>
                </c:pt>
                <c:pt idx="48">
                  <c:v>5.1300198325483803</c:v>
                </c:pt>
                <c:pt idx="49">
                  <c:v>5.1325642700377196</c:v>
                </c:pt>
                <c:pt idx="50">
                  <c:v>5.1354882484969204</c:v>
                </c:pt>
                <c:pt idx="51">
                  <c:v>5.1388207284354896</c:v>
                </c:pt>
                <c:pt idx="52">
                  <c:v>5.1425263900285998</c:v>
                </c:pt>
                <c:pt idx="53">
                  <c:v>5.14655220066527</c:v>
                </c:pt>
                <c:pt idx="54">
                  <c:v>5.1508448242219096</c:v>
                </c:pt>
                <c:pt idx="55">
                  <c:v>5.1553546548142499</c:v>
                </c:pt>
                <c:pt idx="56">
                  <c:v>5.1600314788250099</c:v>
                </c:pt>
                <c:pt idx="57">
                  <c:v>5.1648244312067497</c:v>
                </c:pt>
                <c:pt idx="58">
                  <c:v>5.1696844077152999</c:v>
                </c:pt>
                <c:pt idx="59">
                  <c:v>5.1745694444309303</c:v>
                </c:pt>
                <c:pt idx="60">
                  <c:v>5.1794477757990096</c:v>
                </c:pt>
                <c:pt idx="61">
                  <c:v>5.1842972510354501</c:v>
                </c:pt>
                <c:pt idx="62">
                  <c:v>5.1891035339212701</c:v>
                </c:pt>
                <c:pt idx="63">
                  <c:v>5.1938583206322297</c:v>
                </c:pt>
                <c:pt idx="64">
                  <c:v>5.1985575845637104</c:v>
                </c:pt>
                <c:pt idx="65">
                  <c:v>5.2031998533406396</c:v>
                </c:pt>
                <c:pt idx="66">
                  <c:v>5.2077857667909004</c:v>
                </c:pt>
                <c:pt idx="67">
                  <c:v>5.2123176705405703</c:v>
                </c:pt>
                <c:pt idx="68">
                  <c:v>5.2167992448313303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A-4D6E-B4C2-77ACC1598F36}"/>
            </c:ext>
          </c:extLst>
        </c:ser>
        <c:ser>
          <c:idx val="1"/>
          <c:order val="1"/>
          <c:tx>
            <c:strRef>
              <c:f>PIB!$D$6</c:f>
              <c:strCache>
                <c:ptCount val="1"/>
                <c:pt idx="0">
                  <c:v>Observado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PIB!$A$54:$A$122</c:f>
              <c:numCache>
                <c:formatCode>mmm\-yy</c:formatCode>
                <c:ptCount val="69"/>
                <c:pt idx="0">
                  <c:v>39417</c:v>
                </c:pt>
                <c:pt idx="1">
                  <c:v>39508</c:v>
                </c:pt>
                <c:pt idx="2">
                  <c:v>39600</c:v>
                </c:pt>
                <c:pt idx="3">
                  <c:v>39692</c:v>
                </c:pt>
                <c:pt idx="4">
                  <c:v>39783</c:v>
                </c:pt>
                <c:pt idx="5">
                  <c:v>39873</c:v>
                </c:pt>
                <c:pt idx="6">
                  <c:v>39965</c:v>
                </c:pt>
                <c:pt idx="7">
                  <c:v>40057</c:v>
                </c:pt>
                <c:pt idx="8">
                  <c:v>40148</c:v>
                </c:pt>
                <c:pt idx="9">
                  <c:v>40238</c:v>
                </c:pt>
                <c:pt idx="10">
                  <c:v>40330</c:v>
                </c:pt>
                <c:pt idx="11">
                  <c:v>40422</c:v>
                </c:pt>
                <c:pt idx="12">
                  <c:v>40513</c:v>
                </c:pt>
                <c:pt idx="13">
                  <c:v>40603</c:v>
                </c:pt>
                <c:pt idx="14">
                  <c:v>40695</c:v>
                </c:pt>
                <c:pt idx="15">
                  <c:v>40787</c:v>
                </c:pt>
                <c:pt idx="16">
                  <c:v>40878</c:v>
                </c:pt>
                <c:pt idx="17">
                  <c:v>40969</c:v>
                </c:pt>
                <c:pt idx="18">
                  <c:v>41061</c:v>
                </c:pt>
                <c:pt idx="19">
                  <c:v>41153</c:v>
                </c:pt>
                <c:pt idx="20">
                  <c:v>41244</c:v>
                </c:pt>
                <c:pt idx="21">
                  <c:v>41334</c:v>
                </c:pt>
                <c:pt idx="22">
                  <c:v>41426</c:v>
                </c:pt>
                <c:pt idx="23">
                  <c:v>41518</c:v>
                </c:pt>
                <c:pt idx="24">
                  <c:v>41609</c:v>
                </c:pt>
                <c:pt idx="25">
                  <c:v>41699</c:v>
                </c:pt>
                <c:pt idx="26">
                  <c:v>41791</c:v>
                </c:pt>
                <c:pt idx="27">
                  <c:v>41883</c:v>
                </c:pt>
                <c:pt idx="28">
                  <c:v>41974</c:v>
                </c:pt>
                <c:pt idx="29">
                  <c:v>42064</c:v>
                </c:pt>
                <c:pt idx="30">
                  <c:v>42156</c:v>
                </c:pt>
                <c:pt idx="31">
                  <c:v>42248</c:v>
                </c:pt>
                <c:pt idx="32">
                  <c:v>42339</c:v>
                </c:pt>
                <c:pt idx="33">
                  <c:v>42430</c:v>
                </c:pt>
                <c:pt idx="34">
                  <c:v>42522</c:v>
                </c:pt>
                <c:pt idx="35">
                  <c:v>42614</c:v>
                </c:pt>
                <c:pt idx="36">
                  <c:v>42705</c:v>
                </c:pt>
                <c:pt idx="37">
                  <c:v>42795</c:v>
                </c:pt>
                <c:pt idx="38">
                  <c:v>42887</c:v>
                </c:pt>
                <c:pt idx="39">
                  <c:v>42979</c:v>
                </c:pt>
                <c:pt idx="40">
                  <c:v>43070</c:v>
                </c:pt>
                <c:pt idx="41">
                  <c:v>43160</c:v>
                </c:pt>
                <c:pt idx="42">
                  <c:v>43252</c:v>
                </c:pt>
                <c:pt idx="43">
                  <c:v>43344</c:v>
                </c:pt>
                <c:pt idx="44">
                  <c:v>43435</c:v>
                </c:pt>
                <c:pt idx="45">
                  <c:v>43525</c:v>
                </c:pt>
                <c:pt idx="46">
                  <c:v>43617</c:v>
                </c:pt>
                <c:pt idx="47">
                  <c:v>43709</c:v>
                </c:pt>
                <c:pt idx="48">
                  <c:v>43800</c:v>
                </c:pt>
                <c:pt idx="49">
                  <c:v>43891</c:v>
                </c:pt>
                <c:pt idx="50">
                  <c:v>43983</c:v>
                </c:pt>
                <c:pt idx="51">
                  <c:v>44075</c:v>
                </c:pt>
                <c:pt idx="52">
                  <c:v>44166</c:v>
                </c:pt>
                <c:pt idx="53">
                  <c:v>44256</c:v>
                </c:pt>
                <c:pt idx="54">
                  <c:v>44348</c:v>
                </c:pt>
                <c:pt idx="55">
                  <c:v>44440</c:v>
                </c:pt>
                <c:pt idx="56">
                  <c:v>44531</c:v>
                </c:pt>
                <c:pt idx="57">
                  <c:v>44621</c:v>
                </c:pt>
                <c:pt idx="58">
                  <c:v>44713</c:v>
                </c:pt>
                <c:pt idx="59">
                  <c:v>44805</c:v>
                </c:pt>
                <c:pt idx="60">
                  <c:v>44896</c:v>
                </c:pt>
                <c:pt idx="61">
                  <c:v>44986</c:v>
                </c:pt>
                <c:pt idx="62">
                  <c:v>45078</c:v>
                </c:pt>
                <c:pt idx="63">
                  <c:v>45170</c:v>
                </c:pt>
                <c:pt idx="64">
                  <c:v>45261</c:v>
                </c:pt>
                <c:pt idx="65">
                  <c:v>45352</c:v>
                </c:pt>
                <c:pt idx="66">
                  <c:v>45444</c:v>
                </c:pt>
                <c:pt idx="67">
                  <c:v>45536</c:v>
                </c:pt>
                <c:pt idx="68">
                  <c:v>45627</c:v>
                </c:pt>
              </c:numCache>
            </c:numRef>
          </c:cat>
          <c:val>
            <c:numRef>
              <c:f>PIB!$D$54:$D$122</c:f>
              <c:numCache>
                <c:formatCode>#,##0.00</c:formatCode>
                <c:ptCount val="69"/>
                <c:pt idx="0">
                  <c:v>4.9728056362205502</c:v>
                </c:pt>
                <c:pt idx="1">
                  <c:v>4.98499240910742</c:v>
                </c:pt>
                <c:pt idx="2">
                  <c:v>5.0056408934518899</c:v>
                </c:pt>
                <c:pt idx="3">
                  <c:v>5.0215281714272297</c:v>
                </c:pt>
                <c:pt idx="4">
                  <c:v>4.9830931100794498</c:v>
                </c:pt>
                <c:pt idx="5">
                  <c:v>4.9687058176503696</c:v>
                </c:pt>
                <c:pt idx="6">
                  <c:v>4.9867694671655203</c:v>
                </c:pt>
                <c:pt idx="7">
                  <c:v>5.0100001959268399</c:v>
                </c:pt>
                <c:pt idx="8">
                  <c:v>5.03538425117973</c:v>
                </c:pt>
                <c:pt idx="9">
                  <c:v>5.0560663943252102</c:v>
                </c:pt>
                <c:pt idx="10">
                  <c:v>5.06840185908601</c:v>
                </c:pt>
                <c:pt idx="11">
                  <c:v>5.0773235002277097</c:v>
                </c:pt>
                <c:pt idx="12">
                  <c:v>5.0913992374988402</c:v>
                </c:pt>
                <c:pt idx="13">
                  <c:v>5.1050569931566399</c:v>
                </c:pt>
                <c:pt idx="14">
                  <c:v>5.1147580226029801</c:v>
                </c:pt>
                <c:pt idx="15">
                  <c:v>5.1126938805797302</c:v>
                </c:pt>
                <c:pt idx="16">
                  <c:v>5.1212492216628496</c:v>
                </c:pt>
                <c:pt idx="17">
                  <c:v>5.1076233201194601</c:v>
                </c:pt>
                <c:pt idx="18">
                  <c:v>5.1251394061612103</c:v>
                </c:pt>
                <c:pt idx="19">
                  <c:v>5.1420113391645499</c:v>
                </c:pt>
                <c:pt idx="20">
                  <c:v>5.14254679452179</c:v>
                </c:pt>
                <c:pt idx="21">
                  <c:v>5.14765463978111</c:v>
                </c:pt>
                <c:pt idx="22">
                  <c:v>5.1619633384031998</c:v>
                </c:pt>
                <c:pt idx="23">
                  <c:v>5.1665297905669396</c:v>
                </c:pt>
                <c:pt idx="24">
                  <c:v>5.1680276943563603</c:v>
                </c:pt>
                <c:pt idx="25">
                  <c:v>5.1763237624469403</c:v>
                </c:pt>
                <c:pt idx="26">
                  <c:v>5.1614326049588097</c:v>
                </c:pt>
                <c:pt idx="27">
                  <c:v>5.1611024346870904</c:v>
                </c:pt>
                <c:pt idx="28">
                  <c:v>5.1663013865355296</c:v>
                </c:pt>
                <c:pt idx="29">
                  <c:v>5.1580049394224297</c:v>
                </c:pt>
                <c:pt idx="30">
                  <c:v>5.1341798424399396</c:v>
                </c:pt>
                <c:pt idx="31">
                  <c:v>5.1181703225871198</c:v>
                </c:pt>
                <c:pt idx="32">
                  <c:v>5.1101535140778198</c:v>
                </c:pt>
                <c:pt idx="33">
                  <c:v>5.0949892146061799</c:v>
                </c:pt>
                <c:pt idx="34">
                  <c:v>5.0984816853578803</c:v>
                </c:pt>
                <c:pt idx="35">
                  <c:v>5.0936466633161697</c:v>
                </c:pt>
                <c:pt idx="36">
                  <c:v>5.0913201901323299</c:v>
                </c:pt>
                <c:pt idx="37">
                  <c:v>5.1021093144499101</c:v>
                </c:pt>
                <c:pt idx="38">
                  <c:v>5.1101107611914101</c:v>
                </c:pt>
                <c:pt idx="39">
                  <c:v>5.1132569233894696</c:v>
                </c:pt>
                <c:pt idx="40">
                  <c:v>5.1172403495565604</c:v>
                </c:pt>
                <c:pt idx="41">
                  <c:v>5.1237593317131003</c:v>
                </c:pt>
                <c:pt idx="42">
                  <c:v>5.1232709141538697</c:v>
                </c:pt>
                <c:pt idx="43">
                  <c:v>5.1333885684262599</c:v>
                </c:pt>
                <c:pt idx="44">
                  <c:v>5.1292906277626296</c:v>
                </c:pt>
                <c:pt idx="45">
                  <c:v>5.1322998953611796</c:v>
                </c:pt>
                <c:pt idx="46">
                  <c:v>5.13889497362584</c:v>
                </c:pt>
                <c:pt idx="47">
                  <c:v>5.14078752917169</c:v>
                </c:pt>
                <c:pt idx="48">
                  <c:v>5.1460853899816801</c:v>
                </c:pt>
                <c:pt idx="49">
                  <c:v>5.1237604953757696</c:v>
                </c:pt>
                <c:pt idx="50">
                  <c:v>5.0326397135856</c:v>
                </c:pt>
                <c:pt idx="51">
                  <c:v>5.1104802705232997</c:v>
                </c:pt>
                <c:pt idx="52">
                  <c:v>5.1420407699460702</c:v>
                </c:pt>
                <c:pt idx="53">
                  <c:v>5.1525205834826098</c:v>
                </c:pt>
                <c:pt idx="54">
                  <c:v>5.1498724514813201</c:v>
                </c:pt>
                <c:pt idx="55">
                  <c:v>5.1543123665264803</c:v>
                </c:pt>
                <c:pt idx="56">
                  <c:v>5.16284876405083</c:v>
                </c:pt>
                <c:pt idx="57">
                  <c:v>5.1762489503242204</c:v>
                </c:pt>
                <c:pt idx="58">
                  <c:v>5.1860017918649097</c:v>
                </c:pt>
                <c:pt idx="59">
                  <c:v>5.1899530773045299</c:v>
                </c:pt>
                <c:pt idx="60">
                  <c:v>5.1919510799672004</c:v>
                </c:pt>
                <c:pt idx="61">
                  <c:v>5.1939490826298798</c:v>
                </c:pt>
                <c:pt idx="62">
                  <c:v>5.1959470852925502</c:v>
                </c:pt>
                <c:pt idx="63">
                  <c:v>5.1979450879552198</c:v>
                </c:pt>
                <c:pt idx="64">
                  <c:v>5.2019371092247599</c:v>
                </c:pt>
                <c:pt idx="65">
                  <c:v>5.2059291304943001</c:v>
                </c:pt>
                <c:pt idx="66">
                  <c:v>5.2099211517638304</c:v>
                </c:pt>
                <c:pt idx="67">
                  <c:v>5.2139131730333697</c:v>
                </c:pt>
                <c:pt idx="68">
                  <c:v>5.2179051943029098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A-4D6E-B4C2-77ACC1598F36}"/>
            </c:ext>
          </c:extLst>
        </c:ser>
        <c:ser>
          <c:idx val="2"/>
          <c:order val="2"/>
          <c:tx>
            <c:strRef>
              <c:f>PIB!$F$3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PIB!$A$54:$A$122</c:f>
              <c:numCache>
                <c:formatCode>mmm\-yy</c:formatCode>
                <c:ptCount val="69"/>
                <c:pt idx="0">
                  <c:v>39417</c:v>
                </c:pt>
                <c:pt idx="1">
                  <c:v>39508</c:v>
                </c:pt>
                <c:pt idx="2">
                  <c:v>39600</c:v>
                </c:pt>
                <c:pt idx="3">
                  <c:v>39692</c:v>
                </c:pt>
                <c:pt idx="4">
                  <c:v>39783</c:v>
                </c:pt>
                <c:pt idx="5">
                  <c:v>39873</c:v>
                </c:pt>
                <c:pt idx="6">
                  <c:v>39965</c:v>
                </c:pt>
                <c:pt idx="7">
                  <c:v>40057</c:v>
                </c:pt>
                <c:pt idx="8">
                  <c:v>40148</c:v>
                </c:pt>
                <c:pt idx="9">
                  <c:v>40238</c:v>
                </c:pt>
                <c:pt idx="10">
                  <c:v>40330</c:v>
                </c:pt>
                <c:pt idx="11">
                  <c:v>40422</c:v>
                </c:pt>
                <c:pt idx="12">
                  <c:v>40513</c:v>
                </c:pt>
                <c:pt idx="13">
                  <c:v>40603</c:v>
                </c:pt>
                <c:pt idx="14">
                  <c:v>40695</c:v>
                </c:pt>
                <c:pt idx="15">
                  <c:v>40787</c:v>
                </c:pt>
                <c:pt idx="16">
                  <c:v>40878</c:v>
                </c:pt>
                <c:pt idx="17">
                  <c:v>40969</c:v>
                </c:pt>
                <c:pt idx="18">
                  <c:v>41061</c:v>
                </c:pt>
                <c:pt idx="19">
                  <c:v>41153</c:v>
                </c:pt>
                <c:pt idx="20">
                  <c:v>41244</c:v>
                </c:pt>
                <c:pt idx="21">
                  <c:v>41334</c:v>
                </c:pt>
                <c:pt idx="22">
                  <c:v>41426</c:v>
                </c:pt>
                <c:pt idx="23">
                  <c:v>41518</c:v>
                </c:pt>
                <c:pt idx="24">
                  <c:v>41609</c:v>
                </c:pt>
                <c:pt idx="25">
                  <c:v>41699</c:v>
                </c:pt>
                <c:pt idx="26">
                  <c:v>41791</c:v>
                </c:pt>
                <c:pt idx="27">
                  <c:v>41883</c:v>
                </c:pt>
                <c:pt idx="28">
                  <c:v>41974</c:v>
                </c:pt>
                <c:pt idx="29">
                  <c:v>42064</c:v>
                </c:pt>
                <c:pt idx="30">
                  <c:v>42156</c:v>
                </c:pt>
                <c:pt idx="31">
                  <c:v>42248</c:v>
                </c:pt>
                <c:pt idx="32">
                  <c:v>42339</c:v>
                </c:pt>
                <c:pt idx="33">
                  <c:v>42430</c:v>
                </c:pt>
                <c:pt idx="34">
                  <c:v>42522</c:v>
                </c:pt>
                <c:pt idx="35">
                  <c:v>42614</c:v>
                </c:pt>
                <c:pt idx="36">
                  <c:v>42705</c:v>
                </c:pt>
                <c:pt idx="37">
                  <c:v>42795</c:v>
                </c:pt>
                <c:pt idx="38">
                  <c:v>42887</c:v>
                </c:pt>
                <c:pt idx="39">
                  <c:v>42979</c:v>
                </c:pt>
                <c:pt idx="40">
                  <c:v>43070</c:v>
                </c:pt>
                <c:pt idx="41">
                  <c:v>43160</c:v>
                </c:pt>
                <c:pt idx="42">
                  <c:v>43252</c:v>
                </c:pt>
                <c:pt idx="43">
                  <c:v>43344</c:v>
                </c:pt>
                <c:pt idx="44">
                  <c:v>43435</c:v>
                </c:pt>
                <c:pt idx="45">
                  <c:v>43525</c:v>
                </c:pt>
                <c:pt idx="46">
                  <c:v>43617</c:v>
                </c:pt>
                <c:pt idx="47">
                  <c:v>43709</c:v>
                </c:pt>
                <c:pt idx="48">
                  <c:v>43800</c:v>
                </c:pt>
                <c:pt idx="49">
                  <c:v>43891</c:v>
                </c:pt>
                <c:pt idx="50">
                  <c:v>43983</c:v>
                </c:pt>
                <c:pt idx="51">
                  <c:v>44075</c:v>
                </c:pt>
                <c:pt idx="52">
                  <c:v>44166</c:v>
                </c:pt>
                <c:pt idx="53">
                  <c:v>44256</c:v>
                </c:pt>
                <c:pt idx="54">
                  <c:v>44348</c:v>
                </c:pt>
                <c:pt idx="55">
                  <c:v>44440</c:v>
                </c:pt>
                <c:pt idx="56">
                  <c:v>44531</c:v>
                </c:pt>
                <c:pt idx="57">
                  <c:v>44621</c:v>
                </c:pt>
                <c:pt idx="58">
                  <c:v>44713</c:v>
                </c:pt>
                <c:pt idx="59">
                  <c:v>44805</c:v>
                </c:pt>
                <c:pt idx="60">
                  <c:v>44896</c:v>
                </c:pt>
                <c:pt idx="61">
                  <c:v>44986</c:v>
                </c:pt>
                <c:pt idx="62">
                  <c:v>45078</c:v>
                </c:pt>
                <c:pt idx="63">
                  <c:v>45170</c:v>
                </c:pt>
                <c:pt idx="64">
                  <c:v>45261</c:v>
                </c:pt>
                <c:pt idx="65">
                  <c:v>45352</c:v>
                </c:pt>
                <c:pt idx="66">
                  <c:v>45444</c:v>
                </c:pt>
                <c:pt idx="67">
                  <c:v>45536</c:v>
                </c:pt>
                <c:pt idx="68">
                  <c:v>45627</c:v>
                </c:pt>
              </c:numCache>
            </c:numRef>
          </c:cat>
          <c:val>
            <c:numRef>
              <c:f>PIB!$F$54:$F$122</c:f>
              <c:numCache>
                <c:formatCode>#,##0.00</c:formatCode>
                <c:ptCount val="69"/>
                <c:pt idx="0">
                  <c:v>4.9608996564412999</c:v>
                </c:pt>
                <c:pt idx="1">
                  <c:v>4.9717396727531202</c:v>
                </c:pt>
                <c:pt idx="2">
                  <c:v>4.9824690508780201</c:v>
                </c:pt>
                <c:pt idx="3">
                  <c:v>4.9930761490122801</c:v>
                </c:pt>
                <c:pt idx="4">
                  <c:v>5.0035638077537898</c:v>
                </c:pt>
                <c:pt idx="5">
                  <c:v>5.0139526502144598</c:v>
                </c:pt>
                <c:pt idx="6">
                  <c:v>5.0242505053201203</c:v>
                </c:pt>
                <c:pt idx="7">
                  <c:v>5.0344369227262797</c:v>
                </c:pt>
                <c:pt idx="8">
                  <c:v>5.0444680264395902</c:v>
                </c:pt>
                <c:pt idx="9">
                  <c:v>5.0542846675124604</c:v>
                </c:pt>
                <c:pt idx="10">
                  <c:v>5.0638220196377297</c:v>
                </c:pt>
                <c:pt idx="11">
                  <c:v>5.0730163700875499</c:v>
                </c:pt>
                <c:pt idx="12">
                  <c:v>5.0818068685336799</c:v>
                </c:pt>
                <c:pt idx="13">
                  <c:v>5.0901353566042404</c:v>
                </c:pt>
                <c:pt idx="14">
                  <c:v>5.0979496711579397</c:v>
                </c:pt>
                <c:pt idx="15">
                  <c:v>5.10520697507636</c:v>
                </c:pt>
                <c:pt idx="16">
                  <c:v>5.1118749364607101</c:v>
                </c:pt>
                <c:pt idx="17">
                  <c:v>5.1179259027281496</c:v>
                </c:pt>
                <c:pt idx="18">
                  <c:v>5.1233380802240696</c:v>
                </c:pt>
                <c:pt idx="19">
                  <c:v>5.1280832361797701</c:v>
                </c:pt>
                <c:pt idx="20">
                  <c:v>5.1321342636552201</c:v>
                </c:pt>
                <c:pt idx="21">
                  <c:v>5.1354727607747899</c:v>
                </c:pt>
                <c:pt idx="22">
                  <c:v>5.1380868334946204</c:v>
                </c:pt>
                <c:pt idx="23">
                  <c:v>5.1399722014452198</c:v>
                </c:pt>
                <c:pt idx="24">
                  <c:v>5.1411395070726904</c:v>
                </c:pt>
                <c:pt idx="25">
                  <c:v>5.1416159913163302</c:v>
                </c:pt>
                <c:pt idx="26">
                  <c:v>5.14144570023248</c:v>
                </c:pt>
                <c:pt idx="27">
                  <c:v>5.1406943722344396</c:v>
                </c:pt>
                <c:pt idx="28">
                  <c:v>5.1394402375509802</c:v>
                </c:pt>
                <c:pt idx="29">
                  <c:v>5.1377742814498601</c:v>
                </c:pt>
                <c:pt idx="30">
                  <c:v>5.1358042774170096</c:v>
                </c:pt>
                <c:pt idx="31">
                  <c:v>5.1358042774170096</c:v>
                </c:pt>
                <c:pt idx="32">
                  <c:v>5.1358042774170096</c:v>
                </c:pt>
                <c:pt idx="33">
                  <c:v>5.1358042774170096</c:v>
                </c:pt>
                <c:pt idx="34">
                  <c:v>5.1358042774170096</c:v>
                </c:pt>
                <c:pt idx="35">
                  <c:v>5.1358042774170096</c:v>
                </c:pt>
                <c:pt idx="36">
                  <c:v>5.1358042774170096</c:v>
                </c:pt>
                <c:pt idx="37">
                  <c:v>5.1358042774170096</c:v>
                </c:pt>
                <c:pt idx="38">
                  <c:v>5.1358042774170096</c:v>
                </c:pt>
                <c:pt idx="39">
                  <c:v>5.1358042774170096</c:v>
                </c:pt>
                <c:pt idx="40">
                  <c:v>5.1358042774170096</c:v>
                </c:pt>
                <c:pt idx="41">
                  <c:v>5.1358853544169749</c:v>
                </c:pt>
                <c:pt idx="42">
                  <c:v>5.1362772880676442</c:v>
                </c:pt>
                <c:pt idx="43">
                  <c:v>5.1369712258282645</c:v>
                </c:pt>
                <c:pt idx="44">
                  <c:v>5.1379594804556277</c:v>
                </c:pt>
                <c:pt idx="45">
                  <c:v>5.13924143818162</c:v>
                </c:pt>
                <c:pt idx="46">
                  <c:v>5.1408203724069628</c:v>
                </c:pt>
                <c:pt idx="47">
                  <c:v>5.14270452872913</c:v>
                </c:pt>
                <c:pt idx="48">
                  <c:v>5.144910271996654</c:v>
                </c:pt>
                <c:pt idx="49">
                  <c:v>5.1474620949920151</c:v>
                </c:pt>
                <c:pt idx="50">
                  <c:v>5.1503945606161032</c:v>
                </c:pt>
                <c:pt idx="51">
                  <c:v>5.1537367134394483</c:v>
                </c:pt>
                <c:pt idx="52">
                  <c:v>5.1574531311175971</c:v>
                </c:pt>
                <c:pt idx="53">
                  <c:v>5.1614906271066578</c:v>
                </c:pt>
                <c:pt idx="54">
                  <c:v>5.1657957104691521</c:v>
                </c:pt>
                <c:pt idx="55">
                  <c:v>5.1703186313343465</c:v>
                </c:pt>
                <c:pt idx="56">
                  <c:v>5.1750090303344853</c:v>
                </c:pt>
                <c:pt idx="57">
                  <c:v>5.1798158947808073</c:v>
                </c:pt>
                <c:pt idx="58">
                  <c:v>5.1846899778987439</c:v>
                </c:pt>
                <c:pt idx="59">
                  <c:v>5.189589193963732</c:v>
                </c:pt>
                <c:pt idx="60">
                  <c:v>5.1944816852181699</c:v>
                </c:pt>
                <c:pt idx="61">
                  <c:v>5.1993452365829143</c:v>
                </c:pt>
                <c:pt idx="62">
                  <c:v>5.2041654702265516</c:v>
                </c:pt>
                <c:pt idx="63">
                  <c:v>5.2089340582220913</c:v>
                </c:pt>
                <c:pt idx="64">
                  <c:v>5.2136469622772568</c:v>
                </c:pt>
                <c:pt idx="65">
                  <c:v>5.2183027057432474</c:v>
                </c:pt>
                <c:pt idx="66">
                  <c:v>5.2229019303051167</c:v>
                </c:pt>
                <c:pt idx="67">
                  <c:v>5.2274469883973769</c:v>
                </c:pt>
                <c:pt idx="68">
                  <c:v>5.2319415709440085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A-4D6E-B4C2-77ACC159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98072"/>
        <c:axId val="831898400"/>
      </c:lineChart>
      <c:dateAx>
        <c:axId val="831898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8400"/>
        <c:crosses val="autoZero"/>
        <c:auto val="1"/>
        <c:lblOffset val="100"/>
        <c:baseTimeUnit val="months"/>
      </c:dateAx>
      <c:valAx>
        <c:axId val="8318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807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PIB!$D$6</c:f>
              <c:strCache>
                <c:ptCount val="1"/>
                <c:pt idx="0">
                  <c:v>Observado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PIB!$A$54:$A$122</c:f>
              <c:numCache>
                <c:formatCode>mmm\-yy</c:formatCode>
                <c:ptCount val="69"/>
                <c:pt idx="0">
                  <c:v>39417</c:v>
                </c:pt>
                <c:pt idx="1">
                  <c:v>39508</c:v>
                </c:pt>
                <c:pt idx="2">
                  <c:v>39600</c:v>
                </c:pt>
                <c:pt idx="3">
                  <c:v>39692</c:v>
                </c:pt>
                <c:pt idx="4">
                  <c:v>39783</c:v>
                </c:pt>
                <c:pt idx="5">
                  <c:v>39873</c:v>
                </c:pt>
                <c:pt idx="6">
                  <c:v>39965</c:v>
                </c:pt>
                <c:pt idx="7">
                  <c:v>40057</c:v>
                </c:pt>
                <c:pt idx="8">
                  <c:v>40148</c:v>
                </c:pt>
                <c:pt idx="9">
                  <c:v>40238</c:v>
                </c:pt>
                <c:pt idx="10">
                  <c:v>40330</c:v>
                </c:pt>
                <c:pt idx="11">
                  <c:v>40422</c:v>
                </c:pt>
                <c:pt idx="12">
                  <c:v>40513</c:v>
                </c:pt>
                <c:pt idx="13">
                  <c:v>40603</c:v>
                </c:pt>
                <c:pt idx="14">
                  <c:v>40695</c:v>
                </c:pt>
                <c:pt idx="15">
                  <c:v>40787</c:v>
                </c:pt>
                <c:pt idx="16">
                  <c:v>40878</c:v>
                </c:pt>
                <c:pt idx="17">
                  <c:v>40969</c:v>
                </c:pt>
                <c:pt idx="18">
                  <c:v>41061</c:v>
                </c:pt>
                <c:pt idx="19">
                  <c:v>41153</c:v>
                </c:pt>
                <c:pt idx="20">
                  <c:v>41244</c:v>
                </c:pt>
                <c:pt idx="21">
                  <c:v>41334</c:v>
                </c:pt>
                <c:pt idx="22">
                  <c:v>41426</c:v>
                </c:pt>
                <c:pt idx="23">
                  <c:v>41518</c:v>
                </c:pt>
                <c:pt idx="24">
                  <c:v>41609</c:v>
                </c:pt>
                <c:pt idx="25">
                  <c:v>41699</c:v>
                </c:pt>
                <c:pt idx="26">
                  <c:v>41791</c:v>
                </c:pt>
                <c:pt idx="27">
                  <c:v>41883</c:v>
                </c:pt>
                <c:pt idx="28">
                  <c:v>41974</c:v>
                </c:pt>
                <c:pt idx="29">
                  <c:v>42064</c:v>
                </c:pt>
                <c:pt idx="30">
                  <c:v>42156</c:v>
                </c:pt>
                <c:pt idx="31">
                  <c:v>42248</c:v>
                </c:pt>
                <c:pt idx="32">
                  <c:v>42339</c:v>
                </c:pt>
                <c:pt idx="33">
                  <c:v>42430</c:v>
                </c:pt>
                <c:pt idx="34">
                  <c:v>42522</c:v>
                </c:pt>
                <c:pt idx="35">
                  <c:v>42614</c:v>
                </c:pt>
                <c:pt idx="36">
                  <c:v>42705</c:v>
                </c:pt>
                <c:pt idx="37">
                  <c:v>42795</c:v>
                </c:pt>
                <c:pt idx="38">
                  <c:v>42887</c:v>
                </c:pt>
                <c:pt idx="39">
                  <c:v>42979</c:v>
                </c:pt>
                <c:pt idx="40">
                  <c:v>43070</c:v>
                </c:pt>
                <c:pt idx="41">
                  <c:v>43160</c:v>
                </c:pt>
                <c:pt idx="42">
                  <c:v>43252</c:v>
                </c:pt>
                <c:pt idx="43">
                  <c:v>43344</c:v>
                </c:pt>
                <c:pt idx="44">
                  <c:v>43435</c:v>
                </c:pt>
                <c:pt idx="45">
                  <c:v>43525</c:v>
                </c:pt>
                <c:pt idx="46">
                  <c:v>43617</c:v>
                </c:pt>
                <c:pt idx="47">
                  <c:v>43709</c:v>
                </c:pt>
                <c:pt idx="48">
                  <c:v>43800</c:v>
                </c:pt>
                <c:pt idx="49">
                  <c:v>43891</c:v>
                </c:pt>
                <c:pt idx="50">
                  <c:v>43983</c:v>
                </c:pt>
                <c:pt idx="51">
                  <c:v>44075</c:v>
                </c:pt>
                <c:pt idx="52">
                  <c:v>44166</c:v>
                </c:pt>
                <c:pt idx="53">
                  <c:v>44256</c:v>
                </c:pt>
                <c:pt idx="54">
                  <c:v>44348</c:v>
                </c:pt>
                <c:pt idx="55">
                  <c:v>44440</c:v>
                </c:pt>
                <c:pt idx="56">
                  <c:v>44531</c:v>
                </c:pt>
                <c:pt idx="57">
                  <c:v>44621</c:v>
                </c:pt>
                <c:pt idx="58">
                  <c:v>44713</c:v>
                </c:pt>
                <c:pt idx="59">
                  <c:v>44805</c:v>
                </c:pt>
                <c:pt idx="60">
                  <c:v>44896</c:v>
                </c:pt>
                <c:pt idx="61">
                  <c:v>44986</c:v>
                </c:pt>
                <c:pt idx="62">
                  <c:v>45078</c:v>
                </c:pt>
                <c:pt idx="63">
                  <c:v>45170</c:v>
                </c:pt>
                <c:pt idx="64">
                  <c:v>45261</c:v>
                </c:pt>
                <c:pt idx="65">
                  <c:v>45352</c:v>
                </c:pt>
                <c:pt idx="66">
                  <c:v>45444</c:v>
                </c:pt>
                <c:pt idx="67">
                  <c:v>45536</c:v>
                </c:pt>
                <c:pt idx="68">
                  <c:v>45627</c:v>
                </c:pt>
              </c:numCache>
            </c:numRef>
          </c:cat>
          <c:val>
            <c:numRef>
              <c:f>PIB!$H$54:$H$122</c:f>
              <c:numCache>
                <c:formatCode>#,##0.00</c:formatCode>
                <c:ptCount val="69"/>
                <c:pt idx="0">
                  <c:v>1.1767955801104899</c:v>
                </c:pt>
                <c:pt idx="1">
                  <c:v>1.4751381215469599</c:v>
                </c:pt>
                <c:pt idx="2">
                  <c:v>2.4696132596684999</c:v>
                </c:pt>
                <c:pt idx="3">
                  <c:v>2.8176795580110499</c:v>
                </c:pt>
                <c:pt idx="4">
                  <c:v>-2.4530386740331398</c:v>
                </c:pt>
                <c:pt idx="5">
                  <c:v>-4.2928176795580102</c:v>
                </c:pt>
                <c:pt idx="6">
                  <c:v>-3.3977900552486102</c:v>
                </c:pt>
                <c:pt idx="7">
                  <c:v>-2.3038674033149098</c:v>
                </c:pt>
                <c:pt idx="8">
                  <c:v>-1.30939226519337</c:v>
                </c:pt>
                <c:pt idx="9">
                  <c:v>0.232044198895028</c:v>
                </c:pt>
                <c:pt idx="10">
                  <c:v>0.232044198895028</c:v>
                </c:pt>
                <c:pt idx="11">
                  <c:v>0.38121546961326003</c:v>
                </c:pt>
                <c:pt idx="12">
                  <c:v>0.77900552486187902</c:v>
                </c:pt>
                <c:pt idx="13">
                  <c:v>1.6243093922651901</c:v>
                </c:pt>
                <c:pt idx="14">
                  <c:v>1.6740331491712701</c:v>
                </c:pt>
                <c:pt idx="15">
                  <c:v>0.58011049723757002</c:v>
                </c:pt>
                <c:pt idx="16">
                  <c:v>0.97790055248618901</c:v>
                </c:pt>
                <c:pt idx="17">
                  <c:v>-1.1104972375690501</c:v>
                </c:pt>
                <c:pt idx="18">
                  <c:v>0.232044198895028</c:v>
                </c:pt>
                <c:pt idx="19">
                  <c:v>1.4254143646408799</c:v>
                </c:pt>
                <c:pt idx="20">
                  <c:v>0.82872928176795702</c:v>
                </c:pt>
                <c:pt idx="21">
                  <c:v>1.2762430939226499</c:v>
                </c:pt>
                <c:pt idx="22">
                  <c:v>2.2209944751381201</c:v>
                </c:pt>
                <c:pt idx="23">
                  <c:v>2.5690607734806599</c:v>
                </c:pt>
                <c:pt idx="24">
                  <c:v>2.6685082872928199</c:v>
                </c:pt>
                <c:pt idx="25">
                  <c:v>3.3646408839778998</c:v>
                </c:pt>
                <c:pt idx="26">
                  <c:v>2.2209944751381201</c:v>
                </c:pt>
                <c:pt idx="27">
                  <c:v>1.9723756906077301</c:v>
                </c:pt>
                <c:pt idx="28">
                  <c:v>2.3701657458563501</c:v>
                </c:pt>
                <c:pt idx="29">
                  <c:v>2.0220994475138099</c:v>
                </c:pt>
                <c:pt idx="30">
                  <c:v>-0.76243093922651795</c:v>
                </c:pt>
                <c:pt idx="31">
                  <c:v>-2.1049723756906</c:v>
                </c:pt>
                <c:pt idx="32">
                  <c:v>-3.0994475138121498</c:v>
                </c:pt>
                <c:pt idx="33">
                  <c:v>-3.9447513812154602</c:v>
                </c:pt>
                <c:pt idx="34">
                  <c:v>-3.6464088397790002</c:v>
                </c:pt>
                <c:pt idx="35">
                  <c:v>-4.1436464088397704</c:v>
                </c:pt>
                <c:pt idx="36">
                  <c:v>-4.3425414364640798</c:v>
                </c:pt>
                <c:pt idx="37">
                  <c:v>-3.29834254143646</c:v>
                </c:pt>
                <c:pt idx="38">
                  <c:v>-2.65193370165745</c:v>
                </c:pt>
                <c:pt idx="39">
                  <c:v>-2.65193370165745</c:v>
                </c:pt>
                <c:pt idx="40">
                  <c:v>-2.20441988950276</c:v>
                </c:pt>
                <c:pt idx="41">
                  <c:v>-1.80662983425414</c:v>
                </c:pt>
                <c:pt idx="42">
                  <c:v>-1.90607734806629</c:v>
                </c:pt>
                <c:pt idx="43">
                  <c:v>-1.40883977900552</c:v>
                </c:pt>
                <c:pt idx="44">
                  <c:v>-1.40883977900552</c:v>
                </c:pt>
                <c:pt idx="45">
                  <c:v>-0.96132596685082805</c:v>
                </c:pt>
                <c:pt idx="46">
                  <c:v>-0.56353591160220795</c:v>
                </c:pt>
                <c:pt idx="47">
                  <c:v>-0.46408839779005401</c:v>
                </c:pt>
                <c:pt idx="48">
                  <c:v>0.28176795580110597</c:v>
                </c:pt>
                <c:pt idx="49">
                  <c:v>-1.65745856353591</c:v>
                </c:pt>
                <c:pt idx="50">
                  <c:v>-10.8066298342541</c:v>
                </c:pt>
                <c:pt idx="51">
                  <c:v>-4.3256442916148607</c:v>
                </c:pt>
                <c:pt idx="52">
                  <c:v>-1.5412361171526889</c:v>
                </c:pt>
                <c:pt idx="53">
                  <c:v>-0.89700436240480741</c:v>
                </c:pt>
                <c:pt idx="54">
                  <c:v>-1.5923258987831979</c:v>
                </c:pt>
                <c:pt idx="55">
                  <c:v>-1.6006264807866266</c:v>
                </c:pt>
                <c:pt idx="56">
                  <c:v>-1.2160266283655297</c:v>
                </c:pt>
                <c:pt idx="57">
                  <c:v>-0.35669444565868957</c:v>
                </c:pt>
                <c:pt idx="58">
                  <c:v>0.13118139661658645</c:v>
                </c:pt>
                <c:pt idx="59">
                  <c:v>3.638833407979547E-2</c:v>
                </c:pt>
                <c:pt idx="60">
                  <c:v>-0.25306052509694865</c:v>
                </c:pt>
                <c:pt idx="61">
                  <c:v>-0.53961539530344993</c:v>
                </c:pt>
                <c:pt idx="62">
                  <c:v>-0.82183849340013992</c:v>
                </c:pt>
                <c:pt idx="63">
                  <c:v>-1.0988970266871512</c:v>
                </c:pt>
                <c:pt idx="64">
                  <c:v>-1.1709853052496833</c:v>
                </c:pt>
                <c:pt idx="65">
                  <c:v>-1.2373575248947333</c:v>
                </c:pt>
                <c:pt idx="66">
                  <c:v>-1.298077854128632</c:v>
                </c:pt>
                <c:pt idx="67">
                  <c:v>-1.3533815364007218</c:v>
                </c:pt>
                <c:pt idx="68">
                  <c:v>-1.4036376641098691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E-4204-B5BB-84AC4951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98072"/>
        <c:axId val="831898400"/>
      </c:lineChart>
      <c:dateAx>
        <c:axId val="831898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8400"/>
        <c:crosses val="autoZero"/>
        <c:auto val="1"/>
        <c:lblOffset val="100"/>
        <c:baseTimeUnit val="months"/>
      </c:dateAx>
      <c:valAx>
        <c:axId val="8318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807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</a:t>
            </a:r>
            <a:r>
              <a:rPr lang="en-US" baseline="0"/>
              <a:t> CAGED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CAGED!$C$3</c:f>
              <c:strCache>
                <c:ptCount val="1"/>
                <c:pt idx="0">
                  <c:v>Tendência HP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CAGED!$A$22:$A$102</c:f>
              <c:numCache>
                <c:formatCode>mmm\-yy</c:formatCode>
                <c:ptCount val="81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  <c:pt idx="69">
                  <c:v>44256</c:v>
                </c:pt>
                <c:pt idx="70">
                  <c:v>44348</c:v>
                </c:pt>
                <c:pt idx="71">
                  <c:v>44440</c:v>
                </c:pt>
                <c:pt idx="72">
                  <c:v>44531</c:v>
                </c:pt>
                <c:pt idx="73">
                  <c:v>44621</c:v>
                </c:pt>
                <c:pt idx="74">
                  <c:v>44713</c:v>
                </c:pt>
                <c:pt idx="75">
                  <c:v>44805</c:v>
                </c:pt>
                <c:pt idx="76">
                  <c:v>44896</c:v>
                </c:pt>
                <c:pt idx="77">
                  <c:v>44986</c:v>
                </c:pt>
                <c:pt idx="78">
                  <c:v>45078</c:v>
                </c:pt>
                <c:pt idx="79">
                  <c:v>45170</c:v>
                </c:pt>
                <c:pt idx="80">
                  <c:v>45261</c:v>
                </c:pt>
              </c:numCache>
            </c:numRef>
          </c:cat>
          <c:val>
            <c:numRef>
              <c:f>CAGED!$C$22:$C$102</c:f>
              <c:numCache>
                <c:formatCode>#,##0.00</c:formatCode>
                <c:ptCount val="81"/>
                <c:pt idx="0">
                  <c:v>16.881875502244501</c:v>
                </c:pt>
                <c:pt idx="1">
                  <c:v>16.894054718751701</c:v>
                </c:pt>
                <c:pt idx="2">
                  <c:v>16.906557507778299</c:v>
                </c:pt>
                <c:pt idx="3">
                  <c:v>16.9193577611512</c:v>
                </c:pt>
                <c:pt idx="4">
                  <c:v>16.9324244138508</c:v>
                </c:pt>
                <c:pt idx="5">
                  <c:v>16.9457270533788</c:v>
                </c:pt>
                <c:pt idx="6">
                  <c:v>16.959236662684098</c:v>
                </c:pt>
                <c:pt idx="7">
                  <c:v>16.972924699105398</c:v>
                </c:pt>
                <c:pt idx="8">
                  <c:v>16.986765091779599</c:v>
                </c:pt>
                <c:pt idx="9">
                  <c:v>17.000733420178499</c:v>
                </c:pt>
                <c:pt idx="10">
                  <c:v>17.014806691428799</c:v>
                </c:pt>
                <c:pt idx="11">
                  <c:v>17.0289632150856</c:v>
                </c:pt>
                <c:pt idx="12">
                  <c:v>17.043180692973099</c:v>
                </c:pt>
                <c:pt idx="13">
                  <c:v>17.057435323087802</c:v>
                </c:pt>
                <c:pt idx="14">
                  <c:v>17.0717008384919</c:v>
                </c:pt>
                <c:pt idx="15">
                  <c:v>17.085948803396501</c:v>
                </c:pt>
                <c:pt idx="16">
                  <c:v>17.100149541049699</c:v>
                </c:pt>
                <c:pt idx="17">
                  <c:v>17.1142715015101</c:v>
                </c:pt>
                <c:pt idx="18">
                  <c:v>17.128283873552999</c:v>
                </c:pt>
                <c:pt idx="19">
                  <c:v>17.1421597805505</c:v>
                </c:pt>
                <c:pt idx="20">
                  <c:v>17.155879828813301</c:v>
                </c:pt>
                <c:pt idx="21">
                  <c:v>17.169435082580101</c:v>
                </c:pt>
                <c:pt idx="22">
                  <c:v>17.182815898766499</c:v>
                </c:pt>
                <c:pt idx="23">
                  <c:v>17.1960015433412</c:v>
                </c:pt>
                <c:pt idx="24">
                  <c:v>17.208953901143399</c:v>
                </c:pt>
                <c:pt idx="25">
                  <c:v>17.2216187535657</c:v>
                </c:pt>
                <c:pt idx="26">
                  <c:v>17.233929787334201</c:v>
                </c:pt>
                <c:pt idx="27">
                  <c:v>17.245813343010902</c:v>
                </c:pt>
                <c:pt idx="28">
                  <c:v>17.2571926491669</c:v>
                </c:pt>
                <c:pt idx="29">
                  <c:v>17.267991128128401</c:v>
                </c:pt>
                <c:pt idx="30">
                  <c:v>17.278134446654001</c:v>
                </c:pt>
                <c:pt idx="31">
                  <c:v>17.287553033838801</c:v>
                </c:pt>
                <c:pt idx="32">
                  <c:v>17.296184861234199</c:v>
                </c:pt>
                <c:pt idx="33">
                  <c:v>17.303976203652901</c:v>
                </c:pt>
                <c:pt idx="34">
                  <c:v>17.3108817878812</c:v>
                </c:pt>
                <c:pt idx="35">
                  <c:v>17.3168656329808</c:v>
                </c:pt>
                <c:pt idx="36">
                  <c:v>17.321901234162901</c:v>
                </c:pt>
                <c:pt idx="37">
                  <c:v>17.325971357983299</c:v>
                </c:pt>
                <c:pt idx="38">
                  <c:v>17.3290670610142</c:v>
                </c:pt>
                <c:pt idx="39">
                  <c:v>17.3311882178125</c:v>
                </c:pt>
                <c:pt idx="40">
                  <c:v>17.332345356799902</c:v>
                </c:pt>
                <c:pt idx="41">
                  <c:v>17.3325613667452</c:v>
                </c:pt>
                <c:pt idx="42">
                  <c:v>17.331873708303998</c:v>
                </c:pt>
                <c:pt idx="43">
                  <c:v>17.330338421500201</c:v>
                </c:pt>
                <c:pt idx="44">
                  <c:v>17.328030768293999</c:v>
                </c:pt>
                <c:pt idx="45">
                  <c:v>17.325046797175801</c:v>
                </c:pt>
                <c:pt idx="46">
                  <c:v>17.321502616901199</c:v>
                </c:pt>
                <c:pt idx="47">
                  <c:v>17.317532564408701</c:v>
                </c:pt>
                <c:pt idx="48">
                  <c:v>17.313283164565501</c:v>
                </c:pt>
                <c:pt idx="49">
                  <c:v>17.308906455963999</c:v>
                </c:pt>
                <c:pt idx="50">
                  <c:v>17.3045536513755</c:v>
                </c:pt>
                <c:pt idx="51">
                  <c:v>17.300369452766098</c:v>
                </c:pt>
                <c:pt idx="52">
                  <c:v>17.296488119663401</c:v>
                </c:pt>
                <c:pt idx="53">
                  <c:v>17.2930296876775</c:v>
                </c:pt>
                <c:pt idx="54">
                  <c:v>17.290097317926701</c:v>
                </c:pt>
                <c:pt idx="55">
                  <c:v>17.287776350354701</c:v>
                </c:pt>
                <c:pt idx="56">
                  <c:v>17.286135427605501</c:v>
                </c:pt>
                <c:pt idx="57">
                  <c:v>17.285226926345398</c:v>
                </c:pt>
                <c:pt idx="58">
                  <c:v>17.285089770565399</c:v>
                </c:pt>
                <c:pt idx="59">
                  <c:v>17.2857518565947</c:v>
                </c:pt>
                <c:pt idx="60">
                  <c:v>17.287231565174601</c:v>
                </c:pt>
                <c:pt idx="61">
                  <c:v>17.2895395187955</c:v>
                </c:pt>
                <c:pt idx="62">
                  <c:v>17.2926798783568</c:v>
                </c:pt>
                <c:pt idx="63">
                  <c:v>17.296651149977698</c:v>
                </c:pt>
                <c:pt idx="64">
                  <c:v>17.301446575846601</c:v>
                </c:pt>
                <c:pt idx="65">
                  <c:v>17.307053743287099</c:v>
                </c:pt>
                <c:pt idx="66">
                  <c:v>17.313455226908602</c:v>
                </c:pt>
                <c:pt idx="67">
                  <c:v>17.320625609185502</c:v>
                </c:pt>
                <c:pt idx="68">
                  <c:v>17.328501097876799</c:v>
                </c:pt>
                <c:pt idx="69">
                  <c:v>17.336983992665399</c:v>
                </c:pt>
                <c:pt idx="70">
                  <c:v>17.345957909802699</c:v>
                </c:pt>
                <c:pt idx="71">
                  <c:v>17.355297634402898</c:v>
                </c:pt>
                <c:pt idx="72">
                  <c:v>17.364875832608799</c:v>
                </c:pt>
                <c:pt idx="73">
                  <c:v>17.374570668721301</c:v>
                </c:pt>
                <c:pt idx="74">
                  <c:v>17.384271497222901</c:v>
                </c:pt>
                <c:pt idx="75">
                  <c:v>17.393883759621801</c:v>
                </c:pt>
                <c:pt idx="76">
                  <c:v>17.403334148515999</c:v>
                </c:pt>
                <c:pt idx="77">
                  <c:v>17.412573003322599</c:v>
                </c:pt>
                <c:pt idx="78">
                  <c:v>17.421573044507699</c:v>
                </c:pt>
                <c:pt idx="79">
                  <c:v>17.430326096078499</c:v>
                </c:pt>
                <c:pt idx="80">
                  <c:v>17.438839947398801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C-4CF6-BE5C-12D140BAC759}"/>
            </c:ext>
          </c:extLst>
        </c:ser>
        <c:ser>
          <c:idx val="1"/>
          <c:order val="1"/>
          <c:tx>
            <c:strRef>
              <c:f>CAGED!$D$3</c:f>
              <c:strCache>
                <c:ptCount val="1"/>
                <c:pt idx="0">
                  <c:v>Observado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CAGED!$A$22:$A$102</c:f>
              <c:numCache>
                <c:formatCode>mmm\-yy</c:formatCode>
                <c:ptCount val="81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  <c:pt idx="69">
                  <c:v>44256</c:v>
                </c:pt>
                <c:pt idx="70">
                  <c:v>44348</c:v>
                </c:pt>
                <c:pt idx="71">
                  <c:v>44440</c:v>
                </c:pt>
                <c:pt idx="72">
                  <c:v>44531</c:v>
                </c:pt>
                <c:pt idx="73">
                  <c:v>44621</c:v>
                </c:pt>
                <c:pt idx="74">
                  <c:v>44713</c:v>
                </c:pt>
                <c:pt idx="75">
                  <c:v>44805</c:v>
                </c:pt>
                <c:pt idx="76">
                  <c:v>44896</c:v>
                </c:pt>
                <c:pt idx="77">
                  <c:v>44986</c:v>
                </c:pt>
                <c:pt idx="78">
                  <c:v>45078</c:v>
                </c:pt>
                <c:pt idx="79">
                  <c:v>45170</c:v>
                </c:pt>
                <c:pt idx="80">
                  <c:v>45261</c:v>
                </c:pt>
              </c:numCache>
            </c:numRef>
          </c:cat>
          <c:val>
            <c:numRef>
              <c:f>CAGED!$D$22:$D$102</c:f>
              <c:numCache>
                <c:formatCode>#,##0.00</c:formatCode>
                <c:ptCount val="81"/>
                <c:pt idx="0">
                  <c:v>16.864418948684499</c:v>
                </c:pt>
                <c:pt idx="1">
                  <c:v>16.880950598149902</c:v>
                </c:pt>
                <c:pt idx="2">
                  <c:v>16.898626553608999</c:v>
                </c:pt>
                <c:pt idx="3">
                  <c:v>16.9204017949959</c:v>
                </c:pt>
                <c:pt idx="4">
                  <c:v>16.934657129459801</c:v>
                </c:pt>
                <c:pt idx="5">
                  <c:v>16.946486077190599</c:v>
                </c:pt>
                <c:pt idx="6">
                  <c:v>16.963191539366701</c:v>
                </c:pt>
                <c:pt idx="7">
                  <c:v>16.9755652352918</c:v>
                </c:pt>
                <c:pt idx="8">
                  <c:v>16.9890493398483</c:v>
                </c:pt>
                <c:pt idx="9">
                  <c:v>17.002817304938599</c:v>
                </c:pt>
                <c:pt idx="10">
                  <c:v>17.0138343227745</c:v>
                </c:pt>
                <c:pt idx="11">
                  <c:v>17.0265570900768</c:v>
                </c:pt>
                <c:pt idx="12">
                  <c:v>17.0392367984226</c:v>
                </c:pt>
                <c:pt idx="13">
                  <c:v>17.053965161499001</c:v>
                </c:pt>
                <c:pt idx="14">
                  <c:v>17.069715297281199</c:v>
                </c:pt>
                <c:pt idx="15">
                  <c:v>17.082951700559299</c:v>
                </c:pt>
                <c:pt idx="16">
                  <c:v>17.1013314874873</c:v>
                </c:pt>
                <c:pt idx="17">
                  <c:v>17.120566856540101</c:v>
                </c:pt>
                <c:pt idx="18">
                  <c:v>17.1402565754519</c:v>
                </c:pt>
                <c:pt idx="19">
                  <c:v>17.158892464874299</c:v>
                </c:pt>
                <c:pt idx="20">
                  <c:v>17.154748112512799</c:v>
                </c:pt>
                <c:pt idx="21">
                  <c:v>17.151689566888599</c:v>
                </c:pt>
                <c:pt idx="22">
                  <c:v>17.155006092125301</c:v>
                </c:pt>
                <c:pt idx="23">
                  <c:v>17.170236028371701</c:v>
                </c:pt>
                <c:pt idx="24">
                  <c:v>17.189602434935001</c:v>
                </c:pt>
                <c:pt idx="25">
                  <c:v>17.2098648909428</c:v>
                </c:pt>
                <c:pt idx="26">
                  <c:v>17.2289506020735</c:v>
                </c:pt>
                <c:pt idx="27">
                  <c:v>17.246123350838701</c:v>
                </c:pt>
                <c:pt idx="28">
                  <c:v>17.260783741330599</c:v>
                </c:pt>
                <c:pt idx="29">
                  <c:v>17.2756108663636</c:v>
                </c:pt>
                <c:pt idx="30">
                  <c:v>17.290202376549299</c:v>
                </c:pt>
                <c:pt idx="31">
                  <c:v>17.300838252413399</c:v>
                </c:pt>
                <c:pt idx="32">
                  <c:v>17.3097080184817</c:v>
                </c:pt>
                <c:pt idx="33">
                  <c:v>17.318843844728899</c:v>
                </c:pt>
                <c:pt idx="34">
                  <c:v>17.3260436267431</c:v>
                </c:pt>
                <c:pt idx="35">
                  <c:v>17.3316997844016</c:v>
                </c:pt>
                <c:pt idx="36">
                  <c:v>17.335165260684999</c:v>
                </c:pt>
                <c:pt idx="37">
                  <c:v>17.340080133033901</c:v>
                </c:pt>
                <c:pt idx="38">
                  <c:v>17.3461132451914</c:v>
                </c:pt>
                <c:pt idx="39">
                  <c:v>17.350964772797099</c:v>
                </c:pt>
                <c:pt idx="40">
                  <c:v>17.355660375768899</c:v>
                </c:pt>
                <c:pt idx="41">
                  <c:v>17.362288356093199</c:v>
                </c:pt>
                <c:pt idx="42">
                  <c:v>17.362628806385398</c:v>
                </c:pt>
                <c:pt idx="43">
                  <c:v>17.363596869851499</c:v>
                </c:pt>
                <c:pt idx="44">
                  <c:v>17.360127192478899</c:v>
                </c:pt>
                <c:pt idx="45">
                  <c:v>17.3542118899977</c:v>
                </c:pt>
                <c:pt idx="46">
                  <c:v>17.341003302537501</c:v>
                </c:pt>
                <c:pt idx="47">
                  <c:v>17.326354525113</c:v>
                </c:pt>
                <c:pt idx="48">
                  <c:v>17.3119618503362</c:v>
                </c:pt>
                <c:pt idx="49">
                  <c:v>17.298489168202099</c:v>
                </c:pt>
                <c:pt idx="50">
                  <c:v>17.287845749238901</c:v>
                </c:pt>
                <c:pt idx="51">
                  <c:v>17.277611185262302</c:v>
                </c:pt>
                <c:pt idx="52">
                  <c:v>17.269488932311901</c:v>
                </c:pt>
                <c:pt idx="53">
                  <c:v>17.264515808630499</c:v>
                </c:pt>
                <c:pt idx="54">
                  <c:v>17.263381638280499</c:v>
                </c:pt>
                <c:pt idx="55">
                  <c:v>17.261750785973501</c:v>
                </c:pt>
                <c:pt idx="56">
                  <c:v>17.264611147423999</c:v>
                </c:pt>
                <c:pt idx="57">
                  <c:v>17.2675826671368</c:v>
                </c:pt>
                <c:pt idx="58">
                  <c:v>17.269864830221699</c:v>
                </c:pt>
                <c:pt idx="59">
                  <c:v>17.273338654576701</c:v>
                </c:pt>
                <c:pt idx="60">
                  <c:v>17.276893020312599</c:v>
                </c:pt>
                <c:pt idx="61">
                  <c:v>17.2804918701924</c:v>
                </c:pt>
                <c:pt idx="62">
                  <c:v>17.2842575888045</c:v>
                </c:pt>
                <c:pt idx="63">
                  <c:v>17.2876033665557</c:v>
                </c:pt>
                <c:pt idx="64">
                  <c:v>17.293426233173399</c:v>
                </c:pt>
                <c:pt idx="65">
                  <c:v>17.294266327136601</c:v>
                </c:pt>
                <c:pt idx="66">
                  <c:v>17.252055682427901</c:v>
                </c:pt>
                <c:pt idx="67">
                  <c:v>17.266372687260802</c:v>
                </c:pt>
                <c:pt idx="68">
                  <c:v>17.298607607526399</c:v>
                </c:pt>
                <c:pt idx="69">
                  <c:v>17.3228541732595</c:v>
                </c:pt>
                <c:pt idx="70">
                  <c:v>17.342567555328799</c:v>
                </c:pt>
                <c:pt idx="71">
                  <c:v>17.364094687671699</c:v>
                </c:pt>
                <c:pt idx="72">
                  <c:v>17.382780122965801</c:v>
                </c:pt>
                <c:pt idx="73">
                  <c:v>17.400309909785999</c:v>
                </c:pt>
                <c:pt idx="74">
                  <c:v>17.4182732411656</c:v>
                </c:pt>
                <c:pt idx="75">
                  <c:v>17.431718669775801</c:v>
                </c:pt>
                <c:pt idx="76">
                  <c:v>17.4391438272724</c:v>
                </c:pt>
                <c:pt idx="77">
                  <c:v>17.443138668913001</c:v>
                </c:pt>
                <c:pt idx="78">
                  <c:v>17.4471176152719</c:v>
                </c:pt>
                <c:pt idx="79">
                  <c:v>17.451080792341099</c:v>
                </c:pt>
                <c:pt idx="80">
                  <c:v>17.4545028864665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C-4CF6-BE5C-12D140BAC759}"/>
            </c:ext>
          </c:extLst>
        </c:ser>
        <c:ser>
          <c:idx val="2"/>
          <c:order val="2"/>
          <c:tx>
            <c:strRef>
              <c:f>CAGED!$F$2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CAGED!$A$22:$A$102</c:f>
              <c:numCache>
                <c:formatCode>mmm\-yy</c:formatCode>
                <c:ptCount val="81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  <c:pt idx="69">
                  <c:v>44256</c:v>
                </c:pt>
                <c:pt idx="70">
                  <c:v>44348</c:v>
                </c:pt>
                <c:pt idx="71">
                  <c:v>44440</c:v>
                </c:pt>
                <c:pt idx="72">
                  <c:v>44531</c:v>
                </c:pt>
                <c:pt idx="73">
                  <c:v>44621</c:v>
                </c:pt>
                <c:pt idx="74">
                  <c:v>44713</c:v>
                </c:pt>
                <c:pt idx="75">
                  <c:v>44805</c:v>
                </c:pt>
                <c:pt idx="76">
                  <c:v>44896</c:v>
                </c:pt>
                <c:pt idx="77">
                  <c:v>44986</c:v>
                </c:pt>
                <c:pt idx="78">
                  <c:v>45078</c:v>
                </c:pt>
                <c:pt idx="79">
                  <c:v>45170</c:v>
                </c:pt>
                <c:pt idx="80">
                  <c:v>45261</c:v>
                </c:pt>
              </c:numCache>
            </c:numRef>
          </c:cat>
          <c:val>
            <c:numRef>
              <c:f>CAGED!$F$22:$F$102</c:f>
              <c:numCache>
                <c:formatCode>#,##0.00</c:formatCode>
                <c:ptCount val="81"/>
                <c:pt idx="0">
                  <c:v>16.881875502244501</c:v>
                </c:pt>
                <c:pt idx="1">
                  <c:v>16.894054718751701</c:v>
                </c:pt>
                <c:pt idx="2">
                  <c:v>16.906557507778299</c:v>
                </c:pt>
                <c:pt idx="3">
                  <c:v>16.9193577611512</c:v>
                </c:pt>
                <c:pt idx="4">
                  <c:v>16.9324244138508</c:v>
                </c:pt>
                <c:pt idx="5">
                  <c:v>16.9457270533788</c:v>
                </c:pt>
                <c:pt idx="6">
                  <c:v>16.959236662684098</c:v>
                </c:pt>
                <c:pt idx="7">
                  <c:v>16.972924699105398</c:v>
                </c:pt>
                <c:pt idx="8">
                  <c:v>16.986765091779599</c:v>
                </c:pt>
                <c:pt idx="9">
                  <c:v>17.000733420178499</c:v>
                </c:pt>
                <c:pt idx="10">
                  <c:v>17.014806691428799</c:v>
                </c:pt>
                <c:pt idx="11">
                  <c:v>17.0289632150856</c:v>
                </c:pt>
                <c:pt idx="12">
                  <c:v>17.043180692973099</c:v>
                </c:pt>
                <c:pt idx="13">
                  <c:v>17.057435323087802</c:v>
                </c:pt>
                <c:pt idx="14">
                  <c:v>17.0717008384919</c:v>
                </c:pt>
                <c:pt idx="15">
                  <c:v>17.085948803396501</c:v>
                </c:pt>
                <c:pt idx="16">
                  <c:v>17.100149541049699</c:v>
                </c:pt>
                <c:pt idx="17">
                  <c:v>17.1142715015101</c:v>
                </c:pt>
                <c:pt idx="18">
                  <c:v>17.128283873552999</c:v>
                </c:pt>
                <c:pt idx="19">
                  <c:v>17.1421597805505</c:v>
                </c:pt>
                <c:pt idx="20">
                  <c:v>17.155879828813301</c:v>
                </c:pt>
                <c:pt idx="21">
                  <c:v>17.169435082580101</c:v>
                </c:pt>
                <c:pt idx="22">
                  <c:v>17.182815898766499</c:v>
                </c:pt>
                <c:pt idx="23">
                  <c:v>17.1960015433412</c:v>
                </c:pt>
                <c:pt idx="24">
                  <c:v>17.208953901143399</c:v>
                </c:pt>
                <c:pt idx="25">
                  <c:v>17.2216187535657</c:v>
                </c:pt>
                <c:pt idx="26">
                  <c:v>17.233929787334201</c:v>
                </c:pt>
                <c:pt idx="27">
                  <c:v>17.245813343010902</c:v>
                </c:pt>
                <c:pt idx="28">
                  <c:v>17.2571926491669</c:v>
                </c:pt>
                <c:pt idx="29">
                  <c:v>17.267991128128401</c:v>
                </c:pt>
                <c:pt idx="30">
                  <c:v>17.278134446654001</c:v>
                </c:pt>
                <c:pt idx="31">
                  <c:v>17.287553033838801</c:v>
                </c:pt>
                <c:pt idx="32">
                  <c:v>17.296184861234199</c:v>
                </c:pt>
                <c:pt idx="33">
                  <c:v>17.303976203652901</c:v>
                </c:pt>
                <c:pt idx="34">
                  <c:v>17.3108817878812</c:v>
                </c:pt>
                <c:pt idx="35">
                  <c:v>17.3168656329808</c:v>
                </c:pt>
                <c:pt idx="36">
                  <c:v>17.321901234162901</c:v>
                </c:pt>
                <c:pt idx="37">
                  <c:v>17.325971357983299</c:v>
                </c:pt>
                <c:pt idx="38">
                  <c:v>17.3290670610142</c:v>
                </c:pt>
                <c:pt idx="39">
                  <c:v>17.3311882178125</c:v>
                </c:pt>
                <c:pt idx="40">
                  <c:v>17.332345356799902</c:v>
                </c:pt>
                <c:pt idx="41">
                  <c:v>17.3325613667452</c:v>
                </c:pt>
                <c:pt idx="42">
                  <c:v>17.331873708303998</c:v>
                </c:pt>
                <c:pt idx="43">
                  <c:v>17.330338421500201</c:v>
                </c:pt>
                <c:pt idx="44">
                  <c:v>17.328030768293999</c:v>
                </c:pt>
                <c:pt idx="45">
                  <c:v>17.325046797175801</c:v>
                </c:pt>
                <c:pt idx="46">
                  <c:v>17.321502616901199</c:v>
                </c:pt>
                <c:pt idx="47">
                  <c:v>17.317532564408701</c:v>
                </c:pt>
                <c:pt idx="48">
                  <c:v>17.313283164565501</c:v>
                </c:pt>
                <c:pt idx="49">
                  <c:v>17.308906455963999</c:v>
                </c:pt>
                <c:pt idx="50">
                  <c:v>17.3045536513755</c:v>
                </c:pt>
                <c:pt idx="51">
                  <c:v>17.300369452766098</c:v>
                </c:pt>
                <c:pt idx="52">
                  <c:v>17.296488119663401</c:v>
                </c:pt>
                <c:pt idx="53">
                  <c:v>17.296488119663401</c:v>
                </c:pt>
                <c:pt idx="54">
                  <c:v>17.296488119663401</c:v>
                </c:pt>
                <c:pt idx="55">
                  <c:v>17.296488119663401</c:v>
                </c:pt>
                <c:pt idx="56">
                  <c:v>17.296488119663401</c:v>
                </c:pt>
                <c:pt idx="57">
                  <c:v>17.296488119663401</c:v>
                </c:pt>
                <c:pt idx="58">
                  <c:v>17.296488119663401</c:v>
                </c:pt>
                <c:pt idx="59">
                  <c:v>17.296488119663401</c:v>
                </c:pt>
                <c:pt idx="60">
                  <c:v>17.296488119663401</c:v>
                </c:pt>
                <c:pt idx="61">
                  <c:v>17.296488119663401</c:v>
                </c:pt>
                <c:pt idx="62">
                  <c:v>17.296488119663401</c:v>
                </c:pt>
                <c:pt idx="63">
                  <c:v>17.296488119663401</c:v>
                </c:pt>
                <c:pt idx="64">
                  <c:v>17.296488119663401</c:v>
                </c:pt>
                <c:pt idx="65">
                  <c:v>17.296488119663401</c:v>
                </c:pt>
                <c:pt idx="66">
                  <c:v>17.296488119663401</c:v>
                </c:pt>
                <c:pt idx="67">
                  <c:v>17.303651474998336</c:v>
                </c:pt>
                <c:pt idx="68">
                  <c:v>17.311519245746595</c:v>
                </c:pt>
                <c:pt idx="69">
                  <c:v>17.319993827336948</c:v>
                </c:pt>
                <c:pt idx="70">
                  <c:v>17.328958950076338</c:v>
                </c:pt>
                <c:pt idx="71">
                  <c:v>17.33828952178898</c:v>
                </c:pt>
                <c:pt idx="72">
                  <c:v>17.347858333404275</c:v>
                </c:pt>
                <c:pt idx="73">
                  <c:v>17.357543668621553</c:v>
                </c:pt>
                <c:pt idx="74">
                  <c:v>17.367234990355414</c:v>
                </c:pt>
                <c:pt idx="75">
                  <c:v>17.376837832780954</c:v>
                </c:pt>
                <c:pt idx="76">
                  <c:v>17.386278960337087</c:v>
                </c:pt>
                <c:pt idx="77">
                  <c:v>17.395508761108069</c:v>
                </c:pt>
                <c:pt idx="78">
                  <c:v>17.404499982293807</c:v>
                </c:pt>
                <c:pt idx="79">
                  <c:v>17.413244455913944</c:v>
                </c:pt>
                <c:pt idx="80">
                  <c:v>17.421749963698741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C-4CF6-BE5C-12D140BAC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38664"/>
        <c:axId val="538845224"/>
      </c:lineChart>
      <c:dateAx>
        <c:axId val="538838664"/>
        <c:scaling>
          <c:orientation val="minMax"/>
          <c:min val="3941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45224"/>
        <c:crosses val="autoZero"/>
        <c:auto val="1"/>
        <c:lblOffset val="100"/>
        <c:baseTimeUnit val="months"/>
      </c:dateAx>
      <c:valAx>
        <c:axId val="538845224"/>
        <c:scaling>
          <c:orientation val="minMax"/>
          <c:max val="17.5"/>
          <c:min val="17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8664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Hiato do Estoque</a:t>
            </a:r>
            <a:r>
              <a:rPr lang="en-US" baseline="0"/>
              <a:t> do CAGED - (Filtro HP, Trimestral,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07120292597108E-2"/>
          <c:y val="0.12094763407978419"/>
          <c:w val="0.9346011920335453"/>
          <c:h val="0.6360781548398613"/>
        </c:manualLayout>
      </c:layout>
      <c:lineChart>
        <c:grouping val="standard"/>
        <c:varyColors val="0"/>
        <c:ser>
          <c:idx val="0"/>
          <c:order val="0"/>
          <c:tx>
            <c:strRef>
              <c:f>CAGED!$G$3</c:f>
              <c:strCache>
                <c:ptCount val="1"/>
                <c:pt idx="0">
                  <c:v>Hiato Ajustado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CAGED!$A$22:$A$90</c:f>
              <c:numCache>
                <c:formatCode>mmm\-yy</c:formatCode>
                <c:ptCount val="69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</c:numCache>
            </c:numRef>
          </c:cat>
          <c:val>
            <c:numRef>
              <c:f>CAGED!$G$22:$G$90</c:f>
              <c:numCache>
                <c:formatCode>#,##0.00</c:formatCode>
                <c:ptCount val="69"/>
                <c:pt idx="0">
                  <c:v>-1.7456553560002419</c:v>
                </c:pt>
                <c:pt idx="1">
                  <c:v>-1.3104120601798996</c:v>
                </c:pt>
                <c:pt idx="2">
                  <c:v>-0.79309541693000085</c:v>
                </c:pt>
                <c:pt idx="3">
                  <c:v>0.10440338446997544</c:v>
                </c:pt>
                <c:pt idx="4">
                  <c:v>0.2232715609000735</c:v>
                </c:pt>
                <c:pt idx="5">
                  <c:v>7.5902381179915324E-2</c:v>
                </c:pt>
                <c:pt idx="6">
                  <c:v>0.39548766826023041</c:v>
                </c:pt>
                <c:pt idx="7">
                  <c:v>0.26405361864014765</c:v>
                </c:pt>
                <c:pt idx="8">
                  <c:v>0.22842480687010891</c:v>
                </c:pt>
                <c:pt idx="9">
                  <c:v>0.20838847601005739</c:v>
                </c:pt>
                <c:pt idx="10">
                  <c:v>-9.7236865429906061E-2</c:v>
                </c:pt>
                <c:pt idx="11">
                  <c:v>-0.24061250088003305</c:v>
                </c:pt>
                <c:pt idx="12">
                  <c:v>-0.39438945504990386</c:v>
                </c:pt>
                <c:pt idx="13">
                  <c:v>-0.34701615888010906</c:v>
                </c:pt>
                <c:pt idx="14">
                  <c:v>-0.19855412107006032</c:v>
                </c:pt>
                <c:pt idx="15">
                  <c:v>-0.29971028372024477</c:v>
                </c:pt>
                <c:pt idx="16">
                  <c:v>0.11819464376010558</c:v>
                </c:pt>
                <c:pt idx="17">
                  <c:v>0.62953550300015593</c:v>
                </c:pt>
                <c:pt idx="18">
                  <c:v>1.1972701898901761</c:v>
                </c:pt>
                <c:pt idx="19">
                  <c:v>1.6732684323798708</c:v>
                </c:pt>
                <c:pt idx="20">
                  <c:v>-0.11317163005024611</c:v>
                </c:pt>
                <c:pt idx="21">
                  <c:v>-1.7745515691501623</c:v>
                </c:pt>
                <c:pt idx="22">
                  <c:v>-2.780980664119781</c:v>
                </c:pt>
                <c:pt idx="23">
                  <c:v>-2.5765514969499748</c:v>
                </c:pt>
                <c:pt idx="24">
                  <c:v>-1.9351466208398449</c:v>
                </c:pt>
                <c:pt idx="25">
                  <c:v>-1.1753862622899902</c:v>
                </c:pt>
                <c:pt idx="26">
                  <c:v>-0.4979185260701513</c:v>
                </c:pt>
                <c:pt idx="27">
                  <c:v>3.1000782779955216E-2</c:v>
                </c:pt>
                <c:pt idx="28">
                  <c:v>0.35910921636990167</c:v>
                </c:pt>
                <c:pt idx="29">
                  <c:v>0.7619738235199236</c:v>
                </c:pt>
                <c:pt idx="30">
                  <c:v>1.206792989529859</c:v>
                </c:pt>
                <c:pt idx="31">
                  <c:v>1.328521857459819</c:v>
                </c:pt>
                <c:pt idx="32">
                  <c:v>1.3523157247501416</c:v>
                </c:pt>
                <c:pt idx="33">
                  <c:v>1.486764107599825</c:v>
                </c:pt>
                <c:pt idx="34">
                  <c:v>1.5161838861899923</c:v>
                </c:pt>
                <c:pt idx="35">
                  <c:v>1.4834151420799913</c:v>
                </c:pt>
                <c:pt idx="36">
                  <c:v>1.3264026522097794</c:v>
                </c:pt>
                <c:pt idx="37">
                  <c:v>1.4108775050601707</c:v>
                </c:pt>
                <c:pt idx="38">
                  <c:v>1.7046184177200274</c:v>
                </c:pt>
                <c:pt idx="39">
                  <c:v>1.977655498459896</c:v>
                </c:pt>
                <c:pt idx="40">
                  <c:v>2.3315018968997236</c:v>
                </c:pt>
                <c:pt idx="41">
                  <c:v>2.9726989347999222</c:v>
                </c:pt>
                <c:pt idx="42">
                  <c:v>3.0755098081399979</c:v>
                </c:pt>
                <c:pt idx="43">
                  <c:v>3.3258448351297432</c:v>
                </c:pt>
                <c:pt idx="44">
                  <c:v>3.2096424184899774</c:v>
                </c:pt>
                <c:pt idx="45">
                  <c:v>2.9165092821898497</c:v>
                </c:pt>
                <c:pt idx="46">
                  <c:v>1.9500685636302251</c:v>
                </c:pt>
                <c:pt idx="47">
                  <c:v>0.88219607042994141</c:v>
                </c:pt>
                <c:pt idx="48">
                  <c:v>-0.13213142293011515</c:v>
                </c:pt>
                <c:pt idx="49">
                  <c:v>-1.0417287761899985</c:v>
                </c:pt>
                <c:pt idx="50">
                  <c:v>-1.6707902136598562</c:v>
                </c:pt>
                <c:pt idx="51">
                  <c:v>-2.2758267503796503</c:v>
                </c:pt>
                <c:pt idx="52">
                  <c:v>-2.6999187351499643</c:v>
                </c:pt>
                <c:pt idx="53">
                  <c:v>-3.1972311032902212</c:v>
                </c:pt>
                <c:pt idx="54">
                  <c:v>-3.310648138290162</c:v>
                </c:pt>
                <c:pt idx="55">
                  <c:v>-3.4737333689900396</c:v>
                </c:pt>
                <c:pt idx="56">
                  <c:v>-3.1876972239402335</c:v>
                </c:pt>
                <c:pt idx="57">
                  <c:v>-2.8905452526601039</c:v>
                </c:pt>
                <c:pt idx="58">
                  <c:v>-2.6623289441701559</c:v>
                </c:pt>
                <c:pt idx="59">
                  <c:v>-2.3149465086699905</c:v>
                </c:pt>
                <c:pt idx="60">
                  <c:v>-1.9595099350802059</c:v>
                </c:pt>
                <c:pt idx="61">
                  <c:v>-1.5996249471001533</c:v>
                </c:pt>
                <c:pt idx="62">
                  <c:v>-1.2230530858900579</c:v>
                </c:pt>
                <c:pt idx="63">
                  <c:v>-0.88847531077007602</c:v>
                </c:pt>
                <c:pt idx="64">
                  <c:v>-0.30618864900020526</c:v>
                </c:pt>
                <c:pt idx="65">
                  <c:v>-0.22217925268002148</c:v>
                </c:pt>
                <c:pt idx="66">
                  <c:v>-4.4432437235499833</c:v>
                </c:pt>
                <c:pt idx="67">
                  <c:v>-3.7278787737534458</c:v>
                </c:pt>
                <c:pt idx="68">
                  <c:v>-1.2911638220195698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A-4709-9E10-4B48D194C2CC}"/>
            </c:ext>
          </c:extLst>
        </c:ser>
        <c:ser>
          <c:idx val="1"/>
          <c:order val="1"/>
          <c:tx>
            <c:strRef>
              <c:f>CAGED!$H$3</c:f>
              <c:strCache>
                <c:ptCount val="1"/>
                <c:pt idx="0">
                  <c:v>Hiato sem ajuste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CAGED!$A$22:$A$90</c:f>
              <c:numCache>
                <c:formatCode>mmm\-yy</c:formatCode>
                <c:ptCount val="69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</c:numCache>
            </c:numRef>
          </c:cat>
          <c:val>
            <c:numRef>
              <c:f>CAGED!$H$22:$H$90</c:f>
              <c:numCache>
                <c:formatCode>#,##0.00</c:formatCode>
                <c:ptCount val="69"/>
                <c:pt idx="0">
                  <c:v>-1.7456553560002419</c:v>
                </c:pt>
                <c:pt idx="1">
                  <c:v>-1.3104120601798996</c:v>
                </c:pt>
                <c:pt idx="2">
                  <c:v>-0.79309541693000085</c:v>
                </c:pt>
                <c:pt idx="3">
                  <c:v>0.10440338446997544</c:v>
                </c:pt>
                <c:pt idx="4">
                  <c:v>0.2232715609000735</c:v>
                </c:pt>
                <c:pt idx="5">
                  <c:v>7.5902381179915324E-2</c:v>
                </c:pt>
                <c:pt idx="6">
                  <c:v>0.39548766826023041</c:v>
                </c:pt>
                <c:pt idx="7">
                  <c:v>0.26405361864014765</c:v>
                </c:pt>
                <c:pt idx="8">
                  <c:v>0.22842480687010891</c:v>
                </c:pt>
                <c:pt idx="9">
                  <c:v>0.20838847601005739</c:v>
                </c:pt>
                <c:pt idx="10">
                  <c:v>-9.7236865429906061E-2</c:v>
                </c:pt>
                <c:pt idx="11">
                  <c:v>-0.24061250088003305</c:v>
                </c:pt>
                <c:pt idx="12">
                  <c:v>-0.39438945504990386</c:v>
                </c:pt>
                <c:pt idx="13">
                  <c:v>-0.34701615888010906</c:v>
                </c:pt>
                <c:pt idx="14">
                  <c:v>-0.19855412107006032</c:v>
                </c:pt>
                <c:pt idx="15">
                  <c:v>-0.29971028372024477</c:v>
                </c:pt>
                <c:pt idx="16">
                  <c:v>0.11819464376010558</c:v>
                </c:pt>
                <c:pt idx="17">
                  <c:v>0.62953550300015593</c:v>
                </c:pt>
                <c:pt idx="18">
                  <c:v>1.1972701898901761</c:v>
                </c:pt>
                <c:pt idx="19">
                  <c:v>1.6732684323798708</c:v>
                </c:pt>
                <c:pt idx="20">
                  <c:v>-0.11317163005024611</c:v>
                </c:pt>
                <c:pt idx="21">
                  <c:v>-1.7745515691501623</c:v>
                </c:pt>
                <c:pt idx="22">
                  <c:v>-2.780980664119781</c:v>
                </c:pt>
                <c:pt idx="23">
                  <c:v>-2.5765514969499748</c:v>
                </c:pt>
                <c:pt idx="24">
                  <c:v>-1.9351466208398449</c:v>
                </c:pt>
                <c:pt idx="25">
                  <c:v>-1.1753862622899902</c:v>
                </c:pt>
                <c:pt idx="26">
                  <c:v>-0.4979185260701513</c:v>
                </c:pt>
                <c:pt idx="27">
                  <c:v>3.1000782779955216E-2</c:v>
                </c:pt>
                <c:pt idx="28">
                  <c:v>0.35910921636990167</c:v>
                </c:pt>
                <c:pt idx="29">
                  <c:v>0.7619738235199236</c:v>
                </c:pt>
                <c:pt idx="30">
                  <c:v>1.206792989529859</c:v>
                </c:pt>
                <c:pt idx="31">
                  <c:v>1.328521857459819</c:v>
                </c:pt>
                <c:pt idx="32">
                  <c:v>1.3523157247501416</c:v>
                </c:pt>
                <c:pt idx="33">
                  <c:v>1.486764107599825</c:v>
                </c:pt>
                <c:pt idx="34">
                  <c:v>1.5161838861899923</c:v>
                </c:pt>
                <c:pt idx="35">
                  <c:v>1.4834151420799913</c:v>
                </c:pt>
                <c:pt idx="36">
                  <c:v>1.3264026522097794</c:v>
                </c:pt>
                <c:pt idx="37">
                  <c:v>1.4108775050601707</c:v>
                </c:pt>
                <c:pt idx="38">
                  <c:v>1.7046184177200274</c:v>
                </c:pt>
                <c:pt idx="39">
                  <c:v>1.977655498459896</c:v>
                </c:pt>
                <c:pt idx="40">
                  <c:v>2.3315018968997236</c:v>
                </c:pt>
                <c:pt idx="41">
                  <c:v>2.9726989347999222</c:v>
                </c:pt>
                <c:pt idx="42">
                  <c:v>3.0755098081399979</c:v>
                </c:pt>
                <c:pt idx="43">
                  <c:v>3.3258448351297432</c:v>
                </c:pt>
                <c:pt idx="44">
                  <c:v>3.2096424184899774</c:v>
                </c:pt>
                <c:pt idx="45">
                  <c:v>2.9165092821898497</c:v>
                </c:pt>
                <c:pt idx="46">
                  <c:v>1.9500685636302251</c:v>
                </c:pt>
                <c:pt idx="47">
                  <c:v>0.88219607042994141</c:v>
                </c:pt>
                <c:pt idx="48">
                  <c:v>-0.13213142293011515</c:v>
                </c:pt>
                <c:pt idx="49">
                  <c:v>-1.0417287761899985</c:v>
                </c:pt>
                <c:pt idx="50">
                  <c:v>-1.6707902136598562</c:v>
                </c:pt>
                <c:pt idx="51">
                  <c:v>-2.2758267503796503</c:v>
                </c:pt>
                <c:pt idx="52">
                  <c:v>-2.6999187351499643</c:v>
                </c:pt>
                <c:pt idx="53">
                  <c:v>-2.8513879047000756</c:v>
                </c:pt>
                <c:pt idx="54">
                  <c:v>-2.6715679646201806</c:v>
                </c:pt>
                <c:pt idx="55">
                  <c:v>-2.6025564381200184</c:v>
                </c:pt>
                <c:pt idx="56">
                  <c:v>-2.152428018150232</c:v>
                </c:pt>
                <c:pt idx="57">
                  <c:v>-1.7644259208598356</c:v>
                </c:pt>
                <c:pt idx="58">
                  <c:v>-1.52249403436997</c:v>
                </c:pt>
                <c:pt idx="59">
                  <c:v>-1.2413202017999225</c:v>
                </c:pt>
                <c:pt idx="60">
                  <c:v>-1.0338544862001697</c:v>
                </c:pt>
                <c:pt idx="61">
                  <c:v>-0.90476486031008108</c:v>
                </c:pt>
                <c:pt idx="62">
                  <c:v>-0.84222895522998442</c:v>
                </c:pt>
                <c:pt idx="63">
                  <c:v>-0.90477834219981901</c:v>
                </c:pt>
                <c:pt idx="64">
                  <c:v>-0.80203426732019523</c:v>
                </c:pt>
                <c:pt idx="65">
                  <c:v>-1.2787416150498387</c:v>
                </c:pt>
                <c:pt idx="66">
                  <c:v>-6.1399544480700285</c:v>
                </c:pt>
                <c:pt idx="67">
                  <c:v>-5.4252921924700104</c:v>
                </c:pt>
                <c:pt idx="68">
                  <c:v>-2.9893490350399787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A-4709-9E10-4B48D194C2CC}"/>
            </c:ext>
          </c:extLst>
        </c:ser>
        <c:ser>
          <c:idx val="2"/>
          <c:order val="2"/>
          <c:tx>
            <c:strRef>
              <c:f>CAGED!$I$3</c:f>
              <c:strCache>
                <c:ptCount val="1"/>
                <c:pt idx="0">
                  <c:v>Hiato BC - Extraido do Box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CAGED!$A$22:$A$90</c:f>
              <c:numCache>
                <c:formatCode>mmm\-yy</c:formatCode>
                <c:ptCount val="69"/>
                <c:pt idx="0">
                  <c:v>37956</c:v>
                </c:pt>
                <c:pt idx="1">
                  <c:v>38047</c:v>
                </c:pt>
                <c:pt idx="2">
                  <c:v>38139</c:v>
                </c:pt>
                <c:pt idx="3">
                  <c:v>38231</c:v>
                </c:pt>
                <c:pt idx="4">
                  <c:v>38322</c:v>
                </c:pt>
                <c:pt idx="5">
                  <c:v>38412</c:v>
                </c:pt>
                <c:pt idx="6">
                  <c:v>38504</c:v>
                </c:pt>
                <c:pt idx="7">
                  <c:v>38596</c:v>
                </c:pt>
                <c:pt idx="8">
                  <c:v>38687</c:v>
                </c:pt>
                <c:pt idx="9">
                  <c:v>38777</c:v>
                </c:pt>
                <c:pt idx="10">
                  <c:v>38869</c:v>
                </c:pt>
                <c:pt idx="11">
                  <c:v>38961</c:v>
                </c:pt>
                <c:pt idx="12">
                  <c:v>39052</c:v>
                </c:pt>
                <c:pt idx="13">
                  <c:v>39142</c:v>
                </c:pt>
                <c:pt idx="14">
                  <c:v>39234</c:v>
                </c:pt>
                <c:pt idx="15">
                  <c:v>39326</c:v>
                </c:pt>
                <c:pt idx="16">
                  <c:v>39417</c:v>
                </c:pt>
                <c:pt idx="17">
                  <c:v>39508</c:v>
                </c:pt>
                <c:pt idx="18">
                  <c:v>39600</c:v>
                </c:pt>
                <c:pt idx="19">
                  <c:v>39692</c:v>
                </c:pt>
                <c:pt idx="20">
                  <c:v>39783</c:v>
                </c:pt>
                <c:pt idx="21">
                  <c:v>39873</c:v>
                </c:pt>
                <c:pt idx="22">
                  <c:v>39965</c:v>
                </c:pt>
                <c:pt idx="23">
                  <c:v>40057</c:v>
                </c:pt>
                <c:pt idx="24">
                  <c:v>40148</c:v>
                </c:pt>
                <c:pt idx="25">
                  <c:v>40238</c:v>
                </c:pt>
                <c:pt idx="26">
                  <c:v>40330</c:v>
                </c:pt>
                <c:pt idx="27">
                  <c:v>40422</c:v>
                </c:pt>
                <c:pt idx="28">
                  <c:v>40513</c:v>
                </c:pt>
                <c:pt idx="29">
                  <c:v>40603</c:v>
                </c:pt>
                <c:pt idx="30">
                  <c:v>40695</c:v>
                </c:pt>
                <c:pt idx="31">
                  <c:v>40787</c:v>
                </c:pt>
                <c:pt idx="32">
                  <c:v>40878</c:v>
                </c:pt>
                <c:pt idx="33">
                  <c:v>40969</c:v>
                </c:pt>
                <c:pt idx="34">
                  <c:v>41061</c:v>
                </c:pt>
                <c:pt idx="35">
                  <c:v>41153</c:v>
                </c:pt>
                <c:pt idx="36">
                  <c:v>41244</c:v>
                </c:pt>
                <c:pt idx="37">
                  <c:v>41334</c:v>
                </c:pt>
                <c:pt idx="38">
                  <c:v>41426</c:v>
                </c:pt>
                <c:pt idx="39">
                  <c:v>41518</c:v>
                </c:pt>
                <c:pt idx="40">
                  <c:v>41609</c:v>
                </c:pt>
                <c:pt idx="41">
                  <c:v>41699</c:v>
                </c:pt>
                <c:pt idx="42">
                  <c:v>41791</c:v>
                </c:pt>
                <c:pt idx="43">
                  <c:v>41883</c:v>
                </c:pt>
                <c:pt idx="44">
                  <c:v>41974</c:v>
                </c:pt>
                <c:pt idx="45">
                  <c:v>42064</c:v>
                </c:pt>
                <c:pt idx="46">
                  <c:v>42156</c:v>
                </c:pt>
                <c:pt idx="47">
                  <c:v>42248</c:v>
                </c:pt>
                <c:pt idx="48">
                  <c:v>42339</c:v>
                </c:pt>
                <c:pt idx="49">
                  <c:v>42430</c:v>
                </c:pt>
                <c:pt idx="50">
                  <c:v>42522</c:v>
                </c:pt>
                <c:pt idx="51">
                  <c:v>42614</c:v>
                </c:pt>
                <c:pt idx="52">
                  <c:v>42705</c:v>
                </c:pt>
                <c:pt idx="53">
                  <c:v>42795</c:v>
                </c:pt>
                <c:pt idx="54">
                  <c:v>42887</c:v>
                </c:pt>
                <c:pt idx="55">
                  <c:v>42979</c:v>
                </c:pt>
                <c:pt idx="56">
                  <c:v>43070</c:v>
                </c:pt>
                <c:pt idx="57">
                  <c:v>43160</c:v>
                </c:pt>
                <c:pt idx="58">
                  <c:v>43252</c:v>
                </c:pt>
                <c:pt idx="59">
                  <c:v>43344</c:v>
                </c:pt>
                <c:pt idx="60">
                  <c:v>43435</c:v>
                </c:pt>
                <c:pt idx="61">
                  <c:v>43525</c:v>
                </c:pt>
                <c:pt idx="62">
                  <c:v>43617</c:v>
                </c:pt>
                <c:pt idx="63">
                  <c:v>43709</c:v>
                </c:pt>
                <c:pt idx="64">
                  <c:v>43800</c:v>
                </c:pt>
                <c:pt idx="65">
                  <c:v>43891</c:v>
                </c:pt>
                <c:pt idx="66">
                  <c:v>43983</c:v>
                </c:pt>
                <c:pt idx="67">
                  <c:v>44075</c:v>
                </c:pt>
                <c:pt idx="68">
                  <c:v>44166</c:v>
                </c:pt>
              </c:numCache>
            </c:numRef>
          </c:cat>
          <c:val>
            <c:numRef>
              <c:f>CAGED!$I$22:$I$88</c:f>
              <c:numCache>
                <c:formatCode>#,##0.00</c:formatCode>
                <c:ptCount val="67"/>
                <c:pt idx="0">
                  <c:v>-0.97981823204419871</c:v>
                </c:pt>
                <c:pt idx="1">
                  <c:v>-0.71936022099447461</c:v>
                </c:pt>
                <c:pt idx="2">
                  <c:v>-0.38448563535911479</c:v>
                </c:pt>
                <c:pt idx="3">
                  <c:v>0.13643038674033203</c:v>
                </c:pt>
                <c:pt idx="4">
                  <c:v>0.43409668508287363</c:v>
                </c:pt>
                <c:pt idx="5">
                  <c:v>0.35968011049723803</c:v>
                </c:pt>
                <c:pt idx="6">
                  <c:v>0.43409668508287363</c:v>
                </c:pt>
                <c:pt idx="7">
                  <c:v>0.43409668508287363</c:v>
                </c:pt>
                <c:pt idx="8">
                  <c:v>0.28526353591160247</c:v>
                </c:pt>
                <c:pt idx="9">
                  <c:v>0.28526353591160247</c:v>
                </c:pt>
                <c:pt idx="10">
                  <c:v>9.9222099447513867E-2</c:v>
                </c:pt>
                <c:pt idx="11">
                  <c:v>-0.12402762430939138</c:v>
                </c:pt>
                <c:pt idx="12">
                  <c:v>-0.23565248618784365</c:v>
                </c:pt>
                <c:pt idx="13">
                  <c:v>-0.23565248618784365</c:v>
                </c:pt>
                <c:pt idx="14">
                  <c:v>-8.6819337016573975E-2</c:v>
                </c:pt>
                <c:pt idx="15">
                  <c:v>-0.31006906077347923</c:v>
                </c:pt>
                <c:pt idx="16">
                  <c:v>-1.240276243093854E-2</c:v>
                </c:pt>
                <c:pt idx="17">
                  <c:v>0.43409668508287363</c:v>
                </c:pt>
                <c:pt idx="18">
                  <c:v>0.80617955801104768</c:v>
                </c:pt>
                <c:pt idx="19">
                  <c:v>0.76897127071822802</c:v>
                </c:pt>
                <c:pt idx="20">
                  <c:v>0.43409668508287363</c:v>
                </c:pt>
                <c:pt idx="21">
                  <c:v>-1.165859668508282</c:v>
                </c:pt>
                <c:pt idx="22">
                  <c:v>-2.0588585635359089</c:v>
                </c:pt>
                <c:pt idx="23">
                  <c:v>-2.2448999999999999</c:v>
                </c:pt>
                <c:pt idx="24">
                  <c:v>-1.7611922651933667</c:v>
                </c:pt>
                <c:pt idx="25">
                  <c:v>-1.1286513812154624</c:v>
                </c:pt>
                <c:pt idx="26">
                  <c:v>-0.57052707182320339</c:v>
                </c:pt>
                <c:pt idx="27">
                  <c:v>-0.16123591160220879</c:v>
                </c:pt>
                <c:pt idx="28">
                  <c:v>0.17363867403314945</c:v>
                </c:pt>
                <c:pt idx="29">
                  <c:v>0.58292983425414402</c:v>
                </c:pt>
                <c:pt idx="30">
                  <c:v>0.80617955801104768</c:v>
                </c:pt>
                <c:pt idx="31">
                  <c:v>0.99222099447513856</c:v>
                </c:pt>
                <c:pt idx="32">
                  <c:v>1.0294292817679507</c:v>
                </c:pt>
                <c:pt idx="33">
                  <c:v>1.1410541436464099</c:v>
                </c:pt>
                <c:pt idx="34">
                  <c:v>1.1782624309392218</c:v>
                </c:pt>
                <c:pt idx="35">
                  <c:v>1.1782624309392218</c:v>
                </c:pt>
                <c:pt idx="36">
                  <c:v>1.10384585635359</c:v>
                </c:pt>
                <c:pt idx="37">
                  <c:v>1.0294292817679507</c:v>
                </c:pt>
                <c:pt idx="38">
                  <c:v>1.1782624309392218</c:v>
                </c:pt>
                <c:pt idx="39">
                  <c:v>1.3643038674033128</c:v>
                </c:pt>
                <c:pt idx="40">
                  <c:v>1.8108033149171261</c:v>
                </c:pt>
                <c:pt idx="41">
                  <c:v>2.1084696132596683</c:v>
                </c:pt>
                <c:pt idx="42">
                  <c:v>2.3317193370165716</c:v>
                </c:pt>
                <c:pt idx="43">
                  <c:v>2.4433441988950229</c:v>
                </c:pt>
                <c:pt idx="44">
                  <c:v>2.5177607734806622</c:v>
                </c:pt>
                <c:pt idx="45">
                  <c:v>2.1828861878453005</c:v>
                </c:pt>
                <c:pt idx="46">
                  <c:v>1.5131370165745839</c:v>
                </c:pt>
                <c:pt idx="47">
                  <c:v>0.58292983425414402</c:v>
                </c:pt>
                <c:pt idx="48">
                  <c:v>-0.42169392265193217</c:v>
                </c:pt>
                <c:pt idx="49">
                  <c:v>-1.2774845303867337</c:v>
                </c:pt>
                <c:pt idx="50">
                  <c:v>-2.0588585635359089</c:v>
                </c:pt>
                <c:pt idx="51">
                  <c:v>-2.5797745856353544</c:v>
                </c:pt>
                <c:pt idx="52">
                  <c:v>-2.9890657458563483</c:v>
                </c:pt>
                <c:pt idx="53">
                  <c:v>-3.3239403314917104</c:v>
                </c:pt>
                <c:pt idx="54">
                  <c:v>-3.2867320441988905</c:v>
                </c:pt>
                <c:pt idx="55">
                  <c:v>-3.1006906077348</c:v>
                </c:pt>
                <c:pt idx="56">
                  <c:v>-2.9890657458563483</c:v>
                </c:pt>
                <c:pt idx="57">
                  <c:v>-2.6913994475138061</c:v>
                </c:pt>
                <c:pt idx="58">
                  <c:v>-2.3193165745856317</c:v>
                </c:pt>
                <c:pt idx="59">
                  <c:v>-2.0216502762430895</c:v>
                </c:pt>
                <c:pt idx="60">
                  <c:v>-1.7984005524861861</c:v>
                </c:pt>
                <c:pt idx="61">
                  <c:v>-1.6123591160220954</c:v>
                </c:pt>
                <c:pt idx="62">
                  <c:v>-1.2030679558011017</c:v>
                </c:pt>
                <c:pt idx="63">
                  <c:v>-0.83098508287292017</c:v>
                </c:pt>
                <c:pt idx="64">
                  <c:v>-0.60773535911602083</c:v>
                </c:pt>
                <c:pt idx="65">
                  <c:v>-0.3472773480662974</c:v>
                </c:pt>
                <c:pt idx="66">
                  <c:v>-3.6612954696132585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A-4709-9E10-4B48D19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74832"/>
        <c:axId val="911671552"/>
      </c:lineChart>
      <c:dateAx>
        <c:axId val="911674832"/>
        <c:scaling>
          <c:orientation val="minMax"/>
          <c:min val="38687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1552"/>
        <c:crosses val="autoZero"/>
        <c:auto val="1"/>
        <c:lblOffset val="100"/>
        <c:baseTimeUnit val="months"/>
      </c:dateAx>
      <c:valAx>
        <c:axId val="9116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4832"/>
        <c:crosses val="autoZero"/>
        <c:crossBetween val="between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Hiato CAGED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CAGED!$A$23:$A$94</c:f>
              <c:numCache>
                <c:formatCode>mmm\-yy</c:formatCode>
                <c:ptCount val="72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</c:numCache>
            </c:numRef>
          </c:cat>
          <c:val>
            <c:numRef>
              <c:f>CAGED!$I$23:$I$94</c:f>
              <c:numCache>
                <c:formatCode>#,##0.00</c:formatCode>
                <c:ptCount val="72"/>
                <c:pt idx="0">
                  <c:v>-0.71936022099447461</c:v>
                </c:pt>
                <c:pt idx="1">
                  <c:v>-0.38448563535911479</c:v>
                </c:pt>
                <c:pt idx="2">
                  <c:v>0.13643038674033203</c:v>
                </c:pt>
                <c:pt idx="3">
                  <c:v>0.43409668508287363</c:v>
                </c:pt>
                <c:pt idx="4">
                  <c:v>0.35968011049723803</c:v>
                </c:pt>
                <c:pt idx="5">
                  <c:v>0.43409668508287363</c:v>
                </c:pt>
                <c:pt idx="6">
                  <c:v>0.43409668508287363</c:v>
                </c:pt>
                <c:pt idx="7">
                  <c:v>0.28526353591160247</c:v>
                </c:pt>
                <c:pt idx="8">
                  <c:v>0.28526353591160247</c:v>
                </c:pt>
                <c:pt idx="9">
                  <c:v>9.9222099447513867E-2</c:v>
                </c:pt>
                <c:pt idx="10">
                  <c:v>-0.12402762430939138</c:v>
                </c:pt>
                <c:pt idx="11">
                  <c:v>-0.23565248618784365</c:v>
                </c:pt>
                <c:pt idx="12">
                  <c:v>-0.23565248618784365</c:v>
                </c:pt>
                <c:pt idx="13">
                  <c:v>-8.6819337016573975E-2</c:v>
                </c:pt>
                <c:pt idx="14">
                  <c:v>-0.31006906077347923</c:v>
                </c:pt>
                <c:pt idx="15">
                  <c:v>-1.240276243093854E-2</c:v>
                </c:pt>
                <c:pt idx="16">
                  <c:v>0.43409668508287363</c:v>
                </c:pt>
                <c:pt idx="17">
                  <c:v>0.80617955801104768</c:v>
                </c:pt>
                <c:pt idx="18">
                  <c:v>0.76897127071822802</c:v>
                </c:pt>
                <c:pt idx="19">
                  <c:v>0.43409668508287363</c:v>
                </c:pt>
                <c:pt idx="20">
                  <c:v>-1.165859668508282</c:v>
                </c:pt>
                <c:pt idx="21">
                  <c:v>-2.0588585635359089</c:v>
                </c:pt>
                <c:pt idx="22">
                  <c:v>-2.2448999999999999</c:v>
                </c:pt>
                <c:pt idx="23">
                  <c:v>-1.7611922651933667</c:v>
                </c:pt>
                <c:pt idx="24">
                  <c:v>-1.1286513812154624</c:v>
                </c:pt>
                <c:pt idx="25">
                  <c:v>-0.57052707182320339</c:v>
                </c:pt>
                <c:pt idx="26">
                  <c:v>-0.16123591160220879</c:v>
                </c:pt>
                <c:pt idx="27">
                  <c:v>0.17363867403314945</c:v>
                </c:pt>
                <c:pt idx="28">
                  <c:v>0.58292983425414402</c:v>
                </c:pt>
                <c:pt idx="29">
                  <c:v>0.80617955801104768</c:v>
                </c:pt>
                <c:pt idx="30">
                  <c:v>0.99222099447513856</c:v>
                </c:pt>
                <c:pt idx="31">
                  <c:v>1.0294292817679507</c:v>
                </c:pt>
                <c:pt idx="32">
                  <c:v>1.1410541436464099</c:v>
                </c:pt>
                <c:pt idx="33">
                  <c:v>1.1782624309392218</c:v>
                </c:pt>
                <c:pt idx="34">
                  <c:v>1.1782624309392218</c:v>
                </c:pt>
                <c:pt idx="35">
                  <c:v>1.10384585635359</c:v>
                </c:pt>
                <c:pt idx="36">
                  <c:v>1.0294292817679507</c:v>
                </c:pt>
                <c:pt idx="37">
                  <c:v>1.1782624309392218</c:v>
                </c:pt>
                <c:pt idx="38">
                  <c:v>1.3643038674033128</c:v>
                </c:pt>
                <c:pt idx="39">
                  <c:v>1.8108033149171261</c:v>
                </c:pt>
                <c:pt idx="40">
                  <c:v>2.1084696132596683</c:v>
                </c:pt>
                <c:pt idx="41">
                  <c:v>2.3317193370165716</c:v>
                </c:pt>
                <c:pt idx="42">
                  <c:v>2.4433441988950229</c:v>
                </c:pt>
                <c:pt idx="43">
                  <c:v>2.5177607734806622</c:v>
                </c:pt>
                <c:pt idx="44">
                  <c:v>2.1828861878453005</c:v>
                </c:pt>
                <c:pt idx="45">
                  <c:v>1.5131370165745839</c:v>
                </c:pt>
                <c:pt idx="46">
                  <c:v>0.58292983425414402</c:v>
                </c:pt>
                <c:pt idx="47">
                  <c:v>-0.42169392265193217</c:v>
                </c:pt>
                <c:pt idx="48">
                  <c:v>-1.2774845303867337</c:v>
                </c:pt>
                <c:pt idx="49">
                  <c:v>-2.0588585635359089</c:v>
                </c:pt>
                <c:pt idx="50">
                  <c:v>-2.5797745856353544</c:v>
                </c:pt>
                <c:pt idx="51">
                  <c:v>-2.9890657458563483</c:v>
                </c:pt>
                <c:pt idx="52">
                  <c:v>-3.3239403314917104</c:v>
                </c:pt>
                <c:pt idx="53">
                  <c:v>-3.2867320441988905</c:v>
                </c:pt>
                <c:pt idx="54">
                  <c:v>-3.1006906077348</c:v>
                </c:pt>
                <c:pt idx="55">
                  <c:v>-2.9890657458563483</c:v>
                </c:pt>
                <c:pt idx="56">
                  <c:v>-2.6913994475138061</c:v>
                </c:pt>
                <c:pt idx="57">
                  <c:v>-2.3193165745856317</c:v>
                </c:pt>
                <c:pt idx="58">
                  <c:v>-2.0216502762430895</c:v>
                </c:pt>
                <c:pt idx="59">
                  <c:v>-1.7984005524861861</c:v>
                </c:pt>
                <c:pt idx="60">
                  <c:v>-1.6123591160220954</c:v>
                </c:pt>
                <c:pt idx="61">
                  <c:v>-1.2030679558011017</c:v>
                </c:pt>
                <c:pt idx="62">
                  <c:v>-0.83098508287292017</c:v>
                </c:pt>
                <c:pt idx="63">
                  <c:v>-0.60773535911602083</c:v>
                </c:pt>
                <c:pt idx="64">
                  <c:v>-0.3472773480662974</c:v>
                </c:pt>
                <c:pt idx="65">
                  <c:v>-3.6612954696132585</c:v>
                </c:pt>
                <c:pt idx="66">
                  <c:v>-3.7278787737534458</c:v>
                </c:pt>
                <c:pt idx="67">
                  <c:v>-1.2911638220195698</c:v>
                </c:pt>
                <c:pt idx="68">
                  <c:v>0.28603459225529093</c:v>
                </c:pt>
                <c:pt idx="69">
                  <c:v>1.3608605252461103</c:v>
                </c:pt>
                <c:pt idx="70">
                  <c:v>2.5805165882719194</c:v>
                </c:pt>
                <c:pt idx="71">
                  <c:v>3.492178956152614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6-4AA7-B70C-06ADA95A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542928"/>
        <c:axId val="849542600"/>
      </c:lineChart>
      <c:dateAx>
        <c:axId val="849542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2600"/>
        <c:crosses val="autoZero"/>
        <c:auto val="1"/>
        <c:lblOffset val="100"/>
        <c:baseTimeUnit val="months"/>
      </c:dateAx>
      <c:valAx>
        <c:axId val="8495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Meta!$H$3</c:f>
              <c:strCache>
                <c:ptCount val="1"/>
                <c:pt idx="0">
                  <c:v>Inflation Target in Brazil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Meta!$A$4:$A$385</c:f>
              <c:numCache>
                <c:formatCode>d\-mmm\-yy</c:formatCode>
                <c:ptCount val="382"/>
                <c:pt idx="0">
                  <c:v>36220</c:v>
                </c:pt>
                <c:pt idx="1">
                  <c:v>36251</c:v>
                </c:pt>
                <c:pt idx="2">
                  <c:v>36281</c:v>
                </c:pt>
                <c:pt idx="3">
                  <c:v>36312</c:v>
                </c:pt>
                <c:pt idx="4">
                  <c:v>36342</c:v>
                </c:pt>
                <c:pt idx="5">
                  <c:v>36373</c:v>
                </c:pt>
                <c:pt idx="6">
                  <c:v>36404</c:v>
                </c:pt>
                <c:pt idx="7">
                  <c:v>36434</c:v>
                </c:pt>
                <c:pt idx="8">
                  <c:v>36465</c:v>
                </c:pt>
                <c:pt idx="9">
                  <c:v>36495</c:v>
                </c:pt>
                <c:pt idx="10">
                  <c:v>36526</c:v>
                </c:pt>
                <c:pt idx="11">
                  <c:v>36557</c:v>
                </c:pt>
                <c:pt idx="12">
                  <c:v>36586</c:v>
                </c:pt>
                <c:pt idx="13">
                  <c:v>36617</c:v>
                </c:pt>
                <c:pt idx="14">
                  <c:v>36647</c:v>
                </c:pt>
                <c:pt idx="15">
                  <c:v>36678</c:v>
                </c:pt>
                <c:pt idx="16">
                  <c:v>36708</c:v>
                </c:pt>
                <c:pt idx="17">
                  <c:v>36739</c:v>
                </c:pt>
                <c:pt idx="18">
                  <c:v>36770</c:v>
                </c:pt>
                <c:pt idx="19">
                  <c:v>36800</c:v>
                </c:pt>
                <c:pt idx="20">
                  <c:v>36831</c:v>
                </c:pt>
                <c:pt idx="21">
                  <c:v>36861</c:v>
                </c:pt>
                <c:pt idx="22">
                  <c:v>36892</c:v>
                </c:pt>
                <c:pt idx="23">
                  <c:v>36923</c:v>
                </c:pt>
                <c:pt idx="24">
                  <c:v>36951</c:v>
                </c:pt>
                <c:pt idx="25">
                  <c:v>36982</c:v>
                </c:pt>
                <c:pt idx="26">
                  <c:v>37012</c:v>
                </c:pt>
                <c:pt idx="27">
                  <c:v>37043</c:v>
                </c:pt>
                <c:pt idx="28">
                  <c:v>37073</c:v>
                </c:pt>
                <c:pt idx="29">
                  <c:v>37104</c:v>
                </c:pt>
                <c:pt idx="30">
                  <c:v>37135</c:v>
                </c:pt>
                <c:pt idx="31">
                  <c:v>37165</c:v>
                </c:pt>
                <c:pt idx="32">
                  <c:v>37196</c:v>
                </c:pt>
                <c:pt idx="33">
                  <c:v>37226</c:v>
                </c:pt>
                <c:pt idx="34">
                  <c:v>37257</c:v>
                </c:pt>
                <c:pt idx="35">
                  <c:v>37288</c:v>
                </c:pt>
                <c:pt idx="36">
                  <c:v>37316</c:v>
                </c:pt>
                <c:pt idx="37">
                  <c:v>37347</c:v>
                </c:pt>
                <c:pt idx="38">
                  <c:v>37377</c:v>
                </c:pt>
                <c:pt idx="39">
                  <c:v>37408</c:v>
                </c:pt>
                <c:pt idx="40">
                  <c:v>37438</c:v>
                </c:pt>
                <c:pt idx="41">
                  <c:v>37469</c:v>
                </c:pt>
                <c:pt idx="42">
                  <c:v>37500</c:v>
                </c:pt>
                <c:pt idx="43">
                  <c:v>37530</c:v>
                </c:pt>
                <c:pt idx="44">
                  <c:v>37561</c:v>
                </c:pt>
                <c:pt idx="45">
                  <c:v>37591</c:v>
                </c:pt>
                <c:pt idx="46">
                  <c:v>37622</c:v>
                </c:pt>
                <c:pt idx="47">
                  <c:v>37653</c:v>
                </c:pt>
                <c:pt idx="48">
                  <c:v>37681</c:v>
                </c:pt>
                <c:pt idx="49">
                  <c:v>37712</c:v>
                </c:pt>
                <c:pt idx="50">
                  <c:v>37742</c:v>
                </c:pt>
                <c:pt idx="51">
                  <c:v>37773</c:v>
                </c:pt>
                <c:pt idx="52">
                  <c:v>37803</c:v>
                </c:pt>
                <c:pt idx="53">
                  <c:v>37834</c:v>
                </c:pt>
                <c:pt idx="54">
                  <c:v>37865</c:v>
                </c:pt>
                <c:pt idx="55">
                  <c:v>37895</c:v>
                </c:pt>
                <c:pt idx="56">
                  <c:v>37926</c:v>
                </c:pt>
                <c:pt idx="57">
                  <c:v>37956</c:v>
                </c:pt>
                <c:pt idx="58">
                  <c:v>37987</c:v>
                </c:pt>
                <c:pt idx="59">
                  <c:v>38018</c:v>
                </c:pt>
                <c:pt idx="60">
                  <c:v>38047</c:v>
                </c:pt>
                <c:pt idx="61">
                  <c:v>38078</c:v>
                </c:pt>
                <c:pt idx="62">
                  <c:v>38108</c:v>
                </c:pt>
                <c:pt idx="63">
                  <c:v>38139</c:v>
                </c:pt>
                <c:pt idx="64">
                  <c:v>38169</c:v>
                </c:pt>
                <c:pt idx="65">
                  <c:v>38200</c:v>
                </c:pt>
                <c:pt idx="66">
                  <c:v>38231</c:v>
                </c:pt>
                <c:pt idx="67">
                  <c:v>38261</c:v>
                </c:pt>
                <c:pt idx="68">
                  <c:v>38292</c:v>
                </c:pt>
                <c:pt idx="69">
                  <c:v>38322</c:v>
                </c:pt>
                <c:pt idx="70">
                  <c:v>38353</c:v>
                </c:pt>
                <c:pt idx="71">
                  <c:v>38384</c:v>
                </c:pt>
                <c:pt idx="72">
                  <c:v>38412</c:v>
                </c:pt>
                <c:pt idx="73">
                  <c:v>38443</c:v>
                </c:pt>
                <c:pt idx="74">
                  <c:v>38473</c:v>
                </c:pt>
                <c:pt idx="75">
                  <c:v>38504</c:v>
                </c:pt>
                <c:pt idx="76">
                  <c:v>38534</c:v>
                </c:pt>
                <c:pt idx="77">
                  <c:v>38565</c:v>
                </c:pt>
                <c:pt idx="78">
                  <c:v>38596</c:v>
                </c:pt>
                <c:pt idx="79">
                  <c:v>38626</c:v>
                </c:pt>
                <c:pt idx="80">
                  <c:v>38657</c:v>
                </c:pt>
                <c:pt idx="81">
                  <c:v>38687</c:v>
                </c:pt>
                <c:pt idx="82">
                  <c:v>38718</c:v>
                </c:pt>
                <c:pt idx="83">
                  <c:v>38749</c:v>
                </c:pt>
                <c:pt idx="84">
                  <c:v>38777</c:v>
                </c:pt>
                <c:pt idx="85">
                  <c:v>38808</c:v>
                </c:pt>
                <c:pt idx="86">
                  <c:v>38838</c:v>
                </c:pt>
                <c:pt idx="87">
                  <c:v>38869</c:v>
                </c:pt>
                <c:pt idx="88">
                  <c:v>38899</c:v>
                </c:pt>
                <c:pt idx="89">
                  <c:v>38930</c:v>
                </c:pt>
                <c:pt idx="90">
                  <c:v>38961</c:v>
                </c:pt>
                <c:pt idx="91">
                  <c:v>38991</c:v>
                </c:pt>
                <c:pt idx="92">
                  <c:v>39022</c:v>
                </c:pt>
                <c:pt idx="93">
                  <c:v>39052</c:v>
                </c:pt>
                <c:pt idx="94">
                  <c:v>39083</c:v>
                </c:pt>
                <c:pt idx="95">
                  <c:v>39114</c:v>
                </c:pt>
                <c:pt idx="96">
                  <c:v>39142</c:v>
                </c:pt>
                <c:pt idx="97">
                  <c:v>39173</c:v>
                </c:pt>
                <c:pt idx="98">
                  <c:v>39203</c:v>
                </c:pt>
                <c:pt idx="99">
                  <c:v>39234</c:v>
                </c:pt>
                <c:pt idx="100">
                  <c:v>39264</c:v>
                </c:pt>
                <c:pt idx="101">
                  <c:v>39295</c:v>
                </c:pt>
                <c:pt idx="102">
                  <c:v>39326</c:v>
                </c:pt>
                <c:pt idx="103">
                  <c:v>39356</c:v>
                </c:pt>
                <c:pt idx="104">
                  <c:v>39387</c:v>
                </c:pt>
                <c:pt idx="105">
                  <c:v>39417</c:v>
                </c:pt>
                <c:pt idx="106">
                  <c:v>39448</c:v>
                </c:pt>
                <c:pt idx="107">
                  <c:v>39479</c:v>
                </c:pt>
                <c:pt idx="108">
                  <c:v>39508</c:v>
                </c:pt>
                <c:pt idx="109">
                  <c:v>39539</c:v>
                </c:pt>
                <c:pt idx="110">
                  <c:v>39569</c:v>
                </c:pt>
                <c:pt idx="111">
                  <c:v>39600</c:v>
                </c:pt>
                <c:pt idx="112">
                  <c:v>39630</c:v>
                </c:pt>
                <c:pt idx="113">
                  <c:v>39661</c:v>
                </c:pt>
                <c:pt idx="114">
                  <c:v>39692</c:v>
                </c:pt>
                <c:pt idx="115">
                  <c:v>39722</c:v>
                </c:pt>
                <c:pt idx="116">
                  <c:v>39753</c:v>
                </c:pt>
                <c:pt idx="117">
                  <c:v>39783</c:v>
                </c:pt>
                <c:pt idx="118">
                  <c:v>39814</c:v>
                </c:pt>
                <c:pt idx="119">
                  <c:v>39845</c:v>
                </c:pt>
                <c:pt idx="120">
                  <c:v>39873</c:v>
                </c:pt>
                <c:pt idx="121">
                  <c:v>39904</c:v>
                </c:pt>
                <c:pt idx="122">
                  <c:v>39934</c:v>
                </c:pt>
                <c:pt idx="123">
                  <c:v>39965</c:v>
                </c:pt>
                <c:pt idx="124">
                  <c:v>39995</c:v>
                </c:pt>
                <c:pt idx="125">
                  <c:v>40026</c:v>
                </c:pt>
                <c:pt idx="126">
                  <c:v>40057</c:v>
                </c:pt>
                <c:pt idx="127">
                  <c:v>40087</c:v>
                </c:pt>
                <c:pt idx="128">
                  <c:v>40118</c:v>
                </c:pt>
                <c:pt idx="129">
                  <c:v>40148</c:v>
                </c:pt>
                <c:pt idx="130">
                  <c:v>40179</c:v>
                </c:pt>
                <c:pt idx="131">
                  <c:v>40210</c:v>
                </c:pt>
                <c:pt idx="132">
                  <c:v>40238</c:v>
                </c:pt>
                <c:pt idx="133">
                  <c:v>40269</c:v>
                </c:pt>
                <c:pt idx="134">
                  <c:v>40299</c:v>
                </c:pt>
                <c:pt idx="135">
                  <c:v>40330</c:v>
                </c:pt>
                <c:pt idx="136">
                  <c:v>40360</c:v>
                </c:pt>
                <c:pt idx="137">
                  <c:v>40391</c:v>
                </c:pt>
                <c:pt idx="138">
                  <c:v>40422</c:v>
                </c:pt>
                <c:pt idx="139">
                  <c:v>40452</c:v>
                </c:pt>
                <c:pt idx="140">
                  <c:v>40483</c:v>
                </c:pt>
                <c:pt idx="141">
                  <c:v>40513</c:v>
                </c:pt>
                <c:pt idx="142">
                  <c:v>40544</c:v>
                </c:pt>
                <c:pt idx="143">
                  <c:v>40575</c:v>
                </c:pt>
                <c:pt idx="144">
                  <c:v>40603</c:v>
                </c:pt>
                <c:pt idx="145">
                  <c:v>40634</c:v>
                </c:pt>
                <c:pt idx="146">
                  <c:v>40664</c:v>
                </c:pt>
                <c:pt idx="147">
                  <c:v>40695</c:v>
                </c:pt>
                <c:pt idx="148">
                  <c:v>40725</c:v>
                </c:pt>
                <c:pt idx="149">
                  <c:v>40756</c:v>
                </c:pt>
                <c:pt idx="150">
                  <c:v>40787</c:v>
                </c:pt>
                <c:pt idx="151">
                  <c:v>40817</c:v>
                </c:pt>
                <c:pt idx="152">
                  <c:v>40848</c:v>
                </c:pt>
                <c:pt idx="153">
                  <c:v>40878</c:v>
                </c:pt>
                <c:pt idx="154">
                  <c:v>40909</c:v>
                </c:pt>
                <c:pt idx="155">
                  <c:v>40940</c:v>
                </c:pt>
                <c:pt idx="156">
                  <c:v>40969</c:v>
                </c:pt>
                <c:pt idx="157">
                  <c:v>41000</c:v>
                </c:pt>
                <c:pt idx="158">
                  <c:v>41030</c:v>
                </c:pt>
                <c:pt idx="159">
                  <c:v>41061</c:v>
                </c:pt>
                <c:pt idx="160">
                  <c:v>41091</c:v>
                </c:pt>
                <c:pt idx="161">
                  <c:v>41122</c:v>
                </c:pt>
                <c:pt idx="162">
                  <c:v>41153</c:v>
                </c:pt>
                <c:pt idx="163">
                  <c:v>41183</c:v>
                </c:pt>
                <c:pt idx="164">
                  <c:v>41214</c:v>
                </c:pt>
                <c:pt idx="165">
                  <c:v>41244</c:v>
                </c:pt>
                <c:pt idx="166">
                  <c:v>41275</c:v>
                </c:pt>
                <c:pt idx="167">
                  <c:v>41306</c:v>
                </c:pt>
                <c:pt idx="168">
                  <c:v>41334</c:v>
                </c:pt>
                <c:pt idx="169">
                  <c:v>41365</c:v>
                </c:pt>
                <c:pt idx="170">
                  <c:v>41395</c:v>
                </c:pt>
                <c:pt idx="171">
                  <c:v>41426</c:v>
                </c:pt>
                <c:pt idx="172">
                  <c:v>41456</c:v>
                </c:pt>
                <c:pt idx="173">
                  <c:v>41487</c:v>
                </c:pt>
                <c:pt idx="174">
                  <c:v>41518</c:v>
                </c:pt>
                <c:pt idx="175">
                  <c:v>41548</c:v>
                </c:pt>
                <c:pt idx="176">
                  <c:v>41579</c:v>
                </c:pt>
                <c:pt idx="177">
                  <c:v>41609</c:v>
                </c:pt>
                <c:pt idx="178">
                  <c:v>41640</c:v>
                </c:pt>
                <c:pt idx="179">
                  <c:v>41671</c:v>
                </c:pt>
                <c:pt idx="180">
                  <c:v>41699</c:v>
                </c:pt>
                <c:pt idx="181">
                  <c:v>41730</c:v>
                </c:pt>
                <c:pt idx="182">
                  <c:v>41760</c:v>
                </c:pt>
                <c:pt idx="183">
                  <c:v>41791</c:v>
                </c:pt>
                <c:pt idx="184">
                  <c:v>41821</c:v>
                </c:pt>
                <c:pt idx="185">
                  <c:v>41852</c:v>
                </c:pt>
                <c:pt idx="186">
                  <c:v>41883</c:v>
                </c:pt>
                <c:pt idx="187">
                  <c:v>41913</c:v>
                </c:pt>
                <c:pt idx="188">
                  <c:v>41944</c:v>
                </c:pt>
                <c:pt idx="189">
                  <c:v>41974</c:v>
                </c:pt>
                <c:pt idx="190">
                  <c:v>42005</c:v>
                </c:pt>
                <c:pt idx="191">
                  <c:v>42036</c:v>
                </c:pt>
                <c:pt idx="192">
                  <c:v>42064</c:v>
                </c:pt>
                <c:pt idx="193">
                  <c:v>42095</c:v>
                </c:pt>
                <c:pt idx="194">
                  <c:v>42125</c:v>
                </c:pt>
                <c:pt idx="195">
                  <c:v>42156</c:v>
                </c:pt>
                <c:pt idx="196">
                  <c:v>42186</c:v>
                </c:pt>
                <c:pt idx="197">
                  <c:v>42217</c:v>
                </c:pt>
                <c:pt idx="198">
                  <c:v>42248</c:v>
                </c:pt>
                <c:pt idx="199">
                  <c:v>42278</c:v>
                </c:pt>
                <c:pt idx="200">
                  <c:v>42309</c:v>
                </c:pt>
                <c:pt idx="201">
                  <c:v>42339</c:v>
                </c:pt>
                <c:pt idx="202">
                  <c:v>42370</c:v>
                </c:pt>
                <c:pt idx="203">
                  <c:v>42401</c:v>
                </c:pt>
                <c:pt idx="204">
                  <c:v>42430</c:v>
                </c:pt>
                <c:pt idx="205">
                  <c:v>42461</c:v>
                </c:pt>
                <c:pt idx="206">
                  <c:v>42491</c:v>
                </c:pt>
                <c:pt idx="207">
                  <c:v>42522</c:v>
                </c:pt>
                <c:pt idx="208">
                  <c:v>42552</c:v>
                </c:pt>
                <c:pt idx="209">
                  <c:v>42583</c:v>
                </c:pt>
                <c:pt idx="210">
                  <c:v>42614</c:v>
                </c:pt>
                <c:pt idx="211">
                  <c:v>42644</c:v>
                </c:pt>
                <c:pt idx="212">
                  <c:v>42675</c:v>
                </c:pt>
                <c:pt idx="213">
                  <c:v>42705</c:v>
                </c:pt>
                <c:pt idx="214">
                  <c:v>42736</c:v>
                </c:pt>
                <c:pt idx="215">
                  <c:v>42767</c:v>
                </c:pt>
                <c:pt idx="216">
                  <c:v>42795</c:v>
                </c:pt>
                <c:pt idx="217">
                  <c:v>42826</c:v>
                </c:pt>
                <c:pt idx="218">
                  <c:v>42856</c:v>
                </c:pt>
                <c:pt idx="219">
                  <c:v>42887</c:v>
                </c:pt>
                <c:pt idx="220">
                  <c:v>42917</c:v>
                </c:pt>
                <c:pt idx="221">
                  <c:v>42948</c:v>
                </c:pt>
                <c:pt idx="222">
                  <c:v>42979</c:v>
                </c:pt>
                <c:pt idx="223">
                  <c:v>43009</c:v>
                </c:pt>
                <c:pt idx="224">
                  <c:v>43040</c:v>
                </c:pt>
                <c:pt idx="225">
                  <c:v>43070</c:v>
                </c:pt>
                <c:pt idx="226">
                  <c:v>43101</c:v>
                </c:pt>
                <c:pt idx="227">
                  <c:v>43132</c:v>
                </c:pt>
                <c:pt idx="228">
                  <c:v>43160</c:v>
                </c:pt>
                <c:pt idx="229">
                  <c:v>43191</c:v>
                </c:pt>
                <c:pt idx="230">
                  <c:v>43221</c:v>
                </c:pt>
                <c:pt idx="231">
                  <c:v>43252</c:v>
                </c:pt>
                <c:pt idx="232">
                  <c:v>43282</c:v>
                </c:pt>
                <c:pt idx="233">
                  <c:v>43313</c:v>
                </c:pt>
                <c:pt idx="234">
                  <c:v>43344</c:v>
                </c:pt>
                <c:pt idx="235">
                  <c:v>43374</c:v>
                </c:pt>
                <c:pt idx="236">
                  <c:v>43405</c:v>
                </c:pt>
                <c:pt idx="237">
                  <c:v>43435</c:v>
                </c:pt>
                <c:pt idx="238">
                  <c:v>43466</c:v>
                </c:pt>
                <c:pt idx="239">
                  <c:v>43497</c:v>
                </c:pt>
                <c:pt idx="240">
                  <c:v>43525</c:v>
                </c:pt>
                <c:pt idx="241">
                  <c:v>43556</c:v>
                </c:pt>
                <c:pt idx="242">
                  <c:v>43586</c:v>
                </c:pt>
                <c:pt idx="243">
                  <c:v>43617</c:v>
                </c:pt>
                <c:pt idx="244">
                  <c:v>43647</c:v>
                </c:pt>
                <c:pt idx="245">
                  <c:v>43678</c:v>
                </c:pt>
                <c:pt idx="246">
                  <c:v>43709</c:v>
                </c:pt>
                <c:pt idx="247">
                  <c:v>43739</c:v>
                </c:pt>
                <c:pt idx="248">
                  <c:v>43770</c:v>
                </c:pt>
                <c:pt idx="249">
                  <c:v>43800</c:v>
                </c:pt>
                <c:pt idx="250">
                  <c:v>43831</c:v>
                </c:pt>
                <c:pt idx="251">
                  <c:v>43862</c:v>
                </c:pt>
                <c:pt idx="252">
                  <c:v>43891</c:v>
                </c:pt>
                <c:pt idx="253">
                  <c:v>43922</c:v>
                </c:pt>
                <c:pt idx="254">
                  <c:v>43952</c:v>
                </c:pt>
                <c:pt idx="255">
                  <c:v>43983</c:v>
                </c:pt>
                <c:pt idx="256">
                  <c:v>44013</c:v>
                </c:pt>
                <c:pt idx="257">
                  <c:v>44044</c:v>
                </c:pt>
                <c:pt idx="258">
                  <c:v>44075</c:v>
                </c:pt>
                <c:pt idx="259">
                  <c:v>44105</c:v>
                </c:pt>
                <c:pt idx="260">
                  <c:v>44136</c:v>
                </c:pt>
                <c:pt idx="261">
                  <c:v>44166</c:v>
                </c:pt>
                <c:pt idx="262">
                  <c:v>44197</c:v>
                </c:pt>
                <c:pt idx="263">
                  <c:v>44228</c:v>
                </c:pt>
                <c:pt idx="264">
                  <c:v>44256</c:v>
                </c:pt>
                <c:pt idx="265">
                  <c:v>44287</c:v>
                </c:pt>
                <c:pt idx="266">
                  <c:v>44317</c:v>
                </c:pt>
                <c:pt idx="267">
                  <c:v>44348</c:v>
                </c:pt>
                <c:pt idx="268">
                  <c:v>44378</c:v>
                </c:pt>
                <c:pt idx="269">
                  <c:v>44409</c:v>
                </c:pt>
                <c:pt idx="270">
                  <c:v>44440</c:v>
                </c:pt>
                <c:pt idx="271">
                  <c:v>44470</c:v>
                </c:pt>
                <c:pt idx="272">
                  <c:v>44501</c:v>
                </c:pt>
                <c:pt idx="273">
                  <c:v>44531</c:v>
                </c:pt>
                <c:pt idx="274">
                  <c:v>44562</c:v>
                </c:pt>
                <c:pt idx="275">
                  <c:v>44593</c:v>
                </c:pt>
                <c:pt idx="276">
                  <c:v>44621</c:v>
                </c:pt>
                <c:pt idx="277">
                  <c:v>44652</c:v>
                </c:pt>
                <c:pt idx="278">
                  <c:v>44682</c:v>
                </c:pt>
                <c:pt idx="279">
                  <c:v>44713</c:v>
                </c:pt>
                <c:pt idx="280">
                  <c:v>44743</c:v>
                </c:pt>
                <c:pt idx="281">
                  <c:v>44774</c:v>
                </c:pt>
                <c:pt idx="282">
                  <c:v>44805</c:v>
                </c:pt>
                <c:pt idx="283">
                  <c:v>44835</c:v>
                </c:pt>
                <c:pt idx="284">
                  <c:v>44866</c:v>
                </c:pt>
                <c:pt idx="285">
                  <c:v>44896</c:v>
                </c:pt>
                <c:pt idx="286">
                  <c:v>44927</c:v>
                </c:pt>
                <c:pt idx="287">
                  <c:v>44958</c:v>
                </c:pt>
                <c:pt idx="288">
                  <c:v>44986</c:v>
                </c:pt>
                <c:pt idx="289">
                  <c:v>45017</c:v>
                </c:pt>
                <c:pt idx="290">
                  <c:v>45047</c:v>
                </c:pt>
                <c:pt idx="291">
                  <c:v>45078</c:v>
                </c:pt>
                <c:pt idx="292">
                  <c:v>45108</c:v>
                </c:pt>
                <c:pt idx="293">
                  <c:v>45139</c:v>
                </c:pt>
                <c:pt idx="294">
                  <c:v>45170</c:v>
                </c:pt>
                <c:pt idx="295">
                  <c:v>45200</c:v>
                </c:pt>
                <c:pt idx="296">
                  <c:v>45231</c:v>
                </c:pt>
                <c:pt idx="297">
                  <c:v>45261</c:v>
                </c:pt>
                <c:pt idx="298">
                  <c:v>45292</c:v>
                </c:pt>
                <c:pt idx="299">
                  <c:v>45323</c:v>
                </c:pt>
                <c:pt idx="300">
                  <c:v>45352</c:v>
                </c:pt>
                <c:pt idx="301">
                  <c:v>45383</c:v>
                </c:pt>
                <c:pt idx="302">
                  <c:v>45413</c:v>
                </c:pt>
                <c:pt idx="303">
                  <c:v>45444</c:v>
                </c:pt>
                <c:pt idx="304">
                  <c:v>45474</c:v>
                </c:pt>
                <c:pt idx="305">
                  <c:v>45505</c:v>
                </c:pt>
                <c:pt idx="306">
                  <c:v>45536</c:v>
                </c:pt>
                <c:pt idx="307">
                  <c:v>45566</c:v>
                </c:pt>
                <c:pt idx="308">
                  <c:v>45597</c:v>
                </c:pt>
                <c:pt idx="309">
                  <c:v>45627</c:v>
                </c:pt>
                <c:pt idx="310">
                  <c:v>45658</c:v>
                </c:pt>
                <c:pt idx="311">
                  <c:v>45689</c:v>
                </c:pt>
                <c:pt idx="312">
                  <c:v>45717</c:v>
                </c:pt>
                <c:pt idx="313">
                  <c:v>45748</c:v>
                </c:pt>
                <c:pt idx="314">
                  <c:v>45778</c:v>
                </c:pt>
                <c:pt idx="315">
                  <c:v>45809</c:v>
                </c:pt>
                <c:pt idx="316">
                  <c:v>45839</c:v>
                </c:pt>
                <c:pt idx="317">
                  <c:v>45870</c:v>
                </c:pt>
                <c:pt idx="318">
                  <c:v>45901</c:v>
                </c:pt>
                <c:pt idx="319">
                  <c:v>45931</c:v>
                </c:pt>
                <c:pt idx="320">
                  <c:v>45962</c:v>
                </c:pt>
                <c:pt idx="321">
                  <c:v>45992</c:v>
                </c:pt>
                <c:pt idx="322">
                  <c:v>46023</c:v>
                </c:pt>
                <c:pt idx="323">
                  <c:v>46054</c:v>
                </c:pt>
                <c:pt idx="324">
                  <c:v>46082</c:v>
                </c:pt>
                <c:pt idx="325">
                  <c:v>46113</c:v>
                </c:pt>
                <c:pt idx="326">
                  <c:v>46143</c:v>
                </c:pt>
                <c:pt idx="327">
                  <c:v>46174</c:v>
                </c:pt>
                <c:pt idx="328">
                  <c:v>46204</c:v>
                </c:pt>
                <c:pt idx="329">
                  <c:v>46235</c:v>
                </c:pt>
                <c:pt idx="330">
                  <c:v>46266</c:v>
                </c:pt>
                <c:pt idx="331">
                  <c:v>46296</c:v>
                </c:pt>
                <c:pt idx="332">
                  <c:v>46327</c:v>
                </c:pt>
                <c:pt idx="333">
                  <c:v>46357</c:v>
                </c:pt>
                <c:pt idx="334">
                  <c:v>46388</c:v>
                </c:pt>
                <c:pt idx="335">
                  <c:v>46419</c:v>
                </c:pt>
                <c:pt idx="336">
                  <c:v>46447</c:v>
                </c:pt>
                <c:pt idx="337">
                  <c:v>46478</c:v>
                </c:pt>
                <c:pt idx="338">
                  <c:v>46508</c:v>
                </c:pt>
                <c:pt idx="339">
                  <c:v>46539</c:v>
                </c:pt>
                <c:pt idx="340">
                  <c:v>46569</c:v>
                </c:pt>
                <c:pt idx="341">
                  <c:v>46600</c:v>
                </c:pt>
                <c:pt idx="342">
                  <c:v>46631</c:v>
                </c:pt>
                <c:pt idx="343">
                  <c:v>46661</c:v>
                </c:pt>
                <c:pt idx="344">
                  <c:v>46692</c:v>
                </c:pt>
                <c:pt idx="345">
                  <c:v>46722</c:v>
                </c:pt>
                <c:pt idx="346">
                  <c:v>46753</c:v>
                </c:pt>
                <c:pt idx="347">
                  <c:v>46784</c:v>
                </c:pt>
                <c:pt idx="348">
                  <c:v>46813</c:v>
                </c:pt>
                <c:pt idx="349">
                  <c:v>46844</c:v>
                </c:pt>
                <c:pt idx="350">
                  <c:v>46874</c:v>
                </c:pt>
                <c:pt idx="351">
                  <c:v>46905</c:v>
                </c:pt>
                <c:pt idx="352">
                  <c:v>46935</c:v>
                </c:pt>
                <c:pt idx="353">
                  <c:v>46966</c:v>
                </c:pt>
                <c:pt idx="354">
                  <c:v>46997</c:v>
                </c:pt>
                <c:pt idx="355">
                  <c:v>47027</c:v>
                </c:pt>
                <c:pt idx="356">
                  <c:v>47058</c:v>
                </c:pt>
                <c:pt idx="357">
                  <c:v>47088</c:v>
                </c:pt>
                <c:pt idx="358">
                  <c:v>47119</c:v>
                </c:pt>
                <c:pt idx="359">
                  <c:v>47150</c:v>
                </c:pt>
                <c:pt idx="360">
                  <c:v>47178</c:v>
                </c:pt>
                <c:pt idx="361">
                  <c:v>47209</c:v>
                </c:pt>
                <c:pt idx="362">
                  <c:v>47239</c:v>
                </c:pt>
                <c:pt idx="363">
                  <c:v>47270</c:v>
                </c:pt>
                <c:pt idx="364">
                  <c:v>47300</c:v>
                </c:pt>
                <c:pt idx="365">
                  <c:v>47331</c:v>
                </c:pt>
                <c:pt idx="366">
                  <c:v>47362</c:v>
                </c:pt>
                <c:pt idx="367">
                  <c:v>47392</c:v>
                </c:pt>
                <c:pt idx="368">
                  <c:v>47423</c:v>
                </c:pt>
                <c:pt idx="369">
                  <c:v>47453</c:v>
                </c:pt>
                <c:pt idx="370">
                  <c:v>47484</c:v>
                </c:pt>
                <c:pt idx="371">
                  <c:v>47515</c:v>
                </c:pt>
                <c:pt idx="372">
                  <c:v>47543</c:v>
                </c:pt>
                <c:pt idx="373">
                  <c:v>47574</c:v>
                </c:pt>
                <c:pt idx="374">
                  <c:v>47604</c:v>
                </c:pt>
                <c:pt idx="375">
                  <c:v>47635</c:v>
                </c:pt>
                <c:pt idx="376">
                  <c:v>47665</c:v>
                </c:pt>
                <c:pt idx="377">
                  <c:v>47696</c:v>
                </c:pt>
                <c:pt idx="378">
                  <c:v>47727</c:v>
                </c:pt>
                <c:pt idx="379">
                  <c:v>47757</c:v>
                </c:pt>
                <c:pt idx="380">
                  <c:v>47788</c:v>
                </c:pt>
                <c:pt idx="381">
                  <c:v>47818</c:v>
                </c:pt>
              </c:numCache>
            </c:numRef>
          </c:cat>
          <c:val>
            <c:numRef>
              <c:f>Meta!$B$4:$B$385</c:f>
              <c:numCache>
                <c:formatCode>#,##0.00</c:formatCode>
                <c:ptCount val="38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 formatCode="General">
                  <c:v>5.5</c:v>
                </c:pt>
                <c:pt idx="59" formatCode="General">
                  <c:v>5.5</c:v>
                </c:pt>
                <c:pt idx="60" formatCode="General">
                  <c:v>5.5</c:v>
                </c:pt>
                <c:pt idx="61" formatCode="General">
                  <c:v>5.5</c:v>
                </c:pt>
                <c:pt idx="62" formatCode="General">
                  <c:v>5.5</c:v>
                </c:pt>
                <c:pt idx="63" formatCode="General">
                  <c:v>5.5</c:v>
                </c:pt>
                <c:pt idx="64" formatCode="General">
                  <c:v>5.5</c:v>
                </c:pt>
                <c:pt idx="65" formatCode="General">
                  <c:v>5.5</c:v>
                </c:pt>
                <c:pt idx="66" formatCode="General">
                  <c:v>5.5</c:v>
                </c:pt>
                <c:pt idx="67" formatCode="General">
                  <c:v>5.5</c:v>
                </c:pt>
                <c:pt idx="68" formatCode="General">
                  <c:v>5.5</c:v>
                </c:pt>
                <c:pt idx="69" formatCode="General">
                  <c:v>5.5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</c:v>
                </c:pt>
                <c:pt idx="171">
                  <c:v>4.5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 formatCode="General">
                  <c:v>4.25</c:v>
                </c:pt>
                <c:pt idx="239" formatCode="General">
                  <c:v>4.25</c:v>
                </c:pt>
                <c:pt idx="240" formatCode="General">
                  <c:v>4.25</c:v>
                </c:pt>
                <c:pt idx="241" formatCode="General">
                  <c:v>4.25</c:v>
                </c:pt>
                <c:pt idx="242" formatCode="General">
                  <c:v>4.25</c:v>
                </c:pt>
                <c:pt idx="243" formatCode="General">
                  <c:v>4.25</c:v>
                </c:pt>
                <c:pt idx="244" formatCode="General">
                  <c:v>4.25</c:v>
                </c:pt>
                <c:pt idx="245" formatCode="General">
                  <c:v>4.25</c:v>
                </c:pt>
                <c:pt idx="246" formatCode="General">
                  <c:v>4.25</c:v>
                </c:pt>
                <c:pt idx="247" formatCode="General">
                  <c:v>4.25</c:v>
                </c:pt>
                <c:pt idx="248" formatCode="General">
                  <c:v>4.25</c:v>
                </c:pt>
                <c:pt idx="249" formatCode="General">
                  <c:v>4.25</c:v>
                </c:pt>
                <c:pt idx="250" formatCode="0.00">
                  <c:v>4</c:v>
                </c:pt>
                <c:pt idx="251" formatCode="0.00">
                  <c:v>4</c:v>
                </c:pt>
                <c:pt idx="252" formatCode="0.00">
                  <c:v>4</c:v>
                </c:pt>
                <c:pt idx="253" formatCode="0.00">
                  <c:v>4</c:v>
                </c:pt>
                <c:pt idx="254" formatCode="0.00">
                  <c:v>4</c:v>
                </c:pt>
                <c:pt idx="255" formatCode="0.00">
                  <c:v>4</c:v>
                </c:pt>
                <c:pt idx="256" formatCode="0.00">
                  <c:v>4</c:v>
                </c:pt>
                <c:pt idx="257" formatCode="0.00">
                  <c:v>4</c:v>
                </c:pt>
                <c:pt idx="258" formatCode="0.00">
                  <c:v>4</c:v>
                </c:pt>
                <c:pt idx="259" formatCode="0.00">
                  <c:v>4</c:v>
                </c:pt>
                <c:pt idx="260" formatCode="0.00">
                  <c:v>4</c:v>
                </c:pt>
                <c:pt idx="261" formatCode="0.00">
                  <c:v>4</c:v>
                </c:pt>
                <c:pt idx="262" formatCode="0.00">
                  <c:v>3.75</c:v>
                </c:pt>
                <c:pt idx="263" formatCode="0.00">
                  <c:v>3.75</c:v>
                </c:pt>
                <c:pt idx="264" formatCode="0.00">
                  <c:v>3.75</c:v>
                </c:pt>
                <c:pt idx="265" formatCode="0.00">
                  <c:v>3.75</c:v>
                </c:pt>
                <c:pt idx="266" formatCode="0.00">
                  <c:v>3.75</c:v>
                </c:pt>
                <c:pt idx="267" formatCode="0.00">
                  <c:v>3.75</c:v>
                </c:pt>
                <c:pt idx="268" formatCode="0.00">
                  <c:v>3.75</c:v>
                </c:pt>
                <c:pt idx="269" formatCode="0.00">
                  <c:v>3.75</c:v>
                </c:pt>
                <c:pt idx="270" formatCode="0.00">
                  <c:v>3.75</c:v>
                </c:pt>
                <c:pt idx="271" formatCode="0.00">
                  <c:v>3.75</c:v>
                </c:pt>
                <c:pt idx="272" formatCode="0.00">
                  <c:v>3.75</c:v>
                </c:pt>
                <c:pt idx="273" formatCode="0.00">
                  <c:v>3.75</c:v>
                </c:pt>
                <c:pt idx="274" formatCode="0.00">
                  <c:v>3.5</c:v>
                </c:pt>
                <c:pt idx="275" formatCode="0.00">
                  <c:v>3.5</c:v>
                </c:pt>
                <c:pt idx="276" formatCode="0.00">
                  <c:v>3.5</c:v>
                </c:pt>
                <c:pt idx="277" formatCode="0.00">
                  <c:v>3.5</c:v>
                </c:pt>
                <c:pt idx="278" formatCode="0.00">
                  <c:v>3.5</c:v>
                </c:pt>
                <c:pt idx="279" formatCode="0.00">
                  <c:v>3.5</c:v>
                </c:pt>
                <c:pt idx="280" formatCode="0.00">
                  <c:v>3.5</c:v>
                </c:pt>
                <c:pt idx="281" formatCode="0.00">
                  <c:v>3.5</c:v>
                </c:pt>
                <c:pt idx="282" formatCode="0.00">
                  <c:v>3.5</c:v>
                </c:pt>
                <c:pt idx="283" formatCode="0.00">
                  <c:v>3.5</c:v>
                </c:pt>
                <c:pt idx="284" formatCode="0.00">
                  <c:v>3.5</c:v>
                </c:pt>
                <c:pt idx="285" formatCode="0.00">
                  <c:v>3.5</c:v>
                </c:pt>
                <c:pt idx="286" formatCode="General">
                  <c:v>3.25</c:v>
                </c:pt>
                <c:pt idx="287" formatCode="General">
                  <c:v>3.25</c:v>
                </c:pt>
                <c:pt idx="288" formatCode="General">
                  <c:v>3.25</c:v>
                </c:pt>
                <c:pt idx="289" formatCode="General">
                  <c:v>3.25</c:v>
                </c:pt>
                <c:pt idx="290" formatCode="General">
                  <c:v>3.25</c:v>
                </c:pt>
                <c:pt idx="291" formatCode="General">
                  <c:v>3.25</c:v>
                </c:pt>
                <c:pt idx="292" formatCode="General">
                  <c:v>3.25</c:v>
                </c:pt>
                <c:pt idx="293" formatCode="General">
                  <c:v>3.25</c:v>
                </c:pt>
                <c:pt idx="294" formatCode="General">
                  <c:v>3.25</c:v>
                </c:pt>
                <c:pt idx="295" formatCode="General">
                  <c:v>3.25</c:v>
                </c:pt>
                <c:pt idx="296" formatCode="General">
                  <c:v>3.25</c:v>
                </c:pt>
                <c:pt idx="297" formatCode="General">
                  <c:v>3.25</c:v>
                </c:pt>
                <c:pt idx="298" formatCode="0.00">
                  <c:v>3</c:v>
                </c:pt>
                <c:pt idx="299" formatCode="0.00">
                  <c:v>3</c:v>
                </c:pt>
                <c:pt idx="300" formatCode="0.00">
                  <c:v>3</c:v>
                </c:pt>
                <c:pt idx="301" formatCode="0.00">
                  <c:v>3</c:v>
                </c:pt>
                <c:pt idx="302" formatCode="0.00">
                  <c:v>3</c:v>
                </c:pt>
                <c:pt idx="303" formatCode="0.00">
                  <c:v>3</c:v>
                </c:pt>
                <c:pt idx="304" formatCode="0.00">
                  <c:v>3</c:v>
                </c:pt>
                <c:pt idx="305" formatCode="0.00">
                  <c:v>3</c:v>
                </c:pt>
                <c:pt idx="306" formatCode="0.00">
                  <c:v>3</c:v>
                </c:pt>
                <c:pt idx="307" formatCode="0.00">
                  <c:v>3</c:v>
                </c:pt>
                <c:pt idx="308" formatCode="0.00">
                  <c:v>3</c:v>
                </c:pt>
                <c:pt idx="309" formatCode="0.00">
                  <c:v>3</c:v>
                </c:pt>
                <c:pt idx="310" formatCode="0.00">
                  <c:v>3</c:v>
                </c:pt>
                <c:pt idx="311" formatCode="0.00">
                  <c:v>3</c:v>
                </c:pt>
                <c:pt idx="312" formatCode="0.00">
                  <c:v>3</c:v>
                </c:pt>
                <c:pt idx="313" formatCode="0.00">
                  <c:v>3</c:v>
                </c:pt>
                <c:pt idx="314" formatCode="0.00">
                  <c:v>3</c:v>
                </c:pt>
                <c:pt idx="315" formatCode="0.00">
                  <c:v>3</c:v>
                </c:pt>
                <c:pt idx="316" formatCode="0.00">
                  <c:v>3</c:v>
                </c:pt>
                <c:pt idx="317" formatCode="0.00">
                  <c:v>3</c:v>
                </c:pt>
                <c:pt idx="318" formatCode="0.00">
                  <c:v>3</c:v>
                </c:pt>
                <c:pt idx="319" formatCode="0.00">
                  <c:v>3</c:v>
                </c:pt>
                <c:pt idx="320" formatCode="0.00">
                  <c:v>3</c:v>
                </c:pt>
                <c:pt idx="321" formatCode="0.00">
                  <c:v>3</c:v>
                </c:pt>
                <c:pt idx="322" formatCode="0.00">
                  <c:v>3</c:v>
                </c:pt>
                <c:pt idx="323" formatCode="0.00">
                  <c:v>3</c:v>
                </c:pt>
                <c:pt idx="324" formatCode="0.00">
                  <c:v>3</c:v>
                </c:pt>
                <c:pt idx="325" formatCode="0.00">
                  <c:v>3</c:v>
                </c:pt>
                <c:pt idx="326" formatCode="0.00">
                  <c:v>3</c:v>
                </c:pt>
                <c:pt idx="327" formatCode="0.00">
                  <c:v>3</c:v>
                </c:pt>
                <c:pt idx="328" formatCode="0.00">
                  <c:v>3</c:v>
                </c:pt>
                <c:pt idx="329" formatCode="0.00">
                  <c:v>3</c:v>
                </c:pt>
                <c:pt idx="330" formatCode="0.00">
                  <c:v>3</c:v>
                </c:pt>
                <c:pt idx="331" formatCode="0.00">
                  <c:v>3</c:v>
                </c:pt>
                <c:pt idx="332" formatCode="0.00">
                  <c:v>3</c:v>
                </c:pt>
                <c:pt idx="333" formatCode="0.00">
                  <c:v>3</c:v>
                </c:pt>
                <c:pt idx="334" formatCode="0.00">
                  <c:v>3</c:v>
                </c:pt>
                <c:pt idx="335" formatCode="0.00">
                  <c:v>3</c:v>
                </c:pt>
                <c:pt idx="336" formatCode="0.00">
                  <c:v>3</c:v>
                </c:pt>
                <c:pt idx="337" formatCode="0.00">
                  <c:v>3</c:v>
                </c:pt>
                <c:pt idx="338" formatCode="0.00">
                  <c:v>3</c:v>
                </c:pt>
                <c:pt idx="339" formatCode="0.00">
                  <c:v>3</c:v>
                </c:pt>
                <c:pt idx="340" formatCode="0.00">
                  <c:v>3</c:v>
                </c:pt>
                <c:pt idx="341" formatCode="0.00">
                  <c:v>3</c:v>
                </c:pt>
                <c:pt idx="342" formatCode="0.00">
                  <c:v>3</c:v>
                </c:pt>
                <c:pt idx="343" formatCode="0.00">
                  <c:v>3</c:v>
                </c:pt>
                <c:pt idx="344" formatCode="0.00">
                  <c:v>3</c:v>
                </c:pt>
                <c:pt idx="345" formatCode="0.00">
                  <c:v>3</c:v>
                </c:pt>
                <c:pt idx="346" formatCode="0.00">
                  <c:v>3</c:v>
                </c:pt>
                <c:pt idx="347" formatCode="0.00">
                  <c:v>3</c:v>
                </c:pt>
                <c:pt idx="348" formatCode="0.00">
                  <c:v>3</c:v>
                </c:pt>
                <c:pt idx="349" formatCode="0.00">
                  <c:v>3</c:v>
                </c:pt>
                <c:pt idx="350" formatCode="0.00">
                  <c:v>3</c:v>
                </c:pt>
                <c:pt idx="351" formatCode="0.00">
                  <c:v>3</c:v>
                </c:pt>
                <c:pt idx="352" formatCode="0.00">
                  <c:v>3</c:v>
                </c:pt>
                <c:pt idx="353" formatCode="0.00">
                  <c:v>3</c:v>
                </c:pt>
                <c:pt idx="354" formatCode="0.00">
                  <c:v>3</c:v>
                </c:pt>
                <c:pt idx="355" formatCode="0.00">
                  <c:v>3</c:v>
                </c:pt>
                <c:pt idx="356" formatCode="0.00">
                  <c:v>3</c:v>
                </c:pt>
                <c:pt idx="357" formatCode="0.00">
                  <c:v>3</c:v>
                </c:pt>
                <c:pt idx="358" formatCode="0.00">
                  <c:v>3</c:v>
                </c:pt>
                <c:pt idx="359" formatCode="0.00">
                  <c:v>3</c:v>
                </c:pt>
                <c:pt idx="360" formatCode="0.00">
                  <c:v>3</c:v>
                </c:pt>
                <c:pt idx="361" formatCode="0.00">
                  <c:v>3</c:v>
                </c:pt>
                <c:pt idx="362" formatCode="0.00">
                  <c:v>3</c:v>
                </c:pt>
                <c:pt idx="363" formatCode="0.00">
                  <c:v>3</c:v>
                </c:pt>
                <c:pt idx="364" formatCode="0.00">
                  <c:v>3</c:v>
                </c:pt>
                <c:pt idx="365" formatCode="0.00">
                  <c:v>3</c:v>
                </c:pt>
                <c:pt idx="366" formatCode="0.00">
                  <c:v>3</c:v>
                </c:pt>
                <c:pt idx="367" formatCode="0.00">
                  <c:v>3</c:v>
                </c:pt>
                <c:pt idx="368" formatCode="0.00">
                  <c:v>3</c:v>
                </c:pt>
                <c:pt idx="369" formatCode="0.00">
                  <c:v>3</c:v>
                </c:pt>
                <c:pt idx="370" formatCode="0.00">
                  <c:v>3</c:v>
                </c:pt>
                <c:pt idx="371" formatCode="0.00">
                  <c:v>3</c:v>
                </c:pt>
                <c:pt idx="372" formatCode="0.00">
                  <c:v>3</c:v>
                </c:pt>
                <c:pt idx="373" formatCode="0.00">
                  <c:v>3</c:v>
                </c:pt>
                <c:pt idx="374" formatCode="0.00">
                  <c:v>3</c:v>
                </c:pt>
                <c:pt idx="375" formatCode="0.00">
                  <c:v>3</c:v>
                </c:pt>
                <c:pt idx="376" formatCode="0.00">
                  <c:v>3</c:v>
                </c:pt>
                <c:pt idx="377" formatCode="0.00">
                  <c:v>3</c:v>
                </c:pt>
                <c:pt idx="378" formatCode="0.00">
                  <c:v>3</c:v>
                </c:pt>
                <c:pt idx="379" formatCode="0.00">
                  <c:v>3</c:v>
                </c:pt>
                <c:pt idx="380" formatCode="0.00">
                  <c:v>3</c:v>
                </c:pt>
                <c:pt idx="381" formatCode="0.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A-4A52-9B5C-FC13FE21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37848"/>
        <c:axId val="651838176"/>
      </c:lineChart>
      <c:dateAx>
        <c:axId val="651837848"/>
        <c:scaling>
          <c:orientation val="minMax"/>
          <c:max val="45992"/>
          <c:min val="3868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51838176"/>
        <c:crosses val="autoZero"/>
        <c:auto val="1"/>
        <c:lblOffset val="100"/>
        <c:baseTimeUnit val="months"/>
        <c:majorUnit val="12"/>
        <c:majorTimeUnit val="months"/>
      </c:dateAx>
      <c:valAx>
        <c:axId val="651838176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651837848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badi" panose="020B0604020104020204" pitchFamily="34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Kapitalo vs Observatório Fiscal FGV</a:t>
            </a:r>
          </a:p>
          <a:p>
            <a:pPr>
              <a:defRPr/>
            </a:pPr>
            <a:r>
              <a:rPr lang="en-US" sz="1100"/>
              <a:t>Primário Ajustado (% do PIB)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'Primario Ajustado'!$T$8</c:f>
              <c:strCache>
                <c:ptCount val="1"/>
                <c:pt idx="0">
                  <c:v>Observatório de Política Fiscal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'Primario Ajustado'!$Q$9:$Q$24</c:f>
              <c:numCache>
                <c:formatCode>mmm\-yy</c:formatCode>
                <c:ptCount val="16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  <c:pt idx="8">
                  <c:v>41244</c:v>
                </c:pt>
                <c:pt idx="9">
                  <c:v>41609</c:v>
                </c:pt>
                <c:pt idx="10">
                  <c:v>41974</c:v>
                </c:pt>
                <c:pt idx="11">
                  <c:v>42339</c:v>
                </c:pt>
                <c:pt idx="12">
                  <c:v>42705</c:v>
                </c:pt>
                <c:pt idx="13">
                  <c:v>43070</c:v>
                </c:pt>
                <c:pt idx="14">
                  <c:v>43435</c:v>
                </c:pt>
                <c:pt idx="15">
                  <c:v>43800</c:v>
                </c:pt>
              </c:numCache>
            </c:numRef>
          </c:cat>
          <c:val>
            <c:numRef>
              <c:f>'Primario Ajustado'!$T$9:$T$24</c:f>
              <c:numCache>
                <c:formatCode>#,##0.00</c:formatCode>
                <c:ptCount val="16"/>
                <c:pt idx="0">
                  <c:v>2.7291915695102094</c:v>
                </c:pt>
                <c:pt idx="1">
                  <c:v>2.5109966619288122</c:v>
                </c:pt>
                <c:pt idx="2">
                  <c:v>1.7973901116316768</c:v>
                </c:pt>
                <c:pt idx="3">
                  <c:v>1.6315361041746264</c:v>
                </c:pt>
                <c:pt idx="4">
                  <c:v>1.8854410843190199</c:v>
                </c:pt>
                <c:pt idx="5">
                  <c:v>0.99611151651557772</c:v>
                </c:pt>
                <c:pt idx="6">
                  <c:v>0.61919102982614804</c:v>
                </c:pt>
                <c:pt idx="7">
                  <c:v>1.816842534081994</c:v>
                </c:pt>
                <c:pt idx="8">
                  <c:v>1.0187171548684983</c:v>
                </c:pt>
                <c:pt idx="9">
                  <c:v>-0.11759508224295932</c:v>
                </c:pt>
                <c:pt idx="10">
                  <c:v>-1.5083760976918221</c:v>
                </c:pt>
                <c:pt idx="11">
                  <c:v>-0.39328778146707677</c:v>
                </c:pt>
                <c:pt idx="12">
                  <c:v>-1.4355384795774309</c:v>
                </c:pt>
                <c:pt idx="13">
                  <c:v>-0.7054013066493533</c:v>
                </c:pt>
                <c:pt idx="14">
                  <c:v>-0.12019995312440572</c:v>
                </c:pt>
                <c:pt idx="15">
                  <c:v>-0.13500410246313391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3-424C-BE04-47160649625D}"/>
            </c:ext>
          </c:extLst>
        </c:ser>
        <c:ser>
          <c:idx val="1"/>
          <c:order val="1"/>
          <c:tx>
            <c:strRef>
              <c:f>'Primario Ajustado'!$U$8</c:f>
              <c:strCache>
                <c:ptCount val="1"/>
                <c:pt idx="0">
                  <c:v>Kapitalo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'Primario Ajustado'!$Q$9:$Q$24</c:f>
              <c:numCache>
                <c:formatCode>mmm\-yy</c:formatCode>
                <c:ptCount val="16"/>
                <c:pt idx="0">
                  <c:v>38322</c:v>
                </c:pt>
                <c:pt idx="1">
                  <c:v>38687</c:v>
                </c:pt>
                <c:pt idx="2">
                  <c:v>39052</c:v>
                </c:pt>
                <c:pt idx="3">
                  <c:v>39417</c:v>
                </c:pt>
                <c:pt idx="4">
                  <c:v>39783</c:v>
                </c:pt>
                <c:pt idx="5">
                  <c:v>40148</c:v>
                </c:pt>
                <c:pt idx="6">
                  <c:v>40513</c:v>
                </c:pt>
                <c:pt idx="7">
                  <c:v>40878</c:v>
                </c:pt>
                <c:pt idx="8">
                  <c:v>41244</c:v>
                </c:pt>
                <c:pt idx="9">
                  <c:v>41609</c:v>
                </c:pt>
                <c:pt idx="10">
                  <c:v>41974</c:v>
                </c:pt>
                <c:pt idx="11">
                  <c:v>42339</c:v>
                </c:pt>
                <c:pt idx="12">
                  <c:v>42705</c:v>
                </c:pt>
                <c:pt idx="13">
                  <c:v>43070</c:v>
                </c:pt>
                <c:pt idx="14">
                  <c:v>43435</c:v>
                </c:pt>
                <c:pt idx="15">
                  <c:v>43800</c:v>
                </c:pt>
              </c:numCache>
            </c:numRef>
          </c:cat>
          <c:val>
            <c:numRef>
              <c:f>'Primario Ajustado'!$S$9:$S$24</c:f>
              <c:numCache>
                <c:formatCode>#,##0.00</c:formatCode>
                <c:ptCount val="16"/>
                <c:pt idx="0">
                  <c:v>2.3469693017575812</c:v>
                </c:pt>
                <c:pt idx="1">
                  <c:v>2.252242421885712</c:v>
                </c:pt>
                <c:pt idx="2">
                  <c:v>2.0061115413961952</c:v>
                </c:pt>
                <c:pt idx="3">
                  <c:v>1.4751737642546969</c:v>
                </c:pt>
                <c:pt idx="4">
                  <c:v>0.91697344483929455</c:v>
                </c:pt>
                <c:pt idx="5">
                  <c:v>1.8163010634819587</c:v>
                </c:pt>
                <c:pt idx="6">
                  <c:v>0.21700833993333529</c:v>
                </c:pt>
                <c:pt idx="7">
                  <c:v>0.7907238749286416</c:v>
                </c:pt>
                <c:pt idx="8">
                  <c:v>0.47599647722540017</c:v>
                </c:pt>
                <c:pt idx="9">
                  <c:v>-1.3450269898628031</c:v>
                </c:pt>
                <c:pt idx="10">
                  <c:v>-3.2931090429074161</c:v>
                </c:pt>
                <c:pt idx="11">
                  <c:v>-2.5781408713362719</c:v>
                </c:pt>
                <c:pt idx="12">
                  <c:v>-2.2885381911401228</c:v>
                </c:pt>
                <c:pt idx="13">
                  <c:v>-1.7419771267107704</c:v>
                </c:pt>
                <c:pt idx="14">
                  <c:v>-2.5204448467271976</c:v>
                </c:pt>
                <c:pt idx="15">
                  <c:v>-2.1857973736819516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3-424C-BE04-47160649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27"/>
        <c:axId val="836436472"/>
        <c:axId val="836438112"/>
      </c:barChart>
      <c:dateAx>
        <c:axId val="8364364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38112"/>
        <c:crosses val="autoZero"/>
        <c:auto val="1"/>
        <c:lblOffset val="100"/>
        <c:baseTimeUnit val="years"/>
      </c:dateAx>
      <c:valAx>
        <c:axId val="8364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123831</xdr:colOff>
      <xdr:row>75</xdr:row>
      <xdr:rowOff>126552</xdr:rowOff>
    </xdr:from>
    <xdr:to>
      <xdr:col>23</xdr:col>
      <xdr:colOff>323850</xdr:colOff>
      <xdr:row>95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AC784-3C81-4527-8E65-460D7EAC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3</xdr:col>
      <xdr:colOff>438150</xdr:colOff>
      <xdr:row>2</xdr:row>
      <xdr:rowOff>447675</xdr:rowOff>
    </xdr:to>
    <xdr:sp macro="" textlink="">
      <xdr:nvSpPr>
        <xdr:cNvPr id="5" name="Scroll: Horizontal 4">
          <a:extLst>
            <a:ext uri="{FF2B5EF4-FFF2-40B4-BE49-F238E27FC236}">
              <a16:creationId xmlns:a16="http://schemas.microsoft.com/office/drawing/2014/main" id="{F25901A6-1316-47E2-B912-709A69D6ED14}"/>
            </a:ext>
          </a:extLst>
        </xdr:cNvPr>
        <xdr:cNvSpPr/>
      </xdr:nvSpPr>
      <xdr:spPr>
        <a:xfrm>
          <a:off x="152400" y="152400"/>
          <a:ext cx="2790825" cy="676275"/>
        </a:xfrm>
        <a:prstGeom prst="horizontalScroll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LINKAR</a:t>
          </a:r>
          <a:r>
            <a:rPr lang="en-US" sz="1100" b="1" baseline="0"/>
            <a:t> NAS PLANILHAS DO CAIO PARA AUTOMATIZAR A ATUALIZAÇÃO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98</xdr:row>
      <xdr:rowOff>142875</xdr:rowOff>
    </xdr:from>
    <xdr:to>
      <xdr:col>21</xdr:col>
      <xdr:colOff>563725</xdr:colOff>
      <xdr:row>116</xdr:row>
      <xdr:rowOff>163672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A33036-D7C5-4008-BCCB-5E8AC346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116</xdr:row>
      <xdr:rowOff>152400</xdr:rowOff>
    </xdr:from>
    <xdr:to>
      <xdr:col>22</xdr:col>
      <xdr:colOff>11275</xdr:colOff>
      <xdr:row>134</xdr:row>
      <xdr:rowOff>173197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37390B-D3CF-46E1-8CBC-B9C95FB3E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87280</xdr:colOff>
      <xdr:row>94</xdr:row>
      <xdr:rowOff>182335</xdr:rowOff>
    </xdr:from>
    <xdr:to>
      <xdr:col>19</xdr:col>
      <xdr:colOff>582580</xdr:colOff>
      <xdr:row>111</xdr:row>
      <xdr:rowOff>116826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779D9-9FC6-4763-B18A-D85F4BBA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549735</xdr:colOff>
      <xdr:row>75</xdr:row>
      <xdr:rowOff>125191</xdr:rowOff>
    </xdr:from>
    <xdr:to>
      <xdr:col>22</xdr:col>
      <xdr:colOff>257175</xdr:colOff>
      <xdr:row>94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29D0B-42C4-4231-98F3-75C5B454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528637</xdr:colOff>
      <xdr:row>103</xdr:row>
      <xdr:rowOff>90487</xdr:rowOff>
    </xdr:from>
    <xdr:to>
      <xdr:col>9</xdr:col>
      <xdr:colOff>414337</xdr:colOff>
      <xdr:row>117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D0AB6-5CF9-4D3A-B999-8E71DF729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242207</xdr:colOff>
      <xdr:row>368</xdr:row>
      <xdr:rowOff>35378</xdr:rowOff>
    </xdr:from>
    <xdr:to>
      <xdr:col>17</xdr:col>
      <xdr:colOff>125186</xdr:colOff>
      <xdr:row>389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EF86D-F639-DE66-F16C-851557DE4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185737</xdr:colOff>
      <xdr:row>26</xdr:row>
      <xdr:rowOff>76200</xdr:rowOff>
    </xdr:from>
    <xdr:to>
      <xdr:col>23</xdr:col>
      <xdr:colOff>338137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7452B-A543-423E-BE82-63A9238DA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d31369d2aeda7fe/Documents/Economia/Summer%20XP%20Asset/Modelo%20Semi%20Estrutural%20Agregado/Excel%20Files/raw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CA_EXP_MONTHLY"/>
      <sheetName val="IPCA_EXP"/>
      <sheetName val="SELIC_EXP"/>
      <sheetName val="TRAJ_SELIC_MENSAL"/>
      <sheetName val="TRAJ_SELIC_ANUAL"/>
      <sheetName val="TRAJ_SELIC_MENSAL_COPOM"/>
      <sheetName val="IC_br"/>
      <sheetName val="IC_br_Agro"/>
      <sheetName val="IC_br_metal"/>
      <sheetName val="IC_br_energia"/>
      <sheetName val="ADM_sa"/>
      <sheetName val="IPCA_Livres_sa"/>
      <sheetName val="IPCA_Cheio_x11"/>
      <sheetName val="IPCA_Cheio_sa"/>
      <sheetName val="IPCA_Cheio_12m"/>
      <sheetName val="alim.dom_sa"/>
      <sheetName val="alim.dom_12m"/>
      <sheetName val="servicos_sa"/>
      <sheetName val="servicos_12m"/>
      <sheetName val="industriais_sa"/>
      <sheetName val="industriais_12m"/>
      <sheetName val="ONI"/>
      <sheetName val="Primario"/>
      <sheetName val="PIB.Nivel"/>
      <sheetName val="PIB"/>
      <sheetName val="CAGED"/>
      <sheetName val="NUCI"/>
      <sheetName val="FED_FUNDS"/>
      <sheetName val="BRENT_OIL_USDOLARS"/>
      <sheetName val="Brent_Daily"/>
      <sheetName val="BRL"/>
      <sheetName val="BRL_diario"/>
      <sheetName val="Selic"/>
      <sheetName val="PNAD"/>
      <sheetName val="exp_longas_ipca12m"/>
      <sheetName val="exp_longas_IPCA"/>
    </sheetNames>
    <sheetDataSet>
      <sheetData sheetId="0"/>
      <sheetData sheetId="1">
        <row r="1">
          <cell r="A1" t="str">
            <v>ano</v>
          </cell>
          <cell r="B1" t="str">
            <v>tri</v>
          </cell>
          <cell r="C1" t="str">
            <v>media1</v>
          </cell>
        </row>
        <row r="2">
          <cell r="A2">
            <v>2001</v>
          </cell>
          <cell r="B2">
            <v>4</v>
          </cell>
          <cell r="C2">
            <v>5.22</v>
          </cell>
        </row>
        <row r="3">
          <cell r="A3">
            <v>2002</v>
          </cell>
          <cell r="B3">
            <v>1</v>
          </cell>
          <cell r="C3">
            <v>4.82</v>
          </cell>
        </row>
        <row r="4">
          <cell r="A4">
            <v>2002</v>
          </cell>
          <cell r="B4">
            <v>2</v>
          </cell>
          <cell r="C4">
            <v>4.6399999999999997</v>
          </cell>
        </row>
        <row r="5">
          <cell r="A5">
            <v>2002</v>
          </cell>
          <cell r="B5">
            <v>3</v>
          </cell>
          <cell r="C5">
            <v>5.42</v>
          </cell>
        </row>
        <row r="6">
          <cell r="A6">
            <v>2002</v>
          </cell>
          <cell r="B6">
            <v>4</v>
          </cell>
          <cell r="C6">
            <v>11.45</v>
          </cell>
        </row>
        <row r="7">
          <cell r="A7">
            <v>2003</v>
          </cell>
          <cell r="B7">
            <v>1</v>
          </cell>
          <cell r="C7">
            <v>10.7</v>
          </cell>
        </row>
        <row r="8">
          <cell r="A8">
            <v>2003</v>
          </cell>
          <cell r="B8">
            <v>2</v>
          </cell>
          <cell r="C8">
            <v>8</v>
          </cell>
        </row>
        <row r="9">
          <cell r="A9">
            <v>2003</v>
          </cell>
          <cell r="B9">
            <v>3</v>
          </cell>
          <cell r="C9">
            <v>6.36</v>
          </cell>
        </row>
        <row r="10">
          <cell r="A10">
            <v>2003</v>
          </cell>
          <cell r="B10">
            <v>4</v>
          </cell>
          <cell r="C10">
            <v>5.95</v>
          </cell>
        </row>
        <row r="11">
          <cell r="A11">
            <v>2004</v>
          </cell>
          <cell r="B11">
            <v>1</v>
          </cell>
          <cell r="C11">
            <v>5.74</v>
          </cell>
        </row>
        <row r="12">
          <cell r="A12">
            <v>2004</v>
          </cell>
          <cell r="B12">
            <v>2</v>
          </cell>
          <cell r="C12">
            <v>5.97</v>
          </cell>
        </row>
        <row r="13">
          <cell r="A13">
            <v>2004</v>
          </cell>
          <cell r="B13">
            <v>3</v>
          </cell>
          <cell r="C13">
            <v>6.25</v>
          </cell>
        </row>
        <row r="14">
          <cell r="A14">
            <v>2004</v>
          </cell>
          <cell r="B14">
            <v>4</v>
          </cell>
          <cell r="C14">
            <v>6.16</v>
          </cell>
        </row>
        <row r="15">
          <cell r="A15">
            <v>2005</v>
          </cell>
          <cell r="B15">
            <v>1</v>
          </cell>
          <cell r="C15">
            <v>5.62</v>
          </cell>
        </row>
        <row r="16">
          <cell r="A16">
            <v>2005</v>
          </cell>
          <cell r="B16">
            <v>2</v>
          </cell>
          <cell r="C16">
            <v>5.36</v>
          </cell>
        </row>
        <row r="17">
          <cell r="A17">
            <v>2005</v>
          </cell>
          <cell r="B17">
            <v>3</v>
          </cell>
          <cell r="C17">
            <v>4.7699999999999996</v>
          </cell>
        </row>
        <row r="18">
          <cell r="A18">
            <v>2005</v>
          </cell>
          <cell r="B18">
            <v>4</v>
          </cell>
          <cell r="C18">
            <v>4.6399999999999997</v>
          </cell>
        </row>
        <row r="19">
          <cell r="A19">
            <v>2006</v>
          </cell>
          <cell r="B19">
            <v>1</v>
          </cell>
          <cell r="C19">
            <v>4.46</v>
          </cell>
        </row>
        <row r="20">
          <cell r="A20">
            <v>2006</v>
          </cell>
          <cell r="B20">
            <v>2</v>
          </cell>
          <cell r="C20">
            <v>4.07</v>
          </cell>
        </row>
        <row r="21">
          <cell r="A21">
            <v>2006</v>
          </cell>
          <cell r="B21">
            <v>3</v>
          </cell>
          <cell r="C21">
            <v>4.21</v>
          </cell>
        </row>
        <row r="22">
          <cell r="A22">
            <v>2006</v>
          </cell>
          <cell r="B22">
            <v>4</v>
          </cell>
          <cell r="C22">
            <v>4.0999999999999996</v>
          </cell>
        </row>
        <row r="23">
          <cell r="A23">
            <v>2007</v>
          </cell>
          <cell r="B23">
            <v>1</v>
          </cell>
          <cell r="C23">
            <v>3.87</v>
          </cell>
        </row>
        <row r="24">
          <cell r="A24">
            <v>2007</v>
          </cell>
          <cell r="B24">
            <v>2</v>
          </cell>
          <cell r="C24">
            <v>3.45</v>
          </cell>
        </row>
        <row r="25">
          <cell r="A25">
            <v>2007</v>
          </cell>
          <cell r="B25">
            <v>3</v>
          </cell>
          <cell r="C25">
            <v>3.76</v>
          </cell>
        </row>
        <row r="26">
          <cell r="A26">
            <v>2007</v>
          </cell>
          <cell r="B26">
            <v>4</v>
          </cell>
          <cell r="C26">
            <v>4.07</v>
          </cell>
        </row>
        <row r="27">
          <cell r="A27">
            <v>2008</v>
          </cell>
          <cell r="B27">
            <v>1</v>
          </cell>
          <cell r="C27">
            <v>4.3499999999999996</v>
          </cell>
        </row>
        <row r="28">
          <cell r="A28">
            <v>2008</v>
          </cell>
          <cell r="B28">
            <v>2</v>
          </cell>
          <cell r="C28">
            <v>5.01</v>
          </cell>
        </row>
        <row r="29">
          <cell r="A29">
            <v>2008</v>
          </cell>
          <cell r="B29">
            <v>3</v>
          </cell>
          <cell r="C29">
            <v>5.26</v>
          </cell>
        </row>
        <row r="30">
          <cell r="A30">
            <v>2008</v>
          </cell>
          <cell r="B30">
            <v>4</v>
          </cell>
          <cell r="C30">
            <v>5.23</v>
          </cell>
        </row>
        <row r="31">
          <cell r="A31">
            <v>2009</v>
          </cell>
          <cell r="B31">
            <v>1</v>
          </cell>
          <cell r="C31">
            <v>4.46</v>
          </cell>
        </row>
        <row r="32">
          <cell r="A32">
            <v>2009</v>
          </cell>
          <cell r="B32">
            <v>2</v>
          </cell>
          <cell r="C32">
            <v>4.12</v>
          </cell>
        </row>
        <row r="33">
          <cell r="A33">
            <v>2009</v>
          </cell>
          <cell r="B33">
            <v>3</v>
          </cell>
          <cell r="C33">
            <v>4.08</v>
          </cell>
        </row>
        <row r="34">
          <cell r="A34">
            <v>2009</v>
          </cell>
          <cell r="B34">
            <v>4</v>
          </cell>
          <cell r="C34">
            <v>4.33</v>
          </cell>
        </row>
        <row r="35">
          <cell r="A35">
            <v>2010</v>
          </cell>
          <cell r="B35">
            <v>1</v>
          </cell>
          <cell r="C35">
            <v>4.67</v>
          </cell>
        </row>
        <row r="36">
          <cell r="A36">
            <v>2010</v>
          </cell>
          <cell r="B36">
            <v>2</v>
          </cell>
          <cell r="C36">
            <v>4.8</v>
          </cell>
        </row>
        <row r="37">
          <cell r="A37">
            <v>2010</v>
          </cell>
          <cell r="B37">
            <v>3</v>
          </cell>
          <cell r="C37">
            <v>4.9800000000000004</v>
          </cell>
        </row>
        <row r="38">
          <cell r="A38">
            <v>2010</v>
          </cell>
          <cell r="B38">
            <v>4</v>
          </cell>
          <cell r="C38">
            <v>5.5</v>
          </cell>
        </row>
        <row r="39">
          <cell r="A39">
            <v>2011</v>
          </cell>
          <cell r="B39">
            <v>1</v>
          </cell>
          <cell r="C39">
            <v>5.59</v>
          </cell>
        </row>
        <row r="40">
          <cell r="A40">
            <v>2011</v>
          </cell>
          <cell r="B40">
            <v>2</v>
          </cell>
          <cell r="C40">
            <v>5.26</v>
          </cell>
        </row>
        <row r="41">
          <cell r="A41">
            <v>2011</v>
          </cell>
          <cell r="B41">
            <v>3</v>
          </cell>
          <cell r="C41">
            <v>5.53</v>
          </cell>
        </row>
        <row r="42">
          <cell r="A42">
            <v>2011</v>
          </cell>
          <cell r="B42">
            <v>4</v>
          </cell>
          <cell r="C42">
            <v>5.51</v>
          </cell>
        </row>
        <row r="43">
          <cell r="A43">
            <v>2012</v>
          </cell>
          <cell r="B43">
            <v>1</v>
          </cell>
          <cell r="C43">
            <v>5.3</v>
          </cell>
        </row>
        <row r="44">
          <cell r="A44">
            <v>2012</v>
          </cell>
          <cell r="B44">
            <v>2</v>
          </cell>
          <cell r="C44">
            <v>5.5</v>
          </cell>
        </row>
        <row r="45">
          <cell r="A45">
            <v>2012</v>
          </cell>
          <cell r="B45">
            <v>3</v>
          </cell>
          <cell r="C45">
            <v>5.62</v>
          </cell>
        </row>
        <row r="46">
          <cell r="A46">
            <v>2012</v>
          </cell>
          <cell r="B46">
            <v>4</v>
          </cell>
          <cell r="C46">
            <v>5.49</v>
          </cell>
        </row>
        <row r="47">
          <cell r="A47">
            <v>2013</v>
          </cell>
          <cell r="B47">
            <v>1</v>
          </cell>
          <cell r="C47">
            <v>5.52</v>
          </cell>
        </row>
        <row r="48">
          <cell r="A48">
            <v>2013</v>
          </cell>
          <cell r="B48">
            <v>2</v>
          </cell>
          <cell r="C48">
            <v>5.61</v>
          </cell>
        </row>
        <row r="49">
          <cell r="A49">
            <v>2013</v>
          </cell>
          <cell r="B49">
            <v>3</v>
          </cell>
          <cell r="C49">
            <v>5.97</v>
          </cell>
        </row>
        <row r="50">
          <cell r="A50">
            <v>2013</v>
          </cell>
          <cell r="B50">
            <v>4</v>
          </cell>
          <cell r="C50">
            <v>6.19</v>
          </cell>
        </row>
        <row r="51">
          <cell r="A51">
            <v>2014</v>
          </cell>
          <cell r="B51">
            <v>1</v>
          </cell>
          <cell r="C51">
            <v>6.16</v>
          </cell>
        </row>
        <row r="52">
          <cell r="A52">
            <v>2014</v>
          </cell>
          <cell r="B52">
            <v>2</v>
          </cell>
          <cell r="C52">
            <v>6.04</v>
          </cell>
        </row>
        <row r="53">
          <cell r="A53">
            <v>2014</v>
          </cell>
          <cell r="B53">
            <v>3</v>
          </cell>
          <cell r="C53">
            <v>6.12</v>
          </cell>
        </row>
        <row r="54">
          <cell r="A54">
            <v>2014</v>
          </cell>
          <cell r="B54">
            <v>4</v>
          </cell>
          <cell r="C54">
            <v>6.54</v>
          </cell>
        </row>
        <row r="55">
          <cell r="A55">
            <v>2015</v>
          </cell>
          <cell r="B55">
            <v>1</v>
          </cell>
          <cell r="C55">
            <v>6.96</v>
          </cell>
        </row>
        <row r="56">
          <cell r="A56">
            <v>2015</v>
          </cell>
          <cell r="B56">
            <v>2</v>
          </cell>
          <cell r="C56">
            <v>6.2</v>
          </cell>
        </row>
        <row r="57">
          <cell r="A57">
            <v>2015</v>
          </cell>
          <cell r="B57">
            <v>3</v>
          </cell>
          <cell r="C57">
            <v>5.91</v>
          </cell>
        </row>
        <row r="58">
          <cell r="A58">
            <v>2015</v>
          </cell>
          <cell r="B58">
            <v>4</v>
          </cell>
          <cell r="C58">
            <v>7.05</v>
          </cell>
        </row>
        <row r="59">
          <cell r="A59">
            <v>2016</v>
          </cell>
          <cell r="B59">
            <v>1</v>
          </cell>
          <cell r="C59">
            <v>6.94</v>
          </cell>
        </row>
        <row r="60">
          <cell r="A60">
            <v>2016</v>
          </cell>
          <cell r="B60">
            <v>2</v>
          </cell>
          <cell r="C60">
            <v>6.11</v>
          </cell>
        </row>
        <row r="61">
          <cell r="A61">
            <v>2016</v>
          </cell>
          <cell r="B61">
            <v>3</v>
          </cell>
          <cell r="C61">
            <v>5.38</v>
          </cell>
        </row>
        <row r="62">
          <cell r="A62">
            <v>2016</v>
          </cell>
          <cell r="B62">
            <v>4</v>
          </cell>
          <cell r="C62">
            <v>4.78</v>
          </cell>
        </row>
        <row r="63">
          <cell r="A63">
            <v>2017</v>
          </cell>
          <cell r="B63">
            <v>1</v>
          </cell>
          <cell r="C63">
            <v>4.5599999999999996</v>
          </cell>
        </row>
        <row r="64">
          <cell r="A64">
            <v>2017</v>
          </cell>
          <cell r="B64">
            <v>2</v>
          </cell>
          <cell r="C64">
            <v>4.4400000000000004</v>
          </cell>
        </row>
        <row r="65">
          <cell r="A65">
            <v>2017</v>
          </cell>
          <cell r="B65">
            <v>3</v>
          </cell>
          <cell r="C65">
            <v>4.25</v>
          </cell>
        </row>
        <row r="66">
          <cell r="A66">
            <v>2017</v>
          </cell>
          <cell r="B66">
            <v>4</v>
          </cell>
          <cell r="C66">
            <v>3.96</v>
          </cell>
        </row>
        <row r="67">
          <cell r="A67">
            <v>2018</v>
          </cell>
          <cell r="B67">
            <v>1</v>
          </cell>
          <cell r="C67">
            <v>3.91</v>
          </cell>
        </row>
        <row r="68">
          <cell r="A68">
            <v>2018</v>
          </cell>
          <cell r="B68">
            <v>2</v>
          </cell>
          <cell r="C68">
            <v>4.38</v>
          </cell>
        </row>
        <row r="69">
          <cell r="A69">
            <v>2018</v>
          </cell>
          <cell r="B69">
            <v>3</v>
          </cell>
          <cell r="C69">
            <v>3.82</v>
          </cell>
        </row>
        <row r="70">
          <cell r="A70">
            <v>2018</v>
          </cell>
          <cell r="B70">
            <v>4</v>
          </cell>
          <cell r="C70">
            <v>3.69</v>
          </cell>
        </row>
        <row r="71">
          <cell r="A71">
            <v>2019</v>
          </cell>
          <cell r="B71">
            <v>1</v>
          </cell>
          <cell r="C71">
            <v>3.99</v>
          </cell>
        </row>
        <row r="72">
          <cell r="A72">
            <v>2019</v>
          </cell>
          <cell r="B72">
            <v>2</v>
          </cell>
          <cell r="C72">
            <v>3.59</v>
          </cell>
        </row>
        <row r="73">
          <cell r="A73">
            <v>2019</v>
          </cell>
          <cell r="B73">
            <v>3</v>
          </cell>
          <cell r="C73">
            <v>3.5</v>
          </cell>
        </row>
        <row r="74">
          <cell r="A74">
            <v>2019</v>
          </cell>
          <cell r="B74">
            <v>4</v>
          </cell>
          <cell r="C74">
            <v>3.78</v>
          </cell>
        </row>
        <row r="75">
          <cell r="A75">
            <v>2020</v>
          </cell>
          <cell r="B75">
            <v>1</v>
          </cell>
          <cell r="C75">
            <v>3.32</v>
          </cell>
        </row>
        <row r="76">
          <cell r="A76">
            <v>2020</v>
          </cell>
          <cell r="B76">
            <v>2</v>
          </cell>
          <cell r="C76">
            <v>2.77</v>
          </cell>
        </row>
        <row r="77">
          <cell r="A77">
            <v>2020</v>
          </cell>
          <cell r="B77">
            <v>3</v>
          </cell>
          <cell r="C77">
            <v>3.19</v>
          </cell>
        </row>
        <row r="78">
          <cell r="A78">
            <v>2020</v>
          </cell>
          <cell r="B78">
            <v>4</v>
          </cell>
          <cell r="C78">
            <v>4.05</v>
          </cell>
        </row>
        <row r="79">
          <cell r="A79">
            <v>2021</v>
          </cell>
          <cell r="B79">
            <v>1</v>
          </cell>
          <cell r="C79">
            <v>4</v>
          </cell>
        </row>
        <row r="80">
          <cell r="A80">
            <v>2021</v>
          </cell>
          <cell r="B80">
            <v>2</v>
          </cell>
          <cell r="C80">
            <v>4.33</v>
          </cell>
        </row>
        <row r="81">
          <cell r="A81">
            <v>2021</v>
          </cell>
          <cell r="B81">
            <v>3</v>
          </cell>
          <cell r="C81">
            <v>5.0199999999999996</v>
          </cell>
        </row>
        <row r="82">
          <cell r="A82">
            <v>2021</v>
          </cell>
          <cell r="B82">
            <v>4</v>
          </cell>
          <cell r="C82">
            <v>5.54</v>
          </cell>
        </row>
        <row r="83">
          <cell r="A83">
            <v>2022</v>
          </cell>
          <cell r="B83">
            <v>1</v>
          </cell>
          <cell r="C83">
            <v>5.69</v>
          </cell>
        </row>
        <row r="84">
          <cell r="A84">
            <v>2022</v>
          </cell>
          <cell r="B84">
            <v>2</v>
          </cell>
          <cell r="C84">
            <v>5.98</v>
          </cell>
        </row>
        <row r="85">
          <cell r="A85">
            <v>2022</v>
          </cell>
          <cell r="B85">
            <v>3</v>
          </cell>
          <cell r="C85">
            <v>4.9000000000000004</v>
          </cell>
        </row>
        <row r="86">
          <cell r="A86">
            <v>2022</v>
          </cell>
          <cell r="B86">
            <v>4</v>
          </cell>
          <cell r="C86">
            <v>5.25</v>
          </cell>
        </row>
        <row r="87">
          <cell r="A87">
            <v>2023</v>
          </cell>
          <cell r="B87">
            <v>1</v>
          </cell>
          <cell r="C87">
            <v>5.77</v>
          </cell>
        </row>
      </sheetData>
      <sheetData sheetId="2">
        <row r="1">
          <cell r="A1" t="str">
            <v>ano</v>
          </cell>
          <cell r="B1" t="str">
            <v>tri</v>
          </cell>
          <cell r="C1" t="str">
            <v>expec1</v>
          </cell>
        </row>
        <row r="2">
          <cell r="A2">
            <v>2001</v>
          </cell>
          <cell r="B2">
            <v>4</v>
          </cell>
          <cell r="C2">
            <v>17.09</v>
          </cell>
        </row>
        <row r="3">
          <cell r="A3">
            <v>2002</v>
          </cell>
          <cell r="B3">
            <v>1</v>
          </cell>
          <cell r="C3">
            <v>16.02</v>
          </cell>
        </row>
        <row r="4">
          <cell r="A4">
            <v>2002</v>
          </cell>
          <cell r="B4">
            <v>2</v>
          </cell>
          <cell r="C4">
            <v>15.85</v>
          </cell>
        </row>
        <row r="5">
          <cell r="A5">
            <v>2002</v>
          </cell>
          <cell r="B5">
            <v>3</v>
          </cell>
          <cell r="C5">
            <v>15.72</v>
          </cell>
        </row>
        <row r="6">
          <cell r="A6">
            <v>2002</v>
          </cell>
          <cell r="B6">
            <v>4</v>
          </cell>
          <cell r="C6">
            <v>18.77</v>
          </cell>
        </row>
        <row r="7">
          <cell r="A7">
            <v>2003</v>
          </cell>
          <cell r="B7">
            <v>1</v>
          </cell>
          <cell r="C7">
            <v>20.25</v>
          </cell>
        </row>
        <row r="8">
          <cell r="A8">
            <v>2003</v>
          </cell>
          <cell r="B8">
            <v>2</v>
          </cell>
          <cell r="C8">
            <v>18.670000000000002</v>
          </cell>
        </row>
        <row r="9">
          <cell r="A9">
            <v>2003</v>
          </cell>
          <cell r="B9">
            <v>3</v>
          </cell>
          <cell r="C9">
            <v>16</v>
          </cell>
        </row>
        <row r="10">
          <cell r="A10">
            <v>2003</v>
          </cell>
          <cell r="B10">
            <v>4</v>
          </cell>
          <cell r="C10">
            <v>14.39</v>
          </cell>
        </row>
        <row r="11">
          <cell r="A11">
            <v>2004</v>
          </cell>
          <cell r="B11">
            <v>1</v>
          </cell>
          <cell r="C11">
            <v>13.55</v>
          </cell>
        </row>
        <row r="12">
          <cell r="A12">
            <v>2004</v>
          </cell>
          <cell r="B12">
            <v>2</v>
          </cell>
          <cell r="C12">
            <v>13.92</v>
          </cell>
        </row>
        <row r="13">
          <cell r="A13">
            <v>2004</v>
          </cell>
          <cell r="B13">
            <v>3</v>
          </cell>
          <cell r="C13">
            <v>15.33</v>
          </cell>
        </row>
        <row r="14">
          <cell r="A14">
            <v>2004</v>
          </cell>
          <cell r="B14">
            <v>4</v>
          </cell>
          <cell r="C14">
            <v>15.84</v>
          </cell>
        </row>
        <row r="15">
          <cell r="A15">
            <v>2005</v>
          </cell>
          <cell r="B15">
            <v>1</v>
          </cell>
          <cell r="C15">
            <v>16.59</v>
          </cell>
        </row>
        <row r="16">
          <cell r="A16">
            <v>2005</v>
          </cell>
          <cell r="B16">
            <v>2</v>
          </cell>
          <cell r="C16">
            <v>16.53</v>
          </cell>
        </row>
        <row r="17">
          <cell r="A17">
            <v>2005</v>
          </cell>
          <cell r="B17">
            <v>3</v>
          </cell>
          <cell r="C17">
            <v>16.13</v>
          </cell>
        </row>
        <row r="18">
          <cell r="A18">
            <v>2005</v>
          </cell>
          <cell r="B18">
            <v>4</v>
          </cell>
          <cell r="C18">
            <v>15.59</v>
          </cell>
        </row>
        <row r="19">
          <cell r="A19">
            <v>2006</v>
          </cell>
          <cell r="B19">
            <v>1</v>
          </cell>
          <cell r="C19">
            <v>14.28</v>
          </cell>
        </row>
        <row r="20">
          <cell r="A20">
            <v>2006</v>
          </cell>
          <cell r="B20">
            <v>2</v>
          </cell>
          <cell r="C20">
            <v>13.81</v>
          </cell>
        </row>
        <row r="21">
          <cell r="A21">
            <v>2006</v>
          </cell>
          <cell r="B21">
            <v>3</v>
          </cell>
          <cell r="C21">
            <v>13.28</v>
          </cell>
        </row>
        <row r="22">
          <cell r="A22">
            <v>2006</v>
          </cell>
          <cell r="B22">
            <v>4</v>
          </cell>
          <cell r="C22">
            <v>12.05</v>
          </cell>
        </row>
        <row r="23">
          <cell r="A23">
            <v>2007</v>
          </cell>
          <cell r="B23">
            <v>1</v>
          </cell>
          <cell r="C23">
            <v>11.23</v>
          </cell>
        </row>
        <row r="24">
          <cell r="A24">
            <v>2007</v>
          </cell>
          <cell r="B24">
            <v>2</v>
          </cell>
          <cell r="C24">
            <v>10.25</v>
          </cell>
        </row>
        <row r="25">
          <cell r="A25">
            <v>2007</v>
          </cell>
          <cell r="B25">
            <v>3</v>
          </cell>
          <cell r="C25">
            <v>10.28</v>
          </cell>
        </row>
        <row r="26">
          <cell r="A26">
            <v>2007</v>
          </cell>
          <cell r="B26">
            <v>4</v>
          </cell>
          <cell r="C26">
            <v>10.53</v>
          </cell>
        </row>
        <row r="27">
          <cell r="A27">
            <v>2008</v>
          </cell>
          <cell r="B27">
            <v>1</v>
          </cell>
          <cell r="C27">
            <v>11.66</v>
          </cell>
        </row>
        <row r="28">
          <cell r="A28">
            <v>2008</v>
          </cell>
          <cell r="B28">
            <v>2</v>
          </cell>
          <cell r="C28">
            <v>13.67</v>
          </cell>
        </row>
        <row r="29">
          <cell r="A29">
            <v>2008</v>
          </cell>
          <cell r="B29">
            <v>3</v>
          </cell>
          <cell r="C29">
            <v>14.63</v>
          </cell>
        </row>
        <row r="30">
          <cell r="A30">
            <v>2008</v>
          </cell>
          <cell r="B30">
            <v>4</v>
          </cell>
          <cell r="C30">
            <v>13.25</v>
          </cell>
        </row>
        <row r="31">
          <cell r="A31">
            <v>2009</v>
          </cell>
          <cell r="B31">
            <v>1</v>
          </cell>
          <cell r="C31">
            <v>9.9700000000000006</v>
          </cell>
        </row>
        <row r="32">
          <cell r="A32">
            <v>2009</v>
          </cell>
          <cell r="B32">
            <v>2</v>
          </cell>
          <cell r="C32">
            <v>8.92</v>
          </cell>
        </row>
        <row r="33">
          <cell r="A33">
            <v>2009</v>
          </cell>
          <cell r="B33">
            <v>3</v>
          </cell>
          <cell r="C33">
            <v>8.83</v>
          </cell>
        </row>
        <row r="34">
          <cell r="A34">
            <v>2009</v>
          </cell>
          <cell r="B34">
            <v>4</v>
          </cell>
          <cell r="C34">
            <v>10.39</v>
          </cell>
        </row>
        <row r="35">
          <cell r="A35">
            <v>2010</v>
          </cell>
          <cell r="B35">
            <v>1</v>
          </cell>
          <cell r="C35">
            <v>11.38</v>
          </cell>
        </row>
        <row r="36">
          <cell r="A36">
            <v>2010</v>
          </cell>
          <cell r="B36">
            <v>2</v>
          </cell>
          <cell r="C36">
            <v>12.03</v>
          </cell>
        </row>
        <row r="37">
          <cell r="A37">
            <v>2010</v>
          </cell>
          <cell r="B37">
            <v>3</v>
          </cell>
          <cell r="C37">
            <v>11.83</v>
          </cell>
        </row>
        <row r="38">
          <cell r="A38">
            <v>2010</v>
          </cell>
          <cell r="B38">
            <v>4</v>
          </cell>
          <cell r="C38">
            <v>12.11</v>
          </cell>
        </row>
        <row r="39">
          <cell r="A39">
            <v>2011</v>
          </cell>
          <cell r="B39">
            <v>1</v>
          </cell>
          <cell r="C39">
            <v>12.31</v>
          </cell>
        </row>
        <row r="40">
          <cell r="A40">
            <v>2011</v>
          </cell>
          <cell r="B40">
            <v>2</v>
          </cell>
          <cell r="C40">
            <v>12.42</v>
          </cell>
        </row>
        <row r="41">
          <cell r="A41">
            <v>2011</v>
          </cell>
          <cell r="B41">
            <v>3</v>
          </cell>
          <cell r="C41">
            <v>11.9</v>
          </cell>
        </row>
        <row r="42">
          <cell r="A42">
            <v>2011</v>
          </cell>
          <cell r="B42">
            <v>4</v>
          </cell>
          <cell r="C42">
            <v>10.02</v>
          </cell>
        </row>
        <row r="43">
          <cell r="A43">
            <v>2012</v>
          </cell>
          <cell r="B43">
            <v>1</v>
          </cell>
          <cell r="C43">
            <v>9.59</v>
          </cell>
        </row>
        <row r="44">
          <cell r="A44">
            <v>2012</v>
          </cell>
          <cell r="B44">
            <v>2</v>
          </cell>
          <cell r="C44">
            <v>8.5</v>
          </cell>
        </row>
        <row r="45">
          <cell r="A45">
            <v>2012</v>
          </cell>
          <cell r="B45">
            <v>3</v>
          </cell>
          <cell r="C45">
            <v>7.56</v>
          </cell>
        </row>
        <row r="46">
          <cell r="A46">
            <v>2012</v>
          </cell>
          <cell r="B46">
            <v>4</v>
          </cell>
          <cell r="C46">
            <v>7.31</v>
          </cell>
        </row>
        <row r="47">
          <cell r="A47">
            <v>2013</v>
          </cell>
          <cell r="B47">
            <v>1</v>
          </cell>
          <cell r="C47">
            <v>7.94</v>
          </cell>
        </row>
        <row r="48">
          <cell r="A48">
            <v>2013</v>
          </cell>
          <cell r="B48">
            <v>2</v>
          </cell>
          <cell r="C48">
            <v>8.6</v>
          </cell>
        </row>
        <row r="49">
          <cell r="A49">
            <v>2013</v>
          </cell>
          <cell r="B49">
            <v>3</v>
          </cell>
          <cell r="C49">
            <v>9.5</v>
          </cell>
        </row>
        <row r="50">
          <cell r="A50">
            <v>2013</v>
          </cell>
          <cell r="B50">
            <v>4</v>
          </cell>
          <cell r="C50">
            <v>10.34</v>
          </cell>
        </row>
        <row r="51">
          <cell r="A51">
            <v>2014</v>
          </cell>
          <cell r="B51">
            <v>1</v>
          </cell>
          <cell r="C51">
            <v>11.59</v>
          </cell>
        </row>
        <row r="52">
          <cell r="A52">
            <v>2014</v>
          </cell>
          <cell r="B52">
            <v>2</v>
          </cell>
          <cell r="C52">
            <v>12.14</v>
          </cell>
        </row>
        <row r="53">
          <cell r="A53">
            <v>2014</v>
          </cell>
          <cell r="B53">
            <v>3</v>
          </cell>
          <cell r="C53">
            <v>11.81</v>
          </cell>
        </row>
        <row r="54">
          <cell r="A54">
            <v>2014</v>
          </cell>
          <cell r="B54">
            <v>4</v>
          </cell>
          <cell r="C54">
            <v>12.19</v>
          </cell>
        </row>
        <row r="55">
          <cell r="A55">
            <v>2015</v>
          </cell>
          <cell r="B55">
            <v>1</v>
          </cell>
          <cell r="C55">
            <v>12.5</v>
          </cell>
        </row>
        <row r="56">
          <cell r="A56">
            <v>2015</v>
          </cell>
          <cell r="B56">
            <v>2</v>
          </cell>
          <cell r="C56">
            <v>12.98</v>
          </cell>
        </row>
        <row r="57">
          <cell r="A57">
            <v>2015</v>
          </cell>
          <cell r="B57">
            <v>3</v>
          </cell>
          <cell r="C57">
            <v>13.01</v>
          </cell>
        </row>
        <row r="58">
          <cell r="A58">
            <v>2015</v>
          </cell>
          <cell r="B58">
            <v>4</v>
          </cell>
          <cell r="C58">
            <v>14.27</v>
          </cell>
        </row>
        <row r="59">
          <cell r="A59">
            <v>2016</v>
          </cell>
          <cell r="B59">
            <v>1</v>
          </cell>
          <cell r="C59">
            <v>13.66</v>
          </cell>
        </row>
        <row r="60">
          <cell r="A60">
            <v>2016</v>
          </cell>
          <cell r="B60">
            <v>2</v>
          </cell>
          <cell r="C60">
            <v>11.78</v>
          </cell>
        </row>
        <row r="61">
          <cell r="A61">
            <v>2016</v>
          </cell>
          <cell r="B61">
            <v>3</v>
          </cell>
          <cell r="C61">
            <v>11.33</v>
          </cell>
        </row>
        <row r="62">
          <cell r="A62">
            <v>2016</v>
          </cell>
          <cell r="B62">
            <v>4</v>
          </cell>
          <cell r="C62">
            <v>10.69</v>
          </cell>
        </row>
        <row r="63">
          <cell r="A63">
            <v>2017</v>
          </cell>
          <cell r="B63">
            <v>1</v>
          </cell>
          <cell r="C63">
            <v>8.98</v>
          </cell>
        </row>
        <row r="64">
          <cell r="A64">
            <v>2017</v>
          </cell>
          <cell r="B64">
            <v>2</v>
          </cell>
          <cell r="C64">
            <v>8.42</v>
          </cell>
        </row>
        <row r="65">
          <cell r="A65">
            <v>2017</v>
          </cell>
          <cell r="B65">
            <v>3</v>
          </cell>
          <cell r="C65">
            <v>7.17</v>
          </cell>
        </row>
        <row r="66">
          <cell r="A66">
            <v>2017</v>
          </cell>
          <cell r="B66">
            <v>4</v>
          </cell>
          <cell r="C66">
            <v>6.84</v>
          </cell>
        </row>
        <row r="67">
          <cell r="A67">
            <v>2018</v>
          </cell>
          <cell r="B67">
            <v>1</v>
          </cell>
          <cell r="C67">
            <v>6.91</v>
          </cell>
        </row>
        <row r="68">
          <cell r="A68">
            <v>2018</v>
          </cell>
          <cell r="B68">
            <v>2</v>
          </cell>
          <cell r="C68">
            <v>6.69</v>
          </cell>
        </row>
        <row r="69">
          <cell r="A69">
            <v>2018</v>
          </cell>
          <cell r="B69">
            <v>3</v>
          </cell>
          <cell r="C69">
            <v>7.56</v>
          </cell>
        </row>
        <row r="70">
          <cell r="A70">
            <v>2018</v>
          </cell>
          <cell r="B70">
            <v>4</v>
          </cell>
          <cell r="C70">
            <v>7.52</v>
          </cell>
        </row>
        <row r="71">
          <cell r="A71">
            <v>2019</v>
          </cell>
          <cell r="B71">
            <v>1</v>
          </cell>
          <cell r="C71">
            <v>6.84</v>
          </cell>
        </row>
        <row r="72">
          <cell r="A72">
            <v>2019</v>
          </cell>
          <cell r="B72">
            <v>2</v>
          </cell>
          <cell r="C72">
            <v>6.19</v>
          </cell>
        </row>
        <row r="73">
          <cell r="A73">
            <v>2019</v>
          </cell>
          <cell r="B73">
            <v>3</v>
          </cell>
          <cell r="C73">
            <v>5.08</v>
          </cell>
        </row>
        <row r="74">
          <cell r="A74">
            <v>2019</v>
          </cell>
          <cell r="B74">
            <v>4</v>
          </cell>
          <cell r="C74">
            <v>4.4400000000000004</v>
          </cell>
        </row>
        <row r="75">
          <cell r="A75">
            <v>2020</v>
          </cell>
          <cell r="B75">
            <v>1</v>
          </cell>
          <cell r="C75">
            <v>4.03</v>
          </cell>
        </row>
        <row r="76">
          <cell r="A76">
            <v>2020</v>
          </cell>
          <cell r="B76">
            <v>2</v>
          </cell>
          <cell r="C76">
            <v>2.4700000000000002</v>
          </cell>
        </row>
        <row r="77">
          <cell r="A77">
            <v>2020</v>
          </cell>
          <cell r="B77">
            <v>3</v>
          </cell>
          <cell r="C77">
            <v>2.0299999999999998</v>
          </cell>
        </row>
        <row r="78">
          <cell r="A78">
            <v>2020</v>
          </cell>
          <cell r="B78">
            <v>4</v>
          </cell>
          <cell r="C78">
            <v>2.69</v>
          </cell>
        </row>
        <row r="79">
          <cell r="A79">
            <v>2021</v>
          </cell>
          <cell r="B79">
            <v>1</v>
          </cell>
          <cell r="C79">
            <v>4.59</v>
          </cell>
        </row>
        <row r="80">
          <cell r="A80">
            <v>2021</v>
          </cell>
          <cell r="B80">
            <v>2</v>
          </cell>
          <cell r="C80">
            <v>6.29</v>
          </cell>
        </row>
        <row r="81">
          <cell r="A81">
            <v>2021</v>
          </cell>
          <cell r="B81">
            <v>3</v>
          </cell>
          <cell r="C81">
            <v>7.82</v>
          </cell>
        </row>
        <row r="82">
          <cell r="A82">
            <v>2021</v>
          </cell>
          <cell r="B82">
            <v>4</v>
          </cell>
          <cell r="C82">
            <v>11.12</v>
          </cell>
        </row>
        <row r="83">
          <cell r="A83">
            <v>2022</v>
          </cell>
          <cell r="B83">
            <v>1</v>
          </cell>
          <cell r="C83">
            <v>11.72</v>
          </cell>
        </row>
        <row r="84">
          <cell r="A84">
            <v>2022</v>
          </cell>
          <cell r="B84">
            <v>2</v>
          </cell>
          <cell r="C84">
            <v>12.56</v>
          </cell>
        </row>
        <row r="85">
          <cell r="A85">
            <v>2022</v>
          </cell>
          <cell r="B85">
            <v>3</v>
          </cell>
          <cell r="C85">
            <v>12.69</v>
          </cell>
        </row>
        <row r="86">
          <cell r="A86">
            <v>2022</v>
          </cell>
          <cell r="B86">
            <v>4</v>
          </cell>
          <cell r="C86">
            <v>12.03</v>
          </cell>
        </row>
      </sheetData>
      <sheetData sheetId="3"/>
      <sheetData sheetId="4"/>
      <sheetData sheetId="5"/>
      <sheetData sheetId="6">
        <row r="1">
          <cell r="A1" t="str">
            <v>date</v>
          </cell>
          <cell r="B1" t="str">
            <v>27574</v>
          </cell>
        </row>
        <row r="2">
          <cell r="A2">
            <v>35796</v>
          </cell>
          <cell r="B2">
            <v>39.19</v>
          </cell>
        </row>
        <row r="3">
          <cell r="A3">
            <v>35827</v>
          </cell>
          <cell r="B3">
            <v>38.979999999999997</v>
          </cell>
        </row>
        <row r="4">
          <cell r="A4">
            <v>35855</v>
          </cell>
          <cell r="B4">
            <v>38.159999999999997</v>
          </cell>
        </row>
        <row r="5">
          <cell r="A5">
            <v>35886</v>
          </cell>
          <cell r="B5">
            <v>38.1</v>
          </cell>
        </row>
        <row r="6">
          <cell r="A6">
            <v>35916</v>
          </cell>
          <cell r="B6">
            <v>38.21</v>
          </cell>
        </row>
        <row r="7">
          <cell r="A7">
            <v>35947</v>
          </cell>
          <cell r="B7">
            <v>36.67</v>
          </cell>
        </row>
        <row r="8">
          <cell r="A8">
            <v>35977</v>
          </cell>
          <cell r="B8">
            <v>36.11</v>
          </cell>
        </row>
        <row r="9">
          <cell r="A9">
            <v>36008</v>
          </cell>
          <cell r="B9">
            <v>35.770000000000003</v>
          </cell>
        </row>
        <row r="10">
          <cell r="A10">
            <v>36039</v>
          </cell>
          <cell r="B10">
            <v>35.21</v>
          </cell>
        </row>
        <row r="11">
          <cell r="A11">
            <v>36069</v>
          </cell>
          <cell r="B11">
            <v>35.700000000000003</v>
          </cell>
        </row>
        <row r="12">
          <cell r="A12">
            <v>36100</v>
          </cell>
          <cell r="B12">
            <v>35.75</v>
          </cell>
        </row>
        <row r="13">
          <cell r="A13">
            <v>36130</v>
          </cell>
          <cell r="B13">
            <v>34.840000000000003</v>
          </cell>
        </row>
        <row r="14">
          <cell r="A14">
            <v>36161</v>
          </cell>
          <cell r="B14">
            <v>43.05</v>
          </cell>
        </row>
        <row r="15">
          <cell r="A15">
            <v>36192</v>
          </cell>
          <cell r="B15">
            <v>53.12</v>
          </cell>
        </row>
        <row r="16">
          <cell r="A16">
            <v>36220</v>
          </cell>
          <cell r="B16">
            <v>51.53</v>
          </cell>
        </row>
        <row r="17">
          <cell r="A17">
            <v>36251</v>
          </cell>
          <cell r="B17">
            <v>45.5</v>
          </cell>
        </row>
        <row r="18">
          <cell r="A18">
            <v>36281</v>
          </cell>
          <cell r="B18">
            <v>45.16</v>
          </cell>
        </row>
        <row r="19">
          <cell r="A19">
            <v>36312</v>
          </cell>
          <cell r="B19">
            <v>47.38</v>
          </cell>
        </row>
        <row r="20">
          <cell r="A20">
            <v>36342</v>
          </cell>
          <cell r="B20">
            <v>46.72</v>
          </cell>
        </row>
        <row r="21">
          <cell r="A21">
            <v>36373</v>
          </cell>
          <cell r="B21">
            <v>50.59</v>
          </cell>
        </row>
        <row r="22">
          <cell r="A22">
            <v>36404</v>
          </cell>
          <cell r="B22">
            <v>52.19</v>
          </cell>
        </row>
        <row r="23">
          <cell r="A23">
            <v>36434</v>
          </cell>
          <cell r="B23">
            <v>54.73</v>
          </cell>
        </row>
        <row r="24">
          <cell r="A24">
            <v>36465</v>
          </cell>
          <cell r="B24">
            <v>54.35</v>
          </cell>
        </row>
        <row r="25">
          <cell r="A25">
            <v>36495</v>
          </cell>
          <cell r="B25">
            <v>51.87</v>
          </cell>
        </row>
        <row r="26">
          <cell r="A26">
            <v>36526</v>
          </cell>
          <cell r="B26">
            <v>51.41</v>
          </cell>
        </row>
        <row r="27">
          <cell r="A27">
            <v>36557</v>
          </cell>
          <cell r="B27">
            <v>50.22</v>
          </cell>
        </row>
        <row r="28">
          <cell r="A28">
            <v>36586</v>
          </cell>
          <cell r="B28">
            <v>49.51</v>
          </cell>
        </row>
        <row r="29">
          <cell r="A29">
            <v>36617</v>
          </cell>
          <cell r="B29">
            <v>50.31</v>
          </cell>
        </row>
        <row r="30">
          <cell r="A30">
            <v>36647</v>
          </cell>
          <cell r="B30">
            <v>53.18</v>
          </cell>
        </row>
        <row r="31">
          <cell r="A31">
            <v>36678</v>
          </cell>
          <cell r="B31">
            <v>53.55</v>
          </cell>
        </row>
        <row r="32">
          <cell r="A32">
            <v>36708</v>
          </cell>
          <cell r="B32">
            <v>53.56</v>
          </cell>
        </row>
        <row r="33">
          <cell r="A33">
            <v>36739</v>
          </cell>
          <cell r="B33">
            <v>53.82</v>
          </cell>
        </row>
        <row r="34">
          <cell r="A34">
            <v>36770</v>
          </cell>
          <cell r="B34">
            <v>55.32</v>
          </cell>
        </row>
        <row r="35">
          <cell r="A35">
            <v>36800</v>
          </cell>
          <cell r="B35">
            <v>57.1</v>
          </cell>
        </row>
        <row r="36">
          <cell r="A36">
            <v>36831</v>
          </cell>
          <cell r="B36">
            <v>59.02</v>
          </cell>
        </row>
        <row r="37">
          <cell r="A37">
            <v>36861</v>
          </cell>
          <cell r="B37">
            <v>60.89</v>
          </cell>
        </row>
        <row r="38">
          <cell r="A38">
            <v>36892</v>
          </cell>
          <cell r="B38">
            <v>60.81</v>
          </cell>
        </row>
        <row r="39">
          <cell r="A39">
            <v>36923</v>
          </cell>
          <cell r="B39">
            <v>61.36</v>
          </cell>
        </row>
        <row r="40">
          <cell r="A40">
            <v>36951</v>
          </cell>
          <cell r="B40">
            <v>61.26</v>
          </cell>
        </row>
        <row r="41">
          <cell r="A41">
            <v>36982</v>
          </cell>
          <cell r="B41">
            <v>63.21</v>
          </cell>
        </row>
        <row r="42">
          <cell r="A42">
            <v>37012</v>
          </cell>
          <cell r="B42">
            <v>66.069999999999993</v>
          </cell>
        </row>
        <row r="43">
          <cell r="A43">
            <v>37043</v>
          </cell>
          <cell r="B43">
            <v>68.09</v>
          </cell>
        </row>
        <row r="44">
          <cell r="A44">
            <v>37073</v>
          </cell>
          <cell r="B44">
            <v>69.56</v>
          </cell>
        </row>
        <row r="45">
          <cell r="A45">
            <v>37104</v>
          </cell>
          <cell r="B45">
            <v>69.23</v>
          </cell>
        </row>
        <row r="46">
          <cell r="A46">
            <v>37135</v>
          </cell>
          <cell r="B46">
            <v>69.58</v>
          </cell>
        </row>
        <row r="47">
          <cell r="A47">
            <v>37165</v>
          </cell>
          <cell r="B47">
            <v>67.819999999999993</v>
          </cell>
        </row>
        <row r="48">
          <cell r="A48">
            <v>37196</v>
          </cell>
          <cell r="B48">
            <v>64.33</v>
          </cell>
        </row>
        <row r="49">
          <cell r="A49">
            <v>37226</v>
          </cell>
          <cell r="B49">
            <v>59.7</v>
          </cell>
        </row>
        <row r="50">
          <cell r="A50">
            <v>37257</v>
          </cell>
          <cell r="B50">
            <v>61.05</v>
          </cell>
        </row>
        <row r="51">
          <cell r="A51">
            <v>37288</v>
          </cell>
          <cell r="B51">
            <v>60.73</v>
          </cell>
        </row>
        <row r="52">
          <cell r="A52">
            <v>37316</v>
          </cell>
          <cell r="B52">
            <v>58.55</v>
          </cell>
        </row>
        <row r="53">
          <cell r="A53">
            <v>37347</v>
          </cell>
          <cell r="B53">
            <v>56.23</v>
          </cell>
        </row>
        <row r="54">
          <cell r="A54">
            <v>37377</v>
          </cell>
          <cell r="B54">
            <v>60.35</v>
          </cell>
        </row>
        <row r="55">
          <cell r="A55">
            <v>37408</v>
          </cell>
          <cell r="B55">
            <v>66.650000000000006</v>
          </cell>
        </row>
        <row r="56">
          <cell r="A56">
            <v>37438</v>
          </cell>
          <cell r="B56">
            <v>75.86</v>
          </cell>
        </row>
        <row r="57">
          <cell r="A57">
            <v>37469</v>
          </cell>
          <cell r="B57">
            <v>80.62</v>
          </cell>
        </row>
        <row r="58">
          <cell r="A58">
            <v>37500</v>
          </cell>
          <cell r="B58">
            <v>89.93</v>
          </cell>
        </row>
        <row r="59">
          <cell r="A59">
            <v>37530</v>
          </cell>
          <cell r="B59">
            <v>103.93</v>
          </cell>
        </row>
        <row r="60">
          <cell r="A60">
            <v>37561</v>
          </cell>
          <cell r="B60">
            <v>101.27</v>
          </cell>
        </row>
        <row r="61">
          <cell r="A61">
            <v>37591</v>
          </cell>
          <cell r="B61">
            <v>104.56</v>
          </cell>
        </row>
        <row r="62">
          <cell r="A62">
            <v>37622</v>
          </cell>
          <cell r="B62">
            <v>101.45</v>
          </cell>
        </row>
        <row r="63">
          <cell r="A63">
            <v>37653</v>
          </cell>
          <cell r="B63">
            <v>109.05</v>
          </cell>
        </row>
        <row r="64">
          <cell r="A64">
            <v>37681</v>
          </cell>
          <cell r="B64">
            <v>100.18</v>
          </cell>
        </row>
        <row r="65">
          <cell r="A65">
            <v>37712</v>
          </cell>
          <cell r="B65">
            <v>90.84</v>
          </cell>
        </row>
        <row r="66">
          <cell r="A66">
            <v>37742</v>
          </cell>
          <cell r="B66">
            <v>87.33</v>
          </cell>
        </row>
        <row r="67">
          <cell r="A67">
            <v>37773</v>
          </cell>
          <cell r="B67">
            <v>83.96</v>
          </cell>
        </row>
        <row r="68">
          <cell r="A68">
            <v>37803</v>
          </cell>
          <cell r="B68">
            <v>85.02</v>
          </cell>
        </row>
        <row r="69">
          <cell r="A69">
            <v>37834</v>
          </cell>
          <cell r="B69">
            <v>90.1</v>
          </cell>
        </row>
        <row r="70">
          <cell r="A70">
            <v>37865</v>
          </cell>
          <cell r="B70">
            <v>89.66</v>
          </cell>
        </row>
        <row r="71">
          <cell r="A71">
            <v>37895</v>
          </cell>
          <cell r="B71">
            <v>91.32</v>
          </cell>
        </row>
        <row r="72">
          <cell r="A72">
            <v>37926</v>
          </cell>
          <cell r="B72">
            <v>94.54</v>
          </cell>
        </row>
        <row r="73">
          <cell r="A73">
            <v>37956</v>
          </cell>
          <cell r="B73">
            <v>97.29</v>
          </cell>
        </row>
        <row r="74">
          <cell r="A74">
            <v>37987</v>
          </cell>
          <cell r="B74">
            <v>93.51</v>
          </cell>
        </row>
        <row r="75">
          <cell r="A75">
            <v>38018</v>
          </cell>
          <cell r="B75">
            <v>97.12</v>
          </cell>
        </row>
        <row r="76">
          <cell r="A76">
            <v>38047</v>
          </cell>
          <cell r="B76">
            <v>101.58</v>
          </cell>
        </row>
        <row r="77">
          <cell r="A77">
            <v>38078</v>
          </cell>
          <cell r="B77">
            <v>103.32</v>
          </cell>
        </row>
        <row r="78">
          <cell r="A78">
            <v>38108</v>
          </cell>
          <cell r="B78">
            <v>112.08</v>
          </cell>
        </row>
        <row r="79">
          <cell r="A79">
            <v>38139</v>
          </cell>
          <cell r="B79">
            <v>112.58</v>
          </cell>
        </row>
        <row r="80">
          <cell r="A80">
            <v>38169</v>
          </cell>
          <cell r="B80">
            <v>107.88</v>
          </cell>
        </row>
        <row r="81">
          <cell r="A81">
            <v>38200</v>
          </cell>
          <cell r="B81">
            <v>106.13</v>
          </cell>
        </row>
        <row r="82">
          <cell r="A82">
            <v>38231</v>
          </cell>
          <cell r="B82">
            <v>104.61</v>
          </cell>
        </row>
        <row r="83">
          <cell r="A83">
            <v>38261</v>
          </cell>
          <cell r="B83">
            <v>104.91</v>
          </cell>
        </row>
        <row r="84">
          <cell r="A84">
            <v>38292</v>
          </cell>
          <cell r="B84">
            <v>103.13</v>
          </cell>
        </row>
        <row r="85">
          <cell r="A85">
            <v>38322</v>
          </cell>
          <cell r="B85">
            <v>101.43</v>
          </cell>
        </row>
        <row r="86">
          <cell r="A86">
            <v>38353</v>
          </cell>
          <cell r="B86">
            <v>101.11</v>
          </cell>
        </row>
        <row r="87">
          <cell r="A87">
            <v>38384</v>
          </cell>
          <cell r="B87">
            <v>98.34</v>
          </cell>
        </row>
        <row r="88">
          <cell r="A88">
            <v>38412</v>
          </cell>
          <cell r="B88">
            <v>106.82</v>
          </cell>
        </row>
        <row r="89">
          <cell r="A89">
            <v>38443</v>
          </cell>
          <cell r="B89">
            <v>99.86</v>
          </cell>
        </row>
        <row r="90">
          <cell r="A90">
            <v>38473</v>
          </cell>
          <cell r="B90">
            <v>93.24</v>
          </cell>
        </row>
        <row r="91">
          <cell r="A91">
            <v>38504</v>
          </cell>
          <cell r="B91">
            <v>90.22</v>
          </cell>
        </row>
        <row r="92">
          <cell r="A92">
            <v>38534</v>
          </cell>
          <cell r="B92">
            <v>88.68</v>
          </cell>
        </row>
        <row r="93">
          <cell r="A93">
            <v>38565</v>
          </cell>
          <cell r="B93">
            <v>90.46</v>
          </cell>
        </row>
        <row r="94">
          <cell r="A94">
            <v>38596</v>
          </cell>
          <cell r="B94">
            <v>90.96</v>
          </cell>
        </row>
        <row r="95">
          <cell r="A95">
            <v>38626</v>
          </cell>
          <cell r="B95">
            <v>93.09</v>
          </cell>
        </row>
        <row r="96">
          <cell r="A96">
            <v>38657</v>
          </cell>
          <cell r="B96">
            <v>91.8</v>
          </cell>
        </row>
        <row r="97">
          <cell r="A97">
            <v>38687</v>
          </cell>
          <cell r="B97">
            <v>100</v>
          </cell>
        </row>
        <row r="98">
          <cell r="A98">
            <v>38718</v>
          </cell>
          <cell r="B98">
            <v>101.81</v>
          </cell>
        </row>
        <row r="99">
          <cell r="A99">
            <v>38749</v>
          </cell>
          <cell r="B99">
            <v>97.57</v>
          </cell>
        </row>
        <row r="100">
          <cell r="A100">
            <v>38777</v>
          </cell>
          <cell r="B100">
            <v>93.81</v>
          </cell>
        </row>
        <row r="101">
          <cell r="A101">
            <v>38808</v>
          </cell>
          <cell r="B101">
            <v>95.29</v>
          </cell>
        </row>
        <row r="102">
          <cell r="A102">
            <v>38838</v>
          </cell>
          <cell r="B102">
            <v>99.12</v>
          </cell>
        </row>
        <row r="103">
          <cell r="A103">
            <v>38869</v>
          </cell>
          <cell r="B103">
            <v>99.63</v>
          </cell>
        </row>
        <row r="104">
          <cell r="A104">
            <v>38899</v>
          </cell>
          <cell r="B104">
            <v>99.75</v>
          </cell>
        </row>
        <row r="105">
          <cell r="A105">
            <v>38930</v>
          </cell>
          <cell r="B105">
            <v>97.05</v>
          </cell>
        </row>
        <row r="106">
          <cell r="A106">
            <v>38961</v>
          </cell>
          <cell r="B106">
            <v>94.66</v>
          </cell>
        </row>
        <row r="107">
          <cell r="A107">
            <v>38991</v>
          </cell>
          <cell r="B107">
            <v>95.76</v>
          </cell>
        </row>
        <row r="108">
          <cell r="A108">
            <v>39022</v>
          </cell>
          <cell r="B108">
            <v>99.88</v>
          </cell>
        </row>
        <row r="109">
          <cell r="A109">
            <v>39052</v>
          </cell>
          <cell r="B109">
            <v>100.81</v>
          </cell>
        </row>
        <row r="110">
          <cell r="A110">
            <v>39083</v>
          </cell>
          <cell r="B110">
            <v>99.11</v>
          </cell>
        </row>
        <row r="111">
          <cell r="A111">
            <v>39114</v>
          </cell>
          <cell r="B111">
            <v>98.79</v>
          </cell>
        </row>
        <row r="112">
          <cell r="A112">
            <v>39142</v>
          </cell>
          <cell r="B112">
            <v>98.75</v>
          </cell>
        </row>
        <row r="113">
          <cell r="A113">
            <v>39173</v>
          </cell>
          <cell r="B113">
            <v>95.87</v>
          </cell>
        </row>
        <row r="114">
          <cell r="A114">
            <v>39203</v>
          </cell>
          <cell r="B114">
            <v>93.91</v>
          </cell>
        </row>
        <row r="115">
          <cell r="A115">
            <v>39234</v>
          </cell>
          <cell r="B115">
            <v>92.03</v>
          </cell>
        </row>
        <row r="116">
          <cell r="A116">
            <v>39264</v>
          </cell>
          <cell r="B116">
            <v>91.58</v>
          </cell>
        </row>
        <row r="117">
          <cell r="A117">
            <v>39295</v>
          </cell>
          <cell r="B117">
            <v>93.84</v>
          </cell>
        </row>
        <row r="118">
          <cell r="A118">
            <v>39326</v>
          </cell>
          <cell r="B118">
            <v>94.42</v>
          </cell>
        </row>
        <row r="119">
          <cell r="A119">
            <v>39356</v>
          </cell>
          <cell r="B119">
            <v>92.96</v>
          </cell>
        </row>
        <row r="120">
          <cell r="A120">
            <v>39387</v>
          </cell>
          <cell r="B120">
            <v>92.79</v>
          </cell>
        </row>
        <row r="121">
          <cell r="A121">
            <v>39417</v>
          </cell>
          <cell r="B121">
            <v>93.82</v>
          </cell>
        </row>
        <row r="122">
          <cell r="A122">
            <v>39448</v>
          </cell>
          <cell r="B122">
            <v>98</v>
          </cell>
        </row>
        <row r="123">
          <cell r="A123">
            <v>39479</v>
          </cell>
          <cell r="B123">
            <v>103.45</v>
          </cell>
        </row>
        <row r="124">
          <cell r="A124">
            <v>39508</v>
          </cell>
          <cell r="B124">
            <v>105.36</v>
          </cell>
        </row>
        <row r="125">
          <cell r="A125">
            <v>39539</v>
          </cell>
          <cell r="B125">
            <v>105.34</v>
          </cell>
        </row>
        <row r="126">
          <cell r="A126">
            <v>39569</v>
          </cell>
          <cell r="B126">
            <v>106.03</v>
          </cell>
        </row>
        <row r="127">
          <cell r="A127">
            <v>39600</v>
          </cell>
          <cell r="B127">
            <v>107.75</v>
          </cell>
        </row>
        <row r="128">
          <cell r="A128">
            <v>39630</v>
          </cell>
          <cell r="B128">
            <v>104.94</v>
          </cell>
        </row>
        <row r="129">
          <cell r="A129">
            <v>39661</v>
          </cell>
          <cell r="B129">
            <v>97.28</v>
          </cell>
        </row>
        <row r="130">
          <cell r="A130">
            <v>39692</v>
          </cell>
          <cell r="B130">
            <v>102.22</v>
          </cell>
        </row>
        <row r="131">
          <cell r="A131">
            <v>39722</v>
          </cell>
          <cell r="B131">
            <v>102.97</v>
          </cell>
        </row>
        <row r="132">
          <cell r="A132">
            <v>39753</v>
          </cell>
          <cell r="B132">
            <v>98.88</v>
          </cell>
        </row>
        <row r="133">
          <cell r="A133">
            <v>39783</v>
          </cell>
          <cell r="B133">
            <v>97.98</v>
          </cell>
        </row>
        <row r="134">
          <cell r="A134">
            <v>39814</v>
          </cell>
          <cell r="B134">
            <v>96.97</v>
          </cell>
        </row>
        <row r="135">
          <cell r="A135">
            <v>39845</v>
          </cell>
          <cell r="B135">
            <v>93.49</v>
          </cell>
        </row>
        <row r="136">
          <cell r="A136">
            <v>39873</v>
          </cell>
          <cell r="B136">
            <v>91.32</v>
          </cell>
        </row>
        <row r="137">
          <cell r="A137">
            <v>39904</v>
          </cell>
          <cell r="B137">
            <v>90.71</v>
          </cell>
        </row>
        <row r="138">
          <cell r="A138">
            <v>39934</v>
          </cell>
          <cell r="B138">
            <v>90.81</v>
          </cell>
        </row>
        <row r="139">
          <cell r="A139">
            <v>39965</v>
          </cell>
          <cell r="B139">
            <v>87.34</v>
          </cell>
        </row>
        <row r="140">
          <cell r="A140">
            <v>39995</v>
          </cell>
          <cell r="B140">
            <v>85.87</v>
          </cell>
        </row>
        <row r="141">
          <cell r="A141">
            <v>40026</v>
          </cell>
          <cell r="B141">
            <v>86.52</v>
          </cell>
        </row>
        <row r="142">
          <cell r="A142">
            <v>40057</v>
          </cell>
          <cell r="B142">
            <v>85.82</v>
          </cell>
        </row>
        <row r="143">
          <cell r="A143">
            <v>40087</v>
          </cell>
          <cell r="B143">
            <v>86.38</v>
          </cell>
        </row>
        <row r="144">
          <cell r="A144">
            <v>40118</v>
          </cell>
          <cell r="B144">
            <v>87.68</v>
          </cell>
        </row>
        <row r="145">
          <cell r="A145">
            <v>40148</v>
          </cell>
          <cell r="B145">
            <v>91.77</v>
          </cell>
        </row>
        <row r="146">
          <cell r="A146">
            <v>40179</v>
          </cell>
          <cell r="B146">
            <v>96.36</v>
          </cell>
        </row>
        <row r="147">
          <cell r="A147">
            <v>40210</v>
          </cell>
          <cell r="B147">
            <v>96.7</v>
          </cell>
        </row>
        <row r="148">
          <cell r="A148">
            <v>40238</v>
          </cell>
          <cell r="B148">
            <v>91.3</v>
          </cell>
        </row>
        <row r="149">
          <cell r="A149">
            <v>40269</v>
          </cell>
          <cell r="B149">
            <v>90.12</v>
          </cell>
        </row>
        <row r="150">
          <cell r="A150">
            <v>40299</v>
          </cell>
          <cell r="B150">
            <v>89.37</v>
          </cell>
        </row>
        <row r="151">
          <cell r="A151">
            <v>40330</v>
          </cell>
          <cell r="B151">
            <v>87.96</v>
          </cell>
        </row>
        <row r="152">
          <cell r="A152">
            <v>40360</v>
          </cell>
          <cell r="B152">
            <v>89.22</v>
          </cell>
        </row>
        <row r="153">
          <cell r="A153">
            <v>40391</v>
          </cell>
          <cell r="B153">
            <v>93.76</v>
          </cell>
        </row>
        <row r="154">
          <cell r="A154">
            <v>40422</v>
          </cell>
          <cell r="B154">
            <v>97.74</v>
          </cell>
        </row>
        <row r="155">
          <cell r="A155">
            <v>40452</v>
          </cell>
          <cell r="B155">
            <v>102.18</v>
          </cell>
        </row>
        <row r="156">
          <cell r="A156">
            <v>40483</v>
          </cell>
          <cell r="B156">
            <v>109.37</v>
          </cell>
        </row>
        <row r="157">
          <cell r="A157">
            <v>40513</v>
          </cell>
          <cell r="B157">
            <v>114.05</v>
          </cell>
        </row>
        <row r="158">
          <cell r="A158">
            <v>40544</v>
          </cell>
          <cell r="B158">
            <v>119.03</v>
          </cell>
        </row>
        <row r="159">
          <cell r="A159">
            <v>40575</v>
          </cell>
          <cell r="B159">
            <v>125.67</v>
          </cell>
        </row>
        <row r="160">
          <cell r="A160">
            <v>40603</v>
          </cell>
          <cell r="B160">
            <v>124.77</v>
          </cell>
        </row>
        <row r="161">
          <cell r="A161">
            <v>40634</v>
          </cell>
          <cell r="B161">
            <v>120.59</v>
          </cell>
        </row>
        <row r="162">
          <cell r="A162">
            <v>40664</v>
          </cell>
          <cell r="B162">
            <v>113.74</v>
          </cell>
        </row>
        <row r="163">
          <cell r="A163">
            <v>40695</v>
          </cell>
          <cell r="B163">
            <v>111.36</v>
          </cell>
        </row>
        <row r="164">
          <cell r="A164">
            <v>40725</v>
          </cell>
          <cell r="B164">
            <v>110.25</v>
          </cell>
        </row>
        <row r="165">
          <cell r="A165">
            <v>40756</v>
          </cell>
          <cell r="B165">
            <v>111.02</v>
          </cell>
        </row>
        <row r="166">
          <cell r="A166">
            <v>40787</v>
          </cell>
          <cell r="B166">
            <v>119.35</v>
          </cell>
        </row>
        <row r="167">
          <cell r="A167">
            <v>40817</v>
          </cell>
          <cell r="B167">
            <v>115.74</v>
          </cell>
        </row>
        <row r="168">
          <cell r="A168">
            <v>40848</v>
          </cell>
          <cell r="B168">
            <v>114.98</v>
          </cell>
        </row>
        <row r="169">
          <cell r="A169">
            <v>40878</v>
          </cell>
          <cell r="B169">
            <v>113.62</v>
          </cell>
        </row>
        <row r="170">
          <cell r="A170">
            <v>40909</v>
          </cell>
          <cell r="B170">
            <v>114.48</v>
          </cell>
        </row>
        <row r="171">
          <cell r="A171">
            <v>40940</v>
          </cell>
          <cell r="B171">
            <v>111.7</v>
          </cell>
        </row>
        <row r="172">
          <cell r="A172">
            <v>40969</v>
          </cell>
          <cell r="B172">
            <v>114.1</v>
          </cell>
        </row>
        <row r="173">
          <cell r="A173">
            <v>41000</v>
          </cell>
          <cell r="B173">
            <v>113.8</v>
          </cell>
        </row>
        <row r="174">
          <cell r="A174">
            <v>41030</v>
          </cell>
          <cell r="B174">
            <v>115.6</v>
          </cell>
        </row>
        <row r="175">
          <cell r="A175">
            <v>41061</v>
          </cell>
          <cell r="B175">
            <v>115.24</v>
          </cell>
        </row>
        <row r="176">
          <cell r="A176">
            <v>41091</v>
          </cell>
          <cell r="B176">
            <v>123.8</v>
          </cell>
        </row>
        <row r="177">
          <cell r="A177">
            <v>41122</v>
          </cell>
          <cell r="B177">
            <v>124.72</v>
          </cell>
        </row>
        <row r="178">
          <cell r="A178">
            <v>41153</v>
          </cell>
          <cell r="B178">
            <v>126.94</v>
          </cell>
        </row>
        <row r="179">
          <cell r="A179">
            <v>41183</v>
          </cell>
          <cell r="B179">
            <v>125.61</v>
          </cell>
        </row>
        <row r="180">
          <cell r="A180">
            <v>41214</v>
          </cell>
          <cell r="B180">
            <v>126.94</v>
          </cell>
        </row>
        <row r="181">
          <cell r="A181">
            <v>41244</v>
          </cell>
          <cell r="B181">
            <v>128.75</v>
          </cell>
        </row>
        <row r="182">
          <cell r="A182">
            <v>41275</v>
          </cell>
          <cell r="B182">
            <v>126.11</v>
          </cell>
        </row>
        <row r="183">
          <cell r="A183">
            <v>41306</v>
          </cell>
          <cell r="B183">
            <v>122</v>
          </cell>
        </row>
        <row r="184">
          <cell r="A184">
            <v>41334</v>
          </cell>
          <cell r="B184">
            <v>120.11</v>
          </cell>
        </row>
        <row r="185">
          <cell r="A185">
            <v>41365</v>
          </cell>
          <cell r="B185">
            <v>118.01</v>
          </cell>
        </row>
        <row r="186">
          <cell r="A186">
            <v>41395</v>
          </cell>
          <cell r="B186">
            <v>118.19</v>
          </cell>
        </row>
        <row r="187">
          <cell r="A187">
            <v>41426</v>
          </cell>
          <cell r="B187">
            <v>124.03</v>
          </cell>
        </row>
        <row r="188">
          <cell r="A188">
            <v>41456</v>
          </cell>
          <cell r="B188">
            <v>126.62</v>
          </cell>
        </row>
        <row r="189">
          <cell r="A189">
            <v>41487</v>
          </cell>
          <cell r="B189">
            <v>131.71</v>
          </cell>
        </row>
        <row r="190">
          <cell r="A190">
            <v>41518</v>
          </cell>
          <cell r="B190">
            <v>128.88999999999999</v>
          </cell>
        </row>
        <row r="191">
          <cell r="A191">
            <v>41548</v>
          </cell>
          <cell r="B191">
            <v>125.28</v>
          </cell>
        </row>
        <row r="192">
          <cell r="A192">
            <v>41579</v>
          </cell>
          <cell r="B192">
            <v>129.22999999999999</v>
          </cell>
        </row>
        <row r="193">
          <cell r="A193">
            <v>41609</v>
          </cell>
          <cell r="B193">
            <v>132.85</v>
          </cell>
        </row>
        <row r="194">
          <cell r="A194">
            <v>41640</v>
          </cell>
          <cell r="B194">
            <v>135.37</v>
          </cell>
        </row>
        <row r="195">
          <cell r="A195">
            <v>41671</v>
          </cell>
          <cell r="B195">
            <v>140.49</v>
          </cell>
        </row>
        <row r="196">
          <cell r="A196">
            <v>41699</v>
          </cell>
          <cell r="B196">
            <v>140.66</v>
          </cell>
        </row>
        <row r="197">
          <cell r="A197">
            <v>41730</v>
          </cell>
          <cell r="B197">
            <v>136.79</v>
          </cell>
        </row>
        <row r="198">
          <cell r="A198">
            <v>41760</v>
          </cell>
          <cell r="B198">
            <v>134.28</v>
          </cell>
        </row>
        <row r="199">
          <cell r="A199">
            <v>41791</v>
          </cell>
          <cell r="B199">
            <v>133.55000000000001</v>
          </cell>
        </row>
        <row r="200">
          <cell r="A200">
            <v>41821</v>
          </cell>
          <cell r="B200">
            <v>131.30000000000001</v>
          </cell>
        </row>
        <row r="201">
          <cell r="A201">
            <v>41852</v>
          </cell>
          <cell r="B201">
            <v>129.87</v>
          </cell>
        </row>
        <row r="202">
          <cell r="A202">
            <v>41883</v>
          </cell>
          <cell r="B202">
            <v>132.38999999999999</v>
          </cell>
        </row>
        <row r="203">
          <cell r="A203">
            <v>41913</v>
          </cell>
          <cell r="B203">
            <v>139.28</v>
          </cell>
        </row>
        <row r="204">
          <cell r="A204">
            <v>41944</v>
          </cell>
          <cell r="B204">
            <v>144.97</v>
          </cell>
        </row>
        <row r="205">
          <cell r="A205">
            <v>41974</v>
          </cell>
          <cell r="B205">
            <v>144.54</v>
          </cell>
        </row>
        <row r="206">
          <cell r="A206">
            <v>42005</v>
          </cell>
          <cell r="B206">
            <v>137.63999999999999</v>
          </cell>
        </row>
        <row r="207">
          <cell r="A207">
            <v>42036</v>
          </cell>
          <cell r="B207">
            <v>143.96</v>
          </cell>
        </row>
        <row r="208">
          <cell r="A208">
            <v>42064</v>
          </cell>
          <cell r="B208">
            <v>155.69</v>
          </cell>
        </row>
        <row r="209">
          <cell r="A209">
            <v>42095</v>
          </cell>
          <cell r="B209">
            <v>151.96</v>
          </cell>
        </row>
        <row r="210">
          <cell r="A210">
            <v>42125</v>
          </cell>
          <cell r="B210">
            <v>153.69999999999999</v>
          </cell>
        </row>
        <row r="211">
          <cell r="A211">
            <v>42156</v>
          </cell>
          <cell r="B211">
            <v>155.07</v>
          </cell>
        </row>
        <row r="212">
          <cell r="A212">
            <v>42186</v>
          </cell>
          <cell r="B212">
            <v>160.33000000000001</v>
          </cell>
        </row>
        <row r="213">
          <cell r="A213">
            <v>42217</v>
          </cell>
          <cell r="B213">
            <v>168</v>
          </cell>
        </row>
        <row r="214">
          <cell r="A214">
            <v>42248</v>
          </cell>
          <cell r="B214">
            <v>183.62</v>
          </cell>
        </row>
        <row r="215">
          <cell r="A215">
            <v>42278</v>
          </cell>
          <cell r="B215">
            <v>185.03</v>
          </cell>
        </row>
        <row r="216">
          <cell r="A216">
            <v>42309</v>
          </cell>
          <cell r="B216">
            <v>176.15</v>
          </cell>
        </row>
        <row r="217">
          <cell r="A217">
            <v>42339</v>
          </cell>
          <cell r="B217">
            <v>178.15</v>
          </cell>
        </row>
        <row r="218">
          <cell r="A218">
            <v>42370</v>
          </cell>
          <cell r="B218">
            <v>183.39</v>
          </cell>
        </row>
        <row r="219">
          <cell r="A219">
            <v>42401</v>
          </cell>
          <cell r="B219">
            <v>180.54</v>
          </cell>
        </row>
        <row r="220">
          <cell r="A220">
            <v>42430</v>
          </cell>
          <cell r="B220">
            <v>170.41</v>
          </cell>
        </row>
        <row r="221">
          <cell r="A221">
            <v>42461</v>
          </cell>
          <cell r="B221">
            <v>164.72</v>
          </cell>
        </row>
        <row r="222">
          <cell r="A222">
            <v>42491</v>
          </cell>
          <cell r="B222">
            <v>166.25</v>
          </cell>
        </row>
        <row r="223">
          <cell r="A223">
            <v>42522</v>
          </cell>
          <cell r="B223">
            <v>166.98</v>
          </cell>
        </row>
        <row r="224">
          <cell r="A224">
            <v>42552</v>
          </cell>
          <cell r="B224">
            <v>158.77000000000001</v>
          </cell>
        </row>
        <row r="225">
          <cell r="A225">
            <v>42583</v>
          </cell>
          <cell r="B225">
            <v>155.61000000000001</v>
          </cell>
        </row>
        <row r="226">
          <cell r="A226">
            <v>42614</v>
          </cell>
          <cell r="B226">
            <v>158.33000000000001</v>
          </cell>
        </row>
        <row r="227">
          <cell r="A227">
            <v>42644</v>
          </cell>
          <cell r="B227">
            <v>158.07</v>
          </cell>
        </row>
        <row r="228">
          <cell r="A228">
            <v>42675</v>
          </cell>
          <cell r="B228">
            <v>166.76</v>
          </cell>
        </row>
        <row r="229">
          <cell r="A229">
            <v>42705</v>
          </cell>
          <cell r="B229">
            <v>170.31</v>
          </cell>
        </row>
        <row r="230">
          <cell r="A230">
            <v>42736</v>
          </cell>
          <cell r="B230">
            <v>165.23</v>
          </cell>
        </row>
        <row r="231">
          <cell r="A231">
            <v>42767</v>
          </cell>
          <cell r="B231">
            <v>159.6</v>
          </cell>
        </row>
        <row r="232">
          <cell r="A232">
            <v>42795</v>
          </cell>
          <cell r="B232">
            <v>156.07</v>
          </cell>
        </row>
        <row r="233">
          <cell r="A233">
            <v>42826</v>
          </cell>
          <cell r="B233">
            <v>156.15</v>
          </cell>
        </row>
        <row r="234">
          <cell r="A234">
            <v>42856</v>
          </cell>
          <cell r="B234">
            <v>160.04</v>
          </cell>
        </row>
        <row r="235">
          <cell r="A235">
            <v>42887</v>
          </cell>
          <cell r="B235">
            <v>159.74</v>
          </cell>
        </row>
        <row r="236">
          <cell r="A236">
            <v>42917</v>
          </cell>
          <cell r="B236">
            <v>157.57</v>
          </cell>
        </row>
        <row r="237">
          <cell r="A237">
            <v>42948</v>
          </cell>
          <cell r="B237">
            <v>154.22999999999999</v>
          </cell>
        </row>
        <row r="238">
          <cell r="A238">
            <v>42979</v>
          </cell>
          <cell r="B238">
            <v>157.54</v>
          </cell>
        </row>
        <row r="239">
          <cell r="A239">
            <v>43009</v>
          </cell>
          <cell r="B239">
            <v>162.52000000000001</v>
          </cell>
        </row>
        <row r="240">
          <cell r="A240">
            <v>43040</v>
          </cell>
          <cell r="B240">
            <v>171.15</v>
          </cell>
        </row>
        <row r="241">
          <cell r="A241">
            <v>43070</v>
          </cell>
          <cell r="B241">
            <v>169.65</v>
          </cell>
        </row>
        <row r="242">
          <cell r="A242">
            <v>43101</v>
          </cell>
          <cell r="B242">
            <v>171.2</v>
          </cell>
        </row>
        <row r="243">
          <cell r="A243">
            <v>43132</v>
          </cell>
          <cell r="B243">
            <v>171.78</v>
          </cell>
        </row>
        <row r="244">
          <cell r="A244">
            <v>43160</v>
          </cell>
          <cell r="B244">
            <v>169.09</v>
          </cell>
        </row>
        <row r="245">
          <cell r="A245">
            <v>43191</v>
          </cell>
          <cell r="B245">
            <v>175.83</v>
          </cell>
        </row>
        <row r="246">
          <cell r="A246">
            <v>43221</v>
          </cell>
          <cell r="B246">
            <v>191.92</v>
          </cell>
        </row>
        <row r="247">
          <cell r="A247">
            <v>43252</v>
          </cell>
          <cell r="B247">
            <v>197.93</v>
          </cell>
        </row>
        <row r="248">
          <cell r="A248">
            <v>43282</v>
          </cell>
          <cell r="B248">
            <v>197.04</v>
          </cell>
        </row>
        <row r="249">
          <cell r="A249">
            <v>43313</v>
          </cell>
          <cell r="B249">
            <v>198.68</v>
          </cell>
        </row>
        <row r="250">
          <cell r="A250">
            <v>43344</v>
          </cell>
          <cell r="B250">
            <v>210.59</v>
          </cell>
        </row>
        <row r="251">
          <cell r="A251">
            <v>43374</v>
          </cell>
          <cell r="B251">
            <v>197.73</v>
          </cell>
        </row>
        <row r="252">
          <cell r="A252">
            <v>43405</v>
          </cell>
          <cell r="B252">
            <v>192.92</v>
          </cell>
        </row>
        <row r="253">
          <cell r="A253">
            <v>43435</v>
          </cell>
          <cell r="B253">
            <v>193.73</v>
          </cell>
        </row>
        <row r="254">
          <cell r="A254">
            <v>43466</v>
          </cell>
          <cell r="B254">
            <v>186.91</v>
          </cell>
        </row>
        <row r="255">
          <cell r="A255">
            <v>43497</v>
          </cell>
          <cell r="B255">
            <v>187.38</v>
          </cell>
        </row>
        <row r="256">
          <cell r="A256">
            <v>43525</v>
          </cell>
          <cell r="B256">
            <v>192.19</v>
          </cell>
        </row>
        <row r="257">
          <cell r="A257">
            <v>43556</v>
          </cell>
          <cell r="B257">
            <v>195.13</v>
          </cell>
        </row>
        <row r="258">
          <cell r="A258">
            <v>43586</v>
          </cell>
          <cell r="B258">
            <v>191.27</v>
          </cell>
        </row>
        <row r="259">
          <cell r="A259">
            <v>43617</v>
          </cell>
          <cell r="B259">
            <v>181.86</v>
          </cell>
        </row>
        <row r="260">
          <cell r="A260">
            <v>43647</v>
          </cell>
          <cell r="B260">
            <v>180.49</v>
          </cell>
        </row>
        <row r="261">
          <cell r="A261">
            <v>43678</v>
          </cell>
          <cell r="B261">
            <v>180.99</v>
          </cell>
        </row>
        <row r="262">
          <cell r="A262">
            <v>43709</v>
          </cell>
          <cell r="B262">
            <v>190.45</v>
          </cell>
        </row>
        <row r="263">
          <cell r="A263">
            <v>43739</v>
          </cell>
          <cell r="B263">
            <v>194.65</v>
          </cell>
        </row>
        <row r="264">
          <cell r="A264">
            <v>43770</v>
          </cell>
          <cell r="B264">
            <v>204.27</v>
          </cell>
        </row>
        <row r="265">
          <cell r="A265">
            <v>43800</v>
          </cell>
          <cell r="B265">
            <v>205.54</v>
          </cell>
        </row>
        <row r="266">
          <cell r="A266">
            <v>43831</v>
          </cell>
          <cell r="B266">
            <v>207.56</v>
          </cell>
        </row>
        <row r="267">
          <cell r="A267">
            <v>43862</v>
          </cell>
          <cell r="B267">
            <v>206.62</v>
          </cell>
        </row>
        <row r="268">
          <cell r="A268">
            <v>43891</v>
          </cell>
          <cell r="B268">
            <v>197.72</v>
          </cell>
        </row>
        <row r="269">
          <cell r="A269">
            <v>43922</v>
          </cell>
          <cell r="B269">
            <v>200.81</v>
          </cell>
        </row>
        <row r="270">
          <cell r="A270">
            <v>43952</v>
          </cell>
          <cell r="B270">
            <v>225.52</v>
          </cell>
        </row>
        <row r="271">
          <cell r="A271">
            <v>43983</v>
          </cell>
          <cell r="B271">
            <v>214.57</v>
          </cell>
        </row>
        <row r="272">
          <cell r="A272">
            <v>44013</v>
          </cell>
          <cell r="B272">
            <v>229.77</v>
          </cell>
        </row>
        <row r="273">
          <cell r="A273">
            <v>44044</v>
          </cell>
          <cell r="B273">
            <v>251.34</v>
          </cell>
        </row>
        <row r="274">
          <cell r="A274">
            <v>44075</v>
          </cell>
          <cell r="B274">
            <v>252.69</v>
          </cell>
        </row>
        <row r="275">
          <cell r="A275">
            <v>44105</v>
          </cell>
          <cell r="B275">
            <v>266.69</v>
          </cell>
        </row>
        <row r="276">
          <cell r="A276">
            <v>44136</v>
          </cell>
          <cell r="B276">
            <v>267</v>
          </cell>
        </row>
        <row r="277">
          <cell r="A277">
            <v>44166</v>
          </cell>
          <cell r="B277">
            <v>263.38</v>
          </cell>
        </row>
        <row r="278">
          <cell r="A278">
            <v>44197</v>
          </cell>
          <cell r="B278">
            <v>291.18</v>
          </cell>
        </row>
        <row r="279">
          <cell r="A279">
            <v>44228</v>
          </cell>
          <cell r="B279">
            <v>311.64999999999998</v>
          </cell>
        </row>
        <row r="280">
          <cell r="A280">
            <v>44256</v>
          </cell>
          <cell r="B280">
            <v>328.22</v>
          </cell>
        </row>
        <row r="281">
          <cell r="A281">
            <v>44287</v>
          </cell>
          <cell r="B281">
            <v>332.2</v>
          </cell>
        </row>
        <row r="282">
          <cell r="A282">
            <v>44317</v>
          </cell>
          <cell r="B282">
            <v>335.87</v>
          </cell>
        </row>
        <row r="283">
          <cell r="A283">
            <v>44348</v>
          </cell>
          <cell r="B283">
            <v>323.94</v>
          </cell>
        </row>
        <row r="284">
          <cell r="A284">
            <v>44378</v>
          </cell>
          <cell r="B284">
            <v>340.69</v>
          </cell>
        </row>
        <row r="285">
          <cell r="A285">
            <v>44409</v>
          </cell>
          <cell r="B285">
            <v>352.27</v>
          </cell>
        </row>
        <row r="286">
          <cell r="A286">
            <v>44440</v>
          </cell>
          <cell r="B286">
            <v>360.47</v>
          </cell>
        </row>
        <row r="287">
          <cell r="A287">
            <v>44470</v>
          </cell>
          <cell r="B287">
            <v>401.15</v>
          </cell>
        </row>
        <row r="288">
          <cell r="A288">
            <v>44501</v>
          </cell>
          <cell r="B288">
            <v>399.81</v>
          </cell>
        </row>
        <row r="289">
          <cell r="A289">
            <v>44531</v>
          </cell>
          <cell r="B289">
            <v>396.96</v>
          </cell>
        </row>
        <row r="290">
          <cell r="A290">
            <v>44562</v>
          </cell>
          <cell r="B290">
            <v>408.84</v>
          </cell>
        </row>
        <row r="291">
          <cell r="A291">
            <v>44593</v>
          </cell>
          <cell r="B291">
            <v>405.63</v>
          </cell>
        </row>
        <row r="292">
          <cell r="A292">
            <v>44621</v>
          </cell>
          <cell r="B292">
            <v>423.39</v>
          </cell>
        </row>
        <row r="293">
          <cell r="A293">
            <v>44652</v>
          </cell>
          <cell r="B293">
            <v>418.63</v>
          </cell>
        </row>
        <row r="294">
          <cell r="A294">
            <v>44682</v>
          </cell>
          <cell r="B294">
            <v>432.11</v>
          </cell>
        </row>
        <row r="295">
          <cell r="A295">
            <v>44713</v>
          </cell>
          <cell r="B295">
            <v>428.02</v>
          </cell>
        </row>
        <row r="296">
          <cell r="A296">
            <v>44743</v>
          </cell>
          <cell r="B296">
            <v>417.62</v>
          </cell>
        </row>
        <row r="297">
          <cell r="A297">
            <v>44774</v>
          </cell>
          <cell r="B297">
            <v>414.63</v>
          </cell>
        </row>
        <row r="298">
          <cell r="A298">
            <v>44805</v>
          </cell>
          <cell r="B298">
            <v>408.91</v>
          </cell>
        </row>
        <row r="299">
          <cell r="A299">
            <v>44835</v>
          </cell>
          <cell r="B299">
            <v>394.52</v>
          </cell>
        </row>
        <row r="300">
          <cell r="A300">
            <v>44866</v>
          </cell>
          <cell r="B300">
            <v>399.49</v>
          </cell>
        </row>
        <row r="301">
          <cell r="A301">
            <v>44896</v>
          </cell>
          <cell r="B301">
            <v>390.76</v>
          </cell>
        </row>
      </sheetData>
      <sheetData sheetId="7">
        <row r="1">
          <cell r="A1" t="str">
            <v>date</v>
          </cell>
          <cell r="B1" t="str">
            <v>27575</v>
          </cell>
        </row>
        <row r="2">
          <cell r="A2">
            <v>35796</v>
          </cell>
          <cell r="B2">
            <v>46.84</v>
          </cell>
        </row>
        <row r="3">
          <cell r="A3">
            <v>35827</v>
          </cell>
          <cell r="B3">
            <v>46.62</v>
          </cell>
        </row>
        <row r="4">
          <cell r="A4">
            <v>35855</v>
          </cell>
          <cell r="B4">
            <v>45.4</v>
          </cell>
        </row>
        <row r="5">
          <cell r="A5">
            <v>35886</v>
          </cell>
          <cell r="B5">
            <v>44.87</v>
          </cell>
        </row>
        <row r="6">
          <cell r="A6">
            <v>35916</v>
          </cell>
          <cell r="B6">
            <v>45.28</v>
          </cell>
        </row>
        <row r="7">
          <cell r="A7">
            <v>35947</v>
          </cell>
          <cell r="B7">
            <v>43.31</v>
          </cell>
        </row>
        <row r="8">
          <cell r="A8">
            <v>35977</v>
          </cell>
          <cell r="B8">
            <v>42.52</v>
          </cell>
        </row>
        <row r="9">
          <cell r="A9">
            <v>36008</v>
          </cell>
          <cell r="B9">
            <v>42.09</v>
          </cell>
        </row>
        <row r="10">
          <cell r="A10">
            <v>36039</v>
          </cell>
          <cell r="B10">
            <v>41.03</v>
          </cell>
        </row>
        <row r="11">
          <cell r="A11">
            <v>36069</v>
          </cell>
          <cell r="B11">
            <v>41.88</v>
          </cell>
        </row>
        <row r="12">
          <cell r="A12">
            <v>36100</v>
          </cell>
          <cell r="B12">
            <v>42.29</v>
          </cell>
        </row>
        <row r="13">
          <cell r="A13">
            <v>36130</v>
          </cell>
          <cell r="B13">
            <v>41.29</v>
          </cell>
        </row>
        <row r="14">
          <cell r="A14">
            <v>36161</v>
          </cell>
          <cell r="B14">
            <v>51.13</v>
          </cell>
        </row>
        <row r="15">
          <cell r="A15">
            <v>36192</v>
          </cell>
          <cell r="B15">
            <v>62.55</v>
          </cell>
        </row>
        <row r="16">
          <cell r="A16">
            <v>36220</v>
          </cell>
          <cell r="B16">
            <v>59.65</v>
          </cell>
        </row>
        <row r="17">
          <cell r="A17">
            <v>36251</v>
          </cell>
          <cell r="B17">
            <v>51.82</v>
          </cell>
        </row>
        <row r="18">
          <cell r="A18">
            <v>36281</v>
          </cell>
          <cell r="B18">
            <v>51.53</v>
          </cell>
        </row>
        <row r="19">
          <cell r="A19">
            <v>36312</v>
          </cell>
          <cell r="B19">
            <v>54.19</v>
          </cell>
        </row>
        <row r="20">
          <cell r="A20">
            <v>36342</v>
          </cell>
          <cell r="B20">
            <v>52.24</v>
          </cell>
        </row>
        <row r="21">
          <cell r="A21">
            <v>36373</v>
          </cell>
          <cell r="B21">
            <v>56.6</v>
          </cell>
        </row>
        <row r="22">
          <cell r="A22">
            <v>36404</v>
          </cell>
          <cell r="B22">
            <v>58.22</v>
          </cell>
        </row>
        <row r="23">
          <cell r="A23">
            <v>36434</v>
          </cell>
          <cell r="B23">
            <v>61.29</v>
          </cell>
        </row>
        <row r="24">
          <cell r="A24">
            <v>36465</v>
          </cell>
          <cell r="B24">
            <v>61.16</v>
          </cell>
        </row>
        <row r="25">
          <cell r="A25">
            <v>36495</v>
          </cell>
          <cell r="B25">
            <v>58.06</v>
          </cell>
        </row>
        <row r="26">
          <cell r="A26">
            <v>36526</v>
          </cell>
          <cell r="B26">
            <v>57.22</v>
          </cell>
        </row>
        <row r="27">
          <cell r="A27">
            <v>36557</v>
          </cell>
          <cell r="B27">
            <v>55.61</v>
          </cell>
        </row>
        <row r="28">
          <cell r="A28">
            <v>36586</v>
          </cell>
          <cell r="B28">
            <v>55.12</v>
          </cell>
        </row>
        <row r="29">
          <cell r="A29">
            <v>36617</v>
          </cell>
          <cell r="B29">
            <v>56.73</v>
          </cell>
        </row>
        <row r="30">
          <cell r="A30">
            <v>36647</v>
          </cell>
          <cell r="B30">
            <v>59.72</v>
          </cell>
        </row>
        <row r="31">
          <cell r="A31">
            <v>36678</v>
          </cell>
          <cell r="B31">
            <v>59.81</v>
          </cell>
        </row>
        <row r="32">
          <cell r="A32">
            <v>36708</v>
          </cell>
          <cell r="B32">
            <v>59.82</v>
          </cell>
        </row>
        <row r="33">
          <cell r="A33">
            <v>36739</v>
          </cell>
          <cell r="B33">
            <v>59.81</v>
          </cell>
        </row>
        <row r="34">
          <cell r="A34">
            <v>36770</v>
          </cell>
          <cell r="B34">
            <v>60.65</v>
          </cell>
        </row>
        <row r="35">
          <cell r="A35">
            <v>36800</v>
          </cell>
          <cell r="B35">
            <v>63.24</v>
          </cell>
        </row>
        <row r="36">
          <cell r="A36">
            <v>36831</v>
          </cell>
          <cell r="B36">
            <v>65.09</v>
          </cell>
        </row>
        <row r="37">
          <cell r="A37">
            <v>36861</v>
          </cell>
          <cell r="B37">
            <v>66.36</v>
          </cell>
        </row>
        <row r="38">
          <cell r="A38">
            <v>36892</v>
          </cell>
          <cell r="B38">
            <v>66.680000000000007</v>
          </cell>
        </row>
        <row r="39">
          <cell r="A39">
            <v>36923</v>
          </cell>
          <cell r="B39">
            <v>67.540000000000006</v>
          </cell>
        </row>
        <row r="40">
          <cell r="A40">
            <v>36951</v>
          </cell>
          <cell r="B40">
            <v>67.03</v>
          </cell>
        </row>
        <row r="41">
          <cell r="A41">
            <v>36982</v>
          </cell>
          <cell r="B41">
            <v>68.72</v>
          </cell>
        </row>
        <row r="42">
          <cell r="A42">
            <v>37012</v>
          </cell>
          <cell r="B42">
            <v>72.17</v>
          </cell>
        </row>
        <row r="43">
          <cell r="A43">
            <v>37043</v>
          </cell>
          <cell r="B43">
            <v>75.06</v>
          </cell>
        </row>
        <row r="44">
          <cell r="A44">
            <v>37073</v>
          </cell>
          <cell r="B44">
            <v>77.52</v>
          </cell>
        </row>
        <row r="45">
          <cell r="A45">
            <v>37104</v>
          </cell>
          <cell r="B45">
            <v>75.88</v>
          </cell>
        </row>
        <row r="46">
          <cell r="A46">
            <v>37135</v>
          </cell>
          <cell r="B46">
            <v>77.2</v>
          </cell>
        </row>
        <row r="47">
          <cell r="A47">
            <v>37165</v>
          </cell>
          <cell r="B47">
            <v>74.760000000000005</v>
          </cell>
        </row>
        <row r="48">
          <cell r="A48">
            <v>37196</v>
          </cell>
          <cell r="B48">
            <v>72.06</v>
          </cell>
        </row>
        <row r="49">
          <cell r="A49">
            <v>37226</v>
          </cell>
          <cell r="B49">
            <v>67.41</v>
          </cell>
        </row>
        <row r="50">
          <cell r="A50">
            <v>37257</v>
          </cell>
          <cell r="B50">
            <v>69.459999999999994</v>
          </cell>
        </row>
        <row r="51">
          <cell r="A51">
            <v>37288</v>
          </cell>
          <cell r="B51">
            <v>69.05</v>
          </cell>
        </row>
        <row r="52">
          <cell r="A52">
            <v>37316</v>
          </cell>
          <cell r="B52">
            <v>65.23</v>
          </cell>
        </row>
        <row r="53">
          <cell r="A53">
            <v>37347</v>
          </cell>
          <cell r="B53">
            <v>61.44</v>
          </cell>
        </row>
        <row r="54">
          <cell r="A54">
            <v>37377</v>
          </cell>
          <cell r="B54">
            <v>65.959999999999994</v>
          </cell>
        </row>
        <row r="55">
          <cell r="A55">
            <v>37408</v>
          </cell>
          <cell r="B55">
            <v>73.010000000000005</v>
          </cell>
        </row>
        <row r="56">
          <cell r="A56">
            <v>37438</v>
          </cell>
          <cell r="B56">
            <v>84.62</v>
          </cell>
        </row>
        <row r="57">
          <cell r="A57">
            <v>37469</v>
          </cell>
          <cell r="B57">
            <v>90.18</v>
          </cell>
        </row>
        <row r="58">
          <cell r="A58">
            <v>37500</v>
          </cell>
          <cell r="B58">
            <v>100.91</v>
          </cell>
        </row>
        <row r="59">
          <cell r="A59">
            <v>37530</v>
          </cell>
          <cell r="B59">
            <v>117.08</v>
          </cell>
        </row>
        <row r="60">
          <cell r="A60">
            <v>37561</v>
          </cell>
          <cell r="B60">
            <v>115.72</v>
          </cell>
        </row>
        <row r="61">
          <cell r="A61">
            <v>37591</v>
          </cell>
          <cell r="B61">
            <v>118.12</v>
          </cell>
        </row>
        <row r="62">
          <cell r="A62">
            <v>37622</v>
          </cell>
          <cell r="B62">
            <v>113.91</v>
          </cell>
        </row>
        <row r="63">
          <cell r="A63">
            <v>37653</v>
          </cell>
          <cell r="B63">
            <v>121.2</v>
          </cell>
        </row>
        <row r="64">
          <cell r="A64">
            <v>37681</v>
          </cell>
          <cell r="B64">
            <v>110.18</v>
          </cell>
        </row>
        <row r="65">
          <cell r="A65">
            <v>37712</v>
          </cell>
          <cell r="B65">
            <v>101.84</v>
          </cell>
        </row>
        <row r="66">
          <cell r="A66">
            <v>37742</v>
          </cell>
          <cell r="B66">
            <v>96.52</v>
          </cell>
        </row>
        <row r="67">
          <cell r="A67">
            <v>37773</v>
          </cell>
          <cell r="B67">
            <v>92.05</v>
          </cell>
        </row>
        <row r="68">
          <cell r="A68">
            <v>37803</v>
          </cell>
          <cell r="B68">
            <v>94.27</v>
          </cell>
        </row>
        <row r="69">
          <cell r="A69">
            <v>37834</v>
          </cell>
          <cell r="B69">
            <v>99.65</v>
          </cell>
        </row>
        <row r="70">
          <cell r="A70">
            <v>37865</v>
          </cell>
          <cell r="B70">
            <v>99.78</v>
          </cell>
        </row>
        <row r="71">
          <cell r="A71">
            <v>37895</v>
          </cell>
          <cell r="B71">
            <v>101.39</v>
          </cell>
        </row>
        <row r="72">
          <cell r="A72">
            <v>37926</v>
          </cell>
          <cell r="B72">
            <v>105.24</v>
          </cell>
        </row>
        <row r="73">
          <cell r="A73">
            <v>37956</v>
          </cell>
          <cell r="B73">
            <v>105.85</v>
          </cell>
        </row>
        <row r="74">
          <cell r="A74">
            <v>37987</v>
          </cell>
          <cell r="B74">
            <v>99.53</v>
          </cell>
        </row>
        <row r="75">
          <cell r="A75">
            <v>38018</v>
          </cell>
          <cell r="B75">
            <v>102.04</v>
          </cell>
        </row>
        <row r="76">
          <cell r="A76">
            <v>38047</v>
          </cell>
          <cell r="B76">
            <v>106.19</v>
          </cell>
        </row>
        <row r="77">
          <cell r="A77">
            <v>38078</v>
          </cell>
          <cell r="B77">
            <v>108.5</v>
          </cell>
        </row>
        <row r="78">
          <cell r="A78">
            <v>38108</v>
          </cell>
          <cell r="B78">
            <v>118.01</v>
          </cell>
        </row>
        <row r="79">
          <cell r="A79">
            <v>38139</v>
          </cell>
          <cell r="B79">
            <v>118.21</v>
          </cell>
        </row>
        <row r="80">
          <cell r="A80">
            <v>38169</v>
          </cell>
          <cell r="B80">
            <v>110.68</v>
          </cell>
        </row>
        <row r="81">
          <cell r="A81">
            <v>38200</v>
          </cell>
          <cell r="B81">
            <v>107.24</v>
          </cell>
        </row>
        <row r="82">
          <cell r="A82">
            <v>38231</v>
          </cell>
          <cell r="B82">
            <v>105.4</v>
          </cell>
        </row>
        <row r="83">
          <cell r="A83">
            <v>38261</v>
          </cell>
          <cell r="B83">
            <v>103.36</v>
          </cell>
        </row>
        <row r="84">
          <cell r="A84">
            <v>38292</v>
          </cell>
          <cell r="B84">
            <v>101.83</v>
          </cell>
        </row>
        <row r="85">
          <cell r="A85">
            <v>38322</v>
          </cell>
          <cell r="B85">
            <v>102.07</v>
          </cell>
        </row>
        <row r="86">
          <cell r="A86">
            <v>38353</v>
          </cell>
          <cell r="B86">
            <v>101.36</v>
          </cell>
        </row>
        <row r="87">
          <cell r="A87">
            <v>38384</v>
          </cell>
          <cell r="B87">
            <v>98.74</v>
          </cell>
        </row>
        <row r="88">
          <cell r="A88">
            <v>38412</v>
          </cell>
          <cell r="B88">
            <v>106.39</v>
          </cell>
        </row>
        <row r="89">
          <cell r="A89">
            <v>38443</v>
          </cell>
          <cell r="B89">
            <v>99.59</v>
          </cell>
        </row>
        <row r="90">
          <cell r="A90">
            <v>38473</v>
          </cell>
          <cell r="B90">
            <v>94.57</v>
          </cell>
        </row>
        <row r="91">
          <cell r="A91">
            <v>38504</v>
          </cell>
          <cell r="B91">
            <v>91.39</v>
          </cell>
        </row>
        <row r="92">
          <cell r="A92">
            <v>38534</v>
          </cell>
          <cell r="B92">
            <v>90.03</v>
          </cell>
        </row>
        <row r="93">
          <cell r="A93">
            <v>38565</v>
          </cell>
          <cell r="B93">
            <v>89.02</v>
          </cell>
        </row>
        <row r="94">
          <cell r="A94">
            <v>38596</v>
          </cell>
          <cell r="B94">
            <v>89.04</v>
          </cell>
        </row>
        <row r="95">
          <cell r="A95">
            <v>38626</v>
          </cell>
          <cell r="B95">
            <v>92.41</v>
          </cell>
        </row>
        <row r="96">
          <cell r="A96">
            <v>38657</v>
          </cell>
          <cell r="B96">
            <v>92.02</v>
          </cell>
        </row>
        <row r="97">
          <cell r="A97">
            <v>38687</v>
          </cell>
          <cell r="B97">
            <v>100</v>
          </cell>
        </row>
        <row r="98">
          <cell r="A98">
            <v>38718</v>
          </cell>
          <cell r="B98">
            <v>104.78</v>
          </cell>
        </row>
        <row r="99">
          <cell r="A99">
            <v>38749</v>
          </cell>
          <cell r="B99">
            <v>101.56</v>
          </cell>
        </row>
        <row r="100">
          <cell r="A100">
            <v>38777</v>
          </cell>
          <cell r="B100">
            <v>96.26</v>
          </cell>
        </row>
        <row r="101">
          <cell r="A101">
            <v>38808</v>
          </cell>
          <cell r="B101">
            <v>95.82</v>
          </cell>
        </row>
        <row r="102">
          <cell r="A102">
            <v>38838</v>
          </cell>
          <cell r="B102">
            <v>99.45</v>
          </cell>
        </row>
        <row r="103">
          <cell r="A103">
            <v>38869</v>
          </cell>
          <cell r="B103">
            <v>101.78</v>
          </cell>
        </row>
        <row r="104">
          <cell r="A104">
            <v>38899</v>
          </cell>
          <cell r="B104">
            <v>102.3</v>
          </cell>
        </row>
        <row r="105">
          <cell r="A105">
            <v>38930</v>
          </cell>
          <cell r="B105">
            <v>97.67</v>
          </cell>
        </row>
        <row r="106">
          <cell r="A106">
            <v>38961</v>
          </cell>
          <cell r="B106">
            <v>95.09</v>
          </cell>
        </row>
        <row r="107">
          <cell r="A107">
            <v>38991</v>
          </cell>
          <cell r="B107">
            <v>95.15</v>
          </cell>
        </row>
        <row r="108">
          <cell r="A108">
            <v>39022</v>
          </cell>
          <cell r="B108">
            <v>99.86</v>
          </cell>
        </row>
        <row r="109">
          <cell r="A109">
            <v>39052</v>
          </cell>
          <cell r="B109">
            <v>100.71</v>
          </cell>
        </row>
        <row r="110">
          <cell r="A110">
            <v>39083</v>
          </cell>
          <cell r="B110">
            <v>100.51</v>
          </cell>
        </row>
        <row r="111">
          <cell r="A111">
            <v>39114</v>
          </cell>
          <cell r="B111">
            <v>98.85</v>
          </cell>
        </row>
        <row r="112">
          <cell r="A112">
            <v>39142</v>
          </cell>
          <cell r="B112">
            <v>98.29</v>
          </cell>
        </row>
        <row r="113">
          <cell r="A113">
            <v>39173</v>
          </cell>
          <cell r="B113">
            <v>92.61</v>
          </cell>
        </row>
        <row r="114">
          <cell r="A114">
            <v>39203</v>
          </cell>
          <cell r="B114">
            <v>89.54</v>
          </cell>
        </row>
        <row r="115">
          <cell r="A115">
            <v>39234</v>
          </cell>
          <cell r="B115">
            <v>87.96</v>
          </cell>
        </row>
        <row r="116">
          <cell r="A116">
            <v>39264</v>
          </cell>
          <cell r="B116">
            <v>88.33</v>
          </cell>
        </row>
        <row r="117">
          <cell r="A117">
            <v>39295</v>
          </cell>
          <cell r="B117">
            <v>91.72</v>
          </cell>
        </row>
        <row r="118">
          <cell r="A118">
            <v>39326</v>
          </cell>
          <cell r="B118">
            <v>92.83</v>
          </cell>
        </row>
        <row r="119">
          <cell r="A119">
            <v>39356</v>
          </cell>
          <cell r="B119">
            <v>89.37</v>
          </cell>
        </row>
        <row r="120">
          <cell r="A120">
            <v>39387</v>
          </cell>
          <cell r="B120">
            <v>89.62</v>
          </cell>
        </row>
        <row r="121">
          <cell r="A121">
            <v>39417</v>
          </cell>
          <cell r="B121">
            <v>93.98</v>
          </cell>
        </row>
        <row r="122">
          <cell r="A122">
            <v>39448</v>
          </cell>
          <cell r="B122">
            <v>98.05</v>
          </cell>
        </row>
        <row r="123">
          <cell r="A123">
            <v>39479</v>
          </cell>
          <cell r="B123">
            <v>102.18</v>
          </cell>
        </row>
        <row r="124">
          <cell r="A124">
            <v>39508</v>
          </cell>
          <cell r="B124">
            <v>102.15</v>
          </cell>
        </row>
        <row r="125">
          <cell r="A125">
            <v>39539</v>
          </cell>
          <cell r="B125">
            <v>100.4</v>
          </cell>
        </row>
        <row r="126">
          <cell r="A126">
            <v>39569</v>
          </cell>
          <cell r="B126">
            <v>99.51</v>
          </cell>
        </row>
        <row r="127">
          <cell r="A127">
            <v>39600</v>
          </cell>
          <cell r="B127">
            <v>101.57</v>
          </cell>
        </row>
        <row r="128">
          <cell r="A128">
            <v>39630</v>
          </cell>
          <cell r="B128">
            <v>100.35</v>
          </cell>
        </row>
        <row r="129">
          <cell r="A129">
            <v>39661</v>
          </cell>
          <cell r="B129">
            <v>95.88</v>
          </cell>
        </row>
        <row r="130">
          <cell r="A130">
            <v>39692</v>
          </cell>
          <cell r="B130">
            <v>102.73</v>
          </cell>
        </row>
        <row r="131">
          <cell r="A131">
            <v>39722</v>
          </cell>
          <cell r="B131">
            <v>104.17</v>
          </cell>
        </row>
        <row r="132">
          <cell r="A132">
            <v>39753</v>
          </cell>
          <cell r="B132">
            <v>101.91</v>
          </cell>
        </row>
        <row r="133">
          <cell r="A133">
            <v>39783</v>
          </cell>
          <cell r="B133">
            <v>105.39</v>
          </cell>
        </row>
        <row r="134">
          <cell r="A134">
            <v>39814</v>
          </cell>
          <cell r="B134">
            <v>106.54</v>
          </cell>
        </row>
        <row r="135">
          <cell r="A135">
            <v>39845</v>
          </cell>
          <cell r="B135">
            <v>103.6</v>
          </cell>
        </row>
        <row r="136">
          <cell r="A136">
            <v>39873</v>
          </cell>
          <cell r="B136">
            <v>101.46</v>
          </cell>
        </row>
        <row r="137">
          <cell r="A137">
            <v>39904</v>
          </cell>
          <cell r="B137">
            <v>101.47</v>
          </cell>
        </row>
        <row r="138">
          <cell r="A138">
            <v>39934</v>
          </cell>
          <cell r="B138">
            <v>101.02</v>
          </cell>
        </row>
        <row r="139">
          <cell r="A139">
            <v>39965</v>
          </cell>
          <cell r="B139">
            <v>94.71</v>
          </cell>
        </row>
        <row r="140">
          <cell r="A140">
            <v>39995</v>
          </cell>
          <cell r="B140">
            <v>94.28</v>
          </cell>
        </row>
        <row r="141">
          <cell r="A141">
            <v>40026</v>
          </cell>
          <cell r="B141">
            <v>93.61</v>
          </cell>
        </row>
        <row r="142">
          <cell r="A142">
            <v>40057</v>
          </cell>
          <cell r="B142">
            <v>91.52</v>
          </cell>
        </row>
        <row r="143">
          <cell r="A143">
            <v>40087</v>
          </cell>
          <cell r="B143">
            <v>90.83</v>
          </cell>
        </row>
        <row r="144">
          <cell r="A144">
            <v>40118</v>
          </cell>
          <cell r="B144">
            <v>93.37</v>
          </cell>
        </row>
        <row r="145">
          <cell r="A145">
            <v>40148</v>
          </cell>
          <cell r="B145">
            <v>96.99</v>
          </cell>
        </row>
        <row r="146">
          <cell r="A146">
            <v>40179</v>
          </cell>
          <cell r="B146">
            <v>101.01</v>
          </cell>
        </row>
        <row r="147">
          <cell r="A147">
            <v>40210</v>
          </cell>
          <cell r="B147">
            <v>102.85</v>
          </cell>
        </row>
        <row r="148">
          <cell r="A148">
            <v>40238</v>
          </cell>
          <cell r="B148">
            <v>95.08</v>
          </cell>
        </row>
        <row r="149">
          <cell r="A149">
            <v>40269</v>
          </cell>
          <cell r="B149">
            <v>92.12</v>
          </cell>
        </row>
        <row r="150">
          <cell r="A150">
            <v>40299</v>
          </cell>
          <cell r="B150">
            <v>92.38</v>
          </cell>
        </row>
        <row r="151">
          <cell r="A151">
            <v>40330</v>
          </cell>
          <cell r="B151">
            <v>90.98</v>
          </cell>
        </row>
        <row r="152">
          <cell r="A152">
            <v>40360</v>
          </cell>
          <cell r="B152">
            <v>93.16</v>
          </cell>
        </row>
        <row r="153">
          <cell r="A153">
            <v>40391</v>
          </cell>
          <cell r="B153">
            <v>98.32</v>
          </cell>
        </row>
        <row r="154">
          <cell r="A154">
            <v>40422</v>
          </cell>
          <cell r="B154">
            <v>104.42</v>
          </cell>
        </row>
        <row r="155">
          <cell r="A155">
            <v>40452</v>
          </cell>
          <cell r="B155">
            <v>108.89</v>
          </cell>
        </row>
        <row r="156">
          <cell r="A156">
            <v>40483</v>
          </cell>
          <cell r="B156">
            <v>117.82</v>
          </cell>
        </row>
        <row r="157">
          <cell r="A157">
            <v>40513</v>
          </cell>
          <cell r="B157">
            <v>123.07</v>
          </cell>
        </row>
        <row r="158">
          <cell r="A158">
            <v>40544</v>
          </cell>
          <cell r="B158">
            <v>129.72</v>
          </cell>
        </row>
        <row r="159">
          <cell r="A159">
            <v>40575</v>
          </cell>
          <cell r="B159">
            <v>138.16</v>
          </cell>
        </row>
        <row r="160">
          <cell r="A160">
            <v>40603</v>
          </cell>
          <cell r="B160">
            <v>135.78</v>
          </cell>
        </row>
        <row r="161">
          <cell r="A161">
            <v>40634</v>
          </cell>
          <cell r="B161">
            <v>128.88</v>
          </cell>
        </row>
        <row r="162">
          <cell r="A162">
            <v>40664</v>
          </cell>
          <cell r="B162">
            <v>121.25</v>
          </cell>
        </row>
        <row r="163">
          <cell r="A163">
            <v>40695</v>
          </cell>
          <cell r="B163">
            <v>119.31</v>
          </cell>
        </row>
        <row r="164">
          <cell r="A164">
            <v>40725</v>
          </cell>
          <cell r="B164">
            <v>116.87</v>
          </cell>
        </row>
        <row r="165">
          <cell r="A165">
            <v>40756</v>
          </cell>
          <cell r="B165">
            <v>119.72</v>
          </cell>
        </row>
        <row r="166">
          <cell r="A166">
            <v>40787</v>
          </cell>
          <cell r="B166">
            <v>129.76</v>
          </cell>
        </row>
        <row r="167">
          <cell r="A167">
            <v>40817</v>
          </cell>
          <cell r="B167">
            <v>126.6</v>
          </cell>
        </row>
        <row r="168">
          <cell r="A168">
            <v>40848</v>
          </cell>
          <cell r="B168">
            <v>125.33</v>
          </cell>
        </row>
        <row r="169">
          <cell r="A169">
            <v>40878</v>
          </cell>
          <cell r="B169">
            <v>124.27</v>
          </cell>
        </row>
        <row r="170">
          <cell r="A170">
            <v>40909</v>
          </cell>
          <cell r="B170">
            <v>126.13</v>
          </cell>
        </row>
        <row r="171">
          <cell r="A171">
            <v>40940</v>
          </cell>
          <cell r="B171">
            <v>121.72</v>
          </cell>
        </row>
        <row r="172">
          <cell r="A172">
            <v>40969</v>
          </cell>
          <cell r="B172">
            <v>124.22</v>
          </cell>
        </row>
        <row r="173">
          <cell r="A173">
            <v>41000</v>
          </cell>
          <cell r="B173">
            <v>123.92</v>
          </cell>
        </row>
        <row r="174">
          <cell r="A174">
            <v>41030</v>
          </cell>
          <cell r="B174">
            <v>125.73</v>
          </cell>
        </row>
        <row r="175">
          <cell r="A175">
            <v>41061</v>
          </cell>
          <cell r="B175">
            <v>126.11</v>
          </cell>
        </row>
        <row r="176">
          <cell r="A176">
            <v>41091</v>
          </cell>
          <cell r="B176">
            <v>138.71</v>
          </cell>
        </row>
        <row r="177">
          <cell r="A177">
            <v>41122</v>
          </cell>
          <cell r="B177">
            <v>139.31</v>
          </cell>
        </row>
        <row r="178">
          <cell r="A178">
            <v>41153</v>
          </cell>
          <cell r="B178">
            <v>139.05000000000001</v>
          </cell>
        </row>
        <row r="179">
          <cell r="A179">
            <v>41183</v>
          </cell>
          <cell r="B179">
            <v>136.54</v>
          </cell>
        </row>
        <row r="180">
          <cell r="A180">
            <v>41214</v>
          </cell>
          <cell r="B180">
            <v>137.88</v>
          </cell>
        </row>
        <row r="181">
          <cell r="A181">
            <v>41244</v>
          </cell>
          <cell r="B181">
            <v>139.30000000000001</v>
          </cell>
        </row>
        <row r="182">
          <cell r="A182">
            <v>41275</v>
          </cell>
          <cell r="B182">
            <v>136.07</v>
          </cell>
        </row>
        <row r="183">
          <cell r="A183">
            <v>41306</v>
          </cell>
          <cell r="B183">
            <v>131.05000000000001</v>
          </cell>
        </row>
        <row r="184">
          <cell r="A184">
            <v>41334</v>
          </cell>
          <cell r="B184">
            <v>129.9</v>
          </cell>
        </row>
        <row r="185">
          <cell r="A185">
            <v>41365</v>
          </cell>
          <cell r="B185">
            <v>128.12</v>
          </cell>
        </row>
        <row r="186">
          <cell r="A186">
            <v>41395</v>
          </cell>
          <cell r="B186">
            <v>128.79</v>
          </cell>
        </row>
        <row r="187">
          <cell r="A187">
            <v>41426</v>
          </cell>
          <cell r="B187">
            <v>136.06</v>
          </cell>
        </row>
        <row r="188">
          <cell r="A188">
            <v>41456</v>
          </cell>
          <cell r="B188">
            <v>138.88999999999999</v>
          </cell>
        </row>
        <row r="189">
          <cell r="A189">
            <v>41487</v>
          </cell>
          <cell r="B189">
            <v>142.51</v>
          </cell>
        </row>
        <row r="190">
          <cell r="A190">
            <v>41518</v>
          </cell>
          <cell r="B190">
            <v>139</v>
          </cell>
        </row>
        <row r="191">
          <cell r="A191">
            <v>41548</v>
          </cell>
          <cell r="B191">
            <v>134.81</v>
          </cell>
        </row>
        <row r="192">
          <cell r="A192">
            <v>41579</v>
          </cell>
          <cell r="B192">
            <v>139.12</v>
          </cell>
        </row>
        <row r="193">
          <cell r="A193">
            <v>41609</v>
          </cell>
          <cell r="B193">
            <v>141.76</v>
          </cell>
        </row>
        <row r="194">
          <cell r="A194">
            <v>41640</v>
          </cell>
          <cell r="B194">
            <v>144.83000000000001</v>
          </cell>
        </row>
        <row r="195">
          <cell r="A195">
            <v>41671</v>
          </cell>
          <cell r="B195">
            <v>151.74</v>
          </cell>
        </row>
        <row r="196">
          <cell r="A196">
            <v>41699</v>
          </cell>
          <cell r="B196">
            <v>154.33000000000001</v>
          </cell>
        </row>
        <row r="197">
          <cell r="A197">
            <v>41730</v>
          </cell>
          <cell r="B197">
            <v>149.81</v>
          </cell>
        </row>
        <row r="198">
          <cell r="A198">
            <v>41760</v>
          </cell>
          <cell r="B198">
            <v>146.61000000000001</v>
          </cell>
        </row>
        <row r="199">
          <cell r="A199">
            <v>41791</v>
          </cell>
          <cell r="B199">
            <v>144.63</v>
          </cell>
        </row>
        <row r="200">
          <cell r="A200">
            <v>41821</v>
          </cell>
          <cell r="B200">
            <v>141.69</v>
          </cell>
        </row>
        <row r="201">
          <cell r="A201">
            <v>41852</v>
          </cell>
          <cell r="B201">
            <v>138.88999999999999</v>
          </cell>
        </row>
        <row r="202">
          <cell r="A202">
            <v>41883</v>
          </cell>
          <cell r="B202">
            <v>142.97999999999999</v>
          </cell>
        </row>
        <row r="203">
          <cell r="A203">
            <v>41913</v>
          </cell>
          <cell r="B203">
            <v>153.56</v>
          </cell>
        </row>
        <row r="204">
          <cell r="A204">
            <v>41944</v>
          </cell>
          <cell r="B204">
            <v>159.38999999999999</v>
          </cell>
        </row>
        <row r="205">
          <cell r="A205">
            <v>41974</v>
          </cell>
          <cell r="B205">
            <v>162.05000000000001</v>
          </cell>
        </row>
        <row r="206">
          <cell r="A206">
            <v>42005</v>
          </cell>
          <cell r="B206">
            <v>156.59</v>
          </cell>
        </row>
        <row r="207">
          <cell r="A207">
            <v>42036</v>
          </cell>
          <cell r="B207">
            <v>162.47</v>
          </cell>
        </row>
        <row r="208">
          <cell r="A208">
            <v>42064</v>
          </cell>
          <cell r="B208">
            <v>175.44</v>
          </cell>
        </row>
        <row r="209">
          <cell r="A209">
            <v>42095</v>
          </cell>
          <cell r="B209">
            <v>171.26</v>
          </cell>
        </row>
        <row r="210">
          <cell r="A210">
            <v>42125</v>
          </cell>
          <cell r="B210">
            <v>171.9</v>
          </cell>
        </row>
        <row r="211">
          <cell r="A211">
            <v>42156</v>
          </cell>
          <cell r="B211">
            <v>175.76</v>
          </cell>
        </row>
        <row r="212">
          <cell r="A212">
            <v>42186</v>
          </cell>
          <cell r="B212">
            <v>184.09</v>
          </cell>
        </row>
        <row r="213">
          <cell r="A213">
            <v>42217</v>
          </cell>
          <cell r="B213">
            <v>193.41</v>
          </cell>
        </row>
        <row r="214">
          <cell r="A214">
            <v>42248</v>
          </cell>
          <cell r="B214">
            <v>210.3</v>
          </cell>
        </row>
        <row r="215">
          <cell r="A215">
            <v>42278</v>
          </cell>
          <cell r="B215">
            <v>213.08</v>
          </cell>
        </row>
        <row r="216">
          <cell r="A216">
            <v>42309</v>
          </cell>
          <cell r="B216">
            <v>205.23</v>
          </cell>
        </row>
        <row r="217">
          <cell r="A217">
            <v>42339</v>
          </cell>
          <cell r="B217">
            <v>209.86</v>
          </cell>
        </row>
        <row r="218">
          <cell r="A218">
            <v>42370</v>
          </cell>
          <cell r="B218">
            <v>216.68</v>
          </cell>
        </row>
        <row r="219">
          <cell r="A219">
            <v>42401</v>
          </cell>
          <cell r="B219">
            <v>210.97</v>
          </cell>
        </row>
        <row r="220">
          <cell r="A220">
            <v>42430</v>
          </cell>
          <cell r="B220">
            <v>197.22</v>
          </cell>
        </row>
        <row r="221">
          <cell r="A221">
            <v>42461</v>
          </cell>
          <cell r="B221">
            <v>188.81</v>
          </cell>
        </row>
        <row r="222">
          <cell r="A222">
            <v>42491</v>
          </cell>
          <cell r="B222">
            <v>190.48</v>
          </cell>
        </row>
        <row r="223">
          <cell r="A223">
            <v>42522</v>
          </cell>
          <cell r="B223">
            <v>190.51</v>
          </cell>
        </row>
        <row r="224">
          <cell r="A224">
            <v>42552</v>
          </cell>
          <cell r="B224">
            <v>177.69</v>
          </cell>
        </row>
        <row r="225">
          <cell r="A225">
            <v>42583</v>
          </cell>
          <cell r="B225">
            <v>173.26</v>
          </cell>
        </row>
        <row r="226">
          <cell r="A226">
            <v>42614</v>
          </cell>
          <cell r="B226">
            <v>174.84</v>
          </cell>
        </row>
        <row r="227">
          <cell r="A227">
            <v>42644</v>
          </cell>
          <cell r="B227">
            <v>172.03</v>
          </cell>
        </row>
        <row r="228">
          <cell r="A228">
            <v>42675</v>
          </cell>
          <cell r="B228">
            <v>181.96</v>
          </cell>
        </row>
        <row r="229">
          <cell r="A229">
            <v>42705</v>
          </cell>
          <cell r="B229">
            <v>181.07</v>
          </cell>
        </row>
        <row r="230">
          <cell r="A230">
            <v>42736</v>
          </cell>
          <cell r="B230">
            <v>177.15</v>
          </cell>
        </row>
        <row r="231">
          <cell r="A231">
            <v>42767</v>
          </cell>
          <cell r="B231">
            <v>170.8</v>
          </cell>
        </row>
        <row r="232">
          <cell r="A232">
            <v>42795</v>
          </cell>
          <cell r="B232">
            <v>166.61</v>
          </cell>
        </row>
        <row r="233">
          <cell r="A233">
            <v>42826</v>
          </cell>
          <cell r="B233">
            <v>165.4</v>
          </cell>
        </row>
        <row r="234">
          <cell r="A234">
            <v>42856</v>
          </cell>
          <cell r="B234">
            <v>171.68</v>
          </cell>
        </row>
        <row r="235">
          <cell r="A235">
            <v>42887</v>
          </cell>
          <cell r="B235">
            <v>171.84</v>
          </cell>
        </row>
        <row r="236">
          <cell r="A236">
            <v>42917</v>
          </cell>
          <cell r="B236">
            <v>168.11</v>
          </cell>
        </row>
        <row r="237">
          <cell r="A237">
            <v>42948</v>
          </cell>
          <cell r="B237">
            <v>160.08000000000001</v>
          </cell>
        </row>
        <row r="238">
          <cell r="A238">
            <v>42979</v>
          </cell>
          <cell r="B238">
            <v>161.96</v>
          </cell>
        </row>
        <row r="239">
          <cell r="A239">
            <v>43009</v>
          </cell>
          <cell r="B239">
            <v>166.48</v>
          </cell>
        </row>
        <row r="240">
          <cell r="A240">
            <v>43040</v>
          </cell>
          <cell r="B240">
            <v>176.05</v>
          </cell>
        </row>
        <row r="241">
          <cell r="A241">
            <v>43070</v>
          </cell>
          <cell r="B241">
            <v>173.02</v>
          </cell>
        </row>
        <row r="242">
          <cell r="A242">
            <v>43101</v>
          </cell>
          <cell r="B242">
            <v>171.89</v>
          </cell>
        </row>
        <row r="243">
          <cell r="A243">
            <v>43132</v>
          </cell>
          <cell r="B243">
            <v>174.84</v>
          </cell>
        </row>
        <row r="244">
          <cell r="A244">
            <v>43160</v>
          </cell>
          <cell r="B244">
            <v>171.09</v>
          </cell>
        </row>
        <row r="245">
          <cell r="A245">
            <v>43191</v>
          </cell>
          <cell r="B245">
            <v>174.02</v>
          </cell>
        </row>
        <row r="246">
          <cell r="A246">
            <v>43221</v>
          </cell>
          <cell r="B246">
            <v>188.25</v>
          </cell>
        </row>
        <row r="247">
          <cell r="A247">
            <v>43252</v>
          </cell>
          <cell r="B247">
            <v>192.98</v>
          </cell>
        </row>
        <row r="248">
          <cell r="A248">
            <v>43282</v>
          </cell>
          <cell r="B248">
            <v>195.08</v>
          </cell>
        </row>
        <row r="249">
          <cell r="A249">
            <v>43313</v>
          </cell>
          <cell r="B249">
            <v>196.26</v>
          </cell>
        </row>
        <row r="250">
          <cell r="A250">
            <v>43344</v>
          </cell>
          <cell r="B250">
            <v>206.97</v>
          </cell>
        </row>
        <row r="251">
          <cell r="A251">
            <v>43374</v>
          </cell>
          <cell r="B251">
            <v>194.34</v>
          </cell>
        </row>
        <row r="252">
          <cell r="A252">
            <v>43405</v>
          </cell>
          <cell r="B252">
            <v>195.76</v>
          </cell>
        </row>
        <row r="253">
          <cell r="A253">
            <v>43435</v>
          </cell>
          <cell r="B253">
            <v>201.44</v>
          </cell>
        </row>
        <row r="254">
          <cell r="A254">
            <v>43466</v>
          </cell>
          <cell r="B254">
            <v>195.69</v>
          </cell>
        </row>
        <row r="255">
          <cell r="A255">
            <v>43497</v>
          </cell>
          <cell r="B255">
            <v>194.25</v>
          </cell>
        </row>
        <row r="256">
          <cell r="A256">
            <v>43525</v>
          </cell>
          <cell r="B256">
            <v>196.56</v>
          </cell>
        </row>
        <row r="257">
          <cell r="A257">
            <v>43556</v>
          </cell>
          <cell r="B257">
            <v>198.98</v>
          </cell>
        </row>
        <row r="258">
          <cell r="A258">
            <v>43586</v>
          </cell>
          <cell r="B258">
            <v>193.74</v>
          </cell>
        </row>
        <row r="259">
          <cell r="A259">
            <v>43617</v>
          </cell>
          <cell r="B259">
            <v>189.84</v>
          </cell>
        </row>
        <row r="260">
          <cell r="A260">
            <v>43647</v>
          </cell>
          <cell r="B260">
            <v>187.91</v>
          </cell>
        </row>
        <row r="261">
          <cell r="A261">
            <v>43678</v>
          </cell>
          <cell r="B261">
            <v>187.31</v>
          </cell>
        </row>
        <row r="262">
          <cell r="A262">
            <v>43709</v>
          </cell>
          <cell r="B262">
            <v>194.95</v>
          </cell>
        </row>
        <row r="263">
          <cell r="A263">
            <v>43739</v>
          </cell>
          <cell r="B263">
            <v>204.22</v>
          </cell>
        </row>
        <row r="264">
          <cell r="A264">
            <v>43770</v>
          </cell>
          <cell r="B264">
            <v>216.67</v>
          </cell>
        </row>
        <row r="265">
          <cell r="A265">
            <v>43800</v>
          </cell>
          <cell r="B265">
            <v>220.39</v>
          </cell>
        </row>
        <row r="266">
          <cell r="A266">
            <v>43831</v>
          </cell>
          <cell r="B266">
            <v>224.73</v>
          </cell>
        </row>
        <row r="267">
          <cell r="A267">
            <v>43862</v>
          </cell>
          <cell r="B267">
            <v>226.97</v>
          </cell>
        </row>
        <row r="268">
          <cell r="A268">
            <v>43891</v>
          </cell>
          <cell r="B268">
            <v>222.98</v>
          </cell>
        </row>
        <row r="269">
          <cell r="A269">
            <v>43922</v>
          </cell>
          <cell r="B269">
            <v>226.36</v>
          </cell>
        </row>
        <row r="270">
          <cell r="A270">
            <v>43952</v>
          </cell>
          <cell r="B270">
            <v>254.25</v>
          </cell>
        </row>
        <row r="271">
          <cell r="A271">
            <v>43983</v>
          </cell>
          <cell r="B271">
            <v>234.64</v>
          </cell>
        </row>
        <row r="272">
          <cell r="A272">
            <v>44013</v>
          </cell>
          <cell r="B272">
            <v>249.4</v>
          </cell>
        </row>
        <row r="273">
          <cell r="A273">
            <v>44044</v>
          </cell>
          <cell r="B273">
            <v>268.54000000000002</v>
          </cell>
        </row>
        <row r="274">
          <cell r="A274">
            <v>44075</v>
          </cell>
          <cell r="B274">
            <v>273.79000000000002</v>
          </cell>
        </row>
        <row r="275">
          <cell r="A275">
            <v>44105</v>
          </cell>
          <cell r="B275">
            <v>289.01</v>
          </cell>
        </row>
        <row r="276">
          <cell r="A276">
            <v>44136</v>
          </cell>
          <cell r="B276">
            <v>290.39999999999998</v>
          </cell>
        </row>
        <row r="277">
          <cell r="A277">
            <v>44166</v>
          </cell>
          <cell r="B277">
            <v>282.23</v>
          </cell>
        </row>
        <row r="278">
          <cell r="A278">
            <v>44197</v>
          </cell>
          <cell r="B278">
            <v>314.23</v>
          </cell>
        </row>
        <row r="279">
          <cell r="A279">
            <v>44228</v>
          </cell>
          <cell r="B279">
            <v>331.74</v>
          </cell>
        </row>
        <row r="280">
          <cell r="A280">
            <v>44256</v>
          </cell>
          <cell r="B280">
            <v>346.53</v>
          </cell>
        </row>
        <row r="281">
          <cell r="A281">
            <v>44287</v>
          </cell>
          <cell r="B281">
            <v>350.9</v>
          </cell>
        </row>
        <row r="282">
          <cell r="A282">
            <v>44317</v>
          </cell>
          <cell r="B282">
            <v>350.52</v>
          </cell>
        </row>
        <row r="283">
          <cell r="A283">
            <v>44348</v>
          </cell>
          <cell r="B283">
            <v>332.49</v>
          </cell>
        </row>
        <row r="284">
          <cell r="A284">
            <v>44378</v>
          </cell>
          <cell r="B284">
            <v>347.42</v>
          </cell>
        </row>
        <row r="285">
          <cell r="A285">
            <v>44409</v>
          </cell>
          <cell r="B285">
            <v>362.39</v>
          </cell>
        </row>
        <row r="286">
          <cell r="A286">
            <v>44440</v>
          </cell>
          <cell r="B286">
            <v>360.43</v>
          </cell>
        </row>
        <row r="287">
          <cell r="A287">
            <v>44470</v>
          </cell>
          <cell r="B287">
            <v>390.44</v>
          </cell>
        </row>
        <row r="288">
          <cell r="A288">
            <v>44501</v>
          </cell>
          <cell r="B288">
            <v>407.22</v>
          </cell>
        </row>
        <row r="289">
          <cell r="A289">
            <v>44531</v>
          </cell>
          <cell r="B289">
            <v>409.88</v>
          </cell>
        </row>
        <row r="290">
          <cell r="A290">
            <v>44562</v>
          </cell>
          <cell r="B290">
            <v>415.9</v>
          </cell>
        </row>
        <row r="291">
          <cell r="A291">
            <v>44593</v>
          </cell>
          <cell r="B291">
            <v>406.76</v>
          </cell>
        </row>
        <row r="292">
          <cell r="A292">
            <v>44621</v>
          </cell>
          <cell r="B292">
            <v>398.94</v>
          </cell>
        </row>
        <row r="293">
          <cell r="A293">
            <v>44652</v>
          </cell>
          <cell r="B293">
            <v>398</v>
          </cell>
        </row>
        <row r="294">
          <cell r="A294">
            <v>44682</v>
          </cell>
          <cell r="B294">
            <v>414.86</v>
          </cell>
        </row>
        <row r="295">
          <cell r="A295">
            <v>44713</v>
          </cell>
          <cell r="B295">
            <v>405.45</v>
          </cell>
        </row>
        <row r="296">
          <cell r="A296">
            <v>44743</v>
          </cell>
          <cell r="B296">
            <v>393.98</v>
          </cell>
        </row>
        <row r="297">
          <cell r="A297">
            <v>44774</v>
          </cell>
          <cell r="B297">
            <v>393.51</v>
          </cell>
        </row>
        <row r="298">
          <cell r="A298">
            <v>44805</v>
          </cell>
          <cell r="B298">
            <v>404.05</v>
          </cell>
        </row>
        <row r="299">
          <cell r="A299">
            <v>44835</v>
          </cell>
          <cell r="B299">
            <v>395.65</v>
          </cell>
        </row>
        <row r="300">
          <cell r="A300">
            <v>44866</v>
          </cell>
          <cell r="B300">
            <v>403.66</v>
          </cell>
        </row>
        <row r="301">
          <cell r="A301">
            <v>44896</v>
          </cell>
          <cell r="B301">
            <v>395.23</v>
          </cell>
        </row>
      </sheetData>
      <sheetData sheetId="8">
        <row r="1">
          <cell r="A1" t="str">
            <v>date</v>
          </cell>
          <cell r="B1" t="str">
            <v>27576</v>
          </cell>
        </row>
        <row r="2">
          <cell r="A2">
            <v>35796</v>
          </cell>
          <cell r="B2">
            <v>30.66</v>
          </cell>
        </row>
        <row r="3">
          <cell r="A3">
            <v>35827</v>
          </cell>
          <cell r="B3">
            <v>30.64</v>
          </cell>
        </row>
        <row r="4">
          <cell r="A4">
            <v>35855</v>
          </cell>
          <cell r="B4">
            <v>30.7</v>
          </cell>
        </row>
        <row r="5">
          <cell r="A5">
            <v>35886</v>
          </cell>
          <cell r="B5">
            <v>30.92</v>
          </cell>
        </row>
        <row r="6">
          <cell r="A6">
            <v>35916</v>
          </cell>
          <cell r="B6">
            <v>30.18</v>
          </cell>
        </row>
        <row r="7">
          <cell r="A7">
            <v>35947</v>
          </cell>
          <cell r="B7">
            <v>29.57</v>
          </cell>
        </row>
        <row r="8">
          <cell r="A8">
            <v>35977</v>
          </cell>
          <cell r="B8">
            <v>29.76</v>
          </cell>
        </row>
        <row r="9">
          <cell r="A9">
            <v>36008</v>
          </cell>
          <cell r="B9">
            <v>29.85</v>
          </cell>
        </row>
        <row r="10">
          <cell r="A10">
            <v>36039</v>
          </cell>
          <cell r="B10">
            <v>29.79</v>
          </cell>
        </row>
        <row r="11">
          <cell r="A11">
            <v>36069</v>
          </cell>
          <cell r="B11">
            <v>29.12</v>
          </cell>
        </row>
        <row r="12">
          <cell r="A12">
            <v>36100</v>
          </cell>
          <cell r="B12">
            <v>28.93</v>
          </cell>
        </row>
        <row r="13">
          <cell r="A13">
            <v>36130</v>
          </cell>
          <cell r="B13">
            <v>28.44</v>
          </cell>
        </row>
        <row r="14">
          <cell r="A14">
            <v>36161</v>
          </cell>
          <cell r="B14">
            <v>34.58</v>
          </cell>
        </row>
        <row r="15">
          <cell r="A15">
            <v>36192</v>
          </cell>
          <cell r="B15">
            <v>44.54</v>
          </cell>
        </row>
        <row r="16">
          <cell r="A16">
            <v>36220</v>
          </cell>
          <cell r="B16">
            <v>44.09</v>
          </cell>
        </row>
        <row r="17">
          <cell r="A17">
            <v>36251</v>
          </cell>
          <cell r="B17">
            <v>40.68</v>
          </cell>
        </row>
        <row r="18">
          <cell r="A18">
            <v>36281</v>
          </cell>
          <cell r="B18">
            <v>41.4</v>
          </cell>
        </row>
        <row r="19">
          <cell r="A19">
            <v>36312</v>
          </cell>
          <cell r="B19">
            <v>42.5</v>
          </cell>
        </row>
        <row r="20">
          <cell r="A20">
            <v>36342</v>
          </cell>
          <cell r="B20">
            <v>45.15</v>
          </cell>
        </row>
        <row r="21">
          <cell r="A21">
            <v>36373</v>
          </cell>
          <cell r="B21">
            <v>48.13</v>
          </cell>
        </row>
        <row r="22">
          <cell r="A22">
            <v>36404</v>
          </cell>
          <cell r="B22">
            <v>49.99</v>
          </cell>
        </row>
        <row r="23">
          <cell r="A23">
            <v>36434</v>
          </cell>
          <cell r="B23">
            <v>51.66</v>
          </cell>
        </row>
        <row r="24">
          <cell r="A24">
            <v>36465</v>
          </cell>
          <cell r="B24">
            <v>50.9</v>
          </cell>
        </row>
        <row r="25">
          <cell r="A25">
            <v>36495</v>
          </cell>
          <cell r="B25">
            <v>50.2</v>
          </cell>
        </row>
        <row r="26">
          <cell r="A26">
            <v>36526</v>
          </cell>
          <cell r="B26">
            <v>51.53</v>
          </cell>
        </row>
        <row r="27">
          <cell r="A27">
            <v>36557</v>
          </cell>
          <cell r="B27">
            <v>50.04</v>
          </cell>
        </row>
        <row r="28">
          <cell r="A28">
            <v>36586</v>
          </cell>
          <cell r="B28">
            <v>47.55</v>
          </cell>
        </row>
        <row r="29">
          <cell r="A29">
            <v>36617</v>
          </cell>
          <cell r="B29">
            <v>46.29</v>
          </cell>
        </row>
        <row r="30">
          <cell r="A30">
            <v>36647</v>
          </cell>
          <cell r="B30">
            <v>47.98</v>
          </cell>
        </row>
        <row r="31">
          <cell r="A31">
            <v>36678</v>
          </cell>
          <cell r="B31">
            <v>47.83</v>
          </cell>
        </row>
        <row r="32">
          <cell r="A32">
            <v>36708</v>
          </cell>
          <cell r="B32">
            <v>48.43</v>
          </cell>
        </row>
        <row r="33">
          <cell r="A33">
            <v>36739</v>
          </cell>
          <cell r="B33">
            <v>48.27</v>
          </cell>
        </row>
        <row r="34">
          <cell r="A34">
            <v>36770</v>
          </cell>
          <cell r="B34">
            <v>50.64</v>
          </cell>
        </row>
        <row r="35">
          <cell r="A35">
            <v>36800</v>
          </cell>
          <cell r="B35">
            <v>49.45</v>
          </cell>
        </row>
        <row r="36">
          <cell r="A36">
            <v>36831</v>
          </cell>
          <cell r="B36">
            <v>50.11</v>
          </cell>
        </row>
        <row r="37">
          <cell r="A37">
            <v>36861</v>
          </cell>
          <cell r="B37">
            <v>52.04</v>
          </cell>
        </row>
        <row r="38">
          <cell r="A38">
            <v>36892</v>
          </cell>
          <cell r="B38">
            <v>52.43</v>
          </cell>
        </row>
        <row r="39">
          <cell r="A39">
            <v>36923</v>
          </cell>
          <cell r="B39">
            <v>54</v>
          </cell>
        </row>
        <row r="40">
          <cell r="A40">
            <v>36951</v>
          </cell>
          <cell r="B40">
            <v>53.94</v>
          </cell>
        </row>
        <row r="41">
          <cell r="A41">
            <v>36982</v>
          </cell>
          <cell r="B41">
            <v>55.8</v>
          </cell>
        </row>
        <row r="42">
          <cell r="A42">
            <v>37012</v>
          </cell>
          <cell r="B42">
            <v>59.1</v>
          </cell>
        </row>
        <row r="43">
          <cell r="A43">
            <v>37043</v>
          </cell>
          <cell r="B43">
            <v>59.3</v>
          </cell>
        </row>
        <row r="44">
          <cell r="A44">
            <v>37073</v>
          </cell>
          <cell r="B44">
            <v>59.71</v>
          </cell>
        </row>
        <row r="45">
          <cell r="A45">
            <v>37104</v>
          </cell>
          <cell r="B45">
            <v>59.54</v>
          </cell>
        </row>
        <row r="46">
          <cell r="A46">
            <v>37135</v>
          </cell>
          <cell r="B46">
            <v>61.84</v>
          </cell>
        </row>
        <row r="47">
          <cell r="A47">
            <v>37165</v>
          </cell>
          <cell r="B47">
            <v>62.13</v>
          </cell>
        </row>
        <row r="48">
          <cell r="A48">
            <v>37196</v>
          </cell>
          <cell r="B48">
            <v>59.06</v>
          </cell>
        </row>
        <row r="49">
          <cell r="A49">
            <v>37226</v>
          </cell>
          <cell r="B49">
            <v>54.97</v>
          </cell>
        </row>
        <row r="50">
          <cell r="A50">
            <v>37257</v>
          </cell>
          <cell r="B50">
            <v>56.17</v>
          </cell>
        </row>
        <row r="51">
          <cell r="A51">
            <v>37288</v>
          </cell>
          <cell r="B51">
            <v>56.77</v>
          </cell>
        </row>
        <row r="52">
          <cell r="A52">
            <v>37316</v>
          </cell>
          <cell r="B52">
            <v>56.19</v>
          </cell>
        </row>
        <row r="53">
          <cell r="A53">
            <v>37347</v>
          </cell>
          <cell r="B53">
            <v>55.32</v>
          </cell>
        </row>
        <row r="54">
          <cell r="A54">
            <v>37377</v>
          </cell>
          <cell r="B54">
            <v>58.85</v>
          </cell>
        </row>
        <row r="55">
          <cell r="A55">
            <v>37408</v>
          </cell>
          <cell r="B55">
            <v>65.58</v>
          </cell>
        </row>
        <row r="56">
          <cell r="A56">
            <v>37438</v>
          </cell>
          <cell r="B56">
            <v>70.87</v>
          </cell>
        </row>
        <row r="57">
          <cell r="A57">
            <v>37469</v>
          </cell>
          <cell r="B57">
            <v>72.25</v>
          </cell>
        </row>
        <row r="58">
          <cell r="A58">
            <v>37500</v>
          </cell>
          <cell r="B58">
            <v>78.22</v>
          </cell>
        </row>
        <row r="59">
          <cell r="A59">
            <v>37530</v>
          </cell>
          <cell r="B59">
            <v>89.68</v>
          </cell>
        </row>
        <row r="60">
          <cell r="A60">
            <v>37561</v>
          </cell>
          <cell r="B60">
            <v>87.13</v>
          </cell>
        </row>
        <row r="61">
          <cell r="A61">
            <v>37591</v>
          </cell>
          <cell r="B61">
            <v>88.39</v>
          </cell>
        </row>
        <row r="62">
          <cell r="A62">
            <v>37622</v>
          </cell>
          <cell r="B62">
            <v>85.31</v>
          </cell>
        </row>
        <row r="63">
          <cell r="A63">
            <v>37653</v>
          </cell>
          <cell r="B63">
            <v>93.36</v>
          </cell>
        </row>
        <row r="64">
          <cell r="A64">
            <v>37681</v>
          </cell>
          <cell r="B64">
            <v>88.82</v>
          </cell>
        </row>
        <row r="65">
          <cell r="A65">
            <v>37712</v>
          </cell>
          <cell r="B65">
            <v>78.27</v>
          </cell>
        </row>
        <row r="66">
          <cell r="A66">
            <v>37742</v>
          </cell>
          <cell r="B66">
            <v>76.59</v>
          </cell>
        </row>
        <row r="67">
          <cell r="A67">
            <v>37773</v>
          </cell>
          <cell r="B67">
            <v>74.44</v>
          </cell>
        </row>
        <row r="68">
          <cell r="A68">
            <v>37803</v>
          </cell>
          <cell r="B68">
            <v>75.290000000000006</v>
          </cell>
        </row>
        <row r="69">
          <cell r="A69">
            <v>37834</v>
          </cell>
          <cell r="B69">
            <v>79.58</v>
          </cell>
        </row>
        <row r="70">
          <cell r="A70">
            <v>37865</v>
          </cell>
          <cell r="B70">
            <v>78</v>
          </cell>
        </row>
        <row r="71">
          <cell r="A71">
            <v>37895</v>
          </cell>
          <cell r="B71">
            <v>80.59</v>
          </cell>
        </row>
        <row r="72">
          <cell r="A72">
            <v>37926</v>
          </cell>
          <cell r="B72">
            <v>84.19</v>
          </cell>
        </row>
        <row r="73">
          <cell r="A73">
            <v>37956</v>
          </cell>
          <cell r="B73">
            <v>89.25</v>
          </cell>
        </row>
        <row r="74">
          <cell r="A74">
            <v>37987</v>
          </cell>
          <cell r="B74">
            <v>90.82</v>
          </cell>
        </row>
        <row r="75">
          <cell r="A75">
            <v>38018</v>
          </cell>
          <cell r="B75">
            <v>101.4</v>
          </cell>
        </row>
        <row r="76">
          <cell r="A76">
            <v>38047</v>
          </cell>
          <cell r="B76">
            <v>104.37</v>
          </cell>
        </row>
        <row r="77">
          <cell r="A77">
            <v>38078</v>
          </cell>
          <cell r="B77">
            <v>106.15</v>
          </cell>
        </row>
        <row r="78">
          <cell r="A78">
            <v>38108</v>
          </cell>
          <cell r="B78">
            <v>107.22</v>
          </cell>
        </row>
        <row r="79">
          <cell r="A79">
            <v>38139</v>
          </cell>
          <cell r="B79">
            <v>109.29</v>
          </cell>
        </row>
        <row r="80">
          <cell r="A80">
            <v>38169</v>
          </cell>
          <cell r="B80">
            <v>106.97</v>
          </cell>
        </row>
        <row r="81">
          <cell r="A81">
            <v>38200</v>
          </cell>
          <cell r="B81">
            <v>108.79</v>
          </cell>
        </row>
        <row r="82">
          <cell r="A82">
            <v>38231</v>
          </cell>
          <cell r="B82">
            <v>107.67</v>
          </cell>
        </row>
        <row r="83">
          <cell r="A83">
            <v>38261</v>
          </cell>
          <cell r="B83">
            <v>109.07</v>
          </cell>
        </row>
        <row r="84">
          <cell r="A84">
            <v>38292</v>
          </cell>
          <cell r="B84">
            <v>110.63</v>
          </cell>
        </row>
        <row r="85">
          <cell r="A85">
            <v>38322</v>
          </cell>
          <cell r="B85">
            <v>108.47</v>
          </cell>
        </row>
        <row r="86">
          <cell r="A86">
            <v>38353</v>
          </cell>
          <cell r="B86">
            <v>111.06</v>
          </cell>
        </row>
        <row r="87">
          <cell r="A87">
            <v>38384</v>
          </cell>
          <cell r="B87">
            <v>109.01</v>
          </cell>
        </row>
        <row r="88">
          <cell r="A88">
            <v>38412</v>
          </cell>
          <cell r="B88">
            <v>117.55</v>
          </cell>
        </row>
        <row r="89">
          <cell r="A89">
            <v>38443</v>
          </cell>
          <cell r="B89">
            <v>106.79</v>
          </cell>
        </row>
        <row r="90">
          <cell r="A90">
            <v>38473</v>
          </cell>
          <cell r="B90">
            <v>96.22</v>
          </cell>
        </row>
        <row r="91">
          <cell r="A91">
            <v>38504</v>
          </cell>
          <cell r="B91">
            <v>90.57</v>
          </cell>
        </row>
        <row r="92">
          <cell r="A92">
            <v>38534</v>
          </cell>
          <cell r="B92">
            <v>85.06</v>
          </cell>
        </row>
        <row r="93">
          <cell r="A93">
            <v>38565</v>
          </cell>
          <cell r="B93">
            <v>90.36</v>
          </cell>
        </row>
        <row r="94">
          <cell r="A94">
            <v>38596</v>
          </cell>
          <cell r="B94">
            <v>88.2</v>
          </cell>
        </row>
        <row r="95">
          <cell r="A95">
            <v>38626</v>
          </cell>
          <cell r="B95">
            <v>88.79</v>
          </cell>
        </row>
        <row r="96">
          <cell r="A96">
            <v>38657</v>
          </cell>
          <cell r="B96">
            <v>89.72</v>
          </cell>
        </row>
        <row r="97">
          <cell r="A97">
            <v>38687</v>
          </cell>
          <cell r="B97">
            <v>100</v>
          </cell>
        </row>
        <row r="98">
          <cell r="A98">
            <v>38718</v>
          </cell>
          <cell r="B98">
            <v>104.65</v>
          </cell>
        </row>
        <row r="99">
          <cell r="A99">
            <v>38749</v>
          </cell>
          <cell r="B99">
            <v>102.09</v>
          </cell>
        </row>
        <row r="100">
          <cell r="A100">
            <v>38777</v>
          </cell>
          <cell r="B100">
            <v>102.86</v>
          </cell>
        </row>
        <row r="101">
          <cell r="A101">
            <v>38808</v>
          </cell>
          <cell r="B101">
            <v>111.04</v>
          </cell>
        </row>
        <row r="102">
          <cell r="A102">
            <v>38838</v>
          </cell>
          <cell r="B102">
            <v>121.37</v>
          </cell>
        </row>
        <row r="103">
          <cell r="A103">
            <v>38869</v>
          </cell>
          <cell r="B103">
            <v>112.93</v>
          </cell>
        </row>
        <row r="104">
          <cell r="A104">
            <v>38899</v>
          </cell>
          <cell r="B104">
            <v>114.13</v>
          </cell>
        </row>
        <row r="105">
          <cell r="A105">
            <v>38930</v>
          </cell>
          <cell r="B105">
            <v>113.68</v>
          </cell>
        </row>
        <row r="106">
          <cell r="A106">
            <v>38961</v>
          </cell>
          <cell r="B106">
            <v>116.3</v>
          </cell>
        </row>
        <row r="107">
          <cell r="A107">
            <v>38991</v>
          </cell>
          <cell r="B107">
            <v>123.34</v>
          </cell>
        </row>
        <row r="108">
          <cell r="A108">
            <v>39022</v>
          </cell>
          <cell r="B108">
            <v>129.24</v>
          </cell>
        </row>
        <row r="109">
          <cell r="A109">
            <v>39052</v>
          </cell>
          <cell r="B109">
            <v>132.91</v>
          </cell>
        </row>
        <row r="110">
          <cell r="A110">
            <v>39083</v>
          </cell>
          <cell r="B110">
            <v>129.94999999999999</v>
          </cell>
        </row>
        <row r="111">
          <cell r="A111">
            <v>39114</v>
          </cell>
          <cell r="B111">
            <v>130.53</v>
          </cell>
        </row>
        <row r="112">
          <cell r="A112">
            <v>39142</v>
          </cell>
          <cell r="B112">
            <v>131.52000000000001</v>
          </cell>
        </row>
        <row r="113">
          <cell r="A113">
            <v>39173</v>
          </cell>
          <cell r="B113">
            <v>135.28</v>
          </cell>
        </row>
        <row r="114">
          <cell r="A114">
            <v>39203</v>
          </cell>
          <cell r="B114">
            <v>135.63</v>
          </cell>
        </row>
        <row r="115">
          <cell r="A115">
            <v>39234</v>
          </cell>
          <cell r="B115">
            <v>130.28</v>
          </cell>
        </row>
        <row r="116">
          <cell r="A116">
            <v>39264</v>
          </cell>
          <cell r="B116">
            <v>131.57</v>
          </cell>
        </row>
        <row r="117">
          <cell r="A117">
            <v>39295</v>
          </cell>
          <cell r="B117">
            <v>129.91999999999999</v>
          </cell>
        </row>
        <row r="118">
          <cell r="A118">
            <v>39326</v>
          </cell>
          <cell r="B118">
            <v>124.37</v>
          </cell>
        </row>
        <row r="119">
          <cell r="A119">
            <v>39356</v>
          </cell>
          <cell r="B119">
            <v>125.16</v>
          </cell>
        </row>
        <row r="120">
          <cell r="A120">
            <v>39387</v>
          </cell>
          <cell r="B120">
            <v>119.06</v>
          </cell>
        </row>
        <row r="121">
          <cell r="A121">
            <v>39417</v>
          </cell>
          <cell r="B121">
            <v>112.21</v>
          </cell>
        </row>
        <row r="122">
          <cell r="A122">
            <v>39448</v>
          </cell>
          <cell r="B122">
            <v>114.61</v>
          </cell>
        </row>
        <row r="123">
          <cell r="A123">
            <v>39479</v>
          </cell>
          <cell r="B123">
            <v>121.93</v>
          </cell>
        </row>
        <row r="124">
          <cell r="A124">
            <v>39508</v>
          </cell>
          <cell r="B124">
            <v>128.62</v>
          </cell>
        </row>
        <row r="125">
          <cell r="A125">
            <v>39539</v>
          </cell>
          <cell r="B125">
            <v>125.72</v>
          </cell>
        </row>
        <row r="126">
          <cell r="A126">
            <v>39569</v>
          </cell>
          <cell r="B126">
            <v>120.39</v>
          </cell>
        </row>
        <row r="127">
          <cell r="A127">
            <v>39600</v>
          </cell>
          <cell r="B127">
            <v>112.06</v>
          </cell>
        </row>
        <row r="128">
          <cell r="A128">
            <v>39630</v>
          </cell>
          <cell r="B128">
            <v>113.02</v>
          </cell>
        </row>
        <row r="129">
          <cell r="A129">
            <v>39661</v>
          </cell>
          <cell r="B129">
            <v>102.75</v>
          </cell>
        </row>
        <row r="130">
          <cell r="A130">
            <v>39692</v>
          </cell>
          <cell r="B130">
            <v>105.41</v>
          </cell>
        </row>
        <row r="131">
          <cell r="A131">
            <v>39722</v>
          </cell>
          <cell r="B131">
            <v>100.62</v>
          </cell>
        </row>
        <row r="132">
          <cell r="A132">
            <v>39753</v>
          </cell>
          <cell r="B132">
            <v>93.74</v>
          </cell>
        </row>
        <row r="133">
          <cell r="A133">
            <v>39783</v>
          </cell>
          <cell r="B133">
            <v>85.55</v>
          </cell>
        </row>
        <row r="134">
          <cell r="A134">
            <v>39814</v>
          </cell>
          <cell r="B134">
            <v>85.71</v>
          </cell>
        </row>
        <row r="135">
          <cell r="A135">
            <v>39845</v>
          </cell>
          <cell r="B135">
            <v>84.97</v>
          </cell>
        </row>
        <row r="136">
          <cell r="A136">
            <v>39873</v>
          </cell>
          <cell r="B136">
            <v>85.71</v>
          </cell>
        </row>
        <row r="137">
          <cell r="A137">
            <v>39904</v>
          </cell>
          <cell r="B137">
            <v>88.25</v>
          </cell>
        </row>
        <row r="138">
          <cell r="A138">
            <v>39934</v>
          </cell>
          <cell r="B138">
            <v>89.61</v>
          </cell>
        </row>
        <row r="139">
          <cell r="A139">
            <v>39965</v>
          </cell>
          <cell r="B139">
            <v>91.94</v>
          </cell>
        </row>
        <row r="140">
          <cell r="A140">
            <v>39995</v>
          </cell>
          <cell r="B140">
            <v>90.62</v>
          </cell>
        </row>
        <row r="141">
          <cell r="A141">
            <v>40026</v>
          </cell>
          <cell r="B141">
            <v>97.36</v>
          </cell>
        </row>
        <row r="142">
          <cell r="A142">
            <v>40057</v>
          </cell>
          <cell r="B142">
            <v>97.51</v>
          </cell>
        </row>
        <row r="143">
          <cell r="A143">
            <v>40087</v>
          </cell>
          <cell r="B143">
            <v>96.39</v>
          </cell>
        </row>
        <row r="144">
          <cell r="A144">
            <v>40118</v>
          </cell>
          <cell r="B144">
            <v>99.04</v>
          </cell>
        </row>
        <row r="145">
          <cell r="A145">
            <v>40148</v>
          </cell>
          <cell r="B145">
            <v>105.85</v>
          </cell>
        </row>
        <row r="146">
          <cell r="A146">
            <v>40179</v>
          </cell>
          <cell r="B146">
            <v>112.73</v>
          </cell>
        </row>
        <row r="147">
          <cell r="A147">
            <v>40210</v>
          </cell>
          <cell r="B147">
            <v>107.98</v>
          </cell>
        </row>
        <row r="148">
          <cell r="A148">
            <v>40238</v>
          </cell>
          <cell r="B148">
            <v>112.22</v>
          </cell>
        </row>
        <row r="149">
          <cell r="A149">
            <v>40269</v>
          </cell>
          <cell r="B149">
            <v>117.25</v>
          </cell>
        </row>
        <row r="150">
          <cell r="A150">
            <v>40299</v>
          </cell>
          <cell r="B150">
            <v>109.69</v>
          </cell>
        </row>
        <row r="151">
          <cell r="A151">
            <v>40330</v>
          </cell>
          <cell r="B151">
            <v>103.21</v>
          </cell>
        </row>
        <row r="152">
          <cell r="A152">
            <v>40360</v>
          </cell>
          <cell r="B152">
            <v>103.83</v>
          </cell>
        </row>
        <row r="153">
          <cell r="A153">
            <v>40391</v>
          </cell>
          <cell r="B153">
            <v>112.92</v>
          </cell>
        </row>
        <row r="154">
          <cell r="A154">
            <v>40422</v>
          </cell>
          <cell r="B154">
            <v>117.27</v>
          </cell>
        </row>
        <row r="155">
          <cell r="A155">
            <v>40452</v>
          </cell>
          <cell r="B155">
            <v>126.86</v>
          </cell>
        </row>
        <row r="156">
          <cell r="A156">
            <v>40483</v>
          </cell>
          <cell r="B156">
            <v>129.61000000000001</v>
          </cell>
        </row>
        <row r="157">
          <cell r="A157">
            <v>40513</v>
          </cell>
          <cell r="B157">
            <v>133.34</v>
          </cell>
        </row>
        <row r="158">
          <cell r="A158">
            <v>40544</v>
          </cell>
          <cell r="B158">
            <v>136.22999999999999</v>
          </cell>
        </row>
        <row r="159">
          <cell r="A159">
            <v>40575</v>
          </cell>
          <cell r="B159">
            <v>145.49</v>
          </cell>
        </row>
        <row r="160">
          <cell r="A160">
            <v>40603</v>
          </cell>
          <cell r="B160">
            <v>144.9</v>
          </cell>
        </row>
        <row r="161">
          <cell r="A161">
            <v>40634</v>
          </cell>
          <cell r="B161">
            <v>146.72999999999999</v>
          </cell>
        </row>
        <row r="162">
          <cell r="A162">
            <v>40664</v>
          </cell>
          <cell r="B162">
            <v>136.49</v>
          </cell>
        </row>
        <row r="163">
          <cell r="A163">
            <v>40695</v>
          </cell>
          <cell r="B163">
            <v>129.76</v>
          </cell>
        </row>
        <row r="164">
          <cell r="A164">
            <v>40725</v>
          </cell>
          <cell r="B164">
            <v>134.04</v>
          </cell>
        </row>
        <row r="165">
          <cell r="A165">
            <v>40756</v>
          </cell>
          <cell r="B165">
            <v>129.28</v>
          </cell>
        </row>
        <row r="166">
          <cell r="A166">
            <v>40787</v>
          </cell>
          <cell r="B166">
            <v>133.91</v>
          </cell>
        </row>
        <row r="167">
          <cell r="A167">
            <v>40817</v>
          </cell>
          <cell r="B167">
            <v>124.93</v>
          </cell>
        </row>
        <row r="168">
          <cell r="A168">
            <v>40848</v>
          </cell>
          <cell r="B168">
            <v>125.33</v>
          </cell>
        </row>
        <row r="169">
          <cell r="A169">
            <v>40878</v>
          </cell>
          <cell r="B169">
            <v>122.88</v>
          </cell>
        </row>
        <row r="170">
          <cell r="A170">
            <v>40909</v>
          </cell>
          <cell r="B170">
            <v>126.53</v>
          </cell>
        </row>
        <row r="171">
          <cell r="A171">
            <v>40940</v>
          </cell>
          <cell r="B171">
            <v>129.97</v>
          </cell>
        </row>
        <row r="172">
          <cell r="A172">
            <v>40969</v>
          </cell>
          <cell r="B172">
            <v>132.15</v>
          </cell>
        </row>
        <row r="173">
          <cell r="A173">
            <v>41000</v>
          </cell>
          <cell r="B173">
            <v>132.1</v>
          </cell>
        </row>
        <row r="174">
          <cell r="A174">
            <v>41030</v>
          </cell>
          <cell r="B174">
            <v>133.19999999999999</v>
          </cell>
        </row>
        <row r="175">
          <cell r="A175">
            <v>41061</v>
          </cell>
          <cell r="B175">
            <v>131.59</v>
          </cell>
        </row>
        <row r="176">
          <cell r="A176">
            <v>41091</v>
          </cell>
          <cell r="B176">
            <v>128.6</v>
          </cell>
        </row>
        <row r="177">
          <cell r="A177">
            <v>41122</v>
          </cell>
          <cell r="B177">
            <v>128.80000000000001</v>
          </cell>
        </row>
        <row r="178">
          <cell r="A178">
            <v>41153</v>
          </cell>
          <cell r="B178">
            <v>143.15</v>
          </cell>
        </row>
        <row r="179">
          <cell r="A179">
            <v>41183</v>
          </cell>
          <cell r="B179">
            <v>141.79</v>
          </cell>
        </row>
        <row r="180">
          <cell r="A180">
            <v>41214</v>
          </cell>
          <cell r="B180">
            <v>142.4</v>
          </cell>
        </row>
        <row r="181">
          <cell r="A181">
            <v>41244</v>
          </cell>
          <cell r="B181">
            <v>150.16</v>
          </cell>
        </row>
        <row r="182">
          <cell r="A182">
            <v>41275</v>
          </cell>
          <cell r="B182">
            <v>149.25</v>
          </cell>
        </row>
        <row r="183">
          <cell r="A183">
            <v>41306</v>
          </cell>
          <cell r="B183">
            <v>144.97999999999999</v>
          </cell>
        </row>
        <row r="184">
          <cell r="A184">
            <v>41334</v>
          </cell>
          <cell r="B184">
            <v>137.22</v>
          </cell>
        </row>
        <row r="185">
          <cell r="A185">
            <v>41365</v>
          </cell>
          <cell r="B185">
            <v>129.79</v>
          </cell>
        </row>
        <row r="186">
          <cell r="A186">
            <v>41395</v>
          </cell>
          <cell r="B186">
            <v>127.62</v>
          </cell>
        </row>
        <row r="187">
          <cell r="A187">
            <v>41426</v>
          </cell>
          <cell r="B187">
            <v>132.37</v>
          </cell>
        </row>
        <row r="188">
          <cell r="A188">
            <v>41456</v>
          </cell>
          <cell r="B188">
            <v>133.78</v>
          </cell>
        </row>
        <row r="189">
          <cell r="A189">
            <v>41487</v>
          </cell>
          <cell r="B189">
            <v>148.77000000000001</v>
          </cell>
        </row>
        <row r="190">
          <cell r="A190">
            <v>41518</v>
          </cell>
          <cell r="B190">
            <v>144.31</v>
          </cell>
        </row>
        <row r="191">
          <cell r="A191">
            <v>41548</v>
          </cell>
          <cell r="B191">
            <v>140.85</v>
          </cell>
        </row>
        <row r="192">
          <cell r="A192">
            <v>41579</v>
          </cell>
          <cell r="B192">
            <v>144.34</v>
          </cell>
        </row>
        <row r="193">
          <cell r="A193">
            <v>41609</v>
          </cell>
          <cell r="B193">
            <v>147.96</v>
          </cell>
        </row>
        <row r="194">
          <cell r="A194">
            <v>41640</v>
          </cell>
          <cell r="B194">
            <v>149.5</v>
          </cell>
        </row>
        <row r="195">
          <cell r="A195">
            <v>41671</v>
          </cell>
          <cell r="B195">
            <v>150.76</v>
          </cell>
        </row>
        <row r="196">
          <cell r="A196">
            <v>41699</v>
          </cell>
          <cell r="B196">
            <v>145.86000000000001</v>
          </cell>
        </row>
        <row r="197">
          <cell r="A197">
            <v>41730</v>
          </cell>
          <cell r="B197">
            <v>142.47</v>
          </cell>
        </row>
        <row r="198">
          <cell r="A198">
            <v>41760</v>
          </cell>
          <cell r="B198">
            <v>140.9</v>
          </cell>
        </row>
        <row r="199">
          <cell r="A199">
            <v>41791</v>
          </cell>
          <cell r="B199">
            <v>142.82</v>
          </cell>
        </row>
        <row r="200">
          <cell r="A200">
            <v>41821</v>
          </cell>
          <cell r="B200">
            <v>147.1</v>
          </cell>
        </row>
        <row r="201">
          <cell r="A201">
            <v>41852</v>
          </cell>
          <cell r="B201">
            <v>149.81</v>
          </cell>
        </row>
        <row r="202">
          <cell r="A202">
            <v>41883</v>
          </cell>
          <cell r="B202">
            <v>148.01</v>
          </cell>
        </row>
        <row r="203">
          <cell r="A203">
            <v>41913</v>
          </cell>
          <cell r="B203">
            <v>149.13999999999999</v>
          </cell>
        </row>
        <row r="204">
          <cell r="A204">
            <v>41944</v>
          </cell>
          <cell r="B204">
            <v>155.66999999999999</v>
          </cell>
        </row>
        <row r="205">
          <cell r="A205">
            <v>41974</v>
          </cell>
          <cell r="B205">
            <v>155.88</v>
          </cell>
        </row>
        <row r="206">
          <cell r="A206">
            <v>42005</v>
          </cell>
          <cell r="B206">
            <v>151.62</v>
          </cell>
        </row>
        <row r="207">
          <cell r="A207">
            <v>42036</v>
          </cell>
          <cell r="B207">
            <v>157.86000000000001</v>
          </cell>
        </row>
        <row r="208">
          <cell r="A208">
            <v>42064</v>
          </cell>
          <cell r="B208">
            <v>171.11</v>
          </cell>
        </row>
        <row r="209">
          <cell r="A209">
            <v>42095</v>
          </cell>
          <cell r="B209">
            <v>166.85</v>
          </cell>
        </row>
        <row r="210">
          <cell r="A210">
            <v>42125</v>
          </cell>
          <cell r="B210">
            <v>169.74</v>
          </cell>
        </row>
        <row r="211">
          <cell r="A211">
            <v>42156</v>
          </cell>
          <cell r="B211">
            <v>162.38</v>
          </cell>
        </row>
        <row r="212">
          <cell r="A212">
            <v>42186</v>
          </cell>
          <cell r="B212">
            <v>161.82</v>
          </cell>
        </row>
        <row r="213">
          <cell r="A213">
            <v>42217</v>
          </cell>
          <cell r="B213">
            <v>169.74</v>
          </cell>
        </row>
        <row r="214">
          <cell r="A214">
            <v>42248</v>
          </cell>
          <cell r="B214">
            <v>189</v>
          </cell>
        </row>
        <row r="215">
          <cell r="A215">
            <v>42278</v>
          </cell>
          <cell r="B215">
            <v>189.09</v>
          </cell>
        </row>
        <row r="216">
          <cell r="A216">
            <v>42309</v>
          </cell>
          <cell r="B216">
            <v>172.25</v>
          </cell>
        </row>
        <row r="217">
          <cell r="A217">
            <v>42339</v>
          </cell>
          <cell r="B217">
            <v>175.48</v>
          </cell>
        </row>
        <row r="218">
          <cell r="A218">
            <v>42370</v>
          </cell>
          <cell r="B218">
            <v>179.01</v>
          </cell>
        </row>
        <row r="219">
          <cell r="A219">
            <v>42401</v>
          </cell>
          <cell r="B219">
            <v>189.38</v>
          </cell>
        </row>
        <row r="220">
          <cell r="A220">
            <v>42430</v>
          </cell>
          <cell r="B220">
            <v>184.86</v>
          </cell>
        </row>
        <row r="221">
          <cell r="A221">
            <v>42461</v>
          </cell>
          <cell r="B221">
            <v>181.15</v>
          </cell>
        </row>
        <row r="222">
          <cell r="A222">
            <v>42491</v>
          </cell>
          <cell r="B222">
            <v>178.85</v>
          </cell>
        </row>
        <row r="223">
          <cell r="A223">
            <v>42522</v>
          </cell>
          <cell r="B223">
            <v>176.96</v>
          </cell>
        </row>
        <row r="224">
          <cell r="A224">
            <v>42552</v>
          </cell>
          <cell r="B224">
            <v>180.87</v>
          </cell>
        </row>
        <row r="225">
          <cell r="A225">
            <v>42583</v>
          </cell>
          <cell r="B225">
            <v>179.93</v>
          </cell>
        </row>
        <row r="226">
          <cell r="A226">
            <v>42614</v>
          </cell>
          <cell r="B226">
            <v>184.53</v>
          </cell>
        </row>
        <row r="227">
          <cell r="A227">
            <v>42644</v>
          </cell>
          <cell r="B227">
            <v>182.41</v>
          </cell>
        </row>
        <row r="228">
          <cell r="A228">
            <v>42675</v>
          </cell>
          <cell r="B228">
            <v>203.21</v>
          </cell>
        </row>
        <row r="229">
          <cell r="A229">
            <v>42705</v>
          </cell>
          <cell r="B229">
            <v>204.77</v>
          </cell>
        </row>
        <row r="230">
          <cell r="A230">
            <v>42736</v>
          </cell>
          <cell r="B230">
            <v>197.06</v>
          </cell>
        </row>
        <row r="231">
          <cell r="A231">
            <v>42767</v>
          </cell>
          <cell r="B231">
            <v>194.84</v>
          </cell>
        </row>
        <row r="232">
          <cell r="A232">
            <v>42795</v>
          </cell>
          <cell r="B232">
            <v>196.18</v>
          </cell>
        </row>
        <row r="233">
          <cell r="A233">
            <v>42826</v>
          </cell>
          <cell r="B233">
            <v>193.74</v>
          </cell>
        </row>
        <row r="234">
          <cell r="A234">
            <v>42856</v>
          </cell>
          <cell r="B234">
            <v>195.29</v>
          </cell>
        </row>
        <row r="235">
          <cell r="A235">
            <v>42887</v>
          </cell>
          <cell r="B235">
            <v>198.8</v>
          </cell>
        </row>
        <row r="236">
          <cell r="A236">
            <v>42917</v>
          </cell>
          <cell r="B236">
            <v>199.63</v>
          </cell>
        </row>
        <row r="237">
          <cell r="A237">
            <v>42948</v>
          </cell>
          <cell r="B237">
            <v>207.01</v>
          </cell>
        </row>
        <row r="238">
          <cell r="A238">
            <v>42979</v>
          </cell>
          <cell r="B238">
            <v>211.02</v>
          </cell>
        </row>
        <row r="239">
          <cell r="A239">
            <v>43009</v>
          </cell>
          <cell r="B239">
            <v>217.08</v>
          </cell>
        </row>
        <row r="240">
          <cell r="A240">
            <v>43040</v>
          </cell>
          <cell r="B240">
            <v>218.67</v>
          </cell>
        </row>
        <row r="241">
          <cell r="A241">
            <v>43070</v>
          </cell>
          <cell r="B241">
            <v>219.7</v>
          </cell>
        </row>
        <row r="242">
          <cell r="A242">
            <v>43101</v>
          </cell>
          <cell r="B242">
            <v>226.95</v>
          </cell>
        </row>
        <row r="243">
          <cell r="A243">
            <v>43132</v>
          </cell>
          <cell r="B243">
            <v>231.79</v>
          </cell>
        </row>
        <row r="244">
          <cell r="A244">
            <v>43160</v>
          </cell>
          <cell r="B244">
            <v>224.14</v>
          </cell>
        </row>
        <row r="245">
          <cell r="A245">
            <v>43191</v>
          </cell>
          <cell r="B245">
            <v>236.5</v>
          </cell>
        </row>
        <row r="246">
          <cell r="A246">
            <v>43221</v>
          </cell>
          <cell r="B246">
            <v>250.89</v>
          </cell>
        </row>
        <row r="247">
          <cell r="A247">
            <v>43252</v>
          </cell>
          <cell r="B247">
            <v>260.76</v>
          </cell>
        </row>
        <row r="248">
          <cell r="A248">
            <v>43282</v>
          </cell>
          <cell r="B248">
            <v>244.25</v>
          </cell>
        </row>
        <row r="249">
          <cell r="A249">
            <v>43313</v>
          </cell>
          <cell r="B249">
            <v>242.48</v>
          </cell>
        </row>
        <row r="250">
          <cell r="A250">
            <v>43344</v>
          </cell>
          <cell r="B250">
            <v>249.44</v>
          </cell>
        </row>
        <row r="251">
          <cell r="A251">
            <v>43374</v>
          </cell>
          <cell r="B251">
            <v>232.99</v>
          </cell>
        </row>
        <row r="252">
          <cell r="A252">
            <v>43405</v>
          </cell>
          <cell r="B252">
            <v>229.03</v>
          </cell>
        </row>
        <row r="253">
          <cell r="A253">
            <v>43435</v>
          </cell>
          <cell r="B253">
            <v>235.59</v>
          </cell>
        </row>
        <row r="254">
          <cell r="A254">
            <v>43466</v>
          </cell>
          <cell r="B254">
            <v>230.31</v>
          </cell>
        </row>
        <row r="255">
          <cell r="A255">
            <v>43497</v>
          </cell>
          <cell r="B255">
            <v>237.39</v>
          </cell>
        </row>
        <row r="256">
          <cell r="A256">
            <v>43525</v>
          </cell>
          <cell r="B256">
            <v>247.03</v>
          </cell>
        </row>
        <row r="257">
          <cell r="A257">
            <v>43556</v>
          </cell>
          <cell r="B257">
            <v>247.49</v>
          </cell>
        </row>
        <row r="258">
          <cell r="A258">
            <v>43586</v>
          </cell>
          <cell r="B258">
            <v>242.52</v>
          </cell>
        </row>
        <row r="259">
          <cell r="A259">
            <v>43617</v>
          </cell>
          <cell r="B259">
            <v>231.93</v>
          </cell>
        </row>
        <row r="260">
          <cell r="A260">
            <v>43647</v>
          </cell>
          <cell r="B260">
            <v>225.68</v>
          </cell>
        </row>
        <row r="261">
          <cell r="A261">
            <v>43678</v>
          </cell>
          <cell r="B261">
            <v>232.67</v>
          </cell>
        </row>
        <row r="262">
          <cell r="A262">
            <v>43709</v>
          </cell>
          <cell r="B262">
            <v>243.61</v>
          </cell>
        </row>
        <row r="263">
          <cell r="A263">
            <v>43739</v>
          </cell>
          <cell r="B263">
            <v>242.26</v>
          </cell>
        </row>
        <row r="264">
          <cell r="A264">
            <v>43770</v>
          </cell>
          <cell r="B264">
            <v>242.82</v>
          </cell>
        </row>
        <row r="265">
          <cell r="A265">
            <v>43800</v>
          </cell>
          <cell r="B265">
            <v>239.4</v>
          </cell>
        </row>
        <row r="266">
          <cell r="A266">
            <v>43831</v>
          </cell>
          <cell r="B266">
            <v>244.1</v>
          </cell>
        </row>
        <row r="267">
          <cell r="A267">
            <v>43862</v>
          </cell>
          <cell r="B267">
            <v>244.69</v>
          </cell>
        </row>
        <row r="268">
          <cell r="A268">
            <v>43891</v>
          </cell>
          <cell r="B268">
            <v>252.59</v>
          </cell>
        </row>
        <row r="269">
          <cell r="A269">
            <v>43922</v>
          </cell>
          <cell r="B269">
            <v>268.85000000000002</v>
          </cell>
        </row>
        <row r="270">
          <cell r="A270">
            <v>43952</v>
          </cell>
          <cell r="B270">
            <v>294</v>
          </cell>
        </row>
        <row r="271">
          <cell r="A271">
            <v>43983</v>
          </cell>
          <cell r="B271">
            <v>289.79000000000002</v>
          </cell>
        </row>
        <row r="272">
          <cell r="A272">
            <v>44013</v>
          </cell>
          <cell r="B272">
            <v>315.48</v>
          </cell>
        </row>
        <row r="273">
          <cell r="A273">
            <v>44044</v>
          </cell>
          <cell r="B273">
            <v>355.27</v>
          </cell>
        </row>
        <row r="274">
          <cell r="A274">
            <v>44075</v>
          </cell>
          <cell r="B274">
            <v>350.69</v>
          </cell>
        </row>
        <row r="275">
          <cell r="A275">
            <v>44105</v>
          </cell>
          <cell r="B275">
            <v>364.31</v>
          </cell>
        </row>
        <row r="276">
          <cell r="A276">
            <v>44136</v>
          </cell>
          <cell r="B276">
            <v>367.6</v>
          </cell>
        </row>
        <row r="277">
          <cell r="A277">
            <v>44166</v>
          </cell>
          <cell r="B277">
            <v>368.73</v>
          </cell>
        </row>
        <row r="278">
          <cell r="A278">
            <v>44197</v>
          </cell>
          <cell r="B278">
            <v>395.29</v>
          </cell>
        </row>
        <row r="279">
          <cell r="A279">
            <v>44228</v>
          </cell>
          <cell r="B279">
            <v>429.96</v>
          </cell>
        </row>
        <row r="280">
          <cell r="A280">
            <v>44256</v>
          </cell>
          <cell r="B280">
            <v>454.64</v>
          </cell>
        </row>
        <row r="281">
          <cell r="A281">
            <v>44287</v>
          </cell>
          <cell r="B281">
            <v>463.45</v>
          </cell>
        </row>
        <row r="282">
          <cell r="A282">
            <v>44317</v>
          </cell>
          <cell r="B282">
            <v>481.68</v>
          </cell>
        </row>
        <row r="283">
          <cell r="A283">
            <v>44348</v>
          </cell>
          <cell r="B283">
            <v>457.52</v>
          </cell>
        </row>
        <row r="284">
          <cell r="A284">
            <v>44378</v>
          </cell>
          <cell r="B284">
            <v>475.38</v>
          </cell>
        </row>
        <row r="285">
          <cell r="A285">
            <v>44409</v>
          </cell>
          <cell r="B285">
            <v>484.7</v>
          </cell>
        </row>
        <row r="286">
          <cell r="A286">
            <v>44440</v>
          </cell>
          <cell r="B286">
            <v>488.15</v>
          </cell>
        </row>
        <row r="287">
          <cell r="A287">
            <v>44470</v>
          </cell>
          <cell r="B287">
            <v>541.30999999999995</v>
          </cell>
        </row>
        <row r="288">
          <cell r="A288">
            <v>44501</v>
          </cell>
          <cell r="B288">
            <v>535.25</v>
          </cell>
        </row>
        <row r="289">
          <cell r="A289">
            <v>44531</v>
          </cell>
          <cell r="B289">
            <v>547.54999999999995</v>
          </cell>
        </row>
        <row r="290">
          <cell r="A290">
            <v>44562</v>
          </cell>
          <cell r="B290">
            <v>568.62</v>
          </cell>
        </row>
        <row r="291">
          <cell r="A291">
            <v>44593</v>
          </cell>
          <cell r="B291">
            <v>557.85</v>
          </cell>
        </row>
        <row r="292">
          <cell r="A292">
            <v>44621</v>
          </cell>
          <cell r="B292">
            <v>568.76</v>
          </cell>
        </row>
        <row r="293">
          <cell r="A293">
            <v>44652</v>
          </cell>
          <cell r="B293">
            <v>537.02</v>
          </cell>
        </row>
        <row r="294">
          <cell r="A294">
            <v>44682</v>
          </cell>
          <cell r="B294">
            <v>486.93</v>
          </cell>
        </row>
        <row r="295">
          <cell r="A295">
            <v>44713</v>
          </cell>
          <cell r="B295">
            <v>461.63</v>
          </cell>
        </row>
        <row r="296">
          <cell r="A296">
            <v>44743</v>
          </cell>
          <cell r="B296">
            <v>423.98</v>
          </cell>
        </row>
        <row r="297">
          <cell r="A297">
            <v>44774</v>
          </cell>
          <cell r="B297">
            <v>419.15</v>
          </cell>
        </row>
        <row r="298">
          <cell r="A298">
            <v>44805</v>
          </cell>
          <cell r="B298">
            <v>386.43</v>
          </cell>
        </row>
        <row r="299">
          <cell r="A299">
            <v>44835</v>
          </cell>
          <cell r="B299">
            <v>380.21</v>
          </cell>
        </row>
        <row r="300">
          <cell r="A300">
            <v>44866</v>
          </cell>
          <cell r="B300">
            <v>403.49</v>
          </cell>
        </row>
        <row r="301">
          <cell r="A301">
            <v>44896</v>
          </cell>
          <cell r="B301">
            <v>433.08</v>
          </cell>
        </row>
      </sheetData>
      <sheetData sheetId="9">
        <row r="1">
          <cell r="A1" t="str">
            <v>date</v>
          </cell>
          <cell r="B1" t="str">
            <v>27577</v>
          </cell>
        </row>
        <row r="2">
          <cell r="A2">
            <v>35796</v>
          </cell>
          <cell r="B2">
            <v>18.63</v>
          </cell>
        </row>
        <row r="3">
          <cell r="A3">
            <v>35827</v>
          </cell>
          <cell r="B3">
            <v>18.25</v>
          </cell>
        </row>
        <row r="4">
          <cell r="A4">
            <v>35855</v>
          </cell>
          <cell r="B4">
            <v>18.11</v>
          </cell>
        </row>
        <row r="5">
          <cell r="A5">
            <v>35886</v>
          </cell>
          <cell r="B5">
            <v>19.57</v>
          </cell>
        </row>
        <row r="6">
          <cell r="A6">
            <v>35916</v>
          </cell>
          <cell r="B6">
            <v>19.34</v>
          </cell>
        </row>
        <row r="7">
          <cell r="A7">
            <v>35947</v>
          </cell>
          <cell r="B7">
            <v>18.48</v>
          </cell>
        </row>
        <row r="8">
          <cell r="A8">
            <v>35977</v>
          </cell>
          <cell r="B8">
            <v>18.03</v>
          </cell>
        </row>
        <row r="9">
          <cell r="A9">
            <v>36008</v>
          </cell>
          <cell r="B9">
            <v>17.64</v>
          </cell>
        </row>
        <row r="10">
          <cell r="A10">
            <v>36039</v>
          </cell>
          <cell r="B10">
            <v>18.53</v>
          </cell>
        </row>
        <row r="11">
          <cell r="A11">
            <v>36069</v>
          </cell>
          <cell r="B11">
            <v>18.75</v>
          </cell>
        </row>
        <row r="12">
          <cell r="A12">
            <v>36100</v>
          </cell>
          <cell r="B12">
            <v>17.66</v>
          </cell>
        </row>
        <row r="13">
          <cell r="A13">
            <v>36130</v>
          </cell>
          <cell r="B13">
            <v>16.760000000000002</v>
          </cell>
        </row>
        <row r="14">
          <cell r="A14">
            <v>36161</v>
          </cell>
          <cell r="B14">
            <v>20.76</v>
          </cell>
        </row>
        <row r="15">
          <cell r="A15">
            <v>36192</v>
          </cell>
          <cell r="B15">
            <v>25.85</v>
          </cell>
        </row>
        <row r="16">
          <cell r="A16">
            <v>36220</v>
          </cell>
          <cell r="B16">
            <v>28.32</v>
          </cell>
        </row>
        <row r="17">
          <cell r="A17">
            <v>36251</v>
          </cell>
          <cell r="B17">
            <v>26.81</v>
          </cell>
        </row>
        <row r="18">
          <cell r="A18">
            <v>36281</v>
          </cell>
          <cell r="B18">
            <v>25.35</v>
          </cell>
        </row>
        <row r="19">
          <cell r="A19">
            <v>36312</v>
          </cell>
          <cell r="B19">
            <v>26.94</v>
          </cell>
        </row>
        <row r="20">
          <cell r="A20">
            <v>36342</v>
          </cell>
          <cell r="B20">
            <v>28.06</v>
          </cell>
        </row>
        <row r="21">
          <cell r="A21">
            <v>36373</v>
          </cell>
          <cell r="B21">
            <v>30.91</v>
          </cell>
        </row>
        <row r="22">
          <cell r="A22">
            <v>36404</v>
          </cell>
          <cell r="B22">
            <v>32.159999999999997</v>
          </cell>
        </row>
        <row r="23">
          <cell r="A23">
            <v>36434</v>
          </cell>
          <cell r="B23">
            <v>33.51</v>
          </cell>
        </row>
        <row r="24">
          <cell r="A24">
            <v>36465</v>
          </cell>
          <cell r="B24">
            <v>32.450000000000003</v>
          </cell>
        </row>
        <row r="25">
          <cell r="A25">
            <v>36495</v>
          </cell>
          <cell r="B25">
            <v>30.6</v>
          </cell>
        </row>
        <row r="26">
          <cell r="A26">
            <v>36526</v>
          </cell>
          <cell r="B26">
            <v>29.87</v>
          </cell>
        </row>
        <row r="27">
          <cell r="A27">
            <v>36557</v>
          </cell>
          <cell r="B27">
            <v>30.55</v>
          </cell>
        </row>
        <row r="28">
          <cell r="A28">
            <v>36586</v>
          </cell>
          <cell r="B28">
            <v>30.74</v>
          </cell>
        </row>
        <row r="29">
          <cell r="A29">
            <v>36617</v>
          </cell>
          <cell r="B29">
            <v>30.52</v>
          </cell>
        </row>
        <row r="30">
          <cell r="A30">
            <v>36647</v>
          </cell>
          <cell r="B30">
            <v>34.119999999999997</v>
          </cell>
        </row>
        <row r="31">
          <cell r="A31">
            <v>36678</v>
          </cell>
          <cell r="B31">
            <v>36.130000000000003</v>
          </cell>
        </row>
        <row r="32">
          <cell r="A32">
            <v>36708</v>
          </cell>
          <cell r="B32">
            <v>35.51</v>
          </cell>
        </row>
        <row r="33">
          <cell r="A33">
            <v>36739</v>
          </cell>
          <cell r="B33">
            <v>37.21</v>
          </cell>
        </row>
        <row r="34">
          <cell r="A34">
            <v>36770</v>
          </cell>
          <cell r="B34">
            <v>40.57</v>
          </cell>
        </row>
        <row r="35">
          <cell r="A35">
            <v>36800</v>
          </cell>
          <cell r="B35">
            <v>41.96</v>
          </cell>
        </row>
        <row r="36">
          <cell r="A36">
            <v>36831</v>
          </cell>
          <cell r="B36">
            <v>45.32</v>
          </cell>
        </row>
        <row r="37">
          <cell r="A37">
            <v>36861</v>
          </cell>
          <cell r="B37">
            <v>49.42</v>
          </cell>
        </row>
        <row r="38">
          <cell r="A38">
            <v>36892</v>
          </cell>
          <cell r="B38">
            <v>47.13</v>
          </cell>
        </row>
        <row r="39">
          <cell r="A39">
            <v>36923</v>
          </cell>
          <cell r="B39">
            <v>45.45</v>
          </cell>
        </row>
        <row r="40">
          <cell r="A40">
            <v>36951</v>
          </cell>
          <cell r="B40">
            <v>46.77</v>
          </cell>
        </row>
        <row r="41">
          <cell r="A41">
            <v>36982</v>
          </cell>
          <cell r="B41">
            <v>49.77</v>
          </cell>
        </row>
        <row r="42">
          <cell r="A42">
            <v>37012</v>
          </cell>
          <cell r="B42">
            <v>49.99</v>
          </cell>
        </row>
        <row r="43">
          <cell r="A43">
            <v>37043</v>
          </cell>
          <cell r="B43">
            <v>50.47</v>
          </cell>
        </row>
        <row r="44">
          <cell r="A44">
            <v>37073</v>
          </cell>
          <cell r="B44">
            <v>49.33</v>
          </cell>
        </row>
        <row r="45">
          <cell r="A45">
            <v>37104</v>
          </cell>
          <cell r="B45">
            <v>53.41</v>
          </cell>
        </row>
        <row r="46">
          <cell r="A46">
            <v>37135</v>
          </cell>
          <cell r="B46">
            <v>48.18</v>
          </cell>
        </row>
        <row r="47">
          <cell r="A47">
            <v>37165</v>
          </cell>
          <cell r="B47">
            <v>46.94</v>
          </cell>
        </row>
        <row r="48">
          <cell r="A48">
            <v>37196</v>
          </cell>
          <cell r="B48">
            <v>40.25</v>
          </cell>
        </row>
        <row r="49">
          <cell r="A49">
            <v>37226</v>
          </cell>
          <cell r="B49">
            <v>35.26</v>
          </cell>
        </row>
        <row r="50">
          <cell r="A50">
            <v>37257</v>
          </cell>
          <cell r="B50">
            <v>34.15</v>
          </cell>
        </row>
        <row r="51">
          <cell r="A51">
            <v>37288</v>
          </cell>
          <cell r="B51">
            <v>33.19</v>
          </cell>
        </row>
        <row r="52">
          <cell r="A52">
            <v>37316</v>
          </cell>
          <cell r="B52">
            <v>35.93</v>
          </cell>
        </row>
        <row r="53">
          <cell r="A53">
            <v>37347</v>
          </cell>
          <cell r="B53">
            <v>37.97</v>
          </cell>
        </row>
        <row r="54">
          <cell r="A54">
            <v>37377</v>
          </cell>
          <cell r="B54">
            <v>41.21</v>
          </cell>
        </row>
        <row r="55">
          <cell r="A55">
            <v>37408</v>
          </cell>
          <cell r="B55">
            <v>44.26</v>
          </cell>
        </row>
        <row r="56">
          <cell r="A56">
            <v>37438</v>
          </cell>
          <cell r="B56">
            <v>48.42</v>
          </cell>
        </row>
        <row r="57">
          <cell r="A57">
            <v>37469</v>
          </cell>
          <cell r="B57">
            <v>53.5</v>
          </cell>
        </row>
        <row r="58">
          <cell r="A58">
            <v>37500</v>
          </cell>
          <cell r="B58">
            <v>60.65</v>
          </cell>
        </row>
        <row r="59">
          <cell r="A59">
            <v>37530</v>
          </cell>
          <cell r="B59">
            <v>68.959999999999994</v>
          </cell>
        </row>
        <row r="60">
          <cell r="A60">
            <v>37561</v>
          </cell>
          <cell r="B60">
            <v>61.62</v>
          </cell>
        </row>
        <row r="61">
          <cell r="A61">
            <v>37591</v>
          </cell>
          <cell r="B61">
            <v>69.98</v>
          </cell>
        </row>
        <row r="62">
          <cell r="A62">
            <v>37622</v>
          </cell>
          <cell r="B62">
            <v>70.78</v>
          </cell>
        </row>
        <row r="63">
          <cell r="A63">
            <v>37653</v>
          </cell>
          <cell r="B63">
            <v>78.87</v>
          </cell>
        </row>
        <row r="64">
          <cell r="A64">
            <v>37681</v>
          </cell>
          <cell r="B64">
            <v>73.63</v>
          </cell>
        </row>
        <row r="65">
          <cell r="A65">
            <v>37712</v>
          </cell>
          <cell r="B65">
            <v>61.63</v>
          </cell>
        </row>
        <row r="66">
          <cell r="A66">
            <v>37742</v>
          </cell>
          <cell r="B66">
            <v>63.09</v>
          </cell>
        </row>
        <row r="67">
          <cell r="A67">
            <v>37773</v>
          </cell>
          <cell r="B67">
            <v>62.76</v>
          </cell>
        </row>
        <row r="68">
          <cell r="A68">
            <v>37803</v>
          </cell>
          <cell r="B68">
            <v>59.65</v>
          </cell>
        </row>
        <row r="69">
          <cell r="A69">
            <v>37834</v>
          </cell>
          <cell r="B69">
            <v>64.23</v>
          </cell>
        </row>
        <row r="70">
          <cell r="A70">
            <v>37865</v>
          </cell>
          <cell r="B70">
            <v>62.73</v>
          </cell>
        </row>
        <row r="71">
          <cell r="A71">
            <v>37895</v>
          </cell>
          <cell r="B71">
            <v>63.59</v>
          </cell>
        </row>
        <row r="72">
          <cell r="A72">
            <v>37926</v>
          </cell>
          <cell r="B72">
            <v>63.95</v>
          </cell>
        </row>
        <row r="73">
          <cell r="A73">
            <v>37956</v>
          </cell>
          <cell r="B73">
            <v>72.66</v>
          </cell>
        </row>
        <row r="74">
          <cell r="A74">
            <v>37987</v>
          </cell>
          <cell r="B74">
            <v>73.89</v>
          </cell>
        </row>
        <row r="75">
          <cell r="A75">
            <v>38018</v>
          </cell>
          <cell r="B75">
            <v>75.02</v>
          </cell>
        </row>
        <row r="76">
          <cell r="A76">
            <v>38047</v>
          </cell>
          <cell r="B76">
            <v>81.569999999999993</v>
          </cell>
        </row>
        <row r="77">
          <cell r="A77">
            <v>38078</v>
          </cell>
          <cell r="B77">
            <v>80.95</v>
          </cell>
        </row>
        <row r="78">
          <cell r="A78">
            <v>38108</v>
          </cell>
          <cell r="B78">
            <v>94.13</v>
          </cell>
        </row>
        <row r="79">
          <cell r="A79">
            <v>38139</v>
          </cell>
          <cell r="B79">
            <v>94</v>
          </cell>
        </row>
        <row r="80">
          <cell r="A80">
            <v>38169</v>
          </cell>
          <cell r="B80">
            <v>97.5</v>
          </cell>
        </row>
        <row r="81">
          <cell r="A81">
            <v>38200</v>
          </cell>
          <cell r="B81">
            <v>98.97</v>
          </cell>
        </row>
        <row r="82">
          <cell r="A82">
            <v>38231</v>
          </cell>
          <cell r="B82">
            <v>98.06</v>
          </cell>
        </row>
        <row r="83">
          <cell r="A83">
            <v>38261</v>
          </cell>
          <cell r="B83">
            <v>106.36</v>
          </cell>
        </row>
        <row r="84">
          <cell r="A84">
            <v>38292</v>
          </cell>
          <cell r="B84">
            <v>100.68</v>
          </cell>
        </row>
        <row r="85">
          <cell r="A85">
            <v>38322</v>
          </cell>
          <cell r="B85">
            <v>92.2</v>
          </cell>
        </row>
        <row r="86">
          <cell r="A86">
            <v>38353</v>
          </cell>
          <cell r="B86">
            <v>90.4</v>
          </cell>
        </row>
        <row r="87">
          <cell r="A87">
            <v>38384</v>
          </cell>
          <cell r="B87">
            <v>86.39</v>
          </cell>
        </row>
        <row r="88">
          <cell r="A88">
            <v>38412</v>
          </cell>
          <cell r="B88">
            <v>97.81</v>
          </cell>
        </row>
        <row r="89">
          <cell r="A89">
            <v>38443</v>
          </cell>
          <cell r="B89">
            <v>93.86</v>
          </cell>
        </row>
        <row r="90">
          <cell r="A90">
            <v>38473</v>
          </cell>
          <cell r="B90">
            <v>84.99</v>
          </cell>
        </row>
        <row r="91">
          <cell r="A91">
            <v>38504</v>
          </cell>
          <cell r="B91">
            <v>85.08</v>
          </cell>
        </row>
        <row r="92">
          <cell r="A92">
            <v>38534</v>
          </cell>
          <cell r="B92">
            <v>86.64</v>
          </cell>
        </row>
        <row r="93">
          <cell r="A93">
            <v>38565</v>
          </cell>
          <cell r="B93">
            <v>95.79</v>
          </cell>
        </row>
        <row r="94">
          <cell r="A94">
            <v>38596</v>
          </cell>
          <cell r="B94">
            <v>100.84</v>
          </cell>
        </row>
        <row r="95">
          <cell r="A95">
            <v>38626</v>
          </cell>
          <cell r="B95">
            <v>99.71</v>
          </cell>
        </row>
        <row r="96">
          <cell r="A96">
            <v>38657</v>
          </cell>
          <cell r="B96">
            <v>93.07</v>
          </cell>
        </row>
        <row r="97">
          <cell r="A97">
            <v>38687</v>
          </cell>
          <cell r="B97">
            <v>100</v>
          </cell>
        </row>
        <row r="98">
          <cell r="A98">
            <v>38718</v>
          </cell>
          <cell r="B98">
            <v>88.94</v>
          </cell>
        </row>
        <row r="99">
          <cell r="A99">
            <v>38749</v>
          </cell>
          <cell r="B99">
            <v>79.31</v>
          </cell>
        </row>
        <row r="100">
          <cell r="A100">
            <v>38777</v>
          </cell>
          <cell r="B100">
            <v>77.02</v>
          </cell>
        </row>
        <row r="101">
          <cell r="A101">
            <v>38808</v>
          </cell>
          <cell r="B101">
            <v>79.540000000000006</v>
          </cell>
        </row>
        <row r="102">
          <cell r="A102">
            <v>38838</v>
          </cell>
          <cell r="B102">
            <v>78.11</v>
          </cell>
        </row>
        <row r="103">
          <cell r="A103">
            <v>38869</v>
          </cell>
          <cell r="B103">
            <v>79.959999999999994</v>
          </cell>
        </row>
        <row r="104">
          <cell r="A104">
            <v>38899</v>
          </cell>
          <cell r="B104">
            <v>77.209999999999994</v>
          </cell>
        </row>
        <row r="105">
          <cell r="A105">
            <v>38930</v>
          </cell>
          <cell r="B105">
            <v>79.31</v>
          </cell>
        </row>
        <row r="106">
          <cell r="A106">
            <v>38961</v>
          </cell>
          <cell r="B106">
            <v>73.09</v>
          </cell>
        </row>
        <row r="107">
          <cell r="A107">
            <v>38991</v>
          </cell>
          <cell r="B107">
            <v>72.319999999999993</v>
          </cell>
        </row>
        <row r="108">
          <cell r="A108">
            <v>39022</v>
          </cell>
          <cell r="B108">
            <v>72.48</v>
          </cell>
        </row>
        <row r="109">
          <cell r="A109">
            <v>39052</v>
          </cell>
          <cell r="B109">
            <v>70.92</v>
          </cell>
        </row>
        <row r="110">
          <cell r="A110">
            <v>39083</v>
          </cell>
          <cell r="B110">
            <v>64.83</v>
          </cell>
        </row>
        <row r="111">
          <cell r="A111">
            <v>39114</v>
          </cell>
          <cell r="B111">
            <v>68.13</v>
          </cell>
        </row>
        <row r="112">
          <cell r="A112">
            <v>39142</v>
          </cell>
          <cell r="B112">
            <v>68.900000000000006</v>
          </cell>
        </row>
        <row r="113">
          <cell r="A113">
            <v>39173</v>
          </cell>
          <cell r="B113">
            <v>70.45</v>
          </cell>
        </row>
        <row r="114">
          <cell r="A114">
            <v>39203</v>
          </cell>
          <cell r="B114">
            <v>70.7</v>
          </cell>
        </row>
        <row r="115">
          <cell r="A115">
            <v>39234</v>
          </cell>
          <cell r="B115">
            <v>70.8</v>
          </cell>
        </row>
        <row r="116">
          <cell r="A116">
            <v>39264</v>
          </cell>
          <cell r="B116">
            <v>65.78</v>
          </cell>
        </row>
        <row r="117">
          <cell r="A117">
            <v>39295</v>
          </cell>
          <cell r="B117">
            <v>67.12</v>
          </cell>
        </row>
        <row r="118">
          <cell r="A118">
            <v>39326</v>
          </cell>
          <cell r="B118">
            <v>70.150000000000006</v>
          </cell>
        </row>
        <row r="119">
          <cell r="A119">
            <v>39356</v>
          </cell>
          <cell r="B119">
            <v>73.17</v>
          </cell>
        </row>
        <row r="120">
          <cell r="A120">
            <v>39387</v>
          </cell>
          <cell r="B120">
            <v>76.58</v>
          </cell>
        </row>
        <row r="121">
          <cell r="A121">
            <v>39417</v>
          </cell>
          <cell r="B121">
            <v>73.37</v>
          </cell>
        </row>
        <row r="122">
          <cell r="A122">
            <v>39448</v>
          </cell>
          <cell r="B122">
            <v>79</v>
          </cell>
        </row>
        <row r="123">
          <cell r="A123">
            <v>39479</v>
          </cell>
          <cell r="B123">
            <v>86.49</v>
          </cell>
        </row>
        <row r="124">
          <cell r="A124">
            <v>39508</v>
          </cell>
          <cell r="B124">
            <v>90.5</v>
          </cell>
        </row>
        <row r="125">
          <cell r="A125">
            <v>39539</v>
          </cell>
          <cell r="B125">
            <v>98.47</v>
          </cell>
        </row>
        <row r="126">
          <cell r="A126">
            <v>39569</v>
          </cell>
          <cell r="B126">
            <v>109.37</v>
          </cell>
        </row>
        <row r="127">
          <cell r="A127">
            <v>39600</v>
          </cell>
          <cell r="B127">
            <v>118.47</v>
          </cell>
        </row>
        <row r="128">
          <cell r="A128">
            <v>39630</v>
          </cell>
          <cell r="B128">
            <v>108.58</v>
          </cell>
        </row>
        <row r="129">
          <cell r="A129">
            <v>39661</v>
          </cell>
          <cell r="B129">
            <v>93.53</v>
          </cell>
        </row>
        <row r="130">
          <cell r="A130">
            <v>39692</v>
          </cell>
          <cell r="B130">
            <v>94.03</v>
          </cell>
        </row>
        <row r="131">
          <cell r="A131">
            <v>39722</v>
          </cell>
          <cell r="B131">
            <v>96.42</v>
          </cell>
        </row>
        <row r="132">
          <cell r="A132">
            <v>39753</v>
          </cell>
          <cell r="B132">
            <v>88.36</v>
          </cell>
        </row>
        <row r="133">
          <cell r="A133">
            <v>39783</v>
          </cell>
          <cell r="B133">
            <v>79.930000000000007</v>
          </cell>
        </row>
        <row r="134">
          <cell r="A134">
            <v>39814</v>
          </cell>
          <cell r="B134">
            <v>71.489999999999995</v>
          </cell>
        </row>
        <row r="135">
          <cell r="A135">
            <v>39845</v>
          </cell>
          <cell r="B135">
            <v>64.430000000000007</v>
          </cell>
        </row>
        <row r="136">
          <cell r="A136">
            <v>39873</v>
          </cell>
          <cell r="B136">
            <v>59.76</v>
          </cell>
        </row>
        <row r="137">
          <cell r="A137">
            <v>39904</v>
          </cell>
          <cell r="B137">
            <v>54.71</v>
          </cell>
        </row>
        <row r="138">
          <cell r="A138">
            <v>39934</v>
          </cell>
          <cell r="B138">
            <v>55.54</v>
          </cell>
        </row>
        <row r="139">
          <cell r="A139">
            <v>39965</v>
          </cell>
          <cell r="B139">
            <v>56.56</v>
          </cell>
        </row>
        <row r="140">
          <cell r="A140">
            <v>39995</v>
          </cell>
          <cell r="B140">
            <v>51.49</v>
          </cell>
        </row>
        <row r="141">
          <cell r="A141">
            <v>40026</v>
          </cell>
          <cell r="B141">
            <v>51.12</v>
          </cell>
        </row>
        <row r="142">
          <cell r="A142">
            <v>40057</v>
          </cell>
          <cell r="B142">
            <v>53.85</v>
          </cell>
        </row>
        <row r="143">
          <cell r="A143">
            <v>40087</v>
          </cell>
          <cell r="B143">
            <v>60.02</v>
          </cell>
        </row>
        <row r="144">
          <cell r="A144">
            <v>40118</v>
          </cell>
          <cell r="B144">
            <v>55.97</v>
          </cell>
        </row>
        <row r="145">
          <cell r="A145">
            <v>40148</v>
          </cell>
          <cell r="B145">
            <v>59</v>
          </cell>
        </row>
        <row r="146">
          <cell r="A146">
            <v>40179</v>
          </cell>
          <cell r="B146">
            <v>63.19</v>
          </cell>
        </row>
        <row r="147">
          <cell r="A147">
            <v>40210</v>
          </cell>
          <cell r="B147">
            <v>62.53</v>
          </cell>
        </row>
        <row r="148">
          <cell r="A148">
            <v>40238</v>
          </cell>
          <cell r="B148">
            <v>57.54</v>
          </cell>
        </row>
        <row r="149">
          <cell r="A149">
            <v>40269</v>
          </cell>
          <cell r="B149">
            <v>57.75</v>
          </cell>
        </row>
        <row r="150">
          <cell r="A150">
            <v>40299</v>
          </cell>
          <cell r="B150">
            <v>58.99</v>
          </cell>
        </row>
        <row r="151">
          <cell r="A151">
            <v>40330</v>
          </cell>
          <cell r="B151">
            <v>61.46</v>
          </cell>
        </row>
        <row r="152">
          <cell r="A152">
            <v>40360</v>
          </cell>
          <cell r="B152">
            <v>59.95</v>
          </cell>
        </row>
        <row r="153">
          <cell r="A153">
            <v>40391</v>
          </cell>
          <cell r="B153">
            <v>58.72</v>
          </cell>
        </row>
        <row r="154">
          <cell r="A154">
            <v>40422</v>
          </cell>
          <cell r="B154">
            <v>55.48</v>
          </cell>
        </row>
        <row r="155">
          <cell r="A155">
            <v>40452</v>
          </cell>
          <cell r="B155">
            <v>55.29</v>
          </cell>
        </row>
        <row r="156">
          <cell r="A156">
            <v>40483</v>
          </cell>
          <cell r="B156">
            <v>59.58</v>
          </cell>
        </row>
        <row r="157">
          <cell r="A157">
            <v>40513</v>
          </cell>
          <cell r="B157">
            <v>62.66</v>
          </cell>
        </row>
        <row r="158">
          <cell r="A158">
            <v>40544</v>
          </cell>
          <cell r="B158">
            <v>63.47</v>
          </cell>
        </row>
        <row r="159">
          <cell r="A159">
            <v>40575</v>
          </cell>
          <cell r="B159">
            <v>61.84</v>
          </cell>
        </row>
        <row r="160">
          <cell r="A160">
            <v>40603</v>
          </cell>
          <cell r="B160">
            <v>65.349999999999994</v>
          </cell>
        </row>
        <row r="161">
          <cell r="A161">
            <v>40634</v>
          </cell>
          <cell r="B161">
            <v>65.63</v>
          </cell>
        </row>
        <row r="162">
          <cell r="A162">
            <v>40664</v>
          </cell>
          <cell r="B162">
            <v>64.59</v>
          </cell>
        </row>
        <row r="163">
          <cell r="A163">
            <v>40695</v>
          </cell>
          <cell r="B163">
            <v>64.23</v>
          </cell>
        </row>
        <row r="164">
          <cell r="A164">
            <v>40725</v>
          </cell>
          <cell r="B164">
            <v>63.05</v>
          </cell>
        </row>
        <row r="165">
          <cell r="A165">
            <v>40756</v>
          </cell>
          <cell r="B165">
            <v>61.55</v>
          </cell>
        </row>
        <row r="166">
          <cell r="A166">
            <v>40787</v>
          </cell>
          <cell r="B166">
            <v>66.59</v>
          </cell>
        </row>
        <row r="167">
          <cell r="A167">
            <v>40817</v>
          </cell>
          <cell r="B167">
            <v>65.94</v>
          </cell>
        </row>
        <row r="168">
          <cell r="A168">
            <v>40848</v>
          </cell>
          <cell r="B168">
            <v>65.5</v>
          </cell>
        </row>
        <row r="169">
          <cell r="A169">
            <v>40878</v>
          </cell>
          <cell r="B169">
            <v>63.91</v>
          </cell>
        </row>
        <row r="170">
          <cell r="A170">
            <v>40909</v>
          </cell>
          <cell r="B170">
            <v>59.29</v>
          </cell>
        </row>
        <row r="171">
          <cell r="A171">
            <v>40940</v>
          </cell>
          <cell r="B171">
            <v>57.15</v>
          </cell>
        </row>
        <row r="172">
          <cell r="A172">
            <v>40969</v>
          </cell>
          <cell r="B172">
            <v>59.01</v>
          </cell>
        </row>
        <row r="173">
          <cell r="A173">
            <v>41000</v>
          </cell>
          <cell r="B173">
            <v>58.41</v>
          </cell>
        </row>
        <row r="174">
          <cell r="A174">
            <v>41030</v>
          </cell>
          <cell r="B174">
            <v>60.5</v>
          </cell>
        </row>
        <row r="175">
          <cell r="A175">
            <v>41061</v>
          </cell>
          <cell r="B175">
            <v>58.61</v>
          </cell>
        </row>
        <row r="176">
          <cell r="A176">
            <v>41091</v>
          </cell>
          <cell r="B176">
            <v>62.81</v>
          </cell>
        </row>
        <row r="177">
          <cell r="A177">
            <v>41122</v>
          </cell>
          <cell r="B177">
            <v>65.349999999999994</v>
          </cell>
        </row>
        <row r="178">
          <cell r="A178">
            <v>41153</v>
          </cell>
          <cell r="B178">
            <v>66.33</v>
          </cell>
        </row>
        <row r="179">
          <cell r="A179">
            <v>41183</v>
          </cell>
          <cell r="B179">
            <v>69.38</v>
          </cell>
        </row>
        <row r="180">
          <cell r="A180">
            <v>41214</v>
          </cell>
          <cell r="B180">
            <v>70.97</v>
          </cell>
        </row>
        <row r="181">
          <cell r="A181">
            <v>41244</v>
          </cell>
          <cell r="B181">
            <v>69.17</v>
          </cell>
        </row>
        <row r="182">
          <cell r="A182">
            <v>41275</v>
          </cell>
          <cell r="B182">
            <v>67.17</v>
          </cell>
        </row>
        <row r="183">
          <cell r="A183">
            <v>41306</v>
          </cell>
          <cell r="B183">
            <v>66.37</v>
          </cell>
        </row>
        <row r="184">
          <cell r="A184">
            <v>41334</v>
          </cell>
          <cell r="B184">
            <v>66.81</v>
          </cell>
        </row>
        <row r="185">
          <cell r="A185">
            <v>41365</v>
          </cell>
          <cell r="B185">
            <v>68.08</v>
          </cell>
        </row>
        <row r="186">
          <cell r="A186">
            <v>41395</v>
          </cell>
          <cell r="B186">
            <v>68.41</v>
          </cell>
        </row>
        <row r="187">
          <cell r="A187">
            <v>41426</v>
          </cell>
          <cell r="B187">
            <v>69.91</v>
          </cell>
        </row>
        <row r="188">
          <cell r="A188">
            <v>41456</v>
          </cell>
          <cell r="B188">
            <v>72.31</v>
          </cell>
        </row>
        <row r="189">
          <cell r="A189">
            <v>41487</v>
          </cell>
          <cell r="B189">
            <v>74.180000000000007</v>
          </cell>
        </row>
        <row r="190">
          <cell r="A190">
            <v>41518</v>
          </cell>
          <cell r="B190">
            <v>74.86</v>
          </cell>
        </row>
        <row r="191">
          <cell r="A191">
            <v>41548</v>
          </cell>
          <cell r="B191">
            <v>73.11</v>
          </cell>
        </row>
        <row r="192">
          <cell r="A192">
            <v>41579</v>
          </cell>
          <cell r="B192">
            <v>75.930000000000007</v>
          </cell>
        </row>
        <row r="193">
          <cell r="A193">
            <v>41609</v>
          </cell>
          <cell r="B193">
            <v>82.52</v>
          </cell>
        </row>
        <row r="194">
          <cell r="A194">
            <v>41640</v>
          </cell>
          <cell r="B194">
            <v>83.66</v>
          </cell>
        </row>
        <row r="195">
          <cell r="A195">
            <v>41671</v>
          </cell>
          <cell r="B195">
            <v>85.28</v>
          </cell>
        </row>
        <row r="196">
          <cell r="A196">
            <v>41699</v>
          </cell>
          <cell r="B196">
            <v>81.709999999999994</v>
          </cell>
        </row>
        <row r="197">
          <cell r="A197">
            <v>41730</v>
          </cell>
          <cell r="B197">
            <v>79.89</v>
          </cell>
        </row>
        <row r="198">
          <cell r="A198">
            <v>41760</v>
          </cell>
          <cell r="B198">
            <v>78.959999999999994</v>
          </cell>
        </row>
        <row r="199">
          <cell r="A199">
            <v>41791</v>
          </cell>
          <cell r="B199">
            <v>80.23</v>
          </cell>
        </row>
        <row r="200">
          <cell r="A200">
            <v>41821</v>
          </cell>
          <cell r="B200">
            <v>75.37</v>
          </cell>
        </row>
        <row r="201">
          <cell r="A201">
            <v>41852</v>
          </cell>
          <cell r="B201">
            <v>75.34</v>
          </cell>
        </row>
        <row r="202">
          <cell r="A202">
            <v>41883</v>
          </cell>
          <cell r="B202">
            <v>75.87</v>
          </cell>
        </row>
        <row r="203">
          <cell r="A203">
            <v>41913</v>
          </cell>
          <cell r="B203">
            <v>74.989999999999995</v>
          </cell>
        </row>
        <row r="204">
          <cell r="A204">
            <v>41944</v>
          </cell>
          <cell r="B204">
            <v>78.94</v>
          </cell>
        </row>
        <row r="205">
          <cell r="A205">
            <v>41974</v>
          </cell>
          <cell r="B205">
            <v>68.41</v>
          </cell>
        </row>
        <row r="206">
          <cell r="A206">
            <v>42005</v>
          </cell>
          <cell r="B206">
            <v>56.35</v>
          </cell>
        </row>
        <row r="207">
          <cell r="A207">
            <v>42036</v>
          </cell>
          <cell r="B207">
            <v>63.56</v>
          </cell>
        </row>
        <row r="208">
          <cell r="A208">
            <v>42064</v>
          </cell>
          <cell r="B208">
            <v>69.150000000000006</v>
          </cell>
        </row>
        <row r="209">
          <cell r="A209">
            <v>42095</v>
          </cell>
          <cell r="B209">
            <v>67.290000000000006</v>
          </cell>
        </row>
        <row r="210">
          <cell r="A210">
            <v>42125</v>
          </cell>
          <cell r="B210">
            <v>71.53</v>
          </cell>
        </row>
        <row r="211">
          <cell r="A211">
            <v>42156</v>
          </cell>
          <cell r="B211">
            <v>71.53</v>
          </cell>
        </row>
        <row r="212">
          <cell r="A212">
            <v>42186</v>
          </cell>
          <cell r="B212">
            <v>71.2</v>
          </cell>
        </row>
        <row r="213">
          <cell r="A213">
            <v>42217</v>
          </cell>
          <cell r="B213">
            <v>72.45</v>
          </cell>
        </row>
        <row r="214">
          <cell r="A214">
            <v>42248</v>
          </cell>
          <cell r="B214">
            <v>79.64</v>
          </cell>
        </row>
        <row r="215">
          <cell r="A215">
            <v>42278</v>
          </cell>
          <cell r="B215">
            <v>77.239999999999995</v>
          </cell>
        </row>
        <row r="216">
          <cell r="A216">
            <v>42309</v>
          </cell>
          <cell r="B216">
            <v>71.83</v>
          </cell>
        </row>
        <row r="217">
          <cell r="A217">
            <v>42339</v>
          </cell>
          <cell r="B217">
            <v>64.25</v>
          </cell>
        </row>
        <row r="218">
          <cell r="A218">
            <v>42370</v>
          </cell>
          <cell r="B218">
            <v>64.819999999999993</v>
          </cell>
        </row>
        <row r="219">
          <cell r="A219">
            <v>42401</v>
          </cell>
          <cell r="B219">
            <v>60.98</v>
          </cell>
        </row>
        <row r="220">
          <cell r="A220">
            <v>42430</v>
          </cell>
          <cell r="B220">
            <v>58.96</v>
          </cell>
        </row>
        <row r="221">
          <cell r="A221">
            <v>42461</v>
          </cell>
          <cell r="B221">
            <v>61.1</v>
          </cell>
        </row>
        <row r="222">
          <cell r="A222">
            <v>42491</v>
          </cell>
          <cell r="B222">
            <v>65.37</v>
          </cell>
        </row>
        <row r="223">
          <cell r="A223">
            <v>42522</v>
          </cell>
          <cell r="B223">
            <v>70.83</v>
          </cell>
        </row>
        <row r="224">
          <cell r="A224">
            <v>42552</v>
          </cell>
          <cell r="B224">
            <v>69.11</v>
          </cell>
        </row>
        <row r="225">
          <cell r="A225">
            <v>42583</v>
          </cell>
          <cell r="B225">
            <v>68.67</v>
          </cell>
        </row>
        <row r="226">
          <cell r="A226">
            <v>42614</v>
          </cell>
          <cell r="B226">
            <v>73.58</v>
          </cell>
        </row>
        <row r="227">
          <cell r="A227">
            <v>42644</v>
          </cell>
          <cell r="B227">
            <v>80.67</v>
          </cell>
        </row>
        <row r="228">
          <cell r="A228">
            <v>42675</v>
          </cell>
          <cell r="B228">
            <v>79.63</v>
          </cell>
        </row>
        <row r="229">
          <cell r="A229">
            <v>42705</v>
          </cell>
          <cell r="B229">
            <v>90.46</v>
          </cell>
        </row>
        <row r="230">
          <cell r="A230">
            <v>42736</v>
          </cell>
          <cell r="B230">
            <v>85.96</v>
          </cell>
        </row>
        <row r="231">
          <cell r="A231">
            <v>42767</v>
          </cell>
          <cell r="B231">
            <v>81.599999999999994</v>
          </cell>
        </row>
        <row r="232">
          <cell r="A232">
            <v>42795</v>
          </cell>
          <cell r="B232">
            <v>78.11</v>
          </cell>
        </row>
        <row r="233">
          <cell r="A233">
            <v>42826</v>
          </cell>
          <cell r="B233">
            <v>81.349999999999994</v>
          </cell>
        </row>
        <row r="234">
          <cell r="A234">
            <v>42856</v>
          </cell>
          <cell r="B234">
            <v>80.8</v>
          </cell>
        </row>
        <row r="235">
          <cell r="A235">
            <v>42887</v>
          </cell>
          <cell r="B235">
            <v>78.17</v>
          </cell>
        </row>
        <row r="236">
          <cell r="A236">
            <v>42917</v>
          </cell>
          <cell r="B236">
            <v>77.91</v>
          </cell>
        </row>
        <row r="237">
          <cell r="A237">
            <v>42948</v>
          </cell>
          <cell r="B237">
            <v>79.41</v>
          </cell>
        </row>
        <row r="238">
          <cell r="A238">
            <v>42979</v>
          </cell>
          <cell r="B238">
            <v>84.12</v>
          </cell>
        </row>
        <row r="239">
          <cell r="A239">
            <v>43009</v>
          </cell>
          <cell r="B239">
            <v>88.01</v>
          </cell>
        </row>
        <row r="240">
          <cell r="A240">
            <v>43040</v>
          </cell>
          <cell r="B240">
            <v>95.52</v>
          </cell>
        </row>
        <row r="241">
          <cell r="A241">
            <v>43070</v>
          </cell>
          <cell r="B241">
            <v>96.01</v>
          </cell>
        </row>
        <row r="242">
          <cell r="A242">
            <v>43101</v>
          </cell>
          <cell r="B242">
            <v>99.46</v>
          </cell>
        </row>
        <row r="243">
          <cell r="A243">
            <v>43132</v>
          </cell>
          <cell r="B243">
            <v>94.14</v>
          </cell>
        </row>
        <row r="244">
          <cell r="A244">
            <v>43160</v>
          </cell>
          <cell r="B244">
            <v>96.08</v>
          </cell>
        </row>
        <row r="245">
          <cell r="A245">
            <v>43191</v>
          </cell>
          <cell r="B245">
            <v>105.4</v>
          </cell>
        </row>
        <row r="246">
          <cell r="A246">
            <v>43221</v>
          </cell>
          <cell r="B246">
            <v>121.01</v>
          </cell>
        </row>
        <row r="247">
          <cell r="A247">
            <v>43252</v>
          </cell>
          <cell r="B247">
            <v>125.79</v>
          </cell>
        </row>
        <row r="248">
          <cell r="A248">
            <v>43282</v>
          </cell>
          <cell r="B248">
            <v>126.38</v>
          </cell>
        </row>
        <row r="249">
          <cell r="A249">
            <v>43313</v>
          </cell>
          <cell r="B249">
            <v>129.56</v>
          </cell>
        </row>
        <row r="250">
          <cell r="A250">
            <v>43344</v>
          </cell>
          <cell r="B250">
            <v>142.21</v>
          </cell>
        </row>
        <row r="251">
          <cell r="A251">
            <v>43374</v>
          </cell>
          <cell r="B251">
            <v>133.94999999999999</v>
          </cell>
        </row>
        <row r="252">
          <cell r="A252">
            <v>43405</v>
          </cell>
          <cell r="B252">
            <v>119.66</v>
          </cell>
        </row>
        <row r="253">
          <cell r="A253">
            <v>43435</v>
          </cell>
          <cell r="B253">
            <v>110.42</v>
          </cell>
        </row>
        <row r="254">
          <cell r="A254">
            <v>43466</v>
          </cell>
          <cell r="B254">
            <v>103.37</v>
          </cell>
        </row>
        <row r="255">
          <cell r="A255">
            <v>43497</v>
          </cell>
          <cell r="B255">
            <v>104.24</v>
          </cell>
        </row>
        <row r="256">
          <cell r="A256">
            <v>43525</v>
          </cell>
          <cell r="B256">
            <v>110.08</v>
          </cell>
        </row>
        <row r="257">
          <cell r="A257">
            <v>43556</v>
          </cell>
          <cell r="B257">
            <v>114</v>
          </cell>
        </row>
        <row r="258">
          <cell r="A258">
            <v>43586</v>
          </cell>
          <cell r="B258">
            <v>113.97</v>
          </cell>
        </row>
        <row r="259">
          <cell r="A259">
            <v>43617</v>
          </cell>
          <cell r="B259">
            <v>98.31</v>
          </cell>
        </row>
        <row r="260">
          <cell r="A260">
            <v>43647</v>
          </cell>
          <cell r="B260">
            <v>99.68</v>
          </cell>
        </row>
        <row r="261">
          <cell r="A261">
            <v>43678</v>
          </cell>
          <cell r="B261">
            <v>98.98</v>
          </cell>
        </row>
        <row r="262">
          <cell r="A262">
            <v>43709</v>
          </cell>
          <cell r="B262">
            <v>107.86</v>
          </cell>
        </row>
        <row r="263">
          <cell r="A263">
            <v>43739</v>
          </cell>
          <cell r="B263">
            <v>104.1</v>
          </cell>
        </row>
        <row r="264">
          <cell r="A264">
            <v>43770</v>
          </cell>
          <cell r="B264">
            <v>109.9</v>
          </cell>
        </row>
        <row r="265">
          <cell r="A265">
            <v>43800</v>
          </cell>
          <cell r="B265">
            <v>108.41</v>
          </cell>
        </row>
        <row r="266">
          <cell r="A266">
            <v>43831</v>
          </cell>
          <cell r="B266">
            <v>104.95</v>
          </cell>
        </row>
        <row r="267">
          <cell r="A267">
            <v>43862</v>
          </cell>
          <cell r="B267">
            <v>98.43</v>
          </cell>
        </row>
        <row r="268">
          <cell r="A268">
            <v>43891</v>
          </cell>
          <cell r="B268">
            <v>78.099999999999994</v>
          </cell>
        </row>
        <row r="269">
          <cell r="A269">
            <v>43922</v>
          </cell>
          <cell r="B269">
            <v>74.989999999999995</v>
          </cell>
        </row>
        <row r="270">
          <cell r="A270">
            <v>43952</v>
          </cell>
          <cell r="B270">
            <v>85.56</v>
          </cell>
        </row>
        <row r="271">
          <cell r="A271">
            <v>43983</v>
          </cell>
          <cell r="B271">
            <v>89.74</v>
          </cell>
        </row>
        <row r="272">
          <cell r="A272">
            <v>44013</v>
          </cell>
          <cell r="B272">
            <v>97.08</v>
          </cell>
        </row>
        <row r="273">
          <cell r="A273">
            <v>44044</v>
          </cell>
          <cell r="B273">
            <v>109.12</v>
          </cell>
        </row>
        <row r="274">
          <cell r="A274">
            <v>44075</v>
          </cell>
          <cell r="B274">
            <v>106.04</v>
          </cell>
        </row>
        <row r="275">
          <cell r="A275">
            <v>44105</v>
          </cell>
          <cell r="B275">
            <v>113.71</v>
          </cell>
        </row>
        <row r="276">
          <cell r="A276">
            <v>44136</v>
          </cell>
          <cell r="B276">
            <v>110.59</v>
          </cell>
        </row>
        <row r="277">
          <cell r="A277">
            <v>44166</v>
          </cell>
          <cell r="B277">
            <v>113.29</v>
          </cell>
        </row>
        <row r="278">
          <cell r="A278">
            <v>44197</v>
          </cell>
          <cell r="B278">
            <v>126.03</v>
          </cell>
        </row>
        <row r="279">
          <cell r="A279">
            <v>44228</v>
          </cell>
          <cell r="B279">
            <v>139.53</v>
          </cell>
        </row>
        <row r="280">
          <cell r="A280">
            <v>44256</v>
          </cell>
          <cell r="B280">
            <v>150.32</v>
          </cell>
        </row>
        <row r="281">
          <cell r="A281">
            <v>44287</v>
          </cell>
          <cell r="B281">
            <v>149.86000000000001</v>
          </cell>
        </row>
        <row r="282">
          <cell r="A282">
            <v>44317</v>
          </cell>
          <cell r="B282">
            <v>153.11000000000001</v>
          </cell>
        </row>
        <row r="283">
          <cell r="A283">
            <v>44348</v>
          </cell>
          <cell r="B283">
            <v>159.75</v>
          </cell>
        </row>
        <row r="284">
          <cell r="A284">
            <v>44378</v>
          </cell>
          <cell r="B284">
            <v>174.06</v>
          </cell>
        </row>
        <row r="285">
          <cell r="A285">
            <v>44409</v>
          </cell>
          <cell r="B285">
            <v>177.39</v>
          </cell>
        </row>
        <row r="286">
          <cell r="A286">
            <v>44440</v>
          </cell>
          <cell r="B286">
            <v>201.36</v>
          </cell>
        </row>
        <row r="287">
          <cell r="A287">
            <v>44470</v>
          </cell>
          <cell r="B287">
            <v>241.6</v>
          </cell>
        </row>
        <row r="288">
          <cell r="A288">
            <v>44501</v>
          </cell>
          <cell r="B288">
            <v>213.48</v>
          </cell>
        </row>
        <row r="289">
          <cell r="A289">
            <v>44531</v>
          </cell>
          <cell r="B289">
            <v>197</v>
          </cell>
        </row>
        <row r="290">
          <cell r="A290">
            <v>44562</v>
          </cell>
          <cell r="B290">
            <v>214.19</v>
          </cell>
        </row>
        <row r="291">
          <cell r="A291">
            <v>44593</v>
          </cell>
          <cell r="B291">
            <v>224.69</v>
          </cell>
        </row>
        <row r="292">
          <cell r="A292">
            <v>44621</v>
          </cell>
          <cell r="B292">
            <v>283.14</v>
          </cell>
        </row>
        <row r="293">
          <cell r="A293">
            <v>44652</v>
          </cell>
          <cell r="B293">
            <v>279.79000000000002</v>
          </cell>
        </row>
        <row r="294">
          <cell r="A294">
            <v>44682</v>
          </cell>
          <cell r="B294">
            <v>310.52999999999997</v>
          </cell>
        </row>
        <row r="295">
          <cell r="A295">
            <v>44713</v>
          </cell>
          <cell r="B295">
            <v>325.58999999999997</v>
          </cell>
        </row>
        <row r="296">
          <cell r="A296">
            <v>44743</v>
          </cell>
          <cell r="B296">
            <v>330.55</v>
          </cell>
        </row>
        <row r="297">
          <cell r="A297">
            <v>44774</v>
          </cell>
          <cell r="B297">
            <v>324.07</v>
          </cell>
        </row>
        <row r="298">
          <cell r="A298">
            <v>44805</v>
          </cell>
          <cell r="B298">
            <v>303.29000000000002</v>
          </cell>
        </row>
        <row r="299">
          <cell r="A299">
            <v>44835</v>
          </cell>
          <cell r="B299">
            <v>279.49</v>
          </cell>
        </row>
        <row r="300">
          <cell r="A300">
            <v>44866</v>
          </cell>
          <cell r="B300">
            <v>270.10000000000002</v>
          </cell>
        </row>
        <row r="301">
          <cell r="A301">
            <v>44896</v>
          </cell>
          <cell r="B301">
            <v>248.03</v>
          </cell>
        </row>
      </sheetData>
      <sheetData sheetId="10">
        <row r="1">
          <cell r="B1" t="str">
            <v>ano</v>
          </cell>
          <cell r="C1" t="str">
            <v>mes</v>
          </cell>
          <cell r="D1" t="str">
            <v>ADM</v>
          </cell>
        </row>
        <row r="2">
          <cell r="B2">
            <v>2001</v>
          </cell>
          <cell r="C2">
            <v>3</v>
          </cell>
        </row>
        <row r="3">
          <cell r="B3">
            <v>2001</v>
          </cell>
          <cell r="C3">
            <v>6</v>
          </cell>
          <cell r="D3">
            <v>7.7143486683690403</v>
          </cell>
        </row>
        <row r="4">
          <cell r="B4">
            <v>2001</v>
          </cell>
          <cell r="C4">
            <v>9</v>
          </cell>
          <cell r="D4">
            <v>20.914751307122899</v>
          </cell>
        </row>
        <row r="5">
          <cell r="B5">
            <v>2001</v>
          </cell>
          <cell r="C5">
            <v>12</v>
          </cell>
          <cell r="D5">
            <v>9.2015845358680597</v>
          </cell>
        </row>
        <row r="6">
          <cell r="B6">
            <v>2002</v>
          </cell>
          <cell r="C6">
            <v>3</v>
          </cell>
          <cell r="D6">
            <v>4.8389009735408504</v>
          </cell>
        </row>
        <row r="7">
          <cell r="B7">
            <v>2002</v>
          </cell>
          <cell r="C7">
            <v>6</v>
          </cell>
          <cell r="D7">
            <v>15.3503897553057</v>
          </cell>
        </row>
        <row r="8">
          <cell r="B8">
            <v>2002</v>
          </cell>
          <cell r="C8">
            <v>9</v>
          </cell>
          <cell r="D8">
            <v>10.993977020385</v>
          </cell>
        </row>
        <row r="9">
          <cell r="B9">
            <v>2002</v>
          </cell>
          <cell r="C9">
            <v>12</v>
          </cell>
          <cell r="D9">
            <v>31.7428076936955</v>
          </cell>
        </row>
        <row r="10">
          <cell r="B10">
            <v>2003</v>
          </cell>
          <cell r="C10">
            <v>3</v>
          </cell>
          <cell r="D10">
            <v>35.021604934158603</v>
          </cell>
        </row>
        <row r="11">
          <cell r="B11">
            <v>2003</v>
          </cell>
          <cell r="C11">
            <v>6</v>
          </cell>
          <cell r="D11">
            <v>4.0154749109248398</v>
          </cell>
        </row>
        <row r="12">
          <cell r="B12">
            <v>2003</v>
          </cell>
          <cell r="C12">
            <v>9</v>
          </cell>
          <cell r="D12">
            <v>12.8101439098351</v>
          </cell>
        </row>
        <row r="13">
          <cell r="B13">
            <v>2003</v>
          </cell>
          <cell r="C13">
            <v>12</v>
          </cell>
          <cell r="D13">
            <v>3.6582371386844299</v>
          </cell>
        </row>
        <row r="14">
          <cell r="B14">
            <v>2004</v>
          </cell>
          <cell r="C14">
            <v>3</v>
          </cell>
          <cell r="D14">
            <v>4.1899186090959004</v>
          </cell>
        </row>
        <row r="15">
          <cell r="B15">
            <v>2004</v>
          </cell>
          <cell r="C15">
            <v>6</v>
          </cell>
          <cell r="D15">
            <v>7.0091743523862204</v>
          </cell>
        </row>
        <row r="16">
          <cell r="B16">
            <v>2004</v>
          </cell>
          <cell r="C16">
            <v>9</v>
          </cell>
          <cell r="D16">
            <v>14.460186429306701</v>
          </cell>
        </row>
        <row r="17">
          <cell r="B17">
            <v>2004</v>
          </cell>
          <cell r="C17">
            <v>12</v>
          </cell>
          <cell r="D17">
            <v>15.566234067285899</v>
          </cell>
        </row>
        <row r="18">
          <cell r="B18">
            <v>2005</v>
          </cell>
          <cell r="C18">
            <v>3</v>
          </cell>
          <cell r="D18">
            <v>8.1136774431009897</v>
          </cell>
        </row>
        <row r="19">
          <cell r="B19">
            <v>2005</v>
          </cell>
          <cell r="C19">
            <v>6</v>
          </cell>
          <cell r="D19">
            <v>5.0140992767928196</v>
          </cell>
        </row>
        <row r="20">
          <cell r="B20">
            <v>2005</v>
          </cell>
          <cell r="C20">
            <v>9</v>
          </cell>
          <cell r="D20">
            <v>10.251797517912401</v>
          </cell>
        </row>
        <row r="21">
          <cell r="B21">
            <v>2005</v>
          </cell>
          <cell r="C21">
            <v>12</v>
          </cell>
          <cell r="D21">
            <v>12.668653138190599</v>
          </cell>
        </row>
        <row r="22">
          <cell r="B22">
            <v>2006</v>
          </cell>
          <cell r="C22">
            <v>3</v>
          </cell>
          <cell r="D22">
            <v>6.93016101878003</v>
          </cell>
        </row>
        <row r="23">
          <cell r="B23">
            <v>2006</v>
          </cell>
          <cell r="C23">
            <v>6</v>
          </cell>
          <cell r="D23">
            <v>4.27910188271332</v>
          </cell>
        </row>
        <row r="24">
          <cell r="B24">
            <v>2006</v>
          </cell>
          <cell r="C24">
            <v>9</v>
          </cell>
          <cell r="D24">
            <v>2.0985586392688398</v>
          </cell>
        </row>
        <row r="25">
          <cell r="B25">
            <v>2006</v>
          </cell>
          <cell r="C25">
            <v>12</v>
          </cell>
          <cell r="D25">
            <v>3.8585924512477301</v>
          </cell>
        </row>
        <row r="26">
          <cell r="B26">
            <v>2007</v>
          </cell>
          <cell r="C26">
            <v>3</v>
          </cell>
          <cell r="D26">
            <v>2.4263441706723801</v>
          </cell>
        </row>
        <row r="27">
          <cell r="B27">
            <v>2007</v>
          </cell>
          <cell r="C27">
            <v>6</v>
          </cell>
          <cell r="D27">
            <v>2.7927578592821898</v>
          </cell>
        </row>
        <row r="28">
          <cell r="B28">
            <v>2007</v>
          </cell>
          <cell r="C28">
            <v>9</v>
          </cell>
          <cell r="D28">
            <v>-0.55971691565408499</v>
          </cell>
        </row>
        <row r="29">
          <cell r="B29">
            <v>2007</v>
          </cell>
          <cell r="C29">
            <v>12</v>
          </cell>
          <cell r="D29">
            <v>1.9772467487243699</v>
          </cell>
        </row>
        <row r="30">
          <cell r="B30">
            <v>2008</v>
          </cell>
          <cell r="C30">
            <v>3</v>
          </cell>
          <cell r="D30">
            <v>3.1223508827961801</v>
          </cell>
        </row>
        <row r="31">
          <cell r="B31">
            <v>2008</v>
          </cell>
          <cell r="C31">
            <v>6</v>
          </cell>
          <cell r="D31">
            <v>2.5491840670072601</v>
          </cell>
        </row>
        <row r="32">
          <cell r="B32">
            <v>2008</v>
          </cell>
          <cell r="C32">
            <v>9</v>
          </cell>
          <cell r="D32">
            <v>4.5712080672889499</v>
          </cell>
        </row>
        <row r="33">
          <cell r="B33">
            <v>2008</v>
          </cell>
          <cell r="C33">
            <v>12</v>
          </cell>
          <cell r="D33">
            <v>2.87713628362649</v>
          </cell>
        </row>
        <row r="34">
          <cell r="B34">
            <v>2009</v>
          </cell>
          <cell r="C34">
            <v>3</v>
          </cell>
          <cell r="D34">
            <v>4.7774606063364402</v>
          </cell>
        </row>
        <row r="35">
          <cell r="B35">
            <v>2009</v>
          </cell>
          <cell r="C35">
            <v>6</v>
          </cell>
          <cell r="D35">
            <v>4.23936220739074</v>
          </cell>
        </row>
        <row r="36">
          <cell r="B36">
            <v>2009</v>
          </cell>
          <cell r="C36">
            <v>9</v>
          </cell>
          <cell r="D36">
            <v>4.4880827954171698</v>
          </cell>
        </row>
        <row r="37">
          <cell r="B37">
            <v>2009</v>
          </cell>
          <cell r="C37">
            <v>12</v>
          </cell>
          <cell r="D37">
            <v>5.45151203830829</v>
          </cell>
        </row>
        <row r="38">
          <cell r="B38">
            <v>2010</v>
          </cell>
          <cell r="C38">
            <v>3</v>
          </cell>
          <cell r="D38">
            <v>4.5216323867887303</v>
          </cell>
        </row>
        <row r="39">
          <cell r="B39">
            <v>2010</v>
          </cell>
          <cell r="C39">
            <v>6</v>
          </cell>
          <cell r="D39">
            <v>2.3851476640584202</v>
          </cell>
        </row>
        <row r="40">
          <cell r="B40">
            <v>2010</v>
          </cell>
          <cell r="C40">
            <v>9</v>
          </cell>
          <cell r="D40">
            <v>2.0173114218097199</v>
          </cell>
        </row>
        <row r="41">
          <cell r="B41">
            <v>2010</v>
          </cell>
          <cell r="C41">
            <v>12</v>
          </cell>
          <cell r="D41">
            <v>3.61861478678258</v>
          </cell>
        </row>
        <row r="42">
          <cell r="B42">
            <v>2011</v>
          </cell>
          <cell r="C42">
            <v>3</v>
          </cell>
          <cell r="D42">
            <v>10.2920177471862</v>
          </cell>
        </row>
        <row r="43">
          <cell r="B43">
            <v>2011</v>
          </cell>
          <cell r="C43">
            <v>6</v>
          </cell>
          <cell r="D43">
            <v>7.0800878907218996</v>
          </cell>
        </row>
        <row r="44">
          <cell r="B44">
            <v>2011</v>
          </cell>
          <cell r="C44">
            <v>9</v>
          </cell>
          <cell r="D44">
            <v>3.8218713073136401</v>
          </cell>
        </row>
        <row r="45">
          <cell r="B45">
            <v>2011</v>
          </cell>
          <cell r="C45">
            <v>12</v>
          </cell>
          <cell r="D45">
            <v>3.7419152368602702</v>
          </cell>
        </row>
        <row r="46">
          <cell r="B46">
            <v>2012</v>
          </cell>
          <cell r="C46">
            <v>3</v>
          </cell>
          <cell r="D46">
            <v>3.70042100747769</v>
          </cell>
        </row>
        <row r="47">
          <cell r="B47">
            <v>2012</v>
          </cell>
          <cell r="C47">
            <v>6</v>
          </cell>
          <cell r="D47">
            <v>3.8244209173473802</v>
          </cell>
        </row>
        <row r="48">
          <cell r="B48">
            <v>2012</v>
          </cell>
          <cell r="C48">
            <v>9</v>
          </cell>
          <cell r="D48">
            <v>2.50808094575943</v>
          </cell>
        </row>
        <row r="49">
          <cell r="B49">
            <v>2012</v>
          </cell>
          <cell r="C49">
            <v>12</v>
          </cell>
          <cell r="D49">
            <v>4.5722127324549398</v>
          </cell>
        </row>
        <row r="50">
          <cell r="B50">
            <v>2013</v>
          </cell>
          <cell r="C50">
            <v>3</v>
          </cell>
          <cell r="D50">
            <v>-4.2157049927713999</v>
          </cell>
        </row>
        <row r="51">
          <cell r="B51">
            <v>2013</v>
          </cell>
          <cell r="C51">
            <v>6</v>
          </cell>
          <cell r="D51">
            <v>4.48971757844423</v>
          </cell>
        </row>
        <row r="52">
          <cell r="B52">
            <v>2013</v>
          </cell>
          <cell r="C52">
            <v>9</v>
          </cell>
          <cell r="D52">
            <v>-8.2100266386175805E-2</v>
          </cell>
        </row>
        <row r="53">
          <cell r="B53">
            <v>2013</v>
          </cell>
          <cell r="C53">
            <v>12</v>
          </cell>
          <cell r="D53">
            <v>6.2883532594484803</v>
          </cell>
        </row>
        <row r="54">
          <cell r="B54">
            <v>2014</v>
          </cell>
          <cell r="C54">
            <v>3</v>
          </cell>
          <cell r="D54">
            <v>3.0804121379799998</v>
          </cell>
        </row>
        <row r="55">
          <cell r="B55">
            <v>2014</v>
          </cell>
          <cell r="C55">
            <v>6</v>
          </cell>
          <cell r="D55">
            <v>6.6305850379604303</v>
          </cell>
        </row>
        <row r="56">
          <cell r="B56">
            <v>2014</v>
          </cell>
          <cell r="C56">
            <v>9</v>
          </cell>
          <cell r="D56">
            <v>5.3255559338609704</v>
          </cell>
        </row>
        <row r="57">
          <cell r="B57">
            <v>2014</v>
          </cell>
          <cell r="C57">
            <v>12</v>
          </cell>
          <cell r="D57">
            <v>6.2932006588351204</v>
          </cell>
        </row>
        <row r="58">
          <cell r="B58">
            <v>2015</v>
          </cell>
          <cell r="C58">
            <v>3</v>
          </cell>
          <cell r="D58">
            <v>38.355451938005501</v>
          </cell>
        </row>
        <row r="59">
          <cell r="B59">
            <v>2015</v>
          </cell>
          <cell r="C59">
            <v>6</v>
          </cell>
          <cell r="D59">
            <v>13.216830254624201</v>
          </cell>
        </row>
        <row r="60">
          <cell r="B60">
            <v>2015</v>
          </cell>
          <cell r="C60">
            <v>9</v>
          </cell>
          <cell r="D60">
            <v>10.0692636998483</v>
          </cell>
        </row>
        <row r="61">
          <cell r="B61">
            <v>2015</v>
          </cell>
          <cell r="C61">
            <v>12</v>
          </cell>
          <cell r="D61">
            <v>12.718709671302999</v>
          </cell>
        </row>
        <row r="62">
          <cell r="B62">
            <v>2016</v>
          </cell>
          <cell r="C62">
            <v>3</v>
          </cell>
          <cell r="D62">
            <v>7.3085592519229703</v>
          </cell>
        </row>
        <row r="63">
          <cell r="B63">
            <v>2016</v>
          </cell>
          <cell r="C63">
            <v>6</v>
          </cell>
          <cell r="D63">
            <v>9.7138399162404792</v>
          </cell>
        </row>
        <row r="64">
          <cell r="B64">
            <v>2016</v>
          </cell>
          <cell r="C64">
            <v>9</v>
          </cell>
          <cell r="D64">
            <v>2.1382589541500998</v>
          </cell>
        </row>
        <row r="65">
          <cell r="B65">
            <v>2016</v>
          </cell>
          <cell r="C65">
            <v>12</v>
          </cell>
          <cell r="D65">
            <v>3.0384674882045499</v>
          </cell>
        </row>
        <row r="66">
          <cell r="B66">
            <v>2017</v>
          </cell>
          <cell r="C66">
            <v>3</v>
          </cell>
          <cell r="D66">
            <v>7.69788117116663</v>
          </cell>
        </row>
        <row r="67">
          <cell r="B67">
            <v>2017</v>
          </cell>
          <cell r="C67">
            <v>6</v>
          </cell>
          <cell r="D67">
            <v>0.45176207502211102</v>
          </cell>
        </row>
        <row r="68">
          <cell r="B68">
            <v>2017</v>
          </cell>
          <cell r="C68">
            <v>9</v>
          </cell>
          <cell r="D68">
            <v>13.7771839759613</v>
          </cell>
        </row>
        <row r="69">
          <cell r="B69">
            <v>2017</v>
          </cell>
          <cell r="C69">
            <v>12</v>
          </cell>
          <cell r="D69">
            <v>10.501058563148501</v>
          </cell>
        </row>
        <row r="70">
          <cell r="B70">
            <v>2018</v>
          </cell>
          <cell r="C70">
            <v>3</v>
          </cell>
          <cell r="D70">
            <v>3.9896477951657499</v>
          </cell>
        </row>
        <row r="71">
          <cell r="B71">
            <v>2018</v>
          </cell>
          <cell r="C71">
            <v>6</v>
          </cell>
          <cell r="D71">
            <v>19.331659815842801</v>
          </cell>
        </row>
        <row r="72">
          <cell r="B72">
            <v>2018</v>
          </cell>
          <cell r="C72">
            <v>9</v>
          </cell>
          <cell r="D72">
            <v>8.1616290039051798</v>
          </cell>
        </row>
        <row r="73">
          <cell r="B73">
            <v>2018</v>
          </cell>
          <cell r="C73">
            <v>12</v>
          </cell>
          <cell r="D73">
            <v>-5.2964614485506996</v>
          </cell>
        </row>
        <row r="74">
          <cell r="B74">
            <v>2019</v>
          </cell>
          <cell r="C74">
            <v>3</v>
          </cell>
          <cell r="D74">
            <v>4.4429467249591497</v>
          </cell>
        </row>
        <row r="75">
          <cell r="B75">
            <v>2019</v>
          </cell>
          <cell r="C75">
            <v>6</v>
          </cell>
          <cell r="D75">
            <v>8.2761779073842003</v>
          </cell>
        </row>
        <row r="76">
          <cell r="B76">
            <v>2019</v>
          </cell>
          <cell r="C76">
            <v>9</v>
          </cell>
          <cell r="D76">
            <v>4.5707295317890999</v>
          </cell>
        </row>
        <row r="77">
          <cell r="B77">
            <v>2019</v>
          </cell>
          <cell r="C77">
            <v>12</v>
          </cell>
          <cell r="D77">
            <v>4.9365990633576198</v>
          </cell>
        </row>
        <row r="78">
          <cell r="B78">
            <v>2020</v>
          </cell>
          <cell r="C78">
            <v>3</v>
          </cell>
          <cell r="D78">
            <v>3.2280473272972003E-2</v>
          </cell>
        </row>
        <row r="79">
          <cell r="B79">
            <v>2020</v>
          </cell>
          <cell r="C79">
            <v>6</v>
          </cell>
          <cell r="D79">
            <v>-8.4996648602943292</v>
          </cell>
        </row>
        <row r="80">
          <cell r="B80">
            <v>2020</v>
          </cell>
          <cell r="C80">
            <v>9</v>
          </cell>
          <cell r="D80">
            <v>8.8908099381917101</v>
          </cell>
        </row>
        <row r="81">
          <cell r="B81">
            <v>2020</v>
          </cell>
          <cell r="C81">
            <v>12</v>
          </cell>
          <cell r="D81">
            <v>11.219410666633999</v>
          </cell>
        </row>
        <row r="82">
          <cell r="B82">
            <v>2021</v>
          </cell>
          <cell r="C82">
            <v>3</v>
          </cell>
          <cell r="D82">
            <v>18.0889581332879</v>
          </cell>
        </row>
        <row r="83">
          <cell r="B83">
            <v>2021</v>
          </cell>
          <cell r="C83">
            <v>6</v>
          </cell>
          <cell r="D83">
            <v>13.992513316005301</v>
          </cell>
        </row>
        <row r="84">
          <cell r="B84">
            <v>2021</v>
          </cell>
          <cell r="C84">
            <v>9</v>
          </cell>
          <cell r="D84">
            <v>19.8327539309172</v>
          </cell>
        </row>
        <row r="85">
          <cell r="B85">
            <v>2021</v>
          </cell>
          <cell r="C85">
            <v>12</v>
          </cell>
          <cell r="D85">
            <v>15.788630912708401</v>
          </cell>
        </row>
        <row r="86">
          <cell r="B86">
            <v>2022</v>
          </cell>
          <cell r="C86">
            <v>3</v>
          </cell>
          <cell r="D86">
            <v>10.0090440314373</v>
          </cell>
        </row>
        <row r="87">
          <cell r="B87">
            <v>2022</v>
          </cell>
          <cell r="C87">
            <v>6</v>
          </cell>
          <cell r="D87">
            <v>2.0856101334575201</v>
          </cell>
        </row>
        <row r="88">
          <cell r="B88">
            <v>2022</v>
          </cell>
          <cell r="C88">
            <v>9</v>
          </cell>
          <cell r="D88">
            <v>-28.101602130651401</v>
          </cell>
        </row>
        <row r="89">
          <cell r="B89">
            <v>2022</v>
          </cell>
          <cell r="C89">
            <v>12</v>
          </cell>
          <cell r="D89">
            <v>5.9482199111738003</v>
          </cell>
        </row>
        <row r="90">
          <cell r="B90">
            <v>2023</v>
          </cell>
          <cell r="C90">
            <v>3</v>
          </cell>
          <cell r="D90">
            <v>11.746681250400901</v>
          </cell>
        </row>
        <row r="91">
          <cell r="B91">
            <v>2023</v>
          </cell>
          <cell r="C91">
            <v>6</v>
          </cell>
          <cell r="D91">
            <v>9.9719837170585404</v>
          </cell>
        </row>
      </sheetData>
      <sheetData sheetId="11">
        <row r="1">
          <cell r="A1" t="str">
            <v>date</v>
          </cell>
          <cell r="B1" t="str">
            <v>final</v>
          </cell>
        </row>
        <row r="2">
          <cell r="A2">
            <v>36892</v>
          </cell>
          <cell r="B2">
            <v>0.29580947864045898</v>
          </cell>
        </row>
        <row r="3">
          <cell r="A3">
            <v>36923</v>
          </cell>
          <cell r="B3">
            <v>0.32101070690116501</v>
          </cell>
        </row>
        <row r="4">
          <cell r="A4">
            <v>36951</v>
          </cell>
          <cell r="B4">
            <v>0.51249259443775497</v>
          </cell>
        </row>
        <row r="5">
          <cell r="A5">
            <v>36982</v>
          </cell>
          <cell r="B5">
            <v>0.77980709587279196</v>
          </cell>
        </row>
        <row r="6">
          <cell r="A6">
            <v>37012</v>
          </cell>
          <cell r="B6">
            <v>0.57361813638537895</v>
          </cell>
        </row>
        <row r="7">
          <cell r="A7">
            <v>37043</v>
          </cell>
          <cell r="B7">
            <v>0.35934631421829599</v>
          </cell>
        </row>
        <row r="8">
          <cell r="A8">
            <v>37073</v>
          </cell>
          <cell r="B8">
            <v>0.70697368393731597</v>
          </cell>
        </row>
        <row r="9">
          <cell r="A9">
            <v>37104</v>
          </cell>
          <cell r="B9">
            <v>0.738273465815108</v>
          </cell>
        </row>
        <row r="10">
          <cell r="A10">
            <v>37135</v>
          </cell>
          <cell r="B10">
            <v>0.32981800799952599</v>
          </cell>
        </row>
        <row r="11">
          <cell r="A11">
            <v>37165</v>
          </cell>
          <cell r="B11">
            <v>0.61564707312286604</v>
          </cell>
        </row>
        <row r="12">
          <cell r="A12">
            <v>37196</v>
          </cell>
          <cell r="B12">
            <v>0.62512000536176104</v>
          </cell>
        </row>
        <row r="13">
          <cell r="A13">
            <v>37226</v>
          </cell>
          <cell r="B13">
            <v>0.45820516194545802</v>
          </cell>
        </row>
        <row r="14">
          <cell r="A14">
            <v>37257</v>
          </cell>
          <cell r="B14">
            <v>0.50374978263951098</v>
          </cell>
        </row>
        <row r="15">
          <cell r="A15">
            <v>37288</v>
          </cell>
          <cell r="B15">
            <v>0.51875228273416796</v>
          </cell>
        </row>
        <row r="16">
          <cell r="A16">
            <v>37316</v>
          </cell>
          <cell r="B16">
            <v>0.34557539247847202</v>
          </cell>
        </row>
        <row r="17">
          <cell r="A17">
            <v>37347</v>
          </cell>
          <cell r="B17">
            <v>0.25525432235923801</v>
          </cell>
        </row>
        <row r="18">
          <cell r="A18">
            <v>37377</v>
          </cell>
          <cell r="B18">
            <v>0.320835948860968</v>
          </cell>
        </row>
        <row r="19">
          <cell r="A19">
            <v>37408</v>
          </cell>
          <cell r="B19">
            <v>0.39828639328939303</v>
          </cell>
        </row>
        <row r="20">
          <cell r="A20">
            <v>37438</v>
          </cell>
          <cell r="B20">
            <v>0.78261902752978396</v>
          </cell>
        </row>
        <row r="21">
          <cell r="A21">
            <v>37469</v>
          </cell>
          <cell r="B21">
            <v>0.977961630740802</v>
          </cell>
        </row>
        <row r="22">
          <cell r="A22">
            <v>37500</v>
          </cell>
          <cell r="B22">
            <v>1.1051066752366301</v>
          </cell>
        </row>
        <row r="23">
          <cell r="A23">
            <v>37530</v>
          </cell>
          <cell r="B23">
            <v>1.3895294795173301</v>
          </cell>
        </row>
        <row r="24">
          <cell r="A24">
            <v>37561</v>
          </cell>
          <cell r="B24">
            <v>2.2913734961117398</v>
          </cell>
        </row>
        <row r="25">
          <cell r="A25">
            <v>37591</v>
          </cell>
          <cell r="B25">
            <v>2.0971081165650398</v>
          </cell>
        </row>
        <row r="26">
          <cell r="A26">
            <v>37622</v>
          </cell>
          <cell r="B26">
            <v>1.5121375717216901</v>
          </cell>
        </row>
        <row r="27">
          <cell r="A27">
            <v>37653</v>
          </cell>
          <cell r="B27">
            <v>0.98915777419522</v>
          </cell>
        </row>
        <row r="28">
          <cell r="A28">
            <v>37681</v>
          </cell>
          <cell r="B28">
            <v>1.20478053856711</v>
          </cell>
        </row>
        <row r="29">
          <cell r="A29">
            <v>37712</v>
          </cell>
          <cell r="B29">
            <v>0.88369563218301705</v>
          </cell>
        </row>
        <row r="30">
          <cell r="A30">
            <v>37742</v>
          </cell>
          <cell r="B30">
            <v>0.64585579533707105</v>
          </cell>
        </row>
        <row r="31">
          <cell r="A31">
            <v>37773</v>
          </cell>
          <cell r="B31">
            <v>0.40543873852555001</v>
          </cell>
        </row>
        <row r="32">
          <cell r="A32">
            <v>37803</v>
          </cell>
          <cell r="B32">
            <v>0.24055341869275801</v>
          </cell>
        </row>
        <row r="33">
          <cell r="A33">
            <v>37834</v>
          </cell>
          <cell r="B33">
            <v>0.24804265796119301</v>
          </cell>
        </row>
        <row r="34">
          <cell r="A34">
            <v>37865</v>
          </cell>
          <cell r="B34">
            <v>0.58547370188468295</v>
          </cell>
        </row>
        <row r="35">
          <cell r="A35">
            <v>37895</v>
          </cell>
          <cell r="B35">
            <v>0.39208902149296299</v>
          </cell>
        </row>
        <row r="36">
          <cell r="A36">
            <v>37926</v>
          </cell>
          <cell r="B36">
            <v>0.17192909711065099</v>
          </cell>
        </row>
        <row r="37">
          <cell r="A37">
            <v>37956</v>
          </cell>
          <cell r="B37">
            <v>0.30122779977158498</v>
          </cell>
        </row>
        <row r="38">
          <cell r="A38">
            <v>37987</v>
          </cell>
          <cell r="B38">
            <v>0.58288944164354195</v>
          </cell>
        </row>
        <row r="39">
          <cell r="A39">
            <v>38018</v>
          </cell>
          <cell r="B39">
            <v>0.62791000674110098</v>
          </cell>
        </row>
        <row r="40">
          <cell r="A40">
            <v>38047</v>
          </cell>
          <cell r="B40">
            <v>0.60173567512649295</v>
          </cell>
        </row>
        <row r="41">
          <cell r="A41">
            <v>38078</v>
          </cell>
          <cell r="B41">
            <v>0.43271042462096199</v>
          </cell>
        </row>
        <row r="42">
          <cell r="A42">
            <v>38108</v>
          </cell>
          <cell r="B42">
            <v>0.59226747015556802</v>
          </cell>
        </row>
        <row r="43">
          <cell r="A43">
            <v>38139</v>
          </cell>
          <cell r="B43">
            <v>0.80462248144850002</v>
          </cell>
        </row>
        <row r="44">
          <cell r="A44">
            <v>38169</v>
          </cell>
          <cell r="B44">
            <v>0.71851109020983694</v>
          </cell>
        </row>
        <row r="45">
          <cell r="A45">
            <v>38200</v>
          </cell>
          <cell r="B45">
            <v>0.71803281006053998</v>
          </cell>
        </row>
        <row r="46">
          <cell r="A46">
            <v>38231</v>
          </cell>
          <cell r="B46">
            <v>0.39317208981741603</v>
          </cell>
        </row>
        <row r="47">
          <cell r="A47">
            <v>38261</v>
          </cell>
          <cell r="B47">
            <v>0.25578681049118901</v>
          </cell>
        </row>
        <row r="48">
          <cell r="A48">
            <v>38292</v>
          </cell>
          <cell r="B48">
            <v>0.20474329450388301</v>
          </cell>
        </row>
        <row r="49">
          <cell r="A49">
            <v>38322</v>
          </cell>
          <cell r="B49">
            <v>0.48744235871825697</v>
          </cell>
        </row>
        <row r="50">
          <cell r="A50">
            <v>38353</v>
          </cell>
          <cell r="B50">
            <v>0.38622526571185001</v>
          </cell>
        </row>
        <row r="51">
          <cell r="A51">
            <v>38384</v>
          </cell>
          <cell r="B51">
            <v>0.60728247792571199</v>
          </cell>
        </row>
        <row r="52">
          <cell r="A52">
            <v>38412</v>
          </cell>
          <cell r="B52">
            <v>0.36517730175217</v>
          </cell>
        </row>
        <row r="53">
          <cell r="A53">
            <v>38443</v>
          </cell>
          <cell r="B53">
            <v>0.70726605883105198</v>
          </cell>
        </row>
        <row r="54">
          <cell r="A54">
            <v>38473</v>
          </cell>
          <cell r="B54">
            <v>0.63622850658413699</v>
          </cell>
        </row>
        <row r="55">
          <cell r="A55">
            <v>38504</v>
          </cell>
          <cell r="B55">
            <v>0.30630838385800901</v>
          </cell>
        </row>
        <row r="56">
          <cell r="A56">
            <v>38534</v>
          </cell>
          <cell r="B56">
            <v>0.16653259103558299</v>
          </cell>
        </row>
        <row r="57">
          <cell r="A57">
            <v>38565</v>
          </cell>
          <cell r="B57">
            <v>4.3037423535014399E-2</v>
          </cell>
        </row>
        <row r="58">
          <cell r="A58">
            <v>38596</v>
          </cell>
          <cell r="B58">
            <v>0.26025947858876303</v>
          </cell>
        </row>
        <row r="59">
          <cell r="A59">
            <v>38626</v>
          </cell>
          <cell r="B59">
            <v>0.30380767623102201</v>
          </cell>
        </row>
        <row r="60">
          <cell r="A60">
            <v>38657</v>
          </cell>
          <cell r="B60">
            <v>0.30198780623705401</v>
          </cell>
        </row>
        <row r="61">
          <cell r="A61">
            <v>38687</v>
          </cell>
          <cell r="B61">
            <v>0.15119024710486401</v>
          </cell>
        </row>
        <row r="62">
          <cell r="A62">
            <v>38718</v>
          </cell>
          <cell r="B62">
            <v>0.41205274277367099</v>
          </cell>
        </row>
        <row r="63">
          <cell r="A63">
            <v>38749</v>
          </cell>
          <cell r="B63">
            <v>0.22729626170678899</v>
          </cell>
        </row>
        <row r="64">
          <cell r="A64">
            <v>38777</v>
          </cell>
          <cell r="B64">
            <v>0.31379061968431099</v>
          </cell>
        </row>
        <row r="65">
          <cell r="A65">
            <v>38808</v>
          </cell>
          <cell r="B65">
            <v>3.4786094505898202E-2</v>
          </cell>
        </row>
        <row r="66">
          <cell r="A66">
            <v>38838</v>
          </cell>
          <cell r="B66">
            <v>-7.0750627726990603E-2</v>
          </cell>
        </row>
        <row r="67">
          <cell r="A67">
            <v>38869</v>
          </cell>
          <cell r="B67">
            <v>-0.10752094411572399</v>
          </cell>
        </row>
        <row r="68">
          <cell r="A68">
            <v>38899</v>
          </cell>
          <cell r="B68">
            <v>0.25687144471435103</v>
          </cell>
        </row>
        <row r="69">
          <cell r="A69">
            <v>38930</v>
          </cell>
          <cell r="B69">
            <v>0.30955470682885899</v>
          </cell>
        </row>
        <row r="70">
          <cell r="A70">
            <v>38961</v>
          </cell>
          <cell r="B70">
            <v>0.28181104854369898</v>
          </cell>
        </row>
        <row r="71">
          <cell r="A71">
            <v>38991</v>
          </cell>
          <cell r="B71">
            <v>0.38867475793912398</v>
          </cell>
        </row>
        <row r="72">
          <cell r="A72">
            <v>39022</v>
          </cell>
          <cell r="B72">
            <v>0.39729180399112701</v>
          </cell>
        </row>
        <row r="73">
          <cell r="A73">
            <v>39052</v>
          </cell>
          <cell r="B73">
            <v>0.15277717806794899</v>
          </cell>
        </row>
        <row r="74">
          <cell r="A74">
            <v>39083</v>
          </cell>
          <cell r="B74">
            <v>0.30242532251108301</v>
          </cell>
        </row>
        <row r="75">
          <cell r="A75">
            <v>39114</v>
          </cell>
          <cell r="B75">
            <v>0.41022698560037502</v>
          </cell>
        </row>
        <row r="76">
          <cell r="A76">
            <v>39142</v>
          </cell>
          <cell r="B76">
            <v>0.43004089821644098</v>
          </cell>
        </row>
        <row r="77">
          <cell r="A77">
            <v>39173</v>
          </cell>
          <cell r="B77">
            <v>0.14268244563559099</v>
          </cell>
        </row>
        <row r="78">
          <cell r="A78">
            <v>39203</v>
          </cell>
          <cell r="B78">
            <v>0.37168903442814699</v>
          </cell>
        </row>
        <row r="79">
          <cell r="A79">
            <v>39234</v>
          </cell>
          <cell r="B79">
            <v>0.56599056939834702</v>
          </cell>
        </row>
        <row r="80">
          <cell r="A80">
            <v>39264</v>
          </cell>
          <cell r="B80">
            <v>0.61403553460581295</v>
          </cell>
        </row>
        <row r="81">
          <cell r="A81">
            <v>39295</v>
          </cell>
          <cell r="B81">
            <v>0.81389232896603803</v>
          </cell>
        </row>
        <row r="82">
          <cell r="A82">
            <v>39326</v>
          </cell>
          <cell r="B82">
            <v>0.39991786191750101</v>
          </cell>
        </row>
        <row r="83">
          <cell r="A83">
            <v>39356</v>
          </cell>
          <cell r="B83">
            <v>0.33800823993670698</v>
          </cell>
        </row>
        <row r="84">
          <cell r="A84">
            <v>39387</v>
          </cell>
          <cell r="B84">
            <v>0.37943286120772401</v>
          </cell>
        </row>
        <row r="85">
          <cell r="A85">
            <v>39417</v>
          </cell>
          <cell r="B85">
            <v>0.77667324389336401</v>
          </cell>
        </row>
        <row r="86">
          <cell r="A86">
            <v>39448</v>
          </cell>
          <cell r="B86">
            <v>0.60016255405668395</v>
          </cell>
        </row>
        <row r="87">
          <cell r="A87">
            <v>39479</v>
          </cell>
          <cell r="B87">
            <v>0.452904844360076</v>
          </cell>
        </row>
        <row r="88">
          <cell r="A88">
            <v>39508</v>
          </cell>
          <cell r="B88">
            <v>0.39692673897511099</v>
          </cell>
        </row>
        <row r="89">
          <cell r="A89">
            <v>39539</v>
          </cell>
          <cell r="B89">
            <v>0.69773922444649406</v>
          </cell>
        </row>
        <row r="90">
          <cell r="A90">
            <v>39569</v>
          </cell>
          <cell r="B90">
            <v>1.0796724937515001</v>
          </cell>
        </row>
        <row r="91">
          <cell r="A91">
            <v>39600</v>
          </cell>
          <cell r="B91">
            <v>1.09213798349808</v>
          </cell>
        </row>
        <row r="92">
          <cell r="A92">
            <v>39630</v>
          </cell>
          <cell r="B92">
            <v>0.76387237275056297</v>
          </cell>
        </row>
        <row r="93">
          <cell r="A93">
            <v>39661</v>
          </cell>
          <cell r="B93">
            <v>0.40627588082962601</v>
          </cell>
        </row>
        <row r="94">
          <cell r="A94">
            <v>39692</v>
          </cell>
          <cell r="B94">
            <v>0.36477324722431798</v>
          </cell>
        </row>
        <row r="95">
          <cell r="A95">
            <v>39722</v>
          </cell>
          <cell r="B95">
            <v>0.55628428218769899</v>
          </cell>
        </row>
        <row r="96">
          <cell r="A96">
            <v>39753</v>
          </cell>
          <cell r="B96">
            <v>0.35965348515105</v>
          </cell>
        </row>
        <row r="97">
          <cell r="A97">
            <v>39783</v>
          </cell>
          <cell r="B97">
            <v>8.3866974960571897E-2</v>
          </cell>
        </row>
        <row r="98">
          <cell r="A98">
            <v>39814</v>
          </cell>
          <cell r="B98">
            <v>0.23313693472345501</v>
          </cell>
        </row>
        <row r="99">
          <cell r="A99">
            <v>39845</v>
          </cell>
          <cell r="B99">
            <v>0.47133974547211199</v>
          </cell>
        </row>
        <row r="100">
          <cell r="A100">
            <v>39873</v>
          </cell>
          <cell r="B100">
            <v>0.178397079126624</v>
          </cell>
        </row>
        <row r="101">
          <cell r="A101">
            <v>39904</v>
          </cell>
          <cell r="B101">
            <v>0.48814415836102698</v>
          </cell>
        </row>
        <row r="102">
          <cell r="A102">
            <v>39934</v>
          </cell>
          <cell r="B102">
            <v>0.56804075493012296</v>
          </cell>
        </row>
        <row r="103">
          <cell r="A103">
            <v>39965</v>
          </cell>
          <cell r="B103">
            <v>0.54293124656764202</v>
          </cell>
        </row>
        <row r="104">
          <cell r="A104">
            <v>39995</v>
          </cell>
          <cell r="B104">
            <v>0.34875003121901599</v>
          </cell>
        </row>
        <row r="105">
          <cell r="A105">
            <v>40026</v>
          </cell>
          <cell r="B105">
            <v>0.28044209961426297</v>
          </cell>
        </row>
        <row r="106">
          <cell r="A106">
            <v>40057</v>
          </cell>
          <cell r="B106">
            <v>0.28951100301454502</v>
          </cell>
        </row>
        <row r="107">
          <cell r="A107">
            <v>40087</v>
          </cell>
          <cell r="B107">
            <v>0.21482866274758</v>
          </cell>
        </row>
        <row r="108">
          <cell r="A108">
            <v>40118</v>
          </cell>
          <cell r="B108">
            <v>0.306852629077282</v>
          </cell>
        </row>
        <row r="109">
          <cell r="A109">
            <v>40148</v>
          </cell>
          <cell r="B109">
            <v>0.23078248877195501</v>
          </cell>
        </row>
        <row r="110">
          <cell r="A110">
            <v>40179</v>
          </cell>
          <cell r="B110">
            <v>0.54167177530422395</v>
          </cell>
        </row>
        <row r="111">
          <cell r="A111">
            <v>40210</v>
          </cell>
          <cell r="B111">
            <v>0.71939395711516296</v>
          </cell>
        </row>
        <row r="112">
          <cell r="A112">
            <v>40238</v>
          </cell>
          <cell r="B112">
            <v>0.70398552259534197</v>
          </cell>
        </row>
        <row r="113">
          <cell r="A113">
            <v>40269</v>
          </cell>
          <cell r="B113">
            <v>0.74772973170339996</v>
          </cell>
        </row>
        <row r="114">
          <cell r="A114">
            <v>40299</v>
          </cell>
          <cell r="B114">
            <v>0.47226280475731303</v>
          </cell>
        </row>
        <row r="115">
          <cell r="A115">
            <v>40330</v>
          </cell>
          <cell r="B115">
            <v>0.13964121167374499</v>
          </cell>
        </row>
        <row r="116">
          <cell r="A116">
            <v>40360</v>
          </cell>
          <cell r="B116">
            <v>0.12909944462654899</v>
          </cell>
        </row>
        <row r="117">
          <cell r="A117">
            <v>40391</v>
          </cell>
          <cell r="B117">
            <v>0.23558075608447299</v>
          </cell>
        </row>
        <row r="118">
          <cell r="A118">
            <v>40422</v>
          </cell>
          <cell r="B118">
            <v>0.70888606433089196</v>
          </cell>
        </row>
        <row r="119">
          <cell r="A119">
            <v>40452</v>
          </cell>
          <cell r="B119">
            <v>0.88977236029992302</v>
          </cell>
        </row>
        <row r="120">
          <cell r="A120">
            <v>40483</v>
          </cell>
          <cell r="B120">
            <v>0.91256690484312997</v>
          </cell>
        </row>
        <row r="121">
          <cell r="A121">
            <v>40513</v>
          </cell>
          <cell r="B121">
            <v>0.65290999384777204</v>
          </cell>
        </row>
        <row r="122">
          <cell r="A122">
            <v>40544</v>
          </cell>
          <cell r="B122">
            <v>0.56823375527426501</v>
          </cell>
        </row>
        <row r="123">
          <cell r="A123">
            <v>40575</v>
          </cell>
          <cell r="B123">
            <v>0.717814724115858</v>
          </cell>
        </row>
        <row r="124">
          <cell r="A124">
            <v>40603</v>
          </cell>
          <cell r="B124">
            <v>0.70540415953250002</v>
          </cell>
        </row>
        <row r="125">
          <cell r="A125">
            <v>40634</v>
          </cell>
          <cell r="B125">
            <v>0.472155813613927</v>
          </cell>
        </row>
        <row r="126">
          <cell r="A126">
            <v>40664</v>
          </cell>
          <cell r="B126">
            <v>0.49181787843478603</v>
          </cell>
        </row>
        <row r="127">
          <cell r="A127">
            <v>40695</v>
          </cell>
          <cell r="B127">
            <v>0.50295154279148102</v>
          </cell>
        </row>
        <row r="128">
          <cell r="A128">
            <v>40725</v>
          </cell>
          <cell r="B128">
            <v>0.32389177430827898</v>
          </cell>
        </row>
        <row r="129">
          <cell r="A129">
            <v>40756</v>
          </cell>
          <cell r="B129">
            <v>0.65243644524142097</v>
          </cell>
        </row>
        <row r="130">
          <cell r="A130">
            <v>40787</v>
          </cell>
          <cell r="B130">
            <v>0.61847036327670102</v>
          </cell>
        </row>
        <row r="131">
          <cell r="A131">
            <v>40817</v>
          </cell>
          <cell r="B131">
            <v>0.33005211546561602</v>
          </cell>
        </row>
        <row r="132">
          <cell r="A132">
            <v>40848</v>
          </cell>
          <cell r="B132">
            <v>0.55892577574947699</v>
          </cell>
        </row>
        <row r="133">
          <cell r="A133">
            <v>40878</v>
          </cell>
          <cell r="B133">
            <v>0.47141939298004798</v>
          </cell>
        </row>
        <row r="134">
          <cell r="A134">
            <v>40909</v>
          </cell>
          <cell r="B134">
            <v>0.400437010146171</v>
          </cell>
        </row>
        <row r="135">
          <cell r="A135">
            <v>40940</v>
          </cell>
          <cell r="B135">
            <v>0.29367199391106202</v>
          </cell>
        </row>
        <row r="136">
          <cell r="A136">
            <v>40969</v>
          </cell>
          <cell r="B136">
            <v>0.19583599804644999</v>
          </cell>
        </row>
        <row r="137">
          <cell r="A137">
            <v>41000</v>
          </cell>
          <cell r="B137">
            <v>0.61441633757610004</v>
          </cell>
        </row>
        <row r="138">
          <cell r="A138">
            <v>41030</v>
          </cell>
          <cell r="B138">
            <v>0.52470098144516597</v>
          </cell>
        </row>
        <row r="139">
          <cell r="A139">
            <v>41061</v>
          </cell>
          <cell r="B139">
            <v>0.198152826810473</v>
          </cell>
        </row>
        <row r="140">
          <cell r="A140">
            <v>41091</v>
          </cell>
          <cell r="B140">
            <v>0.71665100545999305</v>
          </cell>
        </row>
        <row r="141">
          <cell r="A141">
            <v>41122</v>
          </cell>
          <cell r="B141">
            <v>0.73854182392842904</v>
          </cell>
        </row>
        <row r="142">
          <cell r="A142">
            <v>41153</v>
          </cell>
          <cell r="B142">
            <v>0.74759452967703199</v>
          </cell>
        </row>
        <row r="143">
          <cell r="A143">
            <v>41183</v>
          </cell>
          <cell r="B143">
            <v>0.609547272314517</v>
          </cell>
        </row>
        <row r="144">
          <cell r="A144">
            <v>41214</v>
          </cell>
          <cell r="B144">
            <v>0.61230852995784502</v>
          </cell>
        </row>
        <row r="145">
          <cell r="A145">
            <v>41244</v>
          </cell>
          <cell r="B145">
            <v>0.68871046364441602</v>
          </cell>
        </row>
        <row r="146">
          <cell r="A146">
            <v>41275</v>
          </cell>
          <cell r="B146">
            <v>1.09562390488259</v>
          </cell>
        </row>
        <row r="147">
          <cell r="A147">
            <v>41306</v>
          </cell>
          <cell r="B147">
            <v>0.91674458996765595</v>
          </cell>
        </row>
        <row r="148">
          <cell r="A148">
            <v>41334</v>
          </cell>
          <cell r="B148">
            <v>0.45895841200827597</v>
          </cell>
        </row>
        <row r="149">
          <cell r="A149">
            <v>41365</v>
          </cell>
          <cell r="B149">
            <v>0.50198096429779604</v>
          </cell>
        </row>
        <row r="150">
          <cell r="A150">
            <v>41395</v>
          </cell>
          <cell r="B150">
            <v>0.52400602497762305</v>
          </cell>
        </row>
        <row r="151">
          <cell r="A151">
            <v>41426</v>
          </cell>
          <cell r="B151">
            <v>0.392423329260842</v>
          </cell>
        </row>
        <row r="152">
          <cell r="A152">
            <v>41456</v>
          </cell>
          <cell r="B152">
            <v>0.29189374193180501</v>
          </cell>
        </row>
        <row r="153">
          <cell r="A153">
            <v>41487</v>
          </cell>
          <cell r="B153">
            <v>0.52442232917339204</v>
          </cell>
        </row>
        <row r="154">
          <cell r="A154">
            <v>41518</v>
          </cell>
          <cell r="B154">
            <v>0.46521519481436202</v>
          </cell>
        </row>
        <row r="155">
          <cell r="A155">
            <v>41548</v>
          </cell>
          <cell r="B155">
            <v>0.73154474689638505</v>
          </cell>
        </row>
        <row r="156">
          <cell r="A156">
            <v>41579</v>
          </cell>
          <cell r="B156">
            <v>0.47987306945649499</v>
          </cell>
        </row>
        <row r="157">
          <cell r="A157">
            <v>41609</v>
          </cell>
          <cell r="B157">
            <v>0.692582663510666</v>
          </cell>
        </row>
        <row r="158">
          <cell r="A158">
            <v>41640</v>
          </cell>
          <cell r="B158">
            <v>0.47165559282721597</v>
          </cell>
        </row>
        <row r="159">
          <cell r="A159">
            <v>41671</v>
          </cell>
          <cell r="B159">
            <v>0.57092592953461396</v>
          </cell>
        </row>
        <row r="160">
          <cell r="A160">
            <v>41699</v>
          </cell>
          <cell r="B160">
            <v>1.0758179175223099</v>
          </cell>
        </row>
        <row r="161">
          <cell r="A161">
            <v>41730</v>
          </cell>
          <cell r="B161">
            <v>0.604451316302552</v>
          </cell>
        </row>
        <row r="162">
          <cell r="A162">
            <v>41760</v>
          </cell>
          <cell r="B162">
            <v>0.54593333491253204</v>
          </cell>
        </row>
        <row r="163">
          <cell r="A163">
            <v>41791</v>
          </cell>
          <cell r="B163">
            <v>0.55389012392160197</v>
          </cell>
        </row>
        <row r="164">
          <cell r="A164">
            <v>41821</v>
          </cell>
          <cell r="B164">
            <v>0.18552902610284899</v>
          </cell>
        </row>
        <row r="165">
          <cell r="A165">
            <v>41852</v>
          </cell>
          <cell r="B165">
            <v>0.37814556040944203</v>
          </cell>
        </row>
        <row r="166">
          <cell r="A166">
            <v>41883</v>
          </cell>
          <cell r="B166">
            <v>0.66453345532986896</v>
          </cell>
        </row>
        <row r="167">
          <cell r="A167">
            <v>41913</v>
          </cell>
          <cell r="B167">
            <v>0.42985447886843597</v>
          </cell>
        </row>
        <row r="168">
          <cell r="A168">
            <v>41944</v>
          </cell>
          <cell r="B168">
            <v>0.429867992355632</v>
          </cell>
        </row>
        <row r="169">
          <cell r="A169">
            <v>41974</v>
          </cell>
          <cell r="B169">
            <v>0.60905504735467697</v>
          </cell>
        </row>
        <row r="170">
          <cell r="A170">
            <v>42005</v>
          </cell>
          <cell r="B170">
            <v>0.73357752444056101</v>
          </cell>
        </row>
        <row r="171">
          <cell r="A171">
            <v>42036</v>
          </cell>
          <cell r="B171">
            <v>0.67800053598028198</v>
          </cell>
        </row>
        <row r="172">
          <cell r="A172">
            <v>42064</v>
          </cell>
          <cell r="B172">
            <v>0.61231614875055895</v>
          </cell>
        </row>
        <row r="173">
          <cell r="A173">
            <v>42095</v>
          </cell>
          <cell r="B173">
            <v>0.70841062677248201</v>
          </cell>
        </row>
        <row r="174">
          <cell r="A174">
            <v>42125</v>
          </cell>
          <cell r="B174">
            <v>0.68867537989674099</v>
          </cell>
        </row>
        <row r="175">
          <cell r="A175">
            <v>42156</v>
          </cell>
          <cell r="B175">
            <v>0.76637932592011604</v>
          </cell>
        </row>
        <row r="176">
          <cell r="A176">
            <v>42186</v>
          </cell>
          <cell r="B176">
            <v>0.68088891713992705</v>
          </cell>
        </row>
        <row r="177">
          <cell r="A177">
            <v>42217</v>
          </cell>
          <cell r="B177">
            <v>0.36163574343589899</v>
          </cell>
        </row>
        <row r="178">
          <cell r="A178">
            <v>42248</v>
          </cell>
          <cell r="B178">
            <v>0.52367416490285201</v>
          </cell>
        </row>
        <row r="179">
          <cell r="A179">
            <v>42278</v>
          </cell>
          <cell r="B179">
            <v>0.62010800107117303</v>
          </cell>
        </row>
        <row r="180">
          <cell r="A180">
            <v>42309</v>
          </cell>
          <cell r="B180">
            <v>0.93087836231419796</v>
          </cell>
        </row>
        <row r="181">
          <cell r="A181">
            <v>42339</v>
          </cell>
          <cell r="B181">
            <v>0.94505092376352695</v>
          </cell>
        </row>
        <row r="182">
          <cell r="A182">
            <v>42370</v>
          </cell>
          <cell r="B182">
            <v>0.95989211811603703</v>
          </cell>
        </row>
        <row r="183">
          <cell r="A183">
            <v>42401</v>
          </cell>
          <cell r="B183">
            <v>0.80579053504892195</v>
          </cell>
        </row>
        <row r="184">
          <cell r="A184">
            <v>42430</v>
          </cell>
          <cell r="B184">
            <v>0.68711958969735598</v>
          </cell>
        </row>
        <row r="185">
          <cell r="A185">
            <v>42461</v>
          </cell>
          <cell r="B185">
            <v>0.49991281464298898</v>
          </cell>
        </row>
        <row r="186">
          <cell r="A186">
            <v>42491</v>
          </cell>
          <cell r="B186">
            <v>0.68658571413912906</v>
          </cell>
        </row>
        <row r="187">
          <cell r="A187">
            <v>42522</v>
          </cell>
          <cell r="B187">
            <v>0.55259293152899802</v>
          </cell>
        </row>
        <row r="188">
          <cell r="A188">
            <v>42552</v>
          </cell>
          <cell r="B188">
            <v>0.87463059780046704</v>
          </cell>
        </row>
        <row r="189">
          <cell r="A189">
            <v>42583</v>
          </cell>
          <cell r="B189">
            <v>0.667923236092684</v>
          </cell>
        </row>
        <row r="190">
          <cell r="A190">
            <v>42614</v>
          </cell>
          <cell r="B190">
            <v>0.12947801507777101</v>
          </cell>
        </row>
        <row r="191">
          <cell r="A191">
            <v>42644</v>
          </cell>
          <cell r="B191">
            <v>6.5478736924933001E-2</v>
          </cell>
        </row>
        <row r="192">
          <cell r="A192">
            <v>42675</v>
          </cell>
          <cell r="B192">
            <v>0.17340209619400601</v>
          </cell>
        </row>
        <row r="193">
          <cell r="A193">
            <v>42705</v>
          </cell>
          <cell r="B193">
            <v>0.195484294384836</v>
          </cell>
        </row>
        <row r="194">
          <cell r="A194">
            <v>42736</v>
          </cell>
          <cell r="B194">
            <v>0.10717313739836699</v>
          </cell>
        </row>
        <row r="195">
          <cell r="A195">
            <v>42767</v>
          </cell>
          <cell r="B195">
            <v>6.8040122256358707E-2</v>
          </cell>
        </row>
        <row r="196">
          <cell r="A196">
            <v>42795</v>
          </cell>
          <cell r="B196">
            <v>0.15903027027835101</v>
          </cell>
        </row>
        <row r="197">
          <cell r="A197">
            <v>42826</v>
          </cell>
          <cell r="B197">
            <v>0.348432928627948</v>
          </cell>
        </row>
        <row r="198">
          <cell r="A198">
            <v>42856</v>
          </cell>
          <cell r="B198">
            <v>-3.1029480917479902E-3</v>
          </cell>
        </row>
        <row r="199">
          <cell r="A199">
            <v>42887</v>
          </cell>
          <cell r="B199">
            <v>9.3322377603286197E-2</v>
          </cell>
        </row>
        <row r="200">
          <cell r="A200">
            <v>42917</v>
          </cell>
          <cell r="B200">
            <v>1.49740030947996E-2</v>
          </cell>
        </row>
        <row r="201">
          <cell r="A201">
            <v>42948</v>
          </cell>
          <cell r="B201">
            <v>-1.8311340638490201E-2</v>
          </cell>
        </row>
        <row r="202">
          <cell r="A202">
            <v>42979</v>
          </cell>
          <cell r="B202">
            <v>0.17242846589847299</v>
          </cell>
        </row>
        <row r="203">
          <cell r="A203">
            <v>43009</v>
          </cell>
          <cell r="B203">
            <v>0.14260317491737601</v>
          </cell>
        </row>
        <row r="204">
          <cell r="A204">
            <v>43040</v>
          </cell>
          <cell r="B204">
            <v>-6.5767585299425198E-3</v>
          </cell>
        </row>
        <row r="205">
          <cell r="A205">
            <v>43070</v>
          </cell>
          <cell r="B205">
            <v>0.27668309219077403</v>
          </cell>
        </row>
        <row r="206">
          <cell r="A206">
            <v>43101</v>
          </cell>
          <cell r="B206">
            <v>0.161725344519522</v>
          </cell>
        </row>
        <row r="207">
          <cell r="A207">
            <v>43132</v>
          </cell>
          <cell r="B207">
            <v>6.5082484780568606E-2</v>
          </cell>
        </row>
        <row r="208">
          <cell r="A208">
            <v>43160</v>
          </cell>
          <cell r="B208">
            <v>6.3751427129633198E-3</v>
          </cell>
        </row>
        <row r="209">
          <cell r="A209">
            <v>43191</v>
          </cell>
          <cell r="B209">
            <v>2.6668849743879799E-2</v>
          </cell>
        </row>
        <row r="210">
          <cell r="A210">
            <v>43221</v>
          </cell>
          <cell r="B210">
            <v>0.29369551513386</v>
          </cell>
        </row>
        <row r="211">
          <cell r="A211">
            <v>43252</v>
          </cell>
          <cell r="B211">
            <v>0.86298048505708203</v>
          </cell>
        </row>
        <row r="212">
          <cell r="A212">
            <v>43282</v>
          </cell>
          <cell r="B212">
            <v>0.260247201190618</v>
          </cell>
        </row>
        <row r="213">
          <cell r="A213">
            <v>43313</v>
          </cell>
          <cell r="B213">
            <v>9.6407767139636905E-2</v>
          </cell>
        </row>
        <row r="214">
          <cell r="A214">
            <v>43344</v>
          </cell>
          <cell r="B214">
            <v>0.39168994040642502</v>
          </cell>
        </row>
        <row r="215">
          <cell r="A215">
            <v>43374</v>
          </cell>
          <cell r="B215">
            <v>0.27966627926977</v>
          </cell>
        </row>
        <row r="216">
          <cell r="A216">
            <v>43405</v>
          </cell>
          <cell r="B216">
            <v>0.123840545964053</v>
          </cell>
        </row>
        <row r="217">
          <cell r="A217">
            <v>43435</v>
          </cell>
          <cell r="B217">
            <v>0.23672506053234299</v>
          </cell>
        </row>
        <row r="218">
          <cell r="A218">
            <v>43466</v>
          </cell>
          <cell r="B218">
            <v>0.394363387737522</v>
          </cell>
        </row>
        <row r="219">
          <cell r="A219">
            <v>43497</v>
          </cell>
          <cell r="B219">
            <v>0.30585238606313297</v>
          </cell>
        </row>
        <row r="220">
          <cell r="A220">
            <v>43525</v>
          </cell>
          <cell r="B220">
            <v>0.67931171154381698</v>
          </cell>
        </row>
        <row r="221">
          <cell r="A221">
            <v>43556</v>
          </cell>
          <cell r="B221">
            <v>0.33240680011844398</v>
          </cell>
        </row>
        <row r="222">
          <cell r="A222">
            <v>43586</v>
          </cell>
          <cell r="B222">
            <v>-2.47693280768909E-2</v>
          </cell>
        </row>
        <row r="223">
          <cell r="A223">
            <v>43617</v>
          </cell>
          <cell r="B223">
            <v>0.166712910831471</v>
          </cell>
        </row>
        <row r="224">
          <cell r="A224">
            <v>43647</v>
          </cell>
          <cell r="B224">
            <v>0.208293114026532</v>
          </cell>
        </row>
        <row r="225">
          <cell r="A225">
            <v>43678</v>
          </cell>
          <cell r="B225">
            <v>0.172116240434176</v>
          </cell>
        </row>
        <row r="226">
          <cell r="A226">
            <v>43709</v>
          </cell>
          <cell r="B226">
            <v>-6.1392270366292301E-2</v>
          </cell>
        </row>
        <row r="227">
          <cell r="A227">
            <v>43739</v>
          </cell>
          <cell r="B227">
            <v>0.14395991536477401</v>
          </cell>
        </row>
        <row r="228">
          <cell r="A228">
            <v>43770</v>
          </cell>
          <cell r="B228">
            <v>0.31515667585964502</v>
          </cell>
        </row>
        <row r="229">
          <cell r="A229">
            <v>43800</v>
          </cell>
          <cell r="B229">
            <v>1.19108519399138</v>
          </cell>
        </row>
        <row r="230">
          <cell r="A230">
            <v>43831</v>
          </cell>
          <cell r="B230">
            <v>7.23122010436094E-2</v>
          </cell>
        </row>
        <row r="231">
          <cell r="A231">
            <v>43862</v>
          </cell>
          <cell r="B231">
            <v>0.24576661401543201</v>
          </cell>
        </row>
        <row r="232">
          <cell r="A232">
            <v>43891</v>
          </cell>
          <cell r="B232">
            <v>0.105422464641775</v>
          </cell>
        </row>
        <row r="233">
          <cell r="A233">
            <v>43922</v>
          </cell>
          <cell r="B233">
            <v>0.33194985706529201</v>
          </cell>
        </row>
        <row r="234">
          <cell r="A234">
            <v>43952</v>
          </cell>
          <cell r="B234">
            <v>-3.3098171911638799E-3</v>
          </cell>
        </row>
        <row r="235">
          <cell r="A235">
            <v>43983</v>
          </cell>
          <cell r="B235">
            <v>8.2506146814451994E-2</v>
          </cell>
        </row>
        <row r="236">
          <cell r="A236">
            <v>44013</v>
          </cell>
          <cell r="B236">
            <v>0.23167041690553999</v>
          </cell>
        </row>
        <row r="237">
          <cell r="A237">
            <v>44044</v>
          </cell>
          <cell r="B237">
            <v>0.19421052146499801</v>
          </cell>
        </row>
        <row r="238">
          <cell r="A238">
            <v>44075</v>
          </cell>
          <cell r="B238">
            <v>0.887838065690014</v>
          </cell>
        </row>
        <row r="239">
          <cell r="A239">
            <v>44105</v>
          </cell>
          <cell r="B239">
            <v>0.97433479571637505</v>
          </cell>
        </row>
        <row r="240">
          <cell r="A240">
            <v>44136</v>
          </cell>
          <cell r="B240">
            <v>1.0391706842017701</v>
          </cell>
        </row>
        <row r="241">
          <cell r="A241">
            <v>44166</v>
          </cell>
          <cell r="B241">
            <v>0.95164962401993902</v>
          </cell>
        </row>
        <row r="242">
          <cell r="A242">
            <v>44197</v>
          </cell>
          <cell r="B242">
            <v>0.374089356342793</v>
          </cell>
        </row>
        <row r="243">
          <cell r="A243">
            <v>44228</v>
          </cell>
          <cell r="B243">
            <v>0.41087499671476602</v>
          </cell>
        </row>
        <row r="244">
          <cell r="A244">
            <v>44256</v>
          </cell>
          <cell r="B244">
            <v>0.189040392245792</v>
          </cell>
        </row>
        <row r="245">
          <cell r="A245">
            <v>44287</v>
          </cell>
          <cell r="B245">
            <v>0.30137027504732899</v>
          </cell>
        </row>
        <row r="246">
          <cell r="A246">
            <v>44317</v>
          </cell>
          <cell r="B246">
            <v>0.49048670669272598</v>
          </cell>
        </row>
        <row r="247">
          <cell r="A247">
            <v>44348</v>
          </cell>
          <cell r="B247">
            <v>0.52394306595172202</v>
          </cell>
        </row>
        <row r="248">
          <cell r="A248">
            <v>44378</v>
          </cell>
          <cell r="B248">
            <v>0.84146374228605902</v>
          </cell>
        </row>
        <row r="249">
          <cell r="A249">
            <v>44409</v>
          </cell>
          <cell r="B249">
            <v>1.00580827462988</v>
          </cell>
        </row>
        <row r="250">
          <cell r="A250">
            <v>44440</v>
          </cell>
          <cell r="B250">
            <v>1.0031872119627501</v>
          </cell>
        </row>
        <row r="251">
          <cell r="A251">
            <v>44470</v>
          </cell>
          <cell r="B251">
            <v>1.06761464189431</v>
          </cell>
        </row>
        <row r="252">
          <cell r="A252">
            <v>44501</v>
          </cell>
          <cell r="B252">
            <v>0.43495398249536799</v>
          </cell>
        </row>
        <row r="253">
          <cell r="A253">
            <v>44531</v>
          </cell>
          <cell r="B253">
            <v>0.81265123726934196</v>
          </cell>
        </row>
        <row r="254">
          <cell r="A254">
            <v>44562</v>
          </cell>
          <cell r="B254">
            <v>0.77201827464388895</v>
          </cell>
        </row>
        <row r="255">
          <cell r="A255">
            <v>44593</v>
          </cell>
          <cell r="B255">
            <v>1.16550272633739</v>
          </cell>
        </row>
        <row r="256">
          <cell r="A256">
            <v>44621</v>
          </cell>
          <cell r="B256">
            <v>1.2654340382689799</v>
          </cell>
        </row>
        <row r="257">
          <cell r="A257">
            <v>44652</v>
          </cell>
          <cell r="B257">
            <v>1.17642061751306</v>
          </cell>
        </row>
        <row r="258">
          <cell r="A258">
            <v>44682</v>
          </cell>
          <cell r="B258">
            <v>0.96128617659650795</v>
          </cell>
        </row>
        <row r="259">
          <cell r="A259">
            <v>44713</v>
          </cell>
          <cell r="B259">
            <v>0.87689498467984295</v>
          </cell>
        </row>
        <row r="260">
          <cell r="A260">
            <v>44743</v>
          </cell>
          <cell r="B260">
            <v>0.74524510946982303</v>
          </cell>
        </row>
        <row r="261">
          <cell r="A261">
            <v>44774</v>
          </cell>
          <cell r="B261">
            <v>0.51464753244288597</v>
          </cell>
        </row>
        <row r="262">
          <cell r="A262">
            <v>44805</v>
          </cell>
          <cell r="B262">
            <v>0.141000226604935</v>
          </cell>
        </row>
        <row r="263">
          <cell r="A263">
            <v>44835</v>
          </cell>
          <cell r="B263">
            <v>0.55585107331099404</v>
          </cell>
        </row>
        <row r="264">
          <cell r="A264">
            <v>44866</v>
          </cell>
          <cell r="B264">
            <v>0.26808362502845401</v>
          </cell>
        </row>
        <row r="265">
          <cell r="A265">
            <v>44896</v>
          </cell>
          <cell r="B265">
            <v>0.557758226834983</v>
          </cell>
        </row>
        <row r="266">
          <cell r="A266">
            <v>44927</v>
          </cell>
          <cell r="B266">
            <v>0.45172070228523997</v>
          </cell>
        </row>
        <row r="267">
          <cell r="A267">
            <v>44958</v>
          </cell>
          <cell r="B267">
            <v>0.59198974340707999</v>
          </cell>
        </row>
        <row r="268">
          <cell r="A268">
            <v>44986</v>
          </cell>
          <cell r="B268">
            <v>0.34265858213602501</v>
          </cell>
        </row>
        <row r="269">
          <cell r="A269">
            <v>45017</v>
          </cell>
          <cell r="B269">
            <v>0.35251102934740403</v>
          </cell>
        </row>
        <row r="270">
          <cell r="A270">
            <v>45047</v>
          </cell>
          <cell r="B270">
            <v>0.35974665962566699</v>
          </cell>
        </row>
        <row r="271">
          <cell r="A271">
            <v>45078</v>
          </cell>
          <cell r="B271">
            <v>0.41318458500639599</v>
          </cell>
        </row>
      </sheetData>
      <sheetData sheetId="12">
        <row r="1">
          <cell r="A1" t="str">
            <v>date</v>
          </cell>
          <cell r="B1" t="str">
            <v>final</v>
          </cell>
        </row>
        <row r="2">
          <cell r="A2">
            <v>36892</v>
          </cell>
          <cell r="B2">
            <v>0.242004137855069</v>
          </cell>
        </row>
        <row r="3">
          <cell r="A3">
            <v>36923</v>
          </cell>
          <cell r="B3">
            <v>0.34609538752090802</v>
          </cell>
        </row>
        <row r="4">
          <cell r="A4">
            <v>36951</v>
          </cell>
          <cell r="B4">
            <v>0.35763464311130599</v>
          </cell>
        </row>
        <row r="5">
          <cell r="A5">
            <v>36982</v>
          </cell>
          <cell r="B5">
            <v>0.54649710435787502</v>
          </cell>
        </row>
        <row r="6">
          <cell r="A6">
            <v>37012</v>
          </cell>
          <cell r="B6">
            <v>0.70979156991258097</v>
          </cell>
        </row>
        <row r="7">
          <cell r="A7">
            <v>37043</v>
          </cell>
          <cell r="B7">
            <v>0.92825762252573296</v>
          </cell>
        </row>
        <row r="8">
          <cell r="A8">
            <v>37073</v>
          </cell>
          <cell r="B8">
            <v>1.0840518787201701</v>
          </cell>
        </row>
        <row r="9">
          <cell r="A9">
            <v>37104</v>
          </cell>
          <cell r="B9">
            <v>0.86423652426171205</v>
          </cell>
        </row>
        <row r="10">
          <cell r="A10">
            <v>37135</v>
          </cell>
          <cell r="B10">
            <v>0.66587819693945705</v>
          </cell>
        </row>
        <row r="11">
          <cell r="A11">
            <v>37165</v>
          </cell>
          <cell r="B11">
            <v>0.79286367084276099</v>
          </cell>
        </row>
        <row r="12">
          <cell r="A12">
            <v>37196</v>
          </cell>
          <cell r="B12">
            <v>0.59008773491845401</v>
          </cell>
        </row>
        <row r="13">
          <cell r="A13">
            <v>37226</v>
          </cell>
          <cell r="B13">
            <v>0.29180106722620902</v>
          </cell>
        </row>
        <row r="14">
          <cell r="A14">
            <v>37257</v>
          </cell>
          <cell r="B14">
            <v>0.20452419318718701</v>
          </cell>
        </row>
        <row r="15">
          <cell r="A15">
            <v>37288</v>
          </cell>
          <cell r="B15">
            <v>0.24309363160712999</v>
          </cell>
        </row>
        <row r="16">
          <cell r="A16">
            <v>37316</v>
          </cell>
          <cell r="B16">
            <v>0.57572253915497795</v>
          </cell>
        </row>
        <row r="17">
          <cell r="A17">
            <v>37347</v>
          </cell>
          <cell r="B17">
            <v>0.76649266993811405</v>
          </cell>
        </row>
        <row r="18">
          <cell r="A18">
            <v>37377</v>
          </cell>
          <cell r="B18">
            <v>0.48363715249060302</v>
          </cell>
        </row>
        <row r="19">
          <cell r="A19">
            <v>37408</v>
          </cell>
          <cell r="B19">
            <v>0.82504796621466503</v>
          </cell>
        </row>
        <row r="20">
          <cell r="A20">
            <v>37438</v>
          </cell>
          <cell r="B20">
            <v>0.97532515891721505</v>
          </cell>
        </row>
        <row r="21">
          <cell r="A21">
            <v>37469</v>
          </cell>
          <cell r="B21">
            <v>0.81103406253392996</v>
          </cell>
        </row>
        <row r="22">
          <cell r="A22">
            <v>37500</v>
          </cell>
          <cell r="B22">
            <v>1.0803158938822699</v>
          </cell>
        </row>
        <row r="23">
          <cell r="A23">
            <v>37530</v>
          </cell>
          <cell r="B23">
            <v>1.28320081289934</v>
          </cell>
        </row>
        <row r="24">
          <cell r="A24">
            <v>37561</v>
          </cell>
          <cell r="B24">
            <v>2.8969411791340001</v>
          </cell>
        </row>
        <row r="25">
          <cell r="A25">
            <v>37591</v>
          </cell>
          <cell r="B25">
            <v>1.7684047220261401</v>
          </cell>
        </row>
        <row r="26">
          <cell r="A26">
            <v>37622</v>
          </cell>
          <cell r="B26">
            <v>1.95222992410952</v>
          </cell>
        </row>
        <row r="27">
          <cell r="A27">
            <v>37653</v>
          </cell>
          <cell r="B27">
            <v>1.45021691299883</v>
          </cell>
        </row>
        <row r="28">
          <cell r="A28">
            <v>37681</v>
          </cell>
          <cell r="B28">
            <v>1.1859615725816499</v>
          </cell>
        </row>
        <row r="29">
          <cell r="A29">
            <v>37712</v>
          </cell>
          <cell r="B29">
            <v>0.93460750698246398</v>
          </cell>
        </row>
        <row r="30">
          <cell r="A30">
            <v>37742</v>
          </cell>
          <cell r="B30">
            <v>0.83939073725594004</v>
          </cell>
        </row>
        <row r="31">
          <cell r="A31">
            <v>37773</v>
          </cell>
          <cell r="B31">
            <v>0.25335289074027201</v>
          </cell>
        </row>
        <row r="32">
          <cell r="A32">
            <v>37803</v>
          </cell>
          <cell r="B32">
            <v>4.3636655535307899E-2</v>
          </cell>
        </row>
        <row r="33">
          <cell r="A33">
            <v>37834</v>
          </cell>
          <cell r="B33">
            <v>0.49626552559390402</v>
          </cell>
        </row>
        <row r="34">
          <cell r="A34">
            <v>37865</v>
          </cell>
          <cell r="B34">
            <v>1.08328633567715</v>
          </cell>
        </row>
        <row r="35">
          <cell r="A35">
            <v>37895</v>
          </cell>
          <cell r="B35">
            <v>0.28197656870530902</v>
          </cell>
        </row>
        <row r="36">
          <cell r="A36">
            <v>37926</v>
          </cell>
          <cell r="B36">
            <v>0.226621398188942</v>
          </cell>
        </row>
        <row r="37">
          <cell r="A37">
            <v>37956</v>
          </cell>
          <cell r="B37">
            <v>0.22062747294512999</v>
          </cell>
        </row>
        <row r="38">
          <cell r="A38">
            <v>37987</v>
          </cell>
          <cell r="B38">
            <v>0.48868461274211999</v>
          </cell>
        </row>
        <row r="39">
          <cell r="A39">
            <v>38018</v>
          </cell>
          <cell r="B39">
            <v>0.48383748359082501</v>
          </cell>
        </row>
        <row r="40">
          <cell r="A40">
            <v>38047</v>
          </cell>
          <cell r="B40">
            <v>0.40878980824262301</v>
          </cell>
        </row>
        <row r="41">
          <cell r="A41">
            <v>38078</v>
          </cell>
          <cell r="B41">
            <v>0.34079826039545902</v>
          </cell>
        </row>
        <row r="42">
          <cell r="A42">
            <v>38108</v>
          </cell>
          <cell r="B42">
            <v>0.67347351103194497</v>
          </cell>
        </row>
        <row r="43">
          <cell r="A43">
            <v>38139</v>
          </cell>
          <cell r="B43">
            <v>1.0983410849161599</v>
          </cell>
        </row>
        <row r="44">
          <cell r="A44">
            <v>38169</v>
          </cell>
          <cell r="B44">
            <v>0.83190536703289397</v>
          </cell>
        </row>
        <row r="45">
          <cell r="A45">
            <v>38200</v>
          </cell>
          <cell r="B45">
            <v>0.83614895358420904</v>
          </cell>
        </row>
        <row r="46">
          <cell r="A46">
            <v>38231</v>
          </cell>
          <cell r="B46">
            <v>0.56056212424670704</v>
          </cell>
        </row>
        <row r="47">
          <cell r="A47">
            <v>38261</v>
          </cell>
          <cell r="B47">
            <v>0.44251817074445698</v>
          </cell>
        </row>
        <row r="48">
          <cell r="A48">
            <v>38292</v>
          </cell>
          <cell r="B48">
            <v>0.589806628997393</v>
          </cell>
        </row>
        <row r="49">
          <cell r="A49">
            <v>38322</v>
          </cell>
          <cell r="B49">
            <v>0.61915013420448695</v>
          </cell>
        </row>
        <row r="50">
          <cell r="A50">
            <v>38353</v>
          </cell>
          <cell r="B50">
            <v>0.33736465118081499</v>
          </cell>
        </row>
        <row r="51">
          <cell r="A51">
            <v>38384</v>
          </cell>
          <cell r="B51">
            <v>0.46390775332138601</v>
          </cell>
        </row>
        <row r="52">
          <cell r="A52">
            <v>38412</v>
          </cell>
          <cell r="B52">
            <v>0.53742987677797105</v>
          </cell>
        </row>
        <row r="53">
          <cell r="A53">
            <v>38443</v>
          </cell>
          <cell r="B53">
            <v>0.853911430820813</v>
          </cell>
        </row>
        <row r="54">
          <cell r="A54">
            <v>38473</v>
          </cell>
          <cell r="B54">
            <v>0.58218384975515802</v>
          </cell>
        </row>
        <row r="55">
          <cell r="A55">
            <v>38504</v>
          </cell>
          <cell r="B55">
            <v>0.32008740791196399</v>
          </cell>
        </row>
        <row r="56">
          <cell r="A56">
            <v>38534</v>
          </cell>
          <cell r="B56">
            <v>0.23019250108126799</v>
          </cell>
        </row>
        <row r="57">
          <cell r="A57">
            <v>38565</v>
          </cell>
          <cell r="B57">
            <v>0.31594639305259598</v>
          </cell>
        </row>
        <row r="58">
          <cell r="A58">
            <v>38596</v>
          </cell>
          <cell r="B58">
            <v>0.52721374213752403</v>
          </cell>
        </row>
        <row r="59">
          <cell r="A59">
            <v>38626</v>
          </cell>
          <cell r="B59">
            <v>0.76216860983149803</v>
          </cell>
        </row>
        <row r="60">
          <cell r="A60">
            <v>38657</v>
          </cell>
          <cell r="B60">
            <v>0.46924783933377401</v>
          </cell>
        </row>
        <row r="61">
          <cell r="A61">
            <v>38687</v>
          </cell>
          <cell r="B61">
            <v>0.16976761422088099</v>
          </cell>
        </row>
        <row r="62">
          <cell r="A62">
            <v>38718</v>
          </cell>
          <cell r="B62">
            <v>0.38503078651579697</v>
          </cell>
        </row>
        <row r="63">
          <cell r="A63">
            <v>38749</v>
          </cell>
          <cell r="B63">
            <v>0.27899944598283299</v>
          </cell>
        </row>
        <row r="64">
          <cell r="A64">
            <v>38777</v>
          </cell>
          <cell r="B64">
            <v>0.368843380522968</v>
          </cell>
        </row>
        <row r="65">
          <cell r="A65">
            <v>38808</v>
          </cell>
          <cell r="B65">
            <v>0.18986725904829899</v>
          </cell>
        </row>
        <row r="66">
          <cell r="A66">
            <v>38838</v>
          </cell>
          <cell r="B66">
            <v>0.12141627394869101</v>
          </cell>
        </row>
        <row r="67">
          <cell r="A67">
            <v>38869</v>
          </cell>
          <cell r="B67">
            <v>6.65722367298337E-2</v>
          </cell>
        </row>
        <row r="68">
          <cell r="A68">
            <v>38899</v>
          </cell>
          <cell r="B68">
            <v>0.22152352645113299</v>
          </cell>
        </row>
        <row r="69">
          <cell r="A69">
            <v>38930</v>
          </cell>
          <cell r="B69">
            <v>0.21004296795299801</v>
          </cell>
        </row>
        <row r="70">
          <cell r="A70">
            <v>38961</v>
          </cell>
          <cell r="B70">
            <v>0.35115699454645</v>
          </cell>
        </row>
        <row r="71">
          <cell r="A71">
            <v>38991</v>
          </cell>
          <cell r="B71">
            <v>0.33867643146698601</v>
          </cell>
        </row>
        <row r="72">
          <cell r="A72">
            <v>39022</v>
          </cell>
          <cell r="B72">
            <v>0.243786533083552</v>
          </cell>
        </row>
        <row r="73">
          <cell r="A73">
            <v>39052</v>
          </cell>
          <cell r="B73">
            <v>0.36003141174062803</v>
          </cell>
        </row>
        <row r="74">
          <cell r="A74">
            <v>39083</v>
          </cell>
          <cell r="B74">
            <v>0.25376439075344098</v>
          </cell>
        </row>
        <row r="75">
          <cell r="A75">
            <v>39114</v>
          </cell>
          <cell r="B75">
            <v>0.29741223344391099</v>
          </cell>
        </row>
        <row r="76">
          <cell r="A76">
            <v>39142</v>
          </cell>
          <cell r="B76">
            <v>0.31621480019123299</v>
          </cell>
        </row>
        <row r="77">
          <cell r="A77">
            <v>39173</v>
          </cell>
          <cell r="B77">
            <v>0.20826667367218099</v>
          </cell>
        </row>
        <row r="78">
          <cell r="A78">
            <v>39203</v>
          </cell>
          <cell r="B78">
            <v>0.25552008040188701</v>
          </cell>
        </row>
        <row r="79">
          <cell r="A79">
            <v>39234</v>
          </cell>
          <cell r="B79">
            <v>0.50675857326493901</v>
          </cell>
        </row>
        <row r="80">
          <cell r="A80">
            <v>39264</v>
          </cell>
          <cell r="B80">
            <v>0.31002615543832202</v>
          </cell>
        </row>
        <row r="81">
          <cell r="A81">
            <v>39295</v>
          </cell>
          <cell r="B81">
            <v>0.66666227828837299</v>
          </cell>
        </row>
        <row r="82">
          <cell r="A82">
            <v>39326</v>
          </cell>
          <cell r="B82">
            <v>0.30264511999697802</v>
          </cell>
        </row>
        <row r="83">
          <cell r="A83">
            <v>39356</v>
          </cell>
          <cell r="B83">
            <v>0.299771581347198</v>
          </cell>
        </row>
        <row r="84">
          <cell r="A84">
            <v>39387</v>
          </cell>
          <cell r="B84">
            <v>0.32260436085296801</v>
          </cell>
        </row>
        <row r="85">
          <cell r="A85">
            <v>39417</v>
          </cell>
          <cell r="B85">
            <v>0.66191767416791403</v>
          </cell>
        </row>
        <row r="86">
          <cell r="A86">
            <v>39448</v>
          </cell>
          <cell r="B86">
            <v>0.35561984166705102</v>
          </cell>
        </row>
        <row r="87">
          <cell r="A87">
            <v>39479</v>
          </cell>
          <cell r="B87">
            <v>0.32171992790123799</v>
          </cell>
        </row>
        <row r="88">
          <cell r="A88">
            <v>39508</v>
          </cell>
          <cell r="B88">
            <v>0.44001065709345699</v>
          </cell>
        </row>
        <row r="89">
          <cell r="A89">
            <v>39539</v>
          </cell>
          <cell r="B89">
            <v>0.47785021500852598</v>
          </cell>
        </row>
        <row r="90">
          <cell r="A90">
            <v>39569</v>
          </cell>
          <cell r="B90">
            <v>0.74416063779608699</v>
          </cell>
        </row>
        <row r="91">
          <cell r="A91">
            <v>39600</v>
          </cell>
          <cell r="B91">
            <v>0.94623540678223395</v>
          </cell>
        </row>
        <row r="92">
          <cell r="A92">
            <v>39630</v>
          </cell>
          <cell r="B92">
            <v>0.65814982141586198</v>
          </cell>
        </row>
        <row r="93">
          <cell r="A93">
            <v>39661</v>
          </cell>
          <cell r="B93">
            <v>0.49780369774234001</v>
          </cell>
        </row>
        <row r="94">
          <cell r="A94">
            <v>39692</v>
          </cell>
          <cell r="B94">
            <v>0.36157861808565001</v>
          </cell>
        </row>
        <row r="95">
          <cell r="A95">
            <v>39722</v>
          </cell>
          <cell r="B95">
            <v>0.44676830525239197</v>
          </cell>
        </row>
        <row r="96">
          <cell r="A96">
            <v>39753</v>
          </cell>
          <cell r="B96">
            <v>0.29899116499247902</v>
          </cell>
        </row>
        <row r="97">
          <cell r="A97">
            <v>39783</v>
          </cell>
          <cell r="B97">
            <v>0.22655855449278001</v>
          </cell>
        </row>
        <row r="98">
          <cell r="A98">
            <v>39814</v>
          </cell>
          <cell r="B98">
            <v>0.27366863068915698</v>
          </cell>
        </row>
        <row r="99">
          <cell r="A99">
            <v>39845</v>
          </cell>
          <cell r="B99">
            <v>0.35932556660658799</v>
          </cell>
        </row>
        <row r="100">
          <cell r="A100">
            <v>39873</v>
          </cell>
          <cell r="B100">
            <v>0.18022709961312799</v>
          </cell>
        </row>
        <row r="101">
          <cell r="A101">
            <v>39904</v>
          </cell>
          <cell r="B101">
            <v>0.37513866190940798</v>
          </cell>
        </row>
        <row r="102">
          <cell r="A102">
            <v>39934</v>
          </cell>
          <cell r="B102">
            <v>0.42404076288951098</v>
          </cell>
        </row>
        <row r="103">
          <cell r="A103">
            <v>39965</v>
          </cell>
          <cell r="B103">
            <v>0.58355508319113503</v>
          </cell>
        </row>
        <row r="104">
          <cell r="A104">
            <v>39995</v>
          </cell>
          <cell r="B104">
            <v>0.40977738836866101</v>
          </cell>
        </row>
        <row r="105">
          <cell r="A105">
            <v>40026</v>
          </cell>
          <cell r="B105">
            <v>0.37715799573401798</v>
          </cell>
        </row>
        <row r="106">
          <cell r="A106">
            <v>40057</v>
          </cell>
          <cell r="B106">
            <v>0.3262013219207</v>
          </cell>
        </row>
        <row r="107">
          <cell r="A107">
            <v>40087</v>
          </cell>
          <cell r="B107">
            <v>0.27561581994826601</v>
          </cell>
        </row>
        <row r="108">
          <cell r="A108">
            <v>40118</v>
          </cell>
          <cell r="B108">
            <v>0.33612438961357299</v>
          </cell>
        </row>
        <row r="109">
          <cell r="A109">
            <v>40148</v>
          </cell>
          <cell r="B109">
            <v>0.31011722538902903</v>
          </cell>
        </row>
        <row r="110">
          <cell r="A110">
            <v>40179</v>
          </cell>
          <cell r="B110">
            <v>0.52359943807027298</v>
          </cell>
        </row>
        <row r="111">
          <cell r="A111">
            <v>40210</v>
          </cell>
          <cell r="B111">
            <v>0.57930697477755499</v>
          </cell>
        </row>
        <row r="112">
          <cell r="A112">
            <v>40238</v>
          </cell>
          <cell r="B112">
            <v>0.51965014909013396</v>
          </cell>
        </row>
        <row r="113">
          <cell r="A113">
            <v>40269</v>
          </cell>
          <cell r="B113">
            <v>0.42648265659525603</v>
          </cell>
        </row>
        <row r="114">
          <cell r="A114">
            <v>40299</v>
          </cell>
          <cell r="B114">
            <v>0.40453720250515002</v>
          </cell>
        </row>
        <row r="115">
          <cell r="A115">
            <v>40330</v>
          </cell>
          <cell r="B115">
            <v>0.247276876192147</v>
          </cell>
        </row>
        <row r="116">
          <cell r="A116">
            <v>40360</v>
          </cell>
          <cell r="B116">
            <v>0.23352698034508901</v>
          </cell>
        </row>
        <row r="117">
          <cell r="A117">
            <v>40391</v>
          </cell>
          <cell r="B117">
            <v>0.26471169447616999</v>
          </cell>
        </row>
        <row r="118">
          <cell r="A118">
            <v>40422</v>
          </cell>
          <cell r="B118">
            <v>0.516529224658417</v>
          </cell>
        </row>
        <row r="119">
          <cell r="A119">
            <v>40452</v>
          </cell>
          <cell r="B119">
            <v>0.74492052094785299</v>
          </cell>
        </row>
        <row r="120">
          <cell r="A120">
            <v>40483</v>
          </cell>
          <cell r="B120">
            <v>0.74620639788766896</v>
          </cell>
        </row>
        <row r="121">
          <cell r="A121">
            <v>40513</v>
          </cell>
          <cell r="B121">
            <v>0.54441615334721005</v>
          </cell>
        </row>
        <row r="122">
          <cell r="A122">
            <v>40544</v>
          </cell>
          <cell r="B122">
            <v>0.57272144175063999</v>
          </cell>
        </row>
        <row r="123">
          <cell r="A123">
            <v>40575</v>
          </cell>
          <cell r="B123">
            <v>0.60520131182401105</v>
          </cell>
        </row>
        <row r="124">
          <cell r="A124">
            <v>40603</v>
          </cell>
          <cell r="B124">
            <v>0.79751357835859005</v>
          </cell>
        </row>
        <row r="125">
          <cell r="A125">
            <v>40634</v>
          </cell>
          <cell r="B125">
            <v>0.60347905721246198</v>
          </cell>
        </row>
        <row r="126">
          <cell r="A126">
            <v>40664</v>
          </cell>
          <cell r="B126">
            <v>0.47722956658111199</v>
          </cell>
        </row>
        <row r="127">
          <cell r="A127">
            <v>40695</v>
          </cell>
          <cell r="B127">
            <v>0.42481343798397603</v>
          </cell>
        </row>
        <row r="128">
          <cell r="A128">
            <v>40725</v>
          </cell>
          <cell r="B128">
            <v>0.41787990599369501</v>
          </cell>
        </row>
        <row r="129">
          <cell r="A129">
            <v>40756</v>
          </cell>
          <cell r="B129">
            <v>0.59649206416022005</v>
          </cell>
        </row>
        <row r="130">
          <cell r="A130">
            <v>40787</v>
          </cell>
          <cell r="B130">
            <v>0.57202098909019194</v>
          </cell>
        </row>
        <row r="131">
          <cell r="A131">
            <v>40817</v>
          </cell>
          <cell r="B131">
            <v>0.42345083724912502</v>
          </cell>
        </row>
        <row r="132">
          <cell r="A132">
            <v>40848</v>
          </cell>
          <cell r="B132">
            <v>0.44201880535335197</v>
          </cell>
        </row>
        <row r="133">
          <cell r="A133">
            <v>40878</v>
          </cell>
          <cell r="B133">
            <v>0.37890588898421002</v>
          </cell>
        </row>
        <row r="134">
          <cell r="A134">
            <v>40909</v>
          </cell>
          <cell r="B134">
            <v>0.269114320775869</v>
          </cell>
        </row>
        <row r="135">
          <cell r="A135">
            <v>40940</v>
          </cell>
          <cell r="B135">
            <v>0.25929552499195202</v>
          </cell>
        </row>
        <row r="136">
          <cell r="A136">
            <v>40969</v>
          </cell>
          <cell r="B136">
            <v>0.21792711580024399</v>
          </cell>
        </row>
        <row r="137">
          <cell r="A137">
            <v>41000</v>
          </cell>
          <cell r="B137">
            <v>0.48900212625558498</v>
          </cell>
        </row>
        <row r="138">
          <cell r="A138">
            <v>41030</v>
          </cell>
          <cell r="B138">
            <v>0.406999246706789</v>
          </cell>
        </row>
        <row r="139">
          <cell r="A139">
            <v>41061</v>
          </cell>
          <cell r="B139">
            <v>0.33812315799265802</v>
          </cell>
        </row>
        <row r="140">
          <cell r="A140">
            <v>41091</v>
          </cell>
          <cell r="B140">
            <v>0.70918421287308597</v>
          </cell>
        </row>
        <row r="141">
          <cell r="A141">
            <v>41122</v>
          </cell>
          <cell r="B141">
            <v>0.62700379996819799</v>
          </cell>
        </row>
        <row r="142">
          <cell r="A142">
            <v>41153</v>
          </cell>
          <cell r="B142">
            <v>0.61312445625313405</v>
          </cell>
        </row>
        <row r="143">
          <cell r="A143">
            <v>41183</v>
          </cell>
          <cell r="B143">
            <v>0.59042200637179099</v>
          </cell>
        </row>
        <row r="144">
          <cell r="A144">
            <v>41214</v>
          </cell>
          <cell r="B144">
            <v>0.53285367915217097</v>
          </cell>
        </row>
        <row r="145">
          <cell r="A145">
            <v>41244</v>
          </cell>
          <cell r="B145">
            <v>0.63105091858262097</v>
          </cell>
        </row>
        <row r="146">
          <cell r="A146">
            <v>41275</v>
          </cell>
          <cell r="B146">
            <v>0.53135416466958296</v>
          </cell>
        </row>
        <row r="147">
          <cell r="A147">
            <v>41306</v>
          </cell>
          <cell r="B147">
            <v>0.41964711550533201</v>
          </cell>
        </row>
        <row r="148">
          <cell r="A148">
            <v>41334</v>
          </cell>
          <cell r="B148">
            <v>0.49831260285642898</v>
          </cell>
        </row>
        <row r="149">
          <cell r="A149">
            <v>41365</v>
          </cell>
          <cell r="B149">
            <v>0.43639468740565601</v>
          </cell>
        </row>
        <row r="150">
          <cell r="A150">
            <v>41395</v>
          </cell>
          <cell r="B150">
            <v>0.42571557298269702</v>
          </cell>
        </row>
        <row r="151">
          <cell r="A151">
            <v>41426</v>
          </cell>
          <cell r="B151">
            <v>0.49352496493938502</v>
          </cell>
        </row>
        <row r="152">
          <cell r="A152">
            <v>41456</v>
          </cell>
          <cell r="B152">
            <v>0.28156275233068301</v>
          </cell>
        </row>
        <row r="153">
          <cell r="A153">
            <v>41487</v>
          </cell>
          <cell r="B153">
            <v>0.44051883421814902</v>
          </cell>
        </row>
        <row r="154">
          <cell r="A154">
            <v>41518</v>
          </cell>
          <cell r="B154">
            <v>0.42191608220933302</v>
          </cell>
        </row>
        <row r="155">
          <cell r="A155">
            <v>41548</v>
          </cell>
          <cell r="B155">
            <v>0.58047557509816095</v>
          </cell>
        </row>
        <row r="156">
          <cell r="A156">
            <v>41579</v>
          </cell>
          <cell r="B156">
            <v>0.49597495182728102</v>
          </cell>
        </row>
        <row r="157">
          <cell r="A157">
            <v>41609</v>
          </cell>
          <cell r="B157">
            <v>0.74701478071313798</v>
          </cell>
        </row>
        <row r="158">
          <cell r="A158">
            <v>41640</v>
          </cell>
          <cell r="B158">
            <v>0.19504972938527601</v>
          </cell>
        </row>
        <row r="159">
          <cell r="A159">
            <v>41671</v>
          </cell>
          <cell r="B159">
            <v>0.50860519862673803</v>
          </cell>
        </row>
        <row r="160">
          <cell r="A160">
            <v>41699</v>
          </cell>
          <cell r="B160">
            <v>0.96035053922859104</v>
          </cell>
        </row>
        <row r="161">
          <cell r="A161">
            <v>41730</v>
          </cell>
          <cell r="B161">
            <v>0.611039536024091</v>
          </cell>
        </row>
        <row r="162">
          <cell r="A162">
            <v>41760</v>
          </cell>
          <cell r="B162">
            <v>0.49814292496746598</v>
          </cell>
        </row>
        <row r="163">
          <cell r="A163">
            <v>41791</v>
          </cell>
          <cell r="B163">
            <v>0.60713432588603</v>
          </cell>
        </row>
        <row r="164">
          <cell r="A164">
            <v>41821</v>
          </cell>
          <cell r="B164">
            <v>0.21937167942965899</v>
          </cell>
        </row>
        <row r="165">
          <cell r="A165">
            <v>41852</v>
          </cell>
          <cell r="B165">
            <v>0.424718423399437</v>
          </cell>
        </row>
        <row r="166">
          <cell r="A166">
            <v>41883</v>
          </cell>
          <cell r="B166">
            <v>0.68887557372844699</v>
          </cell>
        </row>
        <row r="167">
          <cell r="A167">
            <v>41913</v>
          </cell>
          <cell r="B167">
            <v>0.42979877157086699</v>
          </cell>
        </row>
        <row r="168">
          <cell r="A168">
            <v>41944</v>
          </cell>
          <cell r="B168">
            <v>0.48391748403374002</v>
          </cell>
        </row>
        <row r="169">
          <cell r="A169">
            <v>41974</v>
          </cell>
          <cell r="B169">
            <v>0.60607993622988199</v>
          </cell>
        </row>
        <row r="170">
          <cell r="A170">
            <v>42005</v>
          </cell>
          <cell r="B170">
            <v>0.887738400536765</v>
          </cell>
        </row>
        <row r="171">
          <cell r="A171">
            <v>42036</v>
          </cell>
          <cell r="B171">
            <v>1.03897949615396</v>
          </cell>
        </row>
        <row r="172">
          <cell r="A172">
            <v>42064</v>
          </cell>
          <cell r="B172">
            <v>1.3754267775254101</v>
          </cell>
        </row>
        <row r="173">
          <cell r="A173">
            <v>42095</v>
          </cell>
          <cell r="B173">
            <v>0.69702249271754402</v>
          </cell>
        </row>
        <row r="174">
          <cell r="A174">
            <v>42125</v>
          </cell>
          <cell r="B174">
            <v>0.73879475184979804</v>
          </cell>
        </row>
        <row r="175">
          <cell r="A175">
            <v>42156</v>
          </cell>
          <cell r="B175">
            <v>0.98601225397216996</v>
          </cell>
        </row>
        <row r="176">
          <cell r="A176">
            <v>42186</v>
          </cell>
          <cell r="B176">
            <v>0.76745389493321903</v>
          </cell>
        </row>
        <row r="177">
          <cell r="A177">
            <v>42217</v>
          </cell>
          <cell r="B177">
            <v>0.38761807240454799</v>
          </cell>
        </row>
        <row r="178">
          <cell r="A178">
            <v>42248</v>
          </cell>
          <cell r="B178">
            <v>0.68856665503318004</v>
          </cell>
        </row>
        <row r="179">
          <cell r="A179">
            <v>42278</v>
          </cell>
          <cell r="B179">
            <v>0.81095635529017795</v>
          </cell>
        </row>
        <row r="180">
          <cell r="A180">
            <v>42309</v>
          </cell>
          <cell r="B180">
            <v>0.995452235658147</v>
          </cell>
        </row>
        <row r="181">
          <cell r="A181">
            <v>42339</v>
          </cell>
          <cell r="B181">
            <v>0.81510481322619299</v>
          </cell>
        </row>
        <row r="182">
          <cell r="A182">
            <v>42370</v>
          </cell>
          <cell r="B182">
            <v>0.95692816216142995</v>
          </cell>
        </row>
        <row r="183">
          <cell r="A183">
            <v>42401</v>
          </cell>
          <cell r="B183">
            <v>0.72021663314075302</v>
          </cell>
        </row>
        <row r="184">
          <cell r="A184">
            <v>42430</v>
          </cell>
          <cell r="B184">
            <v>0.45681030895480701</v>
          </cell>
        </row>
        <row r="185">
          <cell r="A185">
            <v>42461</v>
          </cell>
          <cell r="B185">
            <v>0.62342229201601995</v>
          </cell>
        </row>
        <row r="186">
          <cell r="A186">
            <v>42491</v>
          </cell>
          <cell r="B186">
            <v>0.76496492262036897</v>
          </cell>
        </row>
        <row r="187">
          <cell r="A187">
            <v>42522</v>
          </cell>
          <cell r="B187">
            <v>0.55535957081286402</v>
          </cell>
        </row>
        <row r="188">
          <cell r="A188">
            <v>42552</v>
          </cell>
          <cell r="B188">
            <v>0.61569623684701402</v>
          </cell>
        </row>
        <row r="189">
          <cell r="A189">
            <v>42583</v>
          </cell>
          <cell r="B189">
            <v>0.59565631480440495</v>
          </cell>
        </row>
        <row r="190">
          <cell r="A190">
            <v>42614</v>
          </cell>
          <cell r="B190">
            <v>0.25145657771913799</v>
          </cell>
        </row>
        <row r="191">
          <cell r="A191">
            <v>42644</v>
          </cell>
          <cell r="B191">
            <v>0.223487464107054</v>
          </cell>
        </row>
        <row r="192">
          <cell r="A192">
            <v>42675</v>
          </cell>
          <cell r="B192">
            <v>0.135483365506918</v>
          </cell>
        </row>
        <row r="193">
          <cell r="A193">
            <v>42705</v>
          </cell>
          <cell r="B193">
            <v>0.17536142491328499</v>
          </cell>
        </row>
        <row r="194">
          <cell r="A194">
            <v>42736</v>
          </cell>
          <cell r="B194">
            <v>0.13051279146952999</v>
          </cell>
        </row>
        <row r="195">
          <cell r="A195">
            <v>42767</v>
          </cell>
          <cell r="B195">
            <v>0.164662668888376</v>
          </cell>
        </row>
        <row r="196">
          <cell r="A196">
            <v>42795</v>
          </cell>
          <cell r="B196">
            <v>0.25733644114579401</v>
          </cell>
        </row>
        <row r="197">
          <cell r="A197">
            <v>42826</v>
          </cell>
          <cell r="B197">
            <v>0.17401973774712001</v>
          </cell>
        </row>
        <row r="198">
          <cell r="A198">
            <v>42856</v>
          </cell>
          <cell r="B198">
            <v>0.31779160852643701</v>
          </cell>
        </row>
        <row r="199">
          <cell r="A199">
            <v>42887</v>
          </cell>
          <cell r="B199">
            <v>-2.6356625172249699E-2</v>
          </cell>
        </row>
        <row r="200">
          <cell r="A200">
            <v>42917</v>
          </cell>
          <cell r="B200">
            <v>0.27725302886467201</v>
          </cell>
        </row>
        <row r="201">
          <cell r="A201">
            <v>42948</v>
          </cell>
          <cell r="B201">
            <v>0.34155922354920099</v>
          </cell>
        </row>
        <row r="202">
          <cell r="A202">
            <v>42979</v>
          </cell>
          <cell r="B202">
            <v>0.32460756971483301</v>
          </cell>
        </row>
        <row r="203">
          <cell r="A203">
            <v>43009</v>
          </cell>
          <cell r="B203">
            <v>0.34982482508061102</v>
          </cell>
        </row>
        <row r="204">
          <cell r="A204">
            <v>43040</v>
          </cell>
          <cell r="B204">
            <v>0.20241588676797501</v>
          </cell>
        </row>
        <row r="205">
          <cell r="A205">
            <v>43070</v>
          </cell>
          <cell r="B205">
            <v>0.33468224960176901</v>
          </cell>
        </row>
        <row r="206">
          <cell r="A206">
            <v>43101</v>
          </cell>
          <cell r="B206">
            <v>0.12836968126828899</v>
          </cell>
        </row>
        <row r="207">
          <cell r="A207">
            <v>43132</v>
          </cell>
          <cell r="B207">
            <v>0.17126255748275701</v>
          </cell>
        </row>
        <row r="208">
          <cell r="A208">
            <v>43160</v>
          </cell>
          <cell r="B208">
            <v>4.2234581409835097E-2</v>
          </cell>
        </row>
        <row r="209">
          <cell r="A209">
            <v>43191</v>
          </cell>
          <cell r="B209">
            <v>0.27115458540168902</v>
          </cell>
        </row>
        <row r="210">
          <cell r="A210">
            <v>43221</v>
          </cell>
          <cell r="B210">
            <v>0.45216823162526099</v>
          </cell>
        </row>
        <row r="211">
          <cell r="A211">
            <v>43252</v>
          </cell>
          <cell r="B211">
            <v>1.4749658004556401</v>
          </cell>
        </row>
        <row r="212">
          <cell r="A212">
            <v>43282</v>
          </cell>
          <cell r="B212">
            <v>0.33822111766502899</v>
          </cell>
        </row>
        <row r="213">
          <cell r="A213">
            <v>43313</v>
          </cell>
          <cell r="B213">
            <v>5.8105936288159001E-2</v>
          </cell>
        </row>
        <row r="214">
          <cell r="A214">
            <v>43344</v>
          </cell>
          <cell r="B214">
            <v>0.60866469811159296</v>
          </cell>
        </row>
        <row r="215">
          <cell r="A215">
            <v>43374</v>
          </cell>
          <cell r="B215">
            <v>0.338260478980834</v>
          </cell>
        </row>
        <row r="216">
          <cell r="A216">
            <v>43405</v>
          </cell>
          <cell r="B216">
            <v>-0.32420662911478398</v>
          </cell>
        </row>
        <row r="217">
          <cell r="A217">
            <v>43435</v>
          </cell>
          <cell r="B217">
            <v>5.65947737594008E-2</v>
          </cell>
        </row>
        <row r="218">
          <cell r="A218">
            <v>43466</v>
          </cell>
          <cell r="B218">
            <v>0.260100531025801</v>
          </cell>
        </row>
        <row r="219">
          <cell r="A219">
            <v>43497</v>
          </cell>
          <cell r="B219">
            <v>0.291666022170399</v>
          </cell>
        </row>
        <row r="220">
          <cell r="A220">
            <v>43525</v>
          </cell>
          <cell r="B220">
            <v>0.66107864338408495</v>
          </cell>
        </row>
        <row r="221">
          <cell r="A221">
            <v>43556</v>
          </cell>
          <cell r="B221">
            <v>0.61875541890195795</v>
          </cell>
        </row>
        <row r="222">
          <cell r="A222">
            <v>43586</v>
          </cell>
          <cell r="B222">
            <v>0.23781443358712101</v>
          </cell>
        </row>
        <row r="223">
          <cell r="A223">
            <v>43617</v>
          </cell>
          <cell r="B223">
            <v>0.18776235502364999</v>
          </cell>
        </row>
        <row r="224">
          <cell r="A224">
            <v>43647</v>
          </cell>
          <cell r="B224">
            <v>0.18867527211218299</v>
          </cell>
        </row>
        <row r="225">
          <cell r="A225">
            <v>43678</v>
          </cell>
          <cell r="B225">
            <v>0.303803355770423</v>
          </cell>
        </row>
        <row r="226">
          <cell r="A226">
            <v>43709</v>
          </cell>
          <cell r="B226">
            <v>3.8327110074552299E-2</v>
          </cell>
        </row>
        <row r="227">
          <cell r="A227">
            <v>43739</v>
          </cell>
          <cell r="B227">
            <v>-5.43857514874138E-2</v>
          </cell>
        </row>
        <row r="228">
          <cell r="A228">
            <v>43770</v>
          </cell>
          <cell r="B228">
            <v>0.39012350736523799</v>
          </cell>
        </row>
        <row r="229">
          <cell r="A229">
            <v>43800</v>
          </cell>
          <cell r="B229">
            <v>1.07890548001967</v>
          </cell>
        </row>
        <row r="230">
          <cell r="A230">
            <v>43831</v>
          </cell>
          <cell r="B230">
            <v>0.227445771667005</v>
          </cell>
        </row>
        <row r="231">
          <cell r="A231">
            <v>43862</v>
          </cell>
          <cell r="B231">
            <v>0.10017581295763101</v>
          </cell>
        </row>
        <row r="232">
          <cell r="A232">
            <v>43891</v>
          </cell>
          <cell r="B232">
            <v>-7.0435428952995205E-2</v>
          </cell>
        </row>
        <row r="233">
          <cell r="A233">
            <v>43922</v>
          </cell>
          <cell r="B233">
            <v>-0.28636818374074102</v>
          </cell>
        </row>
        <row r="234">
          <cell r="A234">
            <v>43952</v>
          </cell>
          <cell r="B234">
            <v>-0.227625897258735</v>
          </cell>
        </row>
        <row r="235">
          <cell r="A235">
            <v>43983</v>
          </cell>
          <cell r="B235">
            <v>0.410663618593128</v>
          </cell>
        </row>
        <row r="236">
          <cell r="A236">
            <v>44013</v>
          </cell>
          <cell r="B236">
            <v>0.37297745595038501</v>
          </cell>
        </row>
        <row r="237">
          <cell r="A237">
            <v>44044</v>
          </cell>
          <cell r="B237">
            <v>0.47397776059647501</v>
          </cell>
        </row>
        <row r="238">
          <cell r="A238">
            <v>44075</v>
          </cell>
          <cell r="B238">
            <v>0.692847282739121</v>
          </cell>
        </row>
        <row r="239">
          <cell r="A239">
            <v>44105</v>
          </cell>
          <cell r="B239">
            <v>0.69310524644273797</v>
          </cell>
        </row>
        <row r="240">
          <cell r="A240">
            <v>44136</v>
          </cell>
          <cell r="B240">
            <v>0.76579827579569404</v>
          </cell>
        </row>
        <row r="241">
          <cell r="A241">
            <v>44166</v>
          </cell>
          <cell r="B241">
            <v>1.29083914599182</v>
          </cell>
        </row>
        <row r="242">
          <cell r="A242">
            <v>44197</v>
          </cell>
          <cell r="B242">
            <v>0.29883264313247498</v>
          </cell>
        </row>
        <row r="243">
          <cell r="A243">
            <v>44228</v>
          </cell>
          <cell r="B243">
            <v>0.69363173572743497</v>
          </cell>
        </row>
        <row r="244">
          <cell r="A244">
            <v>44256</v>
          </cell>
          <cell r="B244">
            <v>0.77932775039491498</v>
          </cell>
        </row>
        <row r="245">
          <cell r="A245">
            <v>44287</v>
          </cell>
          <cell r="B245">
            <v>0.30894924412041103</v>
          </cell>
        </row>
        <row r="246">
          <cell r="A246">
            <v>44317</v>
          </cell>
          <cell r="B246">
            <v>0.99834817416914701</v>
          </cell>
        </row>
        <row r="247">
          <cell r="A247">
            <v>44348</v>
          </cell>
          <cell r="B247">
            <v>0.62811956615965803</v>
          </cell>
        </row>
        <row r="248">
          <cell r="A248">
            <v>44378</v>
          </cell>
          <cell r="B248">
            <v>0.98868482680839498</v>
          </cell>
        </row>
        <row r="249">
          <cell r="A249">
            <v>44409</v>
          </cell>
          <cell r="B249">
            <v>1.1524898293863799</v>
          </cell>
        </row>
        <row r="250">
          <cell r="A250">
            <v>44440</v>
          </cell>
          <cell r="B250">
            <v>1.2062136998033099</v>
          </cell>
        </row>
        <row r="251">
          <cell r="A251">
            <v>44470</v>
          </cell>
          <cell r="B251">
            <v>1.0783507068361899</v>
          </cell>
        </row>
        <row r="252">
          <cell r="A252">
            <v>44501</v>
          </cell>
          <cell r="B252">
            <v>0.84773718695633304</v>
          </cell>
        </row>
        <row r="253">
          <cell r="A253">
            <v>44531</v>
          </cell>
          <cell r="B253">
            <v>0.67735761066338995</v>
          </cell>
        </row>
        <row r="254">
          <cell r="A254">
            <v>44562</v>
          </cell>
          <cell r="B254">
            <v>0.59756184397871404</v>
          </cell>
        </row>
        <row r="255">
          <cell r="A255">
            <v>44593</v>
          </cell>
          <cell r="B255">
            <v>0.83047069169935805</v>
          </cell>
        </row>
        <row r="256">
          <cell r="A256">
            <v>44621</v>
          </cell>
          <cell r="B256">
            <v>1.46322362400807</v>
          </cell>
        </row>
        <row r="257">
          <cell r="A257">
            <v>44652</v>
          </cell>
          <cell r="B257">
            <v>1.0308183562518001</v>
          </cell>
        </row>
        <row r="258">
          <cell r="A258">
            <v>44682</v>
          </cell>
          <cell r="B258">
            <v>0.607709627826996</v>
          </cell>
        </row>
        <row r="259">
          <cell r="A259">
            <v>44713</v>
          </cell>
          <cell r="B259">
            <v>0.76554323365461596</v>
          </cell>
        </row>
        <row r="260">
          <cell r="A260">
            <v>44743</v>
          </cell>
          <cell r="B260">
            <v>-0.63575483810646705</v>
          </cell>
        </row>
        <row r="261">
          <cell r="A261">
            <v>44774</v>
          </cell>
          <cell r="B261">
            <v>-5.7147091484816198E-2</v>
          </cell>
        </row>
        <row r="262">
          <cell r="A262">
            <v>44805</v>
          </cell>
          <cell r="B262">
            <v>-0.24443544889897301</v>
          </cell>
        </row>
        <row r="263">
          <cell r="A263">
            <v>44835</v>
          </cell>
          <cell r="B263">
            <v>0.42389549716486702</v>
          </cell>
        </row>
        <row r="264">
          <cell r="A264">
            <v>44866</v>
          </cell>
          <cell r="B264">
            <v>0.33633410822389997</v>
          </cell>
        </row>
        <row r="265">
          <cell r="A265">
            <v>44896</v>
          </cell>
          <cell r="B265">
            <v>0.57283574407450899</v>
          </cell>
        </row>
        <row r="266">
          <cell r="A266">
            <v>44927</v>
          </cell>
          <cell r="B266">
            <v>0.61905647842211897</v>
          </cell>
        </row>
        <row r="267">
          <cell r="A267">
            <v>44958</v>
          </cell>
          <cell r="B267">
            <v>0.61506286573250202</v>
          </cell>
        </row>
        <row r="268">
          <cell r="A268">
            <v>44986</v>
          </cell>
          <cell r="B268">
            <v>0.455391654080881</v>
          </cell>
        </row>
        <row r="269">
          <cell r="A269">
            <v>45017</v>
          </cell>
          <cell r="B269">
            <v>0.49933929213843098</v>
          </cell>
        </row>
        <row r="270">
          <cell r="A270">
            <v>45047</v>
          </cell>
          <cell r="B270">
            <v>0.471591721664814</v>
          </cell>
        </row>
        <row r="271">
          <cell r="A271">
            <v>45078</v>
          </cell>
          <cell r="B271">
            <v>0.41082609161952399</v>
          </cell>
        </row>
      </sheetData>
      <sheetData sheetId="13">
        <row r="1">
          <cell r="A1" t="str">
            <v>date</v>
          </cell>
          <cell r="B1" t="str">
            <v>final</v>
          </cell>
        </row>
        <row r="2">
          <cell r="A2">
            <v>36892</v>
          </cell>
          <cell r="B2">
            <v>0.59484887945210296</v>
          </cell>
        </row>
        <row r="3">
          <cell r="A3">
            <v>36923</v>
          </cell>
          <cell r="B3">
            <v>0.54850637505827704</v>
          </cell>
        </row>
        <row r="4">
          <cell r="A4">
            <v>36951</v>
          </cell>
          <cell r="B4">
            <v>0.53795444228306299</v>
          </cell>
        </row>
        <row r="5">
          <cell r="A5">
            <v>36982</v>
          </cell>
          <cell r="B5">
            <v>0.57454402948374494</v>
          </cell>
        </row>
        <row r="6">
          <cell r="A6">
            <v>37012</v>
          </cell>
          <cell r="B6">
            <v>0.59713435960245698</v>
          </cell>
        </row>
        <row r="7">
          <cell r="A7">
            <v>37043</v>
          </cell>
          <cell r="B7">
            <v>0.49959400643722002</v>
          </cell>
        </row>
        <row r="8">
          <cell r="A8">
            <v>37073</v>
          </cell>
          <cell r="B8">
            <v>0.85955123346837004</v>
          </cell>
        </row>
        <row r="9">
          <cell r="A9">
            <v>37104</v>
          </cell>
          <cell r="B9">
            <v>0.58499786313883095</v>
          </cell>
        </row>
        <row r="10">
          <cell r="A10">
            <v>37135</v>
          </cell>
          <cell r="B10">
            <v>0.49361320446100998</v>
          </cell>
        </row>
        <row r="11">
          <cell r="A11">
            <v>37165</v>
          </cell>
          <cell r="B11">
            <v>0.66074045102075896</v>
          </cell>
        </row>
        <row r="12">
          <cell r="A12">
            <v>37196</v>
          </cell>
          <cell r="B12">
            <v>0.64338491864254299</v>
          </cell>
        </row>
        <row r="13">
          <cell r="A13">
            <v>37226</v>
          </cell>
          <cell r="B13">
            <v>0.54365744195826005</v>
          </cell>
        </row>
        <row r="14">
          <cell r="A14">
            <v>37257</v>
          </cell>
          <cell r="B14">
            <v>0.58652531117914097</v>
          </cell>
        </row>
        <row r="15">
          <cell r="A15">
            <v>37288</v>
          </cell>
          <cell r="B15">
            <v>0.52417796841062803</v>
          </cell>
        </row>
        <row r="16">
          <cell r="A16">
            <v>37316</v>
          </cell>
          <cell r="B16">
            <v>0.72588946063344495</v>
          </cell>
        </row>
        <row r="17">
          <cell r="A17">
            <v>37347</v>
          </cell>
          <cell r="B17">
            <v>0.79327800910854396</v>
          </cell>
        </row>
        <row r="18">
          <cell r="A18">
            <v>37377</v>
          </cell>
          <cell r="B18">
            <v>0.64212645225313403</v>
          </cell>
        </row>
        <row r="19">
          <cell r="A19">
            <v>37408</v>
          </cell>
          <cell r="B19">
            <v>0.74412600456802303</v>
          </cell>
        </row>
        <row r="20">
          <cell r="A20">
            <v>37438</v>
          </cell>
          <cell r="B20">
            <v>1.08510947304162</v>
          </cell>
        </row>
        <row r="21">
          <cell r="A21">
            <v>37469</v>
          </cell>
          <cell r="B21">
            <v>0.79650379364720902</v>
          </cell>
        </row>
        <row r="22">
          <cell r="A22">
            <v>37500</v>
          </cell>
          <cell r="B22">
            <v>0.93300666314497105</v>
          </cell>
        </row>
        <row r="23">
          <cell r="A23">
            <v>37530</v>
          </cell>
          <cell r="B23">
            <v>1.0797608059455599</v>
          </cell>
        </row>
        <row r="24">
          <cell r="A24">
            <v>37561</v>
          </cell>
          <cell r="B24">
            <v>2.6566434198662301</v>
          </cell>
        </row>
        <row r="25">
          <cell r="A25">
            <v>37591</v>
          </cell>
          <cell r="B25">
            <v>1.2402473850196201</v>
          </cell>
        </row>
        <row r="26">
          <cell r="A26">
            <v>37622</v>
          </cell>
          <cell r="B26">
            <v>1.38541189259282</v>
          </cell>
        </row>
        <row r="27">
          <cell r="A27">
            <v>37653</v>
          </cell>
          <cell r="B27">
            <v>1.03529399077783</v>
          </cell>
        </row>
        <row r="28">
          <cell r="A28">
            <v>37681</v>
          </cell>
          <cell r="B28">
            <v>1.0617877887323599</v>
          </cell>
        </row>
        <row r="29">
          <cell r="A29">
            <v>37712</v>
          </cell>
          <cell r="B29">
            <v>0.85804576845613301</v>
          </cell>
        </row>
        <row r="30">
          <cell r="A30">
            <v>37742</v>
          </cell>
          <cell r="B30">
            <v>0.94773729651288197</v>
          </cell>
        </row>
        <row r="31">
          <cell r="A31">
            <v>37773</v>
          </cell>
          <cell r="B31">
            <v>0.44588805786513103</v>
          </cell>
        </row>
        <row r="32">
          <cell r="A32">
            <v>37803</v>
          </cell>
          <cell r="B32">
            <v>0.63642563293968102</v>
          </cell>
        </row>
        <row r="33">
          <cell r="A33">
            <v>37834</v>
          </cell>
          <cell r="B33">
            <v>0.518320528924617</v>
          </cell>
        </row>
        <row r="34">
          <cell r="A34">
            <v>37865</v>
          </cell>
          <cell r="B34">
            <v>0.85047807522640295</v>
          </cell>
        </row>
        <row r="35">
          <cell r="A35">
            <v>37895</v>
          </cell>
          <cell r="B35">
            <v>0.38452193724725398</v>
          </cell>
        </row>
        <row r="36">
          <cell r="A36">
            <v>37926</v>
          </cell>
          <cell r="B36">
            <v>0.54463972441424402</v>
          </cell>
        </row>
        <row r="37">
          <cell r="A37">
            <v>37956</v>
          </cell>
          <cell r="B37">
            <v>0.38772593337746197</v>
          </cell>
        </row>
        <row r="38">
          <cell r="A38">
            <v>37987</v>
          </cell>
          <cell r="B38">
            <v>0.60406101670576595</v>
          </cell>
        </row>
        <row r="39">
          <cell r="A39">
            <v>38018</v>
          </cell>
          <cell r="B39">
            <v>0.46263222205437499</v>
          </cell>
        </row>
        <row r="40">
          <cell r="A40">
            <v>38047</v>
          </cell>
          <cell r="B40">
            <v>0.56468058681386701</v>
          </cell>
        </row>
        <row r="41">
          <cell r="A41">
            <v>38078</v>
          </cell>
          <cell r="B41">
            <v>0.39308373729650298</v>
          </cell>
        </row>
        <row r="42">
          <cell r="A42">
            <v>38108</v>
          </cell>
          <cell r="B42">
            <v>0.586715757358936</v>
          </cell>
        </row>
        <row r="43">
          <cell r="A43">
            <v>38139</v>
          </cell>
          <cell r="B43">
            <v>0.63853636822692506</v>
          </cell>
        </row>
        <row r="44">
          <cell r="A44">
            <v>38169</v>
          </cell>
          <cell r="B44">
            <v>0.742867690518211</v>
          </cell>
        </row>
        <row r="45">
          <cell r="A45">
            <v>38200</v>
          </cell>
          <cell r="B45">
            <v>0.60377916270442999</v>
          </cell>
        </row>
        <row r="46">
          <cell r="A46">
            <v>38231</v>
          </cell>
          <cell r="B46">
            <v>0.51503709095382</v>
          </cell>
        </row>
        <row r="47">
          <cell r="A47">
            <v>38261</v>
          </cell>
          <cell r="B47">
            <v>0.49219697808165402</v>
          </cell>
        </row>
        <row r="48">
          <cell r="A48">
            <v>38292</v>
          </cell>
          <cell r="B48">
            <v>0.66180401360165197</v>
          </cell>
        </row>
        <row r="49">
          <cell r="A49">
            <v>38322</v>
          </cell>
          <cell r="B49">
            <v>0.64129820984040997</v>
          </cell>
        </row>
        <row r="50">
          <cell r="A50">
            <v>38353</v>
          </cell>
          <cell r="B50">
            <v>0.54251569808768396</v>
          </cell>
        </row>
        <row r="51">
          <cell r="A51">
            <v>38384</v>
          </cell>
          <cell r="B51">
            <v>0.51189990844353395</v>
          </cell>
        </row>
        <row r="52">
          <cell r="A52">
            <v>38412</v>
          </cell>
          <cell r="B52">
            <v>0.560656264799966</v>
          </cell>
        </row>
        <row r="53">
          <cell r="A53">
            <v>38443</v>
          </cell>
          <cell r="B53">
            <v>0.62270802738810005</v>
          </cell>
        </row>
        <row r="54">
          <cell r="A54">
            <v>38473</v>
          </cell>
          <cell r="B54">
            <v>0.56576877244287105</v>
          </cell>
        </row>
        <row r="55">
          <cell r="A55">
            <v>38504</v>
          </cell>
          <cell r="B55">
            <v>0.28111266061164603</v>
          </cell>
        </row>
        <row r="56">
          <cell r="A56">
            <v>38534</v>
          </cell>
          <cell r="B56">
            <v>0.48278696261540999</v>
          </cell>
        </row>
        <row r="57">
          <cell r="A57">
            <v>38565</v>
          </cell>
          <cell r="B57">
            <v>0.32001180074520202</v>
          </cell>
        </row>
        <row r="58">
          <cell r="A58">
            <v>38596</v>
          </cell>
          <cell r="B58">
            <v>0.457662882265091</v>
          </cell>
        </row>
        <row r="59">
          <cell r="A59">
            <v>38626</v>
          </cell>
          <cell r="B59">
            <v>0.48719737614972303</v>
          </cell>
        </row>
        <row r="60">
          <cell r="A60">
            <v>38657</v>
          </cell>
          <cell r="B60">
            <v>0.46703596947049097</v>
          </cell>
        </row>
        <row r="61">
          <cell r="A61">
            <v>38687</v>
          </cell>
          <cell r="B61">
            <v>0.23316461672681199</v>
          </cell>
        </row>
        <row r="62">
          <cell r="A62">
            <v>38718</v>
          </cell>
          <cell r="B62">
            <v>0.50192696282397797</v>
          </cell>
        </row>
        <row r="63">
          <cell r="A63">
            <v>38749</v>
          </cell>
          <cell r="B63">
            <v>0.26167704730243102</v>
          </cell>
        </row>
        <row r="64">
          <cell r="A64">
            <v>38777</v>
          </cell>
          <cell r="B64">
            <v>0.419211419041565</v>
          </cell>
        </row>
        <row r="65">
          <cell r="A65">
            <v>38808</v>
          </cell>
          <cell r="B65">
            <v>0.195791011704256</v>
          </cell>
        </row>
        <row r="66">
          <cell r="A66">
            <v>38838</v>
          </cell>
          <cell r="B66">
            <v>0.33248657434644802</v>
          </cell>
        </row>
        <row r="67">
          <cell r="A67">
            <v>38869</v>
          </cell>
          <cell r="B67">
            <v>9.9715167644773506E-2</v>
          </cell>
        </row>
        <row r="68">
          <cell r="A68">
            <v>38899</v>
          </cell>
          <cell r="B68">
            <v>0.38723276302583098</v>
          </cell>
        </row>
        <row r="69">
          <cell r="A69">
            <v>38930</v>
          </cell>
          <cell r="B69">
            <v>0.149957448446398</v>
          </cell>
        </row>
        <row r="70">
          <cell r="A70">
            <v>38961</v>
          </cell>
          <cell r="B70">
            <v>0.34781805879094602</v>
          </cell>
        </row>
        <row r="71">
          <cell r="A71">
            <v>38991</v>
          </cell>
          <cell r="B71">
            <v>0.23816001658917799</v>
          </cell>
        </row>
        <row r="72">
          <cell r="A72">
            <v>39022</v>
          </cell>
          <cell r="B72">
            <v>0.32204509946996102</v>
          </cell>
        </row>
        <row r="73">
          <cell r="A73">
            <v>39052</v>
          </cell>
          <cell r="B73">
            <v>0.30181955620478301</v>
          </cell>
        </row>
        <row r="74">
          <cell r="A74">
            <v>39083</v>
          </cell>
          <cell r="B74">
            <v>0.35211354573771397</v>
          </cell>
        </row>
        <row r="75">
          <cell r="A75">
            <v>39114</v>
          </cell>
          <cell r="B75">
            <v>0.314207110303246</v>
          </cell>
        </row>
        <row r="76">
          <cell r="A76">
            <v>39142</v>
          </cell>
          <cell r="B76">
            <v>0.375843240753434</v>
          </cell>
        </row>
        <row r="77">
          <cell r="A77">
            <v>39173</v>
          </cell>
          <cell r="B77">
            <v>0.28184924760375302</v>
          </cell>
        </row>
        <row r="78">
          <cell r="A78">
            <v>39203</v>
          </cell>
          <cell r="B78">
            <v>0.36573163424059602</v>
          </cell>
        </row>
        <row r="79">
          <cell r="A79">
            <v>39234</v>
          </cell>
          <cell r="B79">
            <v>0.34834857823668602</v>
          </cell>
        </row>
        <row r="80">
          <cell r="A80">
            <v>39264</v>
          </cell>
          <cell r="B80">
            <v>0.34459536227665799</v>
          </cell>
        </row>
        <row r="81">
          <cell r="A81">
            <v>39295</v>
          </cell>
          <cell r="B81">
            <v>0.47056933768306602</v>
          </cell>
        </row>
        <row r="82">
          <cell r="A82">
            <v>39326</v>
          </cell>
          <cell r="B82">
            <v>0.372128752380672</v>
          </cell>
        </row>
        <row r="83">
          <cell r="A83">
            <v>39356</v>
          </cell>
          <cell r="B83">
            <v>0.37126052810544102</v>
          </cell>
        </row>
        <row r="84">
          <cell r="A84">
            <v>39387</v>
          </cell>
          <cell r="B84">
            <v>0.440709103035202</v>
          </cell>
        </row>
        <row r="85">
          <cell r="A85">
            <v>39417</v>
          </cell>
          <cell r="B85">
            <v>0.54513614388697296</v>
          </cell>
        </row>
        <row r="86">
          <cell r="A86">
            <v>39448</v>
          </cell>
          <cell r="B86">
            <v>0.48983351980407203</v>
          </cell>
        </row>
        <row r="87">
          <cell r="A87">
            <v>39479</v>
          </cell>
          <cell r="B87">
            <v>0.42846846822743601</v>
          </cell>
        </row>
        <row r="88">
          <cell r="A88">
            <v>39508</v>
          </cell>
          <cell r="B88">
            <v>0.53761085762584104</v>
          </cell>
        </row>
        <row r="89">
          <cell r="A89">
            <v>39539</v>
          </cell>
          <cell r="B89">
            <v>0.45018470566972901</v>
          </cell>
        </row>
        <row r="90">
          <cell r="A90">
            <v>39569</v>
          </cell>
          <cell r="B90">
            <v>0.610500432331331</v>
          </cell>
        </row>
        <row r="91">
          <cell r="A91">
            <v>39600</v>
          </cell>
          <cell r="B91">
            <v>0.52239780908560995</v>
          </cell>
        </row>
        <row r="92">
          <cell r="A92">
            <v>39630</v>
          </cell>
          <cell r="B92">
            <v>0.54862845291151396</v>
          </cell>
        </row>
        <row r="93">
          <cell r="A93">
            <v>39661</v>
          </cell>
          <cell r="B93">
            <v>0.37736406669872502</v>
          </cell>
        </row>
        <row r="94">
          <cell r="A94">
            <v>39692</v>
          </cell>
          <cell r="B94">
            <v>0.456713417025498</v>
          </cell>
        </row>
        <row r="95">
          <cell r="A95">
            <v>39722</v>
          </cell>
          <cell r="B95">
            <v>0.45594714534159603</v>
          </cell>
        </row>
        <row r="96">
          <cell r="A96">
            <v>39753</v>
          </cell>
          <cell r="B96">
            <v>0.45501624482047998</v>
          </cell>
        </row>
        <row r="97">
          <cell r="A97">
            <v>39783</v>
          </cell>
          <cell r="B97">
            <v>0.315889262599437</v>
          </cell>
        </row>
        <row r="98">
          <cell r="A98">
            <v>39814</v>
          </cell>
          <cell r="B98">
            <v>0.44731637388636802</v>
          </cell>
        </row>
        <row r="99">
          <cell r="A99">
            <v>39845</v>
          </cell>
          <cell r="B99">
            <v>0.42191049919522899</v>
          </cell>
        </row>
        <row r="100">
          <cell r="A100">
            <v>39873</v>
          </cell>
          <cell r="B100">
            <v>0.322828098724737</v>
          </cell>
        </row>
        <row r="101">
          <cell r="A101">
            <v>39904</v>
          </cell>
          <cell r="B101">
            <v>0.39655106922941802</v>
          </cell>
        </row>
        <row r="102">
          <cell r="A102">
            <v>39934</v>
          </cell>
          <cell r="B102">
            <v>0.415371470642725</v>
          </cell>
        </row>
        <row r="103">
          <cell r="A103">
            <v>39965</v>
          </cell>
          <cell r="B103">
            <v>0.357424794315091</v>
          </cell>
        </row>
        <row r="104">
          <cell r="A104">
            <v>39995</v>
          </cell>
          <cell r="B104">
            <v>0.40118124208011402</v>
          </cell>
        </row>
        <row r="105">
          <cell r="A105">
            <v>40026</v>
          </cell>
          <cell r="B105">
            <v>0.32318167975738699</v>
          </cell>
        </row>
        <row r="106">
          <cell r="A106">
            <v>40057</v>
          </cell>
          <cell r="B106">
            <v>0.41439535399034599</v>
          </cell>
        </row>
        <row r="107">
          <cell r="A107">
            <v>40087</v>
          </cell>
          <cell r="B107">
            <v>0.30129774046359498</v>
          </cell>
        </row>
        <row r="108">
          <cell r="A108">
            <v>40118</v>
          </cell>
          <cell r="B108">
            <v>0.44446407176125802</v>
          </cell>
        </row>
        <row r="109">
          <cell r="A109">
            <v>40148</v>
          </cell>
          <cell r="B109">
            <v>0.33270366624303299</v>
          </cell>
        </row>
        <row r="110">
          <cell r="A110">
            <v>40179</v>
          </cell>
          <cell r="B110">
            <v>0.53124723471403801</v>
          </cell>
        </row>
        <row r="111">
          <cell r="A111">
            <v>40210</v>
          </cell>
          <cell r="B111">
            <v>0.45534879233250303</v>
          </cell>
        </row>
        <row r="112">
          <cell r="A112">
            <v>40238</v>
          </cell>
          <cell r="B112">
            <v>0.463196976746928</v>
          </cell>
        </row>
        <row r="113">
          <cell r="A113">
            <v>40269</v>
          </cell>
          <cell r="B113">
            <v>0.416036755707137</v>
          </cell>
        </row>
        <row r="114">
          <cell r="A114">
            <v>40299</v>
          </cell>
          <cell r="B114">
            <v>0.51237039810688301</v>
          </cell>
        </row>
        <row r="115">
          <cell r="A115">
            <v>40330</v>
          </cell>
          <cell r="B115">
            <v>0.30655426188696</v>
          </cell>
        </row>
        <row r="116">
          <cell r="A116">
            <v>40360</v>
          </cell>
          <cell r="B116">
            <v>0.45232107415004802</v>
          </cell>
        </row>
        <row r="117">
          <cell r="A117">
            <v>40391</v>
          </cell>
          <cell r="B117">
            <v>0.33813038569541198</v>
          </cell>
        </row>
        <row r="118">
          <cell r="A118">
            <v>40422</v>
          </cell>
          <cell r="B118">
            <v>0.53876444143100399</v>
          </cell>
        </row>
        <row r="119">
          <cell r="A119">
            <v>40452</v>
          </cell>
          <cell r="B119">
            <v>0.55449234237174705</v>
          </cell>
        </row>
        <row r="120">
          <cell r="A120">
            <v>40483</v>
          </cell>
          <cell r="B120">
            <v>0.64565950400039196</v>
          </cell>
        </row>
        <row r="121">
          <cell r="A121">
            <v>40513</v>
          </cell>
          <cell r="B121">
            <v>0.48517502912183802</v>
          </cell>
        </row>
        <row r="122">
          <cell r="A122">
            <v>40544</v>
          </cell>
          <cell r="B122">
            <v>0.63589501556487604</v>
          </cell>
        </row>
        <row r="123">
          <cell r="A123">
            <v>40575</v>
          </cell>
          <cell r="B123">
            <v>0.52796418887346497</v>
          </cell>
        </row>
        <row r="124">
          <cell r="A124">
            <v>40603</v>
          </cell>
          <cell r="B124">
            <v>0.65781282388404805</v>
          </cell>
        </row>
        <row r="125">
          <cell r="A125">
            <v>40634</v>
          </cell>
          <cell r="B125">
            <v>0.53622274662052805</v>
          </cell>
        </row>
        <row r="126">
          <cell r="A126">
            <v>40664</v>
          </cell>
          <cell r="B126">
            <v>0.55095560810147404</v>
          </cell>
        </row>
        <row r="127">
          <cell r="A127">
            <v>40695</v>
          </cell>
          <cell r="B127">
            <v>0.43528798493024401</v>
          </cell>
        </row>
        <row r="128">
          <cell r="A128">
            <v>40725</v>
          </cell>
          <cell r="B128">
            <v>0.46059838160040401</v>
          </cell>
        </row>
        <row r="129">
          <cell r="A129">
            <v>40756</v>
          </cell>
          <cell r="B129">
            <v>0.46894628690724199</v>
          </cell>
        </row>
        <row r="130">
          <cell r="A130">
            <v>40787</v>
          </cell>
          <cell r="B130">
            <v>0.53846566713405197</v>
          </cell>
        </row>
        <row r="131">
          <cell r="A131">
            <v>40817</v>
          </cell>
          <cell r="B131">
            <v>0.38083128459858201</v>
          </cell>
        </row>
        <row r="132">
          <cell r="A132">
            <v>40848</v>
          </cell>
          <cell r="B132">
            <v>0.49395300385144503</v>
          </cell>
        </row>
        <row r="133">
          <cell r="A133">
            <v>40878</v>
          </cell>
          <cell r="B133">
            <v>0.40703640663016899</v>
          </cell>
        </row>
        <row r="134">
          <cell r="A134">
            <v>40909</v>
          </cell>
          <cell r="B134">
            <v>0.47606086550322202</v>
          </cell>
        </row>
        <row r="135">
          <cell r="A135">
            <v>40940</v>
          </cell>
          <cell r="B135">
            <v>0.42055848272972302</v>
          </cell>
        </row>
        <row r="136">
          <cell r="A136">
            <v>40969</v>
          </cell>
          <cell r="B136">
            <v>0.35125687001210298</v>
          </cell>
        </row>
        <row r="137">
          <cell r="A137">
            <v>41000</v>
          </cell>
          <cell r="B137">
            <v>0.51151578880145898</v>
          </cell>
        </row>
        <row r="138">
          <cell r="A138">
            <v>41030</v>
          </cell>
          <cell r="B138">
            <v>0.47826842722007701</v>
          </cell>
        </row>
        <row r="139">
          <cell r="A139">
            <v>41061</v>
          </cell>
          <cell r="B139">
            <v>0.32210269881057402</v>
          </cell>
        </row>
        <row r="140">
          <cell r="A140">
            <v>41091</v>
          </cell>
          <cell r="B140">
            <v>0.59093825056550497</v>
          </cell>
        </row>
        <row r="141">
          <cell r="A141">
            <v>41122</v>
          </cell>
          <cell r="B141">
            <v>0.43094212997110098</v>
          </cell>
        </row>
        <row r="142">
          <cell r="A142">
            <v>41153</v>
          </cell>
          <cell r="B142">
            <v>0.55460519124407004</v>
          </cell>
        </row>
        <row r="143">
          <cell r="A143">
            <v>41183</v>
          </cell>
          <cell r="B143">
            <v>0.48954893804951199</v>
          </cell>
        </row>
        <row r="144">
          <cell r="A144">
            <v>41214</v>
          </cell>
          <cell r="B144">
            <v>0.53615488218444896</v>
          </cell>
        </row>
        <row r="145">
          <cell r="A145">
            <v>41244</v>
          </cell>
          <cell r="B145">
            <v>0.511093348871556</v>
          </cell>
        </row>
        <row r="146">
          <cell r="A146">
            <v>41275</v>
          </cell>
          <cell r="B146">
            <v>0.63863781635616002</v>
          </cell>
        </row>
        <row r="147">
          <cell r="A147">
            <v>41306</v>
          </cell>
          <cell r="B147">
            <v>0.47376812369013199</v>
          </cell>
        </row>
        <row r="148">
          <cell r="A148">
            <v>41334</v>
          </cell>
          <cell r="B148">
            <v>0.49373454970798097</v>
          </cell>
        </row>
        <row r="149">
          <cell r="A149">
            <v>41365</v>
          </cell>
          <cell r="B149">
            <v>0.48059375491454198</v>
          </cell>
        </row>
        <row r="150">
          <cell r="A150">
            <v>41395</v>
          </cell>
          <cell r="B150">
            <v>0.48981975140268602</v>
          </cell>
        </row>
        <row r="151">
          <cell r="A151">
            <v>41426</v>
          </cell>
          <cell r="B151">
            <v>0.465187961295498</v>
          </cell>
        </row>
        <row r="152">
          <cell r="A152">
            <v>41456</v>
          </cell>
          <cell r="B152">
            <v>0.400951414966839</v>
          </cell>
        </row>
        <row r="153">
          <cell r="A153">
            <v>41487</v>
          </cell>
          <cell r="B153">
            <v>0.45586437909445698</v>
          </cell>
        </row>
        <row r="154">
          <cell r="A154">
            <v>41518</v>
          </cell>
          <cell r="B154">
            <v>0.45180544419465202</v>
          </cell>
        </row>
        <row r="155">
          <cell r="A155">
            <v>41548</v>
          </cell>
          <cell r="B155">
            <v>0.52775749901040103</v>
          </cell>
        </row>
        <row r="156">
          <cell r="A156">
            <v>41579</v>
          </cell>
          <cell r="B156">
            <v>0.48809975694368601</v>
          </cell>
        </row>
        <row r="157">
          <cell r="A157">
            <v>41609</v>
          </cell>
          <cell r="B157">
            <v>0.63828782091272396</v>
          </cell>
        </row>
        <row r="158">
          <cell r="A158">
            <v>41640</v>
          </cell>
          <cell r="B158">
            <v>0.42917378366340903</v>
          </cell>
        </row>
        <row r="159">
          <cell r="A159">
            <v>41671</v>
          </cell>
          <cell r="B159">
            <v>0.50671396811985703</v>
          </cell>
        </row>
        <row r="160">
          <cell r="A160">
            <v>41699</v>
          </cell>
          <cell r="B160">
            <v>0.64470240499644504</v>
          </cell>
        </row>
        <row r="161">
          <cell r="A161">
            <v>41730</v>
          </cell>
          <cell r="B161">
            <v>0.54091619245846401</v>
          </cell>
        </row>
        <row r="162">
          <cell r="A162">
            <v>41760</v>
          </cell>
          <cell r="B162">
            <v>0.54710327696273298</v>
          </cell>
        </row>
        <row r="163">
          <cell r="A163">
            <v>41791</v>
          </cell>
          <cell r="B163">
            <v>0.543941192910675</v>
          </cell>
        </row>
        <row r="164">
          <cell r="A164">
            <v>41821</v>
          </cell>
          <cell r="B164">
            <v>0.45664196050533301</v>
          </cell>
        </row>
        <row r="165">
          <cell r="A165">
            <v>41852</v>
          </cell>
          <cell r="B165">
            <v>0.53742575890804201</v>
          </cell>
        </row>
        <row r="166">
          <cell r="A166">
            <v>41883</v>
          </cell>
          <cell r="B166">
            <v>0.70509503633799497</v>
          </cell>
        </row>
        <row r="167">
          <cell r="A167">
            <v>41913</v>
          </cell>
          <cell r="B167">
            <v>0.52332926288293202</v>
          </cell>
        </row>
        <row r="168">
          <cell r="A168">
            <v>41944</v>
          </cell>
          <cell r="B168">
            <v>0.64602749702810902</v>
          </cell>
        </row>
        <row r="169">
          <cell r="A169">
            <v>41974</v>
          </cell>
          <cell r="B169">
            <v>0.61586736669388797</v>
          </cell>
        </row>
        <row r="170">
          <cell r="A170">
            <v>42005</v>
          </cell>
          <cell r="B170">
            <v>0.87438648927363705</v>
          </cell>
        </row>
        <row r="171">
          <cell r="A171">
            <v>42036</v>
          </cell>
          <cell r="B171">
            <v>0.75296927522787904</v>
          </cell>
        </row>
        <row r="172">
          <cell r="A172">
            <v>42064</v>
          </cell>
          <cell r="B172">
            <v>0.97419504847093796</v>
          </cell>
        </row>
        <row r="173">
          <cell r="A173">
            <v>42095</v>
          </cell>
          <cell r="B173">
            <v>0.63936284750424899</v>
          </cell>
        </row>
        <row r="174">
          <cell r="A174">
            <v>42125</v>
          </cell>
          <cell r="B174">
            <v>0.78704845954833302</v>
          </cell>
        </row>
        <row r="175">
          <cell r="A175">
            <v>42156</v>
          </cell>
          <cell r="B175">
            <v>0.78300202607936698</v>
          </cell>
        </row>
        <row r="176">
          <cell r="A176">
            <v>42186</v>
          </cell>
          <cell r="B176">
            <v>0.84168818256301803</v>
          </cell>
        </row>
        <row r="177">
          <cell r="A177">
            <v>42217</v>
          </cell>
          <cell r="B177">
            <v>0.56114554962457397</v>
          </cell>
        </row>
        <row r="178">
          <cell r="A178">
            <v>42248</v>
          </cell>
          <cell r="B178">
            <v>0.78666119978181304</v>
          </cell>
        </row>
        <row r="179">
          <cell r="A179">
            <v>42278</v>
          </cell>
          <cell r="B179">
            <v>0.75393186190917705</v>
          </cell>
        </row>
        <row r="180">
          <cell r="A180">
            <v>42309</v>
          </cell>
          <cell r="B180">
            <v>0.87742477322604795</v>
          </cell>
        </row>
        <row r="181">
          <cell r="A181">
            <v>42339</v>
          </cell>
          <cell r="B181">
            <v>0.68999785737599995</v>
          </cell>
        </row>
        <row r="182">
          <cell r="A182">
            <v>42370</v>
          </cell>
          <cell r="B182">
            <v>0.877175034508614</v>
          </cell>
        </row>
        <row r="183">
          <cell r="A183">
            <v>42401</v>
          </cell>
          <cell r="B183">
            <v>0.67737725883232702</v>
          </cell>
        </row>
        <row r="184">
          <cell r="A184">
            <v>42430</v>
          </cell>
          <cell r="B184">
            <v>0.52082246679775401</v>
          </cell>
        </row>
        <row r="185">
          <cell r="A185">
            <v>42461</v>
          </cell>
          <cell r="B185">
            <v>0.60839666557514704</v>
          </cell>
        </row>
        <row r="186">
          <cell r="A186">
            <v>42491</v>
          </cell>
          <cell r="B186">
            <v>0.68336540571659499</v>
          </cell>
        </row>
        <row r="187">
          <cell r="A187">
            <v>42522</v>
          </cell>
          <cell r="B187">
            <v>0.43197011242703098</v>
          </cell>
        </row>
        <row r="188">
          <cell r="A188">
            <v>42552</v>
          </cell>
          <cell r="B188">
            <v>0.53293939628476605</v>
          </cell>
        </row>
        <row r="189">
          <cell r="A189">
            <v>42583</v>
          </cell>
          <cell r="B189">
            <v>0.49236352361146901</v>
          </cell>
        </row>
        <row r="190">
          <cell r="A190">
            <v>42614</v>
          </cell>
          <cell r="B190">
            <v>0.32792173694747301</v>
          </cell>
        </row>
        <row r="191">
          <cell r="A191">
            <v>42644</v>
          </cell>
          <cell r="B191">
            <v>0.33728758285960703</v>
          </cell>
        </row>
        <row r="192">
          <cell r="A192">
            <v>42675</v>
          </cell>
          <cell r="B192">
            <v>0.30200530118757102</v>
          </cell>
        </row>
        <row r="193">
          <cell r="A193">
            <v>42705</v>
          </cell>
          <cell r="B193">
            <v>0.27688762133399403</v>
          </cell>
        </row>
        <row r="194">
          <cell r="A194">
            <v>42736</v>
          </cell>
          <cell r="B194">
            <v>0.30819382954013103</v>
          </cell>
        </row>
        <row r="195">
          <cell r="A195">
            <v>42767</v>
          </cell>
          <cell r="B195">
            <v>0.24194678561644301</v>
          </cell>
        </row>
        <row r="196">
          <cell r="A196">
            <v>42795</v>
          </cell>
          <cell r="B196">
            <v>0.32435217509949299</v>
          </cell>
        </row>
        <row r="197">
          <cell r="A197">
            <v>42826</v>
          </cell>
          <cell r="B197">
            <v>0.17586488060781499</v>
          </cell>
        </row>
        <row r="198">
          <cell r="A198">
            <v>42856</v>
          </cell>
          <cell r="B198">
            <v>0.32351129582831301</v>
          </cell>
        </row>
        <row r="199">
          <cell r="A199">
            <v>42887</v>
          </cell>
          <cell r="B199">
            <v>5.1665910490320197E-2</v>
          </cell>
        </row>
        <row r="200">
          <cell r="A200">
            <v>42917</v>
          </cell>
          <cell r="B200">
            <v>0.29909411270452402</v>
          </cell>
        </row>
        <row r="201">
          <cell r="A201">
            <v>42948</v>
          </cell>
          <cell r="B201">
            <v>0.25036663485438898</v>
          </cell>
        </row>
        <row r="202">
          <cell r="A202">
            <v>42979</v>
          </cell>
          <cell r="B202">
            <v>0.21998418749503801</v>
          </cell>
        </row>
        <row r="203">
          <cell r="A203">
            <v>43009</v>
          </cell>
          <cell r="B203">
            <v>0.296475996518829</v>
          </cell>
        </row>
        <row r="204">
          <cell r="A204">
            <v>43040</v>
          </cell>
          <cell r="B204">
            <v>0.29913146730040802</v>
          </cell>
        </row>
        <row r="205">
          <cell r="A205">
            <v>43070</v>
          </cell>
          <cell r="B205">
            <v>0.32463413586795797</v>
          </cell>
        </row>
        <row r="206">
          <cell r="A206">
            <v>43101</v>
          </cell>
          <cell r="B206">
            <v>0.25201884492857701</v>
          </cell>
        </row>
        <row r="207">
          <cell r="A207">
            <v>43132</v>
          </cell>
          <cell r="B207">
            <v>0.30404312580256598</v>
          </cell>
        </row>
        <row r="208">
          <cell r="A208">
            <v>43160</v>
          </cell>
          <cell r="B208">
            <v>0.17809253808169101</v>
          </cell>
        </row>
        <row r="209">
          <cell r="A209">
            <v>43191</v>
          </cell>
          <cell r="B209">
            <v>0.25032995431560201</v>
          </cell>
        </row>
        <row r="210">
          <cell r="A210">
            <v>43221</v>
          </cell>
          <cell r="B210">
            <v>0.34144484088417598</v>
          </cell>
        </row>
        <row r="211">
          <cell r="A211">
            <v>43252</v>
          </cell>
          <cell r="B211">
            <v>1.3335252493511001</v>
          </cell>
        </row>
        <row r="212">
          <cell r="A212">
            <v>43282</v>
          </cell>
          <cell r="B212">
            <v>0.34379349644098001</v>
          </cell>
        </row>
        <row r="213">
          <cell r="A213">
            <v>43313</v>
          </cell>
          <cell r="B213">
            <v>0.104365534788898</v>
          </cell>
        </row>
        <row r="214">
          <cell r="A214">
            <v>43344</v>
          </cell>
          <cell r="B214">
            <v>0.41930178796865702</v>
          </cell>
        </row>
        <row r="215">
          <cell r="A215">
            <v>43374</v>
          </cell>
          <cell r="B215">
            <v>0.383870271519196</v>
          </cell>
        </row>
        <row r="216">
          <cell r="A216">
            <v>43405</v>
          </cell>
          <cell r="B216">
            <v>8.3452121692317596E-2</v>
          </cell>
        </row>
        <row r="217">
          <cell r="A217">
            <v>43435</v>
          </cell>
          <cell r="B217">
            <v>0.20687267617466101</v>
          </cell>
        </row>
        <row r="218">
          <cell r="A218">
            <v>43466</v>
          </cell>
          <cell r="B218">
            <v>0.33550408381837099</v>
          </cell>
        </row>
        <row r="219">
          <cell r="A219">
            <v>43497</v>
          </cell>
          <cell r="B219">
            <v>0.28747166012577802</v>
          </cell>
        </row>
        <row r="220">
          <cell r="A220">
            <v>43525</v>
          </cell>
          <cell r="B220">
            <v>0.44573442535058</v>
          </cell>
        </row>
        <row r="221">
          <cell r="A221">
            <v>43556</v>
          </cell>
          <cell r="B221">
            <v>0.41860942433415899</v>
          </cell>
        </row>
        <row r="222">
          <cell r="A222">
            <v>43586</v>
          </cell>
          <cell r="B222">
            <v>0.24574528843968299</v>
          </cell>
        </row>
        <row r="223">
          <cell r="A223">
            <v>43617</v>
          </cell>
          <cell r="B223">
            <v>0.216092103124402</v>
          </cell>
        </row>
        <row r="224">
          <cell r="A224">
            <v>43647</v>
          </cell>
          <cell r="B224">
            <v>0.25430238705328301</v>
          </cell>
        </row>
        <row r="225">
          <cell r="A225">
            <v>43678</v>
          </cell>
          <cell r="B225">
            <v>0.32911154932069803</v>
          </cell>
        </row>
        <row r="226">
          <cell r="A226">
            <v>43709</v>
          </cell>
          <cell r="B226">
            <v>0.126358911157468</v>
          </cell>
        </row>
        <row r="227">
          <cell r="A227">
            <v>43739</v>
          </cell>
          <cell r="B227">
            <v>0.187309750582038</v>
          </cell>
        </row>
        <row r="228">
          <cell r="A228">
            <v>43770</v>
          </cell>
          <cell r="B228">
            <v>0.29778522976528699</v>
          </cell>
        </row>
        <row r="229">
          <cell r="A229">
            <v>43800</v>
          </cell>
          <cell r="B229">
            <v>0.55811444249096298</v>
          </cell>
        </row>
        <row r="230">
          <cell r="A230">
            <v>43831</v>
          </cell>
          <cell r="B230">
            <v>0.168125154943354</v>
          </cell>
        </row>
        <row r="231">
          <cell r="A231">
            <v>43862</v>
          </cell>
          <cell r="B231">
            <v>0.30033868674608499</v>
          </cell>
        </row>
        <row r="232">
          <cell r="A232">
            <v>43891</v>
          </cell>
          <cell r="B232">
            <v>0.183513178534983</v>
          </cell>
        </row>
        <row r="233">
          <cell r="A233">
            <v>43922</v>
          </cell>
          <cell r="B233">
            <v>0.214028357623817</v>
          </cell>
        </row>
        <row r="234">
          <cell r="A234">
            <v>43952</v>
          </cell>
          <cell r="B234">
            <v>7.7865496381842994E-2</v>
          </cell>
        </row>
        <row r="235">
          <cell r="A235">
            <v>43983</v>
          </cell>
          <cell r="B235">
            <v>0.47797107343154699</v>
          </cell>
        </row>
        <row r="236">
          <cell r="A236">
            <v>44013</v>
          </cell>
          <cell r="B236">
            <v>0.36485843971672699</v>
          </cell>
        </row>
        <row r="237">
          <cell r="A237">
            <v>44044</v>
          </cell>
          <cell r="B237">
            <v>0.38773479625651103</v>
          </cell>
        </row>
        <row r="238">
          <cell r="A238">
            <v>44075</v>
          </cell>
          <cell r="B238">
            <v>0.51631117582146602</v>
          </cell>
        </row>
        <row r="239">
          <cell r="A239">
            <v>44105</v>
          </cell>
          <cell r="B239">
            <v>0.63400919824452795</v>
          </cell>
        </row>
        <row r="240">
          <cell r="A240">
            <v>44136</v>
          </cell>
          <cell r="B240">
            <v>0.55333580834855201</v>
          </cell>
        </row>
        <row r="241">
          <cell r="A241">
            <v>44166</v>
          </cell>
          <cell r="B241">
            <v>0.897393960356899</v>
          </cell>
        </row>
        <row r="242">
          <cell r="A242">
            <v>44197</v>
          </cell>
          <cell r="B242">
            <v>0.42240863042424498</v>
          </cell>
        </row>
        <row r="243">
          <cell r="A243">
            <v>44228</v>
          </cell>
          <cell r="B243">
            <v>0.81014221290243604</v>
          </cell>
        </row>
        <row r="244">
          <cell r="A244">
            <v>44256</v>
          </cell>
          <cell r="B244">
            <v>0.771186104192217</v>
          </cell>
        </row>
        <row r="245">
          <cell r="A245">
            <v>44287</v>
          </cell>
          <cell r="B245">
            <v>0.58651083856471797</v>
          </cell>
        </row>
        <row r="246">
          <cell r="A246">
            <v>44317</v>
          </cell>
          <cell r="B246">
            <v>0.95908999090278702</v>
          </cell>
        </row>
        <row r="247">
          <cell r="A247">
            <v>44348</v>
          </cell>
          <cell r="B247">
            <v>0.67120810548743404</v>
          </cell>
        </row>
        <row r="248">
          <cell r="A248">
            <v>44378</v>
          </cell>
          <cell r="B248">
            <v>0.90297784063637199</v>
          </cell>
        </row>
        <row r="249">
          <cell r="A249">
            <v>44409</v>
          </cell>
          <cell r="B249">
            <v>0.89909885939857404</v>
          </cell>
        </row>
        <row r="250">
          <cell r="A250">
            <v>44440</v>
          </cell>
          <cell r="B250">
            <v>0.95400753443699704</v>
          </cell>
        </row>
        <row r="251">
          <cell r="A251">
            <v>44470</v>
          </cell>
          <cell r="B251">
            <v>0.93152705865728602</v>
          </cell>
        </row>
        <row r="252">
          <cell r="A252">
            <v>44501</v>
          </cell>
          <cell r="B252">
            <v>0.844202878027833</v>
          </cell>
        </row>
        <row r="253">
          <cell r="A253">
            <v>44531</v>
          </cell>
          <cell r="B253">
            <v>0.74091343192630499</v>
          </cell>
        </row>
        <row r="254">
          <cell r="A254">
            <v>44562</v>
          </cell>
          <cell r="B254">
            <v>0.72402069167986205</v>
          </cell>
        </row>
        <row r="255">
          <cell r="A255">
            <v>44593</v>
          </cell>
          <cell r="B255">
            <v>0.76477983171924702</v>
          </cell>
        </row>
        <row r="256">
          <cell r="A256">
            <v>44621</v>
          </cell>
          <cell r="B256">
            <v>0.97229972419719801</v>
          </cell>
        </row>
        <row r="257">
          <cell r="A257">
            <v>44652</v>
          </cell>
          <cell r="B257">
            <v>0.81662004086593998</v>
          </cell>
        </row>
        <row r="258">
          <cell r="A258">
            <v>44682</v>
          </cell>
          <cell r="B258">
            <v>0.479785015062478</v>
          </cell>
        </row>
        <row r="259">
          <cell r="A259">
            <v>44713</v>
          </cell>
          <cell r="B259">
            <v>0.73416187943936595</v>
          </cell>
        </row>
        <row r="260">
          <cell r="A260">
            <v>44743</v>
          </cell>
          <cell r="B260">
            <v>-0.50802158678598897</v>
          </cell>
        </row>
        <row r="261">
          <cell r="A261">
            <v>44774</v>
          </cell>
          <cell r="B261">
            <v>0.32918093855751501</v>
          </cell>
        </row>
        <row r="262">
          <cell r="A262">
            <v>44805</v>
          </cell>
          <cell r="B262">
            <v>0.22136065919806799</v>
          </cell>
        </row>
        <row r="263">
          <cell r="A263">
            <v>44835</v>
          </cell>
          <cell r="B263">
            <v>0.61206704094493602</v>
          </cell>
        </row>
        <row r="264">
          <cell r="A264">
            <v>44866</v>
          </cell>
          <cell r="B264">
            <v>0.36656179253409299</v>
          </cell>
        </row>
        <row r="265">
          <cell r="A265">
            <v>44896</v>
          </cell>
          <cell r="B265">
            <v>0.54053512304595597</v>
          </cell>
        </row>
        <row r="266">
          <cell r="A266">
            <v>44927</v>
          </cell>
          <cell r="B266">
            <v>0.42613032793573302</v>
          </cell>
        </row>
        <row r="267">
          <cell r="A267">
            <v>44958</v>
          </cell>
          <cell r="B267">
            <v>0.573023375359763</v>
          </cell>
        </row>
        <row r="268">
          <cell r="A268">
            <v>44986</v>
          </cell>
          <cell r="B268">
            <v>0.35734353238265998</v>
          </cell>
        </row>
        <row r="269">
          <cell r="A269">
            <v>45017</v>
          </cell>
          <cell r="B269">
            <v>0.48683964469521601</v>
          </cell>
        </row>
        <row r="270">
          <cell r="A270">
            <v>45047</v>
          </cell>
          <cell r="B270">
            <v>0.41552525975874599</v>
          </cell>
        </row>
        <row r="271">
          <cell r="A271">
            <v>45078</v>
          </cell>
          <cell r="B271">
            <v>0.41658012009143602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>
            <v>1950</v>
          </cell>
          <cell r="B2" t="str">
            <v>Jan</v>
          </cell>
          <cell r="C2">
            <v>18264</v>
          </cell>
          <cell r="D2">
            <v>-1.62</v>
          </cell>
        </row>
        <row r="3">
          <cell r="A3">
            <v>1950</v>
          </cell>
          <cell r="B3" t="str">
            <v>Feb</v>
          </cell>
          <cell r="C3">
            <v>18295</v>
          </cell>
          <cell r="D3">
            <v>-1.32</v>
          </cell>
          <cell r="F3" t="str">
            <v>JFM</v>
          </cell>
          <cell r="G3" t="str">
            <v>Cool Phase/La Nina</v>
          </cell>
        </row>
        <row r="4">
          <cell r="A4">
            <v>1950</v>
          </cell>
          <cell r="B4" t="str">
            <v>Mar</v>
          </cell>
          <cell r="C4">
            <v>18323</v>
          </cell>
          <cell r="D4">
            <v>-1.07</v>
          </cell>
          <cell r="F4" t="str">
            <v>FMA</v>
          </cell>
          <cell r="G4" t="str">
            <v>Cool Phase/La Nina</v>
          </cell>
        </row>
        <row r="5">
          <cell r="A5">
            <v>1950</v>
          </cell>
          <cell r="B5" t="str">
            <v>Apr</v>
          </cell>
          <cell r="C5">
            <v>18354</v>
          </cell>
          <cell r="D5">
            <v>-1.1100000000000001</v>
          </cell>
          <cell r="F5" t="str">
            <v>MAM</v>
          </cell>
          <cell r="G5" t="str">
            <v>Cool Phase/La Nina</v>
          </cell>
        </row>
        <row r="6">
          <cell r="A6">
            <v>1950</v>
          </cell>
          <cell r="B6" t="str">
            <v>May</v>
          </cell>
          <cell r="C6">
            <v>18384</v>
          </cell>
          <cell r="D6">
            <v>-1.37</v>
          </cell>
          <cell r="F6" t="str">
            <v>AMJ</v>
          </cell>
          <cell r="G6" t="str">
            <v>Cool Phase/La Nina</v>
          </cell>
        </row>
        <row r="7">
          <cell r="A7">
            <v>1950</v>
          </cell>
          <cell r="B7" t="str">
            <v>Jun</v>
          </cell>
          <cell r="C7">
            <v>18415</v>
          </cell>
          <cell r="D7">
            <v>-0.74</v>
          </cell>
          <cell r="F7" t="str">
            <v>MJJ</v>
          </cell>
          <cell r="G7" t="str">
            <v>Cool Phase/La Nina</v>
          </cell>
        </row>
        <row r="8">
          <cell r="A8">
            <v>1950</v>
          </cell>
          <cell r="B8" t="str">
            <v>Jul</v>
          </cell>
          <cell r="C8">
            <v>18445</v>
          </cell>
          <cell r="D8">
            <v>-0.44</v>
          </cell>
          <cell r="F8" t="str">
            <v>JJA</v>
          </cell>
          <cell r="G8" t="str">
            <v>Cool Phase/La Nina</v>
          </cell>
        </row>
        <row r="9">
          <cell r="A9">
            <v>1950</v>
          </cell>
          <cell r="B9" t="str">
            <v>Aug</v>
          </cell>
          <cell r="C9">
            <v>18476</v>
          </cell>
          <cell r="D9">
            <v>-0.42</v>
          </cell>
          <cell r="F9" t="str">
            <v>JAS</v>
          </cell>
          <cell r="G9" t="str">
            <v>Neutral Phase</v>
          </cell>
        </row>
        <row r="10">
          <cell r="A10">
            <v>1950</v>
          </cell>
          <cell r="B10" t="str">
            <v>Sep</v>
          </cell>
          <cell r="C10">
            <v>18507</v>
          </cell>
          <cell r="D10">
            <v>-0.41</v>
          </cell>
          <cell r="F10" t="str">
            <v>ASO</v>
          </cell>
          <cell r="G10" t="str">
            <v>Neutral Phase</v>
          </cell>
        </row>
        <row r="11">
          <cell r="A11">
            <v>1950</v>
          </cell>
          <cell r="B11" t="str">
            <v>Oct</v>
          </cell>
          <cell r="C11">
            <v>18537</v>
          </cell>
          <cell r="D11">
            <v>-0.32</v>
          </cell>
          <cell r="F11" t="str">
            <v>SON</v>
          </cell>
          <cell r="G11" t="str">
            <v>Neutral Phase</v>
          </cell>
        </row>
        <row r="12">
          <cell r="A12">
            <v>1950</v>
          </cell>
          <cell r="B12" t="str">
            <v>Nov</v>
          </cell>
          <cell r="C12">
            <v>18568</v>
          </cell>
          <cell r="D12">
            <v>-0.6</v>
          </cell>
          <cell r="F12" t="str">
            <v>OND</v>
          </cell>
          <cell r="G12" t="str">
            <v>Cool Phase/La Nina</v>
          </cell>
        </row>
        <row r="13">
          <cell r="A13">
            <v>1950</v>
          </cell>
          <cell r="B13" t="str">
            <v>Dec</v>
          </cell>
          <cell r="C13">
            <v>18598</v>
          </cell>
          <cell r="D13">
            <v>-0.88</v>
          </cell>
          <cell r="F13" t="str">
            <v>NDJ</v>
          </cell>
          <cell r="G13" t="str">
            <v>Cool Phase/La Nina</v>
          </cell>
        </row>
        <row r="14">
          <cell r="A14">
            <v>1951</v>
          </cell>
          <cell r="B14" t="str">
            <v>Jan</v>
          </cell>
          <cell r="C14">
            <v>18629</v>
          </cell>
          <cell r="D14">
            <v>-0.92</v>
          </cell>
          <cell r="F14" t="str">
            <v>DJF</v>
          </cell>
          <cell r="G14" t="str">
            <v>Cool Phase/La Nina</v>
          </cell>
        </row>
        <row r="15">
          <cell r="A15">
            <v>1951</v>
          </cell>
          <cell r="B15" t="str">
            <v>Feb</v>
          </cell>
          <cell r="C15">
            <v>18660</v>
          </cell>
          <cell r="D15">
            <v>-0.66</v>
          </cell>
          <cell r="F15" t="str">
            <v>JFM</v>
          </cell>
          <cell r="G15" t="str">
            <v>Cool Phase/La Nina</v>
          </cell>
        </row>
        <row r="16">
          <cell r="A16">
            <v>1951</v>
          </cell>
          <cell r="B16" t="str">
            <v>Mar</v>
          </cell>
          <cell r="C16">
            <v>18688</v>
          </cell>
          <cell r="D16">
            <v>-0.04</v>
          </cell>
          <cell r="F16" t="str">
            <v>FMA</v>
          </cell>
          <cell r="G16" t="str">
            <v>Neutral Phase</v>
          </cell>
        </row>
        <row r="17">
          <cell r="A17">
            <v>1951</v>
          </cell>
          <cell r="B17" t="str">
            <v>Apr</v>
          </cell>
          <cell r="C17">
            <v>18719</v>
          </cell>
          <cell r="D17">
            <v>0.2</v>
          </cell>
          <cell r="F17" t="str">
            <v>MAM</v>
          </cell>
          <cell r="G17" t="str">
            <v>Neutral Phase</v>
          </cell>
        </row>
        <row r="18">
          <cell r="A18">
            <v>1951</v>
          </cell>
          <cell r="B18" t="str">
            <v>May</v>
          </cell>
          <cell r="C18">
            <v>18749</v>
          </cell>
          <cell r="D18">
            <v>0.37</v>
          </cell>
          <cell r="F18" t="str">
            <v>AMJ</v>
          </cell>
          <cell r="G18" t="str">
            <v>Neutral Phase</v>
          </cell>
        </row>
        <row r="19">
          <cell r="A19">
            <v>1951</v>
          </cell>
          <cell r="B19" t="str">
            <v>Jun</v>
          </cell>
          <cell r="C19">
            <v>18780</v>
          </cell>
          <cell r="D19">
            <v>0.52</v>
          </cell>
          <cell r="F19" t="str">
            <v>MJJ</v>
          </cell>
          <cell r="G19" t="str">
            <v>Warm Phase/El Nino</v>
          </cell>
        </row>
        <row r="20">
          <cell r="A20">
            <v>1951</v>
          </cell>
          <cell r="B20" t="str">
            <v>Jul</v>
          </cell>
          <cell r="C20">
            <v>18810</v>
          </cell>
          <cell r="D20">
            <v>0.87</v>
          </cell>
          <cell r="F20" t="str">
            <v>JJA</v>
          </cell>
          <cell r="G20" t="str">
            <v>Warm Phase/El Nino</v>
          </cell>
        </row>
        <row r="21">
          <cell r="A21">
            <v>1951</v>
          </cell>
          <cell r="B21" t="str">
            <v>Aug</v>
          </cell>
          <cell r="C21">
            <v>18841</v>
          </cell>
          <cell r="D21">
            <v>0.71</v>
          </cell>
          <cell r="F21" t="str">
            <v>JAS</v>
          </cell>
          <cell r="G21" t="str">
            <v>Warm Phase/El Nino</v>
          </cell>
        </row>
        <row r="22">
          <cell r="A22">
            <v>1951</v>
          </cell>
          <cell r="B22" t="str">
            <v>Sep</v>
          </cell>
          <cell r="C22">
            <v>18872</v>
          </cell>
          <cell r="D22">
            <v>1.08</v>
          </cell>
          <cell r="F22" t="str">
            <v>ASO</v>
          </cell>
          <cell r="G22" t="str">
            <v>Warm Phase/El Nino</v>
          </cell>
        </row>
        <row r="23">
          <cell r="A23">
            <v>1951</v>
          </cell>
          <cell r="B23" t="str">
            <v>Oct</v>
          </cell>
          <cell r="C23">
            <v>18902</v>
          </cell>
          <cell r="D23">
            <v>1.19</v>
          </cell>
          <cell r="F23" t="str">
            <v>SON</v>
          </cell>
          <cell r="G23" t="str">
            <v>Warm Phase/El Nino</v>
          </cell>
        </row>
        <row r="24">
          <cell r="A24">
            <v>1951</v>
          </cell>
          <cell r="B24" t="str">
            <v>Nov</v>
          </cell>
          <cell r="C24">
            <v>18933</v>
          </cell>
          <cell r="D24">
            <v>1.19</v>
          </cell>
          <cell r="F24" t="str">
            <v>OND</v>
          </cell>
          <cell r="G24" t="str">
            <v>Warm Phase/El Nino</v>
          </cell>
        </row>
        <row r="25">
          <cell r="A25">
            <v>1951</v>
          </cell>
          <cell r="B25" t="str">
            <v>Dec</v>
          </cell>
          <cell r="C25">
            <v>18963</v>
          </cell>
          <cell r="D25">
            <v>0.74</v>
          </cell>
          <cell r="F25" t="str">
            <v>NDJ</v>
          </cell>
          <cell r="G25" t="str">
            <v>Warm Phase/El Nino</v>
          </cell>
        </row>
        <row r="26">
          <cell r="A26">
            <v>1952</v>
          </cell>
          <cell r="B26" t="str">
            <v>Jan</v>
          </cell>
          <cell r="C26">
            <v>18994</v>
          </cell>
          <cell r="D26">
            <v>0.49</v>
          </cell>
          <cell r="F26" t="str">
            <v>DJF</v>
          </cell>
          <cell r="G26" t="str">
            <v>Warm Phase/El Nino</v>
          </cell>
        </row>
        <row r="27">
          <cell r="A27">
            <v>1952</v>
          </cell>
          <cell r="B27" t="str">
            <v>Feb</v>
          </cell>
          <cell r="C27">
            <v>19025</v>
          </cell>
          <cell r="D27">
            <v>0.37</v>
          </cell>
          <cell r="F27" t="str">
            <v>JFM</v>
          </cell>
          <cell r="G27" t="str">
            <v>Neutral Phase</v>
          </cell>
        </row>
        <row r="28">
          <cell r="A28">
            <v>1952</v>
          </cell>
          <cell r="B28" t="str">
            <v>Mar</v>
          </cell>
          <cell r="C28">
            <v>19054</v>
          </cell>
          <cell r="D28">
            <v>0.24</v>
          </cell>
          <cell r="F28" t="str">
            <v>FMA</v>
          </cell>
          <cell r="G28" t="str">
            <v>Neutral Phase</v>
          </cell>
        </row>
        <row r="29">
          <cell r="A29">
            <v>1952</v>
          </cell>
          <cell r="B29" t="str">
            <v>Apr</v>
          </cell>
          <cell r="C29">
            <v>19085</v>
          </cell>
          <cell r="D29">
            <v>0.42</v>
          </cell>
          <cell r="F29" t="str">
            <v>MAM</v>
          </cell>
          <cell r="G29" t="str">
            <v>Neutral Phase</v>
          </cell>
        </row>
        <row r="30">
          <cell r="A30">
            <v>1952</v>
          </cell>
          <cell r="B30" t="str">
            <v>May</v>
          </cell>
          <cell r="C30">
            <v>19115</v>
          </cell>
          <cell r="D30">
            <v>0.23</v>
          </cell>
          <cell r="F30" t="str">
            <v>AMJ</v>
          </cell>
          <cell r="G30" t="str">
            <v>Neutral Phase</v>
          </cell>
        </row>
        <row r="31">
          <cell r="A31">
            <v>1952</v>
          </cell>
          <cell r="B31" t="str">
            <v>Jun</v>
          </cell>
          <cell r="C31">
            <v>19146</v>
          </cell>
          <cell r="D31">
            <v>-0.03</v>
          </cell>
          <cell r="F31" t="str">
            <v>MJJ</v>
          </cell>
          <cell r="G31" t="str">
            <v>Neutral Phase</v>
          </cell>
        </row>
        <row r="32">
          <cell r="A32">
            <v>1952</v>
          </cell>
          <cell r="B32" t="str">
            <v>Jul</v>
          </cell>
          <cell r="C32">
            <v>19176</v>
          </cell>
          <cell r="D32">
            <v>-0.2</v>
          </cell>
          <cell r="F32" t="str">
            <v>JJA</v>
          </cell>
          <cell r="G32" t="str">
            <v>Neutral Phase</v>
          </cell>
        </row>
        <row r="33">
          <cell r="A33">
            <v>1952</v>
          </cell>
          <cell r="B33" t="str">
            <v>Aug</v>
          </cell>
          <cell r="C33">
            <v>19207</v>
          </cell>
          <cell r="D33">
            <v>0</v>
          </cell>
          <cell r="F33" t="str">
            <v>JAS</v>
          </cell>
          <cell r="G33" t="str">
            <v>Neutral Phase</v>
          </cell>
        </row>
        <row r="34">
          <cell r="A34">
            <v>1952</v>
          </cell>
          <cell r="B34" t="str">
            <v>Sep</v>
          </cell>
          <cell r="C34">
            <v>19238</v>
          </cell>
          <cell r="D34">
            <v>0.21</v>
          </cell>
          <cell r="F34" t="str">
            <v>ASO</v>
          </cell>
          <cell r="G34" t="str">
            <v>Neutral Phase</v>
          </cell>
        </row>
        <row r="35">
          <cell r="A35">
            <v>1952</v>
          </cell>
          <cell r="B35" t="str">
            <v>Oct</v>
          </cell>
          <cell r="C35">
            <v>19268</v>
          </cell>
          <cell r="D35">
            <v>0.25</v>
          </cell>
          <cell r="F35" t="str">
            <v>SON</v>
          </cell>
          <cell r="G35" t="str">
            <v>Neutral Phase</v>
          </cell>
        </row>
        <row r="36">
          <cell r="A36">
            <v>1952</v>
          </cell>
          <cell r="B36" t="str">
            <v>Nov</v>
          </cell>
          <cell r="C36">
            <v>19299</v>
          </cell>
          <cell r="D36">
            <v>-0.14000000000000001</v>
          </cell>
          <cell r="F36" t="str">
            <v>OND</v>
          </cell>
          <cell r="G36" t="str">
            <v>Neutral Phase</v>
          </cell>
        </row>
        <row r="37">
          <cell r="A37">
            <v>1952</v>
          </cell>
          <cell r="B37" t="str">
            <v>Dec</v>
          </cell>
          <cell r="C37">
            <v>19329</v>
          </cell>
          <cell r="D37">
            <v>0.03</v>
          </cell>
          <cell r="F37" t="str">
            <v>NDJ</v>
          </cell>
          <cell r="G37" t="str">
            <v>Neutral Phase</v>
          </cell>
        </row>
        <row r="38">
          <cell r="A38">
            <v>1953</v>
          </cell>
          <cell r="B38" t="str">
            <v>Jan</v>
          </cell>
          <cell r="C38">
            <v>19360</v>
          </cell>
          <cell r="D38">
            <v>0.56000000000000005</v>
          </cell>
          <cell r="F38" t="str">
            <v>DJF</v>
          </cell>
          <cell r="G38" t="str">
            <v>Neutral Phase</v>
          </cell>
        </row>
        <row r="39">
          <cell r="A39">
            <v>1953</v>
          </cell>
          <cell r="B39" t="str">
            <v>Feb</v>
          </cell>
          <cell r="C39">
            <v>19391</v>
          </cell>
          <cell r="D39">
            <v>0.61</v>
          </cell>
          <cell r="F39" t="str">
            <v>JFM</v>
          </cell>
          <cell r="G39" t="str">
            <v>Warm Phase/El Nino</v>
          </cell>
        </row>
        <row r="40">
          <cell r="A40">
            <v>1953</v>
          </cell>
          <cell r="B40" t="str">
            <v>Mar</v>
          </cell>
          <cell r="C40">
            <v>19419</v>
          </cell>
          <cell r="D40">
            <v>0.62</v>
          </cell>
          <cell r="F40" t="str">
            <v>FMA</v>
          </cell>
          <cell r="G40" t="str">
            <v>Warm Phase/El Nino</v>
          </cell>
        </row>
        <row r="41">
          <cell r="A41">
            <v>1953</v>
          </cell>
          <cell r="B41" t="str">
            <v>Apr</v>
          </cell>
          <cell r="C41">
            <v>19450</v>
          </cell>
          <cell r="D41">
            <v>0.64</v>
          </cell>
          <cell r="F41" t="str">
            <v>MAM</v>
          </cell>
          <cell r="G41" t="str">
            <v>Warm Phase/El Nino</v>
          </cell>
        </row>
        <row r="42">
          <cell r="A42">
            <v>1953</v>
          </cell>
          <cell r="B42" t="str">
            <v>May</v>
          </cell>
          <cell r="C42">
            <v>19480</v>
          </cell>
          <cell r="D42">
            <v>0.71</v>
          </cell>
          <cell r="F42" t="str">
            <v>AMJ</v>
          </cell>
          <cell r="G42" t="str">
            <v>Warm Phase/El Nino</v>
          </cell>
        </row>
        <row r="43">
          <cell r="A43">
            <v>1953</v>
          </cell>
          <cell r="B43" t="str">
            <v>Jun</v>
          </cell>
          <cell r="C43">
            <v>19511</v>
          </cell>
          <cell r="D43">
            <v>0.9</v>
          </cell>
          <cell r="F43" t="str">
            <v>MJJ</v>
          </cell>
          <cell r="G43" t="str">
            <v>Warm Phase/El Nino</v>
          </cell>
        </row>
        <row r="44">
          <cell r="A44">
            <v>1953</v>
          </cell>
          <cell r="B44" t="str">
            <v>Jul</v>
          </cell>
          <cell r="C44">
            <v>19541</v>
          </cell>
          <cell r="D44">
            <v>0.7</v>
          </cell>
          <cell r="F44" t="str">
            <v>JJA</v>
          </cell>
          <cell r="G44" t="str">
            <v>Warm Phase/El Nino</v>
          </cell>
        </row>
        <row r="45">
          <cell r="A45">
            <v>1953</v>
          </cell>
          <cell r="B45" t="str">
            <v>Aug</v>
          </cell>
          <cell r="C45">
            <v>19572</v>
          </cell>
          <cell r="D45">
            <v>0.63</v>
          </cell>
          <cell r="F45" t="str">
            <v>JAS</v>
          </cell>
          <cell r="G45" t="str">
            <v>Warm Phase/El Nino</v>
          </cell>
        </row>
        <row r="46">
          <cell r="A46">
            <v>1953</v>
          </cell>
          <cell r="B46" t="str">
            <v>Sep</v>
          </cell>
          <cell r="C46">
            <v>19603</v>
          </cell>
          <cell r="D46">
            <v>0.85</v>
          </cell>
          <cell r="F46" t="str">
            <v>ASO</v>
          </cell>
          <cell r="G46" t="str">
            <v>Warm Phase/El Nino</v>
          </cell>
        </row>
        <row r="47">
          <cell r="A47">
            <v>1953</v>
          </cell>
          <cell r="B47" t="str">
            <v>Oct</v>
          </cell>
          <cell r="C47">
            <v>19633</v>
          </cell>
          <cell r="D47">
            <v>0.86</v>
          </cell>
          <cell r="F47" t="str">
            <v>SON</v>
          </cell>
          <cell r="G47" t="str">
            <v>Warm Phase/El Nino</v>
          </cell>
        </row>
        <row r="48">
          <cell r="A48">
            <v>1953</v>
          </cell>
          <cell r="B48" t="str">
            <v>Nov</v>
          </cell>
          <cell r="C48">
            <v>19664</v>
          </cell>
          <cell r="D48">
            <v>0.82</v>
          </cell>
          <cell r="F48" t="str">
            <v>OND</v>
          </cell>
          <cell r="G48" t="str">
            <v>Warm Phase/El Nino</v>
          </cell>
        </row>
        <row r="49">
          <cell r="A49">
            <v>1953</v>
          </cell>
          <cell r="B49" t="str">
            <v>Dec</v>
          </cell>
          <cell r="C49">
            <v>19694</v>
          </cell>
          <cell r="D49">
            <v>0.83</v>
          </cell>
          <cell r="F49" t="str">
            <v>NDJ</v>
          </cell>
          <cell r="G49" t="str">
            <v>Warm Phase/El Nino</v>
          </cell>
        </row>
        <row r="50">
          <cell r="A50">
            <v>1954</v>
          </cell>
          <cell r="B50" t="str">
            <v>Jan</v>
          </cell>
          <cell r="C50">
            <v>19725</v>
          </cell>
          <cell r="D50">
            <v>0.8</v>
          </cell>
          <cell r="F50" t="str">
            <v>DJF</v>
          </cell>
          <cell r="G50" t="str">
            <v>Warm Phase/El Nino</v>
          </cell>
        </row>
        <row r="51">
          <cell r="A51">
            <v>1954</v>
          </cell>
          <cell r="B51" t="str">
            <v>Feb</v>
          </cell>
          <cell r="C51">
            <v>19756</v>
          </cell>
          <cell r="D51">
            <v>0.64</v>
          </cell>
          <cell r="F51" t="str">
            <v>JFM</v>
          </cell>
          <cell r="G51" t="str">
            <v>Neutral Phase</v>
          </cell>
        </row>
        <row r="52">
          <cell r="A52">
            <v>1954</v>
          </cell>
          <cell r="B52" t="str">
            <v>Mar</v>
          </cell>
          <cell r="C52">
            <v>19784</v>
          </cell>
          <cell r="D52">
            <v>-0.04</v>
          </cell>
          <cell r="F52" t="str">
            <v>FMA</v>
          </cell>
          <cell r="G52" t="str">
            <v>Neutral Phase</v>
          </cell>
        </row>
        <row r="53">
          <cell r="A53">
            <v>1954</v>
          </cell>
          <cell r="B53" t="str">
            <v>Apr</v>
          </cell>
          <cell r="C53">
            <v>19815</v>
          </cell>
          <cell r="D53">
            <v>-0.74</v>
          </cell>
          <cell r="F53" t="str">
            <v>MAM</v>
          </cell>
          <cell r="G53" t="str">
            <v>Neutral Phase</v>
          </cell>
        </row>
        <row r="54">
          <cell r="A54">
            <v>1954</v>
          </cell>
          <cell r="B54" t="str">
            <v>May</v>
          </cell>
          <cell r="C54">
            <v>19845</v>
          </cell>
          <cell r="D54">
            <v>-0.45</v>
          </cell>
          <cell r="F54" t="str">
            <v>AMJ</v>
          </cell>
          <cell r="G54" t="str">
            <v>Cool Phase/La Nina</v>
          </cell>
        </row>
        <row r="55">
          <cell r="A55">
            <v>1954</v>
          </cell>
          <cell r="B55" t="str">
            <v>Jun</v>
          </cell>
          <cell r="C55">
            <v>19876</v>
          </cell>
          <cell r="D55">
            <v>-0.42</v>
          </cell>
          <cell r="F55" t="str">
            <v>MJJ</v>
          </cell>
          <cell r="G55" t="str">
            <v>Neutral Phase</v>
          </cell>
        </row>
        <row r="56">
          <cell r="A56">
            <v>1954</v>
          </cell>
          <cell r="B56" t="str">
            <v>Jul</v>
          </cell>
          <cell r="C56">
            <v>19906</v>
          </cell>
          <cell r="D56">
            <v>-0.62</v>
          </cell>
          <cell r="F56" t="str">
            <v>JJA</v>
          </cell>
          <cell r="G56" t="str">
            <v>Cool Phase/La Nina</v>
          </cell>
        </row>
        <row r="57">
          <cell r="A57">
            <v>1954</v>
          </cell>
          <cell r="B57" t="str">
            <v>Aug</v>
          </cell>
          <cell r="C57">
            <v>19937</v>
          </cell>
          <cell r="D57">
            <v>-0.88</v>
          </cell>
          <cell r="F57" t="str">
            <v>JAS</v>
          </cell>
          <cell r="G57" t="str">
            <v>Cool Phase/La Nina</v>
          </cell>
        </row>
        <row r="58">
          <cell r="A58">
            <v>1954</v>
          </cell>
          <cell r="B58" t="str">
            <v>Sep</v>
          </cell>
          <cell r="C58">
            <v>19968</v>
          </cell>
          <cell r="D58">
            <v>-1.03</v>
          </cell>
          <cell r="F58" t="str">
            <v>ASO</v>
          </cell>
          <cell r="G58" t="str">
            <v>Cool Phase/La Nina</v>
          </cell>
        </row>
        <row r="59">
          <cell r="A59">
            <v>1954</v>
          </cell>
          <cell r="B59" t="str">
            <v>Oct</v>
          </cell>
          <cell r="C59">
            <v>19998</v>
          </cell>
          <cell r="D59">
            <v>-0.78</v>
          </cell>
          <cell r="F59" t="str">
            <v>SON</v>
          </cell>
          <cell r="G59" t="str">
            <v>Cool Phase/La Nina</v>
          </cell>
        </row>
        <row r="60">
          <cell r="A60">
            <v>1954</v>
          </cell>
          <cell r="B60" t="str">
            <v>Nov</v>
          </cell>
          <cell r="C60">
            <v>20029</v>
          </cell>
          <cell r="D60">
            <v>-0.5</v>
          </cell>
          <cell r="F60" t="str">
            <v>OND</v>
          </cell>
          <cell r="G60" t="str">
            <v>Cool Phase/La Nina</v>
          </cell>
        </row>
        <row r="61">
          <cell r="A61">
            <v>1954</v>
          </cell>
          <cell r="B61" t="str">
            <v>Dec</v>
          </cell>
          <cell r="C61">
            <v>20059</v>
          </cell>
          <cell r="D61">
            <v>-0.91</v>
          </cell>
          <cell r="F61" t="str">
            <v>NDJ</v>
          </cell>
          <cell r="G61" t="str">
            <v>Cool Phase/La Nina</v>
          </cell>
        </row>
        <row r="62">
          <cell r="A62">
            <v>1955</v>
          </cell>
          <cell r="B62" t="str">
            <v>Jan</v>
          </cell>
          <cell r="C62">
            <v>20090</v>
          </cell>
          <cell r="D62">
            <v>-0.56000000000000005</v>
          </cell>
          <cell r="F62" t="str">
            <v>DJF</v>
          </cell>
          <cell r="G62" t="str">
            <v>Cool Phase/La Nina</v>
          </cell>
        </row>
        <row r="63">
          <cell r="A63">
            <v>1955</v>
          </cell>
          <cell r="B63" t="str">
            <v>Feb</v>
          </cell>
          <cell r="C63">
            <v>20121</v>
          </cell>
          <cell r="D63">
            <v>-0.56999999999999995</v>
          </cell>
          <cell r="F63" t="str">
            <v>JFM</v>
          </cell>
          <cell r="G63" t="str">
            <v>Cool Phase/La Nina</v>
          </cell>
        </row>
        <row r="64">
          <cell r="A64">
            <v>1955</v>
          </cell>
          <cell r="B64" t="str">
            <v>Mar</v>
          </cell>
          <cell r="C64">
            <v>20149</v>
          </cell>
          <cell r="D64">
            <v>-0.72</v>
          </cell>
          <cell r="F64" t="str">
            <v>FMA</v>
          </cell>
          <cell r="G64" t="str">
            <v>Cool Phase/La Nina</v>
          </cell>
        </row>
        <row r="65">
          <cell r="A65">
            <v>1955</v>
          </cell>
          <cell r="B65" t="str">
            <v>Apr</v>
          </cell>
          <cell r="C65">
            <v>20180</v>
          </cell>
          <cell r="D65">
            <v>-0.78</v>
          </cell>
          <cell r="F65" t="str">
            <v>MAM</v>
          </cell>
          <cell r="G65" t="str">
            <v>Cool Phase/La Nina</v>
          </cell>
        </row>
        <row r="66">
          <cell r="A66">
            <v>1955</v>
          </cell>
          <cell r="B66" t="str">
            <v>May</v>
          </cell>
          <cell r="C66">
            <v>20210</v>
          </cell>
          <cell r="D66">
            <v>-0.91</v>
          </cell>
          <cell r="F66" t="str">
            <v>AMJ</v>
          </cell>
          <cell r="G66" t="str">
            <v>Cool Phase/La Nina</v>
          </cell>
        </row>
        <row r="67">
          <cell r="A67">
            <v>1955</v>
          </cell>
          <cell r="B67" t="str">
            <v>Jun</v>
          </cell>
          <cell r="C67">
            <v>20241</v>
          </cell>
          <cell r="D67">
            <v>-0.67</v>
          </cell>
          <cell r="F67" t="str">
            <v>MJJ</v>
          </cell>
          <cell r="G67" t="str">
            <v>Cool Phase/La Nina</v>
          </cell>
        </row>
        <row r="68">
          <cell r="A68">
            <v>1955</v>
          </cell>
          <cell r="B68" t="str">
            <v>Jul</v>
          </cell>
          <cell r="C68">
            <v>20271</v>
          </cell>
          <cell r="D68">
            <v>-0.57999999999999996</v>
          </cell>
          <cell r="F68" t="str">
            <v>JJA</v>
          </cell>
          <cell r="G68" t="str">
            <v>Cool Phase/La Nina</v>
          </cell>
        </row>
        <row r="69">
          <cell r="A69">
            <v>1955</v>
          </cell>
          <cell r="B69" t="str">
            <v>Aug</v>
          </cell>
          <cell r="C69">
            <v>20302</v>
          </cell>
          <cell r="D69">
            <v>-0.8</v>
          </cell>
          <cell r="F69" t="str">
            <v>JAS</v>
          </cell>
          <cell r="G69" t="str">
            <v>Cool Phase/La Nina</v>
          </cell>
        </row>
        <row r="70">
          <cell r="A70">
            <v>1955</v>
          </cell>
          <cell r="B70" t="str">
            <v>Sep</v>
          </cell>
          <cell r="C70">
            <v>20333</v>
          </cell>
          <cell r="D70">
            <v>-0.87</v>
          </cell>
          <cell r="F70" t="str">
            <v>ASO</v>
          </cell>
          <cell r="G70" t="str">
            <v>Cool Phase/La Nina</v>
          </cell>
        </row>
        <row r="71">
          <cell r="A71">
            <v>1955</v>
          </cell>
          <cell r="B71" t="str">
            <v>Oct</v>
          </cell>
          <cell r="C71">
            <v>20363</v>
          </cell>
          <cell r="D71">
            <v>-1.6</v>
          </cell>
          <cell r="F71" t="str">
            <v>SON</v>
          </cell>
          <cell r="G71" t="str">
            <v>Cool Phase/La Nina</v>
          </cell>
        </row>
        <row r="72">
          <cell r="A72">
            <v>1955</v>
          </cell>
          <cell r="B72" t="str">
            <v>Nov</v>
          </cell>
          <cell r="C72">
            <v>20394</v>
          </cell>
          <cell r="D72">
            <v>-1.81</v>
          </cell>
          <cell r="F72" t="str">
            <v>OND</v>
          </cell>
          <cell r="G72" t="str">
            <v>Cool Phase/La Nina</v>
          </cell>
        </row>
        <row r="73">
          <cell r="A73">
            <v>1955</v>
          </cell>
          <cell r="B73" t="str">
            <v>Dec</v>
          </cell>
          <cell r="C73">
            <v>20424</v>
          </cell>
          <cell r="D73">
            <v>-1.61</v>
          </cell>
          <cell r="F73" t="str">
            <v>NDJ</v>
          </cell>
          <cell r="G73" t="str">
            <v>Cool Phase/La Nina</v>
          </cell>
        </row>
        <row r="74">
          <cell r="A74">
            <v>1956</v>
          </cell>
          <cell r="B74" t="str">
            <v>Jan</v>
          </cell>
          <cell r="C74">
            <v>20455</v>
          </cell>
          <cell r="D74">
            <v>-0.99</v>
          </cell>
          <cell r="F74" t="str">
            <v>DJF</v>
          </cell>
          <cell r="G74" t="str">
            <v>Cool Phase/La Nina</v>
          </cell>
        </row>
        <row r="75">
          <cell r="A75">
            <v>1956</v>
          </cell>
          <cell r="B75" t="str">
            <v>Feb</v>
          </cell>
          <cell r="C75">
            <v>20486</v>
          </cell>
          <cell r="D75">
            <v>-0.74</v>
          </cell>
          <cell r="F75" t="str">
            <v>JFM</v>
          </cell>
          <cell r="G75" t="str">
            <v>Cool Phase/La Nina</v>
          </cell>
        </row>
        <row r="76">
          <cell r="A76">
            <v>1956</v>
          </cell>
          <cell r="B76" t="str">
            <v>Mar</v>
          </cell>
          <cell r="C76">
            <v>20515</v>
          </cell>
          <cell r="D76">
            <v>-0.54</v>
          </cell>
          <cell r="F76" t="str">
            <v>FMA</v>
          </cell>
          <cell r="G76" t="str">
            <v>Cool Phase/La Nina</v>
          </cell>
        </row>
        <row r="77">
          <cell r="A77">
            <v>1956</v>
          </cell>
          <cell r="B77" t="str">
            <v>Apr</v>
          </cell>
          <cell r="C77">
            <v>20546</v>
          </cell>
          <cell r="D77">
            <v>-0.6</v>
          </cell>
          <cell r="F77" t="str">
            <v>MAM</v>
          </cell>
          <cell r="G77" t="str">
            <v>Cool Phase/La Nina</v>
          </cell>
        </row>
        <row r="78">
          <cell r="A78">
            <v>1956</v>
          </cell>
          <cell r="B78" t="str">
            <v>May</v>
          </cell>
          <cell r="C78">
            <v>20576</v>
          </cell>
          <cell r="D78">
            <v>-0.46</v>
          </cell>
          <cell r="F78" t="str">
            <v>AMJ</v>
          </cell>
          <cell r="G78" t="str">
            <v>Cool Phase/La Nina</v>
          </cell>
        </row>
        <row r="79">
          <cell r="A79">
            <v>1956</v>
          </cell>
          <cell r="B79" t="str">
            <v>Jun</v>
          </cell>
          <cell r="C79">
            <v>20607</v>
          </cell>
          <cell r="D79">
            <v>-0.48</v>
          </cell>
          <cell r="F79" t="str">
            <v>MJJ</v>
          </cell>
          <cell r="G79" t="str">
            <v>Cool Phase/La Nina</v>
          </cell>
        </row>
        <row r="80">
          <cell r="A80">
            <v>1956</v>
          </cell>
          <cell r="B80" t="str">
            <v>Jul</v>
          </cell>
          <cell r="C80">
            <v>20637</v>
          </cell>
          <cell r="D80">
            <v>-0.57999999999999996</v>
          </cell>
          <cell r="F80" t="str">
            <v>JJA</v>
          </cell>
          <cell r="G80" t="str">
            <v>Cool Phase/La Nina</v>
          </cell>
        </row>
        <row r="81">
          <cell r="A81">
            <v>1956</v>
          </cell>
          <cell r="B81" t="str">
            <v>Aug</v>
          </cell>
          <cell r="C81">
            <v>20668</v>
          </cell>
          <cell r="D81">
            <v>-0.65</v>
          </cell>
          <cell r="F81" t="str">
            <v>JAS</v>
          </cell>
          <cell r="G81" t="str">
            <v>Cool Phase/La Nina</v>
          </cell>
        </row>
        <row r="82">
          <cell r="A82">
            <v>1956</v>
          </cell>
          <cell r="B82" t="str">
            <v>Sep</v>
          </cell>
          <cell r="C82">
            <v>20699</v>
          </cell>
          <cell r="D82">
            <v>-0.43</v>
          </cell>
          <cell r="F82" t="str">
            <v>ASO</v>
          </cell>
          <cell r="G82" t="str">
            <v>Neutral Phase</v>
          </cell>
        </row>
        <row r="83">
          <cell r="A83">
            <v>1956</v>
          </cell>
          <cell r="B83" t="str">
            <v>Oct</v>
          </cell>
          <cell r="C83">
            <v>20729</v>
          </cell>
          <cell r="D83">
            <v>-0.28999999999999998</v>
          </cell>
          <cell r="F83" t="str">
            <v>SON</v>
          </cell>
          <cell r="G83" t="str">
            <v>Neutral Phase</v>
          </cell>
        </row>
        <row r="84">
          <cell r="A84">
            <v>1956</v>
          </cell>
          <cell r="B84" t="str">
            <v>Nov</v>
          </cell>
          <cell r="C84">
            <v>20760</v>
          </cell>
          <cell r="D84">
            <v>-0.54</v>
          </cell>
          <cell r="F84" t="str">
            <v>OND</v>
          </cell>
          <cell r="G84" t="str">
            <v>Neutral Phase</v>
          </cell>
        </row>
        <row r="85">
          <cell r="A85">
            <v>1956</v>
          </cell>
          <cell r="B85" t="str">
            <v>Dec</v>
          </cell>
          <cell r="C85">
            <v>20790</v>
          </cell>
          <cell r="D85">
            <v>-0.47</v>
          </cell>
          <cell r="F85" t="str">
            <v>NDJ</v>
          </cell>
          <cell r="G85" t="str">
            <v>Neutral Phase</v>
          </cell>
        </row>
        <row r="86">
          <cell r="A86">
            <v>1957</v>
          </cell>
          <cell r="B86" t="str">
            <v>Jan</v>
          </cell>
          <cell r="C86">
            <v>20821</v>
          </cell>
          <cell r="D86">
            <v>-0.28999999999999998</v>
          </cell>
          <cell r="F86" t="str">
            <v>DJF</v>
          </cell>
          <cell r="G86" t="str">
            <v>Neutral Phase</v>
          </cell>
        </row>
        <row r="87">
          <cell r="A87">
            <v>1957</v>
          </cell>
          <cell r="B87" t="str">
            <v>Feb</v>
          </cell>
          <cell r="C87">
            <v>20852</v>
          </cell>
          <cell r="D87">
            <v>0.02</v>
          </cell>
          <cell r="F87" t="str">
            <v>JFM</v>
          </cell>
          <cell r="G87" t="str">
            <v>Neutral Phase</v>
          </cell>
        </row>
        <row r="88">
          <cell r="A88">
            <v>1957</v>
          </cell>
          <cell r="B88" t="str">
            <v>Mar</v>
          </cell>
          <cell r="C88">
            <v>20880</v>
          </cell>
          <cell r="D88">
            <v>0.45</v>
          </cell>
          <cell r="F88" t="str">
            <v>FMA</v>
          </cell>
          <cell r="G88" t="str">
            <v>Neutral Phase</v>
          </cell>
        </row>
        <row r="89">
          <cell r="A89">
            <v>1957</v>
          </cell>
          <cell r="B89" t="str">
            <v>Apr</v>
          </cell>
          <cell r="C89">
            <v>20911</v>
          </cell>
          <cell r="D89">
            <v>0.77</v>
          </cell>
          <cell r="F89" t="str">
            <v>MAM</v>
          </cell>
          <cell r="G89" t="str">
            <v>Warm Phase/El Nino</v>
          </cell>
        </row>
        <row r="90">
          <cell r="A90">
            <v>1957</v>
          </cell>
          <cell r="B90" t="str">
            <v>May</v>
          </cell>
          <cell r="C90">
            <v>20941</v>
          </cell>
          <cell r="D90">
            <v>0.94</v>
          </cell>
          <cell r="F90" t="str">
            <v>AMJ</v>
          </cell>
          <cell r="G90" t="str">
            <v>Warm Phase/El Nino</v>
          </cell>
        </row>
        <row r="91">
          <cell r="A91">
            <v>1957</v>
          </cell>
          <cell r="B91" t="str">
            <v>Jun</v>
          </cell>
          <cell r="C91">
            <v>20972</v>
          </cell>
          <cell r="D91">
            <v>1.05</v>
          </cell>
          <cell r="F91" t="str">
            <v>MJJ</v>
          </cell>
          <cell r="G91" t="str">
            <v>Warm Phase/El Nino</v>
          </cell>
        </row>
        <row r="92">
          <cell r="A92">
            <v>1957</v>
          </cell>
          <cell r="B92" t="str">
            <v>Jul</v>
          </cell>
          <cell r="C92">
            <v>21002</v>
          </cell>
          <cell r="D92">
            <v>1.34</v>
          </cell>
          <cell r="F92" t="str">
            <v>JJA</v>
          </cell>
          <cell r="G92" t="str">
            <v>Warm Phase/El Nino</v>
          </cell>
        </row>
        <row r="93">
          <cell r="A93">
            <v>1957</v>
          </cell>
          <cell r="B93" t="str">
            <v>Aug</v>
          </cell>
          <cell r="C93">
            <v>21033</v>
          </cell>
          <cell r="D93">
            <v>1.36</v>
          </cell>
          <cell r="F93" t="str">
            <v>JAS</v>
          </cell>
          <cell r="G93" t="str">
            <v>Warm Phase/El Nino</v>
          </cell>
        </row>
        <row r="94">
          <cell r="A94">
            <v>1957</v>
          </cell>
          <cell r="B94" t="str">
            <v>Sep</v>
          </cell>
          <cell r="C94">
            <v>21064</v>
          </cell>
          <cell r="D94">
            <v>1.27</v>
          </cell>
          <cell r="F94" t="str">
            <v>ASO</v>
          </cell>
          <cell r="G94" t="str">
            <v>Warm Phase/El Nino</v>
          </cell>
        </row>
        <row r="95">
          <cell r="A95">
            <v>1957</v>
          </cell>
          <cell r="B95" t="str">
            <v>Oct</v>
          </cell>
          <cell r="C95">
            <v>21094</v>
          </cell>
          <cell r="D95">
            <v>1.37</v>
          </cell>
          <cell r="F95" t="str">
            <v>SON</v>
          </cell>
          <cell r="G95" t="str">
            <v>Warm Phase/El Nino</v>
          </cell>
        </row>
        <row r="96">
          <cell r="A96">
            <v>1957</v>
          </cell>
          <cell r="B96" t="str">
            <v>Nov</v>
          </cell>
          <cell r="C96">
            <v>21125</v>
          </cell>
          <cell r="D96">
            <v>1.52</v>
          </cell>
          <cell r="F96" t="str">
            <v>OND</v>
          </cell>
          <cell r="G96" t="str">
            <v>Warm Phase/El Nino</v>
          </cell>
        </row>
        <row r="97">
          <cell r="A97">
            <v>1957</v>
          </cell>
          <cell r="B97" t="str">
            <v>Dec</v>
          </cell>
          <cell r="C97">
            <v>21155</v>
          </cell>
          <cell r="D97">
            <v>1.71</v>
          </cell>
          <cell r="F97" t="str">
            <v>NDJ</v>
          </cell>
          <cell r="G97" t="str">
            <v>Warm Phase/El Nino</v>
          </cell>
        </row>
        <row r="98">
          <cell r="A98">
            <v>1958</v>
          </cell>
          <cell r="B98" t="str">
            <v>Jan</v>
          </cell>
          <cell r="C98">
            <v>21186</v>
          </cell>
          <cell r="D98">
            <v>1.98</v>
          </cell>
          <cell r="F98" t="str">
            <v>DJF</v>
          </cell>
          <cell r="G98" t="str">
            <v>Warm Phase/El Nino</v>
          </cell>
        </row>
        <row r="99">
          <cell r="A99">
            <v>1958</v>
          </cell>
          <cell r="B99" t="str">
            <v>Feb</v>
          </cell>
          <cell r="C99">
            <v>21217</v>
          </cell>
          <cell r="D99">
            <v>1.72</v>
          </cell>
          <cell r="F99" t="str">
            <v>JFM</v>
          </cell>
          <cell r="G99" t="str">
            <v>Warm Phase/El Nino</v>
          </cell>
        </row>
        <row r="100">
          <cell r="A100">
            <v>1958</v>
          </cell>
          <cell r="B100" t="str">
            <v>Mar</v>
          </cell>
          <cell r="C100">
            <v>21245</v>
          </cell>
          <cell r="D100">
            <v>1.26</v>
          </cell>
          <cell r="F100" t="str">
            <v>FMA</v>
          </cell>
          <cell r="G100" t="str">
            <v>Warm Phase/El Nino</v>
          </cell>
        </row>
        <row r="101">
          <cell r="A101">
            <v>1958</v>
          </cell>
          <cell r="B101" t="str">
            <v>Apr</v>
          </cell>
          <cell r="C101">
            <v>21276</v>
          </cell>
          <cell r="D101">
            <v>0.81</v>
          </cell>
          <cell r="F101" t="str">
            <v>MAM</v>
          </cell>
          <cell r="G101" t="str">
            <v>Warm Phase/El Nino</v>
          </cell>
        </row>
        <row r="102">
          <cell r="A102">
            <v>1958</v>
          </cell>
          <cell r="B102" t="str">
            <v>May</v>
          </cell>
          <cell r="C102">
            <v>21306</v>
          </cell>
          <cell r="D102">
            <v>0.71</v>
          </cell>
          <cell r="F102" t="str">
            <v>AMJ</v>
          </cell>
          <cell r="G102" t="str">
            <v>Warm Phase/El Nino</v>
          </cell>
        </row>
        <row r="103">
          <cell r="A103">
            <v>1958</v>
          </cell>
          <cell r="B103" t="str">
            <v>Jun</v>
          </cell>
          <cell r="C103">
            <v>21337</v>
          </cell>
          <cell r="D103">
            <v>0.69</v>
          </cell>
          <cell r="F103" t="str">
            <v>MJJ</v>
          </cell>
          <cell r="G103" t="str">
            <v>Warm Phase/El Nino</v>
          </cell>
        </row>
        <row r="104">
          <cell r="A104">
            <v>1958</v>
          </cell>
          <cell r="B104" t="str">
            <v>Jul</v>
          </cell>
          <cell r="C104">
            <v>21367</v>
          </cell>
          <cell r="D104">
            <v>0.51</v>
          </cell>
          <cell r="F104" t="str">
            <v>JJA</v>
          </cell>
          <cell r="G104" t="str">
            <v>Warm Phase/El Nino</v>
          </cell>
        </row>
        <row r="105">
          <cell r="A105">
            <v>1958</v>
          </cell>
          <cell r="B105" t="str">
            <v>Aug</v>
          </cell>
          <cell r="C105">
            <v>21398</v>
          </cell>
          <cell r="D105">
            <v>0.52</v>
          </cell>
          <cell r="F105" t="str">
            <v>JAS</v>
          </cell>
          <cell r="G105" t="str">
            <v>Neutral Phase</v>
          </cell>
        </row>
        <row r="106">
          <cell r="A106">
            <v>1958</v>
          </cell>
          <cell r="B106" t="str">
            <v>Sep</v>
          </cell>
          <cell r="C106">
            <v>21429</v>
          </cell>
          <cell r="D106">
            <v>0.25</v>
          </cell>
          <cell r="F106" t="str">
            <v>ASO</v>
          </cell>
          <cell r="G106" t="str">
            <v>Neutral Phase</v>
          </cell>
        </row>
        <row r="107">
          <cell r="A107">
            <v>1958</v>
          </cell>
          <cell r="B107" t="str">
            <v>Oct</v>
          </cell>
          <cell r="C107">
            <v>21459</v>
          </cell>
          <cell r="D107">
            <v>0.41</v>
          </cell>
          <cell r="F107" t="str">
            <v>SON</v>
          </cell>
          <cell r="G107" t="str">
            <v>Neutral Phase</v>
          </cell>
        </row>
        <row r="108">
          <cell r="A108">
            <v>1958</v>
          </cell>
          <cell r="B108" t="str">
            <v>Nov</v>
          </cell>
          <cell r="C108">
            <v>21490</v>
          </cell>
          <cell r="D108">
            <v>0.65</v>
          </cell>
          <cell r="F108" t="str">
            <v>OND</v>
          </cell>
          <cell r="G108" t="str">
            <v>Warm Phase/El Nino</v>
          </cell>
        </row>
        <row r="109">
          <cell r="A109">
            <v>1958</v>
          </cell>
          <cell r="B109" t="str">
            <v>Dec</v>
          </cell>
          <cell r="C109">
            <v>21520</v>
          </cell>
          <cell r="D109">
            <v>0.44</v>
          </cell>
          <cell r="F109" t="str">
            <v>NDJ</v>
          </cell>
          <cell r="G109" t="str">
            <v>Warm Phase/El Nino</v>
          </cell>
        </row>
        <row r="110">
          <cell r="A110">
            <v>1959</v>
          </cell>
          <cell r="B110" t="str">
            <v>Jan</v>
          </cell>
          <cell r="C110">
            <v>21551</v>
          </cell>
          <cell r="D110">
            <v>0.74</v>
          </cell>
          <cell r="F110" t="str">
            <v>DJF</v>
          </cell>
          <cell r="G110" t="str">
            <v>Warm Phase/El Nino</v>
          </cell>
        </row>
        <row r="111">
          <cell r="A111">
            <v>1959</v>
          </cell>
          <cell r="B111" t="str">
            <v>Feb</v>
          </cell>
          <cell r="C111">
            <v>21582</v>
          </cell>
          <cell r="D111">
            <v>0.67</v>
          </cell>
          <cell r="F111" t="str">
            <v>JFM</v>
          </cell>
          <cell r="G111" t="str">
            <v>Warm Phase/El Nino</v>
          </cell>
        </row>
        <row r="112">
          <cell r="A112">
            <v>1959</v>
          </cell>
          <cell r="B112" t="str">
            <v>Mar</v>
          </cell>
          <cell r="C112">
            <v>21610</v>
          </cell>
          <cell r="D112">
            <v>0.46</v>
          </cell>
          <cell r="F112" t="str">
            <v>FMA</v>
          </cell>
          <cell r="G112" t="str">
            <v>Warm Phase/El Nino</v>
          </cell>
        </row>
        <row r="113">
          <cell r="A113">
            <v>1959</v>
          </cell>
          <cell r="B113" t="str">
            <v>Apr</v>
          </cell>
          <cell r="C113">
            <v>21641</v>
          </cell>
          <cell r="D113">
            <v>0.42</v>
          </cell>
          <cell r="F113" t="str">
            <v>MAM</v>
          </cell>
          <cell r="G113" t="str">
            <v>Neutral Phase</v>
          </cell>
        </row>
        <row r="114">
          <cell r="A114">
            <v>1959</v>
          </cell>
          <cell r="B114" t="str">
            <v>May</v>
          </cell>
          <cell r="C114">
            <v>21671</v>
          </cell>
          <cell r="D114">
            <v>0.1</v>
          </cell>
          <cell r="F114" t="str">
            <v>AMJ</v>
          </cell>
          <cell r="G114" t="str">
            <v>Neutral Phase</v>
          </cell>
        </row>
        <row r="115">
          <cell r="A115">
            <v>1959</v>
          </cell>
          <cell r="B115" t="str">
            <v>Jun</v>
          </cell>
          <cell r="C115">
            <v>21702</v>
          </cell>
          <cell r="D115">
            <v>7.0000000000000007E-2</v>
          </cell>
          <cell r="F115" t="str">
            <v>MJJ</v>
          </cell>
          <cell r="G115" t="str">
            <v>Neutral Phase</v>
          </cell>
        </row>
        <row r="116">
          <cell r="A116">
            <v>1959</v>
          </cell>
          <cell r="B116" t="str">
            <v>Jul</v>
          </cell>
          <cell r="C116">
            <v>21732</v>
          </cell>
          <cell r="D116">
            <v>-0.37</v>
          </cell>
          <cell r="F116" t="str">
            <v>JJA</v>
          </cell>
          <cell r="G116" t="str">
            <v>Neutral Phase</v>
          </cell>
        </row>
        <row r="117">
          <cell r="A117">
            <v>1959</v>
          </cell>
          <cell r="B117" t="str">
            <v>Aug</v>
          </cell>
          <cell r="C117">
            <v>21763</v>
          </cell>
          <cell r="D117">
            <v>-0.24</v>
          </cell>
          <cell r="F117" t="str">
            <v>JAS</v>
          </cell>
          <cell r="G117" t="str">
            <v>Neutral Phase</v>
          </cell>
        </row>
        <row r="118">
          <cell r="A118">
            <v>1959</v>
          </cell>
          <cell r="B118" t="str">
            <v>Sep</v>
          </cell>
          <cell r="C118">
            <v>21794</v>
          </cell>
          <cell r="D118">
            <v>-0.23</v>
          </cell>
          <cell r="F118" t="str">
            <v>ASO</v>
          </cell>
          <cell r="G118" t="str">
            <v>Neutral Phase</v>
          </cell>
        </row>
        <row r="119">
          <cell r="A119">
            <v>1959</v>
          </cell>
          <cell r="B119" t="str">
            <v>Oct</v>
          </cell>
          <cell r="C119">
            <v>21824</v>
          </cell>
          <cell r="D119">
            <v>0.2</v>
          </cell>
          <cell r="F119" t="str">
            <v>SON</v>
          </cell>
          <cell r="G119" t="str">
            <v>Neutral Phase</v>
          </cell>
        </row>
        <row r="120">
          <cell r="A120">
            <v>1959</v>
          </cell>
          <cell r="B120" t="str">
            <v>Nov</v>
          </cell>
          <cell r="C120">
            <v>21855</v>
          </cell>
          <cell r="D120">
            <v>-0.06</v>
          </cell>
          <cell r="F120" t="str">
            <v>OND</v>
          </cell>
          <cell r="G120" t="str">
            <v>Neutral Phase</v>
          </cell>
        </row>
        <row r="121">
          <cell r="A121">
            <v>1959</v>
          </cell>
          <cell r="B121" t="str">
            <v>Dec</v>
          </cell>
          <cell r="C121">
            <v>21885</v>
          </cell>
          <cell r="D121">
            <v>0</v>
          </cell>
          <cell r="F121" t="str">
            <v>NDJ</v>
          </cell>
          <cell r="G121" t="str">
            <v>Neutral Phase</v>
          </cell>
        </row>
        <row r="122">
          <cell r="A122">
            <v>1960</v>
          </cell>
          <cell r="B122" t="str">
            <v>Jan</v>
          </cell>
          <cell r="C122">
            <v>21916</v>
          </cell>
          <cell r="D122">
            <v>-7.0000000000000007E-2</v>
          </cell>
          <cell r="F122" t="str">
            <v>DJF</v>
          </cell>
          <cell r="G122" t="str">
            <v>Neutral Phase</v>
          </cell>
        </row>
        <row r="123">
          <cell r="A123">
            <v>1960</v>
          </cell>
          <cell r="B123" t="str">
            <v>Feb</v>
          </cell>
          <cell r="C123">
            <v>21947</v>
          </cell>
          <cell r="D123">
            <v>-0.22</v>
          </cell>
          <cell r="F123" t="str">
            <v>JFM</v>
          </cell>
          <cell r="G123" t="str">
            <v>Neutral Phase</v>
          </cell>
        </row>
        <row r="124">
          <cell r="A124">
            <v>1960</v>
          </cell>
          <cell r="B124" t="str">
            <v>Mar</v>
          </cell>
          <cell r="C124">
            <v>21976</v>
          </cell>
          <cell r="D124">
            <v>-0.02</v>
          </cell>
          <cell r="F124" t="str">
            <v>FMA</v>
          </cell>
          <cell r="G124" t="str">
            <v>Neutral Phase</v>
          </cell>
        </row>
        <row r="125">
          <cell r="A125">
            <v>1960</v>
          </cell>
          <cell r="B125" t="str">
            <v>Apr</v>
          </cell>
          <cell r="C125">
            <v>22007</v>
          </cell>
          <cell r="D125">
            <v>0.03</v>
          </cell>
          <cell r="F125" t="str">
            <v>MAM</v>
          </cell>
          <cell r="G125" t="str">
            <v>Neutral Phase</v>
          </cell>
        </row>
        <row r="126">
          <cell r="A126">
            <v>1960</v>
          </cell>
          <cell r="B126" t="str">
            <v>May</v>
          </cell>
          <cell r="C126">
            <v>22037</v>
          </cell>
          <cell r="D126">
            <v>0.08</v>
          </cell>
          <cell r="F126" t="str">
            <v>AMJ</v>
          </cell>
          <cell r="G126" t="str">
            <v>Neutral Phase</v>
          </cell>
        </row>
        <row r="127">
          <cell r="A127">
            <v>1960</v>
          </cell>
          <cell r="B127" t="str">
            <v>Jun</v>
          </cell>
          <cell r="C127">
            <v>22068</v>
          </cell>
          <cell r="D127">
            <v>-0.06</v>
          </cell>
          <cell r="F127" t="str">
            <v>MJJ</v>
          </cell>
          <cell r="G127" t="str">
            <v>Neutral Phase</v>
          </cell>
        </row>
        <row r="128">
          <cell r="A128">
            <v>1960</v>
          </cell>
          <cell r="B128" t="str">
            <v>Jul</v>
          </cell>
          <cell r="C128">
            <v>22098</v>
          </cell>
          <cell r="D128">
            <v>7.0000000000000007E-2</v>
          </cell>
          <cell r="F128" t="str">
            <v>JJA</v>
          </cell>
          <cell r="G128" t="str">
            <v>Neutral Phase</v>
          </cell>
        </row>
        <row r="129">
          <cell r="A129">
            <v>1960</v>
          </cell>
          <cell r="B129" t="str">
            <v>Aug</v>
          </cell>
          <cell r="C129">
            <v>22129</v>
          </cell>
          <cell r="D129">
            <v>0.36</v>
          </cell>
          <cell r="F129" t="str">
            <v>JAS</v>
          </cell>
          <cell r="G129" t="str">
            <v>Neutral Phase</v>
          </cell>
        </row>
        <row r="130">
          <cell r="A130">
            <v>1960</v>
          </cell>
          <cell r="B130" t="str">
            <v>Sep</v>
          </cell>
          <cell r="C130">
            <v>22160</v>
          </cell>
          <cell r="D130">
            <v>0.28000000000000003</v>
          </cell>
          <cell r="F130" t="str">
            <v>ASO</v>
          </cell>
          <cell r="G130" t="str">
            <v>Neutral Phase</v>
          </cell>
        </row>
        <row r="131">
          <cell r="A131">
            <v>1960</v>
          </cell>
          <cell r="B131" t="str">
            <v>Oct</v>
          </cell>
          <cell r="C131">
            <v>22190</v>
          </cell>
          <cell r="D131">
            <v>0.18</v>
          </cell>
          <cell r="F131" t="str">
            <v>SON</v>
          </cell>
          <cell r="G131" t="str">
            <v>Neutral Phase</v>
          </cell>
        </row>
        <row r="132">
          <cell r="A132">
            <v>1960</v>
          </cell>
          <cell r="B132" t="str">
            <v>Nov</v>
          </cell>
          <cell r="C132">
            <v>22221</v>
          </cell>
          <cell r="D132">
            <v>0.15</v>
          </cell>
          <cell r="F132" t="str">
            <v>OND</v>
          </cell>
          <cell r="G132" t="str">
            <v>Neutral Phase</v>
          </cell>
        </row>
        <row r="133">
          <cell r="A133">
            <v>1960</v>
          </cell>
          <cell r="B133" t="str">
            <v>Dec</v>
          </cell>
          <cell r="C133">
            <v>22251</v>
          </cell>
          <cell r="D133">
            <v>0.04</v>
          </cell>
          <cell r="F133" t="str">
            <v>NDJ</v>
          </cell>
          <cell r="G133" t="str">
            <v>Neutral Phase</v>
          </cell>
        </row>
        <row r="134">
          <cell r="A134">
            <v>1961</v>
          </cell>
          <cell r="B134" t="str">
            <v>Jan</v>
          </cell>
          <cell r="C134">
            <v>22282</v>
          </cell>
          <cell r="D134">
            <v>-0.04</v>
          </cell>
          <cell r="F134" t="str">
            <v>DJF</v>
          </cell>
          <cell r="G134" t="str">
            <v>Neutral Phase</v>
          </cell>
        </row>
        <row r="135">
          <cell r="A135">
            <v>1961</v>
          </cell>
          <cell r="B135" t="str">
            <v>Feb</v>
          </cell>
          <cell r="C135">
            <v>22313</v>
          </cell>
          <cell r="D135">
            <v>0.1</v>
          </cell>
          <cell r="F135" t="str">
            <v>JFM</v>
          </cell>
          <cell r="G135" t="str">
            <v>Neutral Phase</v>
          </cell>
        </row>
        <row r="136">
          <cell r="A136">
            <v>1961</v>
          </cell>
          <cell r="B136" t="str">
            <v>Mar</v>
          </cell>
          <cell r="C136">
            <v>22341</v>
          </cell>
          <cell r="D136">
            <v>0.02</v>
          </cell>
          <cell r="F136" t="str">
            <v>FMA</v>
          </cell>
          <cell r="G136" t="str">
            <v>Neutral Phase</v>
          </cell>
        </row>
        <row r="137">
          <cell r="A137">
            <v>1961</v>
          </cell>
          <cell r="B137" t="str">
            <v>Apr</v>
          </cell>
          <cell r="C137">
            <v>22372</v>
          </cell>
          <cell r="D137">
            <v>0</v>
          </cell>
          <cell r="F137" t="str">
            <v>MAM</v>
          </cell>
          <cell r="G137" t="str">
            <v>Neutral Phase</v>
          </cell>
        </row>
        <row r="138">
          <cell r="A138">
            <v>1961</v>
          </cell>
          <cell r="B138" t="str">
            <v>May</v>
          </cell>
          <cell r="C138">
            <v>22402</v>
          </cell>
          <cell r="D138">
            <v>0.26</v>
          </cell>
          <cell r="F138" t="str">
            <v>AMJ</v>
          </cell>
          <cell r="G138" t="str">
            <v>Neutral Phase</v>
          </cell>
        </row>
        <row r="139">
          <cell r="A139">
            <v>1961</v>
          </cell>
          <cell r="B139" t="str">
            <v>Jun</v>
          </cell>
          <cell r="C139">
            <v>22433</v>
          </cell>
          <cell r="D139">
            <v>0.44</v>
          </cell>
          <cell r="F139" t="str">
            <v>MJJ</v>
          </cell>
          <cell r="G139" t="str">
            <v>Neutral Phase</v>
          </cell>
        </row>
        <row r="140">
          <cell r="A140">
            <v>1961</v>
          </cell>
          <cell r="B140" t="str">
            <v>Jul</v>
          </cell>
          <cell r="C140">
            <v>22463</v>
          </cell>
          <cell r="D140">
            <v>0.11</v>
          </cell>
          <cell r="F140" t="str">
            <v>JJA</v>
          </cell>
          <cell r="G140" t="str">
            <v>Neutral Phase</v>
          </cell>
        </row>
        <row r="141">
          <cell r="A141">
            <v>1961</v>
          </cell>
          <cell r="B141" t="str">
            <v>Aug</v>
          </cell>
          <cell r="C141">
            <v>22494</v>
          </cell>
          <cell r="D141">
            <v>-0.12</v>
          </cell>
          <cell r="F141" t="str">
            <v>JAS</v>
          </cell>
          <cell r="G141" t="str">
            <v>Neutral Phase</v>
          </cell>
        </row>
        <row r="142">
          <cell r="A142">
            <v>1961</v>
          </cell>
          <cell r="B142" t="str">
            <v>Sep</v>
          </cell>
          <cell r="C142">
            <v>22525</v>
          </cell>
          <cell r="D142">
            <v>-0.38</v>
          </cell>
          <cell r="F142" t="str">
            <v>ASO</v>
          </cell>
          <cell r="G142" t="str">
            <v>Neutral Phase</v>
          </cell>
        </row>
        <row r="143">
          <cell r="A143">
            <v>1961</v>
          </cell>
          <cell r="B143" t="str">
            <v>Oct</v>
          </cell>
          <cell r="C143">
            <v>22555</v>
          </cell>
          <cell r="D143">
            <v>-0.38</v>
          </cell>
          <cell r="F143" t="str">
            <v>SON</v>
          </cell>
          <cell r="G143" t="str">
            <v>Neutral Phase</v>
          </cell>
        </row>
        <row r="144">
          <cell r="A144">
            <v>1961</v>
          </cell>
          <cell r="B144" t="str">
            <v>Nov</v>
          </cell>
          <cell r="C144">
            <v>22586</v>
          </cell>
          <cell r="D144">
            <v>-0.01</v>
          </cell>
          <cell r="F144" t="str">
            <v>OND</v>
          </cell>
          <cell r="G144" t="str">
            <v>Neutral Phase</v>
          </cell>
        </row>
        <row r="145">
          <cell r="A145">
            <v>1961</v>
          </cell>
          <cell r="B145" t="str">
            <v>Dec</v>
          </cell>
          <cell r="C145">
            <v>22616</v>
          </cell>
          <cell r="D145">
            <v>-0.16</v>
          </cell>
          <cell r="F145" t="str">
            <v>NDJ</v>
          </cell>
          <cell r="G145" t="str">
            <v>Neutral Phase</v>
          </cell>
        </row>
        <row r="146">
          <cell r="A146">
            <v>1962</v>
          </cell>
          <cell r="B146" t="str">
            <v>Jan</v>
          </cell>
          <cell r="C146">
            <v>22647</v>
          </cell>
          <cell r="D146">
            <v>-0.3</v>
          </cell>
          <cell r="F146" t="str">
            <v>DJF</v>
          </cell>
          <cell r="G146" t="str">
            <v>Neutral Phase</v>
          </cell>
        </row>
        <row r="147">
          <cell r="A147">
            <v>1962</v>
          </cell>
          <cell r="B147" t="str">
            <v>Feb</v>
          </cell>
          <cell r="C147">
            <v>22678</v>
          </cell>
          <cell r="D147">
            <v>-0.26</v>
          </cell>
          <cell r="F147" t="str">
            <v>JFM</v>
          </cell>
          <cell r="G147" t="str">
            <v>Neutral Phase</v>
          </cell>
        </row>
        <row r="148">
          <cell r="A148">
            <v>1962</v>
          </cell>
          <cell r="B148" t="str">
            <v>Mar</v>
          </cell>
          <cell r="C148">
            <v>22706</v>
          </cell>
          <cell r="D148">
            <v>-0.11</v>
          </cell>
          <cell r="F148" t="str">
            <v>FMA</v>
          </cell>
          <cell r="G148" t="str">
            <v>Neutral Phase</v>
          </cell>
        </row>
        <row r="149">
          <cell r="A149">
            <v>1962</v>
          </cell>
          <cell r="B149" t="str">
            <v>Apr</v>
          </cell>
          <cell r="C149">
            <v>22737</v>
          </cell>
          <cell r="D149">
            <v>-0.24</v>
          </cell>
          <cell r="F149" t="str">
            <v>MAM</v>
          </cell>
          <cell r="G149" t="str">
            <v>Neutral Phase</v>
          </cell>
        </row>
        <row r="150">
          <cell r="A150">
            <v>1962</v>
          </cell>
          <cell r="B150" t="str">
            <v>May</v>
          </cell>
          <cell r="C150">
            <v>22767</v>
          </cell>
          <cell r="D150">
            <v>-0.44</v>
          </cell>
          <cell r="F150" t="str">
            <v>AMJ</v>
          </cell>
          <cell r="G150" t="str">
            <v>Neutral Phase</v>
          </cell>
        </row>
        <row r="151">
          <cell r="A151">
            <v>1962</v>
          </cell>
          <cell r="B151" t="str">
            <v>Jun</v>
          </cell>
          <cell r="C151">
            <v>22798</v>
          </cell>
          <cell r="D151">
            <v>-0.14000000000000001</v>
          </cell>
          <cell r="F151" t="str">
            <v>MJJ</v>
          </cell>
          <cell r="G151" t="str">
            <v>Neutral Phase</v>
          </cell>
        </row>
        <row r="152">
          <cell r="A152">
            <v>1962</v>
          </cell>
          <cell r="B152" t="str">
            <v>Jul</v>
          </cell>
          <cell r="C152">
            <v>22828</v>
          </cell>
          <cell r="D152">
            <v>0</v>
          </cell>
          <cell r="F152" t="str">
            <v>JJA</v>
          </cell>
          <cell r="G152" t="str">
            <v>Neutral Phase</v>
          </cell>
        </row>
        <row r="153">
          <cell r="A153">
            <v>1962</v>
          </cell>
          <cell r="B153" t="str">
            <v>Aug</v>
          </cell>
          <cell r="C153">
            <v>22859</v>
          </cell>
          <cell r="D153">
            <v>0.02</v>
          </cell>
          <cell r="F153" t="str">
            <v>JAS</v>
          </cell>
          <cell r="G153" t="str">
            <v>Neutral Phase</v>
          </cell>
        </row>
        <row r="154">
          <cell r="A154">
            <v>1962</v>
          </cell>
          <cell r="B154" t="str">
            <v>Sep</v>
          </cell>
          <cell r="C154">
            <v>22890</v>
          </cell>
          <cell r="D154">
            <v>-0.23</v>
          </cell>
          <cell r="F154" t="str">
            <v>ASO</v>
          </cell>
          <cell r="G154" t="str">
            <v>Neutral Phase</v>
          </cell>
        </row>
        <row r="155">
          <cell r="A155">
            <v>1962</v>
          </cell>
          <cell r="B155" t="str">
            <v>Oct</v>
          </cell>
          <cell r="C155">
            <v>22920</v>
          </cell>
          <cell r="D155">
            <v>-0.12</v>
          </cell>
          <cell r="F155" t="str">
            <v>SON</v>
          </cell>
          <cell r="G155" t="str">
            <v>Neutral Phase</v>
          </cell>
        </row>
        <row r="156">
          <cell r="A156">
            <v>1962</v>
          </cell>
          <cell r="B156" t="str">
            <v>Nov</v>
          </cell>
          <cell r="C156">
            <v>22951</v>
          </cell>
          <cell r="D156">
            <v>-0.32</v>
          </cell>
          <cell r="F156" t="str">
            <v>OND</v>
          </cell>
          <cell r="G156" t="str">
            <v>Neutral Phase</v>
          </cell>
        </row>
        <row r="157">
          <cell r="A157">
            <v>1962</v>
          </cell>
          <cell r="B157" t="str">
            <v>Dec</v>
          </cell>
          <cell r="C157">
            <v>22981</v>
          </cell>
          <cell r="D157">
            <v>-0.47</v>
          </cell>
          <cell r="F157" t="str">
            <v>NDJ</v>
          </cell>
          <cell r="G157" t="str">
            <v>Neutral Phase</v>
          </cell>
        </row>
        <row r="158">
          <cell r="A158">
            <v>1963</v>
          </cell>
          <cell r="B158" t="str">
            <v>Jan</v>
          </cell>
          <cell r="C158">
            <v>23012</v>
          </cell>
          <cell r="D158">
            <v>-0.5</v>
          </cell>
          <cell r="F158" t="str">
            <v>DJF</v>
          </cell>
          <cell r="G158" t="str">
            <v>Neutral Phase</v>
          </cell>
        </row>
        <row r="159">
          <cell r="A159">
            <v>1963</v>
          </cell>
          <cell r="B159" t="str">
            <v>Feb</v>
          </cell>
          <cell r="C159">
            <v>23043</v>
          </cell>
          <cell r="D159">
            <v>-0.23</v>
          </cell>
          <cell r="F159" t="str">
            <v>JFM</v>
          </cell>
          <cell r="G159" t="str">
            <v>Neutral Phase</v>
          </cell>
        </row>
        <row r="160">
          <cell r="A160">
            <v>1963</v>
          </cell>
          <cell r="B160" t="str">
            <v>Mar</v>
          </cell>
          <cell r="C160">
            <v>23071</v>
          </cell>
          <cell r="D160">
            <v>0.26</v>
          </cell>
          <cell r="F160" t="str">
            <v>FMA</v>
          </cell>
          <cell r="G160" t="str">
            <v>Neutral Phase</v>
          </cell>
        </row>
        <row r="161">
          <cell r="A161">
            <v>1963</v>
          </cell>
          <cell r="B161" t="str">
            <v>Apr</v>
          </cell>
          <cell r="C161">
            <v>23102</v>
          </cell>
          <cell r="D161">
            <v>0.41</v>
          </cell>
          <cell r="F161" t="str">
            <v>MAM</v>
          </cell>
          <cell r="G161" t="str">
            <v>Neutral Phase</v>
          </cell>
        </row>
        <row r="162">
          <cell r="A162">
            <v>1963</v>
          </cell>
          <cell r="B162" t="str">
            <v>May</v>
          </cell>
          <cell r="C162">
            <v>23132</v>
          </cell>
          <cell r="D162">
            <v>0.14000000000000001</v>
          </cell>
          <cell r="F162" t="str">
            <v>AMJ</v>
          </cell>
          <cell r="G162" t="str">
            <v>Neutral Phase</v>
          </cell>
        </row>
        <row r="163">
          <cell r="A163">
            <v>1963</v>
          </cell>
          <cell r="B163" t="str">
            <v>Jun</v>
          </cell>
          <cell r="C163">
            <v>23163</v>
          </cell>
          <cell r="D163">
            <v>0.39</v>
          </cell>
          <cell r="F163" t="str">
            <v>MJJ</v>
          </cell>
          <cell r="G163" t="str">
            <v>Warm Phase/El Nino</v>
          </cell>
        </row>
        <row r="164">
          <cell r="A164">
            <v>1963</v>
          </cell>
          <cell r="B164" t="str">
            <v>Jul</v>
          </cell>
          <cell r="C164">
            <v>23193</v>
          </cell>
          <cell r="D164">
            <v>1.02</v>
          </cell>
          <cell r="F164" t="str">
            <v>JJA</v>
          </cell>
          <cell r="G164" t="str">
            <v>Warm Phase/El Nino</v>
          </cell>
        </row>
        <row r="165">
          <cell r="A165">
            <v>1963</v>
          </cell>
          <cell r="B165" t="str">
            <v>Aug</v>
          </cell>
          <cell r="C165">
            <v>23224</v>
          </cell>
          <cell r="D165">
            <v>1.17</v>
          </cell>
          <cell r="F165" t="str">
            <v>JAS</v>
          </cell>
          <cell r="G165" t="str">
            <v>Warm Phase/El Nino</v>
          </cell>
        </row>
        <row r="166">
          <cell r="A166">
            <v>1963</v>
          </cell>
          <cell r="B166" t="str">
            <v>Sep</v>
          </cell>
          <cell r="C166">
            <v>23255</v>
          </cell>
          <cell r="D166">
            <v>1.23</v>
          </cell>
          <cell r="F166" t="str">
            <v>ASO</v>
          </cell>
          <cell r="G166" t="str">
            <v>Warm Phase/El Nino</v>
          </cell>
        </row>
        <row r="167">
          <cell r="A167">
            <v>1963</v>
          </cell>
          <cell r="B167" t="str">
            <v>Oct</v>
          </cell>
          <cell r="C167">
            <v>23285</v>
          </cell>
          <cell r="D167">
            <v>1.26</v>
          </cell>
          <cell r="F167" t="str">
            <v>SON</v>
          </cell>
          <cell r="G167" t="str">
            <v>Warm Phase/El Nino</v>
          </cell>
        </row>
        <row r="168">
          <cell r="A168">
            <v>1963</v>
          </cell>
          <cell r="B168" t="str">
            <v>Nov</v>
          </cell>
          <cell r="C168">
            <v>23316</v>
          </cell>
          <cell r="D168">
            <v>1.39</v>
          </cell>
          <cell r="F168" t="str">
            <v>OND</v>
          </cell>
          <cell r="G168" t="str">
            <v>Warm Phase/El Nino</v>
          </cell>
        </row>
        <row r="169">
          <cell r="A169">
            <v>1963</v>
          </cell>
          <cell r="B169" t="str">
            <v>Dec</v>
          </cell>
          <cell r="C169">
            <v>23346</v>
          </cell>
          <cell r="D169">
            <v>1.47</v>
          </cell>
          <cell r="F169" t="str">
            <v>NDJ</v>
          </cell>
          <cell r="G169" t="str">
            <v>Warm Phase/El Nino</v>
          </cell>
        </row>
        <row r="170">
          <cell r="A170">
            <v>1964</v>
          </cell>
          <cell r="B170" t="str">
            <v>Jan</v>
          </cell>
          <cell r="C170">
            <v>23377</v>
          </cell>
          <cell r="D170">
            <v>1.06</v>
          </cell>
          <cell r="F170" t="str">
            <v>DJF</v>
          </cell>
          <cell r="G170" t="str">
            <v>Warm Phase/El Nino</v>
          </cell>
        </row>
        <row r="171">
          <cell r="A171">
            <v>1964</v>
          </cell>
          <cell r="B171" t="str">
            <v>Feb</v>
          </cell>
          <cell r="C171">
            <v>23408</v>
          </cell>
          <cell r="D171">
            <v>0.68</v>
          </cell>
          <cell r="F171" t="str">
            <v>JFM</v>
          </cell>
          <cell r="G171" t="str">
            <v>Warm Phase/El Nino</v>
          </cell>
        </row>
        <row r="172">
          <cell r="A172">
            <v>1964</v>
          </cell>
          <cell r="B172" t="str">
            <v>Mar</v>
          </cell>
          <cell r="C172">
            <v>23437</v>
          </cell>
          <cell r="D172">
            <v>0.1</v>
          </cell>
          <cell r="F172" t="str">
            <v>FMA</v>
          </cell>
          <cell r="G172" t="str">
            <v>Neutral Phase</v>
          </cell>
        </row>
        <row r="173">
          <cell r="A173">
            <v>1964</v>
          </cell>
          <cell r="B173" t="str">
            <v>Apr</v>
          </cell>
          <cell r="C173">
            <v>23468</v>
          </cell>
          <cell r="D173">
            <v>-0.42</v>
          </cell>
          <cell r="F173" t="str">
            <v>MAM</v>
          </cell>
          <cell r="G173" t="str">
            <v>Neutral Phase</v>
          </cell>
        </row>
        <row r="174">
          <cell r="A174">
            <v>1964</v>
          </cell>
          <cell r="B174" t="str">
            <v>May</v>
          </cell>
          <cell r="C174">
            <v>23498</v>
          </cell>
          <cell r="D174">
            <v>-0.67</v>
          </cell>
          <cell r="F174" t="str">
            <v>AMJ</v>
          </cell>
          <cell r="G174" t="str">
            <v>Cool Phase/La Nina</v>
          </cell>
        </row>
        <row r="175">
          <cell r="A175">
            <v>1964</v>
          </cell>
          <cell r="B175" t="str">
            <v>Jun</v>
          </cell>
          <cell r="C175">
            <v>23529</v>
          </cell>
          <cell r="D175">
            <v>-0.64</v>
          </cell>
          <cell r="F175" t="str">
            <v>MJJ</v>
          </cell>
          <cell r="G175" t="str">
            <v>Cool Phase/La Nina</v>
          </cell>
        </row>
        <row r="176">
          <cell r="A176">
            <v>1964</v>
          </cell>
          <cell r="B176" t="str">
            <v>Jul</v>
          </cell>
          <cell r="C176">
            <v>23559</v>
          </cell>
          <cell r="D176">
            <v>-0.43</v>
          </cell>
          <cell r="F176" t="str">
            <v>JJA</v>
          </cell>
          <cell r="G176" t="str">
            <v>Cool Phase/La Nina</v>
          </cell>
        </row>
        <row r="177">
          <cell r="A177">
            <v>1964</v>
          </cell>
          <cell r="B177" t="str">
            <v>Aug</v>
          </cell>
          <cell r="C177">
            <v>23590</v>
          </cell>
          <cell r="D177">
            <v>-0.72</v>
          </cell>
          <cell r="F177" t="str">
            <v>JAS</v>
          </cell>
          <cell r="G177" t="str">
            <v>Cool Phase/La Nina</v>
          </cell>
        </row>
        <row r="178">
          <cell r="A178">
            <v>1964</v>
          </cell>
          <cell r="B178" t="str">
            <v>Sep</v>
          </cell>
          <cell r="C178">
            <v>23621</v>
          </cell>
          <cell r="D178">
            <v>-0.84</v>
          </cell>
          <cell r="F178" t="str">
            <v>ASO</v>
          </cell>
          <cell r="G178" t="str">
            <v>Cool Phase/La Nina</v>
          </cell>
        </row>
        <row r="179">
          <cell r="A179">
            <v>1964</v>
          </cell>
          <cell r="B179" t="str">
            <v>Oct</v>
          </cell>
          <cell r="C179">
            <v>23651</v>
          </cell>
          <cell r="D179">
            <v>-0.73</v>
          </cell>
          <cell r="F179" t="str">
            <v>SON</v>
          </cell>
          <cell r="G179" t="str">
            <v>Cool Phase/La Nina</v>
          </cell>
        </row>
        <row r="180">
          <cell r="A180">
            <v>1964</v>
          </cell>
          <cell r="B180" t="str">
            <v>Nov</v>
          </cell>
          <cell r="C180">
            <v>23682</v>
          </cell>
          <cell r="D180">
            <v>-0.82</v>
          </cell>
          <cell r="F180" t="str">
            <v>OND</v>
          </cell>
          <cell r="G180" t="str">
            <v>Cool Phase/La Nina</v>
          </cell>
        </row>
        <row r="181">
          <cell r="A181">
            <v>1964</v>
          </cell>
          <cell r="B181" t="str">
            <v>Dec</v>
          </cell>
          <cell r="C181">
            <v>23712</v>
          </cell>
          <cell r="D181">
            <v>-0.92</v>
          </cell>
          <cell r="F181" t="str">
            <v>NDJ</v>
          </cell>
          <cell r="G181" t="str">
            <v>Cool Phase/La Nina</v>
          </cell>
        </row>
        <row r="182">
          <cell r="A182">
            <v>1965</v>
          </cell>
          <cell r="B182" t="str">
            <v>Jan</v>
          </cell>
          <cell r="C182">
            <v>23743</v>
          </cell>
          <cell r="D182">
            <v>-0.61</v>
          </cell>
          <cell r="F182" t="str">
            <v>DJF</v>
          </cell>
          <cell r="G182" t="str">
            <v>Cool Phase/La Nina</v>
          </cell>
        </row>
        <row r="183">
          <cell r="A183">
            <v>1965</v>
          </cell>
          <cell r="B183" t="str">
            <v>Feb</v>
          </cell>
          <cell r="C183">
            <v>23774</v>
          </cell>
          <cell r="D183">
            <v>-0.25</v>
          </cell>
          <cell r="F183" t="str">
            <v>JFM</v>
          </cell>
          <cell r="G183" t="str">
            <v>Neutral Phase</v>
          </cell>
        </row>
        <row r="184">
          <cell r="A184">
            <v>1965</v>
          </cell>
          <cell r="B184" t="str">
            <v>Mar</v>
          </cell>
          <cell r="C184">
            <v>23802</v>
          </cell>
          <cell r="D184">
            <v>0.03</v>
          </cell>
          <cell r="F184" t="str">
            <v>FMA</v>
          </cell>
          <cell r="G184" t="str">
            <v>Neutral Phase</v>
          </cell>
        </row>
        <row r="185">
          <cell r="A185">
            <v>1965</v>
          </cell>
          <cell r="B185" t="str">
            <v>Apr</v>
          </cell>
          <cell r="C185">
            <v>23833</v>
          </cell>
          <cell r="D185">
            <v>0.01</v>
          </cell>
          <cell r="F185" t="str">
            <v>MAM</v>
          </cell>
          <cell r="G185" t="str">
            <v>Neutral Phase</v>
          </cell>
        </row>
        <row r="186">
          <cell r="A186">
            <v>1965</v>
          </cell>
          <cell r="B186" t="str">
            <v>May</v>
          </cell>
          <cell r="C186">
            <v>23863</v>
          </cell>
          <cell r="D186">
            <v>0.5</v>
          </cell>
          <cell r="F186" t="str">
            <v>AMJ</v>
          </cell>
          <cell r="G186" t="str">
            <v>Neutral Phase</v>
          </cell>
        </row>
        <row r="187">
          <cell r="A187">
            <v>1965</v>
          </cell>
          <cell r="B187" t="str">
            <v>Jun</v>
          </cell>
          <cell r="C187">
            <v>23894</v>
          </cell>
          <cell r="D187">
            <v>0.86</v>
          </cell>
          <cell r="F187" t="str">
            <v>MJJ</v>
          </cell>
          <cell r="G187" t="str">
            <v>Warm Phase/El Nino</v>
          </cell>
        </row>
        <row r="188">
          <cell r="A188">
            <v>1965</v>
          </cell>
          <cell r="B188" t="str">
            <v>Jul</v>
          </cell>
          <cell r="C188">
            <v>23924</v>
          </cell>
          <cell r="D188">
            <v>1.1399999999999999</v>
          </cell>
          <cell r="F188" t="str">
            <v>JJA</v>
          </cell>
          <cell r="G188" t="str">
            <v>Warm Phase/El Nino</v>
          </cell>
        </row>
        <row r="189">
          <cell r="A189">
            <v>1965</v>
          </cell>
          <cell r="B189" t="str">
            <v>Aug</v>
          </cell>
          <cell r="C189">
            <v>23955</v>
          </cell>
          <cell r="D189">
            <v>1.66</v>
          </cell>
          <cell r="F189" t="str">
            <v>JAS</v>
          </cell>
          <cell r="G189" t="str">
            <v>Warm Phase/El Nino</v>
          </cell>
        </row>
        <row r="190">
          <cell r="A190">
            <v>1965</v>
          </cell>
          <cell r="B190" t="str">
            <v>Sep</v>
          </cell>
          <cell r="C190">
            <v>23986</v>
          </cell>
          <cell r="D190">
            <v>1.84</v>
          </cell>
          <cell r="F190" t="str">
            <v>ASO</v>
          </cell>
          <cell r="G190" t="str">
            <v>Warm Phase/El Nino</v>
          </cell>
        </row>
        <row r="191">
          <cell r="A191">
            <v>1965</v>
          </cell>
          <cell r="B191" t="str">
            <v>Oct</v>
          </cell>
          <cell r="C191">
            <v>24016</v>
          </cell>
          <cell r="D191">
            <v>2.06</v>
          </cell>
          <cell r="F191" t="str">
            <v>SON</v>
          </cell>
          <cell r="G191" t="str">
            <v>Warm Phase/El Nino</v>
          </cell>
        </row>
        <row r="192">
          <cell r="A192">
            <v>1965</v>
          </cell>
          <cell r="B192" t="str">
            <v>Nov</v>
          </cell>
          <cell r="C192">
            <v>24047</v>
          </cell>
          <cell r="D192">
            <v>2.0299999999999998</v>
          </cell>
          <cell r="F192" t="str">
            <v>OND</v>
          </cell>
          <cell r="G192" t="str">
            <v>Warm Phase/El Nino</v>
          </cell>
        </row>
        <row r="193">
          <cell r="A193">
            <v>1965</v>
          </cell>
          <cell r="B193" t="str">
            <v>Dec</v>
          </cell>
          <cell r="C193">
            <v>24077</v>
          </cell>
          <cell r="D193">
            <v>1.81</v>
          </cell>
          <cell r="F193" t="str">
            <v>NDJ</v>
          </cell>
          <cell r="G193" t="str">
            <v>Warm Phase/El Nino</v>
          </cell>
        </row>
        <row r="194">
          <cell r="A194">
            <v>1966</v>
          </cell>
          <cell r="B194" t="str">
            <v>Jan</v>
          </cell>
          <cell r="C194">
            <v>24108</v>
          </cell>
          <cell r="D194">
            <v>1.31</v>
          </cell>
          <cell r="F194" t="str">
            <v>DJF</v>
          </cell>
          <cell r="G194" t="str">
            <v>Warm Phase/El Nino</v>
          </cell>
        </row>
        <row r="195">
          <cell r="A195">
            <v>1966</v>
          </cell>
          <cell r="B195" t="str">
            <v>Feb</v>
          </cell>
          <cell r="C195">
            <v>24139</v>
          </cell>
          <cell r="D195">
            <v>1</v>
          </cell>
          <cell r="F195" t="str">
            <v>JFM</v>
          </cell>
          <cell r="G195" t="str">
            <v>Warm Phase/El Nino</v>
          </cell>
        </row>
        <row r="196">
          <cell r="A196">
            <v>1966</v>
          </cell>
          <cell r="B196" t="str">
            <v>Mar</v>
          </cell>
          <cell r="C196">
            <v>24167</v>
          </cell>
          <cell r="D196">
            <v>1.19</v>
          </cell>
          <cell r="F196" t="str">
            <v>FMA</v>
          </cell>
          <cell r="G196" t="str">
            <v>Warm Phase/El Nino</v>
          </cell>
        </row>
        <row r="197">
          <cell r="A197">
            <v>1966</v>
          </cell>
          <cell r="B197" t="str">
            <v>Apr</v>
          </cell>
          <cell r="C197">
            <v>24198</v>
          </cell>
          <cell r="D197">
            <v>0.76</v>
          </cell>
          <cell r="F197" t="str">
            <v>MAM</v>
          </cell>
          <cell r="G197" t="str">
            <v>Warm Phase/El Nino</v>
          </cell>
        </row>
        <row r="198">
          <cell r="A198">
            <v>1966</v>
          </cell>
          <cell r="B198" t="str">
            <v>May</v>
          </cell>
          <cell r="C198">
            <v>24228</v>
          </cell>
          <cell r="D198">
            <v>0.02</v>
          </cell>
          <cell r="F198" t="str">
            <v>AMJ</v>
          </cell>
          <cell r="G198" t="str">
            <v>Neutral Phase</v>
          </cell>
        </row>
        <row r="199">
          <cell r="A199">
            <v>1966</v>
          </cell>
          <cell r="B199" t="str">
            <v>Jun</v>
          </cell>
          <cell r="C199">
            <v>24259</v>
          </cell>
          <cell r="D199">
            <v>0.28999999999999998</v>
          </cell>
          <cell r="F199" t="str">
            <v>MJJ</v>
          </cell>
          <cell r="G199" t="str">
            <v>Neutral Phase</v>
          </cell>
        </row>
        <row r="200">
          <cell r="A200">
            <v>1966</v>
          </cell>
          <cell r="B200" t="str">
            <v>Jul</v>
          </cell>
          <cell r="C200">
            <v>24289</v>
          </cell>
          <cell r="D200">
            <v>0.42</v>
          </cell>
          <cell r="F200" t="str">
            <v>JJA</v>
          </cell>
          <cell r="G200" t="str">
            <v>Neutral Phase</v>
          </cell>
        </row>
        <row r="201">
          <cell r="A201">
            <v>1966</v>
          </cell>
          <cell r="B201" t="str">
            <v>Aug</v>
          </cell>
          <cell r="C201">
            <v>24320</v>
          </cell>
          <cell r="D201">
            <v>0.02</v>
          </cell>
          <cell r="F201" t="str">
            <v>JAS</v>
          </cell>
          <cell r="G201" t="str">
            <v>Neutral Phase</v>
          </cell>
        </row>
        <row r="202">
          <cell r="A202">
            <v>1966</v>
          </cell>
          <cell r="B202" t="str">
            <v>Sep</v>
          </cell>
          <cell r="C202">
            <v>24351</v>
          </cell>
          <cell r="D202">
            <v>-7.0000000000000007E-2</v>
          </cell>
          <cell r="F202" t="str">
            <v>ASO</v>
          </cell>
          <cell r="G202" t="str">
            <v>Neutral Phase</v>
          </cell>
        </row>
        <row r="203">
          <cell r="A203">
            <v>1966</v>
          </cell>
          <cell r="B203" t="str">
            <v>Oct</v>
          </cell>
          <cell r="C203">
            <v>24381</v>
          </cell>
          <cell r="D203">
            <v>-0.11</v>
          </cell>
          <cell r="F203" t="str">
            <v>SON</v>
          </cell>
          <cell r="G203" t="str">
            <v>Neutral Phase</v>
          </cell>
        </row>
        <row r="204">
          <cell r="A204">
            <v>1966</v>
          </cell>
          <cell r="B204" t="str">
            <v>Nov</v>
          </cell>
          <cell r="C204">
            <v>24412</v>
          </cell>
          <cell r="D204">
            <v>-0.12</v>
          </cell>
          <cell r="F204" t="str">
            <v>OND</v>
          </cell>
          <cell r="G204" t="str">
            <v>Neutral Phase</v>
          </cell>
        </row>
        <row r="205">
          <cell r="A205">
            <v>1966</v>
          </cell>
          <cell r="B205" t="str">
            <v>Dec</v>
          </cell>
          <cell r="C205">
            <v>24442</v>
          </cell>
          <cell r="D205">
            <v>-0.31</v>
          </cell>
          <cell r="F205" t="str">
            <v>NDJ</v>
          </cell>
          <cell r="G205" t="str">
            <v>Neutral Phase</v>
          </cell>
        </row>
        <row r="206">
          <cell r="A206">
            <v>1967</v>
          </cell>
          <cell r="B206" t="str">
            <v>Jan</v>
          </cell>
          <cell r="C206">
            <v>24473</v>
          </cell>
          <cell r="D206">
            <v>-0.48</v>
          </cell>
          <cell r="F206" t="str">
            <v>DJF</v>
          </cell>
          <cell r="G206" t="str">
            <v>Neutral Phase</v>
          </cell>
        </row>
        <row r="207">
          <cell r="A207">
            <v>1967</v>
          </cell>
          <cell r="B207" t="str">
            <v>Feb</v>
          </cell>
          <cell r="C207">
            <v>24504</v>
          </cell>
          <cell r="D207">
            <v>-0.44</v>
          </cell>
          <cell r="F207" t="str">
            <v>JFM</v>
          </cell>
          <cell r="G207" t="str">
            <v>Neutral Phase</v>
          </cell>
        </row>
        <row r="208">
          <cell r="A208">
            <v>1967</v>
          </cell>
          <cell r="B208" t="str">
            <v>Mar</v>
          </cell>
          <cell r="C208">
            <v>24532</v>
          </cell>
          <cell r="D208">
            <v>-0.51</v>
          </cell>
          <cell r="F208" t="str">
            <v>FMA</v>
          </cell>
          <cell r="G208" t="str">
            <v>Cool Phase/La Nina</v>
          </cell>
        </row>
        <row r="209">
          <cell r="A209">
            <v>1967</v>
          </cell>
          <cell r="B209" t="str">
            <v>Apr</v>
          </cell>
          <cell r="C209">
            <v>24563</v>
          </cell>
          <cell r="D209">
            <v>-0.66</v>
          </cell>
          <cell r="F209" t="str">
            <v>MAM</v>
          </cell>
          <cell r="G209" t="str">
            <v>Neutral Phase</v>
          </cell>
        </row>
        <row r="210">
          <cell r="A210">
            <v>1967</v>
          </cell>
          <cell r="B210" t="str">
            <v>May</v>
          </cell>
          <cell r="C210">
            <v>24593</v>
          </cell>
          <cell r="D210">
            <v>-0.18</v>
          </cell>
          <cell r="F210" t="str">
            <v>AMJ</v>
          </cell>
          <cell r="G210" t="str">
            <v>Neutral Phase</v>
          </cell>
        </row>
        <row r="211">
          <cell r="A211">
            <v>1967</v>
          </cell>
          <cell r="B211" t="str">
            <v>Jun</v>
          </cell>
          <cell r="C211">
            <v>24624</v>
          </cell>
          <cell r="D211">
            <v>0.12</v>
          </cell>
          <cell r="F211" t="str">
            <v>MJJ</v>
          </cell>
          <cell r="G211" t="str">
            <v>Neutral Phase</v>
          </cell>
        </row>
        <row r="212">
          <cell r="A212">
            <v>1967</v>
          </cell>
          <cell r="B212" t="str">
            <v>Jul</v>
          </cell>
          <cell r="C212">
            <v>24654</v>
          </cell>
          <cell r="D212">
            <v>0.06</v>
          </cell>
          <cell r="F212" t="str">
            <v>JJA</v>
          </cell>
          <cell r="G212" t="str">
            <v>Neutral Phase</v>
          </cell>
        </row>
        <row r="213">
          <cell r="A213">
            <v>1967</v>
          </cell>
          <cell r="B213" t="str">
            <v>Aug</v>
          </cell>
          <cell r="C213">
            <v>24685</v>
          </cell>
          <cell r="D213">
            <v>-0.03</v>
          </cell>
          <cell r="F213" t="str">
            <v>JAS</v>
          </cell>
          <cell r="G213" t="str">
            <v>Neutral Phase</v>
          </cell>
        </row>
        <row r="214">
          <cell r="A214">
            <v>1967</v>
          </cell>
          <cell r="B214" t="str">
            <v>Sep</v>
          </cell>
          <cell r="C214">
            <v>24716</v>
          </cell>
          <cell r="D214">
            <v>-0.49</v>
          </cell>
          <cell r="F214" t="str">
            <v>ASO</v>
          </cell>
          <cell r="G214" t="str">
            <v>Neutral Phase</v>
          </cell>
        </row>
        <row r="215">
          <cell r="A215">
            <v>1967</v>
          </cell>
          <cell r="B215" t="str">
            <v>Oct</v>
          </cell>
          <cell r="C215">
            <v>24746</v>
          </cell>
          <cell r="D215">
            <v>-0.36</v>
          </cell>
          <cell r="F215" t="str">
            <v>SON</v>
          </cell>
          <cell r="G215" t="str">
            <v>Neutral Phase</v>
          </cell>
        </row>
        <row r="216">
          <cell r="A216">
            <v>1967</v>
          </cell>
          <cell r="B216" t="str">
            <v>Nov</v>
          </cell>
          <cell r="C216">
            <v>24777</v>
          </cell>
          <cell r="D216">
            <v>-0.28000000000000003</v>
          </cell>
          <cell r="F216" t="str">
            <v>OND</v>
          </cell>
          <cell r="G216" t="str">
            <v>Neutral Phase</v>
          </cell>
        </row>
        <row r="217">
          <cell r="A217">
            <v>1967</v>
          </cell>
          <cell r="B217" t="str">
            <v>Dec</v>
          </cell>
          <cell r="C217">
            <v>24807</v>
          </cell>
          <cell r="D217">
            <v>-0.38</v>
          </cell>
          <cell r="F217" t="str">
            <v>NDJ</v>
          </cell>
          <cell r="G217" t="str">
            <v>Neutral Phase</v>
          </cell>
        </row>
        <row r="218">
          <cell r="A218">
            <v>1968</v>
          </cell>
          <cell r="B218" t="str">
            <v>Jan</v>
          </cell>
          <cell r="C218">
            <v>24838</v>
          </cell>
          <cell r="D218">
            <v>-0.66</v>
          </cell>
          <cell r="F218" t="str">
            <v>DJF</v>
          </cell>
          <cell r="G218" t="str">
            <v>Cool Phase/La Nina</v>
          </cell>
        </row>
        <row r="219">
          <cell r="A219">
            <v>1968</v>
          </cell>
          <cell r="B219" t="str">
            <v>Feb</v>
          </cell>
          <cell r="C219">
            <v>24869</v>
          </cell>
          <cell r="D219">
            <v>-0.86</v>
          </cell>
          <cell r="F219" t="str">
            <v>JFM</v>
          </cell>
          <cell r="G219" t="str">
            <v>Cool Phase/La Nina</v>
          </cell>
        </row>
        <row r="220">
          <cell r="A220">
            <v>1968</v>
          </cell>
          <cell r="B220" t="str">
            <v>Mar</v>
          </cell>
          <cell r="C220">
            <v>24898</v>
          </cell>
          <cell r="D220">
            <v>-0.68</v>
          </cell>
          <cell r="F220" t="str">
            <v>FMA</v>
          </cell>
          <cell r="G220" t="str">
            <v>Cool Phase/La Nina</v>
          </cell>
        </row>
        <row r="221">
          <cell r="A221">
            <v>1968</v>
          </cell>
          <cell r="B221" t="str">
            <v>Apr</v>
          </cell>
          <cell r="C221">
            <v>24929</v>
          </cell>
          <cell r="D221">
            <v>-0.3</v>
          </cell>
          <cell r="F221" t="str">
            <v>MAM</v>
          </cell>
          <cell r="G221" t="str">
            <v>Neutral Phase</v>
          </cell>
        </row>
        <row r="222">
          <cell r="A222">
            <v>1968</v>
          </cell>
          <cell r="B222" t="str">
            <v>May</v>
          </cell>
          <cell r="C222">
            <v>24959</v>
          </cell>
          <cell r="D222">
            <v>-0.34</v>
          </cell>
          <cell r="F222" t="str">
            <v>AMJ</v>
          </cell>
          <cell r="G222" t="str">
            <v>Neutral Phase</v>
          </cell>
        </row>
        <row r="223">
          <cell r="A223">
            <v>1968</v>
          </cell>
          <cell r="B223" t="str">
            <v>Jun</v>
          </cell>
          <cell r="C223">
            <v>24990</v>
          </cell>
          <cell r="D223">
            <v>0.52</v>
          </cell>
          <cell r="F223" t="str">
            <v>MJJ</v>
          </cell>
          <cell r="G223" t="str">
            <v>Neutral Phase</v>
          </cell>
        </row>
        <row r="224">
          <cell r="A224">
            <v>1968</v>
          </cell>
          <cell r="B224" t="str">
            <v>Jul</v>
          </cell>
          <cell r="C224">
            <v>25020</v>
          </cell>
          <cell r="D224">
            <v>0.66</v>
          </cell>
          <cell r="F224" t="str">
            <v>JJA</v>
          </cell>
          <cell r="G224" t="str">
            <v>Warm Phase/El Nino</v>
          </cell>
        </row>
        <row r="225">
          <cell r="A225">
            <v>1968</v>
          </cell>
          <cell r="B225" t="str">
            <v>Aug</v>
          </cell>
          <cell r="C225">
            <v>25051</v>
          </cell>
          <cell r="D225">
            <v>0.54</v>
          </cell>
          <cell r="F225" t="str">
            <v>JAS</v>
          </cell>
          <cell r="G225" t="str">
            <v>Warm Phase/El Nino</v>
          </cell>
        </row>
        <row r="226">
          <cell r="A226">
            <v>1968</v>
          </cell>
          <cell r="B226" t="str">
            <v>Sep</v>
          </cell>
          <cell r="C226">
            <v>25082</v>
          </cell>
          <cell r="D226">
            <v>0.38</v>
          </cell>
          <cell r="F226" t="str">
            <v>ASO</v>
          </cell>
          <cell r="G226" t="str">
            <v>Neutral Phase</v>
          </cell>
        </row>
        <row r="227">
          <cell r="A227">
            <v>1968</v>
          </cell>
          <cell r="B227" t="str">
            <v>Oct</v>
          </cell>
          <cell r="C227">
            <v>25112</v>
          </cell>
          <cell r="D227">
            <v>0.42</v>
          </cell>
          <cell r="F227" t="str">
            <v>SON</v>
          </cell>
          <cell r="G227" t="str">
            <v>Warm Phase/El Nino</v>
          </cell>
        </row>
        <row r="228">
          <cell r="A228">
            <v>1968</v>
          </cell>
          <cell r="B228" t="str">
            <v>Nov</v>
          </cell>
          <cell r="C228">
            <v>25143</v>
          </cell>
          <cell r="D228">
            <v>0.85</v>
          </cell>
          <cell r="F228" t="str">
            <v>OND</v>
          </cell>
          <cell r="G228" t="str">
            <v>Warm Phase/El Nino</v>
          </cell>
        </row>
        <row r="229">
          <cell r="A229">
            <v>1968</v>
          </cell>
          <cell r="B229" t="str">
            <v>Dec</v>
          </cell>
          <cell r="C229">
            <v>25173</v>
          </cell>
          <cell r="D229">
            <v>0.94</v>
          </cell>
          <cell r="F229" t="str">
            <v>NDJ</v>
          </cell>
          <cell r="G229" t="str">
            <v>Warm Phase/El Nino</v>
          </cell>
        </row>
        <row r="230">
          <cell r="A230">
            <v>1969</v>
          </cell>
          <cell r="B230" t="str">
            <v>Jan</v>
          </cell>
          <cell r="C230">
            <v>25204</v>
          </cell>
          <cell r="D230">
            <v>1.1399999999999999</v>
          </cell>
          <cell r="F230" t="str">
            <v>DJF</v>
          </cell>
          <cell r="G230" t="str">
            <v>Warm Phase/El Nino</v>
          </cell>
        </row>
        <row r="231">
          <cell r="A231">
            <v>1969</v>
          </cell>
          <cell r="B231" t="str">
            <v>Feb</v>
          </cell>
          <cell r="C231">
            <v>25235</v>
          </cell>
          <cell r="D231">
            <v>1.31</v>
          </cell>
          <cell r="F231" t="str">
            <v>JFM</v>
          </cell>
          <cell r="G231" t="str">
            <v>Warm Phase/El Nino</v>
          </cell>
        </row>
        <row r="232">
          <cell r="A232">
            <v>1969</v>
          </cell>
          <cell r="B232" t="str">
            <v>Mar</v>
          </cell>
          <cell r="C232">
            <v>25263</v>
          </cell>
          <cell r="D232">
            <v>0.81</v>
          </cell>
          <cell r="F232" t="str">
            <v>FMA</v>
          </cell>
          <cell r="G232" t="str">
            <v>Warm Phase/El Nino</v>
          </cell>
        </row>
        <row r="233">
          <cell r="A233">
            <v>1969</v>
          </cell>
          <cell r="B233" t="str">
            <v>Apr</v>
          </cell>
          <cell r="C233">
            <v>25294</v>
          </cell>
          <cell r="D233">
            <v>0.73</v>
          </cell>
          <cell r="F233" t="str">
            <v>MAM</v>
          </cell>
          <cell r="G233" t="str">
            <v>Warm Phase/El Nino</v>
          </cell>
        </row>
        <row r="234">
          <cell r="A234">
            <v>1969</v>
          </cell>
          <cell r="B234" t="str">
            <v>May</v>
          </cell>
          <cell r="C234">
            <v>25324</v>
          </cell>
          <cell r="D234">
            <v>0.76</v>
          </cell>
          <cell r="F234" t="str">
            <v>AMJ</v>
          </cell>
          <cell r="G234" t="str">
            <v>Warm Phase/El Nino</v>
          </cell>
        </row>
        <row r="235">
          <cell r="A235">
            <v>1969</v>
          </cell>
          <cell r="B235" t="str">
            <v>Jun</v>
          </cell>
          <cell r="C235">
            <v>25355</v>
          </cell>
          <cell r="D235">
            <v>0.35</v>
          </cell>
          <cell r="F235" t="str">
            <v>MJJ</v>
          </cell>
          <cell r="G235" t="str">
            <v>Neutral Phase</v>
          </cell>
        </row>
        <row r="236">
          <cell r="A236">
            <v>1969</v>
          </cell>
          <cell r="B236" t="str">
            <v>Jul</v>
          </cell>
          <cell r="C236">
            <v>25385</v>
          </cell>
          <cell r="D236">
            <v>0.18</v>
          </cell>
          <cell r="F236" t="str">
            <v>JJA</v>
          </cell>
          <cell r="G236" t="str">
            <v>Neutral Phase</v>
          </cell>
        </row>
        <row r="237">
          <cell r="A237">
            <v>1969</v>
          </cell>
          <cell r="B237" t="str">
            <v>Aug</v>
          </cell>
          <cell r="C237">
            <v>25416</v>
          </cell>
          <cell r="D237">
            <v>0.56000000000000005</v>
          </cell>
          <cell r="F237" t="str">
            <v>JAS</v>
          </cell>
          <cell r="G237" t="str">
            <v>Warm Phase/El Nino</v>
          </cell>
        </row>
        <row r="238">
          <cell r="A238">
            <v>1969</v>
          </cell>
          <cell r="B238" t="str">
            <v>Sep</v>
          </cell>
          <cell r="C238">
            <v>25447</v>
          </cell>
          <cell r="D238">
            <v>0.81</v>
          </cell>
          <cell r="F238" t="str">
            <v>ASO</v>
          </cell>
          <cell r="G238" t="str">
            <v>Warm Phase/El Nino</v>
          </cell>
        </row>
        <row r="239">
          <cell r="A239">
            <v>1969</v>
          </cell>
          <cell r="B239" t="str">
            <v>Oct</v>
          </cell>
          <cell r="C239">
            <v>25477</v>
          </cell>
          <cell r="D239">
            <v>1.01</v>
          </cell>
          <cell r="F239" t="str">
            <v>SON</v>
          </cell>
          <cell r="G239" t="str">
            <v>Warm Phase/El Nino</v>
          </cell>
        </row>
        <row r="240">
          <cell r="A240">
            <v>1969</v>
          </cell>
          <cell r="B240" t="str">
            <v>Nov</v>
          </cell>
          <cell r="C240">
            <v>25508</v>
          </cell>
          <cell r="D240">
            <v>0.76</v>
          </cell>
          <cell r="F240" t="str">
            <v>OND</v>
          </cell>
          <cell r="G240" t="str">
            <v>Warm Phase/El Nino</v>
          </cell>
        </row>
        <row r="241">
          <cell r="A241">
            <v>1969</v>
          </cell>
          <cell r="B241" t="str">
            <v>Dec</v>
          </cell>
          <cell r="C241">
            <v>25538</v>
          </cell>
          <cell r="D241">
            <v>0.66</v>
          </cell>
          <cell r="F241" t="str">
            <v>NDJ</v>
          </cell>
          <cell r="G241" t="str">
            <v>Warm Phase/El Nino</v>
          </cell>
        </row>
        <row r="242">
          <cell r="A242">
            <v>1970</v>
          </cell>
          <cell r="B242" t="str">
            <v>Jan</v>
          </cell>
          <cell r="C242">
            <v>25569</v>
          </cell>
          <cell r="D242">
            <v>0.48</v>
          </cell>
          <cell r="F242" t="str">
            <v>DJF</v>
          </cell>
          <cell r="G242" t="str">
            <v>Warm Phase/El Nino</v>
          </cell>
        </row>
        <row r="243">
          <cell r="A243">
            <v>1970</v>
          </cell>
          <cell r="B243" t="str">
            <v>Feb</v>
          </cell>
          <cell r="C243">
            <v>25600</v>
          </cell>
          <cell r="D243">
            <v>0.41</v>
          </cell>
          <cell r="F243" t="str">
            <v>JFM</v>
          </cell>
          <cell r="G243" t="str">
            <v>Neutral Phase</v>
          </cell>
        </row>
        <row r="244">
          <cell r="A244">
            <v>1970</v>
          </cell>
          <cell r="B244" t="str">
            <v>Mar</v>
          </cell>
          <cell r="C244">
            <v>25628</v>
          </cell>
          <cell r="D244">
            <v>0.13</v>
          </cell>
          <cell r="F244" t="str">
            <v>FMA</v>
          </cell>
          <cell r="G244" t="str">
            <v>Neutral Phase</v>
          </cell>
        </row>
        <row r="245">
          <cell r="A245">
            <v>1970</v>
          </cell>
          <cell r="B245" t="str">
            <v>Apr</v>
          </cell>
          <cell r="C245">
            <v>25659</v>
          </cell>
          <cell r="D245">
            <v>0.34</v>
          </cell>
          <cell r="F245" t="str">
            <v>MAM</v>
          </cell>
          <cell r="G245" t="str">
            <v>Neutral Phase</v>
          </cell>
        </row>
        <row r="246">
          <cell r="A246">
            <v>1970</v>
          </cell>
          <cell r="B246" t="str">
            <v>May</v>
          </cell>
          <cell r="C246">
            <v>25689</v>
          </cell>
          <cell r="D246">
            <v>0.1</v>
          </cell>
          <cell r="F246" t="str">
            <v>AMJ</v>
          </cell>
          <cell r="G246" t="str">
            <v>Neutral Phase</v>
          </cell>
        </row>
        <row r="247">
          <cell r="A247">
            <v>1970</v>
          </cell>
          <cell r="B247" t="str">
            <v>Jun</v>
          </cell>
          <cell r="C247">
            <v>25720</v>
          </cell>
          <cell r="D247">
            <v>-0.31</v>
          </cell>
          <cell r="F247" t="str">
            <v>MJJ</v>
          </cell>
          <cell r="G247" t="str">
            <v>Neutral Phase</v>
          </cell>
        </row>
        <row r="248">
          <cell r="A248">
            <v>1970</v>
          </cell>
          <cell r="B248" t="str">
            <v>Jul</v>
          </cell>
          <cell r="C248">
            <v>25750</v>
          </cell>
          <cell r="D248">
            <v>-0.7</v>
          </cell>
          <cell r="F248" t="str">
            <v>JJA</v>
          </cell>
          <cell r="G248" t="str">
            <v>Cool Phase/La Nina</v>
          </cell>
        </row>
        <row r="249">
          <cell r="A249">
            <v>1970</v>
          </cell>
          <cell r="B249" t="str">
            <v>Aug</v>
          </cell>
          <cell r="C249">
            <v>25781</v>
          </cell>
          <cell r="D249">
            <v>-0.87</v>
          </cell>
          <cell r="F249" t="str">
            <v>JAS</v>
          </cell>
          <cell r="G249" t="str">
            <v>Cool Phase/La Nina</v>
          </cell>
        </row>
        <row r="250">
          <cell r="A250">
            <v>1970</v>
          </cell>
          <cell r="B250" t="str">
            <v>Sep</v>
          </cell>
          <cell r="C250">
            <v>25812</v>
          </cell>
          <cell r="D250">
            <v>-0.7</v>
          </cell>
          <cell r="F250" t="str">
            <v>ASO</v>
          </cell>
          <cell r="G250" t="str">
            <v>Cool Phase/La Nina</v>
          </cell>
        </row>
        <row r="251">
          <cell r="A251">
            <v>1970</v>
          </cell>
          <cell r="B251" t="str">
            <v>Oct</v>
          </cell>
          <cell r="C251">
            <v>25842</v>
          </cell>
          <cell r="D251">
            <v>-0.73</v>
          </cell>
          <cell r="F251" t="str">
            <v>SON</v>
          </cell>
          <cell r="G251" t="str">
            <v>Cool Phase/La Nina</v>
          </cell>
        </row>
        <row r="252">
          <cell r="A252">
            <v>1970</v>
          </cell>
          <cell r="B252" t="str">
            <v>Nov</v>
          </cell>
          <cell r="C252">
            <v>25873</v>
          </cell>
          <cell r="D252">
            <v>-0.78</v>
          </cell>
          <cell r="F252" t="str">
            <v>OND</v>
          </cell>
          <cell r="G252" t="str">
            <v>Cool Phase/La Nina</v>
          </cell>
        </row>
        <row r="253">
          <cell r="A253">
            <v>1970</v>
          </cell>
          <cell r="B253" t="str">
            <v>Dec</v>
          </cell>
          <cell r="C253">
            <v>25903</v>
          </cell>
          <cell r="D253">
            <v>-1.06</v>
          </cell>
          <cell r="F253" t="str">
            <v>NDJ</v>
          </cell>
          <cell r="G253" t="str">
            <v>Cool Phase/La Nina</v>
          </cell>
        </row>
        <row r="254">
          <cell r="A254">
            <v>1971</v>
          </cell>
          <cell r="B254" t="str">
            <v>Jan</v>
          </cell>
          <cell r="C254">
            <v>25934</v>
          </cell>
          <cell r="D254">
            <v>-1.6</v>
          </cell>
          <cell r="F254" t="str">
            <v>DJF</v>
          </cell>
          <cell r="G254" t="str">
            <v>Cool Phase/La Nina</v>
          </cell>
        </row>
        <row r="255">
          <cell r="A255">
            <v>1971</v>
          </cell>
          <cell r="B255" t="str">
            <v>Feb</v>
          </cell>
          <cell r="C255">
            <v>25965</v>
          </cell>
          <cell r="D255">
            <v>-1.42</v>
          </cell>
          <cell r="F255" t="str">
            <v>JFM</v>
          </cell>
          <cell r="G255" t="str">
            <v>Cool Phase/La Nina</v>
          </cell>
        </row>
        <row r="256">
          <cell r="A256">
            <v>1971</v>
          </cell>
          <cell r="B256" t="str">
            <v>Mar</v>
          </cell>
          <cell r="C256">
            <v>25993</v>
          </cell>
          <cell r="D256">
            <v>-1.1299999999999999</v>
          </cell>
          <cell r="F256" t="str">
            <v>FMA</v>
          </cell>
          <cell r="G256" t="str">
            <v>Cool Phase/La Nina</v>
          </cell>
        </row>
        <row r="257">
          <cell r="A257">
            <v>1971</v>
          </cell>
          <cell r="B257" t="str">
            <v>Apr</v>
          </cell>
          <cell r="C257">
            <v>26024</v>
          </cell>
          <cell r="D257">
            <v>-0.8</v>
          </cell>
          <cell r="F257" t="str">
            <v>MAM</v>
          </cell>
          <cell r="G257" t="str">
            <v>Cool Phase/La Nina</v>
          </cell>
        </row>
        <row r="258">
          <cell r="A258">
            <v>1971</v>
          </cell>
          <cell r="B258" t="str">
            <v>May</v>
          </cell>
          <cell r="C258">
            <v>26054</v>
          </cell>
          <cell r="D258">
            <v>-0.61</v>
          </cell>
          <cell r="F258" t="str">
            <v>AMJ</v>
          </cell>
          <cell r="G258" t="str">
            <v>Cool Phase/La Nina</v>
          </cell>
        </row>
        <row r="259">
          <cell r="A259">
            <v>1971</v>
          </cell>
          <cell r="B259" t="str">
            <v>Jun</v>
          </cell>
          <cell r="C259">
            <v>26085</v>
          </cell>
          <cell r="D259">
            <v>-0.78</v>
          </cell>
          <cell r="F259" t="str">
            <v>MJJ</v>
          </cell>
          <cell r="G259" t="str">
            <v>Cool Phase/La Nina</v>
          </cell>
        </row>
        <row r="260">
          <cell r="A260">
            <v>1971</v>
          </cell>
          <cell r="B260" t="str">
            <v>Jul</v>
          </cell>
          <cell r="C260">
            <v>26115</v>
          </cell>
          <cell r="D260">
            <v>-0.82</v>
          </cell>
          <cell r="F260" t="str">
            <v>JJA</v>
          </cell>
          <cell r="G260" t="str">
            <v>Cool Phase/La Nina</v>
          </cell>
        </row>
        <row r="261">
          <cell r="A261">
            <v>1971</v>
          </cell>
          <cell r="B261" t="str">
            <v>Aug</v>
          </cell>
          <cell r="C261">
            <v>26146</v>
          </cell>
          <cell r="D261">
            <v>-0.79</v>
          </cell>
          <cell r="F261" t="str">
            <v>JAS</v>
          </cell>
          <cell r="G261" t="str">
            <v>Cool Phase/La Nina</v>
          </cell>
        </row>
        <row r="262">
          <cell r="A262">
            <v>1971</v>
          </cell>
          <cell r="B262" t="str">
            <v>Sep</v>
          </cell>
          <cell r="C262">
            <v>26177</v>
          </cell>
          <cell r="D262">
            <v>-0.71</v>
          </cell>
          <cell r="F262" t="str">
            <v>ASO</v>
          </cell>
          <cell r="G262" t="str">
            <v>Cool Phase/La Nina</v>
          </cell>
        </row>
        <row r="263">
          <cell r="A263">
            <v>1971</v>
          </cell>
          <cell r="B263" t="str">
            <v>Oct</v>
          </cell>
          <cell r="C263">
            <v>26207</v>
          </cell>
          <cell r="D263">
            <v>-0.96</v>
          </cell>
          <cell r="F263" t="str">
            <v>SON</v>
          </cell>
          <cell r="G263" t="str">
            <v>Cool Phase/La Nina</v>
          </cell>
        </row>
        <row r="264">
          <cell r="A264">
            <v>1971</v>
          </cell>
          <cell r="B264" t="str">
            <v>Nov</v>
          </cell>
          <cell r="C264">
            <v>26238</v>
          </cell>
          <cell r="D264">
            <v>-0.88</v>
          </cell>
          <cell r="F264" t="str">
            <v>OND</v>
          </cell>
          <cell r="G264" t="str">
            <v>Cool Phase/La Nina</v>
          </cell>
        </row>
        <row r="265">
          <cell r="A265">
            <v>1971</v>
          </cell>
          <cell r="B265" t="str">
            <v>Dec</v>
          </cell>
          <cell r="C265">
            <v>26268</v>
          </cell>
          <cell r="D265">
            <v>-1.03</v>
          </cell>
          <cell r="F265" t="str">
            <v>NDJ</v>
          </cell>
          <cell r="G265" t="str">
            <v>Cool Phase/La Nina</v>
          </cell>
        </row>
        <row r="266">
          <cell r="A266">
            <v>1972</v>
          </cell>
          <cell r="B266" t="str">
            <v>Jan</v>
          </cell>
          <cell r="C266">
            <v>26299</v>
          </cell>
          <cell r="D266">
            <v>-0.78</v>
          </cell>
          <cell r="F266" t="str">
            <v>DJF</v>
          </cell>
          <cell r="G266" t="str">
            <v>Cool Phase/La Nina</v>
          </cell>
        </row>
        <row r="267">
          <cell r="A267">
            <v>1972</v>
          </cell>
          <cell r="B267" t="str">
            <v>Feb</v>
          </cell>
          <cell r="C267">
            <v>26330</v>
          </cell>
          <cell r="D267">
            <v>-0.3</v>
          </cell>
          <cell r="F267" t="str">
            <v>JFM</v>
          </cell>
          <cell r="G267" t="str">
            <v>Neutral Phase</v>
          </cell>
        </row>
        <row r="268">
          <cell r="A268">
            <v>1972</v>
          </cell>
          <cell r="B268" t="str">
            <v>Mar</v>
          </cell>
          <cell r="C268">
            <v>26359</v>
          </cell>
          <cell r="D268">
            <v>0.03</v>
          </cell>
          <cell r="F268" t="str">
            <v>FMA</v>
          </cell>
          <cell r="G268" t="str">
            <v>Neutral Phase</v>
          </cell>
        </row>
        <row r="269">
          <cell r="A269">
            <v>1972</v>
          </cell>
          <cell r="B269" t="str">
            <v>Apr</v>
          </cell>
          <cell r="C269">
            <v>26390</v>
          </cell>
          <cell r="D269">
            <v>0.45</v>
          </cell>
          <cell r="F269" t="str">
            <v>MAM</v>
          </cell>
          <cell r="G269" t="str">
            <v>Neutral Phase</v>
          </cell>
        </row>
        <row r="270">
          <cell r="A270">
            <v>1972</v>
          </cell>
          <cell r="B270" t="str">
            <v>May</v>
          </cell>
          <cell r="C270">
            <v>26420</v>
          </cell>
          <cell r="D270">
            <v>0.75</v>
          </cell>
          <cell r="F270" t="str">
            <v>AMJ</v>
          </cell>
          <cell r="G270" t="str">
            <v>Warm Phase/El Nino</v>
          </cell>
        </row>
        <row r="271">
          <cell r="A271">
            <v>1972</v>
          </cell>
          <cell r="B271" t="str">
            <v>Jun</v>
          </cell>
          <cell r="C271">
            <v>26451</v>
          </cell>
          <cell r="D271">
            <v>0.8</v>
          </cell>
          <cell r="F271" t="str">
            <v>MJJ</v>
          </cell>
          <cell r="G271" t="str">
            <v>Warm Phase/El Nino</v>
          </cell>
        </row>
        <row r="272">
          <cell r="A272">
            <v>1972</v>
          </cell>
          <cell r="B272" t="str">
            <v>Jul</v>
          </cell>
          <cell r="C272">
            <v>26481</v>
          </cell>
          <cell r="D272">
            <v>1.2</v>
          </cell>
          <cell r="F272" t="str">
            <v>JJA</v>
          </cell>
          <cell r="G272" t="str">
            <v>Warm Phase/El Nino</v>
          </cell>
        </row>
        <row r="273">
          <cell r="A273">
            <v>1972</v>
          </cell>
          <cell r="B273" t="str">
            <v>Aug</v>
          </cell>
          <cell r="C273">
            <v>26512</v>
          </cell>
          <cell r="D273">
            <v>1.4</v>
          </cell>
          <cell r="F273" t="str">
            <v>JAS</v>
          </cell>
          <cell r="G273" t="str">
            <v>Warm Phase/El Nino</v>
          </cell>
        </row>
        <row r="274">
          <cell r="A274">
            <v>1972</v>
          </cell>
          <cell r="B274" t="str">
            <v>Sep</v>
          </cell>
          <cell r="C274">
            <v>26543</v>
          </cell>
          <cell r="D274">
            <v>1.52</v>
          </cell>
          <cell r="F274" t="str">
            <v>ASO</v>
          </cell>
          <cell r="G274" t="str">
            <v>Warm Phase/El Nino</v>
          </cell>
        </row>
        <row r="275">
          <cell r="A275">
            <v>1972</v>
          </cell>
          <cell r="B275" t="str">
            <v>Oct</v>
          </cell>
          <cell r="C275">
            <v>26573</v>
          </cell>
          <cell r="D275">
            <v>1.83</v>
          </cell>
          <cell r="F275" t="str">
            <v>SON</v>
          </cell>
          <cell r="G275" t="str">
            <v>Warm Phase/El Nino</v>
          </cell>
        </row>
        <row r="276">
          <cell r="A276">
            <v>1972</v>
          </cell>
          <cell r="B276" t="str">
            <v>Nov</v>
          </cell>
          <cell r="C276">
            <v>26604</v>
          </cell>
          <cell r="D276">
            <v>2.17</v>
          </cell>
          <cell r="F276" t="str">
            <v>OND</v>
          </cell>
          <cell r="G276" t="str">
            <v>Warm Phase/El Nino</v>
          </cell>
        </row>
        <row r="277">
          <cell r="A277">
            <v>1972</v>
          </cell>
          <cell r="B277" t="str">
            <v>Dec</v>
          </cell>
          <cell r="C277">
            <v>26634</v>
          </cell>
          <cell r="D277">
            <v>2.2799999999999998</v>
          </cell>
          <cell r="F277" t="str">
            <v>NDJ</v>
          </cell>
          <cell r="G277" t="str">
            <v>Warm Phase/El Nino</v>
          </cell>
        </row>
        <row r="278">
          <cell r="A278">
            <v>1973</v>
          </cell>
          <cell r="B278" t="str">
            <v>Jan</v>
          </cell>
          <cell r="C278">
            <v>26665</v>
          </cell>
          <cell r="D278">
            <v>1.92</v>
          </cell>
          <cell r="F278" t="str">
            <v>DJF</v>
          </cell>
          <cell r="G278" t="str">
            <v>Warm Phase/El Nino</v>
          </cell>
        </row>
        <row r="279">
          <cell r="A279">
            <v>1973</v>
          </cell>
          <cell r="B279" t="str">
            <v>Feb</v>
          </cell>
          <cell r="C279">
            <v>26696</v>
          </cell>
          <cell r="D279">
            <v>1.34</v>
          </cell>
          <cell r="F279" t="str">
            <v>JFM</v>
          </cell>
          <cell r="G279" t="str">
            <v>Warm Phase/El Nino</v>
          </cell>
        </row>
        <row r="280">
          <cell r="A280">
            <v>1973</v>
          </cell>
          <cell r="B280" t="str">
            <v>Mar</v>
          </cell>
          <cell r="C280">
            <v>26724</v>
          </cell>
          <cell r="D280">
            <v>0.49</v>
          </cell>
          <cell r="F280" t="str">
            <v>FMA</v>
          </cell>
          <cell r="G280" t="str">
            <v>Warm Phase/El Nino</v>
          </cell>
        </row>
        <row r="281">
          <cell r="A281">
            <v>1973</v>
          </cell>
          <cell r="B281" t="str">
            <v>Apr</v>
          </cell>
          <cell r="C281">
            <v>26755</v>
          </cell>
          <cell r="D281">
            <v>-0.19</v>
          </cell>
          <cell r="F281" t="str">
            <v>MAM</v>
          </cell>
          <cell r="G281" t="str">
            <v>Neutral Phase</v>
          </cell>
        </row>
        <row r="282">
          <cell r="A282">
            <v>1973</v>
          </cell>
          <cell r="B282" t="str">
            <v>May</v>
          </cell>
          <cell r="C282">
            <v>26785</v>
          </cell>
          <cell r="D282">
            <v>-0.59</v>
          </cell>
          <cell r="F282" t="str">
            <v>AMJ</v>
          </cell>
          <cell r="G282" t="str">
            <v>Cool Phase/La Nina</v>
          </cell>
        </row>
        <row r="283">
          <cell r="A283">
            <v>1973</v>
          </cell>
          <cell r="B283" t="str">
            <v>Jun</v>
          </cell>
          <cell r="C283">
            <v>26816</v>
          </cell>
          <cell r="D283">
            <v>-0.83</v>
          </cell>
          <cell r="F283" t="str">
            <v>MJJ</v>
          </cell>
          <cell r="G283" t="str">
            <v>Cool Phase/La Nina</v>
          </cell>
        </row>
        <row r="284">
          <cell r="A284">
            <v>1973</v>
          </cell>
          <cell r="B284" t="str">
            <v>Jul</v>
          </cell>
          <cell r="C284">
            <v>26846</v>
          </cell>
          <cell r="D284">
            <v>-1.18</v>
          </cell>
          <cell r="F284" t="str">
            <v>JJA</v>
          </cell>
          <cell r="G284" t="str">
            <v>Cool Phase/La Nina</v>
          </cell>
        </row>
        <row r="285">
          <cell r="A285">
            <v>1973</v>
          </cell>
          <cell r="B285" t="str">
            <v>Aug</v>
          </cell>
          <cell r="C285">
            <v>26877</v>
          </cell>
          <cell r="D285">
            <v>-1.31</v>
          </cell>
          <cell r="F285" t="str">
            <v>JAS</v>
          </cell>
          <cell r="G285" t="str">
            <v>Cool Phase/La Nina</v>
          </cell>
        </row>
        <row r="286">
          <cell r="A286">
            <v>1973</v>
          </cell>
          <cell r="B286" t="str">
            <v>Sep</v>
          </cell>
          <cell r="C286">
            <v>26908</v>
          </cell>
          <cell r="D286">
            <v>-1.36</v>
          </cell>
          <cell r="F286" t="str">
            <v>ASO</v>
          </cell>
          <cell r="G286" t="str">
            <v>Cool Phase/La Nina</v>
          </cell>
        </row>
        <row r="287">
          <cell r="A287">
            <v>1973</v>
          </cell>
          <cell r="B287" t="str">
            <v>Oct</v>
          </cell>
          <cell r="C287">
            <v>26938</v>
          </cell>
          <cell r="D287">
            <v>-1.69</v>
          </cell>
          <cell r="F287" t="str">
            <v>SON</v>
          </cell>
          <cell r="G287" t="str">
            <v>Cool Phase/La Nina</v>
          </cell>
        </row>
        <row r="288">
          <cell r="A288">
            <v>1973</v>
          </cell>
          <cell r="B288" t="str">
            <v>Nov</v>
          </cell>
          <cell r="C288">
            <v>26969</v>
          </cell>
          <cell r="D288">
            <v>-2.09</v>
          </cell>
          <cell r="F288" t="str">
            <v>OND</v>
          </cell>
          <cell r="G288" t="str">
            <v>Cool Phase/La Nina</v>
          </cell>
        </row>
        <row r="289">
          <cell r="A289">
            <v>1973</v>
          </cell>
          <cell r="B289" t="str">
            <v>Dec</v>
          </cell>
          <cell r="C289">
            <v>26999</v>
          </cell>
          <cell r="D289">
            <v>-2.06</v>
          </cell>
          <cell r="F289" t="str">
            <v>NDJ</v>
          </cell>
          <cell r="G289" t="str">
            <v>Cool Phase/La Nina</v>
          </cell>
        </row>
        <row r="290">
          <cell r="A290">
            <v>1974</v>
          </cell>
          <cell r="B290" t="str">
            <v>Jan</v>
          </cell>
          <cell r="C290">
            <v>27030</v>
          </cell>
          <cell r="D290">
            <v>-1.95</v>
          </cell>
          <cell r="F290" t="str">
            <v>DJF</v>
          </cell>
          <cell r="G290" t="str">
            <v>Cool Phase/La Nina</v>
          </cell>
        </row>
        <row r="291">
          <cell r="A291">
            <v>1974</v>
          </cell>
          <cell r="B291" t="str">
            <v>Feb</v>
          </cell>
          <cell r="C291">
            <v>27061</v>
          </cell>
          <cell r="D291">
            <v>-1.5</v>
          </cell>
          <cell r="F291" t="str">
            <v>JFM</v>
          </cell>
          <cell r="G291" t="str">
            <v>Cool Phase/La Nina</v>
          </cell>
        </row>
        <row r="292">
          <cell r="A292">
            <v>1974</v>
          </cell>
          <cell r="B292" t="str">
            <v>Mar</v>
          </cell>
          <cell r="C292">
            <v>27089</v>
          </cell>
          <cell r="D292">
            <v>-1.21</v>
          </cell>
          <cell r="F292" t="str">
            <v>FMA</v>
          </cell>
          <cell r="G292" t="str">
            <v>Cool Phase/La Nina</v>
          </cell>
        </row>
        <row r="293">
          <cell r="A293">
            <v>1974</v>
          </cell>
          <cell r="B293" t="str">
            <v>Apr</v>
          </cell>
          <cell r="C293">
            <v>27120</v>
          </cell>
          <cell r="D293">
            <v>-0.97</v>
          </cell>
          <cell r="F293" t="str">
            <v>MAM</v>
          </cell>
          <cell r="G293" t="str">
            <v>Cool Phase/La Nina</v>
          </cell>
        </row>
        <row r="294">
          <cell r="A294">
            <v>1974</v>
          </cell>
          <cell r="B294" t="str">
            <v>May</v>
          </cell>
          <cell r="C294">
            <v>27150</v>
          </cell>
          <cell r="D294">
            <v>-0.91</v>
          </cell>
          <cell r="F294" t="str">
            <v>AMJ</v>
          </cell>
          <cell r="G294" t="str">
            <v>Cool Phase/La Nina</v>
          </cell>
        </row>
        <row r="295">
          <cell r="A295">
            <v>1974</v>
          </cell>
          <cell r="B295" t="str">
            <v>Jun</v>
          </cell>
          <cell r="C295">
            <v>27181</v>
          </cell>
          <cell r="D295">
            <v>-0.85</v>
          </cell>
          <cell r="F295" t="str">
            <v>MJJ</v>
          </cell>
          <cell r="G295" t="str">
            <v>Cool Phase/La Nina</v>
          </cell>
        </row>
        <row r="296">
          <cell r="A296">
            <v>1974</v>
          </cell>
          <cell r="B296" t="str">
            <v>Jul</v>
          </cell>
          <cell r="C296">
            <v>27211</v>
          </cell>
          <cell r="D296">
            <v>-0.55000000000000004</v>
          </cell>
          <cell r="F296" t="str">
            <v>JJA</v>
          </cell>
          <cell r="G296" t="str">
            <v>Cool Phase/La Nina</v>
          </cell>
        </row>
        <row r="297">
          <cell r="A297">
            <v>1974</v>
          </cell>
          <cell r="B297" t="str">
            <v>Aug</v>
          </cell>
          <cell r="C297">
            <v>27242</v>
          </cell>
          <cell r="D297">
            <v>-0.21</v>
          </cell>
          <cell r="F297" t="str">
            <v>JAS</v>
          </cell>
          <cell r="G297" t="str">
            <v>Neutral Phase</v>
          </cell>
        </row>
        <row r="298">
          <cell r="A298">
            <v>1974</v>
          </cell>
          <cell r="B298" t="str">
            <v>Sep</v>
          </cell>
          <cell r="C298">
            <v>27273</v>
          </cell>
          <cell r="D298">
            <v>-0.35</v>
          </cell>
          <cell r="F298" t="str">
            <v>ASO</v>
          </cell>
          <cell r="G298" t="str">
            <v>Neutral Phase</v>
          </cell>
        </row>
        <row r="299">
          <cell r="A299">
            <v>1974</v>
          </cell>
          <cell r="B299" t="str">
            <v>Oct</v>
          </cell>
          <cell r="C299">
            <v>27303</v>
          </cell>
          <cell r="D299">
            <v>-0.66</v>
          </cell>
          <cell r="F299" t="str">
            <v>SON</v>
          </cell>
          <cell r="G299" t="str">
            <v>Cool Phase/La Nina</v>
          </cell>
        </row>
        <row r="300">
          <cell r="A300">
            <v>1974</v>
          </cell>
          <cell r="B300" t="str">
            <v>Nov</v>
          </cell>
          <cell r="C300">
            <v>27334</v>
          </cell>
          <cell r="D300">
            <v>-0.82</v>
          </cell>
          <cell r="F300" t="str">
            <v>OND</v>
          </cell>
          <cell r="G300" t="str">
            <v>Cool Phase/La Nina</v>
          </cell>
        </row>
        <row r="301">
          <cell r="A301">
            <v>1974</v>
          </cell>
          <cell r="B301" t="str">
            <v>Dec</v>
          </cell>
          <cell r="C301">
            <v>27364</v>
          </cell>
          <cell r="D301">
            <v>-0.78</v>
          </cell>
          <cell r="F301" t="str">
            <v>NDJ</v>
          </cell>
          <cell r="G301" t="str">
            <v>Cool Phase/La Nina</v>
          </cell>
        </row>
        <row r="302">
          <cell r="A302">
            <v>1975</v>
          </cell>
          <cell r="B302" t="str">
            <v>Jan</v>
          </cell>
          <cell r="C302">
            <v>27395</v>
          </cell>
          <cell r="D302">
            <v>-0.32</v>
          </cell>
          <cell r="F302" t="str">
            <v>DJF</v>
          </cell>
          <cell r="G302" t="str">
            <v>Cool Phase/La Nina</v>
          </cell>
        </row>
        <row r="303">
          <cell r="A303">
            <v>1975</v>
          </cell>
          <cell r="B303" t="str">
            <v>Feb</v>
          </cell>
          <cell r="C303">
            <v>27426</v>
          </cell>
          <cell r="D303">
            <v>-0.53</v>
          </cell>
          <cell r="F303" t="str">
            <v>JFM</v>
          </cell>
          <cell r="G303" t="str">
            <v>Cool Phase/La Nina</v>
          </cell>
        </row>
        <row r="304">
          <cell r="A304">
            <v>1975</v>
          </cell>
          <cell r="B304" t="str">
            <v>Mar</v>
          </cell>
          <cell r="C304">
            <v>27454</v>
          </cell>
          <cell r="D304">
            <v>-0.86</v>
          </cell>
          <cell r="F304" t="str">
            <v>FMA</v>
          </cell>
          <cell r="G304" t="str">
            <v>Cool Phase/La Nina</v>
          </cell>
        </row>
        <row r="305">
          <cell r="A305">
            <v>1975</v>
          </cell>
          <cell r="B305" t="str">
            <v>Apr</v>
          </cell>
          <cell r="C305">
            <v>27485</v>
          </cell>
          <cell r="D305">
            <v>-0.57999999999999996</v>
          </cell>
          <cell r="F305" t="str">
            <v>MAM</v>
          </cell>
          <cell r="G305" t="str">
            <v>Cool Phase/La Nina</v>
          </cell>
        </row>
        <row r="306">
          <cell r="A306">
            <v>1975</v>
          </cell>
          <cell r="B306" t="str">
            <v>May</v>
          </cell>
          <cell r="C306">
            <v>27515</v>
          </cell>
          <cell r="D306">
            <v>-0.76</v>
          </cell>
          <cell r="F306" t="str">
            <v>AMJ</v>
          </cell>
          <cell r="G306" t="str">
            <v>Cool Phase/La Nina</v>
          </cell>
        </row>
        <row r="307">
          <cell r="A307">
            <v>1975</v>
          </cell>
          <cell r="B307" t="str">
            <v>Jun</v>
          </cell>
          <cell r="C307">
            <v>27546</v>
          </cell>
          <cell r="D307">
            <v>-1.1499999999999999</v>
          </cell>
          <cell r="F307" t="str">
            <v>MJJ</v>
          </cell>
          <cell r="G307" t="str">
            <v>Cool Phase/La Nina</v>
          </cell>
        </row>
        <row r="308">
          <cell r="A308">
            <v>1975</v>
          </cell>
          <cell r="B308" t="str">
            <v>Jul</v>
          </cell>
          <cell r="C308">
            <v>27576</v>
          </cell>
          <cell r="D308">
            <v>-1.04</v>
          </cell>
          <cell r="F308" t="str">
            <v>JJA</v>
          </cell>
          <cell r="G308" t="str">
            <v>Cool Phase/La Nina</v>
          </cell>
        </row>
        <row r="309">
          <cell r="A309">
            <v>1975</v>
          </cell>
          <cell r="B309" t="str">
            <v>Aug</v>
          </cell>
          <cell r="C309">
            <v>27607</v>
          </cell>
          <cell r="D309">
            <v>-1.2</v>
          </cell>
          <cell r="F309" t="str">
            <v>JAS</v>
          </cell>
          <cell r="G309" t="str">
            <v>Cool Phase/La Nina</v>
          </cell>
        </row>
        <row r="310">
          <cell r="A310">
            <v>1975</v>
          </cell>
          <cell r="B310" t="str">
            <v>Sep</v>
          </cell>
          <cell r="C310">
            <v>27638</v>
          </cell>
          <cell r="D310">
            <v>-1.37</v>
          </cell>
          <cell r="F310" t="str">
            <v>ASO</v>
          </cell>
          <cell r="G310" t="str">
            <v>Cool Phase/La Nina</v>
          </cell>
        </row>
        <row r="311">
          <cell r="A311">
            <v>1975</v>
          </cell>
          <cell r="B311" t="str">
            <v>Oct</v>
          </cell>
          <cell r="C311">
            <v>27668</v>
          </cell>
          <cell r="D311">
            <v>-1.54</v>
          </cell>
          <cell r="F311" t="str">
            <v>SON</v>
          </cell>
          <cell r="G311" t="str">
            <v>Cool Phase/La Nina</v>
          </cell>
        </row>
        <row r="312">
          <cell r="A312">
            <v>1975</v>
          </cell>
          <cell r="B312" t="str">
            <v>Nov</v>
          </cell>
          <cell r="C312">
            <v>27699</v>
          </cell>
          <cell r="D312">
            <v>-1.38</v>
          </cell>
          <cell r="F312" t="str">
            <v>OND</v>
          </cell>
          <cell r="G312" t="str">
            <v>Cool Phase/La Nina</v>
          </cell>
        </row>
        <row r="313">
          <cell r="A313">
            <v>1975</v>
          </cell>
          <cell r="B313" t="str">
            <v>Dec</v>
          </cell>
          <cell r="C313">
            <v>27729</v>
          </cell>
          <cell r="D313">
            <v>-1.73</v>
          </cell>
          <cell r="F313" t="str">
            <v>NDJ</v>
          </cell>
          <cell r="G313" t="str">
            <v>Cool Phase/La Nina</v>
          </cell>
        </row>
        <row r="314">
          <cell r="A314">
            <v>1976</v>
          </cell>
          <cell r="B314" t="str">
            <v>Jan</v>
          </cell>
          <cell r="C314">
            <v>27760</v>
          </cell>
          <cell r="D314">
            <v>-1.84</v>
          </cell>
          <cell r="F314" t="str">
            <v>DJF</v>
          </cell>
          <cell r="G314" t="str">
            <v>Cool Phase/La Nina</v>
          </cell>
        </row>
        <row r="315">
          <cell r="A315">
            <v>1976</v>
          </cell>
          <cell r="B315" t="str">
            <v>Feb</v>
          </cell>
          <cell r="C315">
            <v>27791</v>
          </cell>
          <cell r="D315">
            <v>-1.0900000000000001</v>
          </cell>
          <cell r="F315" t="str">
            <v>JFM</v>
          </cell>
          <cell r="G315" t="str">
            <v>Cool Phase/La Nina</v>
          </cell>
        </row>
        <row r="316">
          <cell r="A316">
            <v>1976</v>
          </cell>
          <cell r="B316" t="str">
            <v>Mar</v>
          </cell>
          <cell r="C316">
            <v>27820</v>
          </cell>
          <cell r="D316">
            <v>-0.57999999999999996</v>
          </cell>
          <cell r="F316" t="str">
            <v>FMA</v>
          </cell>
          <cell r="G316" t="str">
            <v>Cool Phase/La Nina</v>
          </cell>
        </row>
        <row r="317">
          <cell r="A317">
            <v>1976</v>
          </cell>
          <cell r="B317" t="str">
            <v>Apr</v>
          </cell>
          <cell r="C317">
            <v>27851</v>
          </cell>
          <cell r="D317">
            <v>-0.53</v>
          </cell>
          <cell r="F317" t="str">
            <v>MAM</v>
          </cell>
          <cell r="G317" t="str">
            <v>Neutral Phase</v>
          </cell>
        </row>
        <row r="318">
          <cell r="A318">
            <v>1976</v>
          </cell>
          <cell r="B318" t="str">
            <v>May</v>
          </cell>
          <cell r="C318">
            <v>27881</v>
          </cell>
          <cell r="D318">
            <v>-0.31</v>
          </cell>
          <cell r="F318" t="str">
            <v>AMJ</v>
          </cell>
          <cell r="G318" t="str">
            <v>Neutral Phase</v>
          </cell>
        </row>
        <row r="319">
          <cell r="A319">
            <v>1976</v>
          </cell>
          <cell r="B319" t="str">
            <v>Jun</v>
          </cell>
          <cell r="C319">
            <v>27912</v>
          </cell>
          <cell r="D319">
            <v>0</v>
          </cell>
          <cell r="F319" t="str">
            <v>MJJ</v>
          </cell>
          <cell r="G319" t="str">
            <v>Neutral Phase</v>
          </cell>
        </row>
        <row r="320">
          <cell r="A320">
            <v>1976</v>
          </cell>
          <cell r="B320" t="str">
            <v>Jul</v>
          </cell>
          <cell r="C320">
            <v>27942</v>
          </cell>
          <cell r="D320">
            <v>0.17</v>
          </cell>
          <cell r="F320" t="str">
            <v>JJA</v>
          </cell>
          <cell r="G320" t="str">
            <v>Neutral Phase</v>
          </cell>
        </row>
        <row r="321">
          <cell r="A321">
            <v>1976</v>
          </cell>
          <cell r="B321" t="str">
            <v>Aug</v>
          </cell>
          <cell r="C321">
            <v>27973</v>
          </cell>
          <cell r="D321">
            <v>0.38</v>
          </cell>
          <cell r="F321" t="str">
            <v>JAS</v>
          </cell>
          <cell r="G321" t="str">
            <v>Neutral Phase</v>
          </cell>
        </row>
        <row r="322">
          <cell r="A322">
            <v>1976</v>
          </cell>
          <cell r="B322" t="str">
            <v>Sep</v>
          </cell>
          <cell r="C322">
            <v>28004</v>
          </cell>
          <cell r="D322">
            <v>0.5</v>
          </cell>
          <cell r="F322" t="str">
            <v>ASO</v>
          </cell>
          <cell r="G322" t="str">
            <v>Warm Phase/El Nino</v>
          </cell>
        </row>
        <row r="323">
          <cell r="A323">
            <v>1976</v>
          </cell>
          <cell r="B323" t="str">
            <v>Oct</v>
          </cell>
          <cell r="C323">
            <v>28034</v>
          </cell>
          <cell r="D323">
            <v>0.98</v>
          </cell>
          <cell r="F323" t="str">
            <v>SON</v>
          </cell>
          <cell r="G323" t="str">
            <v>Warm Phase/El Nino</v>
          </cell>
        </row>
        <row r="324">
          <cell r="A324">
            <v>1976</v>
          </cell>
          <cell r="B324" t="str">
            <v>Nov</v>
          </cell>
          <cell r="C324">
            <v>28065</v>
          </cell>
          <cell r="D324">
            <v>0.95</v>
          </cell>
          <cell r="F324" t="str">
            <v>OND</v>
          </cell>
          <cell r="G324" t="str">
            <v>Warm Phase/El Nino</v>
          </cell>
        </row>
        <row r="325">
          <cell r="A325">
            <v>1976</v>
          </cell>
          <cell r="B325" t="str">
            <v>Dec</v>
          </cell>
          <cell r="C325">
            <v>28095</v>
          </cell>
          <cell r="D325">
            <v>0.66</v>
          </cell>
          <cell r="F325" t="str">
            <v>NDJ</v>
          </cell>
          <cell r="G325" t="str">
            <v>Warm Phase/El Nino</v>
          </cell>
        </row>
        <row r="326">
          <cell r="A326">
            <v>1977</v>
          </cell>
          <cell r="B326" t="str">
            <v>Jan</v>
          </cell>
          <cell r="C326">
            <v>28126</v>
          </cell>
          <cell r="D326">
            <v>0.93</v>
          </cell>
          <cell r="F326" t="str">
            <v>DJF</v>
          </cell>
          <cell r="G326" t="str">
            <v>Warm Phase/El Nino</v>
          </cell>
        </row>
        <row r="327">
          <cell r="A327">
            <v>1977</v>
          </cell>
          <cell r="B327" t="str">
            <v>Feb</v>
          </cell>
          <cell r="C327">
            <v>28157</v>
          </cell>
          <cell r="D327">
            <v>0.55000000000000004</v>
          </cell>
          <cell r="F327" t="str">
            <v>JFM</v>
          </cell>
          <cell r="G327" t="str">
            <v>Warm Phase/El Nino</v>
          </cell>
        </row>
        <row r="328">
          <cell r="A328">
            <v>1977</v>
          </cell>
          <cell r="B328" t="str">
            <v>Mar</v>
          </cell>
          <cell r="C328">
            <v>28185</v>
          </cell>
          <cell r="D328">
            <v>0.44</v>
          </cell>
          <cell r="F328" t="str">
            <v>FMA</v>
          </cell>
          <cell r="G328" t="str">
            <v>Neutral Phase</v>
          </cell>
        </row>
        <row r="329">
          <cell r="A329">
            <v>1977</v>
          </cell>
          <cell r="B329" t="str">
            <v>Apr</v>
          </cell>
          <cell r="C329">
            <v>28216</v>
          </cell>
          <cell r="D329">
            <v>0.03</v>
          </cell>
          <cell r="F329" t="str">
            <v>MAM</v>
          </cell>
          <cell r="G329" t="str">
            <v>Neutral Phase</v>
          </cell>
        </row>
        <row r="330">
          <cell r="A330">
            <v>1977</v>
          </cell>
          <cell r="B330" t="str">
            <v>May</v>
          </cell>
          <cell r="C330">
            <v>28246</v>
          </cell>
          <cell r="D330">
            <v>0.22</v>
          </cell>
          <cell r="F330" t="str">
            <v>AMJ</v>
          </cell>
          <cell r="G330" t="str">
            <v>Neutral Phase</v>
          </cell>
        </row>
        <row r="331">
          <cell r="A331">
            <v>1977</v>
          </cell>
          <cell r="B331" t="str">
            <v>Jun</v>
          </cell>
          <cell r="C331">
            <v>28277</v>
          </cell>
          <cell r="D331">
            <v>0.39</v>
          </cell>
          <cell r="F331" t="str">
            <v>MJJ</v>
          </cell>
          <cell r="G331" t="str">
            <v>Neutral Phase</v>
          </cell>
        </row>
        <row r="332">
          <cell r="A332">
            <v>1977</v>
          </cell>
          <cell r="B332" t="str">
            <v>Jul</v>
          </cell>
          <cell r="C332">
            <v>28307</v>
          </cell>
          <cell r="D332">
            <v>0.42</v>
          </cell>
          <cell r="F332" t="str">
            <v>JJA</v>
          </cell>
          <cell r="G332" t="str">
            <v>Neutral Phase</v>
          </cell>
        </row>
        <row r="333">
          <cell r="A333">
            <v>1977</v>
          </cell>
          <cell r="B333" t="str">
            <v>Aug</v>
          </cell>
          <cell r="C333">
            <v>28338</v>
          </cell>
          <cell r="D333">
            <v>0.25</v>
          </cell>
          <cell r="F333" t="str">
            <v>JAS</v>
          </cell>
          <cell r="G333" t="str">
            <v>Neutral Phase</v>
          </cell>
        </row>
        <row r="334">
          <cell r="A334">
            <v>1977</v>
          </cell>
          <cell r="B334" t="str">
            <v>Sep</v>
          </cell>
          <cell r="C334">
            <v>28369</v>
          </cell>
          <cell r="D334">
            <v>0.6</v>
          </cell>
          <cell r="F334" t="str">
            <v>ASO</v>
          </cell>
          <cell r="G334" t="str">
            <v>Warm Phase/El Nino</v>
          </cell>
        </row>
        <row r="335">
          <cell r="A335">
            <v>1977</v>
          </cell>
          <cell r="B335" t="str">
            <v>Oct</v>
          </cell>
          <cell r="C335">
            <v>28399</v>
          </cell>
          <cell r="D335">
            <v>0.86</v>
          </cell>
          <cell r="F335" t="str">
            <v>SON</v>
          </cell>
          <cell r="G335" t="str">
            <v>Warm Phase/El Nino</v>
          </cell>
        </row>
        <row r="336">
          <cell r="A336">
            <v>1977</v>
          </cell>
          <cell r="B336" t="str">
            <v>Nov</v>
          </cell>
          <cell r="C336">
            <v>28430</v>
          </cell>
          <cell r="D336">
            <v>0.72</v>
          </cell>
          <cell r="F336" t="str">
            <v>OND</v>
          </cell>
          <cell r="G336" t="str">
            <v>Warm Phase/El Nino</v>
          </cell>
        </row>
        <row r="337">
          <cell r="A337">
            <v>1977</v>
          </cell>
          <cell r="B337" t="str">
            <v>Dec</v>
          </cell>
          <cell r="C337">
            <v>28460</v>
          </cell>
          <cell r="D337">
            <v>0.86</v>
          </cell>
          <cell r="F337" t="str">
            <v>NDJ</v>
          </cell>
          <cell r="G337" t="str">
            <v>Warm Phase/El Nino</v>
          </cell>
        </row>
        <row r="338">
          <cell r="A338">
            <v>1978</v>
          </cell>
          <cell r="B338" t="str">
            <v>Jan</v>
          </cell>
          <cell r="C338">
            <v>28491</v>
          </cell>
          <cell r="D338">
            <v>0.78</v>
          </cell>
          <cell r="F338" t="str">
            <v>DJF</v>
          </cell>
          <cell r="G338" t="str">
            <v>Warm Phase/El Nino</v>
          </cell>
        </row>
        <row r="339">
          <cell r="A339">
            <v>1978</v>
          </cell>
          <cell r="B339" t="str">
            <v>Feb</v>
          </cell>
          <cell r="C339">
            <v>28522</v>
          </cell>
          <cell r="D339">
            <v>0.42</v>
          </cell>
          <cell r="F339" t="str">
            <v>JFM</v>
          </cell>
          <cell r="G339" t="str">
            <v>Neutral Phase</v>
          </cell>
        </row>
        <row r="340">
          <cell r="A340">
            <v>1978</v>
          </cell>
          <cell r="B340" t="str">
            <v>Mar</v>
          </cell>
          <cell r="C340">
            <v>28550</v>
          </cell>
          <cell r="D340">
            <v>0.06</v>
          </cell>
          <cell r="F340" t="str">
            <v>FMA</v>
          </cell>
          <cell r="G340" t="str">
            <v>Neutral Phase</v>
          </cell>
        </row>
        <row r="341">
          <cell r="A341">
            <v>1978</v>
          </cell>
          <cell r="B341" t="str">
            <v>Apr</v>
          </cell>
          <cell r="C341">
            <v>28581</v>
          </cell>
          <cell r="D341">
            <v>-0.3</v>
          </cell>
          <cell r="F341" t="str">
            <v>MAM</v>
          </cell>
          <cell r="G341" t="str">
            <v>Neutral Phase</v>
          </cell>
        </row>
        <row r="342">
          <cell r="A342">
            <v>1978</v>
          </cell>
          <cell r="B342" t="str">
            <v>May</v>
          </cell>
          <cell r="C342">
            <v>28611</v>
          </cell>
          <cell r="D342">
            <v>-0.31</v>
          </cell>
          <cell r="F342" t="str">
            <v>AMJ</v>
          </cell>
          <cell r="G342" t="str">
            <v>Neutral Phase</v>
          </cell>
        </row>
        <row r="343">
          <cell r="A343">
            <v>1978</v>
          </cell>
          <cell r="B343" t="str">
            <v>Jun</v>
          </cell>
          <cell r="C343">
            <v>28642</v>
          </cell>
          <cell r="D343">
            <v>-0.33</v>
          </cell>
          <cell r="F343" t="str">
            <v>MJJ</v>
          </cell>
          <cell r="G343" t="str">
            <v>Neutral Phase</v>
          </cell>
        </row>
        <row r="344">
          <cell r="A344">
            <v>1978</v>
          </cell>
          <cell r="B344" t="str">
            <v>Jul</v>
          </cell>
          <cell r="C344">
            <v>28672</v>
          </cell>
          <cell r="D344">
            <v>-0.22</v>
          </cell>
          <cell r="F344" t="str">
            <v>JJA</v>
          </cell>
          <cell r="G344" t="str">
            <v>Neutral Phase</v>
          </cell>
        </row>
        <row r="345">
          <cell r="A345">
            <v>1978</v>
          </cell>
          <cell r="B345" t="str">
            <v>Aug</v>
          </cell>
          <cell r="C345">
            <v>28703</v>
          </cell>
          <cell r="D345">
            <v>-0.53</v>
          </cell>
          <cell r="F345" t="str">
            <v>JAS</v>
          </cell>
          <cell r="G345" t="str">
            <v>Neutral Phase</v>
          </cell>
        </row>
        <row r="346">
          <cell r="A346">
            <v>1978</v>
          </cell>
          <cell r="B346" t="str">
            <v>Sep</v>
          </cell>
          <cell r="C346">
            <v>28734</v>
          </cell>
          <cell r="D346">
            <v>-0.5</v>
          </cell>
          <cell r="F346" t="str">
            <v>ASO</v>
          </cell>
          <cell r="G346" t="str">
            <v>Neutral Phase</v>
          </cell>
        </row>
        <row r="347">
          <cell r="A347">
            <v>1978</v>
          </cell>
          <cell r="B347" t="str">
            <v>Oct</v>
          </cell>
          <cell r="C347">
            <v>28764</v>
          </cell>
          <cell r="D347">
            <v>-0.23</v>
          </cell>
          <cell r="F347" t="str">
            <v>SON</v>
          </cell>
          <cell r="G347" t="str">
            <v>Neutral Phase</v>
          </cell>
        </row>
        <row r="348">
          <cell r="A348">
            <v>1978</v>
          </cell>
          <cell r="B348" t="str">
            <v>Nov</v>
          </cell>
          <cell r="C348">
            <v>28795</v>
          </cell>
          <cell r="D348">
            <v>-0.14000000000000001</v>
          </cell>
          <cell r="F348" t="str">
            <v>OND</v>
          </cell>
          <cell r="G348" t="str">
            <v>Neutral Phase</v>
          </cell>
        </row>
        <row r="349">
          <cell r="A349">
            <v>1978</v>
          </cell>
          <cell r="B349" t="str">
            <v>Dec</v>
          </cell>
          <cell r="C349">
            <v>28825</v>
          </cell>
          <cell r="D349">
            <v>0.11</v>
          </cell>
          <cell r="F349" t="str">
            <v>NDJ</v>
          </cell>
          <cell r="G349" t="str">
            <v>Neutral Phase</v>
          </cell>
        </row>
        <row r="350">
          <cell r="A350">
            <v>1979</v>
          </cell>
          <cell r="B350" t="str">
            <v>Jan</v>
          </cell>
          <cell r="C350">
            <v>28856</v>
          </cell>
          <cell r="D350">
            <v>0.03</v>
          </cell>
          <cell r="F350" t="str">
            <v>DJF</v>
          </cell>
          <cell r="G350" t="str">
            <v>Neutral Phase</v>
          </cell>
        </row>
        <row r="351">
          <cell r="A351">
            <v>1979</v>
          </cell>
          <cell r="B351" t="str">
            <v>Feb</v>
          </cell>
          <cell r="C351">
            <v>28887</v>
          </cell>
          <cell r="D351">
            <v>-0.04</v>
          </cell>
          <cell r="F351" t="str">
            <v>JFM</v>
          </cell>
          <cell r="G351" t="str">
            <v>Neutral Phase</v>
          </cell>
        </row>
        <row r="352">
          <cell r="A352">
            <v>1979</v>
          </cell>
          <cell r="B352" t="str">
            <v>Mar</v>
          </cell>
          <cell r="C352">
            <v>28915</v>
          </cell>
          <cell r="D352">
            <v>0.23</v>
          </cell>
          <cell r="F352" t="str">
            <v>FMA</v>
          </cell>
          <cell r="G352" t="str">
            <v>Neutral Phase</v>
          </cell>
        </row>
        <row r="353">
          <cell r="A353">
            <v>1979</v>
          </cell>
          <cell r="B353" t="str">
            <v>Apr</v>
          </cell>
          <cell r="C353">
            <v>28946</v>
          </cell>
          <cell r="D353">
            <v>0.42</v>
          </cell>
          <cell r="F353" t="str">
            <v>MAM</v>
          </cell>
          <cell r="G353" t="str">
            <v>Neutral Phase</v>
          </cell>
        </row>
        <row r="354">
          <cell r="A354">
            <v>1979</v>
          </cell>
          <cell r="B354" t="str">
            <v>May</v>
          </cell>
          <cell r="C354">
            <v>28976</v>
          </cell>
          <cell r="D354">
            <v>0.19</v>
          </cell>
          <cell r="F354" t="str">
            <v>AMJ</v>
          </cell>
          <cell r="G354" t="str">
            <v>Neutral Phase</v>
          </cell>
        </row>
        <row r="355">
          <cell r="A355">
            <v>1979</v>
          </cell>
          <cell r="B355" t="str">
            <v>Jun</v>
          </cell>
          <cell r="C355">
            <v>29007</v>
          </cell>
          <cell r="D355">
            <v>0.08</v>
          </cell>
          <cell r="F355" t="str">
            <v>MJJ</v>
          </cell>
          <cell r="G355" t="str">
            <v>Neutral Phase</v>
          </cell>
        </row>
        <row r="356">
          <cell r="A356">
            <v>1979</v>
          </cell>
          <cell r="B356" t="str">
            <v>Jul</v>
          </cell>
          <cell r="C356">
            <v>29037</v>
          </cell>
          <cell r="D356">
            <v>-0.13</v>
          </cell>
          <cell r="F356" t="str">
            <v>JJA</v>
          </cell>
          <cell r="G356" t="str">
            <v>Neutral Phase</v>
          </cell>
        </row>
        <row r="357">
          <cell r="A357">
            <v>1979</v>
          </cell>
          <cell r="B357" t="str">
            <v>Aug</v>
          </cell>
          <cell r="C357">
            <v>29068</v>
          </cell>
          <cell r="D357">
            <v>0.16</v>
          </cell>
          <cell r="F357" t="str">
            <v>JAS</v>
          </cell>
          <cell r="G357" t="str">
            <v>Neutral Phase</v>
          </cell>
        </row>
        <row r="358">
          <cell r="A358">
            <v>1979</v>
          </cell>
          <cell r="B358" t="str">
            <v>Sep</v>
          </cell>
          <cell r="C358">
            <v>29099</v>
          </cell>
          <cell r="D358">
            <v>0.48</v>
          </cell>
          <cell r="F358" t="str">
            <v>ASO</v>
          </cell>
          <cell r="G358" t="str">
            <v>Neutral Phase</v>
          </cell>
        </row>
        <row r="359">
          <cell r="A359">
            <v>1979</v>
          </cell>
          <cell r="B359" t="str">
            <v>Oct</v>
          </cell>
          <cell r="C359">
            <v>29129</v>
          </cell>
          <cell r="D359">
            <v>0.35</v>
          </cell>
          <cell r="F359" t="str">
            <v>SON</v>
          </cell>
          <cell r="G359" t="str">
            <v>Neutral Phase</v>
          </cell>
        </row>
        <row r="360">
          <cell r="A360">
            <v>1979</v>
          </cell>
          <cell r="B360" t="str">
            <v>Nov</v>
          </cell>
          <cell r="C360">
            <v>29160</v>
          </cell>
          <cell r="D360">
            <v>0.53</v>
          </cell>
          <cell r="F360" t="str">
            <v>OND</v>
          </cell>
          <cell r="G360" t="str">
            <v>Warm Phase/El Nino</v>
          </cell>
        </row>
        <row r="361">
          <cell r="A361">
            <v>1979</v>
          </cell>
          <cell r="B361" t="str">
            <v>Dec</v>
          </cell>
          <cell r="C361">
            <v>29190</v>
          </cell>
          <cell r="D361">
            <v>0.69</v>
          </cell>
          <cell r="F361" t="str">
            <v>NDJ</v>
          </cell>
          <cell r="G361" t="str">
            <v>Warm Phase/El Nino</v>
          </cell>
        </row>
        <row r="362">
          <cell r="A362">
            <v>1980</v>
          </cell>
          <cell r="B362" t="str">
            <v>Jan</v>
          </cell>
          <cell r="C362">
            <v>29221</v>
          </cell>
          <cell r="D362">
            <v>0.7</v>
          </cell>
          <cell r="F362" t="str">
            <v>DJF</v>
          </cell>
          <cell r="G362" t="str">
            <v>Warm Phase/El Nino</v>
          </cell>
        </row>
        <row r="363">
          <cell r="A363">
            <v>1980</v>
          </cell>
          <cell r="B363" t="str">
            <v>Feb</v>
          </cell>
          <cell r="C363">
            <v>29252</v>
          </cell>
          <cell r="D363">
            <v>0.39</v>
          </cell>
          <cell r="F363" t="str">
            <v>JFM</v>
          </cell>
          <cell r="G363" t="str">
            <v>Neutral Phase</v>
          </cell>
        </row>
        <row r="364">
          <cell r="A364">
            <v>1980</v>
          </cell>
          <cell r="B364" t="str">
            <v>Mar</v>
          </cell>
          <cell r="C364">
            <v>29281</v>
          </cell>
          <cell r="D364">
            <v>0.28000000000000003</v>
          </cell>
          <cell r="F364" t="str">
            <v>FMA</v>
          </cell>
          <cell r="G364" t="str">
            <v>Neutral Phase</v>
          </cell>
        </row>
        <row r="365">
          <cell r="A365">
            <v>1980</v>
          </cell>
          <cell r="B365" t="str">
            <v>Apr</v>
          </cell>
          <cell r="C365">
            <v>29312</v>
          </cell>
          <cell r="D365">
            <v>0.34</v>
          </cell>
          <cell r="F365" t="str">
            <v>MAM</v>
          </cell>
          <cell r="G365" t="str">
            <v>Neutral Phase</v>
          </cell>
        </row>
        <row r="366">
          <cell r="A366">
            <v>1980</v>
          </cell>
          <cell r="B366" t="str">
            <v>May</v>
          </cell>
          <cell r="C366">
            <v>29342</v>
          </cell>
          <cell r="D366">
            <v>0.51</v>
          </cell>
          <cell r="F366" t="str">
            <v>AMJ</v>
          </cell>
          <cell r="G366" t="str">
            <v>Neutral Phase</v>
          </cell>
        </row>
        <row r="367">
          <cell r="A367">
            <v>1980</v>
          </cell>
          <cell r="B367" t="str">
            <v>Jun</v>
          </cell>
          <cell r="C367">
            <v>29373</v>
          </cell>
          <cell r="D367">
            <v>0.59</v>
          </cell>
          <cell r="F367" t="str">
            <v>MJJ</v>
          </cell>
          <cell r="G367" t="str">
            <v>Neutral Phase</v>
          </cell>
        </row>
        <row r="368">
          <cell r="A368">
            <v>1980</v>
          </cell>
          <cell r="B368" t="str">
            <v>Jul</v>
          </cell>
          <cell r="C368">
            <v>29403</v>
          </cell>
          <cell r="D368">
            <v>0.28000000000000003</v>
          </cell>
          <cell r="F368" t="str">
            <v>JJA</v>
          </cell>
          <cell r="G368" t="str">
            <v>Neutral Phase</v>
          </cell>
        </row>
        <row r="369">
          <cell r="A369">
            <v>1980</v>
          </cell>
          <cell r="B369" t="str">
            <v>Aug</v>
          </cell>
          <cell r="C369">
            <v>29434</v>
          </cell>
          <cell r="D369">
            <v>-0.11</v>
          </cell>
          <cell r="F369" t="str">
            <v>JAS</v>
          </cell>
          <cell r="G369" t="str">
            <v>Neutral Phase</v>
          </cell>
        </row>
        <row r="370">
          <cell r="A370">
            <v>1980</v>
          </cell>
          <cell r="B370" t="str">
            <v>Sep</v>
          </cell>
          <cell r="C370">
            <v>29465</v>
          </cell>
          <cell r="D370">
            <v>-7.0000000000000007E-2</v>
          </cell>
          <cell r="F370" t="str">
            <v>ASO</v>
          </cell>
          <cell r="G370" t="str">
            <v>Neutral Phase</v>
          </cell>
        </row>
        <row r="371">
          <cell r="A371">
            <v>1980</v>
          </cell>
          <cell r="B371" t="str">
            <v>Oct</v>
          </cell>
          <cell r="C371">
            <v>29495</v>
          </cell>
          <cell r="D371">
            <v>-0.02</v>
          </cell>
          <cell r="F371" t="str">
            <v>SON</v>
          </cell>
          <cell r="G371" t="str">
            <v>Neutral Phase</v>
          </cell>
        </row>
        <row r="372">
          <cell r="A372">
            <v>1980</v>
          </cell>
          <cell r="B372" t="str">
            <v>Nov</v>
          </cell>
          <cell r="C372">
            <v>29526</v>
          </cell>
          <cell r="D372">
            <v>0.14000000000000001</v>
          </cell>
          <cell r="F372" t="str">
            <v>OND</v>
          </cell>
          <cell r="G372" t="str">
            <v>Neutral Phase</v>
          </cell>
        </row>
        <row r="373">
          <cell r="A373">
            <v>1980</v>
          </cell>
          <cell r="B373" t="str">
            <v>Dec</v>
          </cell>
          <cell r="C373">
            <v>29556</v>
          </cell>
          <cell r="D373">
            <v>0.22</v>
          </cell>
          <cell r="F373" t="str">
            <v>NDJ</v>
          </cell>
          <cell r="G373" t="str">
            <v>Neutral Phase</v>
          </cell>
        </row>
        <row r="374">
          <cell r="A374">
            <v>1981</v>
          </cell>
          <cell r="B374" t="str">
            <v>Jan</v>
          </cell>
          <cell r="C374">
            <v>29587</v>
          </cell>
          <cell r="D374">
            <v>-0.38</v>
          </cell>
          <cell r="F374" t="str">
            <v>DJF</v>
          </cell>
          <cell r="G374" t="str">
            <v>Neutral Phase</v>
          </cell>
        </row>
        <row r="375">
          <cell r="A375">
            <v>1981</v>
          </cell>
          <cell r="B375" t="str">
            <v>Feb</v>
          </cell>
          <cell r="C375">
            <v>29618</v>
          </cell>
          <cell r="D375">
            <v>-0.62</v>
          </cell>
          <cell r="F375" t="str">
            <v>JFM</v>
          </cell>
          <cell r="G375" t="str">
            <v>Cool Phase/La Nina</v>
          </cell>
        </row>
        <row r="376">
          <cell r="A376">
            <v>1981</v>
          </cell>
          <cell r="B376" t="str">
            <v>Mar</v>
          </cell>
          <cell r="C376">
            <v>29646</v>
          </cell>
          <cell r="D376">
            <v>-0.51</v>
          </cell>
          <cell r="F376" t="str">
            <v>FMA</v>
          </cell>
          <cell r="G376" t="str">
            <v>Neutral Phase</v>
          </cell>
        </row>
        <row r="377">
          <cell r="A377">
            <v>1981</v>
          </cell>
          <cell r="B377" t="str">
            <v>Apr</v>
          </cell>
          <cell r="C377">
            <v>29677</v>
          </cell>
          <cell r="D377">
            <v>-0.28999999999999998</v>
          </cell>
          <cell r="F377" t="str">
            <v>MAM</v>
          </cell>
          <cell r="G377" t="str">
            <v>Neutral Phase</v>
          </cell>
        </row>
        <row r="378">
          <cell r="A378">
            <v>1981</v>
          </cell>
          <cell r="B378" t="str">
            <v>May</v>
          </cell>
          <cell r="C378">
            <v>29707</v>
          </cell>
          <cell r="D378">
            <v>-0.3</v>
          </cell>
          <cell r="F378" t="str">
            <v>AMJ</v>
          </cell>
          <cell r="G378" t="str">
            <v>Neutral Phase</v>
          </cell>
        </row>
        <row r="379">
          <cell r="A379">
            <v>1981</v>
          </cell>
          <cell r="B379" t="str">
            <v>Jun</v>
          </cell>
          <cell r="C379">
            <v>29738</v>
          </cell>
          <cell r="D379">
            <v>-0.19</v>
          </cell>
          <cell r="F379" t="str">
            <v>MJJ</v>
          </cell>
          <cell r="G379" t="str">
            <v>Neutral Phase</v>
          </cell>
        </row>
        <row r="380">
          <cell r="A380">
            <v>1981</v>
          </cell>
          <cell r="B380" t="str">
            <v>Jul</v>
          </cell>
          <cell r="C380">
            <v>29768</v>
          </cell>
          <cell r="D380">
            <v>-0.37</v>
          </cell>
          <cell r="F380" t="str">
            <v>JJA</v>
          </cell>
          <cell r="G380" t="str">
            <v>Neutral Phase</v>
          </cell>
        </row>
        <row r="381">
          <cell r="A381">
            <v>1981</v>
          </cell>
          <cell r="B381" t="str">
            <v>Aug</v>
          </cell>
          <cell r="C381">
            <v>29799</v>
          </cell>
          <cell r="D381">
            <v>-0.32</v>
          </cell>
          <cell r="F381" t="str">
            <v>JAS</v>
          </cell>
          <cell r="G381" t="str">
            <v>Neutral Phase</v>
          </cell>
        </row>
        <row r="382">
          <cell r="A382">
            <v>1981</v>
          </cell>
          <cell r="B382" t="str">
            <v>Sep</v>
          </cell>
          <cell r="C382">
            <v>29830</v>
          </cell>
          <cell r="D382">
            <v>-0.04</v>
          </cell>
          <cell r="F382" t="str">
            <v>ASO</v>
          </cell>
          <cell r="G382" t="str">
            <v>Neutral Phase</v>
          </cell>
        </row>
        <row r="383">
          <cell r="A383">
            <v>1981</v>
          </cell>
          <cell r="B383" t="str">
            <v>Oct</v>
          </cell>
          <cell r="C383">
            <v>29860</v>
          </cell>
          <cell r="D383">
            <v>-0.11</v>
          </cell>
          <cell r="F383" t="str">
            <v>SON</v>
          </cell>
          <cell r="G383" t="str">
            <v>Neutral Phase</v>
          </cell>
        </row>
        <row r="384">
          <cell r="A384">
            <v>1981</v>
          </cell>
          <cell r="B384" t="str">
            <v>Nov</v>
          </cell>
          <cell r="C384">
            <v>29891</v>
          </cell>
          <cell r="D384">
            <v>-0.23</v>
          </cell>
          <cell r="F384" t="str">
            <v>OND</v>
          </cell>
          <cell r="G384" t="str">
            <v>Neutral Phase</v>
          </cell>
        </row>
        <row r="385">
          <cell r="A385">
            <v>1981</v>
          </cell>
          <cell r="B385" t="str">
            <v>Dec</v>
          </cell>
          <cell r="C385">
            <v>29921</v>
          </cell>
          <cell r="D385">
            <v>-0.11</v>
          </cell>
          <cell r="F385" t="str">
            <v>NDJ</v>
          </cell>
          <cell r="G385" t="str">
            <v>Neutral Phase</v>
          </cell>
        </row>
        <row r="386">
          <cell r="A386">
            <v>1982</v>
          </cell>
          <cell r="B386" t="str">
            <v>Jan</v>
          </cell>
          <cell r="C386">
            <v>29952</v>
          </cell>
          <cell r="D386">
            <v>0.11</v>
          </cell>
          <cell r="F386" t="str">
            <v>DJF</v>
          </cell>
          <cell r="G386" t="str">
            <v>Neutral Phase</v>
          </cell>
        </row>
        <row r="387">
          <cell r="A387">
            <v>1982</v>
          </cell>
          <cell r="B387" t="str">
            <v>Feb</v>
          </cell>
          <cell r="C387">
            <v>29983</v>
          </cell>
          <cell r="D387">
            <v>-0.15</v>
          </cell>
          <cell r="F387" t="str">
            <v>JFM</v>
          </cell>
          <cell r="G387" t="str">
            <v>Neutral Phase</v>
          </cell>
        </row>
        <row r="388">
          <cell r="A388">
            <v>1982</v>
          </cell>
          <cell r="B388" t="str">
            <v>Mar</v>
          </cell>
          <cell r="C388">
            <v>30011</v>
          </cell>
          <cell r="D388">
            <v>0.25</v>
          </cell>
          <cell r="F388" t="str">
            <v>FMA</v>
          </cell>
          <cell r="G388" t="str">
            <v>Neutral Phase</v>
          </cell>
        </row>
        <row r="389">
          <cell r="A389">
            <v>1982</v>
          </cell>
          <cell r="B389" t="str">
            <v>Apr</v>
          </cell>
          <cell r="C389">
            <v>30042</v>
          </cell>
          <cell r="D389">
            <v>0.45</v>
          </cell>
          <cell r="F389" t="str">
            <v>MAM</v>
          </cell>
          <cell r="G389" t="str">
            <v>Neutral Phase</v>
          </cell>
        </row>
        <row r="390">
          <cell r="A390">
            <v>1982</v>
          </cell>
          <cell r="B390" t="str">
            <v>May</v>
          </cell>
          <cell r="C390">
            <v>30072</v>
          </cell>
          <cell r="D390">
            <v>0.72</v>
          </cell>
          <cell r="F390" t="str">
            <v>AMJ</v>
          </cell>
          <cell r="G390" t="str">
            <v>Warm Phase/El Nino</v>
          </cell>
        </row>
        <row r="391">
          <cell r="A391">
            <v>1982</v>
          </cell>
          <cell r="B391" t="str">
            <v>Jun</v>
          </cell>
          <cell r="C391">
            <v>30103</v>
          </cell>
          <cell r="D391">
            <v>0.8</v>
          </cell>
          <cell r="F391" t="str">
            <v>MJJ</v>
          </cell>
          <cell r="G391" t="str">
            <v>Warm Phase/El Nino</v>
          </cell>
        </row>
        <row r="392">
          <cell r="A392">
            <v>1982</v>
          </cell>
          <cell r="B392" t="str">
            <v>Jul</v>
          </cell>
          <cell r="C392">
            <v>30133</v>
          </cell>
          <cell r="D392">
            <v>0.64</v>
          </cell>
          <cell r="F392" t="str">
            <v>JJA</v>
          </cell>
          <cell r="G392" t="str">
            <v>Warm Phase/El Nino</v>
          </cell>
        </row>
        <row r="393">
          <cell r="A393">
            <v>1982</v>
          </cell>
          <cell r="B393" t="str">
            <v>Aug</v>
          </cell>
          <cell r="C393">
            <v>30164</v>
          </cell>
          <cell r="D393">
            <v>0.93</v>
          </cell>
          <cell r="F393" t="str">
            <v>JAS</v>
          </cell>
          <cell r="G393" t="str">
            <v>Warm Phase/El Nino</v>
          </cell>
        </row>
        <row r="394">
          <cell r="A394">
            <v>1982</v>
          </cell>
          <cell r="B394" t="str">
            <v>Sep</v>
          </cell>
          <cell r="C394">
            <v>30195</v>
          </cell>
          <cell r="D394">
            <v>1.64</v>
          </cell>
          <cell r="F394" t="str">
            <v>ASO</v>
          </cell>
          <cell r="G394" t="str">
            <v>Warm Phase/El Nino</v>
          </cell>
        </row>
        <row r="395">
          <cell r="A395">
            <v>1982</v>
          </cell>
          <cell r="B395" t="str">
            <v>Oct</v>
          </cell>
          <cell r="C395">
            <v>30225</v>
          </cell>
          <cell r="D395">
            <v>2.16</v>
          </cell>
          <cell r="F395" t="str">
            <v>SON</v>
          </cell>
          <cell r="G395" t="str">
            <v>Warm Phase/El Nino</v>
          </cell>
        </row>
        <row r="396">
          <cell r="A396">
            <v>1982</v>
          </cell>
          <cell r="B396" t="str">
            <v>Nov</v>
          </cell>
          <cell r="C396">
            <v>30256</v>
          </cell>
          <cell r="D396">
            <v>2.09</v>
          </cell>
          <cell r="F396" t="str">
            <v>OND</v>
          </cell>
          <cell r="G396" t="str">
            <v>Warm Phase/El Nino</v>
          </cell>
        </row>
        <row r="397">
          <cell r="A397">
            <v>1982</v>
          </cell>
          <cell r="B397" t="str">
            <v>Dec</v>
          </cell>
          <cell r="C397">
            <v>30286</v>
          </cell>
          <cell r="D397">
            <v>2.2799999999999998</v>
          </cell>
          <cell r="F397" t="str">
            <v>NDJ</v>
          </cell>
          <cell r="G397" t="str">
            <v>Warm Phase/El Nino</v>
          </cell>
        </row>
        <row r="398">
          <cell r="A398">
            <v>1983</v>
          </cell>
          <cell r="B398" t="str">
            <v>Jan</v>
          </cell>
          <cell r="C398">
            <v>30317</v>
          </cell>
          <cell r="D398">
            <v>2.3199999999999998</v>
          </cell>
          <cell r="F398" t="str">
            <v>DJF</v>
          </cell>
          <cell r="G398" t="str">
            <v>Warm Phase/El Nino</v>
          </cell>
        </row>
        <row r="399">
          <cell r="A399">
            <v>1983</v>
          </cell>
          <cell r="B399" t="str">
            <v>Feb</v>
          </cell>
          <cell r="C399">
            <v>30348</v>
          </cell>
          <cell r="D399">
            <v>1.94</v>
          </cell>
          <cell r="F399" t="str">
            <v>JFM</v>
          </cell>
          <cell r="G399" t="str">
            <v>Warm Phase/El Nino</v>
          </cell>
        </row>
        <row r="400">
          <cell r="A400">
            <v>1983</v>
          </cell>
          <cell r="B400" t="str">
            <v>Mar</v>
          </cell>
          <cell r="C400">
            <v>30376</v>
          </cell>
          <cell r="D400">
            <v>1.49</v>
          </cell>
          <cell r="F400" t="str">
            <v>FMA</v>
          </cell>
          <cell r="G400" t="str">
            <v>Warm Phase/El Nino</v>
          </cell>
        </row>
        <row r="401">
          <cell r="A401">
            <v>1983</v>
          </cell>
          <cell r="B401" t="str">
            <v>Apr</v>
          </cell>
          <cell r="C401">
            <v>30407</v>
          </cell>
          <cell r="D401">
            <v>1.19</v>
          </cell>
          <cell r="F401" t="str">
            <v>MAM</v>
          </cell>
          <cell r="G401" t="str">
            <v>Warm Phase/El Nino</v>
          </cell>
        </row>
        <row r="402">
          <cell r="A402">
            <v>1983</v>
          </cell>
          <cell r="B402" t="str">
            <v>May</v>
          </cell>
          <cell r="C402">
            <v>30437</v>
          </cell>
          <cell r="D402">
            <v>1.18</v>
          </cell>
          <cell r="F402" t="str">
            <v>AMJ</v>
          </cell>
          <cell r="G402" t="str">
            <v>Warm Phase/El Nino</v>
          </cell>
        </row>
        <row r="403">
          <cell r="A403">
            <v>1983</v>
          </cell>
          <cell r="B403" t="str">
            <v>Jun</v>
          </cell>
          <cell r="C403">
            <v>30468</v>
          </cell>
          <cell r="D403">
            <v>0.82</v>
          </cell>
          <cell r="F403" t="str">
            <v>MJJ</v>
          </cell>
          <cell r="G403" t="str">
            <v>Warm Phase/El Nino</v>
          </cell>
        </row>
        <row r="404">
          <cell r="A404">
            <v>1983</v>
          </cell>
          <cell r="B404" t="str">
            <v>Jul</v>
          </cell>
          <cell r="C404">
            <v>30498</v>
          </cell>
          <cell r="D404">
            <v>0.17</v>
          </cell>
          <cell r="F404" t="str">
            <v>JJA</v>
          </cell>
          <cell r="G404" t="str">
            <v>Neutral Phase</v>
          </cell>
        </row>
        <row r="405">
          <cell r="A405">
            <v>1983</v>
          </cell>
          <cell r="B405" t="str">
            <v>Aug</v>
          </cell>
          <cell r="C405">
            <v>30529</v>
          </cell>
          <cell r="D405">
            <v>-0.04</v>
          </cell>
          <cell r="F405" t="str">
            <v>JAS</v>
          </cell>
          <cell r="G405" t="str">
            <v>Neutral Phase</v>
          </cell>
        </row>
        <row r="406">
          <cell r="A406">
            <v>1983</v>
          </cell>
          <cell r="B406" t="str">
            <v>Sep</v>
          </cell>
          <cell r="C406">
            <v>30560</v>
          </cell>
          <cell r="D406">
            <v>-0.36</v>
          </cell>
          <cell r="F406" t="str">
            <v>ASO</v>
          </cell>
          <cell r="G406" t="str">
            <v>Neutral Phase</v>
          </cell>
        </row>
        <row r="407">
          <cell r="A407">
            <v>1983</v>
          </cell>
          <cell r="B407" t="str">
            <v>Oct</v>
          </cell>
          <cell r="C407">
            <v>30590</v>
          </cell>
          <cell r="D407">
            <v>-0.96</v>
          </cell>
          <cell r="F407" t="str">
            <v>SON</v>
          </cell>
          <cell r="G407" t="str">
            <v>Cool Phase/La Nina</v>
          </cell>
        </row>
        <row r="408">
          <cell r="A408">
            <v>1983</v>
          </cell>
          <cell r="B408" t="str">
            <v>Nov</v>
          </cell>
          <cell r="C408">
            <v>30621</v>
          </cell>
          <cell r="D408">
            <v>-1.1000000000000001</v>
          </cell>
          <cell r="F408" t="str">
            <v>OND</v>
          </cell>
          <cell r="G408" t="str">
            <v>Cool Phase/La Nina</v>
          </cell>
        </row>
        <row r="409">
          <cell r="A409">
            <v>1983</v>
          </cell>
          <cell r="B409" t="str">
            <v>Dec</v>
          </cell>
          <cell r="C409">
            <v>30651</v>
          </cell>
          <cell r="D409">
            <v>-0.94</v>
          </cell>
          <cell r="F409" t="str">
            <v>NDJ</v>
          </cell>
          <cell r="G409" t="str">
            <v>Cool Phase/La Nina</v>
          </cell>
        </row>
        <row r="410">
          <cell r="A410">
            <v>1984</v>
          </cell>
          <cell r="B410" t="str">
            <v>Jan</v>
          </cell>
          <cell r="C410">
            <v>30682</v>
          </cell>
          <cell r="D410">
            <v>-0.69</v>
          </cell>
          <cell r="F410" t="str">
            <v>DJF</v>
          </cell>
          <cell r="G410" t="str">
            <v>Cool Phase/La Nina</v>
          </cell>
        </row>
        <row r="411">
          <cell r="A411">
            <v>1984</v>
          </cell>
          <cell r="B411" t="str">
            <v>Feb</v>
          </cell>
          <cell r="C411">
            <v>30713</v>
          </cell>
          <cell r="D411">
            <v>-0.18</v>
          </cell>
          <cell r="F411" t="str">
            <v>JFM</v>
          </cell>
          <cell r="G411" t="str">
            <v>Neutral Phase</v>
          </cell>
        </row>
        <row r="412">
          <cell r="A412">
            <v>1984</v>
          </cell>
          <cell r="B412" t="str">
            <v>Mar</v>
          </cell>
          <cell r="C412">
            <v>30742</v>
          </cell>
          <cell r="D412">
            <v>-0.39</v>
          </cell>
          <cell r="F412" t="str">
            <v>FMA</v>
          </cell>
          <cell r="G412" t="str">
            <v>Neutral Phase</v>
          </cell>
        </row>
        <row r="413">
          <cell r="A413">
            <v>1984</v>
          </cell>
          <cell r="B413" t="str">
            <v>Apr</v>
          </cell>
          <cell r="C413">
            <v>30773</v>
          </cell>
          <cell r="D413">
            <v>-0.44</v>
          </cell>
          <cell r="F413" t="str">
            <v>MAM</v>
          </cell>
          <cell r="G413" t="str">
            <v>Neutral Phase</v>
          </cell>
        </row>
        <row r="414">
          <cell r="A414">
            <v>1984</v>
          </cell>
          <cell r="B414" t="str">
            <v>May</v>
          </cell>
          <cell r="C414">
            <v>30803</v>
          </cell>
          <cell r="D414">
            <v>-0.46</v>
          </cell>
          <cell r="F414" t="str">
            <v>AMJ</v>
          </cell>
          <cell r="G414" t="str">
            <v>Cool Phase/La Nina</v>
          </cell>
        </row>
        <row r="415">
          <cell r="A415">
            <v>1984</v>
          </cell>
          <cell r="B415" t="str">
            <v>Jun</v>
          </cell>
          <cell r="C415">
            <v>30834</v>
          </cell>
          <cell r="D415">
            <v>-0.63</v>
          </cell>
          <cell r="F415" t="str">
            <v>MJJ</v>
          </cell>
          <cell r="G415" t="str">
            <v>Neutral Phase</v>
          </cell>
        </row>
        <row r="416">
          <cell r="A416">
            <v>1984</v>
          </cell>
          <cell r="B416" t="str">
            <v>Jul</v>
          </cell>
          <cell r="C416">
            <v>30864</v>
          </cell>
          <cell r="D416">
            <v>-0.24</v>
          </cell>
          <cell r="F416" t="str">
            <v>JJA</v>
          </cell>
          <cell r="G416" t="str">
            <v>Neutral Phase</v>
          </cell>
        </row>
        <row r="417">
          <cell r="A417">
            <v>1984</v>
          </cell>
          <cell r="B417" t="str">
            <v>Aug</v>
          </cell>
          <cell r="C417">
            <v>30895</v>
          </cell>
          <cell r="D417">
            <v>-0.04</v>
          </cell>
          <cell r="F417" t="str">
            <v>JAS</v>
          </cell>
          <cell r="G417" t="str">
            <v>Neutral Phase</v>
          </cell>
        </row>
        <row r="418">
          <cell r="A418">
            <v>1984</v>
          </cell>
          <cell r="B418" t="str">
            <v>Sep</v>
          </cell>
          <cell r="C418">
            <v>30926</v>
          </cell>
          <cell r="D418">
            <v>-0.19</v>
          </cell>
          <cell r="F418" t="str">
            <v>ASO</v>
          </cell>
          <cell r="G418" t="str">
            <v>Neutral Phase</v>
          </cell>
        </row>
        <row r="419">
          <cell r="A419">
            <v>1984</v>
          </cell>
          <cell r="B419" t="str">
            <v>Oct</v>
          </cell>
          <cell r="C419">
            <v>30956</v>
          </cell>
          <cell r="D419">
            <v>-0.49</v>
          </cell>
          <cell r="F419" t="str">
            <v>SON</v>
          </cell>
          <cell r="G419" t="str">
            <v>Cool Phase/La Nina</v>
          </cell>
        </row>
        <row r="420">
          <cell r="A420">
            <v>1984</v>
          </cell>
          <cell r="B420" t="str">
            <v>Nov</v>
          </cell>
          <cell r="C420">
            <v>30987</v>
          </cell>
          <cell r="D420">
            <v>-1</v>
          </cell>
          <cell r="F420" t="str">
            <v>OND</v>
          </cell>
          <cell r="G420" t="str">
            <v>Cool Phase/La Nina</v>
          </cell>
        </row>
        <row r="421">
          <cell r="A421">
            <v>1984</v>
          </cell>
          <cell r="B421" t="str">
            <v>Dec</v>
          </cell>
          <cell r="C421">
            <v>31017</v>
          </cell>
          <cell r="D421">
            <v>-1.25</v>
          </cell>
          <cell r="F421" t="str">
            <v>NDJ</v>
          </cell>
          <cell r="G421" t="str">
            <v>Cool Phase/La Nina</v>
          </cell>
        </row>
        <row r="422">
          <cell r="A422">
            <v>1985</v>
          </cell>
          <cell r="B422" t="str">
            <v>Jan</v>
          </cell>
          <cell r="C422">
            <v>31048</v>
          </cell>
          <cell r="D422">
            <v>-1.17</v>
          </cell>
          <cell r="F422" t="str">
            <v>DJF</v>
          </cell>
          <cell r="G422" t="str">
            <v>Cool Phase/La Nina</v>
          </cell>
        </row>
        <row r="423">
          <cell r="A423">
            <v>1985</v>
          </cell>
          <cell r="B423" t="str">
            <v>Feb</v>
          </cell>
          <cell r="C423">
            <v>31079</v>
          </cell>
          <cell r="D423">
            <v>-0.71</v>
          </cell>
          <cell r="F423" t="str">
            <v>JFM</v>
          </cell>
          <cell r="G423" t="str">
            <v>Cool Phase/La Nina</v>
          </cell>
        </row>
        <row r="424">
          <cell r="A424">
            <v>1985</v>
          </cell>
          <cell r="B424" t="str">
            <v>Mar</v>
          </cell>
          <cell r="C424">
            <v>31107</v>
          </cell>
          <cell r="D424">
            <v>-0.67</v>
          </cell>
          <cell r="F424" t="str">
            <v>FMA</v>
          </cell>
          <cell r="G424" t="str">
            <v>Cool Phase/La Nina</v>
          </cell>
        </row>
        <row r="425">
          <cell r="A425">
            <v>1985</v>
          </cell>
          <cell r="B425" t="str">
            <v>Apr</v>
          </cell>
          <cell r="C425">
            <v>31138</v>
          </cell>
          <cell r="D425">
            <v>-0.93</v>
          </cell>
          <cell r="F425" t="str">
            <v>MAM</v>
          </cell>
          <cell r="G425" t="str">
            <v>Cool Phase/La Nina</v>
          </cell>
        </row>
        <row r="426">
          <cell r="A426">
            <v>1985</v>
          </cell>
          <cell r="B426" t="str">
            <v>May</v>
          </cell>
          <cell r="C426">
            <v>31168</v>
          </cell>
          <cell r="D426">
            <v>-0.75</v>
          </cell>
          <cell r="F426" t="str">
            <v>AMJ</v>
          </cell>
          <cell r="G426" t="str">
            <v>Cool Phase/La Nina</v>
          </cell>
        </row>
        <row r="427">
          <cell r="A427">
            <v>1985</v>
          </cell>
          <cell r="B427" t="str">
            <v>Jun</v>
          </cell>
          <cell r="C427">
            <v>31199</v>
          </cell>
          <cell r="D427">
            <v>-0.65</v>
          </cell>
          <cell r="F427" t="str">
            <v>MJJ</v>
          </cell>
          <cell r="G427" t="str">
            <v>Cool Phase/La Nina</v>
          </cell>
        </row>
        <row r="428">
          <cell r="A428">
            <v>1985</v>
          </cell>
          <cell r="B428" t="str">
            <v>Jul</v>
          </cell>
          <cell r="C428">
            <v>31229</v>
          </cell>
          <cell r="D428">
            <v>-0.47</v>
          </cell>
          <cell r="F428" t="str">
            <v>JJA</v>
          </cell>
          <cell r="G428" t="str">
            <v>Neutral Phase</v>
          </cell>
        </row>
        <row r="429">
          <cell r="A429">
            <v>1985</v>
          </cell>
          <cell r="B429" t="str">
            <v>Aug</v>
          </cell>
          <cell r="C429">
            <v>31260</v>
          </cell>
          <cell r="D429">
            <v>-0.35</v>
          </cell>
          <cell r="F429" t="str">
            <v>JAS</v>
          </cell>
          <cell r="G429" t="str">
            <v>Neutral Phase</v>
          </cell>
        </row>
        <row r="430">
          <cell r="A430">
            <v>1985</v>
          </cell>
          <cell r="B430" t="str">
            <v>Sep</v>
          </cell>
          <cell r="C430">
            <v>31291</v>
          </cell>
          <cell r="D430">
            <v>-0.55000000000000004</v>
          </cell>
          <cell r="F430" t="str">
            <v>ASO</v>
          </cell>
          <cell r="G430" t="str">
            <v>Neutral Phase</v>
          </cell>
        </row>
        <row r="431">
          <cell r="A431">
            <v>1985</v>
          </cell>
          <cell r="B431" t="str">
            <v>Oct</v>
          </cell>
          <cell r="C431">
            <v>31321</v>
          </cell>
          <cell r="D431">
            <v>-0.3</v>
          </cell>
          <cell r="F431" t="str">
            <v>SON</v>
          </cell>
          <cell r="G431" t="str">
            <v>Neutral Phase</v>
          </cell>
        </row>
        <row r="432">
          <cell r="A432">
            <v>1985</v>
          </cell>
          <cell r="B432" t="str">
            <v>Nov</v>
          </cell>
          <cell r="C432">
            <v>31352</v>
          </cell>
          <cell r="D432">
            <v>-0.2</v>
          </cell>
          <cell r="F432" t="str">
            <v>OND</v>
          </cell>
          <cell r="G432" t="str">
            <v>Neutral Phase</v>
          </cell>
        </row>
        <row r="433">
          <cell r="A433">
            <v>1985</v>
          </cell>
          <cell r="B433" t="str">
            <v>Dec</v>
          </cell>
          <cell r="C433">
            <v>31382</v>
          </cell>
          <cell r="D433">
            <v>-0.32</v>
          </cell>
          <cell r="F433" t="str">
            <v>NDJ</v>
          </cell>
          <cell r="G433" t="str">
            <v>Neutral Phase</v>
          </cell>
        </row>
        <row r="434">
          <cell r="A434">
            <v>1986</v>
          </cell>
          <cell r="B434" t="str">
            <v>Jan</v>
          </cell>
          <cell r="C434">
            <v>31413</v>
          </cell>
          <cell r="D434">
            <v>-0.56000000000000005</v>
          </cell>
          <cell r="F434" t="str">
            <v>DJF</v>
          </cell>
          <cell r="G434" t="str">
            <v>Neutral Phase</v>
          </cell>
        </row>
        <row r="435">
          <cell r="A435">
            <v>1986</v>
          </cell>
          <cell r="B435" t="str">
            <v>Feb</v>
          </cell>
          <cell r="C435">
            <v>31444</v>
          </cell>
          <cell r="D435">
            <v>-0.6</v>
          </cell>
          <cell r="F435" t="str">
            <v>JFM</v>
          </cell>
          <cell r="G435" t="str">
            <v>Neutral Phase</v>
          </cell>
        </row>
        <row r="436">
          <cell r="A436">
            <v>1986</v>
          </cell>
          <cell r="B436" t="str">
            <v>Mar</v>
          </cell>
          <cell r="C436">
            <v>31472</v>
          </cell>
          <cell r="D436">
            <v>-0.26</v>
          </cell>
          <cell r="F436" t="str">
            <v>FMA</v>
          </cell>
          <cell r="G436" t="str">
            <v>Neutral Phase</v>
          </cell>
        </row>
        <row r="437">
          <cell r="A437">
            <v>1986</v>
          </cell>
          <cell r="B437" t="str">
            <v>Apr</v>
          </cell>
          <cell r="C437">
            <v>31503</v>
          </cell>
          <cell r="D437">
            <v>-0.08</v>
          </cell>
          <cell r="F437" t="str">
            <v>MAM</v>
          </cell>
          <cell r="G437" t="str">
            <v>Neutral Phase</v>
          </cell>
        </row>
        <row r="438">
          <cell r="A438">
            <v>1986</v>
          </cell>
          <cell r="B438" t="str">
            <v>May</v>
          </cell>
          <cell r="C438">
            <v>31533</v>
          </cell>
          <cell r="D438">
            <v>-0.27</v>
          </cell>
          <cell r="F438" t="str">
            <v>AMJ</v>
          </cell>
          <cell r="G438" t="str">
            <v>Neutral Phase</v>
          </cell>
        </row>
        <row r="439">
          <cell r="A439">
            <v>1986</v>
          </cell>
          <cell r="B439" t="str">
            <v>Jun</v>
          </cell>
          <cell r="C439">
            <v>31564</v>
          </cell>
          <cell r="D439">
            <v>-0.01</v>
          </cell>
          <cell r="F439" t="str">
            <v>MJJ</v>
          </cell>
          <cell r="G439" t="str">
            <v>Neutral Phase</v>
          </cell>
        </row>
        <row r="440">
          <cell r="A440">
            <v>1986</v>
          </cell>
          <cell r="B440" t="str">
            <v>Jul</v>
          </cell>
          <cell r="C440">
            <v>31594</v>
          </cell>
          <cell r="D440">
            <v>0.17</v>
          </cell>
          <cell r="F440" t="str">
            <v>JJA</v>
          </cell>
          <cell r="G440" t="str">
            <v>Neutral Phase</v>
          </cell>
        </row>
        <row r="441">
          <cell r="A441">
            <v>1986</v>
          </cell>
          <cell r="B441" t="str">
            <v>Aug</v>
          </cell>
          <cell r="C441">
            <v>31625</v>
          </cell>
          <cell r="D441">
            <v>0.51</v>
          </cell>
          <cell r="F441" t="str">
            <v>JAS</v>
          </cell>
          <cell r="G441" t="str">
            <v>Neutral Phase</v>
          </cell>
        </row>
        <row r="442">
          <cell r="A442">
            <v>1986</v>
          </cell>
          <cell r="B442" t="str">
            <v>Sep</v>
          </cell>
          <cell r="C442">
            <v>31656</v>
          </cell>
          <cell r="D442">
            <v>0.65</v>
          </cell>
          <cell r="F442" t="str">
            <v>ASO</v>
          </cell>
          <cell r="G442" t="str">
            <v>Warm Phase/El Nino</v>
          </cell>
        </row>
        <row r="443">
          <cell r="A443">
            <v>1986</v>
          </cell>
          <cell r="B443" t="str">
            <v>Oct</v>
          </cell>
          <cell r="C443">
            <v>31686</v>
          </cell>
          <cell r="D443">
            <v>0.98</v>
          </cell>
          <cell r="F443" t="str">
            <v>SON</v>
          </cell>
          <cell r="G443" t="str">
            <v>Warm Phase/El Nino</v>
          </cell>
        </row>
        <row r="444">
          <cell r="A444">
            <v>1986</v>
          </cell>
          <cell r="B444" t="str">
            <v>Nov</v>
          </cell>
          <cell r="C444">
            <v>31717</v>
          </cell>
          <cell r="D444">
            <v>1.2</v>
          </cell>
          <cell r="F444" t="str">
            <v>OND</v>
          </cell>
          <cell r="G444" t="str">
            <v>Warm Phase/El Nino</v>
          </cell>
        </row>
        <row r="445">
          <cell r="A445">
            <v>1986</v>
          </cell>
          <cell r="B445" t="str">
            <v>Dec</v>
          </cell>
          <cell r="C445">
            <v>31747</v>
          </cell>
          <cell r="D445">
            <v>1.24</v>
          </cell>
          <cell r="F445" t="str">
            <v>NDJ</v>
          </cell>
          <cell r="G445" t="str">
            <v>Warm Phase/El Nino</v>
          </cell>
        </row>
        <row r="446">
          <cell r="A446">
            <v>1987</v>
          </cell>
          <cell r="B446" t="str">
            <v>Jan</v>
          </cell>
          <cell r="C446">
            <v>31778</v>
          </cell>
          <cell r="D446">
            <v>1.22</v>
          </cell>
          <cell r="F446" t="str">
            <v>DJF</v>
          </cell>
          <cell r="G446" t="str">
            <v>Warm Phase/El Nino</v>
          </cell>
        </row>
        <row r="447">
          <cell r="A447">
            <v>1987</v>
          </cell>
          <cell r="B447" t="str">
            <v>Feb</v>
          </cell>
          <cell r="C447">
            <v>31809</v>
          </cell>
          <cell r="D447">
            <v>1.23</v>
          </cell>
          <cell r="F447" t="str">
            <v>JFM</v>
          </cell>
          <cell r="G447" t="str">
            <v>Warm Phase/El Nino</v>
          </cell>
        </row>
        <row r="448">
          <cell r="A448">
            <v>1987</v>
          </cell>
          <cell r="B448" t="str">
            <v>Mar</v>
          </cell>
          <cell r="C448">
            <v>31837</v>
          </cell>
          <cell r="D448">
            <v>1.1299999999999999</v>
          </cell>
          <cell r="F448" t="str">
            <v>FMA</v>
          </cell>
          <cell r="G448" t="str">
            <v>Warm Phase/El Nino</v>
          </cell>
        </row>
        <row r="449">
          <cell r="A449">
            <v>1987</v>
          </cell>
          <cell r="B449" t="str">
            <v>Apr</v>
          </cell>
          <cell r="C449">
            <v>31868</v>
          </cell>
          <cell r="D449">
            <v>0.82</v>
          </cell>
          <cell r="F449" t="str">
            <v>MAM</v>
          </cell>
          <cell r="G449" t="str">
            <v>Warm Phase/El Nino</v>
          </cell>
        </row>
        <row r="450">
          <cell r="A450">
            <v>1987</v>
          </cell>
          <cell r="B450" t="str">
            <v>May</v>
          </cell>
          <cell r="C450">
            <v>31898</v>
          </cell>
          <cell r="D450">
            <v>0.88</v>
          </cell>
          <cell r="F450" t="str">
            <v>AMJ</v>
          </cell>
          <cell r="G450" t="str">
            <v>Warm Phase/El Nino</v>
          </cell>
        </row>
        <row r="451">
          <cell r="A451">
            <v>1987</v>
          </cell>
          <cell r="B451" t="str">
            <v>Jun</v>
          </cell>
          <cell r="C451">
            <v>31929</v>
          </cell>
          <cell r="D451">
            <v>1.21</v>
          </cell>
          <cell r="F451" t="str">
            <v>MJJ</v>
          </cell>
          <cell r="G451" t="str">
            <v>Warm Phase/El Nino</v>
          </cell>
        </row>
        <row r="452">
          <cell r="A452">
            <v>1987</v>
          </cell>
          <cell r="B452" t="str">
            <v>Jul</v>
          </cell>
          <cell r="C452">
            <v>31959</v>
          </cell>
          <cell r="D452">
            <v>1.57</v>
          </cell>
          <cell r="F452" t="str">
            <v>JJA</v>
          </cell>
          <cell r="G452" t="str">
            <v>Warm Phase/El Nino</v>
          </cell>
        </row>
        <row r="453">
          <cell r="A453">
            <v>1987</v>
          </cell>
          <cell r="B453" t="str">
            <v>Aug</v>
          </cell>
          <cell r="C453">
            <v>31990</v>
          </cell>
          <cell r="D453">
            <v>1.76</v>
          </cell>
          <cell r="F453" t="str">
            <v>JAS</v>
          </cell>
          <cell r="G453" t="str">
            <v>Warm Phase/El Nino</v>
          </cell>
        </row>
        <row r="454">
          <cell r="A454">
            <v>1987</v>
          </cell>
          <cell r="B454" t="str">
            <v>Sep</v>
          </cell>
          <cell r="C454">
            <v>32021</v>
          </cell>
          <cell r="D454">
            <v>1.77</v>
          </cell>
          <cell r="F454" t="str">
            <v>ASO</v>
          </cell>
          <cell r="G454" t="str">
            <v>Warm Phase/El Nino</v>
          </cell>
        </row>
        <row r="455">
          <cell r="A455">
            <v>1987</v>
          </cell>
          <cell r="B455" t="str">
            <v>Oct</v>
          </cell>
          <cell r="C455">
            <v>32051</v>
          </cell>
          <cell r="D455">
            <v>1.42</v>
          </cell>
          <cell r="F455" t="str">
            <v>SON</v>
          </cell>
          <cell r="G455" t="str">
            <v>Warm Phase/El Nino</v>
          </cell>
        </row>
        <row r="456">
          <cell r="A456">
            <v>1987</v>
          </cell>
          <cell r="B456" t="str">
            <v>Nov</v>
          </cell>
          <cell r="C456">
            <v>32082</v>
          </cell>
          <cell r="D456">
            <v>1.27</v>
          </cell>
          <cell r="F456" t="str">
            <v>OND</v>
          </cell>
          <cell r="G456" t="str">
            <v>Warm Phase/El Nino</v>
          </cell>
        </row>
        <row r="457">
          <cell r="A457">
            <v>1987</v>
          </cell>
          <cell r="B457" t="str">
            <v>Dec</v>
          </cell>
          <cell r="C457">
            <v>32112</v>
          </cell>
          <cell r="D457">
            <v>1.07</v>
          </cell>
          <cell r="F457" t="str">
            <v>NDJ</v>
          </cell>
          <cell r="G457" t="str">
            <v>Warm Phase/El Nino</v>
          </cell>
        </row>
        <row r="458">
          <cell r="A458">
            <v>1988</v>
          </cell>
          <cell r="B458" t="str">
            <v>Jan</v>
          </cell>
          <cell r="C458">
            <v>32143</v>
          </cell>
          <cell r="D458">
            <v>0.99</v>
          </cell>
          <cell r="F458" t="str">
            <v>DJF</v>
          </cell>
          <cell r="G458" t="str">
            <v>Warm Phase/El Nino</v>
          </cell>
        </row>
        <row r="459">
          <cell r="A459">
            <v>1988</v>
          </cell>
          <cell r="B459" t="str">
            <v>Feb</v>
          </cell>
          <cell r="C459">
            <v>32174</v>
          </cell>
          <cell r="D459">
            <v>0.37</v>
          </cell>
          <cell r="F459" t="str">
            <v>JFM</v>
          </cell>
          <cell r="G459" t="str">
            <v>Warm Phase/El Nino</v>
          </cell>
        </row>
        <row r="460">
          <cell r="A460">
            <v>1988</v>
          </cell>
          <cell r="B460" t="str">
            <v>Mar</v>
          </cell>
          <cell r="C460">
            <v>32203</v>
          </cell>
          <cell r="D460">
            <v>0.25</v>
          </cell>
          <cell r="F460" t="str">
            <v>FMA</v>
          </cell>
          <cell r="G460" t="str">
            <v>Neutral Phase</v>
          </cell>
        </row>
        <row r="461">
          <cell r="A461">
            <v>1988</v>
          </cell>
          <cell r="B461" t="str">
            <v>Apr</v>
          </cell>
          <cell r="C461">
            <v>32234</v>
          </cell>
          <cell r="D461">
            <v>-0.19</v>
          </cell>
          <cell r="F461" t="str">
            <v>MAM</v>
          </cell>
          <cell r="G461" t="str">
            <v>Neutral Phase</v>
          </cell>
        </row>
        <row r="462">
          <cell r="A462">
            <v>1988</v>
          </cell>
          <cell r="B462" t="str">
            <v>May</v>
          </cell>
          <cell r="C462">
            <v>32264</v>
          </cell>
          <cell r="D462">
            <v>-1</v>
          </cell>
          <cell r="F462" t="str">
            <v>AMJ</v>
          </cell>
          <cell r="G462" t="str">
            <v>Cool Phase/La Nina</v>
          </cell>
        </row>
        <row r="463">
          <cell r="A463">
            <v>1988</v>
          </cell>
          <cell r="B463" t="str">
            <v>Jun</v>
          </cell>
          <cell r="C463">
            <v>32295</v>
          </cell>
          <cell r="D463">
            <v>-1.44</v>
          </cell>
          <cell r="F463" t="str">
            <v>MJJ</v>
          </cell>
          <cell r="G463" t="str">
            <v>Cool Phase/La Nina</v>
          </cell>
        </row>
        <row r="464">
          <cell r="A464">
            <v>1988</v>
          </cell>
          <cell r="B464" t="str">
            <v>Jul</v>
          </cell>
          <cell r="C464">
            <v>32325</v>
          </cell>
          <cell r="D464">
            <v>-1.45</v>
          </cell>
          <cell r="F464" t="str">
            <v>JJA</v>
          </cell>
          <cell r="G464" t="str">
            <v>Cool Phase/La Nina</v>
          </cell>
        </row>
        <row r="465">
          <cell r="A465">
            <v>1988</v>
          </cell>
          <cell r="B465" t="str">
            <v>Aug</v>
          </cell>
          <cell r="C465">
            <v>32356</v>
          </cell>
          <cell r="D465">
            <v>-0.99</v>
          </cell>
          <cell r="F465" t="str">
            <v>JAS</v>
          </cell>
          <cell r="G465" t="str">
            <v>Cool Phase/La Nina</v>
          </cell>
        </row>
        <row r="466">
          <cell r="A466">
            <v>1988</v>
          </cell>
          <cell r="B466" t="str">
            <v>Sep</v>
          </cell>
          <cell r="C466">
            <v>32387</v>
          </cell>
          <cell r="D466">
            <v>-0.87</v>
          </cell>
          <cell r="F466" t="str">
            <v>ASO</v>
          </cell>
          <cell r="G466" t="str">
            <v>Cool Phase/La Nina</v>
          </cell>
        </row>
        <row r="467">
          <cell r="A467">
            <v>1988</v>
          </cell>
          <cell r="B467" t="str">
            <v>Oct</v>
          </cell>
          <cell r="C467">
            <v>32417</v>
          </cell>
          <cell r="D467">
            <v>-1.71</v>
          </cell>
          <cell r="F467" t="str">
            <v>SON</v>
          </cell>
          <cell r="G467" t="str">
            <v>Cool Phase/La Nina</v>
          </cell>
        </row>
        <row r="468">
          <cell r="A468">
            <v>1988</v>
          </cell>
          <cell r="B468" t="str">
            <v>Nov</v>
          </cell>
          <cell r="C468">
            <v>32448</v>
          </cell>
          <cell r="D468">
            <v>-1.85</v>
          </cell>
          <cell r="F468" t="str">
            <v>OND</v>
          </cell>
          <cell r="G468" t="str">
            <v>Cool Phase/La Nina</v>
          </cell>
        </row>
        <row r="469">
          <cell r="A469">
            <v>1988</v>
          </cell>
          <cell r="B469" t="str">
            <v>Dec</v>
          </cell>
          <cell r="C469">
            <v>32478</v>
          </cell>
          <cell r="D469">
            <v>-1.83</v>
          </cell>
          <cell r="F469" t="str">
            <v>NDJ</v>
          </cell>
          <cell r="G469" t="str">
            <v>Cool Phase/La Nina</v>
          </cell>
        </row>
        <row r="470">
          <cell r="A470">
            <v>1989</v>
          </cell>
          <cell r="B470" t="str">
            <v>Jan</v>
          </cell>
          <cell r="C470">
            <v>32509</v>
          </cell>
          <cell r="D470">
            <v>-1.87</v>
          </cell>
          <cell r="F470" t="str">
            <v>DJF</v>
          </cell>
          <cell r="G470" t="str">
            <v>Cool Phase/La Nina</v>
          </cell>
        </row>
        <row r="471">
          <cell r="A471">
            <v>1989</v>
          </cell>
          <cell r="B471" t="str">
            <v>Feb</v>
          </cell>
          <cell r="C471">
            <v>32540</v>
          </cell>
          <cell r="D471">
            <v>-1.37</v>
          </cell>
          <cell r="F471" t="str">
            <v>JFM</v>
          </cell>
          <cell r="G471" t="str">
            <v>Cool Phase/La Nina</v>
          </cell>
        </row>
        <row r="472">
          <cell r="A472">
            <v>1989</v>
          </cell>
          <cell r="B472" t="str">
            <v>Mar</v>
          </cell>
          <cell r="C472">
            <v>32568</v>
          </cell>
          <cell r="D472">
            <v>-1.05</v>
          </cell>
          <cell r="F472" t="str">
            <v>FMA</v>
          </cell>
          <cell r="G472" t="str">
            <v>Cool Phase/La Nina</v>
          </cell>
        </row>
        <row r="473">
          <cell r="A473">
            <v>1989</v>
          </cell>
          <cell r="B473" t="str">
            <v>Apr</v>
          </cell>
          <cell r="C473">
            <v>32599</v>
          </cell>
          <cell r="D473">
            <v>-0.82</v>
          </cell>
          <cell r="F473" t="str">
            <v>MAM</v>
          </cell>
          <cell r="G473" t="str">
            <v>Cool Phase/La Nina</v>
          </cell>
        </row>
        <row r="474">
          <cell r="A474">
            <v>1989</v>
          </cell>
          <cell r="B474" t="str">
            <v>May</v>
          </cell>
          <cell r="C474">
            <v>32629</v>
          </cell>
          <cell r="D474">
            <v>-0.61</v>
          </cell>
          <cell r="F474" t="str">
            <v>AMJ</v>
          </cell>
          <cell r="G474" t="str">
            <v>Cool Phase/La Nina</v>
          </cell>
        </row>
        <row r="475">
          <cell r="A475">
            <v>1989</v>
          </cell>
          <cell r="B475" t="str">
            <v>Jun</v>
          </cell>
          <cell r="C475">
            <v>32660</v>
          </cell>
          <cell r="D475">
            <v>-0.28999999999999998</v>
          </cell>
          <cell r="F475" t="str">
            <v>MJJ</v>
          </cell>
          <cell r="G475" t="str">
            <v>Neutral Phase</v>
          </cell>
        </row>
        <row r="476">
          <cell r="A476">
            <v>1989</v>
          </cell>
          <cell r="B476" t="str">
            <v>Jul</v>
          </cell>
          <cell r="C476">
            <v>32690</v>
          </cell>
          <cell r="D476">
            <v>-0.3</v>
          </cell>
          <cell r="F476" t="str">
            <v>JJA</v>
          </cell>
          <cell r="G476" t="str">
            <v>Neutral Phase</v>
          </cell>
        </row>
        <row r="477">
          <cell r="A477">
            <v>1989</v>
          </cell>
          <cell r="B477" t="str">
            <v>Aug</v>
          </cell>
          <cell r="C477">
            <v>32721</v>
          </cell>
          <cell r="D477">
            <v>-0.33</v>
          </cell>
          <cell r="F477" t="str">
            <v>JAS</v>
          </cell>
          <cell r="G477" t="str">
            <v>Neutral Phase</v>
          </cell>
        </row>
        <row r="478">
          <cell r="A478">
            <v>1989</v>
          </cell>
          <cell r="B478" t="str">
            <v>Sep</v>
          </cell>
          <cell r="C478">
            <v>32752</v>
          </cell>
          <cell r="D478">
            <v>-0.18</v>
          </cell>
          <cell r="F478" t="str">
            <v>ASO</v>
          </cell>
          <cell r="G478" t="str">
            <v>Neutral Phase</v>
          </cell>
        </row>
        <row r="479">
          <cell r="A479">
            <v>1989</v>
          </cell>
          <cell r="B479" t="str">
            <v>Oct</v>
          </cell>
          <cell r="C479">
            <v>32782</v>
          </cell>
          <cell r="D479">
            <v>-0.22</v>
          </cell>
          <cell r="F479" t="str">
            <v>SON</v>
          </cell>
          <cell r="G479" t="str">
            <v>Neutral Phase</v>
          </cell>
        </row>
        <row r="480">
          <cell r="A480">
            <v>1989</v>
          </cell>
          <cell r="B480" t="str">
            <v>Nov</v>
          </cell>
          <cell r="C480">
            <v>32813</v>
          </cell>
          <cell r="D480">
            <v>-0.25</v>
          </cell>
          <cell r="F480" t="str">
            <v>OND</v>
          </cell>
          <cell r="G480" t="str">
            <v>Neutral Phase</v>
          </cell>
        </row>
        <row r="481">
          <cell r="A481">
            <v>1989</v>
          </cell>
          <cell r="B481" t="str">
            <v>Dec</v>
          </cell>
          <cell r="C481">
            <v>32843</v>
          </cell>
          <cell r="D481">
            <v>-0.01</v>
          </cell>
          <cell r="F481" t="str">
            <v>NDJ</v>
          </cell>
          <cell r="G481" t="str">
            <v>Neutral Phase</v>
          </cell>
        </row>
        <row r="482">
          <cell r="A482">
            <v>1990</v>
          </cell>
          <cell r="B482" t="str">
            <v>Jan</v>
          </cell>
          <cell r="C482">
            <v>32874</v>
          </cell>
          <cell r="D482">
            <v>0.11</v>
          </cell>
          <cell r="F482" t="str">
            <v>DJF</v>
          </cell>
          <cell r="G482" t="str">
            <v>Neutral Phase</v>
          </cell>
        </row>
        <row r="483">
          <cell r="A483">
            <v>1990</v>
          </cell>
          <cell r="B483" t="str">
            <v>Feb</v>
          </cell>
          <cell r="C483">
            <v>32905</v>
          </cell>
          <cell r="D483">
            <v>0.31</v>
          </cell>
          <cell r="F483" t="str">
            <v>JFM</v>
          </cell>
          <cell r="G483" t="str">
            <v>Neutral Phase</v>
          </cell>
        </row>
        <row r="484">
          <cell r="A484">
            <v>1990</v>
          </cell>
          <cell r="B484" t="str">
            <v>Mar</v>
          </cell>
          <cell r="C484">
            <v>32933</v>
          </cell>
          <cell r="D484">
            <v>0.2</v>
          </cell>
          <cell r="F484" t="str">
            <v>FMA</v>
          </cell>
          <cell r="G484" t="str">
            <v>Neutral Phase</v>
          </cell>
        </row>
        <row r="485">
          <cell r="A485">
            <v>1990</v>
          </cell>
          <cell r="B485" t="str">
            <v>Apr</v>
          </cell>
          <cell r="C485">
            <v>32964</v>
          </cell>
          <cell r="D485">
            <v>0.33</v>
          </cell>
          <cell r="F485" t="str">
            <v>MAM</v>
          </cell>
          <cell r="G485" t="str">
            <v>Neutral Phase</v>
          </cell>
        </row>
        <row r="486">
          <cell r="A486">
            <v>1990</v>
          </cell>
          <cell r="B486" t="str">
            <v>May</v>
          </cell>
          <cell r="C486">
            <v>32994</v>
          </cell>
          <cell r="D486">
            <v>0.34</v>
          </cell>
          <cell r="F486" t="str">
            <v>AMJ</v>
          </cell>
          <cell r="G486" t="str">
            <v>Neutral Phase</v>
          </cell>
        </row>
        <row r="487">
          <cell r="A487">
            <v>1990</v>
          </cell>
          <cell r="B487" t="str">
            <v>Jun</v>
          </cell>
          <cell r="C487">
            <v>33025</v>
          </cell>
          <cell r="D487">
            <v>0.21</v>
          </cell>
          <cell r="F487" t="str">
            <v>MJJ</v>
          </cell>
          <cell r="G487" t="str">
            <v>Neutral Phase</v>
          </cell>
        </row>
        <row r="488">
          <cell r="A488">
            <v>1990</v>
          </cell>
          <cell r="B488" t="str">
            <v>Jul</v>
          </cell>
          <cell r="C488">
            <v>33055</v>
          </cell>
          <cell r="D488">
            <v>0.37</v>
          </cell>
          <cell r="F488" t="str">
            <v>JJA</v>
          </cell>
          <cell r="G488" t="str">
            <v>Neutral Phase</v>
          </cell>
        </row>
        <row r="489">
          <cell r="A489">
            <v>1990</v>
          </cell>
          <cell r="B489" t="str">
            <v>Aug</v>
          </cell>
          <cell r="C489">
            <v>33086</v>
          </cell>
          <cell r="D489">
            <v>0.42</v>
          </cell>
          <cell r="F489" t="str">
            <v>JAS</v>
          </cell>
          <cell r="G489" t="str">
            <v>Neutral Phase</v>
          </cell>
        </row>
        <row r="490">
          <cell r="A490">
            <v>1990</v>
          </cell>
          <cell r="B490" t="str">
            <v>Sep</v>
          </cell>
          <cell r="C490">
            <v>33117</v>
          </cell>
          <cell r="D490">
            <v>0.35</v>
          </cell>
          <cell r="F490" t="str">
            <v>ASO</v>
          </cell>
          <cell r="G490" t="str">
            <v>Neutral Phase</v>
          </cell>
        </row>
        <row r="491">
          <cell r="A491">
            <v>1990</v>
          </cell>
          <cell r="B491" t="str">
            <v>Oct</v>
          </cell>
          <cell r="C491">
            <v>33147</v>
          </cell>
          <cell r="D491">
            <v>0.4</v>
          </cell>
          <cell r="F491" t="str">
            <v>SON</v>
          </cell>
          <cell r="G491" t="str">
            <v>Neutral Phase</v>
          </cell>
        </row>
        <row r="492">
          <cell r="A492">
            <v>1990</v>
          </cell>
          <cell r="B492" t="str">
            <v>Nov</v>
          </cell>
          <cell r="C492">
            <v>33178</v>
          </cell>
          <cell r="D492">
            <v>0.31</v>
          </cell>
          <cell r="F492" t="str">
            <v>OND</v>
          </cell>
          <cell r="G492" t="str">
            <v>Neutral Phase</v>
          </cell>
        </row>
        <row r="493">
          <cell r="A493">
            <v>1990</v>
          </cell>
          <cell r="B493" t="str">
            <v>Dec</v>
          </cell>
          <cell r="C493">
            <v>33208</v>
          </cell>
          <cell r="D493">
            <v>0.48</v>
          </cell>
          <cell r="F493" t="str">
            <v>NDJ</v>
          </cell>
          <cell r="G493" t="str">
            <v>Neutral Phase</v>
          </cell>
        </row>
        <row r="494">
          <cell r="A494">
            <v>1991</v>
          </cell>
          <cell r="B494" t="str">
            <v>Jan</v>
          </cell>
          <cell r="C494">
            <v>33239</v>
          </cell>
          <cell r="D494">
            <v>0.45</v>
          </cell>
          <cell r="F494" t="str">
            <v>DJF</v>
          </cell>
          <cell r="G494" t="str">
            <v>Neutral Phase</v>
          </cell>
        </row>
        <row r="495">
          <cell r="A495">
            <v>1991</v>
          </cell>
          <cell r="B495" t="str">
            <v>Feb</v>
          </cell>
          <cell r="C495">
            <v>33270</v>
          </cell>
          <cell r="D495">
            <v>0.28999999999999998</v>
          </cell>
          <cell r="F495" t="str">
            <v>JFM</v>
          </cell>
          <cell r="G495" t="str">
            <v>Neutral Phase</v>
          </cell>
        </row>
        <row r="496">
          <cell r="A496">
            <v>1991</v>
          </cell>
          <cell r="B496" t="str">
            <v>Mar</v>
          </cell>
          <cell r="C496">
            <v>33298</v>
          </cell>
          <cell r="D496">
            <v>0.05</v>
          </cell>
          <cell r="F496" t="str">
            <v>FMA</v>
          </cell>
          <cell r="G496" t="str">
            <v>Neutral Phase</v>
          </cell>
        </row>
        <row r="497">
          <cell r="A497">
            <v>1991</v>
          </cell>
          <cell r="B497" t="str">
            <v>Apr</v>
          </cell>
          <cell r="C497">
            <v>33329</v>
          </cell>
          <cell r="D497">
            <v>0.32</v>
          </cell>
          <cell r="F497" t="str">
            <v>MAM</v>
          </cell>
          <cell r="G497" t="str">
            <v>Neutral Phase</v>
          </cell>
        </row>
        <row r="498">
          <cell r="A498">
            <v>1991</v>
          </cell>
          <cell r="B498" t="str">
            <v>May</v>
          </cell>
          <cell r="C498">
            <v>33359</v>
          </cell>
          <cell r="D498">
            <v>0.4</v>
          </cell>
          <cell r="F498" t="str">
            <v>AMJ</v>
          </cell>
          <cell r="G498" t="str">
            <v>Neutral Phase</v>
          </cell>
        </row>
        <row r="499">
          <cell r="A499">
            <v>1991</v>
          </cell>
          <cell r="B499" t="str">
            <v>Jun</v>
          </cell>
          <cell r="C499">
            <v>33390</v>
          </cell>
          <cell r="D499">
            <v>0.65</v>
          </cell>
          <cell r="F499" t="str">
            <v>MJJ</v>
          </cell>
          <cell r="G499" t="str">
            <v>Warm Phase/El Nino</v>
          </cell>
        </row>
        <row r="500">
          <cell r="A500">
            <v>1991</v>
          </cell>
          <cell r="B500" t="str">
            <v>Jul</v>
          </cell>
          <cell r="C500">
            <v>33420</v>
          </cell>
          <cell r="D500">
            <v>0.86</v>
          </cell>
          <cell r="F500" t="str">
            <v>JJA</v>
          </cell>
          <cell r="G500" t="str">
            <v>Warm Phase/El Nino</v>
          </cell>
        </row>
        <row r="501">
          <cell r="A501">
            <v>1991</v>
          </cell>
          <cell r="B501" t="str">
            <v>Aug</v>
          </cell>
          <cell r="C501">
            <v>33451</v>
          </cell>
          <cell r="D501">
            <v>0.69</v>
          </cell>
          <cell r="F501" t="str">
            <v>JAS</v>
          </cell>
          <cell r="G501" t="str">
            <v>Warm Phase/El Nino</v>
          </cell>
        </row>
        <row r="502">
          <cell r="A502">
            <v>1991</v>
          </cell>
          <cell r="B502" t="str">
            <v>Sep</v>
          </cell>
          <cell r="C502">
            <v>33482</v>
          </cell>
          <cell r="D502">
            <v>0.36</v>
          </cell>
          <cell r="F502" t="str">
            <v>ASO</v>
          </cell>
          <cell r="G502" t="str">
            <v>Warm Phase/El Nino</v>
          </cell>
        </row>
        <row r="503">
          <cell r="A503">
            <v>1991</v>
          </cell>
          <cell r="B503" t="str">
            <v>Oct</v>
          </cell>
          <cell r="C503">
            <v>33512</v>
          </cell>
          <cell r="D503">
            <v>0.82</v>
          </cell>
          <cell r="F503" t="str">
            <v>SON</v>
          </cell>
          <cell r="G503" t="str">
            <v>Warm Phase/El Nino</v>
          </cell>
        </row>
        <row r="504">
          <cell r="A504">
            <v>1991</v>
          </cell>
          <cell r="B504" t="str">
            <v>Nov</v>
          </cell>
          <cell r="C504">
            <v>33543</v>
          </cell>
          <cell r="D504">
            <v>1.19</v>
          </cell>
          <cell r="F504" t="str">
            <v>OND</v>
          </cell>
          <cell r="G504" t="str">
            <v>Warm Phase/El Nino</v>
          </cell>
        </row>
        <row r="505">
          <cell r="A505">
            <v>1991</v>
          </cell>
          <cell r="B505" t="str">
            <v>Dec</v>
          </cell>
          <cell r="C505">
            <v>33573</v>
          </cell>
          <cell r="D505">
            <v>1.62</v>
          </cell>
          <cell r="F505" t="str">
            <v>NDJ</v>
          </cell>
          <cell r="G505" t="str">
            <v>Warm Phase/El Nino</v>
          </cell>
        </row>
        <row r="506">
          <cell r="A506">
            <v>1992</v>
          </cell>
          <cell r="B506" t="str">
            <v>Jan</v>
          </cell>
          <cell r="C506">
            <v>33604</v>
          </cell>
          <cell r="D506">
            <v>1.78</v>
          </cell>
          <cell r="F506" t="str">
            <v>DJF</v>
          </cell>
          <cell r="G506" t="str">
            <v>Warm Phase/El Nino</v>
          </cell>
        </row>
        <row r="507">
          <cell r="A507">
            <v>1992</v>
          </cell>
          <cell r="B507" t="str">
            <v>Feb</v>
          </cell>
          <cell r="C507">
            <v>33635</v>
          </cell>
          <cell r="D507">
            <v>1.74</v>
          </cell>
          <cell r="F507" t="str">
            <v>JFM</v>
          </cell>
          <cell r="G507" t="str">
            <v>Warm Phase/El Nino</v>
          </cell>
        </row>
        <row r="508">
          <cell r="A508">
            <v>1992</v>
          </cell>
          <cell r="B508" t="str">
            <v>Mar</v>
          </cell>
          <cell r="C508">
            <v>33664</v>
          </cell>
          <cell r="D508">
            <v>1.38</v>
          </cell>
          <cell r="F508" t="str">
            <v>FMA</v>
          </cell>
          <cell r="G508" t="str">
            <v>Warm Phase/El Nino</v>
          </cell>
        </row>
        <row r="509">
          <cell r="A509">
            <v>1992</v>
          </cell>
          <cell r="B509" t="str">
            <v>Apr</v>
          </cell>
          <cell r="C509">
            <v>33695</v>
          </cell>
          <cell r="D509">
            <v>1.32</v>
          </cell>
          <cell r="F509" t="str">
            <v>MAM</v>
          </cell>
          <cell r="G509" t="str">
            <v>Warm Phase/El Nino</v>
          </cell>
        </row>
        <row r="510">
          <cell r="A510">
            <v>1992</v>
          </cell>
          <cell r="B510" t="str">
            <v>May</v>
          </cell>
          <cell r="C510">
            <v>33725</v>
          </cell>
          <cell r="D510">
            <v>1.1599999999999999</v>
          </cell>
          <cell r="F510" t="str">
            <v>AMJ</v>
          </cell>
          <cell r="G510" t="str">
            <v>Warm Phase/El Nino</v>
          </cell>
        </row>
        <row r="511">
          <cell r="A511">
            <v>1992</v>
          </cell>
          <cell r="B511" t="str">
            <v>Jun</v>
          </cell>
          <cell r="C511">
            <v>33756</v>
          </cell>
          <cell r="D511">
            <v>0.7</v>
          </cell>
          <cell r="F511" t="str">
            <v>MJJ</v>
          </cell>
          <cell r="G511" t="str">
            <v>Warm Phase/El Nino</v>
          </cell>
        </row>
        <row r="512">
          <cell r="A512">
            <v>1992</v>
          </cell>
          <cell r="B512" t="str">
            <v>Jul</v>
          </cell>
          <cell r="C512">
            <v>33786</v>
          </cell>
          <cell r="D512">
            <v>0.33</v>
          </cell>
          <cell r="F512" t="str">
            <v>JJA</v>
          </cell>
          <cell r="G512" t="str">
            <v>Neutral Phase</v>
          </cell>
        </row>
        <row r="513">
          <cell r="A513">
            <v>1992</v>
          </cell>
          <cell r="B513" t="str">
            <v>Aug</v>
          </cell>
          <cell r="C513">
            <v>33817</v>
          </cell>
          <cell r="D513">
            <v>7.0000000000000007E-2</v>
          </cell>
          <cell r="F513" t="str">
            <v>JAS</v>
          </cell>
          <cell r="G513" t="str">
            <v>Neutral Phase</v>
          </cell>
        </row>
        <row r="514">
          <cell r="A514">
            <v>1992</v>
          </cell>
          <cell r="B514" t="str">
            <v>Sep</v>
          </cell>
          <cell r="C514">
            <v>33848</v>
          </cell>
          <cell r="D514">
            <v>-0.13</v>
          </cell>
          <cell r="F514" t="str">
            <v>ASO</v>
          </cell>
          <cell r="G514" t="str">
            <v>Neutral Phase</v>
          </cell>
        </row>
        <row r="515">
          <cell r="A515">
            <v>1992</v>
          </cell>
          <cell r="B515" t="str">
            <v>Oct</v>
          </cell>
          <cell r="C515">
            <v>33878</v>
          </cell>
          <cell r="D515">
            <v>-0.34</v>
          </cell>
          <cell r="F515" t="str">
            <v>SON</v>
          </cell>
          <cell r="G515" t="str">
            <v>Neutral Phase</v>
          </cell>
        </row>
        <row r="516">
          <cell r="A516">
            <v>1992</v>
          </cell>
          <cell r="B516" t="str">
            <v>Nov</v>
          </cell>
          <cell r="C516">
            <v>33909</v>
          </cell>
          <cell r="D516">
            <v>-0.28000000000000003</v>
          </cell>
          <cell r="F516" t="str">
            <v>OND</v>
          </cell>
          <cell r="G516" t="str">
            <v>Neutral Phase</v>
          </cell>
        </row>
        <row r="517">
          <cell r="A517">
            <v>1992</v>
          </cell>
          <cell r="B517" t="str">
            <v>Dec</v>
          </cell>
          <cell r="C517">
            <v>33939</v>
          </cell>
          <cell r="D517">
            <v>-0.21</v>
          </cell>
          <cell r="F517" t="str">
            <v>NDJ</v>
          </cell>
          <cell r="G517" t="str">
            <v>Neutral Phase</v>
          </cell>
        </row>
        <row r="518">
          <cell r="A518">
            <v>1993</v>
          </cell>
          <cell r="B518" t="str">
            <v>Jan</v>
          </cell>
          <cell r="C518">
            <v>33970</v>
          </cell>
          <cell r="D518">
            <v>0.1</v>
          </cell>
          <cell r="F518" t="str">
            <v>DJF</v>
          </cell>
          <cell r="G518" t="str">
            <v>Neutral Phase</v>
          </cell>
        </row>
        <row r="519">
          <cell r="A519">
            <v>1993</v>
          </cell>
          <cell r="B519" t="str">
            <v>Feb</v>
          </cell>
          <cell r="C519">
            <v>34001</v>
          </cell>
          <cell r="D519">
            <v>0.38</v>
          </cell>
          <cell r="F519" t="str">
            <v>JFM</v>
          </cell>
          <cell r="G519" t="str">
            <v>Neutral Phase</v>
          </cell>
        </row>
        <row r="520">
          <cell r="A520">
            <v>1993</v>
          </cell>
          <cell r="B520" t="str">
            <v>Mar</v>
          </cell>
          <cell r="C520">
            <v>34029</v>
          </cell>
          <cell r="D520">
            <v>0.4</v>
          </cell>
          <cell r="F520" t="str">
            <v>FMA</v>
          </cell>
          <cell r="G520" t="str">
            <v>Neutral Phase</v>
          </cell>
        </row>
        <row r="521">
          <cell r="A521">
            <v>1993</v>
          </cell>
          <cell r="B521" t="str">
            <v>Apr</v>
          </cell>
          <cell r="C521">
            <v>34060</v>
          </cell>
          <cell r="D521">
            <v>0.71</v>
          </cell>
          <cell r="F521" t="str">
            <v>MAM</v>
          </cell>
          <cell r="G521" t="str">
            <v>Warm Phase/El Nino</v>
          </cell>
        </row>
        <row r="522">
          <cell r="A522">
            <v>1993</v>
          </cell>
          <cell r="B522" t="str">
            <v>May</v>
          </cell>
          <cell r="C522">
            <v>34090</v>
          </cell>
          <cell r="D522">
            <v>0.91</v>
          </cell>
          <cell r="F522" t="str">
            <v>AMJ</v>
          </cell>
          <cell r="G522" t="str">
            <v>Warm Phase/El Nino</v>
          </cell>
        </row>
        <row r="523">
          <cell r="A523">
            <v>1993</v>
          </cell>
          <cell r="B523" t="str">
            <v>Jun</v>
          </cell>
          <cell r="C523">
            <v>34121</v>
          </cell>
          <cell r="D523">
            <v>0.48</v>
          </cell>
          <cell r="F523" t="str">
            <v>MJJ</v>
          </cell>
          <cell r="G523" t="str">
            <v>Warm Phase/El Nino</v>
          </cell>
        </row>
        <row r="524">
          <cell r="A524">
            <v>1993</v>
          </cell>
          <cell r="B524" t="str">
            <v>Jul</v>
          </cell>
          <cell r="C524">
            <v>34151</v>
          </cell>
          <cell r="D524">
            <v>0.33</v>
          </cell>
          <cell r="F524" t="str">
            <v>JJA</v>
          </cell>
          <cell r="G524" t="str">
            <v>Neutral Phase</v>
          </cell>
        </row>
        <row r="525">
          <cell r="A525">
            <v>1993</v>
          </cell>
          <cell r="B525" t="str">
            <v>Aug</v>
          </cell>
          <cell r="C525">
            <v>34182</v>
          </cell>
          <cell r="D525">
            <v>0.15</v>
          </cell>
          <cell r="F525" t="str">
            <v>JAS</v>
          </cell>
          <cell r="G525" t="str">
            <v>Neutral Phase</v>
          </cell>
        </row>
        <row r="526">
          <cell r="A526">
            <v>1993</v>
          </cell>
          <cell r="B526" t="str">
            <v>Sep</v>
          </cell>
          <cell r="C526">
            <v>34213</v>
          </cell>
          <cell r="D526">
            <v>0.28999999999999998</v>
          </cell>
          <cell r="F526" t="str">
            <v>ASO</v>
          </cell>
          <cell r="G526" t="str">
            <v>Neutral Phase</v>
          </cell>
        </row>
        <row r="527">
          <cell r="A527">
            <v>1993</v>
          </cell>
          <cell r="B527" t="str">
            <v>Oct</v>
          </cell>
          <cell r="C527">
            <v>34243</v>
          </cell>
          <cell r="D527">
            <v>0.02</v>
          </cell>
          <cell r="F527" t="str">
            <v>SON</v>
          </cell>
          <cell r="G527" t="str">
            <v>Neutral Phase</v>
          </cell>
        </row>
        <row r="528">
          <cell r="A528">
            <v>1993</v>
          </cell>
          <cell r="B528" t="str">
            <v>Nov</v>
          </cell>
          <cell r="C528">
            <v>34274</v>
          </cell>
          <cell r="D528">
            <v>0.01</v>
          </cell>
          <cell r="F528" t="str">
            <v>OND</v>
          </cell>
          <cell r="G528" t="str">
            <v>Neutral Phase</v>
          </cell>
        </row>
        <row r="529">
          <cell r="A529">
            <v>1993</v>
          </cell>
          <cell r="B529" t="str">
            <v>Dec</v>
          </cell>
          <cell r="C529">
            <v>34304</v>
          </cell>
          <cell r="D529">
            <v>0.1</v>
          </cell>
          <cell r="F529" t="str">
            <v>NDJ</v>
          </cell>
          <cell r="G529" t="str">
            <v>Neutral Phase</v>
          </cell>
        </row>
        <row r="530">
          <cell r="A530">
            <v>1994</v>
          </cell>
          <cell r="B530" t="str">
            <v>Jan</v>
          </cell>
          <cell r="C530">
            <v>34335</v>
          </cell>
          <cell r="D530">
            <v>0.06</v>
          </cell>
          <cell r="F530" t="str">
            <v>DJF</v>
          </cell>
          <cell r="G530" t="str">
            <v>Neutral Phase</v>
          </cell>
        </row>
        <row r="531">
          <cell r="A531">
            <v>1994</v>
          </cell>
          <cell r="B531" t="str">
            <v>Feb</v>
          </cell>
          <cell r="C531">
            <v>34366</v>
          </cell>
          <cell r="D531">
            <v>0.03</v>
          </cell>
          <cell r="F531" t="str">
            <v>JFM</v>
          </cell>
          <cell r="G531" t="str">
            <v>Neutral Phase</v>
          </cell>
        </row>
        <row r="532">
          <cell r="A532">
            <v>1994</v>
          </cell>
          <cell r="B532" t="str">
            <v>Mar</v>
          </cell>
          <cell r="C532">
            <v>34394</v>
          </cell>
          <cell r="D532">
            <v>0.11</v>
          </cell>
          <cell r="F532" t="str">
            <v>FMA</v>
          </cell>
          <cell r="G532" t="str">
            <v>Neutral Phase</v>
          </cell>
        </row>
        <row r="533">
          <cell r="A533">
            <v>1994</v>
          </cell>
          <cell r="B533" t="str">
            <v>Apr</v>
          </cell>
          <cell r="C533">
            <v>34425</v>
          </cell>
          <cell r="D533">
            <v>0.38</v>
          </cell>
          <cell r="F533" t="str">
            <v>MAM</v>
          </cell>
          <cell r="G533" t="str">
            <v>Neutral Phase</v>
          </cell>
        </row>
        <row r="534">
          <cell r="A534">
            <v>1994</v>
          </cell>
          <cell r="B534" t="str">
            <v>May</v>
          </cell>
          <cell r="C534">
            <v>34455</v>
          </cell>
          <cell r="D534">
            <v>0.43</v>
          </cell>
          <cell r="F534" t="str">
            <v>AMJ</v>
          </cell>
          <cell r="G534" t="str">
            <v>Neutral Phase</v>
          </cell>
        </row>
        <row r="535">
          <cell r="A535">
            <v>1994</v>
          </cell>
          <cell r="B535" t="str">
            <v>Jun</v>
          </cell>
          <cell r="C535">
            <v>34486</v>
          </cell>
          <cell r="D535">
            <v>0.44</v>
          </cell>
          <cell r="F535" t="str">
            <v>MJJ</v>
          </cell>
          <cell r="G535" t="str">
            <v>Neutral Phase</v>
          </cell>
        </row>
        <row r="536">
          <cell r="A536">
            <v>1994</v>
          </cell>
          <cell r="B536" t="str">
            <v>Jul</v>
          </cell>
          <cell r="C536">
            <v>34516</v>
          </cell>
          <cell r="D536">
            <v>0.35</v>
          </cell>
          <cell r="F536" t="str">
            <v>JJA</v>
          </cell>
          <cell r="G536" t="str">
            <v>Neutral Phase</v>
          </cell>
        </row>
        <row r="537">
          <cell r="A537">
            <v>1994</v>
          </cell>
          <cell r="B537" t="str">
            <v>Aug</v>
          </cell>
          <cell r="C537">
            <v>34547</v>
          </cell>
          <cell r="D537">
            <v>0.54</v>
          </cell>
          <cell r="F537" t="str">
            <v>JAS</v>
          </cell>
          <cell r="G537" t="str">
            <v>Neutral Phase</v>
          </cell>
        </row>
        <row r="538">
          <cell r="A538">
            <v>1994</v>
          </cell>
          <cell r="B538" t="str">
            <v>Sep</v>
          </cell>
          <cell r="C538">
            <v>34578</v>
          </cell>
          <cell r="D538">
            <v>0.41</v>
          </cell>
          <cell r="F538" t="str">
            <v>ASO</v>
          </cell>
          <cell r="G538" t="str">
            <v>Warm Phase/El Nino</v>
          </cell>
        </row>
        <row r="539">
          <cell r="A539">
            <v>1994</v>
          </cell>
          <cell r="B539" t="str">
            <v>Oct</v>
          </cell>
          <cell r="C539">
            <v>34608</v>
          </cell>
          <cell r="D539">
            <v>0.71</v>
          </cell>
          <cell r="F539" t="str">
            <v>SON</v>
          </cell>
          <cell r="G539" t="str">
            <v>Warm Phase/El Nino</v>
          </cell>
        </row>
        <row r="540">
          <cell r="A540">
            <v>1994</v>
          </cell>
          <cell r="B540" t="str">
            <v>Nov</v>
          </cell>
          <cell r="C540">
            <v>34639</v>
          </cell>
          <cell r="D540">
            <v>1.1100000000000001</v>
          </cell>
          <cell r="F540" t="str">
            <v>OND</v>
          </cell>
          <cell r="G540" t="str">
            <v>Warm Phase/El Nino</v>
          </cell>
        </row>
        <row r="541">
          <cell r="A541">
            <v>1994</v>
          </cell>
          <cell r="B541" t="str">
            <v>Dec</v>
          </cell>
          <cell r="C541">
            <v>34669</v>
          </cell>
          <cell r="D541">
            <v>1.19</v>
          </cell>
          <cell r="F541" t="str">
            <v>NDJ</v>
          </cell>
          <cell r="G541" t="str">
            <v>Warm Phase/El Nino</v>
          </cell>
        </row>
        <row r="542">
          <cell r="A542">
            <v>1995</v>
          </cell>
          <cell r="B542" t="str">
            <v>Jan</v>
          </cell>
          <cell r="C542">
            <v>34700</v>
          </cell>
          <cell r="D542">
            <v>0.98</v>
          </cell>
          <cell r="F542" t="str">
            <v>DJF</v>
          </cell>
          <cell r="G542" t="str">
            <v>Warm Phase/El Nino</v>
          </cell>
        </row>
        <row r="543">
          <cell r="A543">
            <v>1995</v>
          </cell>
          <cell r="B543" t="str">
            <v>Feb</v>
          </cell>
          <cell r="C543">
            <v>34731</v>
          </cell>
          <cell r="D543">
            <v>0.71</v>
          </cell>
          <cell r="F543" t="str">
            <v>JFM</v>
          </cell>
          <cell r="G543" t="str">
            <v>Warm Phase/El Nino</v>
          </cell>
        </row>
        <row r="544">
          <cell r="A544">
            <v>1995</v>
          </cell>
          <cell r="B544" t="str">
            <v>Mar</v>
          </cell>
          <cell r="C544">
            <v>34759</v>
          </cell>
          <cell r="D544">
            <v>0.48</v>
          </cell>
          <cell r="F544" t="str">
            <v>FMA</v>
          </cell>
          <cell r="G544" t="str">
            <v>Warm Phase/El Nino</v>
          </cell>
        </row>
        <row r="545">
          <cell r="A545">
            <v>1995</v>
          </cell>
          <cell r="B545" t="str">
            <v>Apr</v>
          </cell>
          <cell r="C545">
            <v>34790</v>
          </cell>
          <cell r="D545">
            <v>0.41</v>
          </cell>
          <cell r="F545" t="str">
            <v>MAM</v>
          </cell>
          <cell r="G545" t="str">
            <v>Neutral Phase</v>
          </cell>
        </row>
        <row r="546">
          <cell r="A546">
            <v>1995</v>
          </cell>
          <cell r="B546" t="str">
            <v>May</v>
          </cell>
          <cell r="C546">
            <v>34820</v>
          </cell>
          <cell r="D546">
            <v>0.02</v>
          </cell>
          <cell r="F546" t="str">
            <v>AMJ</v>
          </cell>
          <cell r="G546" t="str">
            <v>Neutral Phase</v>
          </cell>
        </row>
        <row r="547">
          <cell r="A547">
            <v>1995</v>
          </cell>
          <cell r="B547" t="str">
            <v>Jun</v>
          </cell>
          <cell r="C547">
            <v>34851</v>
          </cell>
          <cell r="D547">
            <v>-0.01</v>
          </cell>
          <cell r="F547" t="str">
            <v>MJJ</v>
          </cell>
          <cell r="G547" t="str">
            <v>Neutral Phase</v>
          </cell>
        </row>
        <row r="548">
          <cell r="A548">
            <v>1995</v>
          </cell>
          <cell r="B548" t="str">
            <v>Jul</v>
          </cell>
          <cell r="C548">
            <v>34881</v>
          </cell>
          <cell r="D548">
            <v>-0.11</v>
          </cell>
          <cell r="F548" t="str">
            <v>JJA</v>
          </cell>
          <cell r="G548" t="str">
            <v>Neutral Phase</v>
          </cell>
        </row>
        <row r="549">
          <cell r="A549">
            <v>1995</v>
          </cell>
          <cell r="B549" t="str">
            <v>Aug</v>
          </cell>
          <cell r="C549">
            <v>34912</v>
          </cell>
          <cell r="D549">
            <v>-0.61</v>
          </cell>
          <cell r="F549" t="str">
            <v>JAS</v>
          </cell>
          <cell r="G549" t="str">
            <v>Cool Phase/La Nina</v>
          </cell>
        </row>
        <row r="550">
          <cell r="A550">
            <v>1995</v>
          </cell>
          <cell r="B550" t="str">
            <v>Sep</v>
          </cell>
          <cell r="C550">
            <v>34943</v>
          </cell>
          <cell r="D550">
            <v>-0.9</v>
          </cell>
          <cell r="F550" t="str">
            <v>ASO</v>
          </cell>
          <cell r="G550" t="str">
            <v>Cool Phase/La Nina</v>
          </cell>
        </row>
        <row r="551">
          <cell r="A551">
            <v>1995</v>
          </cell>
          <cell r="B551" t="str">
            <v>Oct</v>
          </cell>
          <cell r="C551">
            <v>34973</v>
          </cell>
          <cell r="D551">
            <v>-0.92</v>
          </cell>
          <cell r="F551" t="str">
            <v>SON</v>
          </cell>
          <cell r="G551" t="str">
            <v>Cool Phase/La Nina</v>
          </cell>
        </row>
        <row r="552">
          <cell r="A552">
            <v>1995</v>
          </cell>
          <cell r="B552" t="str">
            <v>Nov</v>
          </cell>
          <cell r="C552">
            <v>35004</v>
          </cell>
          <cell r="D552">
            <v>-1.1000000000000001</v>
          </cell>
          <cell r="F552" t="str">
            <v>OND</v>
          </cell>
          <cell r="G552" t="str">
            <v>Cool Phase/La Nina</v>
          </cell>
        </row>
        <row r="553">
          <cell r="A553">
            <v>1995</v>
          </cell>
          <cell r="B553" t="str">
            <v>Dec</v>
          </cell>
          <cell r="C553">
            <v>35034</v>
          </cell>
          <cell r="D553">
            <v>-1</v>
          </cell>
          <cell r="F553" t="str">
            <v>NDJ</v>
          </cell>
          <cell r="G553" t="str">
            <v>Cool Phase/La Nina</v>
          </cell>
        </row>
        <row r="554">
          <cell r="A554">
            <v>1996</v>
          </cell>
          <cell r="B554" t="str">
            <v>Jan</v>
          </cell>
          <cell r="C554">
            <v>35065</v>
          </cell>
          <cell r="D554">
            <v>-0.86</v>
          </cell>
          <cell r="F554" t="str">
            <v>DJF</v>
          </cell>
          <cell r="G554" t="str">
            <v>Cool Phase/La Nina</v>
          </cell>
        </row>
        <row r="555">
          <cell r="A555">
            <v>1996</v>
          </cell>
          <cell r="B555" t="str">
            <v>Feb</v>
          </cell>
          <cell r="C555">
            <v>35096</v>
          </cell>
          <cell r="D555">
            <v>-0.85</v>
          </cell>
          <cell r="F555" t="str">
            <v>JFM</v>
          </cell>
          <cell r="G555" t="str">
            <v>Cool Phase/La Nina</v>
          </cell>
        </row>
        <row r="556">
          <cell r="A556">
            <v>1996</v>
          </cell>
          <cell r="B556" t="str">
            <v>Mar</v>
          </cell>
          <cell r="C556">
            <v>35125</v>
          </cell>
          <cell r="D556">
            <v>-0.56000000000000005</v>
          </cell>
          <cell r="F556" t="str">
            <v>FMA</v>
          </cell>
          <cell r="G556" t="str">
            <v>Cool Phase/La Nina</v>
          </cell>
        </row>
        <row r="557">
          <cell r="A557">
            <v>1996</v>
          </cell>
          <cell r="B557" t="str">
            <v>Apr</v>
          </cell>
          <cell r="C557">
            <v>35156</v>
          </cell>
          <cell r="D557">
            <v>-0.36</v>
          </cell>
          <cell r="F557" t="str">
            <v>MAM</v>
          </cell>
          <cell r="G557" t="str">
            <v>Neutral Phase</v>
          </cell>
        </row>
        <row r="558">
          <cell r="A558">
            <v>1996</v>
          </cell>
          <cell r="B558" t="str">
            <v>May</v>
          </cell>
          <cell r="C558">
            <v>35186</v>
          </cell>
          <cell r="D558">
            <v>-0.26</v>
          </cell>
          <cell r="F558" t="str">
            <v>AMJ</v>
          </cell>
          <cell r="G558" t="str">
            <v>Neutral Phase</v>
          </cell>
        </row>
        <row r="559">
          <cell r="A559">
            <v>1996</v>
          </cell>
          <cell r="B559" t="str">
            <v>Jun</v>
          </cell>
          <cell r="C559">
            <v>35217</v>
          </cell>
          <cell r="D559">
            <v>-0.3</v>
          </cell>
          <cell r="F559" t="str">
            <v>MJJ</v>
          </cell>
          <cell r="G559" t="str">
            <v>Neutral Phase</v>
          </cell>
        </row>
        <row r="560">
          <cell r="A560">
            <v>1996</v>
          </cell>
          <cell r="B560" t="str">
            <v>Jul</v>
          </cell>
          <cell r="C560">
            <v>35247</v>
          </cell>
          <cell r="D560">
            <v>-0.32</v>
          </cell>
          <cell r="F560" t="str">
            <v>JJA</v>
          </cell>
          <cell r="G560" t="str">
            <v>Neutral Phase</v>
          </cell>
        </row>
        <row r="561">
          <cell r="A561">
            <v>1996</v>
          </cell>
          <cell r="B561" t="str">
            <v>Aug</v>
          </cell>
          <cell r="C561">
            <v>35278</v>
          </cell>
          <cell r="D561">
            <v>-0.2</v>
          </cell>
          <cell r="F561" t="str">
            <v>JAS</v>
          </cell>
          <cell r="G561" t="str">
            <v>Neutral Phase</v>
          </cell>
        </row>
        <row r="562">
          <cell r="A562">
            <v>1996</v>
          </cell>
          <cell r="B562" t="str">
            <v>Sep</v>
          </cell>
          <cell r="C562">
            <v>35309</v>
          </cell>
          <cell r="D562">
            <v>-0.45</v>
          </cell>
          <cell r="F562" t="str">
            <v>ASO</v>
          </cell>
          <cell r="G562" t="str">
            <v>Neutral Phase</v>
          </cell>
        </row>
        <row r="563">
          <cell r="A563">
            <v>1996</v>
          </cell>
          <cell r="B563" t="str">
            <v>Oct</v>
          </cell>
          <cell r="C563">
            <v>35339</v>
          </cell>
          <cell r="D563">
            <v>-0.4</v>
          </cell>
          <cell r="F563" t="str">
            <v>SON</v>
          </cell>
          <cell r="G563" t="str">
            <v>Neutral Phase</v>
          </cell>
        </row>
        <row r="564">
          <cell r="A564">
            <v>1996</v>
          </cell>
          <cell r="B564" t="str">
            <v>Nov</v>
          </cell>
          <cell r="C564">
            <v>35370</v>
          </cell>
          <cell r="D564">
            <v>-0.34</v>
          </cell>
          <cell r="F564" t="str">
            <v>OND</v>
          </cell>
          <cell r="G564" t="str">
            <v>Neutral Phase</v>
          </cell>
        </row>
        <row r="565">
          <cell r="A565">
            <v>1996</v>
          </cell>
          <cell r="B565" t="str">
            <v>Dec</v>
          </cell>
          <cell r="C565">
            <v>35400</v>
          </cell>
          <cell r="D565">
            <v>-0.61</v>
          </cell>
          <cell r="F565" t="str">
            <v>NDJ</v>
          </cell>
          <cell r="G565" t="str">
            <v>Neutral Phase</v>
          </cell>
        </row>
        <row r="566">
          <cell r="A566">
            <v>1997</v>
          </cell>
          <cell r="B566" t="str">
            <v>Jan</v>
          </cell>
          <cell r="C566">
            <v>35431</v>
          </cell>
          <cell r="D566">
            <v>-0.54</v>
          </cell>
          <cell r="F566" t="str">
            <v>DJF</v>
          </cell>
          <cell r="G566" t="str">
            <v>Cool Phase/La Nina</v>
          </cell>
        </row>
        <row r="567">
          <cell r="A567">
            <v>1997</v>
          </cell>
          <cell r="B567" t="str">
            <v>Feb</v>
          </cell>
          <cell r="C567">
            <v>35462</v>
          </cell>
          <cell r="D567">
            <v>-0.36</v>
          </cell>
          <cell r="F567" t="str">
            <v>JFM</v>
          </cell>
          <cell r="G567" t="str">
            <v>Neutral Phase</v>
          </cell>
        </row>
        <row r="568">
          <cell r="A568">
            <v>1997</v>
          </cell>
          <cell r="B568" t="str">
            <v>Mar</v>
          </cell>
          <cell r="C568">
            <v>35490</v>
          </cell>
          <cell r="D568">
            <v>-0.2</v>
          </cell>
          <cell r="F568" t="str">
            <v>FMA</v>
          </cell>
          <cell r="G568" t="str">
            <v>Neutral Phase</v>
          </cell>
        </row>
        <row r="569">
          <cell r="A569">
            <v>1997</v>
          </cell>
          <cell r="B569" t="str">
            <v>Apr</v>
          </cell>
          <cell r="C569">
            <v>35521</v>
          </cell>
          <cell r="D569">
            <v>0.27</v>
          </cell>
          <cell r="F569" t="str">
            <v>MAM</v>
          </cell>
          <cell r="G569" t="str">
            <v>Neutral Phase</v>
          </cell>
        </row>
        <row r="570">
          <cell r="A570">
            <v>1997</v>
          </cell>
          <cell r="B570" t="str">
            <v>May</v>
          </cell>
          <cell r="C570">
            <v>35551</v>
          </cell>
          <cell r="D570">
            <v>0.76</v>
          </cell>
          <cell r="F570" t="str">
            <v>AMJ</v>
          </cell>
          <cell r="G570" t="str">
            <v>Warm Phase/El Nino</v>
          </cell>
        </row>
        <row r="571">
          <cell r="A571">
            <v>1997</v>
          </cell>
          <cell r="B571" t="str">
            <v>Jun</v>
          </cell>
          <cell r="C571">
            <v>35582</v>
          </cell>
          <cell r="D571">
            <v>1.22</v>
          </cell>
          <cell r="F571" t="str">
            <v>MJJ</v>
          </cell>
          <cell r="G571" t="str">
            <v>Warm Phase/El Nino</v>
          </cell>
        </row>
        <row r="572">
          <cell r="A572">
            <v>1997</v>
          </cell>
          <cell r="B572" t="str">
            <v>Jul</v>
          </cell>
          <cell r="C572">
            <v>35612</v>
          </cell>
          <cell r="D572">
            <v>1.67</v>
          </cell>
          <cell r="F572" t="str">
            <v>JJA</v>
          </cell>
          <cell r="G572" t="str">
            <v>Warm Phase/El Nino</v>
          </cell>
        </row>
        <row r="573">
          <cell r="A573">
            <v>1997</v>
          </cell>
          <cell r="B573" t="str">
            <v>Aug</v>
          </cell>
          <cell r="C573">
            <v>35643</v>
          </cell>
          <cell r="D573">
            <v>1.91</v>
          </cell>
          <cell r="F573" t="str">
            <v>JAS</v>
          </cell>
          <cell r="G573" t="str">
            <v>Warm Phase/El Nino</v>
          </cell>
        </row>
        <row r="574">
          <cell r="A574">
            <v>1997</v>
          </cell>
          <cell r="B574" t="str">
            <v>Sep</v>
          </cell>
          <cell r="C574">
            <v>35674</v>
          </cell>
          <cell r="D574">
            <v>2.12</v>
          </cell>
          <cell r="F574" t="str">
            <v>ASO</v>
          </cell>
          <cell r="G574" t="str">
            <v>Warm Phase/El Nino</v>
          </cell>
        </row>
        <row r="575">
          <cell r="A575">
            <v>1997</v>
          </cell>
          <cell r="B575" t="str">
            <v>Oct</v>
          </cell>
          <cell r="C575">
            <v>35704</v>
          </cell>
          <cell r="D575">
            <v>2.4</v>
          </cell>
          <cell r="F575" t="str">
            <v>SON</v>
          </cell>
          <cell r="G575" t="str">
            <v>Warm Phase/El Nino</v>
          </cell>
        </row>
        <row r="576">
          <cell r="A576">
            <v>1997</v>
          </cell>
          <cell r="B576" t="str">
            <v>Nov</v>
          </cell>
          <cell r="C576">
            <v>35735</v>
          </cell>
          <cell r="D576">
            <v>2.48</v>
          </cell>
          <cell r="F576" t="str">
            <v>OND</v>
          </cell>
          <cell r="G576" t="str">
            <v>Warm Phase/El Nino</v>
          </cell>
        </row>
        <row r="577">
          <cell r="A577">
            <v>1997</v>
          </cell>
          <cell r="B577" t="str">
            <v>Dec</v>
          </cell>
          <cell r="C577">
            <v>35765</v>
          </cell>
          <cell r="D577">
            <v>2.3199999999999998</v>
          </cell>
          <cell r="F577" t="str">
            <v>NDJ</v>
          </cell>
          <cell r="G577" t="str">
            <v>Warm Phase/El Nino</v>
          </cell>
        </row>
        <row r="578">
          <cell r="A578">
            <v>1998</v>
          </cell>
          <cell r="B578" t="str">
            <v>Jan</v>
          </cell>
          <cell r="C578">
            <v>35796</v>
          </cell>
          <cell r="D578">
            <v>2.37</v>
          </cell>
          <cell r="F578" t="str">
            <v>DJF</v>
          </cell>
          <cell r="G578" t="str">
            <v>Warm Phase/El Nino</v>
          </cell>
        </row>
        <row r="579">
          <cell r="A579">
            <v>1998</v>
          </cell>
          <cell r="B579" t="str">
            <v>Feb</v>
          </cell>
          <cell r="C579">
            <v>35827</v>
          </cell>
          <cell r="D579">
            <v>2.0299999999999998</v>
          </cell>
          <cell r="F579" t="str">
            <v>JFM</v>
          </cell>
          <cell r="G579" t="str">
            <v>Warm Phase/El Nino</v>
          </cell>
        </row>
        <row r="580">
          <cell r="A580">
            <v>1998</v>
          </cell>
          <cell r="B580" t="str">
            <v>Mar</v>
          </cell>
          <cell r="C580">
            <v>35855</v>
          </cell>
          <cell r="D580">
            <v>1.38</v>
          </cell>
          <cell r="F580" t="str">
            <v>FMA</v>
          </cell>
          <cell r="G580" t="str">
            <v>Warm Phase/El Nino</v>
          </cell>
        </row>
        <row r="581">
          <cell r="A581">
            <v>1998</v>
          </cell>
          <cell r="B581" t="str">
            <v>Apr</v>
          </cell>
          <cell r="C581">
            <v>35886</v>
          </cell>
          <cell r="D581">
            <v>0.9</v>
          </cell>
          <cell r="F581" t="str">
            <v>MAM</v>
          </cell>
          <cell r="G581" t="str">
            <v>Warm Phase/El Nino</v>
          </cell>
        </row>
        <row r="582">
          <cell r="A582">
            <v>1998</v>
          </cell>
          <cell r="B582" t="str">
            <v>May</v>
          </cell>
          <cell r="C582">
            <v>35916</v>
          </cell>
          <cell r="D582">
            <v>0.7</v>
          </cell>
          <cell r="F582" t="str">
            <v>AMJ</v>
          </cell>
          <cell r="G582" t="str">
            <v>Neutral Phase</v>
          </cell>
        </row>
        <row r="583">
          <cell r="A583">
            <v>1998</v>
          </cell>
          <cell r="B583" t="str">
            <v>Jun</v>
          </cell>
          <cell r="C583">
            <v>35947</v>
          </cell>
          <cell r="D583">
            <v>-0.24</v>
          </cell>
          <cell r="F583" t="str">
            <v>MJJ</v>
          </cell>
          <cell r="G583" t="str">
            <v>Neutral Phase</v>
          </cell>
        </row>
        <row r="584">
          <cell r="A584">
            <v>1998</v>
          </cell>
          <cell r="B584" t="str">
            <v>Jul</v>
          </cell>
          <cell r="C584">
            <v>35977</v>
          </cell>
          <cell r="D584">
            <v>-0.86</v>
          </cell>
          <cell r="F584" t="str">
            <v>JJA</v>
          </cell>
          <cell r="G584" t="str">
            <v>Cool Phase/La Nina</v>
          </cell>
        </row>
        <row r="585">
          <cell r="A585">
            <v>1998</v>
          </cell>
          <cell r="B585" t="str">
            <v>Aug</v>
          </cell>
          <cell r="C585">
            <v>36008</v>
          </cell>
          <cell r="D585">
            <v>-1.25</v>
          </cell>
          <cell r="F585" t="str">
            <v>JAS</v>
          </cell>
          <cell r="G585" t="str">
            <v>Cool Phase/La Nina</v>
          </cell>
        </row>
        <row r="586">
          <cell r="A586">
            <v>1998</v>
          </cell>
          <cell r="B586" t="str">
            <v>Sep</v>
          </cell>
          <cell r="C586">
            <v>36039</v>
          </cell>
          <cell r="D586">
            <v>-1.26</v>
          </cell>
          <cell r="F586" t="str">
            <v>ASO</v>
          </cell>
          <cell r="G586" t="str">
            <v>Cool Phase/La Nina</v>
          </cell>
        </row>
        <row r="587">
          <cell r="A587">
            <v>1998</v>
          </cell>
          <cell r="B587" t="str">
            <v>Oct</v>
          </cell>
          <cell r="C587">
            <v>36069</v>
          </cell>
          <cell r="D587">
            <v>-1.41</v>
          </cell>
          <cell r="F587" t="str">
            <v>SON</v>
          </cell>
          <cell r="G587" t="str">
            <v>Cool Phase/La Nina</v>
          </cell>
        </row>
        <row r="588">
          <cell r="A588">
            <v>1998</v>
          </cell>
          <cell r="B588" t="str">
            <v>Nov</v>
          </cell>
          <cell r="C588">
            <v>36100</v>
          </cell>
          <cell r="D588">
            <v>-1.38</v>
          </cell>
          <cell r="F588" t="str">
            <v>OND</v>
          </cell>
          <cell r="G588" t="str">
            <v>Cool Phase/La Nina</v>
          </cell>
        </row>
        <row r="589">
          <cell r="A589">
            <v>1998</v>
          </cell>
          <cell r="B589" t="str">
            <v>Dec</v>
          </cell>
          <cell r="C589">
            <v>36130</v>
          </cell>
          <cell r="D589">
            <v>-1.64</v>
          </cell>
          <cell r="F589" t="str">
            <v>NDJ</v>
          </cell>
          <cell r="G589" t="str">
            <v>Cool Phase/La Nina</v>
          </cell>
        </row>
        <row r="590">
          <cell r="A590">
            <v>1999</v>
          </cell>
          <cell r="B590" t="str">
            <v>Jan</v>
          </cell>
          <cell r="C590">
            <v>36161</v>
          </cell>
          <cell r="D590">
            <v>-1.69</v>
          </cell>
          <cell r="F590" t="str">
            <v>DJF</v>
          </cell>
          <cell r="G590" t="str">
            <v>Cool Phase/La Nina</v>
          </cell>
        </row>
        <row r="591">
          <cell r="A591">
            <v>1999</v>
          </cell>
          <cell r="B591" t="str">
            <v>Feb</v>
          </cell>
          <cell r="C591">
            <v>36192</v>
          </cell>
          <cell r="D591">
            <v>-1.31</v>
          </cell>
          <cell r="F591" t="str">
            <v>JFM</v>
          </cell>
          <cell r="G591" t="str">
            <v>Cool Phase/La Nina</v>
          </cell>
        </row>
        <row r="592">
          <cell r="A592">
            <v>1999</v>
          </cell>
          <cell r="B592" t="str">
            <v>Mar</v>
          </cell>
          <cell r="C592">
            <v>36220</v>
          </cell>
          <cell r="D592">
            <v>-0.9</v>
          </cell>
          <cell r="F592" t="str">
            <v>FMA</v>
          </cell>
          <cell r="G592" t="str">
            <v>Cool Phase/La Nina</v>
          </cell>
        </row>
        <row r="593">
          <cell r="A593">
            <v>1999</v>
          </cell>
          <cell r="B593" t="str">
            <v>Apr</v>
          </cell>
          <cell r="C593">
            <v>36251</v>
          </cell>
          <cell r="D593">
            <v>-1</v>
          </cell>
          <cell r="F593" t="str">
            <v>MAM</v>
          </cell>
          <cell r="G593" t="str">
            <v>Cool Phase/La Nina</v>
          </cell>
        </row>
        <row r="594">
          <cell r="A594">
            <v>1999</v>
          </cell>
          <cell r="B594" t="str">
            <v>May</v>
          </cell>
          <cell r="C594">
            <v>36281</v>
          </cell>
          <cell r="D594">
            <v>-1.02</v>
          </cell>
          <cell r="F594" t="str">
            <v>AMJ</v>
          </cell>
          <cell r="G594" t="str">
            <v>Cool Phase/La Nina</v>
          </cell>
        </row>
        <row r="595">
          <cell r="A595">
            <v>1999</v>
          </cell>
          <cell r="B595" t="str">
            <v>Jun</v>
          </cell>
          <cell r="C595">
            <v>36312</v>
          </cell>
          <cell r="D595">
            <v>-1.05</v>
          </cell>
          <cell r="F595" t="str">
            <v>MJJ</v>
          </cell>
          <cell r="G595" t="str">
            <v>Cool Phase/La Nina</v>
          </cell>
        </row>
        <row r="596">
          <cell r="A596">
            <v>1999</v>
          </cell>
          <cell r="B596" t="str">
            <v>Jul</v>
          </cell>
          <cell r="C596">
            <v>36342</v>
          </cell>
          <cell r="D596">
            <v>-1.05</v>
          </cell>
          <cell r="F596" t="str">
            <v>JJA</v>
          </cell>
          <cell r="G596" t="str">
            <v>Cool Phase/La Nina</v>
          </cell>
        </row>
        <row r="597">
          <cell r="A597">
            <v>1999</v>
          </cell>
          <cell r="B597" t="str">
            <v>Aug</v>
          </cell>
          <cell r="C597">
            <v>36373</v>
          </cell>
          <cell r="D597">
            <v>-1.19</v>
          </cell>
          <cell r="F597" t="str">
            <v>JAS</v>
          </cell>
          <cell r="G597" t="str">
            <v>Cool Phase/La Nina</v>
          </cell>
        </row>
        <row r="598">
          <cell r="A598">
            <v>1999</v>
          </cell>
          <cell r="B598" t="str">
            <v>Sep</v>
          </cell>
          <cell r="C598">
            <v>36404</v>
          </cell>
          <cell r="D598">
            <v>-1.0900000000000001</v>
          </cell>
          <cell r="F598" t="str">
            <v>ASO</v>
          </cell>
          <cell r="G598" t="str">
            <v>Cool Phase/La Nina</v>
          </cell>
        </row>
        <row r="599">
          <cell r="A599">
            <v>1999</v>
          </cell>
          <cell r="B599" t="str">
            <v>Oct</v>
          </cell>
          <cell r="C599">
            <v>36434</v>
          </cell>
          <cell r="D599">
            <v>-1.19</v>
          </cell>
          <cell r="F599" t="str">
            <v>SON</v>
          </cell>
          <cell r="G599" t="str">
            <v>Cool Phase/La Nina</v>
          </cell>
        </row>
        <row r="600">
          <cell r="A600">
            <v>1999</v>
          </cell>
          <cell r="B600" t="str">
            <v>Nov</v>
          </cell>
          <cell r="C600">
            <v>36465</v>
          </cell>
          <cell r="D600">
            <v>-1.5</v>
          </cell>
          <cell r="F600" t="str">
            <v>OND</v>
          </cell>
          <cell r="G600" t="str">
            <v>Cool Phase/La Nina</v>
          </cell>
        </row>
        <row r="601">
          <cell r="A601">
            <v>1999</v>
          </cell>
          <cell r="B601" t="str">
            <v>Dec</v>
          </cell>
          <cell r="C601">
            <v>36495</v>
          </cell>
          <cell r="D601">
            <v>-1.7</v>
          </cell>
          <cell r="F601" t="str">
            <v>NDJ</v>
          </cell>
          <cell r="G601" t="str">
            <v>Cool Phase/La Nina</v>
          </cell>
        </row>
        <row r="602">
          <cell r="A602">
            <v>2000</v>
          </cell>
          <cell r="B602" t="str">
            <v>Jan</v>
          </cell>
          <cell r="C602">
            <v>36526</v>
          </cell>
          <cell r="D602">
            <v>-1.77</v>
          </cell>
          <cell r="F602" t="str">
            <v>DJF</v>
          </cell>
          <cell r="G602" t="str">
            <v>Cool Phase/La Nina</v>
          </cell>
        </row>
        <row r="603">
          <cell r="A603">
            <v>2000</v>
          </cell>
          <cell r="B603" t="str">
            <v>Feb</v>
          </cell>
          <cell r="C603">
            <v>36557</v>
          </cell>
          <cell r="D603">
            <v>-1.53</v>
          </cell>
          <cell r="F603" t="str">
            <v>JFM</v>
          </cell>
          <cell r="G603" t="str">
            <v>Cool Phase/La Nina</v>
          </cell>
        </row>
        <row r="604">
          <cell r="A604">
            <v>2000</v>
          </cell>
          <cell r="B604" t="str">
            <v>Mar</v>
          </cell>
          <cell r="C604">
            <v>36586</v>
          </cell>
          <cell r="D604">
            <v>-0.93</v>
          </cell>
          <cell r="F604" t="str">
            <v>FMA</v>
          </cell>
          <cell r="G604" t="str">
            <v>Cool Phase/La Nina</v>
          </cell>
        </row>
        <row r="605">
          <cell r="A605">
            <v>2000</v>
          </cell>
          <cell r="B605" t="str">
            <v>Apr</v>
          </cell>
          <cell r="C605">
            <v>36617</v>
          </cell>
          <cell r="D605">
            <v>-0.75</v>
          </cell>
          <cell r="F605" t="str">
            <v>MAM</v>
          </cell>
          <cell r="G605" t="str">
            <v>Cool Phase/La Nina</v>
          </cell>
        </row>
        <row r="606">
          <cell r="A606">
            <v>2000</v>
          </cell>
          <cell r="B606" t="str">
            <v>May</v>
          </cell>
          <cell r="C606">
            <v>36647</v>
          </cell>
          <cell r="D606">
            <v>-0.74</v>
          </cell>
          <cell r="F606" t="str">
            <v>AMJ</v>
          </cell>
          <cell r="G606" t="str">
            <v>Cool Phase/La Nina</v>
          </cell>
        </row>
        <row r="607">
          <cell r="A607">
            <v>2000</v>
          </cell>
          <cell r="B607" t="str">
            <v>Jun</v>
          </cell>
          <cell r="C607">
            <v>36678</v>
          </cell>
          <cell r="D607">
            <v>-0.64</v>
          </cell>
          <cell r="F607" t="str">
            <v>MJJ</v>
          </cell>
          <cell r="G607" t="str">
            <v>Cool Phase/La Nina</v>
          </cell>
        </row>
        <row r="608">
          <cell r="A608">
            <v>2000</v>
          </cell>
          <cell r="B608" t="str">
            <v>Jul</v>
          </cell>
          <cell r="C608">
            <v>36708</v>
          </cell>
          <cell r="D608">
            <v>-0.55000000000000004</v>
          </cell>
          <cell r="F608" t="str">
            <v>JJA</v>
          </cell>
          <cell r="G608" t="str">
            <v>Cool Phase/La Nina</v>
          </cell>
        </row>
        <row r="609">
          <cell r="A609">
            <v>2000</v>
          </cell>
          <cell r="B609" t="str">
            <v>Aug</v>
          </cell>
          <cell r="C609">
            <v>36739</v>
          </cell>
          <cell r="D609">
            <v>-0.47</v>
          </cell>
          <cell r="F609" t="str">
            <v>JAS</v>
          </cell>
          <cell r="G609" t="str">
            <v>Cool Phase/La Nina</v>
          </cell>
        </row>
        <row r="610">
          <cell r="A610">
            <v>2000</v>
          </cell>
          <cell r="B610" t="str">
            <v>Sep</v>
          </cell>
          <cell r="C610">
            <v>36770</v>
          </cell>
          <cell r="D610">
            <v>-0.52</v>
          </cell>
          <cell r="F610" t="str">
            <v>ASO</v>
          </cell>
          <cell r="G610" t="str">
            <v>Cool Phase/La Nina</v>
          </cell>
        </row>
        <row r="611">
          <cell r="A611">
            <v>2000</v>
          </cell>
          <cell r="B611" t="str">
            <v>Oct</v>
          </cell>
          <cell r="C611">
            <v>36800</v>
          </cell>
          <cell r="D611">
            <v>-0.65</v>
          </cell>
          <cell r="F611" t="str">
            <v>SON</v>
          </cell>
          <cell r="G611" t="str">
            <v>Cool Phase/La Nina</v>
          </cell>
        </row>
        <row r="612">
          <cell r="A612">
            <v>2000</v>
          </cell>
          <cell r="B612" t="str">
            <v>Nov</v>
          </cell>
          <cell r="C612">
            <v>36831</v>
          </cell>
          <cell r="D612">
            <v>-0.71</v>
          </cell>
          <cell r="F612" t="str">
            <v>OND</v>
          </cell>
          <cell r="G612" t="str">
            <v>Cool Phase/La Nina</v>
          </cell>
        </row>
        <row r="613">
          <cell r="A613">
            <v>2000</v>
          </cell>
          <cell r="B613" t="str">
            <v>Dec</v>
          </cell>
          <cell r="C613">
            <v>36861</v>
          </cell>
          <cell r="D613">
            <v>-0.88</v>
          </cell>
          <cell r="F613" t="str">
            <v>NDJ</v>
          </cell>
          <cell r="G613" t="str">
            <v>Cool Phase/La Nina</v>
          </cell>
        </row>
        <row r="614">
          <cell r="A614">
            <v>2001</v>
          </cell>
          <cell r="B614" t="str">
            <v>Jan</v>
          </cell>
          <cell r="C614">
            <v>36892</v>
          </cell>
          <cell r="D614">
            <v>-0.63</v>
          </cell>
          <cell r="F614" t="str">
            <v>DJF</v>
          </cell>
          <cell r="G614" t="str">
            <v>Cool Phase/La Nina</v>
          </cell>
        </row>
        <row r="615">
          <cell r="A615">
            <v>2001</v>
          </cell>
          <cell r="B615" t="str">
            <v>Feb</v>
          </cell>
          <cell r="C615">
            <v>36923</v>
          </cell>
          <cell r="D615">
            <v>-0.53</v>
          </cell>
          <cell r="F615" t="str">
            <v>JFM</v>
          </cell>
          <cell r="G615" t="str">
            <v>Cool Phase/La Nina</v>
          </cell>
        </row>
        <row r="616">
          <cell r="A616">
            <v>2001</v>
          </cell>
          <cell r="B616" t="str">
            <v>Mar</v>
          </cell>
          <cell r="C616">
            <v>36951</v>
          </cell>
          <cell r="D616">
            <v>-0.39</v>
          </cell>
          <cell r="F616" t="str">
            <v>FMA</v>
          </cell>
          <cell r="G616" t="str">
            <v>Neutral Phase</v>
          </cell>
        </row>
        <row r="617">
          <cell r="A617">
            <v>2001</v>
          </cell>
          <cell r="B617" t="str">
            <v>Apr</v>
          </cell>
          <cell r="C617">
            <v>36982</v>
          </cell>
          <cell r="D617">
            <v>-0.39</v>
          </cell>
          <cell r="F617" t="str">
            <v>MAM</v>
          </cell>
          <cell r="G617" t="str">
            <v>Neutral Phase</v>
          </cell>
        </row>
        <row r="618">
          <cell r="A618">
            <v>2001</v>
          </cell>
          <cell r="B618" t="str">
            <v>May</v>
          </cell>
          <cell r="C618">
            <v>37012</v>
          </cell>
          <cell r="D618">
            <v>-0.24</v>
          </cell>
          <cell r="F618" t="str">
            <v>AMJ</v>
          </cell>
          <cell r="G618" t="str">
            <v>Neutral Phase</v>
          </cell>
        </row>
        <row r="619">
          <cell r="A619">
            <v>2001</v>
          </cell>
          <cell r="B619" t="str">
            <v>Jun</v>
          </cell>
          <cell r="C619">
            <v>37043</v>
          </cell>
          <cell r="D619">
            <v>-0.11</v>
          </cell>
          <cell r="F619" t="str">
            <v>MJJ</v>
          </cell>
          <cell r="G619" t="str">
            <v>Neutral Phase</v>
          </cell>
        </row>
        <row r="620">
          <cell r="A620">
            <v>2001</v>
          </cell>
          <cell r="B620" t="str">
            <v>Jul</v>
          </cell>
          <cell r="C620">
            <v>37073</v>
          </cell>
          <cell r="D620">
            <v>-0.01</v>
          </cell>
          <cell r="F620" t="str">
            <v>JJA</v>
          </cell>
          <cell r="G620" t="str">
            <v>Neutral Phase</v>
          </cell>
        </row>
        <row r="621">
          <cell r="A621">
            <v>2001</v>
          </cell>
          <cell r="B621" t="str">
            <v>Aug</v>
          </cell>
          <cell r="C621">
            <v>37104</v>
          </cell>
          <cell r="D621">
            <v>-0.1</v>
          </cell>
          <cell r="F621" t="str">
            <v>JAS</v>
          </cell>
          <cell r="G621" t="str">
            <v>Neutral Phase</v>
          </cell>
        </row>
        <row r="622">
          <cell r="A622">
            <v>2001</v>
          </cell>
          <cell r="B622" t="str">
            <v>Sep</v>
          </cell>
          <cell r="C622">
            <v>37135</v>
          </cell>
          <cell r="D622">
            <v>-0.28000000000000003</v>
          </cell>
          <cell r="F622" t="str">
            <v>ASO</v>
          </cell>
          <cell r="G622" t="str">
            <v>Neutral Phase</v>
          </cell>
        </row>
        <row r="623">
          <cell r="A623">
            <v>2001</v>
          </cell>
          <cell r="B623" t="str">
            <v>Oct</v>
          </cell>
          <cell r="C623">
            <v>37165</v>
          </cell>
          <cell r="D623">
            <v>-0.18</v>
          </cell>
          <cell r="F623" t="str">
            <v>SON</v>
          </cell>
          <cell r="G623" t="str">
            <v>Neutral Phase</v>
          </cell>
        </row>
        <row r="624">
          <cell r="A624">
            <v>2001</v>
          </cell>
          <cell r="B624" t="str">
            <v>Nov</v>
          </cell>
          <cell r="C624">
            <v>37196</v>
          </cell>
          <cell r="D624">
            <v>-0.41</v>
          </cell>
          <cell r="F624" t="str">
            <v>OND</v>
          </cell>
          <cell r="G624" t="str">
            <v>Neutral Phase</v>
          </cell>
        </row>
        <row r="625">
          <cell r="A625">
            <v>2001</v>
          </cell>
          <cell r="B625" t="str">
            <v>Dec</v>
          </cell>
          <cell r="C625">
            <v>37226</v>
          </cell>
          <cell r="D625">
            <v>-0.46</v>
          </cell>
          <cell r="F625" t="str">
            <v>NDJ</v>
          </cell>
          <cell r="G625" t="str">
            <v>Neutral Phase</v>
          </cell>
        </row>
        <row r="626">
          <cell r="A626">
            <v>2002</v>
          </cell>
          <cell r="B626" t="str">
            <v>Jan</v>
          </cell>
          <cell r="C626">
            <v>37257</v>
          </cell>
          <cell r="D626">
            <v>-0.05</v>
          </cell>
          <cell r="F626" t="str">
            <v>DJF</v>
          </cell>
          <cell r="G626" t="str">
            <v>Neutral Phase</v>
          </cell>
        </row>
        <row r="627">
          <cell r="A627">
            <v>2002</v>
          </cell>
          <cell r="B627" t="str">
            <v>Feb</v>
          </cell>
          <cell r="C627">
            <v>37288</v>
          </cell>
          <cell r="D627">
            <v>0.06</v>
          </cell>
          <cell r="F627" t="str">
            <v>JFM</v>
          </cell>
          <cell r="G627" t="str">
            <v>Neutral Phase</v>
          </cell>
        </row>
        <row r="628">
          <cell r="A628">
            <v>2002</v>
          </cell>
          <cell r="B628" t="str">
            <v>Mar</v>
          </cell>
          <cell r="C628">
            <v>37316</v>
          </cell>
          <cell r="D628">
            <v>0.09</v>
          </cell>
          <cell r="F628" t="str">
            <v>FMA</v>
          </cell>
          <cell r="G628" t="str">
            <v>Neutral Phase</v>
          </cell>
        </row>
        <row r="629">
          <cell r="A629">
            <v>2002</v>
          </cell>
          <cell r="B629" t="str">
            <v>Apr</v>
          </cell>
          <cell r="C629">
            <v>37347</v>
          </cell>
          <cell r="D629">
            <v>0.12</v>
          </cell>
          <cell r="F629" t="str">
            <v>MAM</v>
          </cell>
          <cell r="G629" t="str">
            <v>Neutral Phase</v>
          </cell>
        </row>
        <row r="630">
          <cell r="A630">
            <v>2002</v>
          </cell>
          <cell r="B630" t="str">
            <v>May</v>
          </cell>
          <cell r="C630">
            <v>37377</v>
          </cell>
          <cell r="D630">
            <v>0.4</v>
          </cell>
          <cell r="F630" t="str">
            <v>AMJ</v>
          </cell>
          <cell r="G630" t="str">
            <v>Neutral Phase</v>
          </cell>
        </row>
        <row r="631">
          <cell r="A631">
            <v>2002</v>
          </cell>
          <cell r="B631" t="str">
            <v>Jun</v>
          </cell>
          <cell r="C631">
            <v>37408</v>
          </cell>
          <cell r="D631">
            <v>0.79</v>
          </cell>
          <cell r="F631" t="str">
            <v>MJJ</v>
          </cell>
          <cell r="G631" t="str">
            <v>Warm Phase/El Nino</v>
          </cell>
        </row>
        <row r="632">
          <cell r="A632">
            <v>2002</v>
          </cell>
          <cell r="B632" t="str">
            <v>Jul</v>
          </cell>
          <cell r="C632">
            <v>37438</v>
          </cell>
          <cell r="D632">
            <v>0.77</v>
          </cell>
          <cell r="F632" t="str">
            <v>JJA</v>
          </cell>
          <cell r="G632" t="str">
            <v>Warm Phase/El Nino</v>
          </cell>
        </row>
        <row r="633">
          <cell r="A633">
            <v>2002</v>
          </cell>
          <cell r="B633" t="str">
            <v>Aug</v>
          </cell>
          <cell r="C633">
            <v>37469</v>
          </cell>
          <cell r="D633">
            <v>0.81</v>
          </cell>
          <cell r="F633" t="str">
            <v>JAS</v>
          </cell>
          <cell r="G633" t="str">
            <v>Warm Phase/El Nino</v>
          </cell>
        </row>
        <row r="634">
          <cell r="A634">
            <v>2002</v>
          </cell>
          <cell r="B634" t="str">
            <v>Sep</v>
          </cell>
          <cell r="C634">
            <v>37500</v>
          </cell>
          <cell r="D634">
            <v>1.01</v>
          </cell>
          <cell r="F634" t="str">
            <v>ASO</v>
          </cell>
          <cell r="G634" t="str">
            <v>Warm Phase/El Nino</v>
          </cell>
        </row>
        <row r="635">
          <cell r="A635">
            <v>2002</v>
          </cell>
          <cell r="B635" t="str">
            <v>Oct</v>
          </cell>
          <cell r="C635">
            <v>37530</v>
          </cell>
          <cell r="D635">
            <v>1.2</v>
          </cell>
          <cell r="F635" t="str">
            <v>SON</v>
          </cell>
          <cell r="G635" t="str">
            <v>Warm Phase/El Nino</v>
          </cell>
        </row>
        <row r="636">
          <cell r="A636">
            <v>2002</v>
          </cell>
          <cell r="B636" t="str">
            <v>Nov</v>
          </cell>
          <cell r="C636">
            <v>37561</v>
          </cell>
          <cell r="D636">
            <v>1.41</v>
          </cell>
          <cell r="F636" t="str">
            <v>OND</v>
          </cell>
          <cell r="G636" t="str">
            <v>Warm Phase/El Nino</v>
          </cell>
        </row>
        <row r="637">
          <cell r="A637">
            <v>2002</v>
          </cell>
          <cell r="B637" t="str">
            <v>Dec</v>
          </cell>
          <cell r="C637">
            <v>37591</v>
          </cell>
          <cell r="D637">
            <v>1.31</v>
          </cell>
          <cell r="F637" t="str">
            <v>NDJ</v>
          </cell>
          <cell r="G637" t="str">
            <v>Warm Phase/El Nino</v>
          </cell>
        </row>
        <row r="638">
          <cell r="A638">
            <v>2003</v>
          </cell>
          <cell r="B638" t="str">
            <v>Jan</v>
          </cell>
          <cell r="C638">
            <v>37622</v>
          </cell>
          <cell r="D638">
            <v>0.7</v>
          </cell>
          <cell r="F638" t="str">
            <v>DJF</v>
          </cell>
          <cell r="G638" t="str">
            <v>Warm Phase/El Nino</v>
          </cell>
        </row>
        <row r="639">
          <cell r="A639">
            <v>2003</v>
          </cell>
          <cell r="B639" t="str">
            <v>Feb</v>
          </cell>
          <cell r="C639">
            <v>37653</v>
          </cell>
          <cell r="D639">
            <v>0.74</v>
          </cell>
          <cell r="F639" t="str">
            <v>JFM</v>
          </cell>
          <cell r="G639" t="str">
            <v>Warm Phase/El Nino</v>
          </cell>
        </row>
        <row r="640">
          <cell r="A640">
            <v>2003</v>
          </cell>
          <cell r="B640" t="str">
            <v>Mar</v>
          </cell>
          <cell r="C640">
            <v>37681</v>
          </cell>
          <cell r="D640">
            <v>0.45</v>
          </cell>
          <cell r="F640" t="str">
            <v>FMA</v>
          </cell>
          <cell r="G640" t="str">
            <v>Neutral Phase</v>
          </cell>
        </row>
        <row r="641">
          <cell r="A641">
            <v>2003</v>
          </cell>
          <cell r="B641" t="str">
            <v>Apr</v>
          </cell>
          <cell r="C641">
            <v>37712</v>
          </cell>
          <cell r="D641">
            <v>-0.05</v>
          </cell>
          <cell r="F641" t="str">
            <v>MAM</v>
          </cell>
          <cell r="G641" t="str">
            <v>Neutral Phase</v>
          </cell>
        </row>
        <row r="642">
          <cell r="A642">
            <v>2003</v>
          </cell>
          <cell r="B642" t="str">
            <v>May</v>
          </cell>
          <cell r="C642">
            <v>37742</v>
          </cell>
          <cell r="D642">
            <v>-0.52</v>
          </cell>
          <cell r="F642" t="str">
            <v>AMJ</v>
          </cell>
          <cell r="G642" t="str">
            <v>Neutral Phase</v>
          </cell>
        </row>
        <row r="643">
          <cell r="A643">
            <v>2003</v>
          </cell>
          <cell r="B643" t="str">
            <v>Jun</v>
          </cell>
          <cell r="C643">
            <v>37773</v>
          </cell>
          <cell r="D643">
            <v>-0.21</v>
          </cell>
          <cell r="F643" t="str">
            <v>MJJ</v>
          </cell>
          <cell r="G643" t="str">
            <v>Neutral Phase</v>
          </cell>
        </row>
        <row r="644">
          <cell r="A644">
            <v>2003</v>
          </cell>
          <cell r="B644" t="str">
            <v>Jul</v>
          </cell>
          <cell r="C644">
            <v>37803</v>
          </cell>
          <cell r="D644">
            <v>0.24</v>
          </cell>
          <cell r="F644" t="str">
            <v>JJA</v>
          </cell>
          <cell r="G644" t="str">
            <v>Neutral Phase</v>
          </cell>
        </row>
        <row r="645">
          <cell r="A645">
            <v>2003</v>
          </cell>
          <cell r="B645" t="str">
            <v>Aug</v>
          </cell>
          <cell r="C645">
            <v>37834</v>
          </cell>
          <cell r="D645">
            <v>0.2</v>
          </cell>
          <cell r="F645" t="str">
            <v>JAS</v>
          </cell>
          <cell r="G645" t="str">
            <v>Neutral Phase</v>
          </cell>
        </row>
        <row r="646">
          <cell r="A646">
            <v>2003</v>
          </cell>
          <cell r="B646" t="str">
            <v>Sep</v>
          </cell>
          <cell r="C646">
            <v>37865</v>
          </cell>
          <cell r="D646">
            <v>0.19</v>
          </cell>
          <cell r="F646" t="str">
            <v>ASO</v>
          </cell>
          <cell r="G646" t="str">
            <v>Neutral Phase</v>
          </cell>
        </row>
        <row r="647">
          <cell r="A647">
            <v>2003</v>
          </cell>
          <cell r="B647" t="str">
            <v>Oct</v>
          </cell>
          <cell r="C647">
            <v>37895</v>
          </cell>
          <cell r="D647">
            <v>0.38</v>
          </cell>
          <cell r="F647" t="str">
            <v>SON</v>
          </cell>
          <cell r="G647" t="str">
            <v>Neutral Phase</v>
          </cell>
        </row>
        <row r="648">
          <cell r="A648">
            <v>2003</v>
          </cell>
          <cell r="B648" t="str">
            <v>Nov</v>
          </cell>
          <cell r="C648">
            <v>37926</v>
          </cell>
          <cell r="D648">
            <v>0.28999999999999998</v>
          </cell>
          <cell r="F648" t="str">
            <v>OND</v>
          </cell>
          <cell r="G648" t="str">
            <v>Neutral Phase</v>
          </cell>
        </row>
        <row r="649">
          <cell r="A649">
            <v>2003</v>
          </cell>
          <cell r="B649" t="str">
            <v>Dec</v>
          </cell>
          <cell r="C649">
            <v>37956</v>
          </cell>
          <cell r="D649">
            <v>0.38</v>
          </cell>
          <cell r="F649" t="str">
            <v>NDJ</v>
          </cell>
          <cell r="G649" t="str">
            <v>Neutral Phase</v>
          </cell>
        </row>
        <row r="650">
          <cell r="A650">
            <v>2004</v>
          </cell>
          <cell r="B650" t="str">
            <v>Jan</v>
          </cell>
          <cell r="C650">
            <v>37987</v>
          </cell>
          <cell r="D650">
            <v>0.38</v>
          </cell>
          <cell r="F650" t="str">
            <v>DJF</v>
          </cell>
          <cell r="G650" t="str">
            <v>Neutral Phase</v>
          </cell>
        </row>
        <row r="651">
          <cell r="A651">
            <v>2004</v>
          </cell>
          <cell r="B651" t="str">
            <v>Feb</v>
          </cell>
          <cell r="C651">
            <v>38018</v>
          </cell>
          <cell r="D651">
            <v>0.34</v>
          </cell>
          <cell r="F651" t="str">
            <v>JFM</v>
          </cell>
          <cell r="G651" t="str">
            <v>Neutral Phase</v>
          </cell>
        </row>
        <row r="652">
          <cell r="A652">
            <v>2004</v>
          </cell>
          <cell r="B652" t="str">
            <v>Mar</v>
          </cell>
          <cell r="C652">
            <v>38047</v>
          </cell>
          <cell r="D652">
            <v>0.21</v>
          </cell>
          <cell r="F652" t="str">
            <v>FMA</v>
          </cell>
          <cell r="G652" t="str">
            <v>Neutral Phase</v>
          </cell>
        </row>
        <row r="653">
          <cell r="A653">
            <v>2004</v>
          </cell>
          <cell r="B653" t="str">
            <v>Apr</v>
          </cell>
          <cell r="C653">
            <v>38078</v>
          </cell>
          <cell r="D653">
            <v>0.16</v>
          </cell>
          <cell r="F653" t="str">
            <v>MAM</v>
          </cell>
          <cell r="G653" t="str">
            <v>Neutral Phase</v>
          </cell>
        </row>
        <row r="654">
          <cell r="A654">
            <v>2004</v>
          </cell>
          <cell r="B654" t="str">
            <v>May</v>
          </cell>
          <cell r="C654">
            <v>38108</v>
          </cell>
          <cell r="D654">
            <v>0.14000000000000001</v>
          </cell>
          <cell r="F654" t="str">
            <v>AMJ</v>
          </cell>
          <cell r="G654" t="str">
            <v>Neutral Phase</v>
          </cell>
        </row>
        <row r="655">
          <cell r="A655">
            <v>2004</v>
          </cell>
          <cell r="B655" t="str">
            <v>Jun</v>
          </cell>
          <cell r="C655">
            <v>38139</v>
          </cell>
          <cell r="D655">
            <v>0.2</v>
          </cell>
          <cell r="F655" t="str">
            <v>MJJ</v>
          </cell>
          <cell r="G655" t="str">
            <v>Neutral Phase</v>
          </cell>
        </row>
        <row r="656">
          <cell r="A656">
            <v>2004</v>
          </cell>
          <cell r="B656" t="str">
            <v>Jul</v>
          </cell>
          <cell r="C656">
            <v>38169</v>
          </cell>
          <cell r="D656">
            <v>0.51</v>
          </cell>
          <cell r="F656" t="str">
            <v>JJA</v>
          </cell>
          <cell r="G656" t="str">
            <v>Neutral Phase</v>
          </cell>
        </row>
        <row r="657">
          <cell r="A657">
            <v>2004</v>
          </cell>
          <cell r="B657" t="str">
            <v>Aug</v>
          </cell>
          <cell r="C657">
            <v>38200</v>
          </cell>
          <cell r="D657">
            <v>0.7</v>
          </cell>
          <cell r="F657" t="str">
            <v>JAS</v>
          </cell>
          <cell r="G657" t="str">
            <v>Warm Phase/El Nino</v>
          </cell>
        </row>
        <row r="658">
          <cell r="A658">
            <v>2004</v>
          </cell>
          <cell r="B658" t="str">
            <v>Sep</v>
          </cell>
          <cell r="C658">
            <v>38231</v>
          </cell>
          <cell r="D658">
            <v>0.72</v>
          </cell>
          <cell r="F658" t="str">
            <v>ASO</v>
          </cell>
          <cell r="G658" t="str">
            <v>Warm Phase/El Nino</v>
          </cell>
        </row>
        <row r="659">
          <cell r="A659">
            <v>2004</v>
          </cell>
          <cell r="B659" t="str">
            <v>Oct</v>
          </cell>
          <cell r="C659">
            <v>38261</v>
          </cell>
          <cell r="D659">
            <v>0.68</v>
          </cell>
          <cell r="F659" t="str">
            <v>SON</v>
          </cell>
          <cell r="G659" t="str">
            <v>Warm Phase/El Nino</v>
          </cell>
        </row>
        <row r="660">
          <cell r="A660">
            <v>2004</v>
          </cell>
          <cell r="B660" t="str">
            <v>Nov</v>
          </cell>
          <cell r="C660">
            <v>38292</v>
          </cell>
          <cell r="D660">
            <v>0.61</v>
          </cell>
          <cell r="F660" t="str">
            <v>OND</v>
          </cell>
          <cell r="G660" t="str">
            <v>Warm Phase/El Nino</v>
          </cell>
        </row>
        <row r="661">
          <cell r="A661">
            <v>2004</v>
          </cell>
          <cell r="B661" t="str">
            <v>Dec</v>
          </cell>
          <cell r="C661">
            <v>38322</v>
          </cell>
          <cell r="D661">
            <v>0.69</v>
          </cell>
          <cell r="F661" t="str">
            <v>NDJ</v>
          </cell>
          <cell r="G661" t="str">
            <v>Warm Phase/El Nino</v>
          </cell>
        </row>
        <row r="662">
          <cell r="A662">
            <v>2005</v>
          </cell>
          <cell r="B662" t="str">
            <v>Jan</v>
          </cell>
          <cell r="C662">
            <v>38353</v>
          </cell>
          <cell r="D662">
            <v>0.76</v>
          </cell>
          <cell r="F662" t="str">
            <v>DJF</v>
          </cell>
          <cell r="G662" t="str">
            <v>Warm Phase/El Nino</v>
          </cell>
        </row>
        <row r="663">
          <cell r="A663">
            <v>2005</v>
          </cell>
          <cell r="B663" t="str">
            <v>Feb</v>
          </cell>
          <cell r="C663">
            <v>38384</v>
          </cell>
          <cell r="D663">
            <v>0.46</v>
          </cell>
          <cell r="F663" t="str">
            <v>JFM</v>
          </cell>
          <cell r="G663" t="str">
            <v>Warm Phase/El Nino</v>
          </cell>
        </row>
        <row r="664">
          <cell r="A664">
            <v>2005</v>
          </cell>
          <cell r="B664" t="str">
            <v>Mar</v>
          </cell>
          <cell r="C664">
            <v>38412</v>
          </cell>
          <cell r="D664">
            <v>0.53</v>
          </cell>
          <cell r="F664" t="str">
            <v>FMA</v>
          </cell>
          <cell r="G664" t="str">
            <v>Neutral Phase</v>
          </cell>
        </row>
        <row r="665">
          <cell r="A665">
            <v>2005</v>
          </cell>
          <cell r="B665" t="str">
            <v>Apr</v>
          </cell>
          <cell r="C665">
            <v>38443</v>
          </cell>
          <cell r="D665">
            <v>0.35</v>
          </cell>
          <cell r="F665" t="str">
            <v>MAM</v>
          </cell>
          <cell r="G665" t="str">
            <v>Neutral Phase</v>
          </cell>
        </row>
        <row r="666">
          <cell r="A666">
            <v>2005</v>
          </cell>
          <cell r="B666" t="str">
            <v>May</v>
          </cell>
          <cell r="C666">
            <v>38473</v>
          </cell>
          <cell r="D666">
            <v>0.39</v>
          </cell>
          <cell r="F666" t="str">
            <v>AMJ</v>
          </cell>
          <cell r="G666" t="str">
            <v>Neutral Phase</v>
          </cell>
        </row>
        <row r="667">
          <cell r="A667">
            <v>2005</v>
          </cell>
          <cell r="B667" t="str">
            <v>Jun</v>
          </cell>
          <cell r="C667">
            <v>38504</v>
          </cell>
          <cell r="D667">
            <v>0.12</v>
          </cell>
          <cell r="F667" t="str">
            <v>MJJ</v>
          </cell>
          <cell r="G667" t="str">
            <v>Neutral Phase</v>
          </cell>
        </row>
        <row r="668">
          <cell r="A668">
            <v>2005</v>
          </cell>
          <cell r="B668" t="str">
            <v>Jul</v>
          </cell>
          <cell r="C668">
            <v>38534</v>
          </cell>
          <cell r="D668">
            <v>-0.19</v>
          </cell>
          <cell r="F668" t="str">
            <v>JJA</v>
          </cell>
          <cell r="G668" t="str">
            <v>Neutral Phase</v>
          </cell>
        </row>
        <row r="669">
          <cell r="A669">
            <v>2005</v>
          </cell>
          <cell r="B669" t="str">
            <v>Aug</v>
          </cell>
          <cell r="C669">
            <v>38565</v>
          </cell>
          <cell r="D669">
            <v>-0.1</v>
          </cell>
          <cell r="F669" t="str">
            <v>JAS</v>
          </cell>
          <cell r="G669" t="str">
            <v>Neutral Phase</v>
          </cell>
        </row>
        <row r="670">
          <cell r="A670">
            <v>2005</v>
          </cell>
          <cell r="B670" t="str">
            <v>Sep</v>
          </cell>
          <cell r="C670">
            <v>38596</v>
          </cell>
          <cell r="D670">
            <v>-0.11</v>
          </cell>
          <cell r="F670" t="str">
            <v>ASO</v>
          </cell>
          <cell r="G670" t="str">
            <v>Neutral Phase</v>
          </cell>
        </row>
        <row r="671">
          <cell r="A671">
            <v>2005</v>
          </cell>
          <cell r="B671" t="str">
            <v>Oct</v>
          </cell>
          <cell r="C671">
            <v>38626</v>
          </cell>
          <cell r="D671">
            <v>-0.1</v>
          </cell>
          <cell r="F671" t="str">
            <v>SON</v>
          </cell>
          <cell r="G671" t="str">
            <v>Neutral Phase</v>
          </cell>
        </row>
        <row r="672">
          <cell r="A672">
            <v>2005</v>
          </cell>
          <cell r="B672" t="str">
            <v>Nov</v>
          </cell>
          <cell r="C672">
            <v>38657</v>
          </cell>
          <cell r="D672">
            <v>-0.64</v>
          </cell>
          <cell r="F672" t="str">
            <v>OND</v>
          </cell>
          <cell r="G672" t="str">
            <v>Cool Phase/La Nina</v>
          </cell>
        </row>
        <row r="673">
          <cell r="A673">
            <v>2005</v>
          </cell>
          <cell r="B673" t="str">
            <v>Dec</v>
          </cell>
          <cell r="C673">
            <v>38687</v>
          </cell>
          <cell r="D673">
            <v>-0.97</v>
          </cell>
          <cell r="F673" t="str">
            <v>NDJ</v>
          </cell>
          <cell r="G673" t="str">
            <v>Cool Phase/La Nina</v>
          </cell>
        </row>
        <row r="674">
          <cell r="A674">
            <v>2006</v>
          </cell>
          <cell r="B674" t="str">
            <v>Jan</v>
          </cell>
          <cell r="C674">
            <v>38718</v>
          </cell>
          <cell r="D674">
            <v>-0.91</v>
          </cell>
          <cell r="F674" t="str">
            <v>DJF</v>
          </cell>
          <cell r="G674" t="str">
            <v>Cool Phase/La Nina</v>
          </cell>
        </row>
        <row r="675">
          <cell r="A675">
            <v>2006</v>
          </cell>
          <cell r="B675" t="str">
            <v>Feb</v>
          </cell>
          <cell r="C675">
            <v>38749</v>
          </cell>
          <cell r="D675">
            <v>-0.67</v>
          </cell>
          <cell r="F675" t="str">
            <v>JFM</v>
          </cell>
          <cell r="G675" t="str">
            <v>Cool Phase/La Nina</v>
          </cell>
        </row>
        <row r="676">
          <cell r="A676">
            <v>2006</v>
          </cell>
          <cell r="B676" t="str">
            <v>Mar</v>
          </cell>
          <cell r="C676">
            <v>38777</v>
          </cell>
          <cell r="D676">
            <v>-0.71</v>
          </cell>
          <cell r="F676" t="str">
            <v>FMA</v>
          </cell>
          <cell r="G676" t="str">
            <v>Cool Phase/La Nina</v>
          </cell>
        </row>
        <row r="677">
          <cell r="A677">
            <v>2006</v>
          </cell>
          <cell r="B677" t="str">
            <v>Apr</v>
          </cell>
          <cell r="C677">
            <v>38808</v>
          </cell>
          <cell r="D677">
            <v>-0.32</v>
          </cell>
          <cell r="F677" t="str">
            <v>MAM</v>
          </cell>
          <cell r="G677" t="str">
            <v>Neutral Phase</v>
          </cell>
        </row>
        <row r="678">
          <cell r="A678">
            <v>2006</v>
          </cell>
          <cell r="B678" t="str">
            <v>May</v>
          </cell>
          <cell r="C678">
            <v>38838</v>
          </cell>
          <cell r="D678">
            <v>-0.09</v>
          </cell>
          <cell r="F678" t="str">
            <v>AMJ</v>
          </cell>
          <cell r="G678" t="str">
            <v>Neutral Phase</v>
          </cell>
        </row>
        <row r="679">
          <cell r="A679">
            <v>2006</v>
          </cell>
          <cell r="B679" t="str">
            <v>Jun</v>
          </cell>
          <cell r="C679">
            <v>38869</v>
          </cell>
          <cell r="D679">
            <v>0</v>
          </cell>
          <cell r="F679" t="str">
            <v>MJJ</v>
          </cell>
          <cell r="G679" t="str">
            <v>Neutral Phase</v>
          </cell>
        </row>
        <row r="680">
          <cell r="A680">
            <v>2006</v>
          </cell>
          <cell r="B680" t="str">
            <v>Jul</v>
          </cell>
          <cell r="C680">
            <v>38899</v>
          </cell>
          <cell r="D680">
            <v>0.01</v>
          </cell>
          <cell r="F680" t="str">
            <v>JJA</v>
          </cell>
          <cell r="G680" t="str">
            <v>Neutral Phase</v>
          </cell>
        </row>
        <row r="681">
          <cell r="A681">
            <v>2006</v>
          </cell>
          <cell r="B681" t="str">
            <v>Aug</v>
          </cell>
          <cell r="C681">
            <v>38930</v>
          </cell>
          <cell r="D681">
            <v>0.31</v>
          </cell>
          <cell r="F681" t="str">
            <v>JAS</v>
          </cell>
          <cell r="G681" t="str">
            <v>Neutral Phase</v>
          </cell>
        </row>
        <row r="682">
          <cell r="A682">
            <v>2006</v>
          </cell>
          <cell r="B682" t="str">
            <v>Sep</v>
          </cell>
          <cell r="C682">
            <v>38961</v>
          </cell>
          <cell r="D682">
            <v>0.6</v>
          </cell>
          <cell r="F682" t="str">
            <v>ASO</v>
          </cell>
          <cell r="G682" t="str">
            <v>Warm Phase/El Nino</v>
          </cell>
        </row>
        <row r="683">
          <cell r="A683">
            <v>2006</v>
          </cell>
          <cell r="B683" t="str">
            <v>Oct</v>
          </cell>
          <cell r="C683">
            <v>38991</v>
          </cell>
          <cell r="D683">
            <v>0.7</v>
          </cell>
          <cell r="F683" t="str">
            <v>SON</v>
          </cell>
          <cell r="G683" t="str">
            <v>Warm Phase/El Nino</v>
          </cell>
        </row>
        <row r="684">
          <cell r="A684">
            <v>2006</v>
          </cell>
          <cell r="B684" t="str">
            <v>Nov</v>
          </cell>
          <cell r="C684">
            <v>39022</v>
          </cell>
          <cell r="D684">
            <v>0.99</v>
          </cell>
          <cell r="F684" t="str">
            <v>OND</v>
          </cell>
          <cell r="G684" t="str">
            <v>Warm Phase/El Nino</v>
          </cell>
        </row>
        <row r="685">
          <cell r="A685">
            <v>2006</v>
          </cell>
          <cell r="B685" t="str">
            <v>Dec</v>
          </cell>
          <cell r="C685">
            <v>39052</v>
          </cell>
          <cell r="D685">
            <v>1.1399999999999999</v>
          </cell>
          <cell r="F685" t="str">
            <v>NDJ</v>
          </cell>
          <cell r="G685" t="str">
            <v>Warm Phase/El Nino</v>
          </cell>
        </row>
        <row r="686">
          <cell r="A686">
            <v>2007</v>
          </cell>
          <cell r="B686" t="str">
            <v>Jan</v>
          </cell>
          <cell r="C686">
            <v>39083</v>
          </cell>
          <cell r="D686">
            <v>0.7</v>
          </cell>
          <cell r="F686" t="str">
            <v>DJF</v>
          </cell>
          <cell r="G686" t="str">
            <v>Warm Phase/El Nino</v>
          </cell>
        </row>
        <row r="687">
          <cell r="A687">
            <v>2007</v>
          </cell>
          <cell r="B687" t="str">
            <v>Feb</v>
          </cell>
          <cell r="C687">
            <v>39114</v>
          </cell>
          <cell r="D687">
            <v>0.13</v>
          </cell>
          <cell r="F687" t="str">
            <v>JFM</v>
          </cell>
          <cell r="G687" t="str">
            <v>Neutral Phase</v>
          </cell>
        </row>
        <row r="688">
          <cell r="A688">
            <v>2007</v>
          </cell>
          <cell r="B688" t="str">
            <v>Mar</v>
          </cell>
          <cell r="C688">
            <v>39142</v>
          </cell>
          <cell r="D688">
            <v>-0.18</v>
          </cell>
          <cell r="F688" t="str">
            <v>FMA</v>
          </cell>
          <cell r="G688" t="str">
            <v>Neutral Phase</v>
          </cell>
        </row>
        <row r="689">
          <cell r="A689">
            <v>2007</v>
          </cell>
          <cell r="B689" t="str">
            <v>Apr</v>
          </cell>
          <cell r="C689">
            <v>39173</v>
          </cell>
          <cell r="D689">
            <v>-0.31</v>
          </cell>
          <cell r="F689" t="str">
            <v>MAM</v>
          </cell>
          <cell r="G689" t="str">
            <v>Neutral Phase</v>
          </cell>
        </row>
        <row r="690">
          <cell r="A690">
            <v>2007</v>
          </cell>
          <cell r="B690" t="str">
            <v>May</v>
          </cell>
          <cell r="C690">
            <v>39203</v>
          </cell>
          <cell r="D690">
            <v>-0.47</v>
          </cell>
          <cell r="F690" t="str">
            <v>AMJ</v>
          </cell>
          <cell r="G690" t="str">
            <v>Neutral Phase</v>
          </cell>
        </row>
        <row r="691">
          <cell r="A691">
            <v>2007</v>
          </cell>
          <cell r="B691" t="str">
            <v>Jun</v>
          </cell>
          <cell r="C691">
            <v>39234</v>
          </cell>
          <cell r="D691">
            <v>-0.36</v>
          </cell>
          <cell r="F691" t="str">
            <v>MJJ</v>
          </cell>
          <cell r="G691" t="str">
            <v>Neutral Phase</v>
          </cell>
        </row>
        <row r="692">
          <cell r="A692">
            <v>2007</v>
          </cell>
          <cell r="B692" t="str">
            <v>Jul</v>
          </cell>
          <cell r="C692">
            <v>39264</v>
          </cell>
          <cell r="D692">
            <v>-0.59</v>
          </cell>
          <cell r="F692" t="str">
            <v>JJA</v>
          </cell>
          <cell r="G692" t="str">
            <v>Cool Phase/La Nina</v>
          </cell>
        </row>
        <row r="693">
          <cell r="A693">
            <v>2007</v>
          </cell>
          <cell r="B693" t="str">
            <v>Aug</v>
          </cell>
          <cell r="C693">
            <v>39295</v>
          </cell>
          <cell r="D693">
            <v>-0.72</v>
          </cell>
          <cell r="F693" t="str">
            <v>JAS</v>
          </cell>
          <cell r="G693" t="str">
            <v>Cool Phase/La Nina</v>
          </cell>
        </row>
        <row r="694">
          <cell r="A694">
            <v>2007</v>
          </cell>
          <cell r="B694" t="str">
            <v>Sep</v>
          </cell>
          <cell r="C694">
            <v>39326</v>
          </cell>
          <cell r="D694">
            <v>-1.1100000000000001</v>
          </cell>
          <cell r="F694" t="str">
            <v>ASO</v>
          </cell>
          <cell r="G694" t="str">
            <v>Cool Phase/La Nina</v>
          </cell>
        </row>
        <row r="695">
          <cell r="A695">
            <v>2007</v>
          </cell>
          <cell r="B695" t="str">
            <v>Oct</v>
          </cell>
          <cell r="C695">
            <v>39356</v>
          </cell>
          <cell r="D695">
            <v>-1.39</v>
          </cell>
          <cell r="F695" t="str">
            <v>SON</v>
          </cell>
          <cell r="G695" t="str">
            <v>Cool Phase/La Nina</v>
          </cell>
        </row>
        <row r="696">
          <cell r="A696">
            <v>2007</v>
          </cell>
          <cell r="B696" t="str">
            <v>Nov</v>
          </cell>
          <cell r="C696">
            <v>39387</v>
          </cell>
          <cell r="D696">
            <v>-1.53</v>
          </cell>
          <cell r="F696" t="str">
            <v>OND</v>
          </cell>
          <cell r="G696" t="str">
            <v>Cool Phase/La Nina</v>
          </cell>
        </row>
        <row r="697">
          <cell r="A697">
            <v>2007</v>
          </cell>
          <cell r="B697" t="str">
            <v>Dec</v>
          </cell>
          <cell r="C697">
            <v>39417</v>
          </cell>
          <cell r="D697">
            <v>-1.58</v>
          </cell>
          <cell r="F697" t="str">
            <v>NDJ</v>
          </cell>
          <cell r="G697" t="str">
            <v>Cool Phase/La Nina</v>
          </cell>
        </row>
        <row r="698">
          <cell r="A698">
            <v>2008</v>
          </cell>
          <cell r="B698" t="str">
            <v>Jan</v>
          </cell>
          <cell r="C698">
            <v>39448</v>
          </cell>
          <cell r="D698">
            <v>-1.68</v>
          </cell>
          <cell r="F698" t="str">
            <v>DJF</v>
          </cell>
          <cell r="G698" t="str">
            <v>Cool Phase/La Nina</v>
          </cell>
        </row>
        <row r="699">
          <cell r="A699">
            <v>2008</v>
          </cell>
          <cell r="B699" t="str">
            <v>Feb</v>
          </cell>
          <cell r="C699">
            <v>39479</v>
          </cell>
          <cell r="D699">
            <v>-1.66</v>
          </cell>
          <cell r="F699" t="str">
            <v>JFM</v>
          </cell>
          <cell r="G699" t="str">
            <v>Cool Phase/La Nina</v>
          </cell>
        </row>
        <row r="700">
          <cell r="A700">
            <v>2008</v>
          </cell>
          <cell r="B700" t="str">
            <v>Mar</v>
          </cell>
          <cell r="C700">
            <v>39508</v>
          </cell>
          <cell r="D700">
            <v>-1.21</v>
          </cell>
          <cell r="F700" t="str">
            <v>FMA</v>
          </cell>
          <cell r="G700" t="str">
            <v>Cool Phase/La Nina</v>
          </cell>
        </row>
        <row r="701">
          <cell r="A701">
            <v>2008</v>
          </cell>
          <cell r="B701" t="str">
            <v>Apr</v>
          </cell>
          <cell r="C701">
            <v>39539</v>
          </cell>
          <cell r="D701">
            <v>-0.99</v>
          </cell>
          <cell r="F701" t="str">
            <v>MAM</v>
          </cell>
          <cell r="G701" t="str">
            <v>Cool Phase/La Nina</v>
          </cell>
        </row>
        <row r="702">
          <cell r="A702">
            <v>2008</v>
          </cell>
          <cell r="B702" t="str">
            <v>May</v>
          </cell>
          <cell r="C702">
            <v>39569</v>
          </cell>
          <cell r="D702">
            <v>-0.84</v>
          </cell>
          <cell r="F702" t="str">
            <v>AMJ</v>
          </cell>
          <cell r="G702" t="str">
            <v>Cool Phase/La Nina</v>
          </cell>
        </row>
        <row r="703">
          <cell r="A703">
            <v>2008</v>
          </cell>
          <cell r="B703" t="str">
            <v>Jun</v>
          </cell>
          <cell r="C703">
            <v>39600</v>
          </cell>
          <cell r="D703">
            <v>-0.68</v>
          </cell>
          <cell r="F703" t="str">
            <v>MJJ</v>
          </cell>
          <cell r="G703" t="str">
            <v>Cool Phase/La Nina</v>
          </cell>
        </row>
        <row r="704">
          <cell r="A704">
            <v>2008</v>
          </cell>
          <cell r="B704" t="str">
            <v>Jul</v>
          </cell>
          <cell r="C704">
            <v>39630</v>
          </cell>
          <cell r="D704">
            <v>-0.3</v>
          </cell>
          <cell r="F704" t="str">
            <v>JJA</v>
          </cell>
          <cell r="G704" t="str">
            <v>Neutral Phase</v>
          </cell>
        </row>
        <row r="705">
          <cell r="A705">
            <v>2008</v>
          </cell>
          <cell r="B705" t="str">
            <v>Aug</v>
          </cell>
          <cell r="C705">
            <v>39661</v>
          </cell>
          <cell r="D705">
            <v>-0.13</v>
          </cell>
          <cell r="F705" t="str">
            <v>JAS</v>
          </cell>
          <cell r="G705" t="str">
            <v>Neutral Phase</v>
          </cell>
        </row>
        <row r="706">
          <cell r="A706">
            <v>2008</v>
          </cell>
          <cell r="B706" t="str">
            <v>Sep</v>
          </cell>
          <cell r="C706">
            <v>39692</v>
          </cell>
          <cell r="D706">
            <v>-0.25</v>
          </cell>
          <cell r="F706" t="str">
            <v>ASO</v>
          </cell>
          <cell r="G706" t="str">
            <v>Neutral Phase</v>
          </cell>
        </row>
        <row r="707">
          <cell r="A707">
            <v>2008</v>
          </cell>
          <cell r="B707" t="str">
            <v>Oct</v>
          </cell>
          <cell r="C707">
            <v>39722</v>
          </cell>
          <cell r="D707">
            <v>-0.35</v>
          </cell>
          <cell r="F707" t="str">
            <v>SON</v>
          </cell>
          <cell r="G707" t="str">
            <v>Neutral Phase</v>
          </cell>
        </row>
        <row r="708">
          <cell r="A708">
            <v>2008</v>
          </cell>
          <cell r="B708" t="str">
            <v>Nov</v>
          </cell>
          <cell r="C708">
            <v>39753</v>
          </cell>
          <cell r="D708">
            <v>-0.46</v>
          </cell>
          <cell r="F708" t="str">
            <v>OND</v>
          </cell>
          <cell r="G708" t="str">
            <v>Cool Phase/La Nina</v>
          </cell>
        </row>
        <row r="709">
          <cell r="A709">
            <v>2008</v>
          </cell>
          <cell r="B709" t="str">
            <v>Dec</v>
          </cell>
          <cell r="C709">
            <v>39783</v>
          </cell>
          <cell r="D709">
            <v>-0.86</v>
          </cell>
          <cell r="F709" t="str">
            <v>NDJ</v>
          </cell>
          <cell r="G709" t="str">
            <v>Cool Phase/La Nina</v>
          </cell>
        </row>
        <row r="710">
          <cell r="A710">
            <v>2009</v>
          </cell>
          <cell r="B710" t="str">
            <v>Jan</v>
          </cell>
          <cell r="C710">
            <v>39814</v>
          </cell>
          <cell r="D710">
            <v>-0.89</v>
          </cell>
          <cell r="F710" t="str">
            <v>DJF</v>
          </cell>
          <cell r="G710" t="str">
            <v>Cool Phase/La Nina</v>
          </cell>
        </row>
        <row r="711">
          <cell r="A711">
            <v>2009</v>
          </cell>
          <cell r="B711" t="str">
            <v>Feb</v>
          </cell>
          <cell r="C711">
            <v>39845</v>
          </cell>
          <cell r="D711">
            <v>-0.79</v>
          </cell>
          <cell r="F711" t="str">
            <v>JFM</v>
          </cell>
          <cell r="G711" t="str">
            <v>Cool Phase/La Nina</v>
          </cell>
        </row>
        <row r="712">
          <cell r="A712">
            <v>2009</v>
          </cell>
          <cell r="B712" t="str">
            <v>Mar</v>
          </cell>
          <cell r="C712">
            <v>39873</v>
          </cell>
          <cell r="D712">
            <v>-0.7</v>
          </cell>
          <cell r="F712" t="str">
            <v>FMA</v>
          </cell>
          <cell r="G712" t="str">
            <v>Cool Phase/La Nina</v>
          </cell>
        </row>
        <row r="713">
          <cell r="A713">
            <v>2009</v>
          </cell>
          <cell r="B713" t="str">
            <v>Apr</v>
          </cell>
          <cell r="C713">
            <v>39904</v>
          </cell>
          <cell r="D713">
            <v>-0.35</v>
          </cell>
          <cell r="F713" t="str">
            <v>MAM</v>
          </cell>
          <cell r="G713" t="str">
            <v>Neutral Phase</v>
          </cell>
        </row>
        <row r="714">
          <cell r="A714">
            <v>2009</v>
          </cell>
          <cell r="B714" t="str">
            <v>May</v>
          </cell>
          <cell r="C714">
            <v>39934</v>
          </cell>
          <cell r="D714">
            <v>0.06</v>
          </cell>
          <cell r="F714" t="str">
            <v>AMJ</v>
          </cell>
          <cell r="G714" t="str">
            <v>Neutral Phase</v>
          </cell>
        </row>
        <row r="715">
          <cell r="A715">
            <v>2009</v>
          </cell>
          <cell r="B715" t="str">
            <v>Jun</v>
          </cell>
          <cell r="C715">
            <v>39965</v>
          </cell>
          <cell r="D715">
            <v>0.31</v>
          </cell>
          <cell r="F715" t="str">
            <v>MJJ</v>
          </cell>
          <cell r="G715" t="str">
            <v>Neutral Phase</v>
          </cell>
        </row>
        <row r="716">
          <cell r="A716">
            <v>2009</v>
          </cell>
          <cell r="B716" t="str">
            <v>Jul</v>
          </cell>
          <cell r="C716">
            <v>39995</v>
          </cell>
          <cell r="D716">
            <v>0.48</v>
          </cell>
          <cell r="F716" t="str">
            <v>JJA</v>
          </cell>
          <cell r="G716" t="str">
            <v>Neutral Phase</v>
          </cell>
        </row>
        <row r="717">
          <cell r="A717">
            <v>2009</v>
          </cell>
          <cell r="B717" t="str">
            <v>Aug</v>
          </cell>
          <cell r="C717">
            <v>40026</v>
          </cell>
          <cell r="D717">
            <v>0.56000000000000005</v>
          </cell>
          <cell r="F717" t="str">
            <v>JAS</v>
          </cell>
          <cell r="G717" t="str">
            <v>Warm Phase/El Nino</v>
          </cell>
        </row>
        <row r="718">
          <cell r="A718">
            <v>2009</v>
          </cell>
          <cell r="B718" t="str">
            <v>Sep</v>
          </cell>
          <cell r="C718">
            <v>40057</v>
          </cell>
          <cell r="D718">
            <v>0.68</v>
          </cell>
          <cell r="F718" t="str">
            <v>ASO</v>
          </cell>
          <cell r="G718" t="str">
            <v>Warm Phase/El Nino</v>
          </cell>
        </row>
        <row r="719">
          <cell r="A719">
            <v>2009</v>
          </cell>
          <cell r="B719" t="str">
            <v>Oct</v>
          </cell>
          <cell r="C719">
            <v>40087</v>
          </cell>
          <cell r="D719">
            <v>0.89</v>
          </cell>
          <cell r="F719" t="str">
            <v>SON</v>
          </cell>
          <cell r="G719" t="str">
            <v>Warm Phase/El Nino</v>
          </cell>
        </row>
        <row r="720">
          <cell r="A720">
            <v>2009</v>
          </cell>
          <cell r="B720" t="str">
            <v>Nov</v>
          </cell>
          <cell r="C720">
            <v>40118</v>
          </cell>
          <cell r="D720">
            <v>1.45</v>
          </cell>
          <cell r="F720" t="str">
            <v>OND</v>
          </cell>
          <cell r="G720" t="str">
            <v>Warm Phase/El Nino</v>
          </cell>
        </row>
        <row r="721">
          <cell r="A721">
            <v>2009</v>
          </cell>
          <cell r="B721" t="str">
            <v>Dec</v>
          </cell>
          <cell r="C721">
            <v>40148</v>
          </cell>
          <cell r="D721">
            <v>1.73</v>
          </cell>
          <cell r="F721" t="str">
            <v>NDJ</v>
          </cell>
          <cell r="G721" t="str">
            <v>Warm Phase/El Nino</v>
          </cell>
        </row>
        <row r="722">
          <cell r="A722">
            <v>2010</v>
          </cell>
          <cell r="B722" t="str">
            <v>Jan</v>
          </cell>
          <cell r="C722">
            <v>40179</v>
          </cell>
          <cell r="D722">
            <v>1.51</v>
          </cell>
          <cell r="F722" t="str">
            <v>DJF</v>
          </cell>
          <cell r="G722" t="str">
            <v>Warm Phase/El Nino</v>
          </cell>
        </row>
        <row r="723">
          <cell r="A723">
            <v>2010</v>
          </cell>
          <cell r="B723" t="str">
            <v>Feb</v>
          </cell>
          <cell r="C723">
            <v>40210</v>
          </cell>
          <cell r="D723">
            <v>1.25</v>
          </cell>
          <cell r="F723" t="str">
            <v>JFM</v>
          </cell>
          <cell r="G723" t="str">
            <v>Warm Phase/El Nino</v>
          </cell>
        </row>
        <row r="724">
          <cell r="A724">
            <v>2010</v>
          </cell>
          <cell r="B724" t="str">
            <v>Mar</v>
          </cell>
          <cell r="C724">
            <v>40238</v>
          </cell>
          <cell r="D724">
            <v>0.9</v>
          </cell>
          <cell r="F724" t="str">
            <v>FMA</v>
          </cell>
          <cell r="G724" t="str">
            <v>Warm Phase/El Nino</v>
          </cell>
        </row>
        <row r="725">
          <cell r="A725">
            <v>2010</v>
          </cell>
          <cell r="B725" t="str">
            <v>Apr</v>
          </cell>
          <cell r="C725">
            <v>40269</v>
          </cell>
          <cell r="D725">
            <v>0.38</v>
          </cell>
          <cell r="F725" t="str">
            <v>MAM</v>
          </cell>
          <cell r="G725" t="str">
            <v>Neutral Phase</v>
          </cell>
        </row>
        <row r="726">
          <cell r="A726">
            <v>2010</v>
          </cell>
          <cell r="B726" t="str">
            <v>May</v>
          </cell>
          <cell r="C726">
            <v>40299</v>
          </cell>
          <cell r="D726">
            <v>-0.22</v>
          </cell>
          <cell r="F726" t="str">
            <v>AMJ</v>
          </cell>
          <cell r="G726" t="str">
            <v>Neutral Phase</v>
          </cell>
        </row>
        <row r="727">
          <cell r="A727">
            <v>2010</v>
          </cell>
          <cell r="B727" t="str">
            <v>Jun</v>
          </cell>
          <cell r="C727">
            <v>40330</v>
          </cell>
          <cell r="D727">
            <v>-0.69</v>
          </cell>
          <cell r="F727" t="str">
            <v>MJJ</v>
          </cell>
          <cell r="G727" t="str">
            <v>Cool Phase/La Nina</v>
          </cell>
        </row>
        <row r="728">
          <cell r="A728">
            <v>2010</v>
          </cell>
          <cell r="B728" t="str">
            <v>Jul</v>
          </cell>
          <cell r="C728">
            <v>40360</v>
          </cell>
          <cell r="D728">
            <v>-1.07</v>
          </cell>
          <cell r="F728" t="str">
            <v>JJA</v>
          </cell>
          <cell r="G728" t="str">
            <v>Cool Phase/La Nina</v>
          </cell>
        </row>
        <row r="729">
          <cell r="A729">
            <v>2010</v>
          </cell>
          <cell r="B729" t="str">
            <v>Aug</v>
          </cell>
          <cell r="C729">
            <v>40391</v>
          </cell>
          <cell r="D729">
            <v>-1.38</v>
          </cell>
          <cell r="F729" t="str">
            <v>JAS</v>
          </cell>
          <cell r="G729" t="str">
            <v>Cool Phase/La Nina</v>
          </cell>
        </row>
        <row r="730">
          <cell r="A730">
            <v>2010</v>
          </cell>
          <cell r="B730" t="str">
            <v>Sep</v>
          </cell>
          <cell r="C730">
            <v>40422</v>
          </cell>
          <cell r="D730">
            <v>-1.59</v>
          </cell>
          <cell r="F730" t="str">
            <v>ASO</v>
          </cell>
          <cell r="G730" t="str">
            <v>Cool Phase/La Nina</v>
          </cell>
        </row>
        <row r="731">
          <cell r="A731">
            <v>2010</v>
          </cell>
          <cell r="B731" t="str">
            <v>Oct</v>
          </cell>
          <cell r="C731">
            <v>40452</v>
          </cell>
          <cell r="D731">
            <v>-1.69</v>
          </cell>
          <cell r="F731" t="str">
            <v>SON</v>
          </cell>
          <cell r="G731" t="str">
            <v>Cool Phase/La Nina</v>
          </cell>
        </row>
        <row r="732">
          <cell r="A732">
            <v>2010</v>
          </cell>
          <cell r="B732" t="str">
            <v>Nov</v>
          </cell>
          <cell r="C732">
            <v>40483</v>
          </cell>
          <cell r="D732">
            <v>-1.64</v>
          </cell>
          <cell r="F732" t="str">
            <v>OND</v>
          </cell>
          <cell r="G732" t="str">
            <v>Cool Phase/La Nina</v>
          </cell>
        </row>
        <row r="733">
          <cell r="A733">
            <v>2010</v>
          </cell>
          <cell r="B733" t="str">
            <v>Dec</v>
          </cell>
          <cell r="C733">
            <v>40513</v>
          </cell>
          <cell r="D733">
            <v>-1.6</v>
          </cell>
          <cell r="F733" t="str">
            <v>NDJ</v>
          </cell>
          <cell r="G733" t="str">
            <v>Cool Phase/La Nina</v>
          </cell>
        </row>
        <row r="734">
          <cell r="A734">
            <v>2011</v>
          </cell>
          <cell r="B734" t="str">
            <v>Jan</v>
          </cell>
          <cell r="C734">
            <v>40544</v>
          </cell>
          <cell r="D734">
            <v>-1.54</v>
          </cell>
          <cell r="F734" t="str">
            <v>DJF</v>
          </cell>
          <cell r="G734" t="str">
            <v>Cool Phase/La Nina</v>
          </cell>
        </row>
        <row r="735">
          <cell r="A735">
            <v>2011</v>
          </cell>
          <cell r="B735" t="str">
            <v>Feb</v>
          </cell>
          <cell r="C735">
            <v>40575</v>
          </cell>
          <cell r="D735">
            <v>-1.1100000000000001</v>
          </cell>
          <cell r="F735" t="str">
            <v>JFM</v>
          </cell>
          <cell r="G735" t="str">
            <v>Cool Phase/La Nina</v>
          </cell>
        </row>
        <row r="736">
          <cell r="A736">
            <v>2011</v>
          </cell>
          <cell r="B736" t="str">
            <v>Mar</v>
          </cell>
          <cell r="C736">
            <v>40603</v>
          </cell>
          <cell r="D736">
            <v>-0.92</v>
          </cell>
          <cell r="F736" t="str">
            <v>FMA</v>
          </cell>
          <cell r="G736" t="str">
            <v>Cool Phase/La Nina</v>
          </cell>
        </row>
        <row r="737">
          <cell r="A737">
            <v>2011</v>
          </cell>
          <cell r="B737" t="str">
            <v>Apr</v>
          </cell>
          <cell r="C737">
            <v>40634</v>
          </cell>
          <cell r="D737">
            <v>-0.76</v>
          </cell>
          <cell r="F737" t="str">
            <v>MAM</v>
          </cell>
          <cell r="G737" t="str">
            <v>Cool Phase/La Nina</v>
          </cell>
        </row>
        <row r="738">
          <cell r="A738">
            <v>2011</v>
          </cell>
          <cell r="B738" t="str">
            <v>May</v>
          </cell>
          <cell r="C738">
            <v>40664</v>
          </cell>
          <cell r="D738">
            <v>-0.52</v>
          </cell>
          <cell r="F738" t="str">
            <v>AMJ</v>
          </cell>
          <cell r="G738" t="str">
            <v>Cool Phase/La Nina</v>
          </cell>
        </row>
        <row r="739">
          <cell r="A739">
            <v>2011</v>
          </cell>
          <cell r="B739" t="str">
            <v>Jun</v>
          </cell>
          <cell r="C739">
            <v>40695</v>
          </cell>
          <cell r="D739">
            <v>-0.38</v>
          </cell>
          <cell r="F739" t="str">
            <v>MJJ</v>
          </cell>
          <cell r="G739" t="str">
            <v>Neutral Phase</v>
          </cell>
        </row>
        <row r="740">
          <cell r="A740">
            <v>2011</v>
          </cell>
          <cell r="B740" t="str">
            <v>Jul</v>
          </cell>
          <cell r="C740">
            <v>40725</v>
          </cell>
          <cell r="D740">
            <v>-0.42</v>
          </cell>
          <cell r="F740" t="str">
            <v>JJA</v>
          </cell>
          <cell r="G740" t="str">
            <v>Neutral Phase</v>
          </cell>
        </row>
        <row r="741">
          <cell r="A741">
            <v>2011</v>
          </cell>
          <cell r="B741" t="str">
            <v>Aug</v>
          </cell>
          <cell r="C741">
            <v>40756</v>
          </cell>
          <cell r="D741">
            <v>-0.64</v>
          </cell>
          <cell r="F741" t="str">
            <v>JAS</v>
          </cell>
          <cell r="G741" t="str">
            <v>Cool Phase/La Nina</v>
          </cell>
        </row>
        <row r="742">
          <cell r="A742">
            <v>2011</v>
          </cell>
          <cell r="B742" t="str">
            <v>Sep</v>
          </cell>
          <cell r="C742">
            <v>40787</v>
          </cell>
          <cell r="D742">
            <v>-0.8</v>
          </cell>
          <cell r="F742" t="str">
            <v>ASO</v>
          </cell>
          <cell r="G742" t="str">
            <v>Cool Phase/La Nina</v>
          </cell>
        </row>
        <row r="743">
          <cell r="A743">
            <v>2011</v>
          </cell>
          <cell r="B743" t="str">
            <v>Oct</v>
          </cell>
          <cell r="C743">
            <v>40817</v>
          </cell>
          <cell r="D743">
            <v>-1.05</v>
          </cell>
          <cell r="F743" t="str">
            <v>SON</v>
          </cell>
          <cell r="G743" t="str">
            <v>Cool Phase/La Nina</v>
          </cell>
        </row>
        <row r="744">
          <cell r="A744">
            <v>2011</v>
          </cell>
          <cell r="B744" t="str">
            <v>Nov</v>
          </cell>
          <cell r="C744">
            <v>40848</v>
          </cell>
          <cell r="D744">
            <v>-1.18</v>
          </cell>
          <cell r="F744" t="str">
            <v>OND</v>
          </cell>
          <cell r="G744" t="str">
            <v>Cool Phase/La Nina</v>
          </cell>
        </row>
        <row r="745">
          <cell r="A745">
            <v>2011</v>
          </cell>
          <cell r="B745" t="str">
            <v>Dec</v>
          </cell>
          <cell r="C745">
            <v>40878</v>
          </cell>
          <cell r="D745">
            <v>-1.05</v>
          </cell>
          <cell r="F745" t="str">
            <v>NDJ</v>
          </cell>
          <cell r="G745" t="str">
            <v>Cool Phase/La Nina</v>
          </cell>
        </row>
        <row r="746">
          <cell r="A746">
            <v>2012</v>
          </cell>
          <cell r="B746" t="str">
            <v>Jan</v>
          </cell>
          <cell r="C746">
            <v>40909</v>
          </cell>
          <cell r="D746">
            <v>-0.87</v>
          </cell>
          <cell r="F746" t="str">
            <v>DJF</v>
          </cell>
          <cell r="G746" t="str">
            <v>Cool Phase/La Nina</v>
          </cell>
        </row>
        <row r="747">
          <cell r="A747">
            <v>2012</v>
          </cell>
          <cell r="B747" t="str">
            <v>Feb</v>
          </cell>
          <cell r="C747">
            <v>40940</v>
          </cell>
          <cell r="D747">
            <v>-0.67</v>
          </cell>
          <cell r="F747" t="str">
            <v>JFM</v>
          </cell>
          <cell r="G747" t="str">
            <v>Cool Phase/La Nina</v>
          </cell>
        </row>
        <row r="748">
          <cell r="A748">
            <v>2012</v>
          </cell>
          <cell r="B748" t="str">
            <v>Mar</v>
          </cell>
          <cell r="C748">
            <v>40969</v>
          </cell>
          <cell r="D748">
            <v>-0.61</v>
          </cell>
          <cell r="F748" t="str">
            <v>FMA</v>
          </cell>
          <cell r="G748" t="str">
            <v>Cool Phase/La Nina</v>
          </cell>
        </row>
        <row r="749">
          <cell r="A749">
            <v>2012</v>
          </cell>
          <cell r="B749" t="str">
            <v>Apr</v>
          </cell>
          <cell r="C749">
            <v>41000</v>
          </cell>
          <cell r="D749">
            <v>-0.49</v>
          </cell>
          <cell r="F749" t="str">
            <v>MAM</v>
          </cell>
          <cell r="G749" t="str">
            <v>Neutral Phase</v>
          </cell>
        </row>
        <row r="750">
          <cell r="A750">
            <v>2012</v>
          </cell>
          <cell r="B750" t="str">
            <v>May</v>
          </cell>
          <cell r="C750">
            <v>41030</v>
          </cell>
          <cell r="D750">
            <v>-0.32</v>
          </cell>
          <cell r="F750" t="str">
            <v>AMJ</v>
          </cell>
          <cell r="G750" t="str">
            <v>Neutral Phase</v>
          </cell>
        </row>
        <row r="751">
          <cell r="A751">
            <v>2012</v>
          </cell>
          <cell r="B751" t="str">
            <v>Jun</v>
          </cell>
          <cell r="C751">
            <v>41061</v>
          </cell>
          <cell r="D751">
            <v>0.02</v>
          </cell>
          <cell r="F751" t="str">
            <v>MJJ</v>
          </cell>
          <cell r="G751" t="str">
            <v>Neutral Phase</v>
          </cell>
        </row>
        <row r="752">
          <cell r="A752">
            <v>2012</v>
          </cell>
          <cell r="B752" t="str">
            <v>Jul</v>
          </cell>
          <cell r="C752">
            <v>41091</v>
          </cell>
          <cell r="D752">
            <v>0.25</v>
          </cell>
          <cell r="F752" t="str">
            <v>JJA</v>
          </cell>
          <cell r="G752" t="str">
            <v>Neutral Phase</v>
          </cell>
        </row>
        <row r="753">
          <cell r="A753">
            <v>2012</v>
          </cell>
          <cell r="B753" t="str">
            <v>Aug</v>
          </cell>
          <cell r="C753">
            <v>41122</v>
          </cell>
          <cell r="D753">
            <v>0.47</v>
          </cell>
          <cell r="F753" t="str">
            <v>JAS</v>
          </cell>
          <cell r="G753" t="str">
            <v>Neutral Phase</v>
          </cell>
        </row>
        <row r="754">
          <cell r="A754">
            <v>2012</v>
          </cell>
          <cell r="B754" t="str">
            <v>Sep</v>
          </cell>
          <cell r="C754">
            <v>41153</v>
          </cell>
          <cell r="D754">
            <v>0.38</v>
          </cell>
          <cell r="F754" t="str">
            <v>ASO</v>
          </cell>
          <cell r="G754" t="str">
            <v>Neutral Phase</v>
          </cell>
        </row>
        <row r="755">
          <cell r="A755">
            <v>2012</v>
          </cell>
          <cell r="B755" t="str">
            <v>Oct</v>
          </cell>
          <cell r="C755">
            <v>41183</v>
          </cell>
          <cell r="D755">
            <v>0.26</v>
          </cell>
          <cell r="F755" t="str">
            <v>SON</v>
          </cell>
          <cell r="G755" t="str">
            <v>Neutral Phase</v>
          </cell>
        </row>
        <row r="756">
          <cell r="A756">
            <v>2012</v>
          </cell>
          <cell r="B756" t="str">
            <v>Nov</v>
          </cell>
          <cell r="C756">
            <v>41214</v>
          </cell>
          <cell r="D756">
            <v>0.15</v>
          </cell>
          <cell r="F756" t="str">
            <v>OND</v>
          </cell>
          <cell r="G756" t="str">
            <v>Neutral Phase</v>
          </cell>
        </row>
        <row r="757">
          <cell r="A757">
            <v>2012</v>
          </cell>
          <cell r="B757" t="str">
            <v>Dec</v>
          </cell>
          <cell r="C757">
            <v>41244</v>
          </cell>
          <cell r="D757">
            <v>-0.25</v>
          </cell>
          <cell r="F757" t="str">
            <v>NDJ</v>
          </cell>
          <cell r="G757" t="str">
            <v>Neutral Phase</v>
          </cell>
        </row>
        <row r="758">
          <cell r="A758">
            <v>2013</v>
          </cell>
          <cell r="B758" t="str">
            <v>Jan</v>
          </cell>
          <cell r="C758">
            <v>41275</v>
          </cell>
          <cell r="D758">
            <v>-0.53</v>
          </cell>
          <cell r="F758" t="str">
            <v>DJF</v>
          </cell>
          <cell r="G758" t="str">
            <v>Neutral Phase</v>
          </cell>
        </row>
        <row r="759">
          <cell r="A759">
            <v>2013</v>
          </cell>
          <cell r="B759" t="str">
            <v>Feb</v>
          </cell>
          <cell r="C759">
            <v>41306</v>
          </cell>
          <cell r="D759">
            <v>-0.51</v>
          </cell>
          <cell r="F759" t="str">
            <v>JFM</v>
          </cell>
          <cell r="G759" t="str">
            <v>Neutral Phase</v>
          </cell>
        </row>
        <row r="760">
          <cell r="A760">
            <v>2013</v>
          </cell>
          <cell r="B760" t="str">
            <v>Mar</v>
          </cell>
          <cell r="C760">
            <v>41334</v>
          </cell>
          <cell r="D760">
            <v>-0.25</v>
          </cell>
          <cell r="F760" t="str">
            <v>FMA</v>
          </cell>
          <cell r="G760" t="str">
            <v>Neutral Phase</v>
          </cell>
        </row>
        <row r="761">
          <cell r="A761">
            <v>2013</v>
          </cell>
          <cell r="B761" t="str">
            <v>Apr</v>
          </cell>
          <cell r="C761">
            <v>41365</v>
          </cell>
          <cell r="D761">
            <v>-0.25</v>
          </cell>
          <cell r="F761" t="str">
            <v>MAM</v>
          </cell>
          <cell r="G761" t="str">
            <v>Neutral Phase</v>
          </cell>
        </row>
        <row r="762">
          <cell r="A762">
            <v>2013</v>
          </cell>
          <cell r="B762" t="str">
            <v>May</v>
          </cell>
          <cell r="C762">
            <v>41395</v>
          </cell>
          <cell r="D762">
            <v>-0.4</v>
          </cell>
          <cell r="F762" t="str">
            <v>AMJ</v>
          </cell>
          <cell r="G762" t="str">
            <v>Neutral Phase</v>
          </cell>
        </row>
        <row r="763">
          <cell r="A763">
            <v>2013</v>
          </cell>
          <cell r="B763" t="str">
            <v>Jun</v>
          </cell>
          <cell r="C763">
            <v>41426</v>
          </cell>
          <cell r="D763">
            <v>-0.43</v>
          </cell>
          <cell r="F763" t="str">
            <v>MJJ</v>
          </cell>
          <cell r="G763" t="str">
            <v>Neutral Phase</v>
          </cell>
        </row>
        <row r="764">
          <cell r="A764">
            <v>2013</v>
          </cell>
          <cell r="B764" t="str">
            <v>Jul</v>
          </cell>
          <cell r="C764">
            <v>41456</v>
          </cell>
          <cell r="D764">
            <v>-0.39</v>
          </cell>
          <cell r="F764" t="str">
            <v>JJA</v>
          </cell>
          <cell r="G764" t="str">
            <v>Neutral Phase</v>
          </cell>
        </row>
        <row r="765">
          <cell r="A765">
            <v>2013</v>
          </cell>
          <cell r="B765" t="str">
            <v>Aug</v>
          </cell>
          <cell r="C765">
            <v>41487</v>
          </cell>
          <cell r="D765">
            <v>-0.38</v>
          </cell>
          <cell r="F765" t="str">
            <v>JAS</v>
          </cell>
          <cell r="G765" t="str">
            <v>Neutral Phase</v>
          </cell>
        </row>
        <row r="766">
          <cell r="A766">
            <v>2013</v>
          </cell>
          <cell r="B766" t="str">
            <v>Sep</v>
          </cell>
          <cell r="C766">
            <v>41518</v>
          </cell>
          <cell r="D766">
            <v>-0.18</v>
          </cell>
          <cell r="F766" t="str">
            <v>ASO</v>
          </cell>
          <cell r="G766" t="str">
            <v>Neutral Phase</v>
          </cell>
        </row>
        <row r="767">
          <cell r="A767">
            <v>2013</v>
          </cell>
          <cell r="B767" t="str">
            <v>Oct</v>
          </cell>
          <cell r="C767">
            <v>41548</v>
          </cell>
          <cell r="D767">
            <v>-0.2</v>
          </cell>
          <cell r="F767" t="str">
            <v>SON</v>
          </cell>
          <cell r="G767" t="str">
            <v>Neutral Phase</v>
          </cell>
        </row>
        <row r="768">
          <cell r="A768">
            <v>2013</v>
          </cell>
          <cell r="B768" t="str">
            <v>Nov</v>
          </cell>
          <cell r="C768">
            <v>41579</v>
          </cell>
          <cell r="D768">
            <v>-0.14000000000000001</v>
          </cell>
          <cell r="F768" t="str">
            <v>OND</v>
          </cell>
          <cell r="G768" t="str">
            <v>Neutral Phase</v>
          </cell>
        </row>
        <row r="769">
          <cell r="A769">
            <v>2013</v>
          </cell>
          <cell r="B769" t="str">
            <v>Dec</v>
          </cell>
          <cell r="C769">
            <v>41609</v>
          </cell>
          <cell r="D769">
            <v>-0.17</v>
          </cell>
          <cell r="F769" t="str">
            <v>NDJ</v>
          </cell>
          <cell r="G769" t="str">
            <v>Neutral Phase</v>
          </cell>
        </row>
        <row r="770">
          <cell r="A770">
            <v>2014</v>
          </cell>
          <cell r="B770" t="str">
            <v>Jan</v>
          </cell>
          <cell r="C770">
            <v>41640</v>
          </cell>
          <cell r="D770">
            <v>-0.49</v>
          </cell>
          <cell r="F770" t="str">
            <v>DJF</v>
          </cell>
          <cell r="G770" t="str">
            <v>Neutral Phase</v>
          </cell>
        </row>
        <row r="771">
          <cell r="A771">
            <v>2014</v>
          </cell>
          <cell r="B771" t="str">
            <v>Feb</v>
          </cell>
          <cell r="C771">
            <v>41671</v>
          </cell>
          <cell r="D771">
            <v>-0.61</v>
          </cell>
          <cell r="F771" t="str">
            <v>JFM</v>
          </cell>
          <cell r="G771" t="str">
            <v>Neutral Phase</v>
          </cell>
        </row>
        <row r="772">
          <cell r="A772">
            <v>2014</v>
          </cell>
          <cell r="B772" t="str">
            <v>Mar</v>
          </cell>
          <cell r="C772">
            <v>41699</v>
          </cell>
          <cell r="D772">
            <v>-0.28000000000000003</v>
          </cell>
          <cell r="F772" t="str">
            <v>FMA</v>
          </cell>
          <cell r="G772" t="str">
            <v>Neutral Phase</v>
          </cell>
        </row>
        <row r="773">
          <cell r="A773">
            <v>2014</v>
          </cell>
          <cell r="B773" t="str">
            <v>Apr</v>
          </cell>
          <cell r="C773">
            <v>41730</v>
          </cell>
          <cell r="D773">
            <v>0.09</v>
          </cell>
          <cell r="F773" t="str">
            <v>MAM</v>
          </cell>
          <cell r="G773" t="str">
            <v>Neutral Phase</v>
          </cell>
        </row>
        <row r="774">
          <cell r="A774">
            <v>2014</v>
          </cell>
          <cell r="B774" t="str">
            <v>May</v>
          </cell>
          <cell r="C774">
            <v>41760</v>
          </cell>
          <cell r="D774">
            <v>0.32</v>
          </cell>
          <cell r="F774" t="str">
            <v>AMJ</v>
          </cell>
          <cell r="G774" t="str">
            <v>Neutral Phase</v>
          </cell>
        </row>
        <row r="775">
          <cell r="A775">
            <v>2014</v>
          </cell>
          <cell r="B775" t="str">
            <v>Jun</v>
          </cell>
          <cell r="C775">
            <v>41791</v>
          </cell>
          <cell r="D775">
            <v>0.23</v>
          </cell>
          <cell r="F775" t="str">
            <v>MJJ</v>
          </cell>
          <cell r="G775" t="str">
            <v>Neutral Phase</v>
          </cell>
        </row>
        <row r="776">
          <cell r="A776">
            <v>2014</v>
          </cell>
          <cell r="B776" t="str">
            <v>Jul</v>
          </cell>
          <cell r="C776">
            <v>41821</v>
          </cell>
          <cell r="D776">
            <v>-0.06</v>
          </cell>
          <cell r="F776" t="str">
            <v>JJA</v>
          </cell>
          <cell r="G776" t="str">
            <v>Neutral Phase</v>
          </cell>
        </row>
        <row r="777">
          <cell r="A777">
            <v>2014</v>
          </cell>
          <cell r="B777" t="str">
            <v>Aug</v>
          </cell>
          <cell r="C777">
            <v>41852</v>
          </cell>
          <cell r="D777">
            <v>-0.03</v>
          </cell>
          <cell r="F777" t="str">
            <v>JAS</v>
          </cell>
          <cell r="G777" t="str">
            <v>Neutral Phase</v>
          </cell>
        </row>
        <row r="778">
          <cell r="A778">
            <v>2014</v>
          </cell>
          <cell r="B778" t="str">
            <v>Sep</v>
          </cell>
          <cell r="C778">
            <v>41883</v>
          </cell>
          <cell r="D778">
            <v>0.28999999999999998</v>
          </cell>
          <cell r="F778" t="str">
            <v>ASO</v>
          </cell>
          <cell r="G778" t="str">
            <v>Neutral Phase</v>
          </cell>
        </row>
        <row r="779">
          <cell r="A779">
            <v>2014</v>
          </cell>
          <cell r="B779" t="str">
            <v>Oct</v>
          </cell>
          <cell r="C779">
            <v>41913</v>
          </cell>
          <cell r="D779">
            <v>0.44</v>
          </cell>
          <cell r="F779" t="str">
            <v>SON</v>
          </cell>
          <cell r="G779" t="str">
            <v>Neutral Phase</v>
          </cell>
        </row>
        <row r="780">
          <cell r="A780">
            <v>2014</v>
          </cell>
          <cell r="B780" t="str">
            <v>Nov</v>
          </cell>
          <cell r="C780">
            <v>41944</v>
          </cell>
          <cell r="D780">
            <v>0.75</v>
          </cell>
          <cell r="F780" t="str">
            <v>OND</v>
          </cell>
          <cell r="G780" t="str">
            <v>Warm Phase/El Nino</v>
          </cell>
        </row>
        <row r="781">
          <cell r="A781">
            <v>2014</v>
          </cell>
          <cell r="B781" t="str">
            <v>Dec</v>
          </cell>
          <cell r="C781">
            <v>41974</v>
          </cell>
          <cell r="D781">
            <v>0.72</v>
          </cell>
          <cell r="F781" t="str">
            <v>NDJ</v>
          </cell>
          <cell r="G781" t="str">
            <v>Warm Phase/El Nino</v>
          </cell>
        </row>
        <row r="782">
          <cell r="A782">
            <v>2015</v>
          </cell>
          <cell r="B782" t="str">
            <v>Jan</v>
          </cell>
          <cell r="C782">
            <v>42005</v>
          </cell>
          <cell r="D782">
            <v>0.51</v>
          </cell>
          <cell r="F782" t="str">
            <v>DJF</v>
          </cell>
          <cell r="G782" t="str">
            <v>Warm Phase/El Nino</v>
          </cell>
        </row>
        <row r="783">
          <cell r="A783">
            <v>2015</v>
          </cell>
          <cell r="B783" t="str">
            <v>Feb</v>
          </cell>
          <cell r="C783">
            <v>42036</v>
          </cell>
          <cell r="D783">
            <v>0.42</v>
          </cell>
          <cell r="F783" t="str">
            <v>JFM</v>
          </cell>
          <cell r="G783" t="str">
            <v>Neutral Phase</v>
          </cell>
        </row>
        <row r="784">
          <cell r="A784">
            <v>2015</v>
          </cell>
          <cell r="B784" t="str">
            <v>Mar</v>
          </cell>
          <cell r="C784">
            <v>42064</v>
          </cell>
          <cell r="D784">
            <v>0.47</v>
          </cell>
          <cell r="F784" t="str">
            <v>FMA</v>
          </cell>
          <cell r="G784" t="str">
            <v>Warm Phase/El Nino</v>
          </cell>
        </row>
        <row r="785">
          <cell r="A785">
            <v>2015</v>
          </cell>
          <cell r="B785" t="str">
            <v>Apr</v>
          </cell>
          <cell r="C785">
            <v>42095</v>
          </cell>
          <cell r="D785">
            <v>0.7</v>
          </cell>
          <cell r="F785" t="str">
            <v>MAM</v>
          </cell>
          <cell r="G785" t="str">
            <v>Warm Phase/El Nino</v>
          </cell>
        </row>
        <row r="786">
          <cell r="A786">
            <v>2015</v>
          </cell>
          <cell r="B786" t="str">
            <v>May</v>
          </cell>
          <cell r="C786">
            <v>42125</v>
          </cell>
          <cell r="D786">
            <v>0.92</v>
          </cell>
          <cell r="F786" t="str">
            <v>AMJ</v>
          </cell>
          <cell r="G786" t="str">
            <v>Warm Phase/El Nino</v>
          </cell>
        </row>
        <row r="787">
          <cell r="A787">
            <v>2015</v>
          </cell>
          <cell r="B787" t="str">
            <v>Jun</v>
          </cell>
          <cell r="C787">
            <v>42156</v>
          </cell>
          <cell r="D787">
            <v>1.17</v>
          </cell>
          <cell r="F787" t="str">
            <v>MJJ</v>
          </cell>
          <cell r="G787" t="str">
            <v>Warm Phase/El Nino</v>
          </cell>
        </row>
        <row r="788">
          <cell r="A788">
            <v>2015</v>
          </cell>
          <cell r="B788" t="str">
            <v>Jul</v>
          </cell>
          <cell r="C788">
            <v>42186</v>
          </cell>
          <cell r="D788">
            <v>1.45</v>
          </cell>
          <cell r="F788" t="str">
            <v>JJA</v>
          </cell>
          <cell r="G788" t="str">
            <v>Warm Phase/El Nino</v>
          </cell>
        </row>
        <row r="789">
          <cell r="A789">
            <v>2015</v>
          </cell>
          <cell r="B789" t="str">
            <v>Aug</v>
          </cell>
          <cell r="C789">
            <v>42217</v>
          </cell>
          <cell r="D789">
            <v>1.93</v>
          </cell>
          <cell r="F789" t="str">
            <v>JAS</v>
          </cell>
          <cell r="G789" t="str">
            <v>Warm Phase/El Nino</v>
          </cell>
        </row>
        <row r="790">
          <cell r="A790">
            <v>2015</v>
          </cell>
          <cell r="B790" t="str">
            <v>Sep</v>
          </cell>
          <cell r="C790">
            <v>42248</v>
          </cell>
          <cell r="D790">
            <v>2.2000000000000002</v>
          </cell>
          <cell r="F790" t="str">
            <v>ASO</v>
          </cell>
          <cell r="G790" t="str">
            <v>Warm Phase/El Nino</v>
          </cell>
        </row>
        <row r="791">
          <cell r="A791">
            <v>2015</v>
          </cell>
          <cell r="B791" t="str">
            <v>Oct</v>
          </cell>
          <cell r="C791">
            <v>42278</v>
          </cell>
          <cell r="D791">
            <v>2.36</v>
          </cell>
          <cell r="F791" t="str">
            <v>SON</v>
          </cell>
          <cell r="G791" t="str">
            <v>Warm Phase/El Nino</v>
          </cell>
        </row>
        <row r="792">
          <cell r="A792">
            <v>2015</v>
          </cell>
          <cell r="B792" t="str">
            <v>Nov</v>
          </cell>
          <cell r="C792">
            <v>42309</v>
          </cell>
          <cell r="D792">
            <v>2.71</v>
          </cell>
          <cell r="F792" t="str">
            <v>OND</v>
          </cell>
          <cell r="G792" t="str">
            <v>Warm Phase/El Nino</v>
          </cell>
        </row>
        <row r="793">
          <cell r="A793">
            <v>2015</v>
          </cell>
          <cell r="B793" t="str">
            <v>Dec</v>
          </cell>
          <cell r="C793">
            <v>42339</v>
          </cell>
          <cell r="D793">
            <v>2.65</v>
          </cell>
          <cell r="F793" t="str">
            <v>NDJ</v>
          </cell>
          <cell r="G793" t="str">
            <v>Warm Phase/El Nino</v>
          </cell>
        </row>
        <row r="794">
          <cell r="A794">
            <v>2016</v>
          </cell>
          <cell r="B794" t="str">
            <v>Jan</v>
          </cell>
          <cell r="C794">
            <v>42370</v>
          </cell>
          <cell r="D794">
            <v>2.56</v>
          </cell>
          <cell r="F794" t="str">
            <v>DJF</v>
          </cell>
          <cell r="G794" t="str">
            <v>Warm Phase/El Nino</v>
          </cell>
        </row>
        <row r="795">
          <cell r="A795">
            <v>2016</v>
          </cell>
          <cell r="B795" t="str">
            <v>Feb</v>
          </cell>
          <cell r="C795">
            <v>42401</v>
          </cell>
          <cell r="D795">
            <v>2.2400000000000002</v>
          </cell>
          <cell r="F795" t="str">
            <v>JFM</v>
          </cell>
          <cell r="G795" t="str">
            <v>Warm Phase/El Nino</v>
          </cell>
        </row>
        <row r="796">
          <cell r="A796">
            <v>2016</v>
          </cell>
          <cell r="B796" t="str">
            <v>Mar</v>
          </cell>
          <cell r="C796">
            <v>42430</v>
          </cell>
          <cell r="D796">
            <v>1.61</v>
          </cell>
          <cell r="F796" t="str">
            <v>FMA</v>
          </cell>
          <cell r="G796" t="str">
            <v>Warm Phase/El Nino</v>
          </cell>
        </row>
        <row r="797">
          <cell r="A797">
            <v>2016</v>
          </cell>
          <cell r="B797" t="str">
            <v>Apr</v>
          </cell>
          <cell r="C797">
            <v>42461</v>
          </cell>
          <cell r="D797">
            <v>0.9</v>
          </cell>
          <cell r="F797" t="str">
            <v>MAM</v>
          </cell>
          <cell r="G797" t="str">
            <v>Warm Phase/El Nino</v>
          </cell>
        </row>
        <row r="798">
          <cell r="A798">
            <v>2016</v>
          </cell>
          <cell r="B798" t="str">
            <v>May</v>
          </cell>
          <cell r="C798">
            <v>42491</v>
          </cell>
          <cell r="D798">
            <v>0.3</v>
          </cell>
          <cell r="F798" t="str">
            <v>AMJ</v>
          </cell>
          <cell r="G798" t="str">
            <v>Neutral Phase</v>
          </cell>
        </row>
        <row r="799">
          <cell r="A799">
            <v>2016</v>
          </cell>
          <cell r="B799" t="str">
            <v>Jun</v>
          </cell>
          <cell r="C799">
            <v>42522</v>
          </cell>
          <cell r="D799">
            <v>-0.03</v>
          </cell>
          <cell r="F799" t="str">
            <v>MJJ</v>
          </cell>
          <cell r="G799" t="str">
            <v>Neutral Phase</v>
          </cell>
        </row>
        <row r="800">
          <cell r="A800">
            <v>2016</v>
          </cell>
          <cell r="B800" t="str">
            <v>Jul</v>
          </cell>
          <cell r="C800">
            <v>42552</v>
          </cell>
          <cell r="D800">
            <v>-0.47</v>
          </cell>
          <cell r="F800" t="str">
            <v>JJA</v>
          </cell>
          <cell r="G800" t="str">
            <v>Neutral Phase</v>
          </cell>
        </row>
        <row r="801">
          <cell r="A801">
            <v>2016</v>
          </cell>
          <cell r="B801" t="str">
            <v>Aug</v>
          </cell>
          <cell r="C801">
            <v>42583</v>
          </cell>
          <cell r="D801">
            <v>-0.56999999999999995</v>
          </cell>
          <cell r="F801" t="str">
            <v>JAS</v>
          </cell>
          <cell r="G801" t="str">
            <v>Cool Phase/La Nina</v>
          </cell>
        </row>
        <row r="802">
          <cell r="A802">
            <v>2016</v>
          </cell>
          <cell r="B802" t="str">
            <v>Sep</v>
          </cell>
          <cell r="C802">
            <v>42614</v>
          </cell>
          <cell r="D802">
            <v>-0.56999999999999995</v>
          </cell>
          <cell r="F802" t="str">
            <v>ASO</v>
          </cell>
          <cell r="G802" t="str">
            <v>Cool Phase/La Nina</v>
          </cell>
        </row>
        <row r="803">
          <cell r="A803">
            <v>2016</v>
          </cell>
          <cell r="B803" t="str">
            <v>Oct</v>
          </cell>
          <cell r="C803">
            <v>42644</v>
          </cell>
          <cell r="D803">
            <v>-0.74</v>
          </cell>
          <cell r="F803" t="str">
            <v>SON</v>
          </cell>
          <cell r="G803" t="str">
            <v>Cool Phase/La Nina</v>
          </cell>
        </row>
        <row r="804">
          <cell r="A804">
            <v>2016</v>
          </cell>
          <cell r="B804" t="str">
            <v>Nov</v>
          </cell>
          <cell r="C804">
            <v>42675</v>
          </cell>
          <cell r="D804">
            <v>-0.76</v>
          </cell>
          <cell r="F804" t="str">
            <v>OND</v>
          </cell>
          <cell r="G804" t="str">
            <v>Cool Phase/La Nina</v>
          </cell>
        </row>
        <row r="805">
          <cell r="A805">
            <v>2016</v>
          </cell>
          <cell r="B805" t="str">
            <v>Dec</v>
          </cell>
          <cell r="C805">
            <v>42705</v>
          </cell>
          <cell r="D805">
            <v>-0.5</v>
          </cell>
          <cell r="F805" t="str">
            <v>NDJ</v>
          </cell>
          <cell r="G805" t="str">
            <v>Cool Phase/La Nina</v>
          </cell>
        </row>
        <row r="806">
          <cell r="A806">
            <v>2017</v>
          </cell>
          <cell r="B806" t="str">
            <v>Jan</v>
          </cell>
          <cell r="C806">
            <v>42736</v>
          </cell>
          <cell r="D806">
            <v>-0.43</v>
          </cell>
          <cell r="F806" t="str">
            <v>DJF</v>
          </cell>
          <cell r="G806" t="str">
            <v>Neutral Phase</v>
          </cell>
        </row>
        <row r="807">
          <cell r="A807">
            <v>2017</v>
          </cell>
          <cell r="B807" t="str">
            <v>Feb</v>
          </cell>
          <cell r="C807">
            <v>42767</v>
          </cell>
          <cell r="D807">
            <v>-0.08</v>
          </cell>
          <cell r="F807" t="str">
            <v>JFM</v>
          </cell>
          <cell r="G807" t="str">
            <v>Neutral Phase</v>
          </cell>
        </row>
        <row r="808">
          <cell r="A808">
            <v>2017</v>
          </cell>
          <cell r="B808" t="str">
            <v>Mar</v>
          </cell>
          <cell r="C808">
            <v>42795</v>
          </cell>
          <cell r="D808">
            <v>0.03</v>
          </cell>
          <cell r="F808" t="str">
            <v>FMA</v>
          </cell>
          <cell r="G808" t="str">
            <v>Neutral Phase</v>
          </cell>
        </row>
        <row r="809">
          <cell r="A809">
            <v>2017</v>
          </cell>
          <cell r="B809" t="str">
            <v>Apr</v>
          </cell>
          <cell r="C809">
            <v>42826</v>
          </cell>
          <cell r="D809">
            <v>0.21</v>
          </cell>
          <cell r="F809" t="str">
            <v>MAM</v>
          </cell>
          <cell r="G809" t="str">
            <v>Neutral Phase</v>
          </cell>
        </row>
        <row r="810">
          <cell r="A810">
            <v>2017</v>
          </cell>
          <cell r="B810" t="str">
            <v>May</v>
          </cell>
          <cell r="C810">
            <v>42856</v>
          </cell>
          <cell r="D810">
            <v>0.36</v>
          </cell>
          <cell r="F810" t="str">
            <v>AMJ</v>
          </cell>
          <cell r="G810" t="str">
            <v>Neutral Phase</v>
          </cell>
        </row>
        <row r="811">
          <cell r="A811">
            <v>2017</v>
          </cell>
          <cell r="B811" t="str">
            <v>Jun</v>
          </cell>
          <cell r="C811">
            <v>42887</v>
          </cell>
          <cell r="D811">
            <v>0.33</v>
          </cell>
          <cell r="F811" t="str">
            <v>MJJ</v>
          </cell>
          <cell r="G811" t="str">
            <v>Neutral Phase</v>
          </cell>
        </row>
        <row r="812">
          <cell r="A812">
            <v>2017</v>
          </cell>
          <cell r="B812" t="str">
            <v>Jul</v>
          </cell>
          <cell r="C812">
            <v>42917</v>
          </cell>
          <cell r="D812">
            <v>0.25</v>
          </cell>
          <cell r="F812" t="str">
            <v>JJA</v>
          </cell>
          <cell r="G812" t="str">
            <v>Neutral Phase</v>
          </cell>
        </row>
        <row r="813">
          <cell r="A813">
            <v>2017</v>
          </cell>
          <cell r="B813" t="str">
            <v>Aug</v>
          </cell>
          <cell r="C813">
            <v>42948</v>
          </cell>
          <cell r="D813">
            <v>-0.16</v>
          </cell>
          <cell r="F813" t="str">
            <v>JAS</v>
          </cell>
          <cell r="G813" t="str">
            <v>Neutral Phase</v>
          </cell>
        </row>
        <row r="814">
          <cell r="A814">
            <v>2017</v>
          </cell>
          <cell r="B814" t="str">
            <v>Sep</v>
          </cell>
          <cell r="C814">
            <v>42979</v>
          </cell>
          <cell r="D814">
            <v>-0.43</v>
          </cell>
          <cell r="F814" t="str">
            <v>ASO</v>
          </cell>
          <cell r="G814" t="str">
            <v>Neutral Phase</v>
          </cell>
        </row>
        <row r="815">
          <cell r="A815">
            <v>2017</v>
          </cell>
          <cell r="B815" t="str">
            <v>Oct</v>
          </cell>
          <cell r="C815">
            <v>43009</v>
          </cell>
          <cell r="D815">
            <v>-0.56000000000000005</v>
          </cell>
          <cell r="F815" t="str">
            <v>SON</v>
          </cell>
          <cell r="G815" t="str">
            <v>Cool Phase/La Nina</v>
          </cell>
        </row>
        <row r="816">
          <cell r="A816">
            <v>2017</v>
          </cell>
          <cell r="B816" t="str">
            <v>Nov</v>
          </cell>
          <cell r="C816">
            <v>43040</v>
          </cell>
          <cell r="D816">
            <v>-0.96</v>
          </cell>
          <cell r="F816" t="str">
            <v>OND</v>
          </cell>
          <cell r="G816" t="str">
            <v>Cool Phase/La Nina</v>
          </cell>
        </row>
        <row r="817">
          <cell r="A817">
            <v>2017</v>
          </cell>
          <cell r="B817" t="str">
            <v>Dec</v>
          </cell>
          <cell r="C817">
            <v>43070</v>
          </cell>
          <cell r="D817">
            <v>-0.99</v>
          </cell>
          <cell r="F817" t="str">
            <v>NDJ</v>
          </cell>
          <cell r="G817" t="str">
            <v>Cool Phase/La Nina</v>
          </cell>
        </row>
        <row r="818">
          <cell r="A818">
            <v>2018</v>
          </cell>
          <cell r="B818" t="str">
            <v>Jan</v>
          </cell>
          <cell r="C818">
            <v>43101</v>
          </cell>
          <cell r="D818">
            <v>-0.98</v>
          </cell>
          <cell r="F818" t="str">
            <v>DJF</v>
          </cell>
          <cell r="G818" t="str">
            <v>Cool Phase/La Nina</v>
          </cell>
        </row>
        <row r="819">
          <cell r="A819">
            <v>2018</v>
          </cell>
          <cell r="B819" t="str">
            <v>Feb</v>
          </cell>
          <cell r="C819">
            <v>43132</v>
          </cell>
          <cell r="D819">
            <v>-0.78</v>
          </cell>
          <cell r="F819" t="str">
            <v>JFM</v>
          </cell>
          <cell r="G819" t="str">
            <v>Cool Phase/La Nina</v>
          </cell>
        </row>
        <row r="820">
          <cell r="A820">
            <v>2018</v>
          </cell>
          <cell r="B820" t="str">
            <v>Mar</v>
          </cell>
          <cell r="C820">
            <v>43160</v>
          </cell>
          <cell r="D820">
            <v>-0.8</v>
          </cell>
          <cell r="F820" t="str">
            <v>FMA</v>
          </cell>
          <cell r="G820" t="str">
            <v>Cool Phase/La Nina</v>
          </cell>
        </row>
        <row r="821">
          <cell r="A821">
            <v>2018</v>
          </cell>
          <cell r="B821" t="str">
            <v>Apr</v>
          </cell>
          <cell r="C821">
            <v>43191</v>
          </cell>
          <cell r="D821">
            <v>-0.51</v>
          </cell>
          <cell r="F821" t="str">
            <v>MAM</v>
          </cell>
          <cell r="G821" t="str">
            <v>Cool Phase/La Nina</v>
          </cell>
        </row>
        <row r="822">
          <cell r="A822">
            <v>2018</v>
          </cell>
          <cell r="B822" t="str">
            <v>May</v>
          </cell>
          <cell r="C822">
            <v>43221</v>
          </cell>
          <cell r="D822">
            <v>-0.2</v>
          </cell>
          <cell r="F822" t="str">
            <v>AMJ</v>
          </cell>
          <cell r="G822" t="str">
            <v>Neutral Phase</v>
          </cell>
        </row>
        <row r="823">
          <cell r="A823">
            <v>2018</v>
          </cell>
          <cell r="B823" t="str">
            <v>Jun</v>
          </cell>
          <cell r="C823">
            <v>43252</v>
          </cell>
          <cell r="D823">
            <v>0.05</v>
          </cell>
          <cell r="F823" t="str">
            <v>MJJ</v>
          </cell>
          <cell r="G823" t="str">
            <v>Neutral Phase</v>
          </cell>
        </row>
        <row r="824">
          <cell r="A824">
            <v>2018</v>
          </cell>
          <cell r="B824" t="str">
            <v>Jul</v>
          </cell>
          <cell r="C824">
            <v>43282</v>
          </cell>
          <cell r="D824">
            <v>0.12</v>
          </cell>
          <cell r="F824" t="str">
            <v>JJA</v>
          </cell>
          <cell r="G824" t="str">
            <v>Neutral Phase</v>
          </cell>
        </row>
        <row r="825">
          <cell r="A825">
            <v>2018</v>
          </cell>
          <cell r="B825" t="str">
            <v>Aug</v>
          </cell>
          <cell r="C825">
            <v>43313</v>
          </cell>
          <cell r="D825">
            <v>0.09</v>
          </cell>
          <cell r="F825" t="str">
            <v>JAS</v>
          </cell>
          <cell r="G825" t="str">
            <v>Neutral Phase</v>
          </cell>
        </row>
        <row r="826">
          <cell r="A826">
            <v>2018</v>
          </cell>
          <cell r="B826" t="str">
            <v>Sep</v>
          </cell>
          <cell r="C826">
            <v>43344</v>
          </cell>
          <cell r="D826">
            <v>0.47</v>
          </cell>
          <cell r="F826" t="str">
            <v>ASO</v>
          </cell>
          <cell r="G826" t="str">
            <v>Neutral Phase</v>
          </cell>
        </row>
        <row r="827">
          <cell r="A827">
            <v>2018</v>
          </cell>
          <cell r="B827" t="str">
            <v>Oct</v>
          </cell>
          <cell r="C827">
            <v>43374</v>
          </cell>
          <cell r="D827">
            <v>0.9</v>
          </cell>
          <cell r="F827" t="str">
            <v>SON</v>
          </cell>
          <cell r="G827" t="str">
            <v>Warm Phase/El Nino</v>
          </cell>
        </row>
        <row r="828">
          <cell r="A828">
            <v>2018</v>
          </cell>
          <cell r="B828" t="str">
            <v>Nov</v>
          </cell>
          <cell r="C828">
            <v>43405</v>
          </cell>
          <cell r="D828">
            <v>0.9</v>
          </cell>
          <cell r="F828" t="str">
            <v>OND</v>
          </cell>
          <cell r="G828" t="str">
            <v>Warm Phase/El Nino</v>
          </cell>
        </row>
        <row r="829">
          <cell r="A829">
            <v>2018</v>
          </cell>
          <cell r="B829" t="str">
            <v>Dec</v>
          </cell>
          <cell r="C829">
            <v>43435</v>
          </cell>
          <cell r="D829">
            <v>0.89</v>
          </cell>
          <cell r="F829" t="str">
            <v>NDJ</v>
          </cell>
          <cell r="G829" t="str">
            <v>Warm Phase/El Nino</v>
          </cell>
        </row>
        <row r="830">
          <cell r="A830">
            <v>2019</v>
          </cell>
          <cell r="B830" t="str">
            <v>Jan</v>
          </cell>
          <cell r="C830">
            <v>43466</v>
          </cell>
          <cell r="D830">
            <v>0.65</v>
          </cell>
          <cell r="F830" t="str">
            <v>DJF</v>
          </cell>
          <cell r="G830" t="str">
            <v>Warm Phase/El Nino</v>
          </cell>
        </row>
        <row r="831">
          <cell r="A831">
            <v>2019</v>
          </cell>
          <cell r="B831" t="str">
            <v>Feb</v>
          </cell>
          <cell r="C831">
            <v>43497</v>
          </cell>
          <cell r="D831">
            <v>0.71</v>
          </cell>
          <cell r="F831" t="str">
            <v>JFM</v>
          </cell>
          <cell r="G831" t="str">
            <v>Warm Phase/El Nino</v>
          </cell>
        </row>
        <row r="832">
          <cell r="A832">
            <v>2019</v>
          </cell>
          <cell r="B832" t="str">
            <v>Mar</v>
          </cell>
          <cell r="C832">
            <v>43525</v>
          </cell>
          <cell r="D832">
            <v>0.8</v>
          </cell>
          <cell r="F832" t="str">
            <v>FMA</v>
          </cell>
          <cell r="G832" t="str">
            <v>Warm Phase/El Nino</v>
          </cell>
        </row>
        <row r="833">
          <cell r="A833">
            <v>2019</v>
          </cell>
          <cell r="B833" t="str">
            <v>Apr</v>
          </cell>
          <cell r="C833">
            <v>43556</v>
          </cell>
          <cell r="D833">
            <v>0.62</v>
          </cell>
          <cell r="F833" t="str">
            <v>MAM</v>
          </cell>
          <cell r="G833" t="str">
            <v>Warm Phase/El Nino</v>
          </cell>
        </row>
        <row r="834">
          <cell r="A834">
            <v>2019</v>
          </cell>
          <cell r="B834" t="str">
            <v>May</v>
          </cell>
          <cell r="C834">
            <v>43586</v>
          </cell>
          <cell r="D834">
            <v>0.55000000000000004</v>
          </cell>
          <cell r="F834" t="str">
            <v>AMJ</v>
          </cell>
          <cell r="G834" t="str">
            <v>Warm Phase/El Nino</v>
          </cell>
        </row>
        <row r="835">
          <cell r="A835">
            <v>2019</v>
          </cell>
          <cell r="B835" t="str">
            <v>Jun</v>
          </cell>
          <cell r="C835">
            <v>43617</v>
          </cell>
          <cell r="D835">
            <v>0.45</v>
          </cell>
          <cell r="F835" t="str">
            <v>MJJ</v>
          </cell>
          <cell r="G835" t="str">
            <v>Neutral Phase</v>
          </cell>
        </row>
        <row r="836">
          <cell r="A836">
            <v>2019</v>
          </cell>
          <cell r="B836" t="str">
            <v>Jul</v>
          </cell>
          <cell r="C836">
            <v>43647</v>
          </cell>
          <cell r="D836">
            <v>0.35</v>
          </cell>
          <cell r="F836" t="str">
            <v>JJA</v>
          </cell>
          <cell r="G836" t="str">
            <v>Neutral Phase</v>
          </cell>
        </row>
        <row r="837">
          <cell r="A837">
            <v>2019</v>
          </cell>
          <cell r="B837" t="str">
            <v>Aug</v>
          </cell>
          <cell r="C837">
            <v>43678</v>
          </cell>
          <cell r="D837">
            <v>0.04</v>
          </cell>
          <cell r="F837" t="str">
            <v>JAS</v>
          </cell>
          <cell r="G837" t="str">
            <v>Neutral Phase</v>
          </cell>
        </row>
        <row r="838">
          <cell r="A838">
            <v>2019</v>
          </cell>
          <cell r="B838" t="str">
            <v>Sep</v>
          </cell>
          <cell r="C838">
            <v>43709</v>
          </cell>
          <cell r="D838">
            <v>0.04</v>
          </cell>
          <cell r="F838" t="str">
            <v>ASO</v>
          </cell>
          <cell r="G838" t="str">
            <v>Neutral Phase</v>
          </cell>
        </row>
        <row r="839">
          <cell r="A839">
            <v>2019</v>
          </cell>
          <cell r="B839" t="str">
            <v>Oct</v>
          </cell>
          <cell r="C839">
            <v>43739</v>
          </cell>
          <cell r="D839">
            <v>0.48</v>
          </cell>
          <cell r="F839" t="str">
            <v>SON</v>
          </cell>
          <cell r="G839" t="str">
            <v>Neutral Phase</v>
          </cell>
        </row>
        <row r="840">
          <cell r="A840">
            <v>2019</v>
          </cell>
          <cell r="B840" t="str">
            <v>Nov</v>
          </cell>
          <cell r="C840">
            <v>43770</v>
          </cell>
          <cell r="D840">
            <v>0.52</v>
          </cell>
          <cell r="F840" t="str">
            <v>OND</v>
          </cell>
          <cell r="G840" t="str">
            <v>Warm Phase/El Nino</v>
          </cell>
        </row>
        <row r="841">
          <cell r="A841">
            <v>2019</v>
          </cell>
          <cell r="B841" t="str">
            <v>Dec</v>
          </cell>
          <cell r="C841">
            <v>43800</v>
          </cell>
          <cell r="D841">
            <v>0.52</v>
          </cell>
          <cell r="F841" t="str">
            <v>NDJ</v>
          </cell>
          <cell r="G841" t="str">
            <v>Warm Phase/El Nino</v>
          </cell>
        </row>
        <row r="842">
          <cell r="A842">
            <v>2020</v>
          </cell>
          <cell r="B842" t="str">
            <v>Jan</v>
          </cell>
          <cell r="C842">
            <v>43831</v>
          </cell>
          <cell r="D842">
            <v>0.6</v>
          </cell>
          <cell r="F842" t="str">
            <v>DJF</v>
          </cell>
          <cell r="G842" t="str">
            <v>Neutral Phase</v>
          </cell>
        </row>
        <row r="843">
          <cell r="A843">
            <v>2020</v>
          </cell>
          <cell r="B843" t="str">
            <v>Feb</v>
          </cell>
          <cell r="C843">
            <v>43862</v>
          </cell>
          <cell r="D843">
            <v>0.37</v>
          </cell>
          <cell r="F843" t="str">
            <v>JFM</v>
          </cell>
          <cell r="G843" t="str">
            <v>Neutral Phase</v>
          </cell>
        </row>
        <row r="844">
          <cell r="A844">
            <v>2020</v>
          </cell>
          <cell r="B844" t="str">
            <v>Mar</v>
          </cell>
          <cell r="C844">
            <v>43891</v>
          </cell>
          <cell r="D844">
            <v>0.48</v>
          </cell>
          <cell r="F844" t="str">
            <v>FMA</v>
          </cell>
          <cell r="G844" t="str">
            <v>Neutral Phase</v>
          </cell>
        </row>
        <row r="845">
          <cell r="A845">
            <v>2020</v>
          </cell>
          <cell r="B845" t="str">
            <v>Apr</v>
          </cell>
          <cell r="C845">
            <v>43922</v>
          </cell>
          <cell r="D845">
            <v>0.36</v>
          </cell>
          <cell r="F845" t="str">
            <v>MAM</v>
          </cell>
          <cell r="G845" t="str">
            <v>Neutral Phase</v>
          </cell>
        </row>
        <row r="846">
          <cell r="A846">
            <v>2020</v>
          </cell>
          <cell r="B846" t="str">
            <v>May</v>
          </cell>
          <cell r="C846">
            <v>43952</v>
          </cell>
          <cell r="D846">
            <v>-0.27</v>
          </cell>
          <cell r="F846" t="str">
            <v>AMJ</v>
          </cell>
          <cell r="G846" t="str">
            <v>Neutral Phase</v>
          </cell>
        </row>
        <row r="847">
          <cell r="A847">
            <v>2020</v>
          </cell>
          <cell r="B847" t="str">
            <v>Jun</v>
          </cell>
          <cell r="C847">
            <v>43983</v>
          </cell>
          <cell r="D847">
            <v>-0.34</v>
          </cell>
          <cell r="F847" t="str">
            <v>MJJ</v>
          </cell>
          <cell r="G847" t="str">
            <v>Neutral Phase</v>
          </cell>
        </row>
        <row r="848">
          <cell r="A848">
            <v>2020</v>
          </cell>
          <cell r="B848" t="str">
            <v>Jul</v>
          </cell>
          <cell r="C848">
            <v>44013</v>
          </cell>
          <cell r="D848">
            <v>-0.3</v>
          </cell>
          <cell r="F848" t="str">
            <v>JJA</v>
          </cell>
          <cell r="G848" t="str">
            <v>Neutral Phase</v>
          </cell>
        </row>
        <row r="849">
          <cell r="A849">
            <v>2020</v>
          </cell>
          <cell r="B849" t="str">
            <v>Aug</v>
          </cell>
          <cell r="C849">
            <v>44044</v>
          </cell>
          <cell r="D849">
            <v>-0.59</v>
          </cell>
          <cell r="F849" t="str">
            <v>JAS</v>
          </cell>
          <cell r="G849" t="str">
            <v>Cool Phase/La Nina</v>
          </cell>
        </row>
        <row r="850">
          <cell r="A850">
            <v>2020</v>
          </cell>
          <cell r="B850" t="str">
            <v>Sep</v>
          </cell>
          <cell r="C850">
            <v>44075</v>
          </cell>
          <cell r="D850">
            <v>-0.83</v>
          </cell>
          <cell r="F850" t="str">
            <v>ASO</v>
          </cell>
          <cell r="G850" t="str">
            <v>Cool Phase/La Nina</v>
          </cell>
        </row>
        <row r="851">
          <cell r="A851">
            <v>2020</v>
          </cell>
          <cell r="B851" t="str">
            <v>Oct</v>
          </cell>
          <cell r="C851">
            <v>44105</v>
          </cell>
          <cell r="D851">
            <v>-1.25</v>
          </cell>
          <cell r="F851" t="str">
            <v>SON</v>
          </cell>
          <cell r="G851" t="str">
            <v>Cool Phase/La Nina</v>
          </cell>
        </row>
        <row r="852">
          <cell r="A852">
            <v>2020</v>
          </cell>
          <cell r="B852" t="str">
            <v>Nov</v>
          </cell>
          <cell r="C852">
            <v>44136</v>
          </cell>
          <cell r="D852">
            <v>-1.42</v>
          </cell>
          <cell r="F852" t="str">
            <v>OND</v>
          </cell>
          <cell r="G852" t="str">
            <v>Cool Phase/La Nina</v>
          </cell>
        </row>
        <row r="853">
          <cell r="A853">
            <v>2020</v>
          </cell>
          <cell r="B853" t="str">
            <v>Dec</v>
          </cell>
          <cell r="C853">
            <v>44166</v>
          </cell>
          <cell r="D853">
            <v>-1.1499999999999999</v>
          </cell>
          <cell r="F853" t="str">
            <v>NDJ</v>
          </cell>
          <cell r="G853" t="str">
            <v>Cool Phase/La Nina</v>
          </cell>
        </row>
        <row r="854">
          <cell r="A854">
            <v>2021</v>
          </cell>
          <cell r="B854" t="str">
            <v>Jan</v>
          </cell>
          <cell r="C854">
            <v>44197</v>
          </cell>
          <cell r="D854">
            <v>-0.99</v>
          </cell>
          <cell r="F854" t="str">
            <v>DJF</v>
          </cell>
          <cell r="G854" t="str">
            <v>Cool Phase/La Nina</v>
          </cell>
        </row>
        <row r="855">
          <cell r="A855">
            <v>2021</v>
          </cell>
          <cell r="B855" t="str">
            <v>Feb</v>
          </cell>
          <cell r="C855">
            <v>44228</v>
          </cell>
          <cell r="D855">
            <v>-1</v>
          </cell>
          <cell r="F855" t="str">
            <v>JFM</v>
          </cell>
          <cell r="G855" t="str">
            <v>Cool Phase/La Nina</v>
          </cell>
        </row>
        <row r="856">
          <cell r="A856">
            <v>2021</v>
          </cell>
          <cell r="B856" t="str">
            <v>Mar</v>
          </cell>
          <cell r="C856">
            <v>44256</v>
          </cell>
          <cell r="D856">
            <v>-0.8</v>
          </cell>
          <cell r="F856" t="str">
            <v>FMA</v>
          </cell>
          <cell r="G856" t="str">
            <v>Cool Phase/La Nina</v>
          </cell>
        </row>
        <row r="857">
          <cell r="A857">
            <v>2021</v>
          </cell>
          <cell r="B857" t="str">
            <v>Apr</v>
          </cell>
          <cell r="C857">
            <v>44287</v>
          </cell>
          <cell r="D857">
            <v>-0.72</v>
          </cell>
          <cell r="F857" t="str">
            <v>MAM</v>
          </cell>
          <cell r="G857" t="str">
            <v>Cool Phase/La Nina</v>
          </cell>
        </row>
        <row r="858">
          <cell r="A858">
            <v>2021</v>
          </cell>
          <cell r="B858" t="str">
            <v>May</v>
          </cell>
          <cell r="C858">
            <v>44317</v>
          </cell>
          <cell r="D858">
            <v>-0.46</v>
          </cell>
          <cell r="F858" t="str">
            <v>AMJ</v>
          </cell>
          <cell r="G858" t="str">
            <v>Neutral Phase</v>
          </cell>
        </row>
        <row r="859">
          <cell r="A859">
            <v>2021</v>
          </cell>
          <cell r="B859" t="str">
            <v>Jun</v>
          </cell>
          <cell r="C859">
            <v>44348</v>
          </cell>
          <cell r="D859">
            <v>-0.28000000000000003</v>
          </cell>
          <cell r="F859" t="str">
            <v>MJJ</v>
          </cell>
          <cell r="G859" t="str">
            <v>Neutral Phase</v>
          </cell>
        </row>
        <row r="860">
          <cell r="A860">
            <v>2021</v>
          </cell>
          <cell r="B860" t="str">
            <v>Jul</v>
          </cell>
          <cell r="C860">
            <v>44378</v>
          </cell>
          <cell r="D860">
            <v>-0.39</v>
          </cell>
          <cell r="F860" t="str">
            <v>JJA</v>
          </cell>
          <cell r="G860" t="str">
            <v>Neutral Phase</v>
          </cell>
        </row>
        <row r="861">
          <cell r="A861">
            <v>2021</v>
          </cell>
          <cell r="B861" t="str">
            <v>Aug</v>
          </cell>
          <cell r="C861">
            <v>44409</v>
          </cell>
          <cell r="D861">
            <v>-0.53</v>
          </cell>
          <cell r="F861" t="str">
            <v>JAS</v>
          </cell>
          <cell r="G861" t="str">
            <v>Neutral Phase</v>
          </cell>
        </row>
        <row r="862">
          <cell r="A862">
            <v>2021</v>
          </cell>
          <cell r="B862" t="str">
            <v>Sep</v>
          </cell>
          <cell r="C862">
            <v>44440</v>
          </cell>
          <cell r="D862">
            <v>-0.55000000000000004</v>
          </cell>
          <cell r="F862" t="str">
            <v>ASO</v>
          </cell>
          <cell r="G862" t="str">
            <v>Cool Phase/La Nina</v>
          </cell>
        </row>
        <row r="863">
          <cell r="A863">
            <v>2021</v>
          </cell>
          <cell r="B863" t="str">
            <v>Oct</v>
          </cell>
          <cell r="C863">
            <v>44470</v>
          </cell>
          <cell r="D863">
            <v>-0.94</v>
          </cell>
          <cell r="F863" t="str">
            <v>SON</v>
          </cell>
          <cell r="G863" t="str">
            <v>Cool Phase/La Nina</v>
          </cell>
        </row>
        <row r="864">
          <cell r="A864">
            <v>2021</v>
          </cell>
          <cell r="B864" t="str">
            <v>Nov</v>
          </cell>
          <cell r="C864">
            <v>44501</v>
          </cell>
          <cell r="D864">
            <v>-0.94</v>
          </cell>
          <cell r="F864" t="str">
            <v>OND</v>
          </cell>
          <cell r="G864" t="str">
            <v>Cool Phase/La Nina</v>
          </cell>
        </row>
        <row r="865">
          <cell r="A865">
            <v>2021</v>
          </cell>
          <cell r="B865" t="str">
            <v>Dec</v>
          </cell>
          <cell r="C865">
            <v>44531</v>
          </cell>
          <cell r="D865">
            <v>-1.06</v>
          </cell>
          <cell r="F865" t="str">
            <v>NDJ</v>
          </cell>
          <cell r="G865" t="str">
            <v>Cool Phase/La Nina</v>
          </cell>
        </row>
        <row r="866">
          <cell r="A866">
            <v>2022</v>
          </cell>
          <cell r="B866" t="str">
            <v>Jan</v>
          </cell>
          <cell r="C866">
            <v>44562</v>
          </cell>
          <cell r="D866">
            <v>-0.95</v>
          </cell>
          <cell r="F866" t="str">
            <v>DJF</v>
          </cell>
          <cell r="G866" t="str">
            <v>Cool Phase/La Nina</v>
          </cell>
        </row>
        <row r="867">
          <cell r="A867">
            <v>2022</v>
          </cell>
          <cell r="B867" t="str">
            <v>Feb</v>
          </cell>
          <cell r="C867">
            <v>44593</v>
          </cell>
          <cell r="D867">
            <v>-0.89</v>
          </cell>
          <cell r="F867" t="str">
            <v>JFM</v>
          </cell>
          <cell r="G867" t="str">
            <v>Cool Phase/La Nina</v>
          </cell>
        </row>
        <row r="868">
          <cell r="A868">
            <v>2022</v>
          </cell>
          <cell r="B868" t="str">
            <v>Mar</v>
          </cell>
          <cell r="C868">
            <v>44621</v>
          </cell>
          <cell r="D868">
            <v>-0.97</v>
          </cell>
          <cell r="F868" t="str">
            <v>FMA</v>
          </cell>
          <cell r="G868" t="str">
            <v>Cool Phase/La Nina</v>
          </cell>
        </row>
        <row r="869">
          <cell r="A869">
            <v>2022</v>
          </cell>
          <cell r="B869" t="str">
            <v>Apr</v>
          </cell>
          <cell r="C869">
            <v>44652</v>
          </cell>
          <cell r="D869">
            <v>-1.1100000000000001</v>
          </cell>
          <cell r="F869" t="str">
            <v>MAM</v>
          </cell>
          <cell r="G869" t="str">
            <v>Cool Phase/La Nina</v>
          </cell>
        </row>
        <row r="870">
          <cell r="A870">
            <v>2022</v>
          </cell>
          <cell r="B870" t="str">
            <v>May</v>
          </cell>
          <cell r="C870">
            <v>44682</v>
          </cell>
          <cell r="D870">
            <v>-1.1100000000000001</v>
          </cell>
          <cell r="F870" t="str">
            <v>AMJ</v>
          </cell>
          <cell r="G870" t="str">
            <v>Cool Phase/La Nina</v>
          </cell>
        </row>
        <row r="871">
          <cell r="A871">
            <v>2022</v>
          </cell>
          <cell r="B871" t="str">
            <v>Jun</v>
          </cell>
          <cell r="C871">
            <v>44713</v>
          </cell>
          <cell r="D871">
            <v>-0.75</v>
          </cell>
          <cell r="F871" t="str">
            <v>MJJ</v>
          </cell>
          <cell r="G871" t="str">
            <v>Cool Phase/La Nina</v>
          </cell>
        </row>
        <row r="872">
          <cell r="A872">
            <v>2022</v>
          </cell>
          <cell r="B872" t="str">
            <v>Jul</v>
          </cell>
          <cell r="C872">
            <v>44743</v>
          </cell>
          <cell r="D872">
            <v>-0.7</v>
          </cell>
          <cell r="F872" t="str">
            <v>JJA</v>
          </cell>
          <cell r="G872" t="str">
            <v>Cool Phase/La Nina</v>
          </cell>
        </row>
        <row r="873">
          <cell r="A873">
            <v>2022</v>
          </cell>
          <cell r="B873" t="str">
            <v>Aug</v>
          </cell>
          <cell r="C873">
            <v>44774</v>
          </cell>
          <cell r="D873">
            <v>-0.97</v>
          </cell>
          <cell r="F873" t="str">
            <v>JAS</v>
          </cell>
          <cell r="G873" t="str">
            <v>Cool Phase/La Nina</v>
          </cell>
        </row>
        <row r="874">
          <cell r="A874">
            <v>2022</v>
          </cell>
          <cell r="B874" t="str">
            <v>Sep</v>
          </cell>
          <cell r="C874">
            <v>44805</v>
          </cell>
          <cell r="D874">
            <v>-1.07</v>
          </cell>
          <cell r="F874" t="str">
            <v>ASO</v>
          </cell>
          <cell r="G874" t="str">
            <v>Cool Phase/La Nina</v>
          </cell>
        </row>
        <row r="875">
          <cell r="A875">
            <v>2022</v>
          </cell>
          <cell r="B875" t="str">
            <v>Oct</v>
          </cell>
          <cell r="C875">
            <v>44835</v>
          </cell>
          <cell r="D875">
            <v>-0.99</v>
          </cell>
          <cell r="F875" t="str">
            <v>SON</v>
          </cell>
          <cell r="G875" t="str">
            <v>Cool Phase/La Nina</v>
          </cell>
        </row>
        <row r="876">
          <cell r="A876">
            <v>2022</v>
          </cell>
          <cell r="B876" t="str">
            <v>Nov</v>
          </cell>
          <cell r="C876">
            <v>44866</v>
          </cell>
          <cell r="D876">
            <v>-0.9</v>
          </cell>
          <cell r="F876" t="str">
            <v>OND</v>
          </cell>
          <cell r="G876" t="str">
            <v>Cool Phase/La Nina</v>
          </cell>
        </row>
        <row r="877">
          <cell r="A877">
            <v>2022</v>
          </cell>
          <cell r="B877" t="str">
            <v>Dec</v>
          </cell>
          <cell r="C877">
            <v>44896</v>
          </cell>
          <cell r="D877">
            <v>-0.85</v>
          </cell>
          <cell r="F877" t="str">
            <v>NDJ</v>
          </cell>
          <cell r="G877" t="str">
            <v>Cool Phase/La Nina</v>
          </cell>
        </row>
        <row r="878">
          <cell r="A878">
            <v>2023</v>
          </cell>
          <cell r="B878" t="str">
            <v>Jan</v>
          </cell>
          <cell r="C878">
            <v>44927</v>
          </cell>
          <cell r="D878">
            <v>-0.74</v>
          </cell>
        </row>
      </sheetData>
      <sheetData sheetId="22">
        <row r="1">
          <cell r="A1" t="str">
            <v>Data</v>
          </cell>
          <cell r="B1" t="str">
            <v>primario</v>
          </cell>
          <cell r="C1" t="str">
            <v>SA</v>
          </cell>
        </row>
        <row r="2">
          <cell r="A2">
            <v>37226</v>
          </cell>
          <cell r="B2">
            <v>-4.47</v>
          </cell>
          <cell r="C2">
            <v>3.1681468491343399</v>
          </cell>
        </row>
        <row r="3">
          <cell r="A3">
            <v>37257</v>
          </cell>
          <cell r="B3">
            <v>5.79</v>
          </cell>
          <cell r="C3">
            <v>2.88393078698545</v>
          </cell>
        </row>
        <row r="4">
          <cell r="A4">
            <v>37288</v>
          </cell>
          <cell r="B4">
            <v>4.18</v>
          </cell>
          <cell r="C4">
            <v>3.1168544269548901</v>
          </cell>
        </row>
        <row r="5">
          <cell r="A5">
            <v>37316</v>
          </cell>
          <cell r="B5">
            <v>3.57</v>
          </cell>
          <cell r="C5">
            <v>3.15883322625087</v>
          </cell>
        </row>
        <row r="6">
          <cell r="A6">
            <v>37347</v>
          </cell>
          <cell r="B6">
            <v>5.9</v>
          </cell>
          <cell r="C6">
            <v>2.2633490932451599</v>
          </cell>
        </row>
        <row r="7">
          <cell r="A7">
            <v>37377</v>
          </cell>
          <cell r="B7">
            <v>2.87</v>
          </cell>
          <cell r="C7">
            <v>3.0600877620196298</v>
          </cell>
        </row>
        <row r="8">
          <cell r="A8">
            <v>37408</v>
          </cell>
          <cell r="B8">
            <v>3.32</v>
          </cell>
          <cell r="C8">
            <v>3.6887326556508602</v>
          </cell>
        </row>
        <row r="9">
          <cell r="A9">
            <v>37438</v>
          </cell>
          <cell r="B9">
            <v>3</v>
          </cell>
          <cell r="C9">
            <v>3.3385742639043601</v>
          </cell>
        </row>
        <row r="10">
          <cell r="A10">
            <v>37469</v>
          </cell>
          <cell r="B10">
            <v>0.96</v>
          </cell>
          <cell r="C10">
            <v>2.1565151413769801</v>
          </cell>
        </row>
        <row r="11">
          <cell r="A11">
            <v>37500</v>
          </cell>
          <cell r="B11">
            <v>6.81</v>
          </cell>
          <cell r="C11">
            <v>5.3374842739557797</v>
          </cell>
        </row>
        <row r="12">
          <cell r="A12">
            <v>37530</v>
          </cell>
          <cell r="B12">
            <v>4.71</v>
          </cell>
          <cell r="C12">
            <v>3.6615669838711602</v>
          </cell>
        </row>
        <row r="13">
          <cell r="A13">
            <v>37561</v>
          </cell>
          <cell r="B13">
            <v>2.77</v>
          </cell>
          <cell r="C13">
            <v>3.6879533120111598</v>
          </cell>
        </row>
        <row r="14">
          <cell r="A14">
            <v>37591</v>
          </cell>
          <cell r="B14">
            <v>-4.7699999999999996</v>
          </cell>
          <cell r="C14">
            <v>2.8929882187959501</v>
          </cell>
        </row>
        <row r="15">
          <cell r="A15">
            <v>37622</v>
          </cell>
          <cell r="B15">
            <v>6.16</v>
          </cell>
          <cell r="C15">
            <v>3.1740233911723399</v>
          </cell>
        </row>
        <row r="16">
          <cell r="A16">
            <v>37653</v>
          </cell>
          <cell r="B16">
            <v>5.3</v>
          </cell>
          <cell r="C16">
            <v>4.2823152025342903</v>
          </cell>
        </row>
        <row r="17">
          <cell r="A17">
            <v>37681</v>
          </cell>
          <cell r="B17">
            <v>3.3</v>
          </cell>
          <cell r="C17">
            <v>2.8745098063258201</v>
          </cell>
        </row>
        <row r="18">
          <cell r="A18">
            <v>37712</v>
          </cell>
          <cell r="B18">
            <v>8.14</v>
          </cell>
          <cell r="C18">
            <v>4.1996250573796701</v>
          </cell>
        </row>
        <row r="19">
          <cell r="A19">
            <v>37742</v>
          </cell>
          <cell r="B19">
            <v>3.42</v>
          </cell>
          <cell r="C19">
            <v>3.5596739792163801</v>
          </cell>
        </row>
        <row r="20">
          <cell r="A20">
            <v>37773</v>
          </cell>
          <cell r="B20">
            <v>1.1599999999999999</v>
          </cell>
          <cell r="C20">
            <v>1.60986128490285</v>
          </cell>
        </row>
        <row r="21">
          <cell r="A21">
            <v>37803</v>
          </cell>
          <cell r="B21">
            <v>3.07</v>
          </cell>
          <cell r="C21">
            <v>3.4267058227858498</v>
          </cell>
        </row>
        <row r="22">
          <cell r="A22">
            <v>37834</v>
          </cell>
          <cell r="B22">
            <v>2.74</v>
          </cell>
          <cell r="C22">
            <v>3.50313350834571</v>
          </cell>
        </row>
        <row r="23">
          <cell r="A23">
            <v>37865</v>
          </cell>
          <cell r="B23">
            <v>4.04</v>
          </cell>
          <cell r="C23">
            <v>3.3029602855784699</v>
          </cell>
        </row>
        <row r="24">
          <cell r="A24">
            <v>37895</v>
          </cell>
          <cell r="B24">
            <v>4.33</v>
          </cell>
          <cell r="C24">
            <v>3.3843070975976799</v>
          </cell>
        </row>
        <row r="25">
          <cell r="A25">
            <v>37926</v>
          </cell>
          <cell r="B25">
            <v>3</v>
          </cell>
          <cell r="C25">
            <v>4.05408765976577</v>
          </cell>
        </row>
        <row r="26">
          <cell r="A26">
            <v>37956</v>
          </cell>
          <cell r="B26">
            <v>-5.07</v>
          </cell>
          <cell r="C26">
            <v>2.3978187324784601</v>
          </cell>
        </row>
        <row r="27">
          <cell r="A27">
            <v>37987</v>
          </cell>
          <cell r="B27">
            <v>7.18</v>
          </cell>
          <cell r="C27">
            <v>4.0454524412702604</v>
          </cell>
        </row>
        <row r="28">
          <cell r="A28">
            <v>38018</v>
          </cell>
          <cell r="B28">
            <v>4.93</v>
          </cell>
          <cell r="C28">
            <v>4.2726795725340603</v>
          </cell>
        </row>
        <row r="29">
          <cell r="A29">
            <v>38047</v>
          </cell>
          <cell r="B29">
            <v>4.3499999999999996</v>
          </cell>
          <cell r="C29">
            <v>3.7378464220218102</v>
          </cell>
        </row>
        <row r="30">
          <cell r="A30">
            <v>38078</v>
          </cell>
          <cell r="B30">
            <v>6.01</v>
          </cell>
          <cell r="C30">
            <v>1.9086449576439599</v>
          </cell>
        </row>
        <row r="31">
          <cell r="A31">
            <v>38108</v>
          </cell>
          <cell r="B31">
            <v>3.92</v>
          </cell>
          <cell r="C31">
            <v>4.0796291997404603</v>
          </cell>
        </row>
        <row r="32">
          <cell r="A32">
            <v>38139</v>
          </cell>
          <cell r="B32">
            <v>4.47</v>
          </cell>
          <cell r="C32">
            <v>4.4799683018909997</v>
          </cell>
        </row>
        <row r="33">
          <cell r="A33">
            <v>38169</v>
          </cell>
          <cell r="B33">
            <v>3.27</v>
          </cell>
          <cell r="C33">
            <v>3.6678685053486402</v>
          </cell>
        </row>
        <row r="34">
          <cell r="A34">
            <v>38200</v>
          </cell>
          <cell r="B34">
            <v>3.73</v>
          </cell>
          <cell r="C34">
            <v>4.0672921210997703</v>
          </cell>
        </row>
        <row r="35">
          <cell r="A35">
            <v>38231</v>
          </cell>
          <cell r="B35">
            <v>3.61</v>
          </cell>
          <cell r="C35">
            <v>3.6684258130544301</v>
          </cell>
        </row>
        <row r="36">
          <cell r="A36">
            <v>38261</v>
          </cell>
          <cell r="B36">
            <v>4.0199999999999996</v>
          </cell>
          <cell r="C36">
            <v>3.15692094458411</v>
          </cell>
        </row>
        <row r="37">
          <cell r="A37">
            <v>38292</v>
          </cell>
          <cell r="B37">
            <v>1.81</v>
          </cell>
          <cell r="C37">
            <v>3.1938872811775298</v>
          </cell>
        </row>
        <row r="38">
          <cell r="A38">
            <v>38322</v>
          </cell>
          <cell r="B38">
            <v>-1.85</v>
          </cell>
          <cell r="C38">
            <v>5.1107597345581599</v>
          </cell>
        </row>
        <row r="39">
          <cell r="A39">
            <v>38353</v>
          </cell>
          <cell r="B39">
            <v>7.91</v>
          </cell>
          <cell r="C39">
            <v>4.8446658849481503</v>
          </cell>
        </row>
        <row r="40">
          <cell r="A40">
            <v>38384</v>
          </cell>
          <cell r="B40">
            <v>3.05</v>
          </cell>
          <cell r="C40">
            <v>2.9978813441386798</v>
          </cell>
        </row>
        <row r="41">
          <cell r="A41">
            <v>38412</v>
          </cell>
          <cell r="B41">
            <v>5.23</v>
          </cell>
          <cell r="C41">
            <v>4.4911499510252204</v>
          </cell>
        </row>
        <row r="42">
          <cell r="A42">
            <v>38443</v>
          </cell>
          <cell r="B42">
            <v>9.7899999999999991</v>
          </cell>
          <cell r="C42">
            <v>5.0545581773488601</v>
          </cell>
        </row>
        <row r="43">
          <cell r="A43">
            <v>38473</v>
          </cell>
          <cell r="B43">
            <v>3.15</v>
          </cell>
          <cell r="C43">
            <v>3.4492197043040198</v>
          </cell>
        </row>
        <row r="44">
          <cell r="A44">
            <v>38504</v>
          </cell>
          <cell r="B44">
            <v>4.25</v>
          </cell>
          <cell r="C44">
            <v>3.9866690996344998</v>
          </cell>
        </row>
        <row r="45">
          <cell r="A45">
            <v>38534</v>
          </cell>
          <cell r="B45">
            <v>3.58</v>
          </cell>
          <cell r="C45">
            <v>3.9830891415472598</v>
          </cell>
        </row>
        <row r="46">
          <cell r="A46">
            <v>38565</v>
          </cell>
          <cell r="B46">
            <v>3.79</v>
          </cell>
          <cell r="C46">
            <v>3.7778879219344801</v>
          </cell>
        </row>
        <row r="47">
          <cell r="A47">
            <v>38596</v>
          </cell>
          <cell r="B47">
            <v>2.69</v>
          </cell>
          <cell r="C47">
            <v>3.4536200713820699</v>
          </cell>
        </row>
        <row r="48">
          <cell r="A48">
            <v>38626</v>
          </cell>
          <cell r="B48">
            <v>4.38</v>
          </cell>
          <cell r="C48">
            <v>3.3279499448335201</v>
          </cell>
        </row>
        <row r="49">
          <cell r="A49">
            <v>38657</v>
          </cell>
          <cell r="B49">
            <v>1.35</v>
          </cell>
          <cell r="C49">
            <v>2.7989640568277001</v>
          </cell>
        </row>
        <row r="50">
          <cell r="A50">
            <v>38687</v>
          </cell>
          <cell r="B50">
            <v>-3.12</v>
          </cell>
          <cell r="C50">
            <v>3.65467963947532</v>
          </cell>
        </row>
        <row r="51">
          <cell r="A51">
            <v>38718</v>
          </cell>
          <cell r="B51">
            <v>3.54</v>
          </cell>
          <cell r="C51">
            <v>0.71845144801140304</v>
          </cell>
        </row>
        <row r="52">
          <cell r="A52">
            <v>38749</v>
          </cell>
          <cell r="B52">
            <v>2.56</v>
          </cell>
          <cell r="C52">
            <v>2.7901195730333801</v>
          </cell>
        </row>
        <row r="53">
          <cell r="A53">
            <v>38777</v>
          </cell>
          <cell r="B53">
            <v>4.08</v>
          </cell>
          <cell r="C53">
            <v>3.3974985176363202</v>
          </cell>
        </row>
        <row r="54">
          <cell r="A54">
            <v>38808</v>
          </cell>
          <cell r="B54">
            <v>9.65</v>
          </cell>
          <cell r="C54">
            <v>4.6380825875644902</v>
          </cell>
        </row>
        <row r="55">
          <cell r="A55">
            <v>38838</v>
          </cell>
          <cell r="B55">
            <v>2.98</v>
          </cell>
          <cell r="C55">
            <v>3.3067465088165502</v>
          </cell>
        </row>
        <row r="56">
          <cell r="A56">
            <v>38869</v>
          </cell>
          <cell r="B56">
            <v>4.51</v>
          </cell>
          <cell r="C56">
            <v>4.1156378232221602</v>
          </cell>
        </row>
        <row r="57">
          <cell r="A57">
            <v>38899</v>
          </cell>
          <cell r="B57">
            <v>2.61</v>
          </cell>
          <cell r="C57">
            <v>3.10057984867304</v>
          </cell>
        </row>
        <row r="58">
          <cell r="A58">
            <v>38930</v>
          </cell>
          <cell r="B58">
            <v>5.03</v>
          </cell>
          <cell r="C58">
            <v>4.8009278372534299</v>
          </cell>
        </row>
        <row r="59">
          <cell r="A59">
            <v>38961</v>
          </cell>
          <cell r="B59">
            <v>1.26</v>
          </cell>
          <cell r="C59">
            <v>2.6641570753018802</v>
          </cell>
        </row>
        <row r="60">
          <cell r="A60">
            <v>38991</v>
          </cell>
          <cell r="B60">
            <v>4.91</v>
          </cell>
          <cell r="C60">
            <v>3.6052401724574201</v>
          </cell>
        </row>
        <row r="61">
          <cell r="A61">
            <v>39022</v>
          </cell>
          <cell r="B61">
            <v>1.56</v>
          </cell>
          <cell r="C61">
            <v>2.8254125720930299</v>
          </cell>
        </row>
        <row r="62">
          <cell r="A62">
            <v>39052</v>
          </cell>
          <cell r="B62">
            <v>-3.94</v>
          </cell>
          <cell r="C62">
            <v>2.78725922933842</v>
          </cell>
        </row>
        <row r="63">
          <cell r="A63">
            <v>39083</v>
          </cell>
          <cell r="B63">
            <v>7.49</v>
          </cell>
          <cell r="C63">
            <v>4.1474181645154902</v>
          </cell>
        </row>
        <row r="64">
          <cell r="A64">
            <v>39114</v>
          </cell>
          <cell r="B64">
            <v>2.77</v>
          </cell>
          <cell r="C64">
            <v>3.0721200965155302</v>
          </cell>
        </row>
        <row r="65">
          <cell r="A65">
            <v>39142</v>
          </cell>
          <cell r="B65">
            <v>3.05</v>
          </cell>
          <cell r="C65">
            <v>2.4492665269568801</v>
          </cell>
        </row>
        <row r="66">
          <cell r="A66">
            <v>39173</v>
          </cell>
          <cell r="B66">
            <v>8.76</v>
          </cell>
          <cell r="C66">
            <v>3.9965316504213702</v>
          </cell>
        </row>
        <row r="67">
          <cell r="A67">
            <v>39203</v>
          </cell>
          <cell r="B67">
            <v>3.47</v>
          </cell>
          <cell r="C67">
            <v>3.8277581766571802</v>
          </cell>
        </row>
        <row r="68">
          <cell r="A68">
            <v>39234</v>
          </cell>
          <cell r="B68">
            <v>3.73</v>
          </cell>
          <cell r="C68">
            <v>3.47981799276707</v>
          </cell>
        </row>
        <row r="69">
          <cell r="A69">
            <v>39264</v>
          </cell>
          <cell r="B69">
            <v>2.72</v>
          </cell>
          <cell r="C69">
            <v>3.22421763182217</v>
          </cell>
        </row>
        <row r="70">
          <cell r="A70">
            <v>39295</v>
          </cell>
          <cell r="B70">
            <v>3.05</v>
          </cell>
          <cell r="C70">
            <v>3.07240090908418</v>
          </cell>
        </row>
        <row r="71">
          <cell r="A71">
            <v>39326</v>
          </cell>
          <cell r="B71">
            <v>1.18</v>
          </cell>
          <cell r="C71">
            <v>2.9708743695531901</v>
          </cell>
        </row>
        <row r="72">
          <cell r="A72">
            <v>39356</v>
          </cell>
          <cell r="B72">
            <v>5.03</v>
          </cell>
          <cell r="C72">
            <v>3.5502473787592401</v>
          </cell>
        </row>
        <row r="73">
          <cell r="A73">
            <v>39387</v>
          </cell>
          <cell r="B73">
            <v>2.86</v>
          </cell>
          <cell r="C73">
            <v>3.7479577899935599</v>
          </cell>
        </row>
        <row r="74">
          <cell r="A74">
            <v>39417</v>
          </cell>
          <cell r="B74">
            <v>-4.49</v>
          </cell>
          <cell r="C74">
            <v>1.93938530308463</v>
          </cell>
        </row>
        <row r="75">
          <cell r="A75">
            <v>39448</v>
          </cell>
          <cell r="B75">
            <v>8.81</v>
          </cell>
          <cell r="C75">
            <v>5.1557842968001797</v>
          </cell>
        </row>
        <row r="76">
          <cell r="A76">
            <v>39479</v>
          </cell>
          <cell r="B76">
            <v>3.36</v>
          </cell>
          <cell r="C76">
            <v>3.6152101499474498</v>
          </cell>
        </row>
        <row r="77">
          <cell r="A77">
            <v>39508</v>
          </cell>
          <cell r="B77">
            <v>5.34</v>
          </cell>
          <cell r="C77">
            <v>4.5678942805274803</v>
          </cell>
        </row>
        <row r="78">
          <cell r="A78">
            <v>39539</v>
          </cell>
          <cell r="B78">
            <v>7.82</v>
          </cell>
          <cell r="C78">
            <v>3.5687538600772801</v>
          </cell>
        </row>
        <row r="79">
          <cell r="A79">
            <v>39569</v>
          </cell>
          <cell r="B79">
            <v>3.33</v>
          </cell>
          <cell r="C79">
            <v>3.87563273799939</v>
          </cell>
        </row>
        <row r="80">
          <cell r="A80">
            <v>39600</v>
          </cell>
          <cell r="B80">
            <v>3.98</v>
          </cell>
          <cell r="C80">
            <v>3.9504143159748599</v>
          </cell>
        </row>
        <row r="81">
          <cell r="A81">
            <v>39630</v>
          </cell>
          <cell r="B81">
            <v>3.97</v>
          </cell>
          <cell r="C81">
            <v>4.4496811590314103</v>
          </cell>
        </row>
        <row r="82">
          <cell r="A82">
            <v>39661</v>
          </cell>
          <cell r="B82">
            <v>3.64</v>
          </cell>
          <cell r="C82">
            <v>3.86437725856138</v>
          </cell>
        </row>
        <row r="83">
          <cell r="A83">
            <v>39692</v>
          </cell>
          <cell r="B83">
            <v>2.52</v>
          </cell>
          <cell r="C83">
            <v>4.5324059402289896</v>
          </cell>
        </row>
        <row r="84">
          <cell r="A84">
            <v>39722</v>
          </cell>
          <cell r="B84">
            <v>6.27</v>
          </cell>
          <cell r="C84">
            <v>4.6683275976199203</v>
          </cell>
        </row>
        <row r="85">
          <cell r="A85">
            <v>39753</v>
          </cell>
          <cell r="B85">
            <v>-0.36</v>
          </cell>
          <cell r="C85">
            <v>0.19135364677275499</v>
          </cell>
        </row>
        <row r="86">
          <cell r="A86">
            <v>39783</v>
          </cell>
          <cell r="B86">
            <v>-8.1</v>
          </cell>
          <cell r="C86">
            <v>-2.6776796725754402</v>
          </cell>
        </row>
        <row r="87">
          <cell r="A87">
            <v>39814</v>
          </cell>
          <cell r="B87">
            <v>2.95</v>
          </cell>
          <cell r="C87">
            <v>-0.53161157730007502</v>
          </cell>
        </row>
        <row r="88">
          <cell r="A88">
            <v>39845</v>
          </cell>
          <cell r="B88">
            <v>1.4</v>
          </cell>
          <cell r="C88">
            <v>1.6120216971472801</v>
          </cell>
        </row>
        <row r="89">
          <cell r="A89">
            <v>39873</v>
          </cell>
          <cell r="B89">
            <v>3.03</v>
          </cell>
          <cell r="C89">
            <v>2.3903758253841398</v>
          </cell>
        </row>
        <row r="90">
          <cell r="A90">
            <v>39904</v>
          </cell>
          <cell r="B90">
            <v>4.51</v>
          </cell>
          <cell r="C90">
            <v>0.71792729411756095</v>
          </cell>
        </row>
        <row r="91">
          <cell r="A91">
            <v>39934</v>
          </cell>
          <cell r="B91">
            <v>0.79</v>
          </cell>
          <cell r="C91">
            <v>1.57724860238533</v>
          </cell>
        </row>
        <row r="92">
          <cell r="A92">
            <v>39965</v>
          </cell>
          <cell r="B92">
            <v>1.24</v>
          </cell>
          <cell r="C92">
            <v>1.4591784033758699</v>
          </cell>
        </row>
        <row r="93">
          <cell r="A93">
            <v>39995</v>
          </cell>
          <cell r="B93">
            <v>0.86</v>
          </cell>
          <cell r="C93">
            <v>1.4647992084126999</v>
          </cell>
        </row>
        <row r="94">
          <cell r="A94">
            <v>40026</v>
          </cell>
          <cell r="B94">
            <v>1.94</v>
          </cell>
          <cell r="C94">
            <v>2.3213682196869301</v>
          </cell>
        </row>
        <row r="95">
          <cell r="A95">
            <v>40057</v>
          </cell>
          <cell r="B95">
            <v>-1.88</v>
          </cell>
          <cell r="C95">
            <v>0.403908985108754</v>
          </cell>
        </row>
        <row r="96">
          <cell r="A96">
            <v>40087</v>
          </cell>
          <cell r="B96">
            <v>4.45</v>
          </cell>
          <cell r="C96">
            <v>2.9256197046348702</v>
          </cell>
        </row>
        <row r="97">
          <cell r="A97">
            <v>40118</v>
          </cell>
          <cell r="B97">
            <v>3.99</v>
          </cell>
          <cell r="C97">
            <v>4.29502240729812</v>
          </cell>
        </row>
        <row r="98">
          <cell r="A98">
            <v>40148</v>
          </cell>
          <cell r="B98">
            <v>0.05</v>
          </cell>
          <cell r="C98">
            <v>3.4437267706036998</v>
          </cell>
        </row>
        <row r="99">
          <cell r="A99">
            <v>40179</v>
          </cell>
          <cell r="B99">
            <v>5.66</v>
          </cell>
          <cell r="C99">
            <v>2.0554678117232399</v>
          </cell>
        </row>
        <row r="100">
          <cell r="A100">
            <v>40210</v>
          </cell>
          <cell r="B100">
            <v>1.1200000000000001</v>
          </cell>
          <cell r="C100">
            <v>1.5348584188996599</v>
          </cell>
        </row>
        <row r="101">
          <cell r="A101">
            <v>40238</v>
          </cell>
          <cell r="B101">
            <v>-0.05</v>
          </cell>
          <cell r="C101">
            <v>-0.15690718730321099</v>
          </cell>
        </row>
        <row r="102">
          <cell r="A102">
            <v>40269</v>
          </cell>
          <cell r="B102">
            <v>6.51</v>
          </cell>
          <cell r="C102">
            <v>3.0638086703542</v>
          </cell>
        </row>
        <row r="103">
          <cell r="A103">
            <v>40299</v>
          </cell>
          <cell r="B103">
            <v>0.15</v>
          </cell>
          <cell r="C103">
            <v>1.2206020163176901</v>
          </cell>
        </row>
        <row r="104">
          <cell r="A104">
            <v>40330</v>
          </cell>
          <cell r="B104">
            <v>0.69</v>
          </cell>
          <cell r="C104">
            <v>1.1029897602113401</v>
          </cell>
        </row>
        <row r="105">
          <cell r="A105">
            <v>40360</v>
          </cell>
          <cell r="B105">
            <v>0.47</v>
          </cell>
          <cell r="C105">
            <v>1.11886511900287</v>
          </cell>
        </row>
        <row r="106">
          <cell r="A106">
            <v>40391</v>
          </cell>
          <cell r="B106">
            <v>1.56</v>
          </cell>
          <cell r="C106">
            <v>2.2791149243470898</v>
          </cell>
        </row>
        <row r="107">
          <cell r="A107">
            <v>40422</v>
          </cell>
          <cell r="B107">
            <v>8.36</v>
          </cell>
          <cell r="C107">
            <v>10.4505978543614</v>
          </cell>
        </row>
        <row r="108">
          <cell r="A108">
            <v>40452</v>
          </cell>
          <cell r="B108">
            <v>2.77</v>
          </cell>
          <cell r="C108">
            <v>1.6249938687779499</v>
          </cell>
        </row>
        <row r="109">
          <cell r="A109">
            <v>40483</v>
          </cell>
          <cell r="B109">
            <v>1.1599999999999999</v>
          </cell>
          <cell r="C109">
            <v>1.9333596263332899</v>
          </cell>
        </row>
        <row r="110">
          <cell r="A110">
            <v>40513</v>
          </cell>
          <cell r="B110">
            <v>3.12</v>
          </cell>
          <cell r="C110">
            <v>4.9063589736420798</v>
          </cell>
        </row>
        <row r="111">
          <cell r="A111">
            <v>40544</v>
          </cell>
          <cell r="B111">
            <v>5.42</v>
          </cell>
          <cell r="C111">
            <v>1.6001322219438501</v>
          </cell>
        </row>
        <row r="112">
          <cell r="A112">
            <v>40575</v>
          </cell>
          <cell r="B112">
            <v>2.38</v>
          </cell>
          <cell r="C112">
            <v>2.88953360617176</v>
          </cell>
        </row>
        <row r="113">
          <cell r="A113">
            <v>40603</v>
          </cell>
          <cell r="B113">
            <v>3.81</v>
          </cell>
          <cell r="C113">
            <v>3.63624066728869</v>
          </cell>
        </row>
        <row r="114">
          <cell r="A114">
            <v>40634</v>
          </cell>
          <cell r="B114">
            <v>5.09</v>
          </cell>
          <cell r="C114">
            <v>2.3064079254982999</v>
          </cell>
        </row>
        <row r="115">
          <cell r="A115">
            <v>40664</v>
          </cell>
          <cell r="B115">
            <v>2.04</v>
          </cell>
          <cell r="C115">
            <v>3.1688433499126298</v>
          </cell>
        </row>
        <row r="116">
          <cell r="A116">
            <v>40695</v>
          </cell>
          <cell r="B116">
            <v>3.67</v>
          </cell>
          <cell r="C116">
            <v>4.0310874964769798</v>
          </cell>
        </row>
        <row r="117">
          <cell r="A117">
            <v>40725</v>
          </cell>
          <cell r="B117">
            <v>3.75</v>
          </cell>
          <cell r="C117">
            <v>4.1858393877980502</v>
          </cell>
        </row>
        <row r="118">
          <cell r="A118">
            <v>40756</v>
          </cell>
          <cell r="B118">
            <v>1.22</v>
          </cell>
          <cell r="C118">
            <v>2.3261339395918998</v>
          </cell>
        </row>
        <row r="119">
          <cell r="A119">
            <v>40787</v>
          </cell>
          <cell r="B119">
            <v>2.19</v>
          </cell>
          <cell r="C119">
            <v>4.0896730679992697</v>
          </cell>
        </row>
        <row r="120">
          <cell r="A120">
            <v>40817</v>
          </cell>
          <cell r="B120">
            <v>3.63</v>
          </cell>
          <cell r="C120">
            <v>2.67242982076429</v>
          </cell>
        </row>
        <row r="121">
          <cell r="A121">
            <v>40848</v>
          </cell>
          <cell r="B121">
            <v>2.1</v>
          </cell>
          <cell r="C121">
            <v>3.3002073633457099</v>
          </cell>
        </row>
        <row r="122">
          <cell r="A122">
            <v>40878</v>
          </cell>
          <cell r="B122">
            <v>0.5</v>
          </cell>
          <cell r="C122">
            <v>1.4525637713149699</v>
          </cell>
        </row>
        <row r="123">
          <cell r="A123">
            <v>40909</v>
          </cell>
          <cell r="B123">
            <v>7.14</v>
          </cell>
          <cell r="C123">
            <v>2.7454965706255399</v>
          </cell>
        </row>
        <row r="124">
          <cell r="A124">
            <v>40940</v>
          </cell>
          <cell r="B124">
            <v>2.59</v>
          </cell>
          <cell r="C124">
            <v>3.2201453773662401</v>
          </cell>
        </row>
        <row r="125">
          <cell r="A125">
            <v>40969</v>
          </cell>
          <cell r="B125">
            <v>2.63</v>
          </cell>
          <cell r="C125">
            <v>2.5203806852058102</v>
          </cell>
        </row>
        <row r="126">
          <cell r="A126">
            <v>41000</v>
          </cell>
          <cell r="B126">
            <v>3.69</v>
          </cell>
          <cell r="C126">
            <v>1.3265638070327199</v>
          </cell>
        </row>
        <row r="127">
          <cell r="A127">
            <v>41030</v>
          </cell>
          <cell r="B127">
            <v>0.66</v>
          </cell>
          <cell r="C127">
            <v>1.80728592292886</v>
          </cell>
        </row>
        <row r="128">
          <cell r="A128">
            <v>41061</v>
          </cell>
          <cell r="B128">
            <v>0.71</v>
          </cell>
          <cell r="C128">
            <v>1.2199712647499099</v>
          </cell>
        </row>
        <row r="129">
          <cell r="A129">
            <v>41091</v>
          </cell>
          <cell r="B129">
            <v>1.36</v>
          </cell>
          <cell r="C129">
            <v>1.8663092835259101</v>
          </cell>
        </row>
        <row r="130">
          <cell r="A130">
            <v>41122</v>
          </cell>
          <cell r="B130">
            <v>0.72</v>
          </cell>
          <cell r="C130">
            <v>1.95377576295013</v>
          </cell>
        </row>
        <row r="131">
          <cell r="A131">
            <v>41153</v>
          </cell>
          <cell r="B131">
            <v>0.4</v>
          </cell>
          <cell r="C131">
            <v>2.4733039313916301</v>
          </cell>
        </row>
        <row r="132">
          <cell r="A132">
            <v>41183</v>
          </cell>
          <cell r="B132">
            <v>2.87</v>
          </cell>
          <cell r="C132">
            <v>1.9739644567932999</v>
          </cell>
        </row>
        <row r="133">
          <cell r="A133">
            <v>41214</v>
          </cell>
          <cell r="B133">
            <v>-1.29</v>
          </cell>
          <cell r="C133">
            <v>0.395939742748735</v>
          </cell>
        </row>
        <row r="134">
          <cell r="A134">
            <v>41244</v>
          </cell>
          <cell r="B134">
            <v>5.38</v>
          </cell>
          <cell r="C134">
            <v>5.3408238691313201</v>
          </cell>
        </row>
        <row r="135">
          <cell r="A135">
            <v>41275</v>
          </cell>
          <cell r="B135">
            <v>7.4</v>
          </cell>
          <cell r="C135">
            <v>2.45267895116671</v>
          </cell>
        </row>
        <row r="136">
          <cell r="A136">
            <v>41306</v>
          </cell>
          <cell r="B136">
            <v>-0.76</v>
          </cell>
          <cell r="C136">
            <v>0.154733754902418</v>
          </cell>
        </row>
        <row r="137">
          <cell r="A137">
            <v>41334</v>
          </cell>
          <cell r="B137">
            <v>0.81</v>
          </cell>
          <cell r="C137">
            <v>0.79733294414386302</v>
          </cell>
        </row>
        <row r="138">
          <cell r="A138">
            <v>41365</v>
          </cell>
          <cell r="B138">
            <v>2.31</v>
          </cell>
          <cell r="C138">
            <v>-5.0989172131462403E-2</v>
          </cell>
        </row>
        <row r="139">
          <cell r="A139">
            <v>41395</v>
          </cell>
          <cell r="B139">
            <v>1.29</v>
          </cell>
          <cell r="C139">
            <v>2.3836072064568898</v>
          </cell>
        </row>
        <row r="140">
          <cell r="A140">
            <v>41426</v>
          </cell>
          <cell r="B140">
            <v>1.25</v>
          </cell>
          <cell r="C140">
            <v>1.68534332386746</v>
          </cell>
        </row>
        <row r="141">
          <cell r="A141">
            <v>41456</v>
          </cell>
          <cell r="B141">
            <v>0.51</v>
          </cell>
          <cell r="C141">
            <v>1.0841612581528599</v>
          </cell>
        </row>
        <row r="142">
          <cell r="A142">
            <v>41487</v>
          </cell>
          <cell r="B142">
            <v>-0.1</v>
          </cell>
          <cell r="C142">
            <v>1.2350486269999199</v>
          </cell>
        </row>
        <row r="143">
          <cell r="A143">
            <v>41518</v>
          </cell>
          <cell r="B143">
            <v>-2.02</v>
          </cell>
          <cell r="C143">
            <v>0.43891462431475198</v>
          </cell>
        </row>
        <row r="144">
          <cell r="A144">
            <v>41548</v>
          </cell>
          <cell r="B144">
            <v>1.3</v>
          </cell>
          <cell r="C144">
            <v>0.47664801117823602</v>
          </cell>
        </row>
        <row r="145">
          <cell r="A145">
            <v>41579</v>
          </cell>
          <cell r="B145">
            <v>6.32</v>
          </cell>
          <cell r="C145">
            <v>8.0467665739409409</v>
          </cell>
        </row>
        <row r="146">
          <cell r="A146">
            <v>41609</v>
          </cell>
          <cell r="B146">
            <v>2.23</v>
          </cell>
          <cell r="C146">
            <v>2.4012346203714698</v>
          </cell>
        </row>
        <row r="147">
          <cell r="A147">
            <v>41640</v>
          </cell>
          <cell r="B147">
            <v>4.3899999999999997</v>
          </cell>
          <cell r="C147">
            <v>-0.91408387439844097</v>
          </cell>
        </row>
        <row r="148">
          <cell r="A148">
            <v>41671</v>
          </cell>
          <cell r="B148">
            <v>0.47</v>
          </cell>
          <cell r="C148">
            <v>1.26996285557832</v>
          </cell>
        </row>
        <row r="149">
          <cell r="A149">
            <v>41699</v>
          </cell>
          <cell r="B149">
            <v>0.75</v>
          </cell>
          <cell r="C149">
            <v>0.62392761203953195</v>
          </cell>
        </row>
        <row r="150">
          <cell r="A150">
            <v>41730</v>
          </cell>
          <cell r="B150">
            <v>3.52</v>
          </cell>
          <cell r="C150">
            <v>0.65024138517811203</v>
          </cell>
        </row>
        <row r="151">
          <cell r="A151">
            <v>41760</v>
          </cell>
          <cell r="B151">
            <v>-2.2999999999999998</v>
          </cell>
          <cell r="C151">
            <v>-0.99209751195838003</v>
          </cell>
        </row>
        <row r="152">
          <cell r="A152">
            <v>41791</v>
          </cell>
          <cell r="B152">
            <v>-0.46</v>
          </cell>
          <cell r="C152">
            <v>-8.9774243960447104E-3</v>
          </cell>
        </row>
        <row r="153">
          <cell r="A153">
            <v>41821</v>
          </cell>
          <cell r="B153">
            <v>-0.97</v>
          </cell>
          <cell r="C153">
            <v>-0.38273636346795997</v>
          </cell>
        </row>
        <row r="154">
          <cell r="A154">
            <v>41852</v>
          </cell>
          <cell r="B154">
            <v>-2.99</v>
          </cell>
          <cell r="C154">
            <v>-1.5631974716492301</v>
          </cell>
        </row>
        <row r="155">
          <cell r="A155">
            <v>41883</v>
          </cell>
          <cell r="B155">
            <v>-5.19</v>
          </cell>
          <cell r="C155">
            <v>-2.5918697458175899</v>
          </cell>
        </row>
        <row r="156">
          <cell r="A156">
            <v>41913</v>
          </cell>
          <cell r="B156">
            <v>0.73</v>
          </cell>
          <cell r="C156">
            <v>-0.116121287553365</v>
          </cell>
        </row>
        <row r="157">
          <cell r="A157">
            <v>41944</v>
          </cell>
          <cell r="B157">
            <v>-1.62</v>
          </cell>
          <cell r="C157">
            <v>0.122658904313435</v>
          </cell>
        </row>
        <row r="158">
          <cell r="A158">
            <v>41974</v>
          </cell>
          <cell r="B158">
            <v>-2.57</v>
          </cell>
          <cell r="C158">
            <v>-1.45780773150612</v>
          </cell>
        </row>
        <row r="159">
          <cell r="A159">
            <v>42005</v>
          </cell>
          <cell r="B159">
            <v>4.4400000000000004</v>
          </cell>
          <cell r="C159">
            <v>-1.6690189105940101</v>
          </cell>
        </row>
        <row r="160">
          <cell r="A160">
            <v>42036</v>
          </cell>
          <cell r="B160">
            <v>-0.49</v>
          </cell>
          <cell r="C160">
            <v>0.51198205026678301</v>
          </cell>
        </row>
        <row r="161">
          <cell r="A161">
            <v>42064</v>
          </cell>
          <cell r="B161">
            <v>0.05</v>
          </cell>
          <cell r="C161">
            <v>-2.8944764078671598E-2</v>
          </cell>
        </row>
        <row r="162">
          <cell r="A162">
            <v>42095</v>
          </cell>
          <cell r="B162">
            <v>2.7</v>
          </cell>
          <cell r="C162">
            <v>-0.51361286623972302</v>
          </cell>
        </row>
        <row r="163">
          <cell r="A163">
            <v>42125</v>
          </cell>
          <cell r="B163">
            <v>-1.4</v>
          </cell>
          <cell r="C163">
            <v>-6.9438905398861606E-2</v>
          </cell>
        </row>
        <row r="164">
          <cell r="A164">
            <v>42156</v>
          </cell>
          <cell r="B164">
            <v>-1.9</v>
          </cell>
          <cell r="C164">
            <v>-1.3385883309453901</v>
          </cell>
        </row>
        <row r="165">
          <cell r="A165">
            <v>42186</v>
          </cell>
          <cell r="B165">
            <v>-1.98</v>
          </cell>
          <cell r="C165">
            <v>-1.3903855430188199</v>
          </cell>
        </row>
        <row r="166">
          <cell r="A166">
            <v>42217</v>
          </cell>
          <cell r="B166">
            <v>-1.46</v>
          </cell>
          <cell r="C166">
            <v>-0.239670333161146</v>
          </cell>
        </row>
        <row r="167">
          <cell r="A167">
            <v>42248</v>
          </cell>
          <cell r="B167">
            <v>-1.46</v>
          </cell>
          <cell r="C167">
            <v>0.67812980088602903</v>
          </cell>
        </row>
        <row r="168">
          <cell r="A168">
            <v>42278</v>
          </cell>
          <cell r="B168">
            <v>-2.21</v>
          </cell>
          <cell r="C168">
            <v>-3.00386508803102</v>
          </cell>
        </row>
        <row r="169">
          <cell r="A169">
            <v>42309</v>
          </cell>
          <cell r="B169">
            <v>-3.81</v>
          </cell>
          <cell r="C169">
            <v>-1.8119685113420401</v>
          </cell>
        </row>
        <row r="170">
          <cell r="A170">
            <v>42339</v>
          </cell>
          <cell r="B170">
            <v>-13.9</v>
          </cell>
          <cell r="C170">
            <v>-12.0217707773163</v>
          </cell>
        </row>
        <row r="171">
          <cell r="A171">
            <v>42370</v>
          </cell>
          <cell r="B171">
            <v>5.79</v>
          </cell>
          <cell r="C171">
            <v>-1.4939738103045099</v>
          </cell>
        </row>
        <row r="172">
          <cell r="A172">
            <v>42401</v>
          </cell>
          <cell r="B172">
            <v>-4.7</v>
          </cell>
          <cell r="C172">
            <v>-3.1066916552124102</v>
          </cell>
        </row>
        <row r="173">
          <cell r="A173">
            <v>42430</v>
          </cell>
          <cell r="B173">
            <v>-2.02</v>
          </cell>
          <cell r="C173">
            <v>-1.79118902454051</v>
          </cell>
        </row>
        <row r="174">
          <cell r="A174">
            <v>42461</v>
          </cell>
          <cell r="B174">
            <v>1.95</v>
          </cell>
          <cell r="C174">
            <v>-1.4674562957266499</v>
          </cell>
        </row>
        <row r="175">
          <cell r="A175">
            <v>42491</v>
          </cell>
          <cell r="B175">
            <v>-3.51</v>
          </cell>
          <cell r="C175">
            <v>-1.93902348595296</v>
          </cell>
        </row>
        <row r="176">
          <cell r="A176">
            <v>42522</v>
          </cell>
          <cell r="B176">
            <v>-1.93</v>
          </cell>
          <cell r="C176">
            <v>-1.3593166029511601</v>
          </cell>
        </row>
        <row r="177">
          <cell r="A177">
            <v>42552</v>
          </cell>
          <cell r="B177">
            <v>-2.4500000000000002</v>
          </cell>
          <cell r="C177">
            <v>-1.99225820381931</v>
          </cell>
        </row>
        <row r="178">
          <cell r="A178">
            <v>42583</v>
          </cell>
          <cell r="B178">
            <v>-4.2</v>
          </cell>
          <cell r="C178">
            <v>-3.0094479384961801</v>
          </cell>
        </row>
        <row r="179">
          <cell r="A179">
            <v>42614</v>
          </cell>
          <cell r="B179">
            <v>-5.08</v>
          </cell>
          <cell r="C179">
            <v>-2.9248538461078502</v>
          </cell>
        </row>
        <row r="180">
          <cell r="A180">
            <v>42644</v>
          </cell>
          <cell r="B180">
            <v>7.34</v>
          </cell>
          <cell r="C180">
            <v>6.0491039470657704</v>
          </cell>
        </row>
        <row r="181">
          <cell r="A181">
            <v>42675</v>
          </cell>
          <cell r="B181">
            <v>-7.17</v>
          </cell>
          <cell r="C181">
            <v>-5.1372134678139103</v>
          </cell>
        </row>
        <row r="182">
          <cell r="A182">
            <v>42705</v>
          </cell>
          <cell r="B182">
            <v>-12.93</v>
          </cell>
          <cell r="C182">
            <v>-10.337207706214301</v>
          </cell>
        </row>
        <row r="183">
          <cell r="A183">
            <v>42736</v>
          </cell>
          <cell r="B183">
            <v>7.15</v>
          </cell>
          <cell r="C183">
            <v>-1.2300873568855699</v>
          </cell>
        </row>
        <row r="184">
          <cell r="A184">
            <v>42767</v>
          </cell>
          <cell r="B184">
            <v>-4.59</v>
          </cell>
          <cell r="C184">
            <v>-2.78162640409036</v>
          </cell>
        </row>
        <row r="185">
          <cell r="A185">
            <v>42795</v>
          </cell>
          <cell r="B185">
            <v>-1.97</v>
          </cell>
          <cell r="C185">
            <v>-1.2931165039930099</v>
          </cell>
        </row>
        <row r="186">
          <cell r="A186">
            <v>42826</v>
          </cell>
          <cell r="B186">
            <v>2.4</v>
          </cell>
          <cell r="C186">
            <v>-0.94627386081579601</v>
          </cell>
        </row>
        <row r="187">
          <cell r="A187">
            <v>42856</v>
          </cell>
          <cell r="B187">
            <v>-5.58</v>
          </cell>
          <cell r="C187">
            <v>-3.7224102829496601</v>
          </cell>
        </row>
        <row r="188">
          <cell r="A188">
            <v>42887</v>
          </cell>
          <cell r="B188">
            <v>-3.61</v>
          </cell>
          <cell r="C188">
            <v>-2.7765093083397598</v>
          </cell>
        </row>
        <row r="189">
          <cell r="A189">
            <v>42917</v>
          </cell>
          <cell r="B189">
            <v>-2.94</v>
          </cell>
          <cell r="C189">
            <v>-2.52771054893508</v>
          </cell>
        </row>
        <row r="190">
          <cell r="A190">
            <v>42948</v>
          </cell>
          <cell r="B190">
            <v>-1.71</v>
          </cell>
          <cell r="C190">
            <v>-0.63153792302374101</v>
          </cell>
        </row>
        <row r="191">
          <cell r="A191">
            <v>42979</v>
          </cell>
          <cell r="B191">
            <v>-3.91</v>
          </cell>
          <cell r="C191">
            <v>-1.7832299822842801</v>
          </cell>
        </row>
        <row r="192">
          <cell r="A192">
            <v>43009</v>
          </cell>
          <cell r="B192">
            <v>0.84</v>
          </cell>
          <cell r="C192">
            <v>-0.92172756548192802</v>
          </cell>
        </row>
        <row r="193">
          <cell r="A193">
            <v>43040</v>
          </cell>
          <cell r="B193">
            <v>-0.16</v>
          </cell>
          <cell r="C193">
            <v>1.1604630324891101</v>
          </cell>
        </row>
        <row r="194">
          <cell r="A194">
            <v>43070</v>
          </cell>
          <cell r="B194">
            <v>-5.59</v>
          </cell>
          <cell r="C194">
            <v>-2.2570179835272501</v>
          </cell>
        </row>
        <row r="195">
          <cell r="A195">
            <v>43101</v>
          </cell>
          <cell r="B195">
            <v>8.49</v>
          </cell>
          <cell r="C195">
            <v>-0.55074852932846396</v>
          </cell>
        </row>
        <row r="196">
          <cell r="A196">
            <v>43132</v>
          </cell>
          <cell r="B196">
            <v>-3.22</v>
          </cell>
          <cell r="C196">
            <v>-1.40963879577615</v>
          </cell>
        </row>
        <row r="197">
          <cell r="A197">
            <v>43160</v>
          </cell>
          <cell r="B197">
            <v>-4.26</v>
          </cell>
          <cell r="C197">
            <v>-2.8924585110504402</v>
          </cell>
        </row>
        <row r="198">
          <cell r="A198">
            <v>43191</v>
          </cell>
          <cell r="B198">
            <v>0.49</v>
          </cell>
          <cell r="C198">
            <v>-2.4161622451563698</v>
          </cell>
        </row>
        <row r="199">
          <cell r="A199">
            <v>43221</v>
          </cell>
          <cell r="B199">
            <v>-1.46</v>
          </cell>
          <cell r="C199">
            <v>0.211839559912475</v>
          </cell>
        </row>
        <row r="200">
          <cell r="A200">
            <v>43252</v>
          </cell>
          <cell r="B200">
            <v>-2.31</v>
          </cell>
          <cell r="C200">
            <v>-1.4551748023393001</v>
          </cell>
        </row>
        <row r="201">
          <cell r="A201">
            <v>43282</v>
          </cell>
          <cell r="B201">
            <v>-0.56999999999999995</v>
          </cell>
          <cell r="C201">
            <v>-0.38480619082067802</v>
          </cell>
        </row>
        <row r="202">
          <cell r="A202">
            <v>43313</v>
          </cell>
          <cell r="B202">
            <v>-2.82</v>
          </cell>
          <cell r="C202">
            <v>-1.5536576109367799</v>
          </cell>
        </row>
        <row r="203">
          <cell r="A203">
            <v>43344</v>
          </cell>
          <cell r="B203">
            <v>-4.2699999999999996</v>
          </cell>
          <cell r="C203">
            <v>-2.32291988496371</v>
          </cell>
        </row>
        <row r="204">
          <cell r="A204">
            <v>43374</v>
          </cell>
          <cell r="B204">
            <v>1.27</v>
          </cell>
          <cell r="C204">
            <v>-0.77072306129303303</v>
          </cell>
        </row>
        <row r="205">
          <cell r="A205">
            <v>43405</v>
          </cell>
          <cell r="B205">
            <v>-2.57</v>
          </cell>
          <cell r="C205">
            <v>-1.2575624996999799</v>
          </cell>
        </row>
        <row r="206">
          <cell r="A206">
            <v>43435</v>
          </cell>
          <cell r="B206">
            <v>-6.86</v>
          </cell>
          <cell r="C206">
            <v>-3.1804981756986099</v>
          </cell>
        </row>
        <row r="207">
          <cell r="A207">
            <v>43466</v>
          </cell>
          <cell r="B207">
            <v>8.11</v>
          </cell>
          <cell r="C207">
            <v>-1.29562429943333</v>
          </cell>
        </row>
        <row r="208">
          <cell r="A208">
            <v>43497</v>
          </cell>
          <cell r="B208">
            <v>-2.59</v>
          </cell>
          <cell r="C208">
            <v>-0.81453722628830105</v>
          </cell>
        </row>
        <row r="209">
          <cell r="A209">
            <v>43525</v>
          </cell>
          <cell r="B209">
            <v>-3.1</v>
          </cell>
          <cell r="C209">
            <v>-1.5344820381333499</v>
          </cell>
        </row>
        <row r="210">
          <cell r="A210">
            <v>43556</v>
          </cell>
          <cell r="B210">
            <v>1.08</v>
          </cell>
          <cell r="C210">
            <v>-1.72190218307152</v>
          </cell>
        </row>
        <row r="211">
          <cell r="A211">
            <v>43586</v>
          </cell>
          <cell r="B211">
            <v>-2.11</v>
          </cell>
          <cell r="C211">
            <v>-0.15786151533030199</v>
          </cell>
        </row>
        <row r="212">
          <cell r="A212">
            <v>43617</v>
          </cell>
          <cell r="B212">
            <v>-2.13</v>
          </cell>
          <cell r="C212">
            <v>-1.35219643134932</v>
          </cell>
        </row>
        <row r="213">
          <cell r="A213">
            <v>43647</v>
          </cell>
          <cell r="B213">
            <v>-0.44</v>
          </cell>
          <cell r="C213">
            <v>-0.161344325838543</v>
          </cell>
        </row>
        <row r="214">
          <cell r="A214">
            <v>43678</v>
          </cell>
          <cell r="B214">
            <v>-2.14</v>
          </cell>
          <cell r="C214">
            <v>-0.68444157173870401</v>
          </cell>
        </row>
        <row r="215">
          <cell r="A215">
            <v>43709</v>
          </cell>
          <cell r="B215">
            <v>-3.32</v>
          </cell>
          <cell r="C215">
            <v>-1.9085811190583799</v>
          </cell>
        </row>
        <row r="216">
          <cell r="A216">
            <v>43739</v>
          </cell>
          <cell r="B216">
            <v>1.45</v>
          </cell>
          <cell r="C216">
            <v>-0.61818832481893105</v>
          </cell>
        </row>
        <row r="217">
          <cell r="A217">
            <v>43770</v>
          </cell>
          <cell r="B217">
            <v>-2.4</v>
          </cell>
          <cell r="C217">
            <v>-0.92751642101529197</v>
          </cell>
        </row>
        <row r="218">
          <cell r="A218">
            <v>43800</v>
          </cell>
          <cell r="B218">
            <v>-2.12</v>
          </cell>
          <cell r="C218">
            <v>1.38130736521179</v>
          </cell>
        </row>
        <row r="219">
          <cell r="A219">
            <v>43831</v>
          </cell>
          <cell r="B219">
            <v>9.14</v>
          </cell>
          <cell r="C219">
            <v>-0.56521096421762396</v>
          </cell>
        </row>
        <row r="220">
          <cell r="A220">
            <v>43862</v>
          </cell>
          <cell r="B220">
            <v>-3.37</v>
          </cell>
          <cell r="C220">
            <v>-1.51158073439789</v>
          </cell>
        </row>
        <row r="221">
          <cell r="A221">
            <v>43891</v>
          </cell>
          <cell r="B221">
            <v>-3.71</v>
          </cell>
          <cell r="C221">
            <v>-2.1855384564879099</v>
          </cell>
        </row>
        <row r="222">
          <cell r="A222">
            <v>43922</v>
          </cell>
          <cell r="B222">
            <v>-16.559999999999999</v>
          </cell>
          <cell r="C222">
            <v>-19.478257809730401</v>
          </cell>
        </row>
        <row r="223">
          <cell r="A223">
            <v>43952</v>
          </cell>
          <cell r="B223">
            <v>-22.69</v>
          </cell>
          <cell r="C223">
            <v>-20.0927333405692</v>
          </cell>
        </row>
        <row r="224">
          <cell r="A224">
            <v>43983</v>
          </cell>
          <cell r="B224">
            <v>-30.99</v>
          </cell>
          <cell r="C224">
            <v>-30.394839710343199</v>
          </cell>
        </row>
        <row r="225">
          <cell r="A225">
            <v>44013</v>
          </cell>
          <cell r="B225">
            <v>-12.57</v>
          </cell>
          <cell r="C225">
            <v>-11.9102799666957</v>
          </cell>
        </row>
        <row r="226">
          <cell r="A226">
            <v>44044</v>
          </cell>
          <cell r="B226">
            <v>-13.74</v>
          </cell>
          <cell r="C226">
            <v>-12.0554290711026</v>
          </cell>
        </row>
        <row r="227">
          <cell r="A227">
            <v>44075</v>
          </cell>
          <cell r="B227">
            <v>-9.98</v>
          </cell>
          <cell r="C227">
            <v>-9.3985762175207501</v>
          </cell>
        </row>
        <row r="228">
          <cell r="A228">
            <v>44105</v>
          </cell>
          <cell r="B228">
            <v>0.44</v>
          </cell>
          <cell r="C228">
            <v>-1.5791257444435001</v>
          </cell>
        </row>
        <row r="229">
          <cell r="A229">
            <v>44136</v>
          </cell>
          <cell r="B229">
            <v>-2.68</v>
          </cell>
          <cell r="C229">
            <v>-1.09174966611291</v>
          </cell>
        </row>
        <row r="230">
          <cell r="A230">
            <v>44166</v>
          </cell>
          <cell r="B230">
            <v>-7.38</v>
          </cell>
          <cell r="C230">
            <v>-3.5493383845271098</v>
          </cell>
        </row>
        <row r="231">
          <cell r="A231">
            <v>44197</v>
          </cell>
          <cell r="B231">
            <v>8.58</v>
          </cell>
          <cell r="C231">
            <v>-1.3762096310462</v>
          </cell>
        </row>
        <row r="232">
          <cell r="A232">
            <v>44228</v>
          </cell>
          <cell r="B232">
            <v>-1.67</v>
          </cell>
          <cell r="C232">
            <v>0.101911008724927</v>
          </cell>
        </row>
        <row r="233">
          <cell r="A233">
            <v>44256</v>
          </cell>
          <cell r="B233">
            <v>0.65</v>
          </cell>
          <cell r="C233">
            <v>1.7841565331701399</v>
          </cell>
        </row>
        <row r="234">
          <cell r="A234">
            <v>44287</v>
          </cell>
          <cell r="B234">
            <v>3.31</v>
          </cell>
          <cell r="C234">
            <v>0.43046792937366801</v>
          </cell>
        </row>
        <row r="235">
          <cell r="A235">
            <v>44317</v>
          </cell>
          <cell r="B235">
            <v>-2.14</v>
          </cell>
          <cell r="C235">
            <v>1.1410142373366601</v>
          </cell>
        </row>
        <row r="236">
          <cell r="A236">
            <v>44348</v>
          </cell>
          <cell r="B236">
            <v>-9.0399999999999991</v>
          </cell>
          <cell r="C236">
            <v>-8.5419159318189095</v>
          </cell>
        </row>
        <row r="237">
          <cell r="A237">
            <v>44378</v>
          </cell>
          <cell r="B237">
            <v>-1.36</v>
          </cell>
          <cell r="C237">
            <v>-0.47766967860250598</v>
          </cell>
        </row>
        <row r="238">
          <cell r="A238">
            <v>44409</v>
          </cell>
          <cell r="B238">
            <v>2.2200000000000002</v>
          </cell>
          <cell r="C238">
            <v>4.0710666422143902</v>
          </cell>
        </row>
        <row r="239">
          <cell r="A239">
            <v>44440</v>
          </cell>
          <cell r="B239">
            <v>1.73</v>
          </cell>
          <cell r="C239">
            <v>2.1052775716842702</v>
          </cell>
        </row>
        <row r="240">
          <cell r="A240">
            <v>44470</v>
          </cell>
          <cell r="B240">
            <v>4.6900000000000004</v>
          </cell>
          <cell r="C240">
            <v>2.5945002724378101</v>
          </cell>
        </row>
        <row r="241">
          <cell r="A241">
            <v>44501</v>
          </cell>
          <cell r="B241">
            <v>1.95</v>
          </cell>
          <cell r="C241">
            <v>3.6644348717116499</v>
          </cell>
        </row>
        <row r="242">
          <cell r="A242">
            <v>44531</v>
          </cell>
          <cell r="B242">
            <v>0.02</v>
          </cell>
          <cell r="C242">
            <v>3.39640133452603</v>
          </cell>
        </row>
        <row r="243">
          <cell r="A243">
            <v>44562</v>
          </cell>
          <cell r="B243">
            <v>14.01</v>
          </cell>
          <cell r="C243">
            <v>3.5565188055642301</v>
          </cell>
        </row>
        <row r="244">
          <cell r="A244">
            <v>44593</v>
          </cell>
          <cell r="B244">
            <v>0.46</v>
          </cell>
          <cell r="C244">
            <v>2.1677100682800798</v>
          </cell>
        </row>
        <row r="245">
          <cell r="A245">
            <v>44621</v>
          </cell>
          <cell r="B245">
            <v>0.52</v>
          </cell>
          <cell r="C245">
            <v>1.67377103871915</v>
          </cell>
        </row>
        <row r="246">
          <cell r="A246">
            <v>44652</v>
          </cell>
          <cell r="B246">
            <v>4.76</v>
          </cell>
          <cell r="C246">
            <v>1.8631101763465201</v>
          </cell>
        </row>
        <row r="247">
          <cell r="A247">
            <v>44682</v>
          </cell>
          <cell r="B247">
            <v>-3.99</v>
          </cell>
          <cell r="C247">
            <v>-6.3481423525633601E-2</v>
          </cell>
        </row>
        <row r="248">
          <cell r="A248">
            <v>44713</v>
          </cell>
          <cell r="B248">
            <v>1.74</v>
          </cell>
          <cell r="C248">
            <v>2.0683555455801401</v>
          </cell>
        </row>
        <row r="249">
          <cell r="A249">
            <v>44743</v>
          </cell>
          <cell r="B249">
            <v>2.38</v>
          </cell>
          <cell r="C249">
            <v>2.8425981637464299</v>
          </cell>
        </row>
        <row r="250">
          <cell r="A250">
            <v>44774</v>
          </cell>
          <cell r="B250">
            <v>-3.53</v>
          </cell>
          <cell r="C250">
            <v>-0.92062676757871897</v>
          </cell>
        </row>
        <row r="251">
          <cell r="A251">
            <v>44805</v>
          </cell>
          <cell r="B251">
            <v>1.3</v>
          </cell>
          <cell r="C251">
            <v>1.57000781336657</v>
          </cell>
        </row>
        <row r="252">
          <cell r="A252">
            <v>44835</v>
          </cell>
          <cell r="B252">
            <v>3.28</v>
          </cell>
          <cell r="C252">
            <v>1.18751851183671</v>
          </cell>
        </row>
        <row r="253">
          <cell r="A253">
            <v>44866</v>
          </cell>
          <cell r="B253">
            <v>-2.4</v>
          </cell>
          <cell r="C253">
            <v>-0.21287077625041201</v>
          </cell>
        </row>
        <row r="254">
          <cell r="A254">
            <v>44896</v>
          </cell>
          <cell r="B254">
            <v>-1.4</v>
          </cell>
          <cell r="C254">
            <v>1.73486486479775</v>
          </cell>
        </row>
      </sheetData>
      <sheetData sheetId="23"/>
      <sheetData sheetId="24">
        <row r="2">
          <cell r="B2">
            <v>4.6200762008957401</v>
          </cell>
          <cell r="C2">
            <v>4.5995696364174501</v>
          </cell>
        </row>
        <row r="3">
          <cell r="B3">
            <v>4.62483101697224</v>
          </cell>
          <cell r="C3">
            <v>4.6109381704672101</v>
          </cell>
        </row>
        <row r="4">
          <cell r="B4">
            <v>4.6295730164459403</v>
          </cell>
          <cell r="C4">
            <v>4.6474760394742098</v>
          </cell>
        </row>
        <row r="5">
          <cell r="B5">
            <v>4.6342806996849699</v>
          </cell>
          <cell r="C5">
            <v>4.6378396939174298</v>
          </cell>
        </row>
        <row r="6">
          <cell r="B6">
            <v>4.6389437564468698</v>
          </cell>
          <cell r="C6">
            <v>4.6482547920325397</v>
          </cell>
        </row>
        <row r="7">
          <cell r="B7">
            <v>4.6435541008605501</v>
          </cell>
          <cell r="C7">
            <v>4.65358656396364</v>
          </cell>
        </row>
        <row r="8">
          <cell r="B8">
            <v>4.6481094664521896</v>
          </cell>
          <cell r="C8">
            <v>4.6660901375668402</v>
          </cell>
        </row>
        <row r="9">
          <cell r="B9">
            <v>4.6526138570373901</v>
          </cell>
          <cell r="C9">
            <v>4.6744079993754903</v>
          </cell>
        </row>
        <row r="10">
          <cell r="B10">
            <v>4.65708251435119</v>
          </cell>
          <cell r="C10">
            <v>4.6544577694930096</v>
          </cell>
        </row>
        <row r="11">
          <cell r="B11">
            <v>4.6615443014676101</v>
          </cell>
          <cell r="C11">
            <v>4.6712320092208701</v>
          </cell>
        </row>
        <row r="12">
          <cell r="B12">
            <v>4.66602644099512</v>
          </cell>
          <cell r="C12">
            <v>4.6712001821404101</v>
          </cell>
        </row>
        <row r="13">
          <cell r="B13">
            <v>4.6705622103595497</v>
          </cell>
          <cell r="C13">
            <v>4.6596142640909601</v>
          </cell>
        </row>
        <row r="14">
          <cell r="B14">
            <v>4.6751881205749299</v>
          </cell>
          <cell r="C14">
            <v>4.6613882408682699</v>
          </cell>
        </row>
        <row r="15">
          <cell r="B15">
            <v>4.6799338401888804</v>
          </cell>
          <cell r="C15">
            <v>4.6665733371517097</v>
          </cell>
        </row>
        <row r="16">
          <cell r="B16">
            <v>4.6848204128242097</v>
          </cell>
          <cell r="C16">
            <v>4.6667414122942503</v>
          </cell>
        </row>
        <row r="17">
          <cell r="B17">
            <v>4.6898605317893098</v>
          </cell>
          <cell r="C17">
            <v>4.68076642035206</v>
          </cell>
        </row>
        <row r="18">
          <cell r="B18">
            <v>4.6950555910172698</v>
          </cell>
          <cell r="C18">
            <v>4.69126787235016</v>
          </cell>
        </row>
        <row r="19">
          <cell r="B19">
            <v>4.7004013006215004</v>
          </cell>
          <cell r="C19">
            <v>4.7052039844116198</v>
          </cell>
        </row>
        <row r="20">
          <cell r="B20">
            <v>4.7058910033912698</v>
          </cell>
          <cell r="C20">
            <v>4.7167745258763096</v>
          </cell>
        </row>
        <row r="21">
          <cell r="B21">
            <v>4.7115210437931996</v>
          </cell>
          <cell r="C21">
            <v>4.7288867134011499</v>
          </cell>
        </row>
        <row r="22">
          <cell r="B22">
            <v>4.7172945684954604</v>
          </cell>
          <cell r="C22">
            <v>4.7330294515907703</v>
          </cell>
        </row>
        <row r="23">
          <cell r="B23">
            <v>4.7232255777097603</v>
          </cell>
          <cell r="C23">
            <v>4.72793788987779</v>
          </cell>
        </row>
        <row r="24">
          <cell r="B24">
            <v>4.7293379059496896</v>
          </cell>
          <cell r="C24">
            <v>4.7225355494472696</v>
          </cell>
        </row>
        <row r="25">
          <cell r="B25">
            <v>4.7356583329240003</v>
          </cell>
          <cell r="C25">
            <v>4.7198942684280398</v>
          </cell>
        </row>
        <row r="26">
          <cell r="B26">
            <v>4.7422093868685904</v>
          </cell>
          <cell r="C26">
            <v>4.7438787656203303</v>
          </cell>
        </row>
        <row r="27">
          <cell r="B27">
            <v>4.7490037434790597</v>
          </cell>
          <cell r="C27">
            <v>4.7470609299461701</v>
          </cell>
        </row>
        <row r="28">
          <cell r="B28">
            <v>4.7560551218127198</v>
          </cell>
          <cell r="C28">
            <v>4.7606514745038098</v>
          </cell>
        </row>
        <row r="29">
          <cell r="B29">
            <v>4.7633760266684497</v>
          </cell>
          <cell r="C29">
            <v>4.7706553758793397</v>
          </cell>
        </row>
        <row r="30">
          <cell r="B30">
            <v>4.7709818355655402</v>
          </cell>
          <cell r="C30">
            <v>4.7660787674288398</v>
          </cell>
        </row>
        <row r="31">
          <cell r="B31">
            <v>4.7788924756165301</v>
          </cell>
          <cell r="C31">
            <v>4.7578503984659504</v>
          </cell>
        </row>
        <row r="32">
          <cell r="B32">
            <v>4.7871248095164001</v>
          </cell>
          <cell r="C32">
            <v>4.7672248816830303</v>
          </cell>
        </row>
        <row r="33">
          <cell r="B33">
            <v>4.7956825486618797</v>
          </cell>
          <cell r="C33">
            <v>4.7774733749884</v>
          </cell>
        </row>
        <row r="34">
          <cell r="B34">
            <v>4.8045569669948396</v>
          </cell>
          <cell r="C34">
            <v>4.79109662014677</v>
          </cell>
        </row>
        <row r="35">
          <cell r="B35">
            <v>4.8137279577235601</v>
          </cell>
          <cell r="C35">
            <v>4.8185594204620701</v>
          </cell>
        </row>
        <row r="36">
          <cell r="B36">
            <v>4.8231670013395904</v>
          </cell>
          <cell r="C36">
            <v>4.8311107505970998</v>
          </cell>
        </row>
        <row r="37">
          <cell r="B37">
            <v>4.8328485979986597</v>
          </cell>
          <cell r="C37">
            <v>4.83863880463407</v>
          </cell>
        </row>
        <row r="38">
          <cell r="B38">
            <v>4.8427522126997804</v>
          </cell>
          <cell r="C38">
            <v>4.8468460035806098</v>
          </cell>
        </row>
        <row r="39">
          <cell r="B39">
            <v>4.8528609293211202</v>
          </cell>
          <cell r="C39">
            <v>4.8584529833826204</v>
          </cell>
        </row>
        <row r="40">
          <cell r="B40">
            <v>4.8631603903601599</v>
          </cell>
          <cell r="C40">
            <v>4.8522406603499801</v>
          </cell>
        </row>
        <row r="41">
          <cell r="B41">
            <v>4.8736397333481598</v>
          </cell>
          <cell r="C41">
            <v>4.8644310740319501</v>
          </cell>
        </row>
        <row r="42">
          <cell r="B42">
            <v>4.8842812709851096</v>
          </cell>
          <cell r="C42">
            <v>4.8810897382649996</v>
          </cell>
        </row>
        <row r="43">
          <cell r="B43">
            <v>4.8950615605589496</v>
          </cell>
          <cell r="C43">
            <v>4.8840440663577898</v>
          </cell>
        </row>
        <row r="44">
          <cell r="B44">
            <v>4.90595516464965</v>
          </cell>
          <cell r="C44">
            <v>4.9001241958064696</v>
          </cell>
        </row>
        <row r="45">
          <cell r="B45">
            <v>4.9169297599033204</v>
          </cell>
          <cell r="C45">
            <v>4.9118041410176696</v>
          </cell>
        </row>
        <row r="46">
          <cell r="B46">
            <v>4.9279493786105304</v>
          </cell>
          <cell r="C46">
            <v>4.9310297079446199</v>
          </cell>
        </row>
        <row r="47">
          <cell r="B47">
            <v>4.9389748495500596</v>
          </cell>
          <cell r="C47">
            <v>4.9474426524333897</v>
          </cell>
        </row>
        <row r="48">
          <cell r="B48">
            <v>4.9499689267065197</v>
          </cell>
          <cell r="C48">
            <v>4.9573091463654899</v>
          </cell>
        </row>
        <row r="49">
          <cell r="B49">
            <v>4.9608996564412999</v>
          </cell>
          <cell r="C49">
            <v>4.9728056362205502</v>
          </cell>
        </row>
        <row r="50">
          <cell r="B50">
            <v>4.9717396727531202</v>
          </cell>
          <cell r="C50">
            <v>4.98499240910742</v>
          </cell>
        </row>
        <row r="51">
          <cell r="B51">
            <v>4.9824690508780201</v>
          </cell>
          <cell r="C51">
            <v>5.0056408934518899</v>
          </cell>
        </row>
        <row r="52">
          <cell r="B52">
            <v>4.9930761490122801</v>
          </cell>
          <cell r="C52">
            <v>5.0215281714272297</v>
          </cell>
        </row>
        <row r="53">
          <cell r="B53">
            <v>5.0035638077537898</v>
          </cell>
          <cell r="C53">
            <v>4.9830931100794498</v>
          </cell>
        </row>
        <row r="54">
          <cell r="B54">
            <v>5.0139526502144598</v>
          </cell>
          <cell r="C54">
            <v>4.9687058176503696</v>
          </cell>
        </row>
        <row r="55">
          <cell r="B55">
            <v>5.0242505053201203</v>
          </cell>
          <cell r="C55">
            <v>4.9867694671655203</v>
          </cell>
        </row>
        <row r="56">
          <cell r="B56">
            <v>5.0344369227262797</v>
          </cell>
          <cell r="C56">
            <v>5.0100001959268399</v>
          </cell>
        </row>
        <row r="57">
          <cell r="B57">
            <v>5.0444680264395902</v>
          </cell>
          <cell r="C57">
            <v>5.03538425117973</v>
          </cell>
        </row>
        <row r="58">
          <cell r="B58">
            <v>5.0542846675124604</v>
          </cell>
          <cell r="C58">
            <v>5.0560663943252102</v>
          </cell>
        </row>
        <row r="59">
          <cell r="B59">
            <v>5.0638220196377297</v>
          </cell>
          <cell r="C59">
            <v>5.06840185908601</v>
          </cell>
        </row>
        <row r="60">
          <cell r="B60">
            <v>5.0730163700875499</v>
          </cell>
          <cell r="C60">
            <v>5.0773235002277097</v>
          </cell>
        </row>
        <row r="61">
          <cell r="B61">
            <v>5.0818068685336799</v>
          </cell>
          <cell r="C61">
            <v>5.0913992374988402</v>
          </cell>
        </row>
        <row r="62">
          <cell r="B62">
            <v>5.0901353566042404</v>
          </cell>
          <cell r="C62">
            <v>5.1050569931566399</v>
          </cell>
        </row>
        <row r="63">
          <cell r="B63">
            <v>5.0979496711579397</v>
          </cell>
          <cell r="C63">
            <v>5.1147580226029801</v>
          </cell>
        </row>
        <row r="64">
          <cell r="B64">
            <v>5.10520697507636</v>
          </cell>
          <cell r="C64">
            <v>5.1126938805797302</v>
          </cell>
        </row>
        <row r="65">
          <cell r="B65">
            <v>5.1118749364607101</v>
          </cell>
          <cell r="C65">
            <v>5.1212492216628496</v>
          </cell>
        </row>
        <row r="66">
          <cell r="B66">
            <v>5.1179259027281496</v>
          </cell>
          <cell r="C66">
            <v>5.1076233201194601</v>
          </cell>
        </row>
        <row r="67">
          <cell r="B67">
            <v>5.1233380802240696</v>
          </cell>
          <cell r="C67">
            <v>5.1251394061612103</v>
          </cell>
        </row>
        <row r="68">
          <cell r="B68">
            <v>5.1280832361797701</v>
          </cell>
          <cell r="C68">
            <v>5.1420113391645499</v>
          </cell>
        </row>
        <row r="69">
          <cell r="B69">
            <v>5.1321342636552201</v>
          </cell>
          <cell r="C69">
            <v>5.14254679452179</v>
          </cell>
        </row>
        <row r="70">
          <cell r="B70">
            <v>5.1354727607747899</v>
          </cell>
          <cell r="C70">
            <v>5.14765463978111</v>
          </cell>
        </row>
        <row r="71">
          <cell r="B71">
            <v>5.1380868334946204</v>
          </cell>
          <cell r="C71">
            <v>5.1619633384031998</v>
          </cell>
        </row>
        <row r="72">
          <cell r="B72">
            <v>5.1399722014452198</v>
          </cell>
          <cell r="C72">
            <v>5.1665297905669396</v>
          </cell>
        </row>
        <row r="73">
          <cell r="B73">
            <v>5.1411395070726904</v>
          </cell>
          <cell r="C73">
            <v>5.1680276943563603</v>
          </cell>
        </row>
        <row r="74">
          <cell r="B74">
            <v>5.1416159913163302</v>
          </cell>
          <cell r="C74">
            <v>5.1763237624469403</v>
          </cell>
        </row>
        <row r="75">
          <cell r="B75">
            <v>5.14144570023248</v>
          </cell>
          <cell r="C75">
            <v>5.1614326049588097</v>
          </cell>
        </row>
        <row r="76">
          <cell r="B76">
            <v>5.1406943722344396</v>
          </cell>
          <cell r="C76">
            <v>5.1611024346870904</v>
          </cell>
        </row>
        <row r="77">
          <cell r="B77">
            <v>5.1394402375509802</v>
          </cell>
          <cell r="C77">
            <v>5.1663013865355296</v>
          </cell>
        </row>
        <row r="78">
          <cell r="B78">
            <v>5.1377742814498601</v>
          </cell>
          <cell r="C78">
            <v>5.1580049394224297</v>
          </cell>
        </row>
        <row r="79">
          <cell r="B79">
            <v>5.1358042774170096</v>
          </cell>
          <cell r="C79">
            <v>5.1341798424399396</v>
          </cell>
        </row>
        <row r="80">
          <cell r="B80">
            <v>5.1336506430995597</v>
          </cell>
          <cell r="C80">
            <v>5.1181703225871198</v>
          </cell>
        </row>
        <row r="81">
          <cell r="B81">
            <v>5.13143278087278</v>
          </cell>
          <cell r="C81">
            <v>5.1101535140778198</v>
          </cell>
        </row>
        <row r="82">
          <cell r="B82">
            <v>5.1292604179116301</v>
          </cell>
          <cell r="C82">
            <v>5.0949892146061799</v>
          </cell>
        </row>
        <row r="83">
          <cell r="B83">
            <v>5.1272299818493199</v>
          </cell>
          <cell r="C83">
            <v>5.0984816853578803</v>
          </cell>
        </row>
        <row r="84">
          <cell r="B84">
            <v>5.125416480817</v>
          </cell>
          <cell r="C84">
            <v>5.0936466633161697</v>
          </cell>
        </row>
        <row r="85">
          <cell r="B85">
            <v>5.1238769552604904</v>
          </cell>
          <cell r="C85">
            <v>5.0913201901323299</v>
          </cell>
        </row>
        <row r="86">
          <cell r="B86">
            <v>5.1226485894896996</v>
          </cell>
          <cell r="C86">
            <v>5.1021093144499101</v>
          </cell>
        </row>
        <row r="87">
          <cell r="B87">
            <v>5.1217482198363102</v>
          </cell>
          <cell r="C87">
            <v>5.1101107611914101</v>
          </cell>
        </row>
        <row r="88">
          <cell r="B88">
            <v>5.1211798455851296</v>
          </cell>
          <cell r="C88">
            <v>5.1132569233894696</v>
          </cell>
        </row>
        <row r="89">
          <cell r="B89">
            <v>5.1209401926092903</v>
          </cell>
          <cell r="C89">
            <v>5.1172403495565604</v>
          </cell>
        </row>
        <row r="90">
          <cell r="B90">
            <v>5.1210210349555698</v>
          </cell>
          <cell r="C90">
            <v>5.1237593317131003</v>
          </cell>
        </row>
        <row r="91">
          <cell r="B91">
            <v>5.1214118342688097</v>
          </cell>
          <cell r="C91">
            <v>5.1232709141538697</v>
          </cell>
        </row>
        <row r="92">
          <cell r="B92">
            <v>5.12210376362935</v>
          </cell>
          <cell r="C92">
            <v>5.1333885684262599</v>
          </cell>
        </row>
        <row r="93">
          <cell r="B93">
            <v>5.1230891580424602</v>
          </cell>
          <cell r="C93">
            <v>5.1292906277626296</v>
          </cell>
        </row>
        <row r="94">
          <cell r="B94">
            <v>5.1243674055164004</v>
          </cell>
          <cell r="C94">
            <v>5.1322998953611796</v>
          </cell>
        </row>
        <row r="95">
          <cell r="B95">
            <v>5.1259417699779899</v>
          </cell>
          <cell r="C95">
            <v>5.13889497362584</v>
          </cell>
        </row>
        <row r="96">
          <cell r="B96">
            <v>5.1278204731602299</v>
          </cell>
          <cell r="C96">
            <v>5.14078752917169</v>
          </cell>
        </row>
        <row r="97">
          <cell r="B97">
            <v>5.1300198325483803</v>
          </cell>
          <cell r="C97">
            <v>5.1460853899816801</v>
          </cell>
        </row>
        <row r="98">
          <cell r="B98">
            <v>5.1325642700377196</v>
          </cell>
          <cell r="C98">
            <v>5.1237604953757696</v>
          </cell>
        </row>
        <row r="99">
          <cell r="B99">
            <v>5.1354882484969204</v>
          </cell>
          <cell r="C99">
            <v>5.0326397135856</v>
          </cell>
        </row>
        <row r="100">
          <cell r="B100">
            <v>5.1388207284354896</v>
          </cell>
          <cell r="C100">
            <v>5.1104802705232997</v>
          </cell>
        </row>
        <row r="101">
          <cell r="B101">
            <v>5.1425263900285998</v>
          </cell>
          <cell r="C101">
            <v>5.1420407699460702</v>
          </cell>
        </row>
        <row r="102">
          <cell r="B102">
            <v>5.14655220066527</v>
          </cell>
          <cell r="C102">
            <v>5.1525205834826098</v>
          </cell>
        </row>
        <row r="103">
          <cell r="B103">
            <v>5.1508448242219096</v>
          </cell>
          <cell r="C103">
            <v>5.1498724514813201</v>
          </cell>
        </row>
        <row r="104">
          <cell r="B104">
            <v>5.1553546548142499</v>
          </cell>
          <cell r="C104">
            <v>5.1543123665264803</v>
          </cell>
        </row>
        <row r="105">
          <cell r="B105">
            <v>5.1600314788250099</v>
          </cell>
          <cell r="C105">
            <v>5.16284876405083</v>
          </cell>
        </row>
        <row r="106">
          <cell r="B106">
            <v>5.1648244312067497</v>
          </cell>
          <cell r="C106">
            <v>5.1762489503242204</v>
          </cell>
        </row>
        <row r="107">
          <cell r="B107">
            <v>5.1696844077152999</v>
          </cell>
          <cell r="C107">
            <v>5.1860017918649097</v>
          </cell>
        </row>
        <row r="108">
          <cell r="B108">
            <v>5.1745694444309303</v>
          </cell>
          <cell r="C108">
            <v>5.1899530773045299</v>
          </cell>
        </row>
        <row r="109">
          <cell r="B109">
            <v>5.1794477757990096</v>
          </cell>
          <cell r="C109">
            <v>5.1919510799672004</v>
          </cell>
        </row>
        <row r="110">
          <cell r="B110">
            <v>5.1842972510354501</v>
          </cell>
          <cell r="C110">
            <v>5.1939490826298798</v>
          </cell>
        </row>
        <row r="111">
          <cell r="B111">
            <v>5.1891035339212701</v>
          </cell>
          <cell r="C111">
            <v>5.1959470852925502</v>
          </cell>
        </row>
        <row r="112">
          <cell r="B112">
            <v>5.1938583206322297</v>
          </cell>
          <cell r="C112">
            <v>5.1979450879552198</v>
          </cell>
        </row>
        <row r="113">
          <cell r="B113">
            <v>5.1985575845637104</v>
          </cell>
          <cell r="C113">
            <v>5.2019371092247599</v>
          </cell>
        </row>
        <row r="114">
          <cell r="B114">
            <v>5.2031998533406396</v>
          </cell>
          <cell r="C114">
            <v>5.2059291304943001</v>
          </cell>
        </row>
        <row r="115">
          <cell r="B115">
            <v>5.2077857667909004</v>
          </cell>
          <cell r="C115">
            <v>5.2099211517638304</v>
          </cell>
        </row>
        <row r="116">
          <cell r="B116">
            <v>5.2123176705405703</v>
          </cell>
          <cell r="C116">
            <v>5.2139131730333697</v>
          </cell>
        </row>
        <row r="117">
          <cell r="B117">
            <v>5.2167992448313303</v>
          </cell>
          <cell r="C117">
            <v>5.2179051943029098</v>
          </cell>
        </row>
      </sheetData>
      <sheetData sheetId="25">
        <row r="1">
          <cell r="B1" t="str">
            <v>Tendencia</v>
          </cell>
          <cell r="C1" t="str">
            <v>Observado</v>
          </cell>
          <cell r="D1" t="str">
            <v>Data</v>
          </cell>
        </row>
        <row r="2">
          <cell r="B2">
            <v>16.706880605387202</v>
          </cell>
          <cell r="C2">
            <v>16.723625605760699</v>
          </cell>
          <cell r="D2">
            <v>36312</v>
          </cell>
        </row>
        <row r="3">
          <cell r="B3">
            <v>16.715547299156899</v>
          </cell>
          <cell r="C3">
            <v>16.7221474119116</v>
          </cell>
          <cell r="D3">
            <v>36404</v>
          </cell>
        </row>
        <row r="4">
          <cell r="B4">
            <v>16.724224458551902</v>
          </cell>
          <cell r="C4">
            <v>16.7281328692297</v>
          </cell>
          <cell r="D4">
            <v>36495</v>
          </cell>
        </row>
        <row r="5">
          <cell r="B5">
            <v>16.732926674267802</v>
          </cell>
          <cell r="C5">
            <v>16.735972752705301</v>
          </cell>
          <cell r="D5">
            <v>36586</v>
          </cell>
        </row>
        <row r="6">
          <cell r="B6">
            <v>16.741670979757</v>
          </cell>
          <cell r="C6">
            <v>16.744561904547599</v>
          </cell>
          <cell r="D6">
            <v>36678</v>
          </cell>
        </row>
        <row r="7">
          <cell r="B7">
            <v>16.750476312270902</v>
          </cell>
          <cell r="C7">
            <v>16.755767111110998</v>
          </cell>
          <cell r="D7">
            <v>36770</v>
          </cell>
        </row>
        <row r="8">
          <cell r="B8">
            <v>16.759363415888899</v>
          </cell>
          <cell r="C8">
            <v>16.7636225602959</v>
          </cell>
          <cell r="D8">
            <v>36861</v>
          </cell>
        </row>
        <row r="9">
          <cell r="B9">
            <v>16.768356341439699</v>
          </cell>
          <cell r="C9">
            <v>16.771494498466598</v>
          </cell>
          <cell r="D9">
            <v>36951</v>
          </cell>
        </row>
        <row r="10">
          <cell r="B10">
            <v>16.7774818017173</v>
          </cell>
          <cell r="C10">
            <v>16.778493799686501</v>
          </cell>
          <cell r="D10">
            <v>37043</v>
          </cell>
        </row>
        <row r="11">
          <cell r="B11">
            <v>16.786768470863599</v>
          </cell>
          <cell r="C11">
            <v>16.784173302921001</v>
          </cell>
          <cell r="D11">
            <v>37135</v>
          </cell>
        </row>
        <row r="12">
          <cell r="B12">
            <v>16.796245655519499</v>
          </cell>
          <cell r="C12">
            <v>16.793887551734802</v>
          </cell>
          <cell r="D12">
            <v>37226</v>
          </cell>
        </row>
        <row r="13">
          <cell r="B13">
            <v>16.8059410403458</v>
          </cell>
          <cell r="C13">
            <v>16.803100221124598</v>
          </cell>
          <cell r="D13">
            <v>37316</v>
          </cell>
        </row>
        <row r="14">
          <cell r="B14">
            <v>16.815880836188501</v>
          </cell>
          <cell r="C14">
            <v>16.813595994248701</v>
          </cell>
          <cell r="D14">
            <v>37408</v>
          </cell>
        </row>
        <row r="15">
          <cell r="B15">
            <v>16.826089478381501</v>
          </cell>
          <cell r="C15">
            <v>16.823273837057801</v>
          </cell>
          <cell r="D15">
            <v>37500</v>
          </cell>
        </row>
        <row r="16">
          <cell r="B16">
            <v>16.836589974232599</v>
          </cell>
          <cell r="C16">
            <v>16.831840848682202</v>
          </cell>
          <cell r="D16">
            <v>37591</v>
          </cell>
        </row>
        <row r="17">
          <cell r="B17">
            <v>16.847403571273698</v>
          </cell>
          <cell r="C17">
            <v>16.838747754822599</v>
          </cell>
          <cell r="D17">
            <v>37681</v>
          </cell>
        </row>
        <row r="18">
          <cell r="B18">
            <v>16.858548548833301</v>
          </cell>
          <cell r="C18">
            <v>16.844754891498599</v>
          </cell>
          <cell r="D18">
            <v>37773</v>
          </cell>
        </row>
        <row r="19">
          <cell r="B19">
            <v>16.870037776354401</v>
          </cell>
          <cell r="C19">
            <v>16.852027921757902</v>
          </cell>
          <cell r="D19">
            <v>37865</v>
          </cell>
        </row>
        <row r="20">
          <cell r="B20">
            <v>16.881875502244501</v>
          </cell>
          <cell r="C20">
            <v>16.864418948684499</v>
          </cell>
          <cell r="D20">
            <v>37956</v>
          </cell>
        </row>
        <row r="21">
          <cell r="B21">
            <v>16.894054718751701</v>
          </cell>
          <cell r="C21">
            <v>16.880950598149902</v>
          </cell>
          <cell r="D21">
            <v>38047</v>
          </cell>
        </row>
        <row r="22">
          <cell r="B22">
            <v>16.906557507778299</v>
          </cell>
          <cell r="C22">
            <v>16.898626553608999</v>
          </cell>
          <cell r="D22">
            <v>38139</v>
          </cell>
        </row>
        <row r="23">
          <cell r="B23">
            <v>16.9193577611512</v>
          </cell>
          <cell r="C23">
            <v>16.9204017949959</v>
          </cell>
          <cell r="D23">
            <v>38231</v>
          </cell>
        </row>
        <row r="24">
          <cell r="B24">
            <v>16.9324244138508</v>
          </cell>
          <cell r="C24">
            <v>16.934657129459801</v>
          </cell>
          <cell r="D24">
            <v>38322</v>
          </cell>
        </row>
        <row r="25">
          <cell r="B25">
            <v>16.9457270533788</v>
          </cell>
          <cell r="C25">
            <v>16.946486077190599</v>
          </cell>
          <cell r="D25">
            <v>38412</v>
          </cell>
        </row>
        <row r="26">
          <cell r="B26">
            <v>16.959236662684098</v>
          </cell>
          <cell r="C26">
            <v>16.963191539366701</v>
          </cell>
          <cell r="D26">
            <v>38504</v>
          </cell>
        </row>
        <row r="27">
          <cell r="B27">
            <v>16.972924699105398</v>
          </cell>
          <cell r="C27">
            <v>16.9755652352918</v>
          </cell>
          <cell r="D27">
            <v>38596</v>
          </cell>
        </row>
        <row r="28">
          <cell r="B28">
            <v>16.986765091779599</v>
          </cell>
          <cell r="C28">
            <v>16.9890493398483</v>
          </cell>
          <cell r="D28">
            <v>38687</v>
          </cell>
        </row>
        <row r="29">
          <cell r="B29">
            <v>17.000733420178499</v>
          </cell>
          <cell r="C29">
            <v>17.002817304938599</v>
          </cell>
          <cell r="D29">
            <v>38777</v>
          </cell>
        </row>
        <row r="30">
          <cell r="B30">
            <v>17.014806691428799</v>
          </cell>
          <cell r="C30">
            <v>17.0138343227745</v>
          </cell>
          <cell r="D30">
            <v>38869</v>
          </cell>
        </row>
        <row r="31">
          <cell r="B31">
            <v>17.0289632150856</v>
          </cell>
          <cell r="C31">
            <v>17.0265570900768</v>
          </cell>
          <cell r="D31">
            <v>38961</v>
          </cell>
        </row>
        <row r="32">
          <cell r="B32">
            <v>17.043180692973099</v>
          </cell>
          <cell r="C32">
            <v>17.0392367984226</v>
          </cell>
          <cell r="D32">
            <v>39052</v>
          </cell>
        </row>
        <row r="33">
          <cell r="B33">
            <v>17.057435323087802</v>
          </cell>
          <cell r="C33">
            <v>17.053965161499001</v>
          </cell>
          <cell r="D33">
            <v>39142</v>
          </cell>
        </row>
        <row r="34">
          <cell r="B34">
            <v>17.0717008384919</v>
          </cell>
          <cell r="C34">
            <v>17.069715297281199</v>
          </cell>
          <cell r="D34">
            <v>39234</v>
          </cell>
        </row>
        <row r="35">
          <cell r="B35">
            <v>17.085948803396501</v>
          </cell>
          <cell r="C35">
            <v>17.082951700559299</v>
          </cell>
          <cell r="D35">
            <v>39326</v>
          </cell>
        </row>
        <row r="36">
          <cell r="B36">
            <v>17.100149541049699</v>
          </cell>
          <cell r="C36">
            <v>17.1013314874873</v>
          </cell>
          <cell r="D36">
            <v>39417</v>
          </cell>
        </row>
        <row r="37">
          <cell r="B37">
            <v>17.1142715015101</v>
          </cell>
          <cell r="C37">
            <v>17.120566856540101</v>
          </cell>
          <cell r="D37">
            <v>39508</v>
          </cell>
        </row>
        <row r="38">
          <cell r="B38">
            <v>17.128283873552999</v>
          </cell>
          <cell r="C38">
            <v>17.1402565754519</v>
          </cell>
          <cell r="D38">
            <v>39600</v>
          </cell>
        </row>
        <row r="39">
          <cell r="B39">
            <v>17.1421597805505</v>
          </cell>
          <cell r="C39">
            <v>17.158892464874299</v>
          </cell>
          <cell r="D39">
            <v>39692</v>
          </cell>
        </row>
        <row r="40">
          <cell r="B40">
            <v>17.155879828813301</v>
          </cell>
          <cell r="C40">
            <v>17.154748112512799</v>
          </cell>
          <cell r="D40">
            <v>39783</v>
          </cell>
        </row>
        <row r="41">
          <cell r="B41">
            <v>17.169435082580101</v>
          </cell>
          <cell r="C41">
            <v>17.151689566888599</v>
          </cell>
          <cell r="D41">
            <v>39873</v>
          </cell>
        </row>
        <row r="42">
          <cell r="B42">
            <v>17.182815898766499</v>
          </cell>
          <cell r="C42">
            <v>17.155006092125301</v>
          </cell>
          <cell r="D42">
            <v>39965</v>
          </cell>
        </row>
        <row r="43">
          <cell r="B43">
            <v>17.1960015433412</v>
          </cell>
          <cell r="C43">
            <v>17.170236028371701</v>
          </cell>
          <cell r="D43">
            <v>40057</v>
          </cell>
        </row>
        <row r="44">
          <cell r="B44">
            <v>17.208953901143399</v>
          </cell>
          <cell r="C44">
            <v>17.189602434935001</v>
          </cell>
          <cell r="D44">
            <v>40148</v>
          </cell>
        </row>
        <row r="45">
          <cell r="B45">
            <v>17.2216187535657</v>
          </cell>
          <cell r="C45">
            <v>17.2098648909428</v>
          </cell>
          <cell r="D45">
            <v>40238</v>
          </cell>
        </row>
        <row r="46">
          <cell r="B46">
            <v>17.233929787334201</v>
          </cell>
          <cell r="C46">
            <v>17.2289506020735</v>
          </cell>
          <cell r="D46">
            <v>40330</v>
          </cell>
        </row>
        <row r="47">
          <cell r="B47">
            <v>17.245813343010902</v>
          </cell>
          <cell r="C47">
            <v>17.246123350838701</v>
          </cell>
          <cell r="D47">
            <v>40422</v>
          </cell>
        </row>
        <row r="48">
          <cell r="B48">
            <v>17.2571926491669</v>
          </cell>
          <cell r="C48">
            <v>17.260783741330599</v>
          </cell>
          <cell r="D48">
            <v>40513</v>
          </cell>
        </row>
        <row r="49">
          <cell r="B49">
            <v>17.267991128128401</v>
          </cell>
          <cell r="C49">
            <v>17.2756108663636</v>
          </cell>
          <cell r="D49">
            <v>40603</v>
          </cell>
        </row>
        <row r="50">
          <cell r="B50">
            <v>17.278134446654001</v>
          </cell>
          <cell r="C50">
            <v>17.290202376549299</v>
          </cell>
          <cell r="D50">
            <v>40695</v>
          </cell>
        </row>
        <row r="51">
          <cell r="B51">
            <v>17.287553033838801</v>
          </cell>
          <cell r="C51">
            <v>17.300838252413399</v>
          </cell>
          <cell r="D51">
            <v>40787</v>
          </cell>
        </row>
        <row r="52">
          <cell r="B52">
            <v>17.296184861234199</v>
          </cell>
          <cell r="C52">
            <v>17.3097080184817</v>
          </cell>
          <cell r="D52">
            <v>40878</v>
          </cell>
        </row>
        <row r="53">
          <cell r="B53">
            <v>17.303976203652901</v>
          </cell>
          <cell r="C53">
            <v>17.318843844728899</v>
          </cell>
          <cell r="D53">
            <v>40969</v>
          </cell>
        </row>
        <row r="54">
          <cell r="B54">
            <v>17.3108817878812</v>
          </cell>
          <cell r="C54">
            <v>17.3260436267431</v>
          </cell>
          <cell r="D54">
            <v>41061</v>
          </cell>
        </row>
        <row r="55">
          <cell r="B55">
            <v>17.3168656329808</v>
          </cell>
          <cell r="C55">
            <v>17.3316997844016</v>
          </cell>
          <cell r="D55">
            <v>41153</v>
          </cell>
        </row>
        <row r="56">
          <cell r="B56">
            <v>17.321901234162901</v>
          </cell>
          <cell r="C56">
            <v>17.335165260684999</v>
          </cell>
          <cell r="D56">
            <v>41244</v>
          </cell>
        </row>
        <row r="57">
          <cell r="B57">
            <v>17.325971357983299</v>
          </cell>
          <cell r="C57">
            <v>17.340080133033901</v>
          </cell>
          <cell r="D57">
            <v>41334</v>
          </cell>
        </row>
        <row r="58">
          <cell r="B58">
            <v>17.3290670610142</v>
          </cell>
          <cell r="C58">
            <v>17.3461132451914</v>
          </cell>
          <cell r="D58">
            <v>41426</v>
          </cell>
        </row>
        <row r="59">
          <cell r="B59">
            <v>17.3311882178125</v>
          </cell>
          <cell r="C59">
            <v>17.350964772797099</v>
          </cell>
          <cell r="D59">
            <v>41518</v>
          </cell>
        </row>
        <row r="60">
          <cell r="B60">
            <v>17.332345356799902</v>
          </cell>
          <cell r="C60">
            <v>17.355660375768899</v>
          </cell>
          <cell r="D60">
            <v>41609</v>
          </cell>
        </row>
        <row r="61">
          <cell r="B61">
            <v>17.3325613667452</v>
          </cell>
          <cell r="C61">
            <v>17.362288356093199</v>
          </cell>
          <cell r="D61">
            <v>41699</v>
          </cell>
        </row>
        <row r="62">
          <cell r="B62">
            <v>17.331873708303998</v>
          </cell>
          <cell r="C62">
            <v>17.362628806385398</v>
          </cell>
          <cell r="D62">
            <v>41791</v>
          </cell>
        </row>
        <row r="63">
          <cell r="B63">
            <v>17.330338421500201</v>
          </cell>
          <cell r="C63">
            <v>17.363596869851499</v>
          </cell>
          <cell r="D63">
            <v>41883</v>
          </cell>
        </row>
        <row r="64">
          <cell r="B64">
            <v>17.328030768293999</v>
          </cell>
          <cell r="C64">
            <v>17.360127192478899</v>
          </cell>
          <cell r="D64">
            <v>41974</v>
          </cell>
        </row>
        <row r="65">
          <cell r="B65">
            <v>17.325046797175801</v>
          </cell>
          <cell r="C65">
            <v>17.3542118899977</v>
          </cell>
          <cell r="D65">
            <v>42064</v>
          </cell>
        </row>
        <row r="66">
          <cell r="B66">
            <v>17.321502616901199</v>
          </cell>
          <cell r="C66">
            <v>17.341003302537501</v>
          </cell>
          <cell r="D66">
            <v>42156</v>
          </cell>
        </row>
        <row r="67">
          <cell r="B67">
            <v>17.317532564408701</v>
          </cell>
          <cell r="C67">
            <v>17.326354525113</v>
          </cell>
          <cell r="D67">
            <v>42248</v>
          </cell>
        </row>
        <row r="68">
          <cell r="B68">
            <v>17.313283164565501</v>
          </cell>
          <cell r="C68">
            <v>17.3119618503362</v>
          </cell>
          <cell r="D68">
            <v>42339</v>
          </cell>
        </row>
        <row r="69">
          <cell r="B69">
            <v>17.308906455963999</v>
          </cell>
          <cell r="C69">
            <v>17.298489168202099</v>
          </cell>
          <cell r="D69">
            <v>42430</v>
          </cell>
        </row>
        <row r="70">
          <cell r="B70">
            <v>17.3045536513755</v>
          </cell>
          <cell r="C70">
            <v>17.287845749238901</v>
          </cell>
          <cell r="D70">
            <v>42522</v>
          </cell>
        </row>
        <row r="71">
          <cell r="B71">
            <v>17.300369452766098</v>
          </cell>
          <cell r="C71">
            <v>17.277611185262302</v>
          </cell>
          <cell r="D71">
            <v>42614</v>
          </cell>
        </row>
        <row r="72">
          <cell r="B72">
            <v>17.296488119663401</v>
          </cell>
          <cell r="C72">
            <v>17.269488932311901</v>
          </cell>
          <cell r="D72">
            <v>42705</v>
          </cell>
        </row>
        <row r="73">
          <cell r="B73">
            <v>17.2930296876775</v>
          </cell>
          <cell r="C73">
            <v>17.264515808630499</v>
          </cell>
          <cell r="D73">
            <v>42795</v>
          </cell>
        </row>
        <row r="74">
          <cell r="B74">
            <v>17.290097317926701</v>
          </cell>
          <cell r="C74">
            <v>17.263381638280499</v>
          </cell>
          <cell r="D74">
            <v>42887</v>
          </cell>
        </row>
        <row r="75">
          <cell r="B75">
            <v>17.287776350354701</v>
          </cell>
          <cell r="C75">
            <v>17.261750785973501</v>
          </cell>
          <cell r="D75">
            <v>42979</v>
          </cell>
        </row>
        <row r="76">
          <cell r="B76">
            <v>17.286135427605501</v>
          </cell>
          <cell r="C76">
            <v>17.264611147423999</v>
          </cell>
          <cell r="D76">
            <v>43070</v>
          </cell>
        </row>
        <row r="77">
          <cell r="B77">
            <v>17.285226926345398</v>
          </cell>
          <cell r="C77">
            <v>17.2675826671368</v>
          </cell>
          <cell r="D77">
            <v>43160</v>
          </cell>
        </row>
        <row r="78">
          <cell r="B78">
            <v>17.285089770565399</v>
          </cell>
          <cell r="C78">
            <v>17.269864830221699</v>
          </cell>
          <cell r="D78">
            <v>43252</v>
          </cell>
        </row>
        <row r="79">
          <cell r="B79">
            <v>17.2857518565947</v>
          </cell>
          <cell r="C79">
            <v>17.273338654576701</v>
          </cell>
          <cell r="D79">
            <v>43344</v>
          </cell>
        </row>
        <row r="80">
          <cell r="B80">
            <v>17.287231565174601</v>
          </cell>
          <cell r="C80">
            <v>17.276893020312599</v>
          </cell>
          <cell r="D80">
            <v>43435</v>
          </cell>
        </row>
        <row r="81">
          <cell r="B81">
            <v>17.2895395187955</v>
          </cell>
          <cell r="C81">
            <v>17.2804918701924</v>
          </cell>
          <cell r="D81">
            <v>43525</v>
          </cell>
        </row>
        <row r="82">
          <cell r="B82">
            <v>17.2926798783568</v>
          </cell>
          <cell r="C82">
            <v>17.2842575888045</v>
          </cell>
          <cell r="D82">
            <v>43617</v>
          </cell>
        </row>
        <row r="83">
          <cell r="B83">
            <v>17.296651149977698</v>
          </cell>
          <cell r="C83">
            <v>17.2876033665557</v>
          </cell>
          <cell r="D83">
            <v>43709</v>
          </cell>
        </row>
        <row r="84">
          <cell r="B84">
            <v>17.301446575846601</v>
          </cell>
          <cell r="C84">
            <v>17.293426233173399</v>
          </cell>
          <cell r="D84">
            <v>43800</v>
          </cell>
        </row>
        <row r="85">
          <cell r="B85">
            <v>17.307053743287099</v>
          </cell>
          <cell r="C85">
            <v>17.294266327136601</v>
          </cell>
          <cell r="D85">
            <v>43891</v>
          </cell>
        </row>
        <row r="86">
          <cell r="B86">
            <v>17.313455226908602</v>
          </cell>
          <cell r="C86">
            <v>17.252055682427901</v>
          </cell>
          <cell r="D86">
            <v>43983</v>
          </cell>
        </row>
        <row r="87">
          <cell r="B87">
            <v>17.320625609185502</v>
          </cell>
          <cell r="C87">
            <v>17.266372687260802</v>
          </cell>
          <cell r="D87">
            <v>44075</v>
          </cell>
        </row>
        <row r="88">
          <cell r="B88">
            <v>17.328501097876799</v>
          </cell>
          <cell r="C88">
            <v>17.298607607526399</v>
          </cell>
          <cell r="D88">
            <v>44166</v>
          </cell>
        </row>
        <row r="89">
          <cell r="B89">
            <v>17.336983992665399</v>
          </cell>
          <cell r="C89">
            <v>17.3228541732595</v>
          </cell>
          <cell r="D89">
            <v>44256</v>
          </cell>
        </row>
        <row r="90">
          <cell r="B90">
            <v>17.345957909802699</v>
          </cell>
          <cell r="C90">
            <v>17.342567555328799</v>
          </cell>
          <cell r="D90">
            <v>44348</v>
          </cell>
        </row>
        <row r="91">
          <cell r="B91">
            <v>17.355297634402898</v>
          </cell>
          <cell r="C91">
            <v>17.364094687671699</v>
          </cell>
          <cell r="D91">
            <v>44440</v>
          </cell>
        </row>
        <row r="92">
          <cell r="B92">
            <v>17.364875832608799</v>
          </cell>
          <cell r="C92">
            <v>17.382780122965801</v>
          </cell>
          <cell r="D92">
            <v>44531</v>
          </cell>
        </row>
        <row r="93">
          <cell r="B93">
            <v>17.374570668721301</v>
          </cell>
          <cell r="C93">
            <v>17.400309909785999</v>
          </cell>
          <cell r="D93">
            <v>44621</v>
          </cell>
        </row>
        <row r="94">
          <cell r="B94">
            <v>17.384271497222901</v>
          </cell>
          <cell r="C94">
            <v>17.4182732411656</v>
          </cell>
          <cell r="D94">
            <v>44713</v>
          </cell>
        </row>
        <row r="95">
          <cell r="B95">
            <v>17.393883759621801</v>
          </cell>
          <cell r="C95">
            <v>17.431718669775801</v>
          </cell>
          <cell r="D95">
            <v>44805</v>
          </cell>
        </row>
        <row r="96">
          <cell r="B96">
            <v>17.403334148515999</v>
          </cell>
          <cell r="C96">
            <v>17.4391438272724</v>
          </cell>
          <cell r="D96">
            <v>44896</v>
          </cell>
        </row>
        <row r="97">
          <cell r="B97">
            <v>17.412573003322599</v>
          </cell>
          <cell r="C97">
            <v>17.443138668913001</v>
          </cell>
          <cell r="D97">
            <v>44986</v>
          </cell>
        </row>
        <row r="98">
          <cell r="B98">
            <v>17.421573044507699</v>
          </cell>
          <cell r="C98">
            <v>17.4471176152719</v>
          </cell>
          <cell r="D98">
            <v>45078</v>
          </cell>
        </row>
        <row r="99">
          <cell r="B99">
            <v>17.430326096078499</v>
          </cell>
          <cell r="C99">
            <v>17.451080792341099</v>
          </cell>
          <cell r="D99">
            <v>45170</v>
          </cell>
        </row>
        <row r="100">
          <cell r="B100">
            <v>17.438839947398801</v>
          </cell>
          <cell r="C100">
            <v>17.4545028864665</v>
          </cell>
          <cell r="D100">
            <v>45261</v>
          </cell>
        </row>
        <row r="101">
          <cell r="B101">
            <v>17.447135359517699</v>
          </cell>
          <cell r="C101">
            <v>17.4568651870295</v>
          </cell>
          <cell r="D101">
            <v>45352</v>
          </cell>
        </row>
        <row r="102">
          <cell r="B102">
            <v>17.455242882821299</v>
          </cell>
          <cell r="C102">
            <v>17.459221920277599</v>
          </cell>
          <cell r="D102">
            <v>45444</v>
          </cell>
        </row>
        <row r="103">
          <cell r="B103">
            <v>17.463199148837599</v>
          </cell>
          <cell r="C103">
            <v>17.4615731123905</v>
          </cell>
          <cell r="D103">
            <v>45536</v>
          </cell>
        </row>
        <row r="104">
          <cell r="B104">
            <v>17.471043275993299</v>
          </cell>
          <cell r="C104">
            <v>17.463918789363699</v>
          </cell>
          <cell r="D104">
            <v>45627</v>
          </cell>
        </row>
        <row r="105">
          <cell r="B105">
            <v>17.4788133664422</v>
          </cell>
          <cell r="C105">
            <v>17.466258977010099</v>
          </cell>
          <cell r="D105">
            <v>45717</v>
          </cell>
        </row>
        <row r="106">
          <cell r="B106">
            <v>17.486543069533798</v>
          </cell>
          <cell r="C106">
            <v>17.468593700961801</v>
          </cell>
          <cell r="D106">
            <v>45809</v>
          </cell>
        </row>
        <row r="107">
          <cell r="B107">
            <v>17.494258188124601</v>
          </cell>
          <cell r="C107">
            <v>17.470922986672001</v>
          </cell>
          <cell r="D107">
            <v>45901</v>
          </cell>
        </row>
      </sheetData>
      <sheetData sheetId="26">
        <row r="1">
          <cell r="A1" t="str">
            <v>x</v>
          </cell>
          <cell r="B1" t="str">
            <v>date</v>
          </cell>
        </row>
        <row r="2">
          <cell r="A2" t="str">
            <v>84.4320655691511</v>
          </cell>
          <cell r="B2">
            <v>29281</v>
          </cell>
        </row>
        <row r="3">
          <cell r="A3" t="str">
            <v>84.3796479978942</v>
          </cell>
          <cell r="B3">
            <v>29373</v>
          </cell>
        </row>
        <row r="4">
          <cell r="A4" t="str">
            <v>84.4123363161089</v>
          </cell>
          <cell r="B4">
            <v>29465</v>
          </cell>
        </row>
        <row r="5">
          <cell r="A5" t="str">
            <v>83.0855307935229</v>
          </cell>
          <cell r="B5">
            <v>29556</v>
          </cell>
        </row>
        <row r="6">
          <cell r="A6" t="str">
            <v>81.0701080655187</v>
          </cell>
          <cell r="B6">
            <v>29646</v>
          </cell>
        </row>
        <row r="7">
          <cell r="A7" t="str">
            <v>77.3743956847411</v>
          </cell>
          <cell r="B7">
            <v>29738</v>
          </cell>
        </row>
        <row r="8">
          <cell r="A8" t="str">
            <v>75.1399626232571</v>
          </cell>
          <cell r="B8">
            <v>29830</v>
          </cell>
        </row>
        <row r="9">
          <cell r="A9" t="str">
            <v>73.80438114005</v>
          </cell>
          <cell r="B9">
            <v>29921</v>
          </cell>
        </row>
        <row r="10">
          <cell r="A10" t="str">
            <v>75.0977214970124</v>
          </cell>
          <cell r="B10">
            <v>30011</v>
          </cell>
        </row>
        <row r="11">
          <cell r="A11" t="str">
            <v>76.3266355027324</v>
          </cell>
          <cell r="B11">
            <v>30103</v>
          </cell>
        </row>
        <row r="12">
          <cell r="A12" t="str">
            <v>76.4397697453913</v>
          </cell>
          <cell r="B12">
            <v>30195</v>
          </cell>
        </row>
        <row r="13">
          <cell r="A13" t="str">
            <v>74.744507760504</v>
          </cell>
          <cell r="B13">
            <v>30286</v>
          </cell>
        </row>
        <row r="14">
          <cell r="A14" t="str">
            <v>73.7858203564339</v>
          </cell>
          <cell r="B14">
            <v>30376</v>
          </cell>
        </row>
        <row r="15">
          <cell r="A15" t="str">
            <v>73.3594989060155</v>
          </cell>
          <cell r="B15">
            <v>30468</v>
          </cell>
        </row>
        <row r="16">
          <cell r="A16" t="str">
            <v>72.1595841794274</v>
          </cell>
          <cell r="B16">
            <v>30560</v>
          </cell>
        </row>
        <row r="17">
          <cell r="A17" t="str">
            <v>72.3604906883148</v>
          </cell>
          <cell r="B17">
            <v>30651</v>
          </cell>
        </row>
        <row r="18">
          <cell r="A18" t="str">
            <v>73.1287736327199</v>
          </cell>
          <cell r="B18">
            <v>30742</v>
          </cell>
        </row>
        <row r="19">
          <cell r="A19" t="str">
            <v>74.0538480433431</v>
          </cell>
          <cell r="B19">
            <v>30834</v>
          </cell>
        </row>
        <row r="20">
          <cell r="A20" t="str">
            <v>74.5089916284282</v>
          </cell>
          <cell r="B20">
            <v>30926</v>
          </cell>
        </row>
        <row r="21">
          <cell r="A21" t="str">
            <v>75.9420735664374</v>
          </cell>
          <cell r="B21">
            <v>31017</v>
          </cell>
        </row>
        <row r="22">
          <cell r="A22" t="str">
            <v>77.4768203446851</v>
          </cell>
          <cell r="B22">
            <v>31107</v>
          </cell>
        </row>
        <row r="23">
          <cell r="A23" t="str">
            <v>77.0918397970478</v>
          </cell>
          <cell r="B23">
            <v>31199</v>
          </cell>
        </row>
        <row r="24">
          <cell r="A24" t="str">
            <v>77.8449593114954</v>
          </cell>
          <cell r="B24">
            <v>31291</v>
          </cell>
        </row>
        <row r="25">
          <cell r="A25" t="str">
            <v>79.8798441806047</v>
          </cell>
          <cell r="B25">
            <v>31382</v>
          </cell>
        </row>
        <row r="26">
          <cell r="A26" t="str">
            <v>81.5413997665487</v>
          </cell>
          <cell r="B26">
            <v>31472</v>
          </cell>
        </row>
        <row r="27">
          <cell r="A27" t="str">
            <v>81.4340707996725</v>
          </cell>
          <cell r="B27">
            <v>31564</v>
          </cell>
        </row>
        <row r="28">
          <cell r="A28" t="str">
            <v>83.1280999120314</v>
          </cell>
          <cell r="B28">
            <v>31656</v>
          </cell>
        </row>
        <row r="29">
          <cell r="A29" t="str">
            <v>84.8141074814009</v>
          </cell>
          <cell r="B29">
            <v>31747</v>
          </cell>
        </row>
        <row r="30">
          <cell r="A30" t="str">
            <v>84.2909646171173</v>
          </cell>
          <cell r="B30">
            <v>31837</v>
          </cell>
        </row>
        <row r="31">
          <cell r="A31" t="str">
            <v>80.7318763672955</v>
          </cell>
          <cell r="B31">
            <v>31929</v>
          </cell>
        </row>
        <row r="32">
          <cell r="A32" t="str">
            <v>77.071206009109</v>
          </cell>
          <cell r="B32">
            <v>32021</v>
          </cell>
        </row>
        <row r="33">
          <cell r="A33" t="str">
            <v>79.2104841951966</v>
          </cell>
          <cell r="B33">
            <v>32112</v>
          </cell>
        </row>
        <row r="34">
          <cell r="A34" t="str">
            <v>80.1684572240022</v>
          </cell>
          <cell r="B34">
            <v>32203</v>
          </cell>
        </row>
        <row r="35">
          <cell r="A35" t="str">
            <v>79.6416847709777</v>
          </cell>
          <cell r="B35">
            <v>32295</v>
          </cell>
        </row>
        <row r="36">
          <cell r="A36" t="str">
            <v>78.833974921934</v>
          </cell>
          <cell r="B36">
            <v>32387</v>
          </cell>
        </row>
        <row r="37">
          <cell r="A37" t="str">
            <v>78.9071008632268</v>
          </cell>
          <cell r="B37">
            <v>32478</v>
          </cell>
        </row>
        <row r="38">
          <cell r="A38" t="str">
            <v>79.4588606888633</v>
          </cell>
          <cell r="B38">
            <v>32568</v>
          </cell>
        </row>
        <row r="39">
          <cell r="A39" t="str">
            <v>80.2621190648694</v>
          </cell>
          <cell r="B39">
            <v>32660</v>
          </cell>
        </row>
        <row r="40">
          <cell r="A40" t="str">
            <v>82.2376479072862</v>
          </cell>
          <cell r="B40">
            <v>32752</v>
          </cell>
        </row>
        <row r="41">
          <cell r="A41" t="str">
            <v>81.2382806431486</v>
          </cell>
          <cell r="B41">
            <v>32843</v>
          </cell>
        </row>
        <row r="42">
          <cell r="A42" t="str">
            <v>74.377859072681</v>
          </cell>
          <cell r="B42">
            <v>32933</v>
          </cell>
        </row>
        <row r="43">
          <cell r="A43" t="str">
            <v>66.2176272704797</v>
          </cell>
          <cell r="B43">
            <v>33025</v>
          </cell>
        </row>
        <row r="44">
          <cell r="A44" t="str">
            <v>76.7286104465686</v>
          </cell>
          <cell r="B44">
            <v>33117</v>
          </cell>
        </row>
        <row r="45">
          <cell r="A45" t="str">
            <v>74.9325950410034</v>
          </cell>
          <cell r="B45">
            <v>33208</v>
          </cell>
        </row>
        <row r="46">
          <cell r="A46" t="str">
            <v>71.5442625222155</v>
          </cell>
          <cell r="B46">
            <v>33298</v>
          </cell>
        </row>
        <row r="47">
          <cell r="A47" t="str">
            <v>75.1672192235825</v>
          </cell>
          <cell r="B47">
            <v>33390</v>
          </cell>
        </row>
        <row r="48">
          <cell r="A48" t="str">
            <v>76.9947801837032</v>
          </cell>
          <cell r="B48">
            <v>33482</v>
          </cell>
        </row>
        <row r="49">
          <cell r="A49" t="str">
            <v>74.6119660628341</v>
          </cell>
          <cell r="B49">
            <v>33573</v>
          </cell>
        </row>
        <row r="50">
          <cell r="A50" t="str">
            <v>71.5284054191069</v>
          </cell>
          <cell r="B50">
            <v>33664</v>
          </cell>
        </row>
        <row r="51">
          <cell r="A51" t="str">
            <v>72.1411459405267</v>
          </cell>
          <cell r="B51">
            <v>33756</v>
          </cell>
        </row>
        <row r="52">
          <cell r="A52" t="str">
            <v>72.4391787491586</v>
          </cell>
          <cell r="B52">
            <v>33848</v>
          </cell>
        </row>
        <row r="53">
          <cell r="A53" t="str">
            <v>73.024644357233</v>
          </cell>
          <cell r="B53">
            <v>33939</v>
          </cell>
        </row>
        <row r="54">
          <cell r="A54" t="str">
            <v>75.0737126443444</v>
          </cell>
          <cell r="B54">
            <v>34029</v>
          </cell>
        </row>
        <row r="55">
          <cell r="A55" t="str">
            <v>77.4017845591437</v>
          </cell>
          <cell r="B55">
            <v>34121</v>
          </cell>
        </row>
        <row r="56">
          <cell r="A56" t="str">
            <v>78.1835373310007</v>
          </cell>
          <cell r="B56">
            <v>34213</v>
          </cell>
        </row>
        <row r="57">
          <cell r="A57" t="str">
            <v>78.0550871280366</v>
          </cell>
          <cell r="B57">
            <v>34304</v>
          </cell>
        </row>
        <row r="58">
          <cell r="A58" t="str">
            <v>78.9591817836654</v>
          </cell>
          <cell r="B58">
            <v>34394</v>
          </cell>
        </row>
        <row r="59">
          <cell r="A59" t="str">
            <v>79.0748519320541</v>
          </cell>
          <cell r="B59">
            <v>34486</v>
          </cell>
        </row>
        <row r="60">
          <cell r="A60" t="str">
            <v>80.3158640272965</v>
          </cell>
          <cell r="B60">
            <v>34578</v>
          </cell>
        </row>
        <row r="61">
          <cell r="A61" t="str">
            <v>82.7439803000781</v>
          </cell>
          <cell r="B61">
            <v>34669</v>
          </cell>
        </row>
        <row r="62">
          <cell r="A62" t="str">
            <v>85.1539124783887</v>
          </cell>
          <cell r="B62">
            <v>34759</v>
          </cell>
        </row>
        <row r="63">
          <cell r="A63" t="str">
            <v>84.6798450549281</v>
          </cell>
          <cell r="B63">
            <v>34851</v>
          </cell>
        </row>
        <row r="64">
          <cell r="A64" t="str">
            <v>81.7106560427151</v>
          </cell>
          <cell r="B64">
            <v>34943</v>
          </cell>
        </row>
        <row r="65">
          <cell r="A65" t="str">
            <v>80.1171853796887</v>
          </cell>
          <cell r="B65">
            <v>35034</v>
          </cell>
        </row>
        <row r="66">
          <cell r="A66" t="str">
            <v>81.1650155589624</v>
          </cell>
          <cell r="B66">
            <v>35125</v>
          </cell>
        </row>
        <row r="67">
          <cell r="A67" t="str">
            <v>81.3888674968624</v>
          </cell>
          <cell r="B67">
            <v>35217</v>
          </cell>
        </row>
        <row r="68">
          <cell r="A68" t="str">
            <v>81.7189249411404</v>
          </cell>
          <cell r="B68">
            <v>35309</v>
          </cell>
        </row>
        <row r="69">
          <cell r="A69" t="str">
            <v>83.3895415593047</v>
          </cell>
          <cell r="B69">
            <v>35400</v>
          </cell>
        </row>
        <row r="70">
          <cell r="A70" t="str">
            <v>83.1375847141698</v>
          </cell>
          <cell r="B70">
            <v>35490</v>
          </cell>
        </row>
        <row r="71">
          <cell r="A71" t="str">
            <v>83.7565858960353</v>
          </cell>
          <cell r="B71">
            <v>35582</v>
          </cell>
        </row>
        <row r="72">
          <cell r="A72" t="str">
            <v>83.7157831568261</v>
          </cell>
          <cell r="B72">
            <v>35674</v>
          </cell>
        </row>
        <row r="73">
          <cell r="A73" t="str">
            <v>82.8935430871309</v>
          </cell>
          <cell r="B73">
            <v>35765</v>
          </cell>
        </row>
        <row r="74">
          <cell r="A74" t="str">
            <v>81.3543864078932</v>
          </cell>
          <cell r="B74">
            <v>35855</v>
          </cell>
        </row>
        <row r="75">
          <cell r="A75" t="str">
            <v>81.7804379580708</v>
          </cell>
          <cell r="B75">
            <v>35947</v>
          </cell>
        </row>
        <row r="76">
          <cell r="A76" t="str">
            <v>81.9098747312988</v>
          </cell>
          <cell r="B76">
            <v>36039</v>
          </cell>
        </row>
        <row r="77">
          <cell r="A77" t="str">
            <v>80.1615928148569</v>
          </cell>
          <cell r="B77">
            <v>36130</v>
          </cell>
        </row>
        <row r="78">
          <cell r="A78" t="str">
            <v>79.4507768453197</v>
          </cell>
          <cell r="B78">
            <v>36220</v>
          </cell>
        </row>
        <row r="79">
          <cell r="A79" t="str">
            <v>78.9796664043905</v>
          </cell>
          <cell r="B79">
            <v>36312</v>
          </cell>
        </row>
        <row r="80">
          <cell r="A80" t="str">
            <v>79.5250591444101</v>
          </cell>
          <cell r="B80">
            <v>36404</v>
          </cell>
        </row>
        <row r="81">
          <cell r="A81" t="str">
            <v>80.4353178890196</v>
          </cell>
          <cell r="B81">
            <v>36495</v>
          </cell>
        </row>
        <row r="82">
          <cell r="A82" t="str">
            <v>81.1419025336356</v>
          </cell>
          <cell r="B82">
            <v>36586</v>
          </cell>
        </row>
        <row r="83">
          <cell r="A83" t="str">
            <v>81.6383083421937</v>
          </cell>
          <cell r="B83">
            <v>36678</v>
          </cell>
        </row>
        <row r="84">
          <cell r="A84" t="str">
            <v>81.4232826534004</v>
          </cell>
          <cell r="B84">
            <v>36770</v>
          </cell>
        </row>
        <row r="85">
          <cell r="A85" t="str">
            <v>81.6766884614827</v>
          </cell>
          <cell r="B85">
            <v>36861</v>
          </cell>
        </row>
        <row r="86">
          <cell r="A86" t="str">
            <v>82.5284763559913</v>
          </cell>
          <cell r="B86">
            <v>36951</v>
          </cell>
        </row>
        <row r="87">
          <cell r="A87" t="str">
            <v>81.3421117803689</v>
          </cell>
          <cell r="B87">
            <v>37043</v>
          </cell>
        </row>
        <row r="88">
          <cell r="A88" t="str">
            <v>79.3685387732882</v>
          </cell>
          <cell r="B88">
            <v>37135</v>
          </cell>
        </row>
        <row r="89">
          <cell r="A89" t="str">
            <v>78.8215161528495</v>
          </cell>
          <cell r="B89">
            <v>37226</v>
          </cell>
        </row>
        <row r="90">
          <cell r="A90" t="str">
            <v>79.4155708370463</v>
          </cell>
          <cell r="B90">
            <v>37316</v>
          </cell>
        </row>
        <row r="91">
          <cell r="A91" t="str">
            <v>79.2448913931107</v>
          </cell>
          <cell r="B91">
            <v>37408</v>
          </cell>
        </row>
        <row r="92">
          <cell r="A92" t="str">
            <v>79.267206769869</v>
          </cell>
          <cell r="B92">
            <v>37500</v>
          </cell>
        </row>
        <row r="93">
          <cell r="A93" t="str">
            <v>79.4079212705791</v>
          </cell>
          <cell r="B93">
            <v>37591</v>
          </cell>
        </row>
        <row r="94">
          <cell r="A94" t="str">
            <v>80.78158280335</v>
          </cell>
          <cell r="B94">
            <v>37681</v>
          </cell>
        </row>
        <row r="95">
          <cell r="A95" t="str">
            <v>80.1517833045238</v>
          </cell>
          <cell r="B95">
            <v>37773</v>
          </cell>
        </row>
        <row r="96">
          <cell r="A96" t="str">
            <v>79.7510445224953</v>
          </cell>
          <cell r="B96">
            <v>37865</v>
          </cell>
        </row>
        <row r="97">
          <cell r="A97" t="str">
            <v>80.5952105693498</v>
          </cell>
          <cell r="B97">
            <v>37956</v>
          </cell>
        </row>
        <row r="98">
          <cell r="A98" t="str">
            <v>81.4006761799615</v>
          </cell>
          <cell r="B98">
            <v>38047</v>
          </cell>
        </row>
        <row r="99">
          <cell r="A99" t="str">
            <v>82.1286003247332</v>
          </cell>
          <cell r="B99">
            <v>38139</v>
          </cell>
        </row>
        <row r="100">
          <cell r="A100" t="str">
            <v>83.3686916732846</v>
          </cell>
          <cell r="B100">
            <v>38231</v>
          </cell>
        </row>
        <row r="101">
          <cell r="A101" t="str">
            <v>83.4834368378173</v>
          </cell>
          <cell r="B101">
            <v>38322</v>
          </cell>
        </row>
        <row r="102">
          <cell r="A102" t="str">
            <v>83.7520041330751</v>
          </cell>
          <cell r="B102">
            <v>38412</v>
          </cell>
        </row>
        <row r="103">
          <cell r="A103" t="str">
            <v>83.3378606631704</v>
          </cell>
          <cell r="B103">
            <v>38504</v>
          </cell>
        </row>
        <row r="104">
          <cell r="A104" t="str">
            <v>83.0787797022091</v>
          </cell>
          <cell r="B104">
            <v>38596</v>
          </cell>
        </row>
        <row r="105">
          <cell r="A105" t="str">
            <v>83.1922429529079</v>
          </cell>
          <cell r="B105">
            <v>38687</v>
          </cell>
        </row>
        <row r="106">
          <cell r="A106" t="str">
            <v>83.6246768688789</v>
          </cell>
          <cell r="B106">
            <v>38777</v>
          </cell>
        </row>
        <row r="107">
          <cell r="A107" t="str">
            <v>82.5952180591361</v>
          </cell>
          <cell r="B107">
            <v>38869</v>
          </cell>
        </row>
        <row r="108">
          <cell r="A108" t="str">
            <v>83.480234951714</v>
          </cell>
          <cell r="B108">
            <v>38961</v>
          </cell>
        </row>
        <row r="109">
          <cell r="A109" t="str">
            <v>83.5645679733689</v>
          </cell>
          <cell r="B109">
            <v>39052</v>
          </cell>
        </row>
        <row r="110">
          <cell r="A110" t="str">
            <v>84.2503026930924</v>
          </cell>
          <cell r="B110">
            <v>39142</v>
          </cell>
        </row>
        <row r="111">
          <cell r="A111" t="str">
            <v>84.8628636015852</v>
          </cell>
          <cell r="B111">
            <v>39234</v>
          </cell>
        </row>
        <row r="112">
          <cell r="A112" t="str">
            <v>85.1038859711645</v>
          </cell>
          <cell r="B112">
            <v>39326</v>
          </cell>
        </row>
        <row r="113">
          <cell r="A113" t="str">
            <v>85.9969821027378</v>
          </cell>
          <cell r="B113">
            <v>39417</v>
          </cell>
        </row>
        <row r="114">
          <cell r="A114" t="str">
            <v>85.9456549314099</v>
          </cell>
          <cell r="B114">
            <v>39508</v>
          </cell>
        </row>
        <row r="115">
          <cell r="A115" t="str">
            <v>86.0143368516887</v>
          </cell>
          <cell r="B115">
            <v>39600</v>
          </cell>
        </row>
        <row r="116">
          <cell r="A116" t="str">
            <v>85.7154908355999</v>
          </cell>
          <cell r="B116">
            <v>39692</v>
          </cell>
        </row>
        <row r="117">
          <cell r="A117" t="str">
            <v>82.9682256704701</v>
          </cell>
          <cell r="B117">
            <v>39783</v>
          </cell>
        </row>
        <row r="118">
          <cell r="A118" t="str">
            <v>78.2418167306018</v>
          </cell>
          <cell r="B118">
            <v>39873</v>
          </cell>
        </row>
        <row r="119">
          <cell r="A119" t="str">
            <v>78.8737795294854</v>
          </cell>
          <cell r="B119">
            <v>39965</v>
          </cell>
        </row>
        <row r="120">
          <cell r="A120" t="str">
            <v>80.8454893809822</v>
          </cell>
          <cell r="B120">
            <v>40057</v>
          </cell>
        </row>
        <row r="121">
          <cell r="A121" t="str">
            <v>83.0021662879668</v>
          </cell>
          <cell r="B121">
            <v>40148</v>
          </cell>
        </row>
        <row r="122">
          <cell r="A122" t="str">
            <v>84.1340831814808</v>
          </cell>
          <cell r="B122">
            <v>40238</v>
          </cell>
        </row>
        <row r="123">
          <cell r="A123" t="str">
            <v>85.1340744132255</v>
          </cell>
          <cell r="B123">
            <v>40330</v>
          </cell>
        </row>
        <row r="124">
          <cell r="A124" t="str">
            <v>84.9251878719605</v>
          </cell>
          <cell r="B124">
            <v>40422</v>
          </cell>
        </row>
        <row r="125">
          <cell r="A125" t="str">
            <v>84.798007177574</v>
          </cell>
          <cell r="B125">
            <v>40513</v>
          </cell>
        </row>
        <row r="126">
          <cell r="A126" t="str">
            <v>84.6365882849878</v>
          </cell>
          <cell r="B126">
            <v>40603</v>
          </cell>
        </row>
        <row r="127">
          <cell r="A127" t="str">
            <v>84.4813296744248</v>
          </cell>
          <cell r="B127">
            <v>40695</v>
          </cell>
        </row>
        <row r="128">
          <cell r="A128" t="str">
            <v>83.6780036588058</v>
          </cell>
          <cell r="B128">
            <v>40787</v>
          </cell>
        </row>
        <row r="129">
          <cell r="A129" t="str">
            <v>83.2845555826814</v>
          </cell>
          <cell r="B129">
            <v>40878</v>
          </cell>
        </row>
        <row r="130">
          <cell r="A130" t="str">
            <v>83.8384862886319</v>
          </cell>
          <cell r="B130">
            <v>40969</v>
          </cell>
        </row>
        <row r="131">
          <cell r="A131" t="str">
            <v>84.0394646287141</v>
          </cell>
          <cell r="B131">
            <v>41061</v>
          </cell>
        </row>
        <row r="132">
          <cell r="A132" t="str">
            <v>83.8755676712037</v>
          </cell>
          <cell r="B132">
            <v>41153</v>
          </cell>
        </row>
        <row r="133">
          <cell r="A133" t="str">
            <v>83.9420295776054</v>
          </cell>
          <cell r="B133">
            <v>41244</v>
          </cell>
        </row>
        <row r="134">
          <cell r="A134" t="str">
            <v>84.2751171924657</v>
          </cell>
          <cell r="B134">
            <v>41334</v>
          </cell>
        </row>
        <row r="135">
          <cell r="A135" t="str">
            <v>84.5822993808675</v>
          </cell>
          <cell r="B135">
            <v>41426</v>
          </cell>
        </row>
        <row r="136">
          <cell r="A136" t="str">
            <v>84.237411986807</v>
          </cell>
          <cell r="B136">
            <v>41518</v>
          </cell>
        </row>
        <row r="137">
          <cell r="A137" t="str">
            <v>83.9853923128608</v>
          </cell>
          <cell r="B137">
            <v>41609</v>
          </cell>
        </row>
        <row r="138">
          <cell r="A138" t="str">
            <v>84.6186801943287</v>
          </cell>
          <cell r="B138">
            <v>41699</v>
          </cell>
        </row>
        <row r="139">
          <cell r="A139" t="str">
            <v>84.2315986992542</v>
          </cell>
          <cell r="B139">
            <v>41791</v>
          </cell>
        </row>
        <row r="140">
          <cell r="A140" t="str">
            <v>83.1147207033042</v>
          </cell>
          <cell r="B140">
            <v>41883</v>
          </cell>
        </row>
        <row r="141">
          <cell r="A141" t="str">
            <v>80.7279651350095</v>
          </cell>
          <cell r="B141">
            <v>41974</v>
          </cell>
        </row>
        <row r="142">
          <cell r="A142" t="str">
            <v>78.9841929591741</v>
          </cell>
          <cell r="B142">
            <v>42064</v>
          </cell>
        </row>
        <row r="143">
          <cell r="A143" t="str">
            <v>76.5647706183996</v>
          </cell>
          <cell r="B143">
            <v>42156</v>
          </cell>
        </row>
        <row r="144">
          <cell r="A144" t="str">
            <v>74.89735099022</v>
          </cell>
          <cell r="B144">
            <v>42248</v>
          </cell>
        </row>
        <row r="145">
          <cell r="A145" t="str">
            <v>75.1497534151376</v>
          </cell>
          <cell r="B145">
            <v>42339</v>
          </cell>
        </row>
        <row r="146">
          <cell r="A146" t="str">
            <v>73.9083933740126</v>
          </cell>
          <cell r="B146">
            <v>42430</v>
          </cell>
        </row>
        <row r="147">
          <cell r="A147" t="str">
            <v>73.9216625627408</v>
          </cell>
          <cell r="B147">
            <v>42522</v>
          </cell>
        </row>
        <row r="148">
          <cell r="A148" t="str">
            <v>73.940879104539</v>
          </cell>
          <cell r="B148">
            <v>42614</v>
          </cell>
        </row>
        <row r="149">
          <cell r="A149" t="str">
            <v>73.6403511419257</v>
          </cell>
          <cell r="B149">
            <v>42705</v>
          </cell>
        </row>
        <row r="150">
          <cell r="A150" t="str">
            <v>74.5028303906662</v>
          </cell>
          <cell r="B150">
            <v>42795</v>
          </cell>
        </row>
        <row r="151">
          <cell r="A151" t="str">
            <v>74.4137277233272</v>
          </cell>
          <cell r="B151">
            <v>42887</v>
          </cell>
        </row>
        <row r="152">
          <cell r="A152" t="str">
            <v>74.0478252506046</v>
          </cell>
          <cell r="B152">
            <v>42979</v>
          </cell>
        </row>
        <row r="153">
          <cell r="A153" t="str">
            <v>74.6008149542418</v>
          </cell>
          <cell r="B153">
            <v>43070</v>
          </cell>
        </row>
        <row r="154">
          <cell r="A154" t="str">
            <v>75.6484508195926</v>
          </cell>
          <cell r="B154">
            <v>43160</v>
          </cell>
        </row>
        <row r="155">
          <cell r="A155" t="str">
            <v>76.4835869989608</v>
          </cell>
          <cell r="B155">
            <v>43252</v>
          </cell>
        </row>
        <row r="156">
          <cell r="A156" t="str">
            <v>75.9196170254593</v>
          </cell>
          <cell r="B156">
            <v>43344</v>
          </cell>
        </row>
        <row r="157">
          <cell r="A157" t="str">
            <v>75.2963755454677</v>
          </cell>
          <cell r="B157">
            <v>43435</v>
          </cell>
        </row>
        <row r="158">
          <cell r="A158" t="str">
            <v>74.613295244237</v>
          </cell>
          <cell r="B158">
            <v>43525</v>
          </cell>
        </row>
        <row r="159">
          <cell r="A159" t="str">
            <v>75.2096197111179</v>
          </cell>
          <cell r="B159">
            <v>43617</v>
          </cell>
        </row>
        <row r="160">
          <cell r="A160" t="str">
            <v>75.4155320701131</v>
          </cell>
          <cell r="B160">
            <v>43709</v>
          </cell>
        </row>
        <row r="161">
          <cell r="A161" t="str">
            <v>75.1330784982502</v>
          </cell>
          <cell r="B161">
            <v>43800</v>
          </cell>
        </row>
        <row r="162">
          <cell r="A162" t="str">
            <v>75.7464155330376</v>
          </cell>
          <cell r="B162">
            <v>43891</v>
          </cell>
        </row>
        <row r="163">
          <cell r="A163" t="str">
            <v>61.9047332777199</v>
          </cell>
          <cell r="B163">
            <v>43983</v>
          </cell>
        </row>
        <row r="164">
          <cell r="A164" t="str">
            <v>75.1883277438994</v>
          </cell>
          <cell r="B164">
            <v>44075</v>
          </cell>
        </row>
        <row r="165">
          <cell r="A165" t="str">
            <v>79.338801431817</v>
          </cell>
          <cell r="B165">
            <v>44166</v>
          </cell>
        </row>
        <row r="166">
          <cell r="A166" t="str">
            <v>79.0859890843778</v>
          </cell>
          <cell r="B166">
            <v>44256</v>
          </cell>
        </row>
        <row r="167">
          <cell r="A167" t="str">
            <v>78.3428679916318</v>
          </cell>
          <cell r="B167">
            <v>44348</v>
          </cell>
        </row>
        <row r="168">
          <cell r="A168" t="str">
            <v>79.8339926253016</v>
          </cell>
          <cell r="B168">
            <v>44440</v>
          </cell>
        </row>
        <row r="169">
          <cell r="A169" t="str">
            <v>80.3002098109061</v>
          </cell>
          <cell r="B169">
            <v>44531</v>
          </cell>
        </row>
        <row r="170">
          <cell r="A170" t="str">
            <v>80.2844364604882</v>
          </cell>
          <cell r="B170">
            <v>44621</v>
          </cell>
        </row>
        <row r="171">
          <cell r="A171" t="str">
            <v>81.0387280871388</v>
          </cell>
          <cell r="B171">
            <v>44713</v>
          </cell>
        </row>
        <row r="172">
          <cell r="A172" t="str">
            <v>81.5307249364103</v>
          </cell>
          <cell r="B172">
            <v>44805</v>
          </cell>
        </row>
        <row r="173">
          <cell r="A173" t="str">
            <v>80.2403242898133</v>
          </cell>
          <cell r="B173">
            <v>44896</v>
          </cell>
        </row>
      </sheetData>
      <sheetData sheetId="27">
        <row r="1">
          <cell r="A1" t="str">
            <v>Date</v>
          </cell>
          <cell r="B1" t="str">
            <v>Value</v>
          </cell>
        </row>
        <row r="2">
          <cell r="A2">
            <v>44773</v>
          </cell>
          <cell r="B2">
            <v>1.75</v>
          </cell>
        </row>
        <row r="3">
          <cell r="A3">
            <v>44742</v>
          </cell>
          <cell r="B3">
            <v>1.75</v>
          </cell>
        </row>
        <row r="4">
          <cell r="A4">
            <v>44712</v>
          </cell>
          <cell r="B4">
            <v>1</v>
          </cell>
        </row>
        <row r="5">
          <cell r="A5">
            <v>44681</v>
          </cell>
          <cell r="B5">
            <v>0.5</v>
          </cell>
        </row>
        <row r="6">
          <cell r="A6">
            <v>44651</v>
          </cell>
          <cell r="B6">
            <v>0.5</v>
          </cell>
        </row>
        <row r="7">
          <cell r="A7">
            <v>44620</v>
          </cell>
          <cell r="B7">
            <v>0.25</v>
          </cell>
        </row>
        <row r="8">
          <cell r="A8">
            <v>44592</v>
          </cell>
          <cell r="B8">
            <v>0.25</v>
          </cell>
        </row>
        <row r="9">
          <cell r="A9">
            <v>44561</v>
          </cell>
          <cell r="B9">
            <v>0.25</v>
          </cell>
        </row>
        <row r="10">
          <cell r="A10">
            <v>44530</v>
          </cell>
          <cell r="B10">
            <v>0.25</v>
          </cell>
        </row>
        <row r="11">
          <cell r="A11">
            <v>44500</v>
          </cell>
          <cell r="B11">
            <v>0.25</v>
          </cell>
        </row>
        <row r="12">
          <cell r="A12">
            <v>44469</v>
          </cell>
          <cell r="B12">
            <v>0.25</v>
          </cell>
        </row>
        <row r="13">
          <cell r="A13">
            <v>44439</v>
          </cell>
          <cell r="B13">
            <v>0.25</v>
          </cell>
        </row>
        <row r="14">
          <cell r="A14">
            <v>44408</v>
          </cell>
          <cell r="B14">
            <v>0.25</v>
          </cell>
        </row>
        <row r="15">
          <cell r="A15">
            <v>44377</v>
          </cell>
          <cell r="B15">
            <v>0.25</v>
          </cell>
        </row>
        <row r="16">
          <cell r="A16">
            <v>44347</v>
          </cell>
          <cell r="B16">
            <v>0.25</v>
          </cell>
        </row>
        <row r="17">
          <cell r="A17">
            <v>44316</v>
          </cell>
          <cell r="B17">
            <v>0.25</v>
          </cell>
        </row>
        <row r="18">
          <cell r="A18">
            <v>44286</v>
          </cell>
          <cell r="B18">
            <v>0.25</v>
          </cell>
        </row>
        <row r="19">
          <cell r="A19">
            <v>44255</v>
          </cell>
          <cell r="B19">
            <v>0.25</v>
          </cell>
        </row>
        <row r="20">
          <cell r="A20">
            <v>44227</v>
          </cell>
          <cell r="B20">
            <v>0.25</v>
          </cell>
        </row>
        <row r="21">
          <cell r="A21">
            <v>44196</v>
          </cell>
          <cell r="B21">
            <v>0.25</v>
          </cell>
        </row>
        <row r="22">
          <cell r="A22">
            <v>44165</v>
          </cell>
          <cell r="B22">
            <v>0.25</v>
          </cell>
        </row>
        <row r="23">
          <cell r="A23">
            <v>44135</v>
          </cell>
          <cell r="B23">
            <v>0.25</v>
          </cell>
        </row>
        <row r="24">
          <cell r="A24">
            <v>44104</v>
          </cell>
          <cell r="B24">
            <v>0.25</v>
          </cell>
        </row>
        <row r="25">
          <cell r="A25">
            <v>44074</v>
          </cell>
          <cell r="B25">
            <v>0.25</v>
          </cell>
        </row>
        <row r="26">
          <cell r="A26">
            <v>44043</v>
          </cell>
          <cell r="B26">
            <v>0.25</v>
          </cell>
        </row>
        <row r="27">
          <cell r="A27">
            <v>44012</v>
          </cell>
          <cell r="B27">
            <v>0.25</v>
          </cell>
        </row>
        <row r="28">
          <cell r="A28">
            <v>43982</v>
          </cell>
          <cell r="B28">
            <v>0.25</v>
          </cell>
        </row>
        <row r="29">
          <cell r="A29">
            <v>43951</v>
          </cell>
          <cell r="B29">
            <v>0.25</v>
          </cell>
        </row>
        <row r="30">
          <cell r="A30">
            <v>43921</v>
          </cell>
          <cell r="B30">
            <v>0.25</v>
          </cell>
        </row>
        <row r="31">
          <cell r="A31">
            <v>43890</v>
          </cell>
          <cell r="B31">
            <v>1.75</v>
          </cell>
        </row>
        <row r="32">
          <cell r="A32">
            <v>43861</v>
          </cell>
          <cell r="B32">
            <v>1.75</v>
          </cell>
        </row>
        <row r="33">
          <cell r="A33">
            <v>43830</v>
          </cell>
          <cell r="B33">
            <v>1.75</v>
          </cell>
        </row>
        <row r="34">
          <cell r="A34">
            <v>43799</v>
          </cell>
          <cell r="B34">
            <v>1.75</v>
          </cell>
        </row>
        <row r="35">
          <cell r="A35">
            <v>43769</v>
          </cell>
          <cell r="B35">
            <v>1.75</v>
          </cell>
        </row>
        <row r="36">
          <cell r="A36">
            <v>43738</v>
          </cell>
          <cell r="B36">
            <v>2</v>
          </cell>
        </row>
        <row r="37">
          <cell r="A37">
            <v>43708</v>
          </cell>
          <cell r="B37">
            <v>2.25</v>
          </cell>
        </row>
        <row r="38">
          <cell r="A38">
            <v>43677</v>
          </cell>
          <cell r="B38">
            <v>2.5</v>
          </cell>
        </row>
        <row r="39">
          <cell r="A39">
            <v>43646</v>
          </cell>
          <cell r="B39">
            <v>2.5</v>
          </cell>
        </row>
        <row r="40">
          <cell r="A40">
            <v>43616</v>
          </cell>
          <cell r="B40">
            <v>2.5</v>
          </cell>
        </row>
        <row r="41">
          <cell r="A41">
            <v>43585</v>
          </cell>
          <cell r="B41">
            <v>2.5</v>
          </cell>
        </row>
        <row r="42">
          <cell r="A42">
            <v>43555</v>
          </cell>
          <cell r="B42">
            <v>2.5</v>
          </cell>
        </row>
        <row r="43">
          <cell r="A43">
            <v>43524</v>
          </cell>
          <cell r="B43">
            <v>2.5</v>
          </cell>
        </row>
        <row r="44">
          <cell r="A44">
            <v>43496</v>
          </cell>
          <cell r="B44">
            <v>2.5</v>
          </cell>
        </row>
        <row r="45">
          <cell r="A45">
            <v>43465</v>
          </cell>
          <cell r="B45">
            <v>2.5</v>
          </cell>
        </row>
        <row r="46">
          <cell r="A46">
            <v>43434</v>
          </cell>
          <cell r="B46">
            <v>2.25</v>
          </cell>
        </row>
        <row r="47">
          <cell r="A47">
            <v>43404</v>
          </cell>
          <cell r="B47">
            <v>2.25</v>
          </cell>
        </row>
        <row r="48">
          <cell r="A48">
            <v>43373</v>
          </cell>
          <cell r="B48">
            <v>2.25</v>
          </cell>
        </row>
        <row r="49">
          <cell r="A49">
            <v>43343</v>
          </cell>
          <cell r="B49">
            <v>2</v>
          </cell>
        </row>
        <row r="50">
          <cell r="A50">
            <v>43312</v>
          </cell>
          <cell r="B50">
            <v>2</v>
          </cell>
        </row>
        <row r="51">
          <cell r="A51">
            <v>43281</v>
          </cell>
          <cell r="B51">
            <v>2</v>
          </cell>
        </row>
        <row r="52">
          <cell r="A52">
            <v>43251</v>
          </cell>
          <cell r="B52">
            <v>1.75</v>
          </cell>
        </row>
        <row r="53">
          <cell r="A53">
            <v>43220</v>
          </cell>
          <cell r="B53">
            <v>1.75</v>
          </cell>
        </row>
        <row r="54">
          <cell r="A54">
            <v>43190</v>
          </cell>
          <cell r="B54">
            <v>1.75</v>
          </cell>
        </row>
        <row r="55">
          <cell r="A55">
            <v>43159</v>
          </cell>
          <cell r="B55">
            <v>1.5</v>
          </cell>
        </row>
        <row r="56">
          <cell r="A56">
            <v>43131</v>
          </cell>
          <cell r="B56">
            <v>1.5</v>
          </cell>
        </row>
        <row r="57">
          <cell r="A57">
            <v>43100</v>
          </cell>
          <cell r="B57">
            <v>1.5</v>
          </cell>
        </row>
        <row r="58">
          <cell r="A58">
            <v>43069</v>
          </cell>
          <cell r="B58">
            <v>1.25</v>
          </cell>
        </row>
        <row r="59">
          <cell r="A59">
            <v>43039</v>
          </cell>
          <cell r="B59">
            <v>1.25</v>
          </cell>
        </row>
        <row r="60">
          <cell r="A60">
            <v>43008</v>
          </cell>
          <cell r="B60">
            <v>1.25</v>
          </cell>
        </row>
        <row r="61">
          <cell r="A61">
            <v>42978</v>
          </cell>
          <cell r="B61">
            <v>1.25</v>
          </cell>
        </row>
        <row r="62">
          <cell r="A62">
            <v>42947</v>
          </cell>
          <cell r="B62">
            <v>1.25</v>
          </cell>
        </row>
        <row r="63">
          <cell r="A63">
            <v>42916</v>
          </cell>
          <cell r="B63">
            <v>1.25</v>
          </cell>
        </row>
        <row r="64">
          <cell r="A64">
            <v>42886</v>
          </cell>
          <cell r="B64">
            <v>1</v>
          </cell>
        </row>
        <row r="65">
          <cell r="A65">
            <v>42855</v>
          </cell>
          <cell r="B65">
            <v>1</v>
          </cell>
        </row>
        <row r="66">
          <cell r="A66">
            <v>42825</v>
          </cell>
          <cell r="B66">
            <v>1</v>
          </cell>
        </row>
        <row r="67">
          <cell r="A67">
            <v>42794</v>
          </cell>
          <cell r="B67">
            <v>0.75</v>
          </cell>
        </row>
        <row r="68">
          <cell r="A68">
            <v>42766</v>
          </cell>
          <cell r="B68">
            <v>0.75</v>
          </cell>
        </row>
        <row r="69">
          <cell r="A69">
            <v>42735</v>
          </cell>
          <cell r="B69">
            <v>0.75</v>
          </cell>
        </row>
        <row r="70">
          <cell r="A70">
            <v>42704</v>
          </cell>
          <cell r="B70">
            <v>0.5</v>
          </cell>
        </row>
        <row r="71">
          <cell r="A71">
            <v>42674</v>
          </cell>
          <cell r="B71">
            <v>0.5</v>
          </cell>
        </row>
        <row r="72">
          <cell r="A72">
            <v>42643</v>
          </cell>
          <cell r="B72">
            <v>0.5</v>
          </cell>
        </row>
        <row r="73">
          <cell r="A73">
            <v>42613</v>
          </cell>
          <cell r="B73">
            <v>0.5</v>
          </cell>
        </row>
        <row r="74">
          <cell r="A74">
            <v>42582</v>
          </cell>
          <cell r="B74">
            <v>0.5</v>
          </cell>
        </row>
        <row r="75">
          <cell r="A75">
            <v>42551</v>
          </cell>
          <cell r="B75">
            <v>0.5</v>
          </cell>
        </row>
        <row r="76">
          <cell r="A76">
            <v>42521</v>
          </cell>
          <cell r="B76">
            <v>0.5</v>
          </cell>
        </row>
        <row r="77">
          <cell r="A77">
            <v>42490</v>
          </cell>
          <cell r="B77">
            <v>0.5</v>
          </cell>
        </row>
        <row r="78">
          <cell r="A78">
            <v>42460</v>
          </cell>
          <cell r="B78">
            <v>0.5</v>
          </cell>
        </row>
        <row r="79">
          <cell r="A79">
            <v>42429</v>
          </cell>
          <cell r="B79">
            <v>0.5</v>
          </cell>
        </row>
        <row r="80">
          <cell r="A80">
            <v>42400</v>
          </cell>
          <cell r="B80">
            <v>0.5</v>
          </cell>
        </row>
        <row r="81">
          <cell r="A81">
            <v>42369</v>
          </cell>
          <cell r="B81">
            <v>0.5</v>
          </cell>
        </row>
        <row r="82">
          <cell r="A82">
            <v>42338</v>
          </cell>
          <cell r="B82">
            <v>0.25</v>
          </cell>
        </row>
        <row r="83">
          <cell r="A83">
            <v>42308</v>
          </cell>
          <cell r="B83">
            <v>0.25</v>
          </cell>
        </row>
        <row r="84">
          <cell r="A84">
            <v>42277</v>
          </cell>
          <cell r="B84">
            <v>0.25</v>
          </cell>
        </row>
        <row r="85">
          <cell r="A85">
            <v>42247</v>
          </cell>
          <cell r="B85">
            <v>0.25</v>
          </cell>
        </row>
        <row r="86">
          <cell r="A86">
            <v>42216</v>
          </cell>
          <cell r="B86">
            <v>0.25</v>
          </cell>
        </row>
        <row r="87">
          <cell r="A87">
            <v>42185</v>
          </cell>
          <cell r="B87">
            <v>0.25</v>
          </cell>
        </row>
        <row r="88">
          <cell r="A88">
            <v>42155</v>
          </cell>
          <cell r="B88">
            <v>0.25</v>
          </cell>
        </row>
        <row r="89">
          <cell r="A89">
            <v>42124</v>
          </cell>
          <cell r="B89">
            <v>0.25</v>
          </cell>
        </row>
        <row r="90">
          <cell r="A90">
            <v>42094</v>
          </cell>
          <cell r="B90">
            <v>0.25</v>
          </cell>
        </row>
        <row r="91">
          <cell r="A91">
            <v>42063</v>
          </cell>
          <cell r="B91">
            <v>0.25</v>
          </cell>
        </row>
        <row r="92">
          <cell r="A92">
            <v>42035</v>
          </cell>
          <cell r="B92">
            <v>0.25</v>
          </cell>
        </row>
        <row r="93">
          <cell r="A93">
            <v>42004</v>
          </cell>
          <cell r="B93">
            <v>0.25</v>
          </cell>
        </row>
        <row r="94">
          <cell r="A94">
            <v>41973</v>
          </cell>
          <cell r="B94">
            <v>0.25</v>
          </cell>
        </row>
        <row r="95">
          <cell r="A95">
            <v>41943</v>
          </cell>
          <cell r="B95">
            <v>0.25</v>
          </cell>
        </row>
        <row r="96">
          <cell r="A96">
            <v>41912</v>
          </cell>
          <cell r="B96">
            <v>0.25</v>
          </cell>
        </row>
        <row r="97">
          <cell r="A97">
            <v>41882</v>
          </cell>
          <cell r="B97">
            <v>0.25</v>
          </cell>
        </row>
        <row r="98">
          <cell r="A98">
            <v>41851</v>
          </cell>
          <cell r="B98">
            <v>0.25</v>
          </cell>
        </row>
        <row r="99">
          <cell r="A99">
            <v>41820</v>
          </cell>
          <cell r="B99">
            <v>0.25</v>
          </cell>
        </row>
        <row r="100">
          <cell r="A100">
            <v>41790</v>
          </cell>
          <cell r="B100">
            <v>0.25</v>
          </cell>
        </row>
        <row r="101">
          <cell r="A101">
            <v>41759</v>
          </cell>
          <cell r="B101">
            <v>0.25</v>
          </cell>
        </row>
        <row r="102">
          <cell r="A102">
            <v>41729</v>
          </cell>
          <cell r="B102">
            <v>0.25</v>
          </cell>
        </row>
        <row r="103">
          <cell r="A103">
            <v>41698</v>
          </cell>
          <cell r="B103">
            <v>0.25</v>
          </cell>
        </row>
        <row r="104">
          <cell r="A104">
            <v>41670</v>
          </cell>
          <cell r="B104">
            <v>0.25</v>
          </cell>
        </row>
        <row r="105">
          <cell r="A105">
            <v>41639</v>
          </cell>
          <cell r="B105">
            <v>0.25</v>
          </cell>
        </row>
        <row r="106">
          <cell r="A106">
            <v>41608</v>
          </cell>
          <cell r="B106">
            <v>0.25</v>
          </cell>
        </row>
        <row r="107">
          <cell r="A107">
            <v>41578</v>
          </cell>
          <cell r="B107">
            <v>0.25</v>
          </cell>
        </row>
        <row r="108">
          <cell r="A108">
            <v>41547</v>
          </cell>
          <cell r="B108">
            <v>0.25</v>
          </cell>
        </row>
        <row r="109">
          <cell r="A109">
            <v>41517</v>
          </cell>
          <cell r="B109">
            <v>0.25</v>
          </cell>
        </row>
        <row r="110">
          <cell r="A110">
            <v>41486</v>
          </cell>
          <cell r="B110">
            <v>0.25</v>
          </cell>
        </row>
        <row r="111">
          <cell r="A111">
            <v>41455</v>
          </cell>
          <cell r="B111">
            <v>0.25</v>
          </cell>
        </row>
        <row r="112">
          <cell r="A112">
            <v>41425</v>
          </cell>
          <cell r="B112">
            <v>0.25</v>
          </cell>
        </row>
        <row r="113">
          <cell r="A113">
            <v>41394</v>
          </cell>
          <cell r="B113">
            <v>0.25</v>
          </cell>
        </row>
        <row r="114">
          <cell r="A114">
            <v>41364</v>
          </cell>
          <cell r="B114">
            <v>0.25</v>
          </cell>
        </row>
        <row r="115">
          <cell r="A115">
            <v>41333</v>
          </cell>
          <cell r="B115">
            <v>0.25</v>
          </cell>
        </row>
        <row r="116">
          <cell r="A116">
            <v>41305</v>
          </cell>
          <cell r="B116">
            <v>0.25</v>
          </cell>
        </row>
        <row r="117">
          <cell r="A117">
            <v>41274</v>
          </cell>
          <cell r="B117">
            <v>0.25</v>
          </cell>
        </row>
        <row r="118">
          <cell r="A118">
            <v>41243</v>
          </cell>
          <cell r="B118">
            <v>0.25</v>
          </cell>
        </row>
        <row r="119">
          <cell r="A119">
            <v>41213</v>
          </cell>
          <cell r="B119">
            <v>0.25</v>
          </cell>
        </row>
        <row r="120">
          <cell r="A120">
            <v>41182</v>
          </cell>
          <cell r="B120">
            <v>0.25</v>
          </cell>
        </row>
        <row r="121">
          <cell r="A121">
            <v>41152</v>
          </cell>
          <cell r="B121">
            <v>0.25</v>
          </cell>
        </row>
        <row r="122">
          <cell r="A122">
            <v>41121</v>
          </cell>
          <cell r="B122">
            <v>0.25</v>
          </cell>
        </row>
        <row r="123">
          <cell r="A123">
            <v>41090</v>
          </cell>
          <cell r="B123">
            <v>0.25</v>
          </cell>
        </row>
        <row r="124">
          <cell r="A124">
            <v>41060</v>
          </cell>
          <cell r="B124">
            <v>0.25</v>
          </cell>
        </row>
        <row r="125">
          <cell r="A125">
            <v>41029</v>
          </cell>
          <cell r="B125">
            <v>0.25</v>
          </cell>
        </row>
        <row r="126">
          <cell r="A126">
            <v>40999</v>
          </cell>
          <cell r="B126">
            <v>0.25</v>
          </cell>
        </row>
        <row r="127">
          <cell r="A127">
            <v>40968</v>
          </cell>
          <cell r="B127">
            <v>0.25</v>
          </cell>
        </row>
        <row r="128">
          <cell r="A128">
            <v>40939</v>
          </cell>
          <cell r="B128">
            <v>0.25</v>
          </cell>
        </row>
        <row r="129">
          <cell r="A129">
            <v>40908</v>
          </cell>
          <cell r="B129">
            <v>0.25</v>
          </cell>
        </row>
        <row r="130">
          <cell r="A130">
            <v>40877</v>
          </cell>
          <cell r="B130">
            <v>0.25</v>
          </cell>
        </row>
        <row r="131">
          <cell r="A131">
            <v>40847</v>
          </cell>
          <cell r="B131">
            <v>0.25</v>
          </cell>
        </row>
        <row r="132">
          <cell r="A132">
            <v>40816</v>
          </cell>
          <cell r="B132">
            <v>0.25</v>
          </cell>
        </row>
        <row r="133">
          <cell r="A133">
            <v>40786</v>
          </cell>
          <cell r="B133">
            <v>0.25</v>
          </cell>
        </row>
        <row r="134">
          <cell r="A134">
            <v>40755</v>
          </cell>
          <cell r="B134">
            <v>0.25</v>
          </cell>
        </row>
        <row r="135">
          <cell r="A135">
            <v>40724</v>
          </cell>
          <cell r="B135">
            <v>0.25</v>
          </cell>
        </row>
        <row r="136">
          <cell r="A136">
            <v>40694</v>
          </cell>
          <cell r="B136">
            <v>0.25</v>
          </cell>
        </row>
        <row r="137">
          <cell r="A137">
            <v>40663</v>
          </cell>
          <cell r="B137">
            <v>0.25</v>
          </cell>
        </row>
        <row r="138">
          <cell r="A138">
            <v>40633</v>
          </cell>
          <cell r="B138">
            <v>0.25</v>
          </cell>
        </row>
        <row r="139">
          <cell r="A139">
            <v>40602</v>
          </cell>
          <cell r="B139">
            <v>0.25</v>
          </cell>
        </row>
        <row r="140">
          <cell r="A140">
            <v>40574</v>
          </cell>
          <cell r="B140">
            <v>0.25</v>
          </cell>
        </row>
        <row r="141">
          <cell r="A141">
            <v>40543</v>
          </cell>
          <cell r="B141">
            <v>0.25</v>
          </cell>
        </row>
        <row r="142">
          <cell r="A142">
            <v>40512</v>
          </cell>
          <cell r="B142">
            <v>0.25</v>
          </cell>
        </row>
        <row r="143">
          <cell r="A143">
            <v>40482</v>
          </cell>
          <cell r="B143">
            <v>0.25</v>
          </cell>
        </row>
        <row r="144">
          <cell r="A144">
            <v>40451</v>
          </cell>
          <cell r="B144">
            <v>0.25</v>
          </cell>
        </row>
        <row r="145">
          <cell r="A145">
            <v>40421</v>
          </cell>
          <cell r="B145">
            <v>0.25</v>
          </cell>
        </row>
        <row r="146">
          <cell r="A146">
            <v>40390</v>
          </cell>
          <cell r="B146">
            <v>0.25</v>
          </cell>
        </row>
        <row r="147">
          <cell r="A147">
            <v>40359</v>
          </cell>
          <cell r="B147">
            <v>0.25</v>
          </cell>
        </row>
        <row r="148">
          <cell r="A148">
            <v>40329</v>
          </cell>
          <cell r="B148">
            <v>0.25</v>
          </cell>
        </row>
        <row r="149">
          <cell r="A149">
            <v>40298</v>
          </cell>
          <cell r="B149">
            <v>0.25</v>
          </cell>
        </row>
        <row r="150">
          <cell r="A150">
            <v>40268</v>
          </cell>
          <cell r="B150">
            <v>0.25</v>
          </cell>
        </row>
        <row r="151">
          <cell r="A151">
            <v>40237</v>
          </cell>
          <cell r="B151">
            <v>0.25</v>
          </cell>
        </row>
        <row r="152">
          <cell r="A152">
            <v>40209</v>
          </cell>
          <cell r="B152">
            <v>0.25</v>
          </cell>
        </row>
        <row r="153">
          <cell r="A153">
            <v>40178</v>
          </cell>
          <cell r="B153">
            <v>0.25</v>
          </cell>
        </row>
        <row r="154">
          <cell r="A154">
            <v>40147</v>
          </cell>
          <cell r="B154">
            <v>0.25</v>
          </cell>
        </row>
        <row r="155">
          <cell r="A155">
            <v>40117</v>
          </cell>
          <cell r="B155">
            <v>0.25</v>
          </cell>
        </row>
        <row r="156">
          <cell r="A156">
            <v>40086</v>
          </cell>
          <cell r="B156">
            <v>0.25</v>
          </cell>
        </row>
        <row r="157">
          <cell r="A157">
            <v>40056</v>
          </cell>
          <cell r="B157">
            <v>0.25</v>
          </cell>
        </row>
        <row r="158">
          <cell r="A158">
            <v>40025</v>
          </cell>
          <cell r="B158">
            <v>0.25</v>
          </cell>
        </row>
        <row r="159">
          <cell r="A159">
            <v>39994</v>
          </cell>
          <cell r="B159">
            <v>0.25</v>
          </cell>
        </row>
        <row r="160">
          <cell r="A160">
            <v>39964</v>
          </cell>
          <cell r="B160">
            <v>0.25</v>
          </cell>
        </row>
        <row r="161">
          <cell r="A161">
            <v>39933</v>
          </cell>
          <cell r="B161">
            <v>0.25</v>
          </cell>
        </row>
        <row r="162">
          <cell r="A162">
            <v>39903</v>
          </cell>
          <cell r="B162">
            <v>0.25</v>
          </cell>
        </row>
        <row r="163">
          <cell r="A163">
            <v>39872</v>
          </cell>
          <cell r="B163">
            <v>0.25</v>
          </cell>
        </row>
        <row r="164">
          <cell r="A164">
            <v>39844</v>
          </cell>
          <cell r="B164">
            <v>0.25</v>
          </cell>
        </row>
        <row r="165">
          <cell r="A165">
            <v>39813</v>
          </cell>
          <cell r="B165">
            <v>0.25</v>
          </cell>
        </row>
      </sheetData>
      <sheetData sheetId="28">
        <row r="1">
          <cell r="A1" t="str">
            <v>Date</v>
          </cell>
          <cell r="B1" t="str">
            <v>Value</v>
          </cell>
        </row>
        <row r="2">
          <cell r="A2">
            <v>44712</v>
          </cell>
          <cell r="B2">
            <v>115.13</v>
          </cell>
        </row>
        <row r="3">
          <cell r="A3">
            <v>44681</v>
          </cell>
          <cell r="B3">
            <v>108.36</v>
          </cell>
        </row>
        <row r="4">
          <cell r="A4">
            <v>44651</v>
          </cell>
          <cell r="B4">
            <v>107.29</v>
          </cell>
        </row>
        <row r="5">
          <cell r="A5">
            <v>44620</v>
          </cell>
          <cell r="B5">
            <v>103.08</v>
          </cell>
        </row>
        <row r="6">
          <cell r="A6">
            <v>44592</v>
          </cell>
          <cell r="B6">
            <v>92.35</v>
          </cell>
        </row>
        <row r="7">
          <cell r="A7">
            <v>44561</v>
          </cell>
          <cell r="B7">
            <v>77.239999999999995</v>
          </cell>
        </row>
        <row r="8">
          <cell r="A8">
            <v>44530</v>
          </cell>
          <cell r="B8">
            <v>70.86</v>
          </cell>
        </row>
        <row r="9">
          <cell r="A9">
            <v>44500</v>
          </cell>
          <cell r="B9">
            <v>83.1</v>
          </cell>
        </row>
        <row r="10">
          <cell r="A10">
            <v>44469</v>
          </cell>
          <cell r="B10">
            <v>77.81</v>
          </cell>
        </row>
        <row r="11">
          <cell r="A11">
            <v>44439</v>
          </cell>
          <cell r="B11">
            <v>73.45</v>
          </cell>
        </row>
        <row r="12">
          <cell r="A12">
            <v>44408</v>
          </cell>
          <cell r="B12">
            <v>77.72</v>
          </cell>
        </row>
        <row r="13">
          <cell r="A13">
            <v>44377</v>
          </cell>
          <cell r="B13">
            <v>76.94</v>
          </cell>
        </row>
        <row r="14">
          <cell r="A14">
            <v>44347</v>
          </cell>
          <cell r="B14">
            <v>69.36</v>
          </cell>
        </row>
        <row r="15">
          <cell r="A15">
            <v>44316</v>
          </cell>
          <cell r="B15">
            <v>67.73</v>
          </cell>
        </row>
        <row r="16">
          <cell r="A16">
            <v>44286</v>
          </cell>
          <cell r="B16">
            <v>63.52</v>
          </cell>
        </row>
        <row r="17">
          <cell r="A17">
            <v>44255</v>
          </cell>
          <cell r="B17">
            <v>65.86</v>
          </cell>
        </row>
        <row r="18">
          <cell r="A18">
            <v>44227</v>
          </cell>
          <cell r="B18">
            <v>55.25</v>
          </cell>
        </row>
        <row r="19">
          <cell r="A19">
            <v>44196</v>
          </cell>
          <cell r="B19">
            <v>51.22</v>
          </cell>
        </row>
        <row r="20">
          <cell r="A20">
            <v>44165</v>
          </cell>
          <cell r="B20">
            <v>46.84</v>
          </cell>
        </row>
        <row r="21">
          <cell r="A21">
            <v>44135</v>
          </cell>
          <cell r="B21">
            <v>36.33</v>
          </cell>
        </row>
        <row r="22">
          <cell r="A22">
            <v>44104</v>
          </cell>
          <cell r="B22">
            <v>40.299999999999997</v>
          </cell>
        </row>
        <row r="23">
          <cell r="A23">
            <v>44074</v>
          </cell>
          <cell r="B23">
            <v>45.22</v>
          </cell>
        </row>
        <row r="24">
          <cell r="A24">
            <v>44043</v>
          </cell>
          <cell r="B24">
            <v>43.13</v>
          </cell>
        </row>
        <row r="25">
          <cell r="A25">
            <v>44012</v>
          </cell>
          <cell r="B25">
            <v>41.64</v>
          </cell>
        </row>
        <row r="26">
          <cell r="A26">
            <v>43982</v>
          </cell>
          <cell r="B26">
            <v>34.15</v>
          </cell>
        </row>
        <row r="27">
          <cell r="A27">
            <v>43951</v>
          </cell>
          <cell r="B27">
            <v>18.11</v>
          </cell>
        </row>
        <row r="28">
          <cell r="A28">
            <v>43921</v>
          </cell>
          <cell r="B28">
            <v>14.85</v>
          </cell>
        </row>
        <row r="29">
          <cell r="A29">
            <v>43890</v>
          </cell>
          <cell r="B29">
            <v>51.31</v>
          </cell>
        </row>
        <row r="30">
          <cell r="A30">
            <v>43861</v>
          </cell>
          <cell r="B30">
            <v>57.77</v>
          </cell>
        </row>
        <row r="31">
          <cell r="A31">
            <v>43830</v>
          </cell>
          <cell r="B31">
            <v>67.77</v>
          </cell>
        </row>
        <row r="32">
          <cell r="A32">
            <v>43799</v>
          </cell>
          <cell r="B32">
            <v>64.5</v>
          </cell>
        </row>
        <row r="33">
          <cell r="A33">
            <v>43769</v>
          </cell>
          <cell r="B33">
            <v>59.3</v>
          </cell>
        </row>
        <row r="34">
          <cell r="A34">
            <v>43738</v>
          </cell>
          <cell r="B34">
            <v>60.99</v>
          </cell>
        </row>
        <row r="35">
          <cell r="A35">
            <v>43708</v>
          </cell>
          <cell r="B35">
            <v>61.04</v>
          </cell>
        </row>
        <row r="36">
          <cell r="A36">
            <v>43677</v>
          </cell>
          <cell r="B36">
            <v>64.069999999999993</v>
          </cell>
        </row>
        <row r="37">
          <cell r="A37">
            <v>43646</v>
          </cell>
          <cell r="B37">
            <v>67.52</v>
          </cell>
        </row>
        <row r="38">
          <cell r="A38">
            <v>43616</v>
          </cell>
          <cell r="B38">
            <v>66.78</v>
          </cell>
        </row>
        <row r="39">
          <cell r="A39">
            <v>43585</v>
          </cell>
          <cell r="B39">
            <v>72.19</v>
          </cell>
        </row>
        <row r="40">
          <cell r="A40">
            <v>43555</v>
          </cell>
          <cell r="B40">
            <v>67.930000000000007</v>
          </cell>
        </row>
        <row r="41">
          <cell r="A41">
            <v>43524</v>
          </cell>
          <cell r="B41">
            <v>65.03</v>
          </cell>
        </row>
        <row r="42">
          <cell r="A42">
            <v>43496</v>
          </cell>
          <cell r="B42">
            <v>62.46</v>
          </cell>
        </row>
        <row r="43">
          <cell r="A43">
            <v>43465</v>
          </cell>
          <cell r="B43">
            <v>50.57</v>
          </cell>
        </row>
        <row r="44">
          <cell r="A44">
            <v>43434</v>
          </cell>
          <cell r="B44">
            <v>57.71</v>
          </cell>
        </row>
        <row r="45">
          <cell r="A45">
            <v>43404</v>
          </cell>
          <cell r="B45">
            <v>74.84</v>
          </cell>
        </row>
        <row r="46">
          <cell r="A46">
            <v>43373</v>
          </cell>
          <cell r="B46">
            <v>82.72</v>
          </cell>
        </row>
        <row r="47">
          <cell r="A47">
            <v>43343</v>
          </cell>
          <cell r="B47">
            <v>76.94</v>
          </cell>
        </row>
        <row r="48">
          <cell r="A48">
            <v>43312</v>
          </cell>
          <cell r="B48">
            <v>74.16</v>
          </cell>
        </row>
        <row r="49">
          <cell r="A49">
            <v>43281</v>
          </cell>
          <cell r="B49">
            <v>77.44</v>
          </cell>
        </row>
        <row r="50">
          <cell r="A50">
            <v>43251</v>
          </cell>
          <cell r="B50">
            <v>76.45</v>
          </cell>
        </row>
        <row r="51">
          <cell r="A51">
            <v>43220</v>
          </cell>
          <cell r="B51">
            <v>75.92</v>
          </cell>
        </row>
        <row r="52">
          <cell r="A52">
            <v>43190</v>
          </cell>
          <cell r="B52">
            <v>69.02</v>
          </cell>
        </row>
        <row r="53">
          <cell r="A53">
            <v>43159</v>
          </cell>
          <cell r="B53">
            <v>66.08</v>
          </cell>
        </row>
        <row r="54">
          <cell r="A54">
            <v>43131</v>
          </cell>
          <cell r="B54">
            <v>67.78</v>
          </cell>
        </row>
        <row r="55">
          <cell r="A55">
            <v>43100</v>
          </cell>
          <cell r="B55">
            <v>66.73</v>
          </cell>
        </row>
        <row r="56">
          <cell r="A56">
            <v>43069</v>
          </cell>
          <cell r="B56">
            <v>63.53</v>
          </cell>
        </row>
        <row r="57">
          <cell r="A57">
            <v>43039</v>
          </cell>
          <cell r="B57">
            <v>61.35</v>
          </cell>
        </row>
        <row r="58">
          <cell r="A58">
            <v>43008</v>
          </cell>
          <cell r="B58">
            <v>57.02</v>
          </cell>
        </row>
        <row r="59">
          <cell r="A59">
            <v>42978</v>
          </cell>
          <cell r="B59">
            <v>52.69</v>
          </cell>
        </row>
        <row r="60">
          <cell r="A60">
            <v>42947</v>
          </cell>
          <cell r="B60">
            <v>51.99</v>
          </cell>
        </row>
        <row r="61">
          <cell r="A61">
            <v>42916</v>
          </cell>
          <cell r="B61">
            <v>47.08</v>
          </cell>
        </row>
        <row r="62">
          <cell r="A62">
            <v>42886</v>
          </cell>
          <cell r="B62">
            <v>49.4</v>
          </cell>
        </row>
        <row r="63">
          <cell r="A63">
            <v>42855</v>
          </cell>
          <cell r="B63">
            <v>49.46</v>
          </cell>
        </row>
        <row r="64">
          <cell r="A64">
            <v>42825</v>
          </cell>
          <cell r="B64">
            <v>52.2</v>
          </cell>
        </row>
        <row r="65">
          <cell r="A65">
            <v>42794</v>
          </cell>
          <cell r="B65">
            <v>53.36</v>
          </cell>
        </row>
        <row r="66">
          <cell r="A66">
            <v>42766</v>
          </cell>
          <cell r="B66">
            <v>55.25</v>
          </cell>
        </row>
        <row r="67">
          <cell r="A67">
            <v>42735</v>
          </cell>
          <cell r="B67">
            <v>54.96</v>
          </cell>
        </row>
        <row r="68">
          <cell r="A68">
            <v>42704</v>
          </cell>
          <cell r="B68">
            <v>47.95</v>
          </cell>
        </row>
        <row r="69">
          <cell r="A69">
            <v>42674</v>
          </cell>
          <cell r="B69">
            <v>46.2</v>
          </cell>
        </row>
        <row r="70">
          <cell r="A70">
            <v>42643</v>
          </cell>
          <cell r="B70">
            <v>48.24</v>
          </cell>
        </row>
        <row r="71">
          <cell r="A71">
            <v>42613</v>
          </cell>
          <cell r="B71">
            <v>47.94</v>
          </cell>
        </row>
        <row r="72">
          <cell r="A72">
            <v>42582</v>
          </cell>
          <cell r="B72">
            <v>40.76</v>
          </cell>
        </row>
        <row r="73">
          <cell r="A73">
            <v>42551</v>
          </cell>
          <cell r="B73">
            <v>48.05</v>
          </cell>
        </row>
        <row r="74">
          <cell r="A74">
            <v>42521</v>
          </cell>
          <cell r="B74">
            <v>49.26</v>
          </cell>
        </row>
        <row r="75">
          <cell r="A75">
            <v>42490</v>
          </cell>
          <cell r="B75">
            <v>45.64</v>
          </cell>
        </row>
        <row r="76">
          <cell r="A76">
            <v>42460</v>
          </cell>
          <cell r="B76">
            <v>36.75</v>
          </cell>
        </row>
        <row r="77">
          <cell r="A77">
            <v>42429</v>
          </cell>
          <cell r="B77">
            <v>35.92</v>
          </cell>
        </row>
        <row r="78">
          <cell r="A78">
            <v>42400</v>
          </cell>
          <cell r="B78">
            <v>33.14</v>
          </cell>
        </row>
        <row r="79">
          <cell r="A79">
            <v>42369</v>
          </cell>
          <cell r="B79">
            <v>36.61</v>
          </cell>
        </row>
        <row r="80">
          <cell r="A80">
            <v>42338</v>
          </cell>
          <cell r="B80">
            <v>43.73</v>
          </cell>
        </row>
        <row r="81">
          <cell r="A81">
            <v>42308</v>
          </cell>
          <cell r="B81">
            <v>48</v>
          </cell>
        </row>
        <row r="82">
          <cell r="A82">
            <v>42277</v>
          </cell>
          <cell r="B82">
            <v>47.29</v>
          </cell>
        </row>
        <row r="83">
          <cell r="A83">
            <v>42247</v>
          </cell>
          <cell r="B83">
            <v>47.97</v>
          </cell>
        </row>
        <row r="84">
          <cell r="A84">
            <v>42216</v>
          </cell>
          <cell r="B84">
            <v>53.29</v>
          </cell>
        </row>
        <row r="85">
          <cell r="A85">
            <v>42185</v>
          </cell>
          <cell r="B85">
            <v>60.31</v>
          </cell>
        </row>
        <row r="86">
          <cell r="A86">
            <v>42155</v>
          </cell>
          <cell r="B86">
            <v>63.16</v>
          </cell>
        </row>
        <row r="87">
          <cell r="A87">
            <v>42124</v>
          </cell>
          <cell r="B87">
            <v>63.9</v>
          </cell>
        </row>
        <row r="88">
          <cell r="A88">
            <v>42094</v>
          </cell>
          <cell r="B88">
            <v>53.69</v>
          </cell>
        </row>
        <row r="89">
          <cell r="A89">
            <v>42063</v>
          </cell>
          <cell r="B89">
            <v>61.89</v>
          </cell>
        </row>
        <row r="90">
          <cell r="A90">
            <v>42035</v>
          </cell>
          <cell r="B90">
            <v>47.52</v>
          </cell>
        </row>
        <row r="91">
          <cell r="A91">
            <v>42004</v>
          </cell>
          <cell r="B91">
            <v>55.27</v>
          </cell>
        </row>
        <row r="92">
          <cell r="A92">
            <v>41973</v>
          </cell>
          <cell r="B92">
            <v>71.89</v>
          </cell>
        </row>
        <row r="93">
          <cell r="A93">
            <v>41943</v>
          </cell>
          <cell r="B93">
            <v>84.17</v>
          </cell>
        </row>
        <row r="94">
          <cell r="A94">
            <v>41912</v>
          </cell>
          <cell r="B94">
            <v>94.67</v>
          </cell>
        </row>
        <row r="95">
          <cell r="A95">
            <v>41882</v>
          </cell>
          <cell r="B95">
            <v>101.12</v>
          </cell>
        </row>
        <row r="96">
          <cell r="A96">
            <v>41851</v>
          </cell>
          <cell r="B96">
            <v>104.94</v>
          </cell>
        </row>
        <row r="97">
          <cell r="A97">
            <v>41820</v>
          </cell>
          <cell r="B97">
            <v>111.03</v>
          </cell>
        </row>
        <row r="98">
          <cell r="A98">
            <v>41790</v>
          </cell>
          <cell r="B98">
            <v>109.21</v>
          </cell>
        </row>
        <row r="99">
          <cell r="A99">
            <v>41759</v>
          </cell>
          <cell r="B99">
            <v>108.63</v>
          </cell>
        </row>
        <row r="100">
          <cell r="A100">
            <v>41729</v>
          </cell>
          <cell r="B100">
            <v>105.95</v>
          </cell>
        </row>
        <row r="101">
          <cell r="A101">
            <v>41698</v>
          </cell>
          <cell r="B101">
            <v>108.98</v>
          </cell>
        </row>
        <row r="102">
          <cell r="A102">
            <v>41670</v>
          </cell>
          <cell r="B102">
            <v>108.16</v>
          </cell>
        </row>
        <row r="103">
          <cell r="A103">
            <v>41639</v>
          </cell>
          <cell r="B103">
            <v>109.95</v>
          </cell>
        </row>
        <row r="104">
          <cell r="A104">
            <v>41608</v>
          </cell>
          <cell r="B104">
            <v>111.07</v>
          </cell>
        </row>
        <row r="105">
          <cell r="A105">
            <v>41578</v>
          </cell>
          <cell r="B105">
            <v>107.53</v>
          </cell>
        </row>
        <row r="106">
          <cell r="A106">
            <v>41547</v>
          </cell>
          <cell r="B106">
            <v>107.85</v>
          </cell>
        </row>
        <row r="107">
          <cell r="A107">
            <v>41517</v>
          </cell>
          <cell r="B107">
            <v>115.97</v>
          </cell>
        </row>
        <row r="108">
          <cell r="A108">
            <v>41486</v>
          </cell>
          <cell r="B108">
            <v>107.89</v>
          </cell>
        </row>
        <row r="109">
          <cell r="A109">
            <v>41455</v>
          </cell>
          <cell r="B109">
            <v>102.49</v>
          </cell>
        </row>
        <row r="110">
          <cell r="A110">
            <v>41425</v>
          </cell>
          <cell r="B110">
            <v>100.43</v>
          </cell>
        </row>
        <row r="111">
          <cell r="A111">
            <v>41394</v>
          </cell>
          <cell r="B111">
            <v>101.53</v>
          </cell>
        </row>
        <row r="112">
          <cell r="A112">
            <v>41364</v>
          </cell>
          <cell r="B112">
            <v>108.46</v>
          </cell>
        </row>
        <row r="113">
          <cell r="A113">
            <v>41333</v>
          </cell>
          <cell r="B113">
            <v>112.2</v>
          </cell>
        </row>
        <row r="114">
          <cell r="A114">
            <v>41305</v>
          </cell>
          <cell r="B114">
            <v>115.55</v>
          </cell>
        </row>
        <row r="115">
          <cell r="A115">
            <v>41274</v>
          </cell>
          <cell r="B115">
            <v>110.8</v>
          </cell>
        </row>
        <row r="116">
          <cell r="A116">
            <v>41243</v>
          </cell>
          <cell r="B116">
            <v>110.84</v>
          </cell>
        </row>
        <row r="117">
          <cell r="A117">
            <v>41213</v>
          </cell>
          <cell r="B117">
            <v>109.89</v>
          </cell>
        </row>
        <row r="118">
          <cell r="A118">
            <v>41182</v>
          </cell>
          <cell r="B118">
            <v>111.36</v>
          </cell>
        </row>
        <row r="119">
          <cell r="A119">
            <v>41152</v>
          </cell>
          <cell r="B119">
            <v>113.93</v>
          </cell>
        </row>
        <row r="120">
          <cell r="A120">
            <v>41121</v>
          </cell>
          <cell r="B120">
            <v>105.93</v>
          </cell>
        </row>
        <row r="121">
          <cell r="A121">
            <v>41090</v>
          </cell>
          <cell r="B121">
            <v>94.17</v>
          </cell>
        </row>
        <row r="122">
          <cell r="A122">
            <v>41060</v>
          </cell>
          <cell r="B122">
            <v>103.86</v>
          </cell>
        </row>
        <row r="123">
          <cell r="A123">
            <v>41029</v>
          </cell>
          <cell r="B123">
            <v>118.66</v>
          </cell>
        </row>
        <row r="124">
          <cell r="A124">
            <v>40999</v>
          </cell>
          <cell r="B124">
            <v>123.41</v>
          </cell>
        </row>
        <row r="125">
          <cell r="A125">
            <v>40968</v>
          </cell>
          <cell r="B125">
            <v>122.23</v>
          </cell>
        </row>
        <row r="126">
          <cell r="A126">
            <v>40939</v>
          </cell>
          <cell r="B126">
            <v>110.26</v>
          </cell>
        </row>
        <row r="127">
          <cell r="A127">
            <v>40908</v>
          </cell>
          <cell r="B127">
            <v>108.09</v>
          </cell>
        </row>
        <row r="128">
          <cell r="A128">
            <v>40877</v>
          </cell>
          <cell r="B128">
            <v>111.22</v>
          </cell>
        </row>
        <row r="129">
          <cell r="A129">
            <v>40847</v>
          </cell>
          <cell r="B129">
            <v>108.43</v>
          </cell>
        </row>
        <row r="130">
          <cell r="A130">
            <v>40816</v>
          </cell>
          <cell r="B130">
            <v>105.42</v>
          </cell>
        </row>
        <row r="131">
          <cell r="A131">
            <v>40786</v>
          </cell>
          <cell r="B131">
            <v>116.48</v>
          </cell>
        </row>
        <row r="132">
          <cell r="A132">
            <v>40755</v>
          </cell>
          <cell r="B132">
            <v>115.93</v>
          </cell>
        </row>
        <row r="133">
          <cell r="A133">
            <v>40724</v>
          </cell>
          <cell r="B133">
            <v>111.71</v>
          </cell>
        </row>
        <row r="134">
          <cell r="A134">
            <v>40694</v>
          </cell>
          <cell r="B134">
            <v>117.18</v>
          </cell>
        </row>
        <row r="135">
          <cell r="A135">
            <v>40663</v>
          </cell>
          <cell r="B135">
            <v>126.59</v>
          </cell>
        </row>
        <row r="136">
          <cell r="A136">
            <v>40633</v>
          </cell>
          <cell r="B136">
            <v>116.94</v>
          </cell>
        </row>
        <row r="137">
          <cell r="A137">
            <v>40602</v>
          </cell>
          <cell r="B137">
            <v>112.27</v>
          </cell>
        </row>
        <row r="138">
          <cell r="A138">
            <v>40574</v>
          </cell>
          <cell r="B138">
            <v>98.97</v>
          </cell>
        </row>
        <row r="139">
          <cell r="A139">
            <v>40543</v>
          </cell>
          <cell r="B139">
            <v>93.23</v>
          </cell>
        </row>
        <row r="140">
          <cell r="A140">
            <v>40512</v>
          </cell>
          <cell r="B140">
            <v>86.02</v>
          </cell>
        </row>
        <row r="141">
          <cell r="A141">
            <v>40482</v>
          </cell>
          <cell r="B141">
            <v>82.47</v>
          </cell>
        </row>
        <row r="142">
          <cell r="A142">
            <v>40451</v>
          </cell>
          <cell r="B142">
            <v>80.77</v>
          </cell>
        </row>
        <row r="143">
          <cell r="A143">
            <v>40421</v>
          </cell>
          <cell r="B143">
            <v>75.510000000000005</v>
          </cell>
        </row>
        <row r="144">
          <cell r="A144">
            <v>40390</v>
          </cell>
          <cell r="B144">
            <v>77.5</v>
          </cell>
        </row>
        <row r="145">
          <cell r="A145">
            <v>40359</v>
          </cell>
          <cell r="B145">
            <v>74.94</v>
          </cell>
        </row>
        <row r="146">
          <cell r="A146">
            <v>40329</v>
          </cell>
          <cell r="B146">
            <v>73</v>
          </cell>
        </row>
        <row r="147">
          <cell r="A147">
            <v>40298</v>
          </cell>
          <cell r="B147">
            <v>86.19</v>
          </cell>
        </row>
        <row r="148">
          <cell r="A148">
            <v>40268</v>
          </cell>
          <cell r="B148">
            <v>80.37</v>
          </cell>
        </row>
        <row r="149">
          <cell r="A149">
            <v>40237</v>
          </cell>
          <cell r="B149">
            <v>76.36</v>
          </cell>
        </row>
        <row r="150">
          <cell r="A150">
            <v>40209</v>
          </cell>
          <cell r="B150">
            <v>71.2</v>
          </cell>
        </row>
        <row r="151">
          <cell r="A151">
            <v>40178</v>
          </cell>
          <cell r="B151">
            <v>77.91</v>
          </cell>
        </row>
        <row r="152">
          <cell r="A152">
            <v>40147</v>
          </cell>
          <cell r="B152">
            <v>77.77</v>
          </cell>
        </row>
        <row r="153">
          <cell r="A153">
            <v>40117</v>
          </cell>
          <cell r="B153">
            <v>74.91</v>
          </cell>
        </row>
        <row r="154">
          <cell r="A154">
            <v>40086</v>
          </cell>
          <cell r="B154">
            <v>65.819999999999993</v>
          </cell>
        </row>
        <row r="155">
          <cell r="A155">
            <v>40056</v>
          </cell>
          <cell r="B155">
            <v>69.02</v>
          </cell>
        </row>
        <row r="156">
          <cell r="A156">
            <v>40025</v>
          </cell>
          <cell r="B156">
            <v>70.08</v>
          </cell>
        </row>
        <row r="157">
          <cell r="A157">
            <v>39994</v>
          </cell>
          <cell r="B157">
            <v>68.11</v>
          </cell>
        </row>
        <row r="158">
          <cell r="A158">
            <v>39964</v>
          </cell>
          <cell r="B158">
            <v>64.98</v>
          </cell>
        </row>
        <row r="159">
          <cell r="A159">
            <v>39933</v>
          </cell>
          <cell r="B159">
            <v>50.3</v>
          </cell>
        </row>
        <row r="160">
          <cell r="A160">
            <v>39903</v>
          </cell>
          <cell r="B160">
            <v>46.13</v>
          </cell>
        </row>
        <row r="161">
          <cell r="A161">
            <v>39872</v>
          </cell>
          <cell r="B161">
            <v>44.41</v>
          </cell>
        </row>
        <row r="162">
          <cell r="A162">
            <v>39844</v>
          </cell>
          <cell r="B162">
            <v>44.17</v>
          </cell>
        </row>
        <row r="163">
          <cell r="A163">
            <v>39813</v>
          </cell>
          <cell r="B163">
            <v>35.82</v>
          </cell>
        </row>
        <row r="164">
          <cell r="A164">
            <v>39782</v>
          </cell>
          <cell r="B164">
            <v>47.72</v>
          </cell>
        </row>
        <row r="165">
          <cell r="A165">
            <v>39752</v>
          </cell>
          <cell r="B165">
            <v>60</v>
          </cell>
        </row>
        <row r="166">
          <cell r="A166">
            <v>39721</v>
          </cell>
          <cell r="B166">
            <v>93.52</v>
          </cell>
        </row>
        <row r="167">
          <cell r="A167">
            <v>39691</v>
          </cell>
          <cell r="B167">
            <v>113.49</v>
          </cell>
        </row>
        <row r="168">
          <cell r="A168">
            <v>39660</v>
          </cell>
          <cell r="B168">
            <v>124.1</v>
          </cell>
        </row>
        <row r="169">
          <cell r="A169">
            <v>39629</v>
          </cell>
          <cell r="B169">
            <v>138.4</v>
          </cell>
        </row>
        <row r="170">
          <cell r="A170">
            <v>39599</v>
          </cell>
          <cell r="B170">
            <v>127.85</v>
          </cell>
        </row>
        <row r="171">
          <cell r="A171">
            <v>39568</v>
          </cell>
          <cell r="B171">
            <v>111.12</v>
          </cell>
        </row>
        <row r="172">
          <cell r="A172">
            <v>39538</v>
          </cell>
          <cell r="B172">
            <v>102.33</v>
          </cell>
        </row>
        <row r="173">
          <cell r="A173">
            <v>39507</v>
          </cell>
          <cell r="B173">
            <v>100.9</v>
          </cell>
        </row>
        <row r="174">
          <cell r="A174">
            <v>39478</v>
          </cell>
          <cell r="B174">
            <v>91.58</v>
          </cell>
        </row>
        <row r="175">
          <cell r="A175">
            <v>39447</v>
          </cell>
          <cell r="B175">
            <v>93.68</v>
          </cell>
        </row>
        <row r="176">
          <cell r="A176">
            <v>39416</v>
          </cell>
          <cell r="B176">
            <v>88.71</v>
          </cell>
        </row>
        <row r="177">
          <cell r="A177">
            <v>39386</v>
          </cell>
          <cell r="B177">
            <v>89.87</v>
          </cell>
        </row>
        <row r="178">
          <cell r="A178">
            <v>39355</v>
          </cell>
          <cell r="B178">
            <v>80.97</v>
          </cell>
        </row>
        <row r="179">
          <cell r="A179">
            <v>39325</v>
          </cell>
          <cell r="B179">
            <v>72.290000000000006</v>
          </cell>
        </row>
        <row r="180">
          <cell r="A180">
            <v>39294</v>
          </cell>
          <cell r="B180">
            <v>77.010000000000005</v>
          </cell>
        </row>
        <row r="181">
          <cell r="A181">
            <v>39263</v>
          </cell>
          <cell r="B181">
            <v>72.22</v>
          </cell>
        </row>
        <row r="182">
          <cell r="A182">
            <v>39233</v>
          </cell>
          <cell r="B182">
            <v>68.180000000000007</v>
          </cell>
        </row>
        <row r="183">
          <cell r="A183">
            <v>39202</v>
          </cell>
          <cell r="B183">
            <v>67.23</v>
          </cell>
        </row>
        <row r="184">
          <cell r="A184">
            <v>39172</v>
          </cell>
          <cell r="B184">
            <v>68.47</v>
          </cell>
        </row>
        <row r="185">
          <cell r="A185">
            <v>39141</v>
          </cell>
          <cell r="B185">
            <v>59.39</v>
          </cell>
        </row>
        <row r="186">
          <cell r="A186">
            <v>39113</v>
          </cell>
          <cell r="B186">
            <v>56.52</v>
          </cell>
        </row>
        <row r="187">
          <cell r="A187">
            <v>39082</v>
          </cell>
          <cell r="B187">
            <v>58.96</v>
          </cell>
        </row>
        <row r="188">
          <cell r="A188">
            <v>39051</v>
          </cell>
          <cell r="B188">
            <v>64.36</v>
          </cell>
        </row>
        <row r="189">
          <cell r="A189">
            <v>39021</v>
          </cell>
          <cell r="B189">
            <v>56.13</v>
          </cell>
        </row>
        <row r="190">
          <cell r="A190">
            <v>38990</v>
          </cell>
          <cell r="B190">
            <v>59.09</v>
          </cell>
        </row>
        <row r="191">
          <cell r="A191">
            <v>38960</v>
          </cell>
          <cell r="B191">
            <v>67.66</v>
          </cell>
        </row>
        <row r="192">
          <cell r="A192">
            <v>38929</v>
          </cell>
          <cell r="B192">
            <v>74.75</v>
          </cell>
        </row>
        <row r="193">
          <cell r="A193">
            <v>38898</v>
          </cell>
          <cell r="B193">
            <v>73.2</v>
          </cell>
        </row>
        <row r="194">
          <cell r="A194">
            <v>38868</v>
          </cell>
          <cell r="B194">
            <v>67.569999999999993</v>
          </cell>
        </row>
        <row r="195">
          <cell r="A195">
            <v>38837</v>
          </cell>
          <cell r="B195">
            <v>72.150000000000006</v>
          </cell>
        </row>
        <row r="196">
          <cell r="A196">
            <v>38807</v>
          </cell>
          <cell r="B196">
            <v>66.06</v>
          </cell>
        </row>
        <row r="197">
          <cell r="A197">
            <v>38776</v>
          </cell>
          <cell r="B197">
            <v>59.78</v>
          </cell>
        </row>
        <row r="198">
          <cell r="A198">
            <v>38748</v>
          </cell>
          <cell r="B198">
            <v>63.19</v>
          </cell>
        </row>
        <row r="199">
          <cell r="A199">
            <v>38717</v>
          </cell>
          <cell r="B199">
            <v>58.34</v>
          </cell>
        </row>
        <row r="200">
          <cell r="A200">
            <v>38686</v>
          </cell>
          <cell r="B200">
            <v>53.25</v>
          </cell>
        </row>
        <row r="201">
          <cell r="A201">
            <v>38656</v>
          </cell>
          <cell r="B201">
            <v>58.47</v>
          </cell>
        </row>
        <row r="202">
          <cell r="A202">
            <v>38625</v>
          </cell>
          <cell r="B202">
            <v>61.7</v>
          </cell>
        </row>
        <row r="203">
          <cell r="A203">
            <v>38595</v>
          </cell>
          <cell r="B203">
            <v>66.8</v>
          </cell>
        </row>
        <row r="204">
          <cell r="A204">
            <v>38564</v>
          </cell>
          <cell r="B204">
            <v>59.77</v>
          </cell>
        </row>
        <row r="205">
          <cell r="A205">
            <v>38533</v>
          </cell>
          <cell r="B205">
            <v>55.36</v>
          </cell>
        </row>
        <row r="206">
          <cell r="A206">
            <v>38503</v>
          </cell>
          <cell r="B206">
            <v>49.3</v>
          </cell>
        </row>
        <row r="207">
          <cell r="A207">
            <v>38472</v>
          </cell>
          <cell r="B207">
            <v>50.61</v>
          </cell>
        </row>
        <row r="208">
          <cell r="A208">
            <v>38442</v>
          </cell>
          <cell r="B208">
            <v>53.22</v>
          </cell>
        </row>
        <row r="209">
          <cell r="A209">
            <v>38411</v>
          </cell>
          <cell r="B209">
            <v>50.13</v>
          </cell>
        </row>
        <row r="210">
          <cell r="A210">
            <v>38383</v>
          </cell>
          <cell r="B210">
            <v>44.51</v>
          </cell>
        </row>
        <row r="211">
          <cell r="A211">
            <v>38352</v>
          </cell>
          <cell r="B211">
            <v>40.380000000000003</v>
          </cell>
        </row>
        <row r="212">
          <cell r="A212">
            <v>38321</v>
          </cell>
          <cell r="B212">
            <v>44.23</v>
          </cell>
        </row>
        <row r="213">
          <cell r="A213">
            <v>38291</v>
          </cell>
          <cell r="B213">
            <v>48.16</v>
          </cell>
        </row>
        <row r="214">
          <cell r="A214">
            <v>38260</v>
          </cell>
          <cell r="B214">
            <v>47.76</v>
          </cell>
        </row>
        <row r="215">
          <cell r="A215">
            <v>38230</v>
          </cell>
          <cell r="B215">
            <v>39.799999999999997</v>
          </cell>
        </row>
        <row r="216">
          <cell r="A216">
            <v>38199</v>
          </cell>
          <cell r="B216">
            <v>41.47</v>
          </cell>
        </row>
        <row r="217">
          <cell r="A217">
            <v>38168</v>
          </cell>
          <cell r="B217">
            <v>33.22</v>
          </cell>
        </row>
        <row r="218">
          <cell r="A218">
            <v>38138</v>
          </cell>
          <cell r="B218">
            <v>37</v>
          </cell>
        </row>
        <row r="219">
          <cell r="A219">
            <v>38107</v>
          </cell>
          <cell r="B219">
            <v>35.229999999999997</v>
          </cell>
        </row>
        <row r="220">
          <cell r="A220">
            <v>38077</v>
          </cell>
          <cell r="B220">
            <v>32.29</v>
          </cell>
        </row>
        <row r="221">
          <cell r="A221">
            <v>38046</v>
          </cell>
          <cell r="B221">
            <v>32.94</v>
          </cell>
        </row>
        <row r="222">
          <cell r="A222">
            <v>38017</v>
          </cell>
          <cell r="B222">
            <v>29.53</v>
          </cell>
        </row>
        <row r="223">
          <cell r="A223">
            <v>37986</v>
          </cell>
          <cell r="B223">
            <v>30.3</v>
          </cell>
        </row>
        <row r="224">
          <cell r="A224">
            <v>37955</v>
          </cell>
          <cell r="B224">
            <v>28.95</v>
          </cell>
        </row>
        <row r="225">
          <cell r="A225">
            <v>37925</v>
          </cell>
          <cell r="B225">
            <v>27.88</v>
          </cell>
        </row>
        <row r="226">
          <cell r="A226">
            <v>37894</v>
          </cell>
          <cell r="B226">
            <v>28.09</v>
          </cell>
        </row>
        <row r="227">
          <cell r="A227">
            <v>37864</v>
          </cell>
          <cell r="B227">
            <v>30.38</v>
          </cell>
        </row>
        <row r="228">
          <cell r="A228">
            <v>37833</v>
          </cell>
          <cell r="B228">
            <v>28.68</v>
          </cell>
        </row>
        <row r="229">
          <cell r="A229">
            <v>37802</v>
          </cell>
          <cell r="B229">
            <v>28.88</v>
          </cell>
        </row>
        <row r="230">
          <cell r="A230">
            <v>37772</v>
          </cell>
          <cell r="B230">
            <v>26.58</v>
          </cell>
        </row>
        <row r="231">
          <cell r="A231">
            <v>37741</v>
          </cell>
          <cell r="B231">
            <v>23.6</v>
          </cell>
        </row>
        <row r="232">
          <cell r="A232">
            <v>37711</v>
          </cell>
          <cell r="B232">
            <v>28.05</v>
          </cell>
        </row>
        <row r="233">
          <cell r="A233">
            <v>37680</v>
          </cell>
          <cell r="B233">
            <v>34</v>
          </cell>
        </row>
        <row r="234">
          <cell r="A234">
            <v>37652</v>
          </cell>
          <cell r="B234">
            <v>31.57</v>
          </cell>
        </row>
        <row r="235">
          <cell r="A235">
            <v>37621</v>
          </cell>
          <cell r="B235">
            <v>30.12</v>
          </cell>
        </row>
        <row r="236">
          <cell r="A236">
            <v>37590</v>
          </cell>
          <cell r="B236">
            <v>25.74</v>
          </cell>
        </row>
        <row r="237">
          <cell r="A237">
            <v>37560</v>
          </cell>
          <cell r="B237">
            <v>25.51</v>
          </cell>
        </row>
        <row r="238">
          <cell r="A238">
            <v>37529</v>
          </cell>
          <cell r="B238">
            <v>29.11</v>
          </cell>
        </row>
        <row r="239">
          <cell r="A239">
            <v>37499</v>
          </cell>
          <cell r="B239">
            <v>27.56</v>
          </cell>
        </row>
        <row r="240">
          <cell r="A240">
            <v>37468</v>
          </cell>
          <cell r="B240">
            <v>26.28</v>
          </cell>
        </row>
        <row r="241">
          <cell r="A241">
            <v>37437</v>
          </cell>
          <cell r="B241">
            <v>25.33</v>
          </cell>
        </row>
        <row r="242">
          <cell r="A242">
            <v>37407</v>
          </cell>
          <cell r="B242">
            <v>23.87</v>
          </cell>
        </row>
        <row r="243">
          <cell r="A243">
            <v>37376</v>
          </cell>
          <cell r="B243">
            <v>26.98</v>
          </cell>
        </row>
        <row r="244">
          <cell r="A244">
            <v>37346</v>
          </cell>
          <cell r="B244">
            <v>25.34</v>
          </cell>
        </row>
        <row r="245">
          <cell r="A245">
            <v>37315</v>
          </cell>
          <cell r="B245">
            <v>20.73</v>
          </cell>
        </row>
        <row r="246">
          <cell r="A246">
            <v>37287</v>
          </cell>
          <cell r="B246">
            <v>19.07</v>
          </cell>
        </row>
        <row r="247">
          <cell r="A247">
            <v>37256</v>
          </cell>
          <cell r="B247">
            <v>19.350000000000001</v>
          </cell>
        </row>
        <row r="248">
          <cell r="A248">
            <v>37225</v>
          </cell>
          <cell r="B248">
            <v>18.920000000000002</v>
          </cell>
        </row>
        <row r="249">
          <cell r="A249">
            <v>37195</v>
          </cell>
          <cell r="B249">
            <v>19.63</v>
          </cell>
        </row>
        <row r="250">
          <cell r="A250">
            <v>37164</v>
          </cell>
          <cell r="B250">
            <v>21.87</v>
          </cell>
        </row>
        <row r="251">
          <cell r="A251">
            <v>37134</v>
          </cell>
          <cell r="B251">
            <v>26.8</v>
          </cell>
        </row>
        <row r="252">
          <cell r="A252">
            <v>37103</v>
          </cell>
          <cell r="B252">
            <v>24.35</v>
          </cell>
        </row>
        <row r="253">
          <cell r="A253">
            <v>37072</v>
          </cell>
          <cell r="B253">
            <v>26.21</v>
          </cell>
        </row>
        <row r="254">
          <cell r="A254">
            <v>37042</v>
          </cell>
          <cell r="B254">
            <v>28.55</v>
          </cell>
        </row>
        <row r="255">
          <cell r="A255">
            <v>37011</v>
          </cell>
          <cell r="B255">
            <v>27.21</v>
          </cell>
        </row>
        <row r="256">
          <cell r="A256">
            <v>36981</v>
          </cell>
          <cell r="B256">
            <v>23.5</v>
          </cell>
        </row>
        <row r="257">
          <cell r="A257">
            <v>36950</v>
          </cell>
          <cell r="B257">
            <v>25.16</v>
          </cell>
        </row>
        <row r="258">
          <cell r="A258">
            <v>36922</v>
          </cell>
          <cell r="B258">
            <v>26.59</v>
          </cell>
        </row>
      </sheetData>
      <sheetData sheetId="29"/>
      <sheetData sheetId="30">
        <row r="1">
          <cell r="A1" t="str">
            <v>ano</v>
          </cell>
          <cell r="B1" t="str">
            <v>tri</v>
          </cell>
          <cell r="C1" t="str">
            <v>media</v>
          </cell>
        </row>
        <row r="2">
          <cell r="A2">
            <v>1984</v>
          </cell>
          <cell r="B2">
            <v>4</v>
          </cell>
          <cell r="C2">
            <v>2978.36</v>
          </cell>
        </row>
        <row r="3">
          <cell r="A3">
            <v>1985</v>
          </cell>
          <cell r="B3">
            <v>1</v>
          </cell>
          <cell r="C3">
            <v>3785.76</v>
          </cell>
        </row>
        <row r="4">
          <cell r="A4">
            <v>1985</v>
          </cell>
          <cell r="B4">
            <v>2</v>
          </cell>
          <cell r="C4">
            <v>5231.13</v>
          </cell>
        </row>
        <row r="5">
          <cell r="A5">
            <v>1985</v>
          </cell>
          <cell r="B5">
            <v>3</v>
          </cell>
          <cell r="C5">
            <v>6778.86</v>
          </cell>
        </row>
        <row r="6">
          <cell r="A6">
            <v>1985</v>
          </cell>
          <cell r="B6">
            <v>4</v>
          </cell>
          <cell r="C6">
            <v>8993.59</v>
          </cell>
        </row>
        <row r="7">
          <cell r="A7">
            <v>1986</v>
          </cell>
          <cell r="B7">
            <v>1</v>
          </cell>
          <cell r="C7">
            <v>8113.5</v>
          </cell>
        </row>
        <row r="8">
          <cell r="A8">
            <v>1986</v>
          </cell>
          <cell r="B8">
            <v>2</v>
          </cell>
          <cell r="C8">
            <v>13.84</v>
          </cell>
        </row>
        <row r="9">
          <cell r="A9">
            <v>1986</v>
          </cell>
          <cell r="B9">
            <v>3</v>
          </cell>
          <cell r="C9">
            <v>13.84</v>
          </cell>
        </row>
        <row r="10">
          <cell r="A10">
            <v>1986</v>
          </cell>
          <cell r="B10">
            <v>4</v>
          </cell>
          <cell r="C10">
            <v>14.21</v>
          </cell>
        </row>
        <row r="11">
          <cell r="A11">
            <v>1987</v>
          </cell>
          <cell r="B11">
            <v>1</v>
          </cell>
          <cell r="C11">
            <v>18.239999999999998</v>
          </cell>
        </row>
        <row r="12">
          <cell r="A12">
            <v>1987</v>
          </cell>
          <cell r="B12">
            <v>2</v>
          </cell>
          <cell r="C12">
            <v>31.68</v>
          </cell>
        </row>
        <row r="13">
          <cell r="A13">
            <v>1987</v>
          </cell>
          <cell r="B13">
            <v>3</v>
          </cell>
          <cell r="C13">
            <v>47.24</v>
          </cell>
        </row>
        <row r="14">
          <cell r="A14">
            <v>1987</v>
          </cell>
          <cell r="B14">
            <v>4</v>
          </cell>
          <cell r="C14">
            <v>60.27</v>
          </cell>
        </row>
        <row r="15">
          <cell r="A15">
            <v>1988</v>
          </cell>
          <cell r="B15">
            <v>1</v>
          </cell>
          <cell r="C15">
            <v>92.4</v>
          </cell>
        </row>
        <row r="16">
          <cell r="A16">
            <v>1988</v>
          </cell>
          <cell r="B16">
            <v>2</v>
          </cell>
          <cell r="C16">
            <v>152.84</v>
          </cell>
        </row>
        <row r="17">
          <cell r="A17">
            <v>1988</v>
          </cell>
          <cell r="B17">
            <v>3</v>
          </cell>
          <cell r="C17">
            <v>269.75</v>
          </cell>
        </row>
        <row r="18">
          <cell r="A18">
            <v>1988</v>
          </cell>
          <cell r="B18">
            <v>4</v>
          </cell>
          <cell r="C18">
            <v>542.49</v>
          </cell>
        </row>
        <row r="19">
          <cell r="A19">
            <v>1989</v>
          </cell>
          <cell r="B19">
            <v>1</v>
          </cell>
          <cell r="C19">
            <v>144.79</v>
          </cell>
        </row>
        <row r="20">
          <cell r="A20">
            <v>1989</v>
          </cell>
          <cell r="B20">
            <v>2</v>
          </cell>
          <cell r="C20">
            <v>1.1599999999999999</v>
          </cell>
        </row>
        <row r="21">
          <cell r="A21">
            <v>1989</v>
          </cell>
          <cell r="B21">
            <v>3</v>
          </cell>
          <cell r="C21">
            <v>2.54</v>
          </cell>
        </row>
        <row r="22">
          <cell r="A22">
            <v>1989</v>
          </cell>
          <cell r="B22">
            <v>4</v>
          </cell>
          <cell r="C22">
            <v>6.63</v>
          </cell>
        </row>
        <row r="23">
          <cell r="A23">
            <v>1990</v>
          </cell>
          <cell r="B23">
            <v>1</v>
          </cell>
          <cell r="C23">
            <v>24.7</v>
          </cell>
        </row>
        <row r="24">
          <cell r="A24">
            <v>1990</v>
          </cell>
          <cell r="B24">
            <v>2</v>
          </cell>
          <cell r="C24">
            <v>52.48</v>
          </cell>
        </row>
        <row r="25">
          <cell r="A25">
            <v>1990</v>
          </cell>
          <cell r="B25">
            <v>3</v>
          </cell>
          <cell r="C25">
            <v>71.08</v>
          </cell>
        </row>
        <row r="26">
          <cell r="A26">
            <v>1990</v>
          </cell>
          <cell r="B26">
            <v>4</v>
          </cell>
          <cell r="C26">
            <v>124.07</v>
          </cell>
        </row>
        <row r="27">
          <cell r="A27">
            <v>1991</v>
          </cell>
          <cell r="B27">
            <v>1</v>
          </cell>
          <cell r="C27">
            <v>213.65</v>
          </cell>
        </row>
        <row r="28">
          <cell r="A28">
            <v>1991</v>
          </cell>
          <cell r="B28">
            <v>2</v>
          </cell>
          <cell r="C28">
            <v>273.62</v>
          </cell>
        </row>
        <row r="29">
          <cell r="A29">
            <v>1991</v>
          </cell>
          <cell r="B29">
            <v>3</v>
          </cell>
          <cell r="C29">
            <v>374.87</v>
          </cell>
        </row>
        <row r="30">
          <cell r="A30">
            <v>1991</v>
          </cell>
          <cell r="B30">
            <v>4</v>
          </cell>
          <cell r="C30">
            <v>755.49</v>
          </cell>
        </row>
        <row r="31">
          <cell r="A31">
            <v>1992</v>
          </cell>
          <cell r="B31">
            <v>1</v>
          </cell>
          <cell r="C31">
            <v>1487.19</v>
          </cell>
        </row>
        <row r="32">
          <cell r="A32">
            <v>1992</v>
          </cell>
          <cell r="B32">
            <v>2</v>
          </cell>
          <cell r="C32">
            <v>2674.28</v>
          </cell>
        </row>
        <row r="33">
          <cell r="A33">
            <v>1992</v>
          </cell>
          <cell r="B33">
            <v>3</v>
          </cell>
          <cell r="C33">
            <v>4729.05</v>
          </cell>
        </row>
        <row r="34">
          <cell r="A34">
            <v>1992</v>
          </cell>
          <cell r="B34">
            <v>4</v>
          </cell>
          <cell r="C34">
            <v>9170.92</v>
          </cell>
        </row>
        <row r="35">
          <cell r="A35">
            <v>1993</v>
          </cell>
          <cell r="B35">
            <v>1</v>
          </cell>
          <cell r="C35">
            <v>18354.259999999998</v>
          </cell>
        </row>
        <row r="36">
          <cell r="A36">
            <v>1993</v>
          </cell>
          <cell r="B36">
            <v>2</v>
          </cell>
          <cell r="C36">
            <v>38261.18</v>
          </cell>
        </row>
        <row r="37">
          <cell r="A37">
            <v>1993</v>
          </cell>
          <cell r="B37">
            <v>3</v>
          </cell>
          <cell r="C37">
            <v>21310.25</v>
          </cell>
        </row>
        <row r="38">
          <cell r="A38">
            <v>1993</v>
          </cell>
          <cell r="B38">
            <v>4</v>
          </cell>
          <cell r="C38">
            <v>215.34</v>
          </cell>
        </row>
        <row r="39">
          <cell r="A39">
            <v>1994</v>
          </cell>
          <cell r="B39">
            <v>1</v>
          </cell>
          <cell r="C39">
            <v>574.11</v>
          </cell>
        </row>
        <row r="40">
          <cell r="A40">
            <v>1994</v>
          </cell>
          <cell r="B40">
            <v>2</v>
          </cell>
          <cell r="C40">
            <v>1680.38</v>
          </cell>
        </row>
        <row r="41">
          <cell r="A41">
            <v>1994</v>
          </cell>
          <cell r="B41">
            <v>3</v>
          </cell>
          <cell r="C41">
            <v>0.9</v>
          </cell>
        </row>
        <row r="42">
          <cell r="A42">
            <v>1994</v>
          </cell>
          <cell r="B42">
            <v>4</v>
          </cell>
          <cell r="C42">
            <v>0.85</v>
          </cell>
        </row>
        <row r="43">
          <cell r="A43">
            <v>1995</v>
          </cell>
          <cell r="B43">
            <v>1</v>
          </cell>
          <cell r="C43">
            <v>0.86</v>
          </cell>
        </row>
        <row r="44">
          <cell r="A44">
            <v>1995</v>
          </cell>
          <cell r="B44">
            <v>2</v>
          </cell>
          <cell r="C44">
            <v>0.91</v>
          </cell>
        </row>
        <row r="45">
          <cell r="A45">
            <v>1995</v>
          </cell>
          <cell r="B45">
            <v>3</v>
          </cell>
          <cell r="C45">
            <v>0.94</v>
          </cell>
        </row>
        <row r="46">
          <cell r="A46">
            <v>1995</v>
          </cell>
          <cell r="B46">
            <v>4</v>
          </cell>
          <cell r="C46">
            <v>0.96</v>
          </cell>
        </row>
        <row r="47">
          <cell r="A47">
            <v>1996</v>
          </cell>
          <cell r="B47">
            <v>1</v>
          </cell>
          <cell r="C47">
            <v>0.98</v>
          </cell>
        </row>
        <row r="48">
          <cell r="A48">
            <v>1996</v>
          </cell>
          <cell r="B48">
            <v>2</v>
          </cell>
          <cell r="C48">
            <v>1</v>
          </cell>
        </row>
        <row r="49">
          <cell r="A49">
            <v>1996</v>
          </cell>
          <cell r="B49">
            <v>3</v>
          </cell>
          <cell r="C49">
            <v>1.01</v>
          </cell>
        </row>
        <row r="50">
          <cell r="A50">
            <v>1996</v>
          </cell>
          <cell r="B50">
            <v>4</v>
          </cell>
          <cell r="C50">
            <v>1.03</v>
          </cell>
        </row>
        <row r="51">
          <cell r="A51">
            <v>1997</v>
          </cell>
          <cell r="B51">
            <v>1</v>
          </cell>
          <cell r="C51">
            <v>1.05</v>
          </cell>
        </row>
        <row r="52">
          <cell r="A52">
            <v>1997</v>
          </cell>
          <cell r="B52">
            <v>2</v>
          </cell>
          <cell r="C52">
            <v>1.07</v>
          </cell>
        </row>
        <row r="53">
          <cell r="A53">
            <v>1997</v>
          </cell>
          <cell r="B53">
            <v>3</v>
          </cell>
          <cell r="C53">
            <v>1.0900000000000001</v>
          </cell>
        </row>
        <row r="54">
          <cell r="A54">
            <v>1997</v>
          </cell>
          <cell r="B54">
            <v>4</v>
          </cell>
          <cell r="C54">
            <v>1.1100000000000001</v>
          </cell>
        </row>
        <row r="55">
          <cell r="A55">
            <v>1998</v>
          </cell>
          <cell r="B55">
            <v>1</v>
          </cell>
          <cell r="C55">
            <v>1.1299999999999999</v>
          </cell>
        </row>
        <row r="56">
          <cell r="A56">
            <v>1998</v>
          </cell>
          <cell r="B56">
            <v>2</v>
          </cell>
          <cell r="C56">
            <v>1.1499999999999999</v>
          </cell>
        </row>
        <row r="57">
          <cell r="A57">
            <v>1998</v>
          </cell>
          <cell r="B57">
            <v>3</v>
          </cell>
          <cell r="C57">
            <v>1.17</v>
          </cell>
        </row>
        <row r="58">
          <cell r="A58">
            <v>1998</v>
          </cell>
          <cell r="B58">
            <v>4</v>
          </cell>
          <cell r="C58">
            <v>1.2</v>
          </cell>
        </row>
        <row r="59">
          <cell r="A59">
            <v>1999</v>
          </cell>
          <cell r="B59">
            <v>1</v>
          </cell>
          <cell r="C59">
            <v>1.77</v>
          </cell>
        </row>
        <row r="60">
          <cell r="A60">
            <v>1999</v>
          </cell>
          <cell r="B60">
            <v>2</v>
          </cell>
          <cell r="C60">
            <v>1.71</v>
          </cell>
        </row>
        <row r="61">
          <cell r="A61">
            <v>1999</v>
          </cell>
          <cell r="B61">
            <v>3</v>
          </cell>
          <cell r="C61">
            <v>1.86</v>
          </cell>
        </row>
        <row r="62">
          <cell r="A62">
            <v>1999</v>
          </cell>
          <cell r="B62">
            <v>4</v>
          </cell>
          <cell r="C62">
            <v>1.91</v>
          </cell>
        </row>
        <row r="63">
          <cell r="A63">
            <v>2000</v>
          </cell>
          <cell r="B63">
            <v>1</v>
          </cell>
          <cell r="C63">
            <v>1.77</v>
          </cell>
        </row>
        <row r="64">
          <cell r="A64">
            <v>2000</v>
          </cell>
          <cell r="B64">
            <v>2</v>
          </cell>
          <cell r="C64">
            <v>1.8</v>
          </cell>
        </row>
        <row r="65">
          <cell r="A65">
            <v>2000</v>
          </cell>
          <cell r="B65">
            <v>3</v>
          </cell>
          <cell r="C65">
            <v>1.81</v>
          </cell>
        </row>
        <row r="66">
          <cell r="A66">
            <v>2000</v>
          </cell>
          <cell r="B66">
            <v>4</v>
          </cell>
          <cell r="C66">
            <v>1.93</v>
          </cell>
        </row>
        <row r="67">
          <cell r="A67">
            <v>2001</v>
          </cell>
          <cell r="B67">
            <v>1</v>
          </cell>
          <cell r="C67">
            <v>2.02</v>
          </cell>
        </row>
        <row r="68">
          <cell r="A68">
            <v>2001</v>
          </cell>
          <cell r="B68">
            <v>2</v>
          </cell>
          <cell r="C68">
            <v>2.29</v>
          </cell>
        </row>
        <row r="69">
          <cell r="A69">
            <v>2001</v>
          </cell>
          <cell r="B69">
            <v>3</v>
          </cell>
          <cell r="C69">
            <v>2.54</v>
          </cell>
        </row>
        <row r="70">
          <cell r="A70">
            <v>2001</v>
          </cell>
          <cell r="B70">
            <v>4</v>
          </cell>
          <cell r="C70">
            <v>2.5499999999999998</v>
          </cell>
        </row>
        <row r="71">
          <cell r="A71">
            <v>2002</v>
          </cell>
          <cell r="B71">
            <v>1</v>
          </cell>
          <cell r="C71">
            <v>2.38</v>
          </cell>
        </row>
        <row r="72">
          <cell r="A72">
            <v>2002</v>
          </cell>
          <cell r="B72">
            <v>2</v>
          </cell>
          <cell r="C72">
            <v>2.5</v>
          </cell>
        </row>
        <row r="73">
          <cell r="A73">
            <v>2002</v>
          </cell>
          <cell r="B73">
            <v>3</v>
          </cell>
          <cell r="C73">
            <v>3.12</v>
          </cell>
        </row>
        <row r="74">
          <cell r="A74">
            <v>2002</v>
          </cell>
          <cell r="B74">
            <v>4</v>
          </cell>
          <cell r="C74">
            <v>3.68</v>
          </cell>
        </row>
        <row r="75">
          <cell r="A75">
            <v>2003</v>
          </cell>
          <cell r="B75">
            <v>1</v>
          </cell>
          <cell r="C75">
            <v>3.49</v>
          </cell>
        </row>
        <row r="76">
          <cell r="A76">
            <v>2003</v>
          </cell>
          <cell r="B76">
            <v>2</v>
          </cell>
          <cell r="C76">
            <v>2.99</v>
          </cell>
        </row>
        <row r="77">
          <cell r="A77">
            <v>2003</v>
          </cell>
          <cell r="B77">
            <v>3</v>
          </cell>
          <cell r="C77">
            <v>2.93</v>
          </cell>
        </row>
        <row r="78">
          <cell r="A78">
            <v>2003</v>
          </cell>
          <cell r="B78">
            <v>4</v>
          </cell>
          <cell r="C78">
            <v>2.9</v>
          </cell>
        </row>
        <row r="79">
          <cell r="A79">
            <v>2004</v>
          </cell>
          <cell r="B79">
            <v>1</v>
          </cell>
          <cell r="C79">
            <v>2.89</v>
          </cell>
        </row>
        <row r="80">
          <cell r="A80">
            <v>2004</v>
          </cell>
          <cell r="B80">
            <v>2</v>
          </cell>
          <cell r="C80">
            <v>3.05</v>
          </cell>
        </row>
        <row r="81">
          <cell r="A81">
            <v>2004</v>
          </cell>
          <cell r="B81">
            <v>3</v>
          </cell>
          <cell r="C81">
            <v>2.98</v>
          </cell>
        </row>
        <row r="82">
          <cell r="A82">
            <v>2004</v>
          </cell>
          <cell r="B82">
            <v>4</v>
          </cell>
          <cell r="C82">
            <v>2.78</v>
          </cell>
        </row>
        <row r="83">
          <cell r="A83">
            <v>2005</v>
          </cell>
          <cell r="B83">
            <v>1</v>
          </cell>
          <cell r="C83">
            <v>2.67</v>
          </cell>
        </row>
        <row r="84">
          <cell r="A84">
            <v>2005</v>
          </cell>
          <cell r="B84">
            <v>2</v>
          </cell>
          <cell r="C84">
            <v>2.48</v>
          </cell>
        </row>
        <row r="85">
          <cell r="A85">
            <v>2005</v>
          </cell>
          <cell r="B85">
            <v>3</v>
          </cell>
          <cell r="C85">
            <v>2.34</v>
          </cell>
        </row>
        <row r="86">
          <cell r="A86">
            <v>2005</v>
          </cell>
          <cell r="B86">
            <v>4</v>
          </cell>
          <cell r="C86">
            <v>2.25</v>
          </cell>
        </row>
        <row r="87">
          <cell r="A87">
            <v>2006</v>
          </cell>
          <cell r="B87">
            <v>1</v>
          </cell>
          <cell r="C87">
            <v>2.2000000000000002</v>
          </cell>
        </row>
        <row r="88">
          <cell r="A88">
            <v>2006</v>
          </cell>
          <cell r="B88">
            <v>2</v>
          </cell>
          <cell r="C88">
            <v>2.19</v>
          </cell>
        </row>
        <row r="89">
          <cell r="A89">
            <v>2006</v>
          </cell>
          <cell r="B89">
            <v>3</v>
          </cell>
          <cell r="C89">
            <v>2.17</v>
          </cell>
        </row>
        <row r="90">
          <cell r="A90">
            <v>2006</v>
          </cell>
          <cell r="B90">
            <v>4</v>
          </cell>
          <cell r="C90">
            <v>2.15</v>
          </cell>
        </row>
        <row r="91">
          <cell r="A91">
            <v>2007</v>
          </cell>
          <cell r="B91">
            <v>1</v>
          </cell>
          <cell r="C91">
            <v>2.11</v>
          </cell>
        </row>
        <row r="92">
          <cell r="A92">
            <v>2007</v>
          </cell>
          <cell r="B92">
            <v>2</v>
          </cell>
          <cell r="C92">
            <v>1.98</v>
          </cell>
        </row>
        <row r="93">
          <cell r="A93">
            <v>2007</v>
          </cell>
          <cell r="B93">
            <v>3</v>
          </cell>
          <cell r="C93">
            <v>1.92</v>
          </cell>
        </row>
        <row r="94">
          <cell r="A94">
            <v>2007</v>
          </cell>
          <cell r="B94">
            <v>4</v>
          </cell>
          <cell r="C94">
            <v>1.79</v>
          </cell>
        </row>
        <row r="95">
          <cell r="A95">
            <v>2008</v>
          </cell>
          <cell r="B95">
            <v>1</v>
          </cell>
          <cell r="C95">
            <v>1.74</v>
          </cell>
        </row>
        <row r="96">
          <cell r="A96">
            <v>2008</v>
          </cell>
          <cell r="B96">
            <v>2</v>
          </cell>
          <cell r="C96">
            <v>1.66</v>
          </cell>
        </row>
        <row r="97">
          <cell r="A97">
            <v>2008</v>
          </cell>
          <cell r="B97">
            <v>3</v>
          </cell>
          <cell r="C97">
            <v>1.67</v>
          </cell>
        </row>
        <row r="98">
          <cell r="A98">
            <v>2008</v>
          </cell>
          <cell r="B98">
            <v>4</v>
          </cell>
          <cell r="C98">
            <v>2.2799999999999998</v>
          </cell>
        </row>
        <row r="99">
          <cell r="A99">
            <v>2009</v>
          </cell>
          <cell r="B99">
            <v>1</v>
          </cell>
          <cell r="C99">
            <v>2.31</v>
          </cell>
        </row>
        <row r="100">
          <cell r="A100">
            <v>2009</v>
          </cell>
          <cell r="B100">
            <v>2</v>
          </cell>
          <cell r="C100">
            <v>2.0699999999999998</v>
          </cell>
        </row>
        <row r="101">
          <cell r="A101">
            <v>2009</v>
          </cell>
          <cell r="B101">
            <v>3</v>
          </cell>
          <cell r="C101">
            <v>1.87</v>
          </cell>
        </row>
        <row r="102">
          <cell r="A102">
            <v>2009</v>
          </cell>
          <cell r="B102">
            <v>4</v>
          </cell>
          <cell r="C102">
            <v>1.74</v>
          </cell>
        </row>
        <row r="103">
          <cell r="A103">
            <v>2010</v>
          </cell>
          <cell r="B103">
            <v>1</v>
          </cell>
          <cell r="C103">
            <v>1.8</v>
          </cell>
        </row>
        <row r="104">
          <cell r="A104">
            <v>2010</v>
          </cell>
          <cell r="B104">
            <v>2</v>
          </cell>
          <cell r="C104">
            <v>1.79</v>
          </cell>
        </row>
        <row r="105">
          <cell r="A105">
            <v>2010</v>
          </cell>
          <cell r="B105">
            <v>3</v>
          </cell>
          <cell r="C105">
            <v>1.75</v>
          </cell>
        </row>
        <row r="106">
          <cell r="A106">
            <v>2010</v>
          </cell>
          <cell r="B106">
            <v>4</v>
          </cell>
          <cell r="C106">
            <v>1.7</v>
          </cell>
        </row>
        <row r="107">
          <cell r="A107">
            <v>2011</v>
          </cell>
          <cell r="B107">
            <v>1</v>
          </cell>
          <cell r="C107">
            <v>1.67</v>
          </cell>
        </row>
        <row r="108">
          <cell r="A108">
            <v>2011</v>
          </cell>
          <cell r="B108">
            <v>2</v>
          </cell>
          <cell r="C108">
            <v>1.6</v>
          </cell>
        </row>
        <row r="109">
          <cell r="A109">
            <v>2011</v>
          </cell>
          <cell r="B109">
            <v>3</v>
          </cell>
          <cell r="C109">
            <v>1.64</v>
          </cell>
        </row>
        <row r="110">
          <cell r="A110">
            <v>2011</v>
          </cell>
          <cell r="B110">
            <v>4</v>
          </cell>
          <cell r="C110">
            <v>1.8</v>
          </cell>
        </row>
        <row r="111">
          <cell r="A111">
            <v>2012</v>
          </cell>
          <cell r="B111">
            <v>1</v>
          </cell>
          <cell r="C111">
            <v>1.77</v>
          </cell>
        </row>
        <row r="112">
          <cell r="A112">
            <v>2012</v>
          </cell>
          <cell r="B112">
            <v>2</v>
          </cell>
          <cell r="C112">
            <v>1.96</v>
          </cell>
        </row>
        <row r="113">
          <cell r="A113">
            <v>2012</v>
          </cell>
          <cell r="B113">
            <v>3</v>
          </cell>
          <cell r="C113">
            <v>2.0299999999999998</v>
          </cell>
        </row>
        <row r="114">
          <cell r="A114">
            <v>2012</v>
          </cell>
          <cell r="B114">
            <v>4</v>
          </cell>
          <cell r="C114">
            <v>2.06</v>
          </cell>
        </row>
        <row r="115">
          <cell r="A115">
            <v>2013</v>
          </cell>
          <cell r="B115">
            <v>1</v>
          </cell>
          <cell r="C115">
            <v>2</v>
          </cell>
        </row>
        <row r="116">
          <cell r="A116">
            <v>2013</v>
          </cell>
          <cell r="B116">
            <v>2</v>
          </cell>
          <cell r="C116">
            <v>2.0699999999999998</v>
          </cell>
        </row>
        <row r="117">
          <cell r="A117">
            <v>2013</v>
          </cell>
          <cell r="B117">
            <v>3</v>
          </cell>
          <cell r="C117">
            <v>2.29</v>
          </cell>
        </row>
        <row r="118">
          <cell r="A118">
            <v>2013</v>
          </cell>
          <cell r="B118">
            <v>4</v>
          </cell>
          <cell r="C118">
            <v>2.27</v>
          </cell>
        </row>
        <row r="119">
          <cell r="A119">
            <v>2014</v>
          </cell>
          <cell r="B119">
            <v>1</v>
          </cell>
          <cell r="C119">
            <v>2.37</v>
          </cell>
        </row>
        <row r="120">
          <cell r="A120">
            <v>2014</v>
          </cell>
          <cell r="B120">
            <v>2</v>
          </cell>
          <cell r="C120">
            <v>2.23</v>
          </cell>
        </row>
        <row r="121">
          <cell r="A121">
            <v>2014</v>
          </cell>
          <cell r="B121">
            <v>3</v>
          </cell>
          <cell r="C121">
            <v>2.27</v>
          </cell>
        </row>
        <row r="122">
          <cell r="A122">
            <v>2014</v>
          </cell>
          <cell r="B122">
            <v>4</v>
          </cell>
          <cell r="C122">
            <v>2.54</v>
          </cell>
        </row>
        <row r="123">
          <cell r="A123">
            <v>2015</v>
          </cell>
          <cell r="B123">
            <v>1</v>
          </cell>
          <cell r="C123">
            <v>2.87</v>
          </cell>
        </row>
        <row r="124">
          <cell r="A124">
            <v>2015</v>
          </cell>
          <cell r="B124">
            <v>2</v>
          </cell>
          <cell r="C124">
            <v>3.07</v>
          </cell>
        </row>
        <row r="125">
          <cell r="A125">
            <v>2015</v>
          </cell>
          <cell r="B125">
            <v>3</v>
          </cell>
          <cell r="C125">
            <v>3.54</v>
          </cell>
        </row>
        <row r="126">
          <cell r="A126">
            <v>2015</v>
          </cell>
          <cell r="B126">
            <v>4</v>
          </cell>
          <cell r="C126">
            <v>3.84</v>
          </cell>
        </row>
        <row r="127">
          <cell r="A127">
            <v>2016</v>
          </cell>
          <cell r="B127">
            <v>1</v>
          </cell>
          <cell r="C127">
            <v>3.9</v>
          </cell>
        </row>
        <row r="128">
          <cell r="A128">
            <v>2016</v>
          </cell>
          <cell r="B128">
            <v>2</v>
          </cell>
          <cell r="C128">
            <v>3.51</v>
          </cell>
        </row>
        <row r="129">
          <cell r="A129">
            <v>2016</v>
          </cell>
          <cell r="B129">
            <v>3</v>
          </cell>
          <cell r="C129">
            <v>3.25</v>
          </cell>
        </row>
        <row r="130">
          <cell r="A130">
            <v>2016</v>
          </cell>
          <cell r="B130">
            <v>4</v>
          </cell>
          <cell r="C130">
            <v>3.3</v>
          </cell>
        </row>
        <row r="131">
          <cell r="A131">
            <v>2017</v>
          </cell>
          <cell r="B131">
            <v>1</v>
          </cell>
          <cell r="C131">
            <v>3.15</v>
          </cell>
        </row>
        <row r="132">
          <cell r="A132">
            <v>2017</v>
          </cell>
          <cell r="B132">
            <v>2</v>
          </cell>
          <cell r="C132">
            <v>3.22</v>
          </cell>
        </row>
        <row r="133">
          <cell r="A133">
            <v>2017</v>
          </cell>
          <cell r="B133">
            <v>3</v>
          </cell>
          <cell r="C133">
            <v>3.16</v>
          </cell>
        </row>
        <row r="134">
          <cell r="A134">
            <v>2017</v>
          </cell>
          <cell r="B134">
            <v>4</v>
          </cell>
          <cell r="C134">
            <v>3.25</v>
          </cell>
        </row>
        <row r="135">
          <cell r="A135">
            <v>2018</v>
          </cell>
          <cell r="B135">
            <v>1</v>
          </cell>
          <cell r="C135">
            <v>3.24</v>
          </cell>
        </row>
        <row r="136">
          <cell r="A136">
            <v>2018</v>
          </cell>
          <cell r="B136">
            <v>2</v>
          </cell>
          <cell r="C136">
            <v>3.61</v>
          </cell>
        </row>
        <row r="137">
          <cell r="A137">
            <v>2018</v>
          </cell>
          <cell r="B137">
            <v>3</v>
          </cell>
          <cell r="C137">
            <v>3.95</v>
          </cell>
        </row>
        <row r="138">
          <cell r="A138">
            <v>2018</v>
          </cell>
          <cell r="B138">
            <v>4</v>
          </cell>
          <cell r="C138">
            <v>3.81</v>
          </cell>
        </row>
        <row r="139">
          <cell r="A139">
            <v>2019</v>
          </cell>
          <cell r="B139">
            <v>1</v>
          </cell>
          <cell r="C139">
            <v>3.77</v>
          </cell>
        </row>
        <row r="140">
          <cell r="A140">
            <v>2019</v>
          </cell>
          <cell r="B140">
            <v>2</v>
          </cell>
          <cell r="C140">
            <v>3.92</v>
          </cell>
        </row>
        <row r="141">
          <cell r="A141">
            <v>2019</v>
          </cell>
          <cell r="B141">
            <v>3</v>
          </cell>
          <cell r="C141">
            <v>3.97</v>
          </cell>
        </row>
        <row r="142">
          <cell r="A142">
            <v>2019</v>
          </cell>
          <cell r="B142">
            <v>4</v>
          </cell>
          <cell r="C142">
            <v>4.12</v>
          </cell>
        </row>
        <row r="143">
          <cell r="A143">
            <v>2020</v>
          </cell>
          <cell r="B143">
            <v>1</v>
          </cell>
          <cell r="C143">
            <v>4.47</v>
          </cell>
        </row>
        <row r="144">
          <cell r="A144">
            <v>2020</v>
          </cell>
          <cell r="B144">
            <v>2</v>
          </cell>
          <cell r="C144">
            <v>5.39</v>
          </cell>
        </row>
        <row r="145">
          <cell r="A145">
            <v>2020</v>
          </cell>
          <cell r="B145">
            <v>3</v>
          </cell>
          <cell r="C145">
            <v>5.38</v>
          </cell>
        </row>
        <row r="146">
          <cell r="A146">
            <v>2020</v>
          </cell>
          <cell r="B146">
            <v>4</v>
          </cell>
          <cell r="C146">
            <v>5.39</v>
          </cell>
        </row>
        <row r="147">
          <cell r="A147">
            <v>2021</v>
          </cell>
          <cell r="B147">
            <v>1</v>
          </cell>
          <cell r="C147">
            <v>5.48</v>
          </cell>
        </row>
        <row r="148">
          <cell r="A148">
            <v>2021</v>
          </cell>
          <cell r="B148">
            <v>2</v>
          </cell>
          <cell r="C148">
            <v>5.29</v>
          </cell>
        </row>
        <row r="149">
          <cell r="A149">
            <v>2021</v>
          </cell>
          <cell r="B149">
            <v>3</v>
          </cell>
          <cell r="C149">
            <v>5.23</v>
          </cell>
        </row>
        <row r="150">
          <cell r="A150">
            <v>2021</v>
          </cell>
          <cell r="B150">
            <v>4</v>
          </cell>
          <cell r="C150">
            <v>5.59</v>
          </cell>
        </row>
        <row r="151">
          <cell r="A151">
            <v>2022</v>
          </cell>
          <cell r="B151">
            <v>1</v>
          </cell>
          <cell r="C151">
            <v>5.23</v>
          </cell>
        </row>
        <row r="152">
          <cell r="A152">
            <v>2022</v>
          </cell>
          <cell r="B152">
            <v>2</v>
          </cell>
          <cell r="C152">
            <v>4.93</v>
          </cell>
        </row>
        <row r="153">
          <cell r="A153">
            <v>2022</v>
          </cell>
          <cell r="B153">
            <v>3</v>
          </cell>
          <cell r="C153">
            <v>5.25</v>
          </cell>
        </row>
        <row r="154">
          <cell r="A154">
            <v>2022</v>
          </cell>
          <cell r="B154">
            <v>4</v>
          </cell>
          <cell r="C154">
            <v>5.26</v>
          </cell>
        </row>
        <row r="155">
          <cell r="A155">
            <v>2023</v>
          </cell>
          <cell r="B155">
            <v>1</v>
          </cell>
          <cell r="C155">
            <v>5.18</v>
          </cell>
        </row>
      </sheetData>
      <sheetData sheetId="31"/>
      <sheetData sheetId="32">
        <row r="1">
          <cell r="A1" t="str">
            <v>ano</v>
          </cell>
          <cell r="B1" t="str">
            <v>tri</v>
          </cell>
          <cell r="C1" t="str">
            <v>media</v>
          </cell>
        </row>
        <row r="2">
          <cell r="A2">
            <v>1999</v>
          </cell>
          <cell r="B2">
            <v>1</v>
          </cell>
          <cell r="C2">
            <v>42</v>
          </cell>
        </row>
        <row r="3">
          <cell r="A3">
            <v>1999</v>
          </cell>
          <cell r="B3">
            <v>2</v>
          </cell>
          <cell r="C3">
            <v>25.5</v>
          </cell>
        </row>
        <row r="4">
          <cell r="A4">
            <v>1999</v>
          </cell>
          <cell r="B4">
            <v>3</v>
          </cell>
          <cell r="C4">
            <v>19.329999999999998</v>
          </cell>
        </row>
        <row r="5">
          <cell r="A5">
            <v>1999</v>
          </cell>
          <cell r="B5">
            <v>4</v>
          </cell>
          <cell r="C5">
            <v>19</v>
          </cell>
        </row>
        <row r="6">
          <cell r="A6">
            <v>2000</v>
          </cell>
          <cell r="B6">
            <v>1</v>
          </cell>
          <cell r="C6">
            <v>18.829999999999998</v>
          </cell>
        </row>
        <row r="7">
          <cell r="A7">
            <v>2000</v>
          </cell>
          <cell r="B7">
            <v>2</v>
          </cell>
          <cell r="C7">
            <v>18.170000000000002</v>
          </cell>
        </row>
        <row r="8">
          <cell r="A8">
            <v>2000</v>
          </cell>
          <cell r="B8">
            <v>3</v>
          </cell>
          <cell r="C8">
            <v>16.5</v>
          </cell>
        </row>
        <row r="9">
          <cell r="A9">
            <v>2000</v>
          </cell>
          <cell r="B9">
            <v>4</v>
          </cell>
          <cell r="C9">
            <v>16.25</v>
          </cell>
        </row>
        <row r="10">
          <cell r="A10">
            <v>2001</v>
          </cell>
          <cell r="B10">
            <v>1</v>
          </cell>
          <cell r="C10">
            <v>15.42</v>
          </cell>
        </row>
        <row r="11">
          <cell r="A11">
            <v>2001</v>
          </cell>
          <cell r="B11">
            <v>2</v>
          </cell>
          <cell r="C11">
            <v>17.079999999999998</v>
          </cell>
        </row>
        <row r="12">
          <cell r="A12">
            <v>2001</v>
          </cell>
          <cell r="B12">
            <v>3</v>
          </cell>
          <cell r="C12">
            <v>19</v>
          </cell>
        </row>
        <row r="13">
          <cell r="A13">
            <v>2001</v>
          </cell>
          <cell r="B13">
            <v>4</v>
          </cell>
          <cell r="C13">
            <v>19</v>
          </cell>
        </row>
        <row r="14">
          <cell r="A14">
            <v>2002</v>
          </cell>
          <cell r="B14">
            <v>1</v>
          </cell>
          <cell r="C14">
            <v>18.75</v>
          </cell>
        </row>
        <row r="15">
          <cell r="A15">
            <v>2002</v>
          </cell>
          <cell r="B15">
            <v>2</v>
          </cell>
          <cell r="C15">
            <v>18.5</v>
          </cell>
        </row>
        <row r="16">
          <cell r="A16">
            <v>2002</v>
          </cell>
          <cell r="B16">
            <v>3</v>
          </cell>
          <cell r="C16">
            <v>18</v>
          </cell>
        </row>
        <row r="17">
          <cell r="A17">
            <v>2002</v>
          </cell>
          <cell r="B17">
            <v>4</v>
          </cell>
          <cell r="C17">
            <v>22.67</v>
          </cell>
        </row>
        <row r="18">
          <cell r="A18">
            <v>2003</v>
          </cell>
          <cell r="B18">
            <v>1</v>
          </cell>
          <cell r="C18">
            <v>26.17</v>
          </cell>
        </row>
        <row r="19">
          <cell r="A19">
            <v>2003</v>
          </cell>
          <cell r="B19">
            <v>2</v>
          </cell>
          <cell r="C19">
            <v>26.33</v>
          </cell>
        </row>
        <row r="20">
          <cell r="A20">
            <v>2003</v>
          </cell>
          <cell r="B20">
            <v>3</v>
          </cell>
          <cell r="C20">
            <v>22.17</v>
          </cell>
        </row>
        <row r="21">
          <cell r="A21">
            <v>2003</v>
          </cell>
          <cell r="B21">
            <v>4</v>
          </cell>
          <cell r="C21">
            <v>17.670000000000002</v>
          </cell>
        </row>
        <row r="22">
          <cell r="A22">
            <v>2004</v>
          </cell>
          <cell r="B22">
            <v>1</v>
          </cell>
          <cell r="C22">
            <v>16.420000000000002</v>
          </cell>
        </row>
        <row r="23">
          <cell r="A23">
            <v>2004</v>
          </cell>
          <cell r="B23">
            <v>2</v>
          </cell>
          <cell r="C23">
            <v>16</v>
          </cell>
        </row>
        <row r="24">
          <cell r="A24">
            <v>2004</v>
          </cell>
          <cell r="B24">
            <v>3</v>
          </cell>
          <cell r="C24">
            <v>16.079999999999998</v>
          </cell>
        </row>
        <row r="25">
          <cell r="A25">
            <v>2004</v>
          </cell>
          <cell r="B25">
            <v>4</v>
          </cell>
          <cell r="C25">
            <v>17.25</v>
          </cell>
        </row>
        <row r="26">
          <cell r="A26">
            <v>2005</v>
          </cell>
          <cell r="B26">
            <v>1</v>
          </cell>
          <cell r="C26">
            <v>18.75</v>
          </cell>
        </row>
        <row r="27">
          <cell r="A27">
            <v>2005</v>
          </cell>
          <cell r="B27">
            <v>2</v>
          </cell>
          <cell r="C27">
            <v>19.670000000000002</v>
          </cell>
        </row>
        <row r="28">
          <cell r="A28">
            <v>2005</v>
          </cell>
          <cell r="B28">
            <v>3</v>
          </cell>
          <cell r="C28">
            <v>19.670000000000002</v>
          </cell>
        </row>
        <row r="29">
          <cell r="A29">
            <v>2005</v>
          </cell>
          <cell r="B29">
            <v>4</v>
          </cell>
          <cell r="C29">
            <v>18.5</v>
          </cell>
        </row>
        <row r="30">
          <cell r="A30">
            <v>2006</v>
          </cell>
          <cell r="B30">
            <v>1</v>
          </cell>
          <cell r="C30">
            <v>17</v>
          </cell>
        </row>
        <row r="31">
          <cell r="A31">
            <v>2006</v>
          </cell>
          <cell r="B31">
            <v>2</v>
          </cell>
          <cell r="C31">
            <v>15.58</v>
          </cell>
        </row>
        <row r="32">
          <cell r="A32">
            <v>2006</v>
          </cell>
          <cell r="B32">
            <v>3</v>
          </cell>
          <cell r="C32">
            <v>14.42</v>
          </cell>
        </row>
        <row r="33">
          <cell r="A33">
            <v>2006</v>
          </cell>
          <cell r="B33">
            <v>4</v>
          </cell>
          <cell r="C33">
            <v>13.42</v>
          </cell>
        </row>
        <row r="34">
          <cell r="A34">
            <v>2007</v>
          </cell>
          <cell r="B34">
            <v>1</v>
          </cell>
          <cell r="C34">
            <v>12.92</v>
          </cell>
        </row>
        <row r="35">
          <cell r="A35">
            <v>2007</v>
          </cell>
          <cell r="B35">
            <v>2</v>
          </cell>
          <cell r="C35">
            <v>12.33</v>
          </cell>
        </row>
        <row r="36">
          <cell r="A36">
            <v>2007</v>
          </cell>
          <cell r="B36">
            <v>3</v>
          </cell>
          <cell r="C36">
            <v>11.42</v>
          </cell>
        </row>
        <row r="37">
          <cell r="A37">
            <v>2007</v>
          </cell>
          <cell r="B37">
            <v>4</v>
          </cell>
          <cell r="C37">
            <v>11.25</v>
          </cell>
        </row>
        <row r="38">
          <cell r="A38">
            <v>2008</v>
          </cell>
          <cell r="B38">
            <v>1</v>
          </cell>
          <cell r="C38">
            <v>11.25</v>
          </cell>
        </row>
        <row r="39">
          <cell r="A39">
            <v>2008</v>
          </cell>
          <cell r="B39">
            <v>2</v>
          </cell>
          <cell r="C39">
            <v>11.92</v>
          </cell>
        </row>
        <row r="40">
          <cell r="A40">
            <v>2008</v>
          </cell>
          <cell r="B40">
            <v>3</v>
          </cell>
          <cell r="C40">
            <v>13.25</v>
          </cell>
        </row>
        <row r="41">
          <cell r="A41">
            <v>2008</v>
          </cell>
          <cell r="B41">
            <v>4</v>
          </cell>
          <cell r="C41">
            <v>13.75</v>
          </cell>
        </row>
        <row r="42">
          <cell r="A42">
            <v>2009</v>
          </cell>
          <cell r="B42">
            <v>1</v>
          </cell>
          <cell r="C42">
            <v>12.25</v>
          </cell>
        </row>
        <row r="43">
          <cell r="A43">
            <v>2009</v>
          </cell>
          <cell r="B43">
            <v>2</v>
          </cell>
          <cell r="C43">
            <v>9.92</v>
          </cell>
        </row>
        <row r="44">
          <cell r="A44">
            <v>2009</v>
          </cell>
          <cell r="B44">
            <v>3</v>
          </cell>
          <cell r="C44">
            <v>8.75</v>
          </cell>
        </row>
        <row r="45">
          <cell r="A45">
            <v>2009</v>
          </cell>
          <cell r="B45">
            <v>4</v>
          </cell>
          <cell r="C45">
            <v>8.75</v>
          </cell>
        </row>
        <row r="46">
          <cell r="A46">
            <v>2010</v>
          </cell>
          <cell r="B46">
            <v>1</v>
          </cell>
          <cell r="C46">
            <v>8.75</v>
          </cell>
        </row>
        <row r="47">
          <cell r="A47">
            <v>2010</v>
          </cell>
          <cell r="B47">
            <v>2</v>
          </cell>
          <cell r="C47">
            <v>9.75</v>
          </cell>
        </row>
        <row r="48">
          <cell r="A48">
            <v>2010</v>
          </cell>
          <cell r="B48">
            <v>3</v>
          </cell>
          <cell r="C48">
            <v>10.75</v>
          </cell>
        </row>
        <row r="49">
          <cell r="A49">
            <v>2010</v>
          </cell>
          <cell r="B49">
            <v>4</v>
          </cell>
          <cell r="C49">
            <v>10.75</v>
          </cell>
        </row>
        <row r="50">
          <cell r="A50">
            <v>2011</v>
          </cell>
          <cell r="B50">
            <v>1</v>
          </cell>
          <cell r="C50">
            <v>11.42</v>
          </cell>
        </row>
        <row r="51">
          <cell r="A51">
            <v>2011</v>
          </cell>
          <cell r="B51">
            <v>2</v>
          </cell>
          <cell r="C51">
            <v>12.08</v>
          </cell>
        </row>
        <row r="52">
          <cell r="A52">
            <v>2011</v>
          </cell>
          <cell r="B52">
            <v>3</v>
          </cell>
          <cell r="C52">
            <v>12.33</v>
          </cell>
        </row>
        <row r="53">
          <cell r="A53">
            <v>2011</v>
          </cell>
          <cell r="B53">
            <v>4</v>
          </cell>
          <cell r="C53">
            <v>11.33</v>
          </cell>
        </row>
        <row r="54">
          <cell r="A54">
            <v>2012</v>
          </cell>
          <cell r="B54">
            <v>1</v>
          </cell>
          <cell r="C54">
            <v>10.25</v>
          </cell>
        </row>
        <row r="55">
          <cell r="A55">
            <v>2012</v>
          </cell>
          <cell r="B55">
            <v>2</v>
          </cell>
          <cell r="C55">
            <v>8.67</v>
          </cell>
        </row>
        <row r="56">
          <cell r="A56">
            <v>2012</v>
          </cell>
          <cell r="B56">
            <v>3</v>
          </cell>
          <cell r="C56">
            <v>7.67</v>
          </cell>
        </row>
        <row r="57">
          <cell r="A57">
            <v>2012</v>
          </cell>
          <cell r="B57">
            <v>4</v>
          </cell>
          <cell r="C57">
            <v>7.25</v>
          </cell>
        </row>
        <row r="58">
          <cell r="A58">
            <v>2013</v>
          </cell>
          <cell r="B58">
            <v>1</v>
          </cell>
          <cell r="C58">
            <v>7.25</v>
          </cell>
        </row>
        <row r="59">
          <cell r="A59">
            <v>2013</v>
          </cell>
          <cell r="B59">
            <v>2</v>
          </cell>
          <cell r="C59">
            <v>7.83</v>
          </cell>
        </row>
        <row r="60">
          <cell r="A60">
            <v>2013</v>
          </cell>
          <cell r="B60">
            <v>3</v>
          </cell>
          <cell r="C60">
            <v>8.83</v>
          </cell>
        </row>
        <row r="61">
          <cell r="A61">
            <v>2013</v>
          </cell>
          <cell r="B61">
            <v>4</v>
          </cell>
          <cell r="C61">
            <v>9.83</v>
          </cell>
        </row>
        <row r="62">
          <cell r="A62">
            <v>2014</v>
          </cell>
          <cell r="B62">
            <v>1</v>
          </cell>
          <cell r="C62">
            <v>10.67</v>
          </cell>
        </row>
        <row r="63">
          <cell r="A63">
            <v>2014</v>
          </cell>
          <cell r="B63">
            <v>2</v>
          </cell>
          <cell r="C63">
            <v>11</v>
          </cell>
        </row>
        <row r="64">
          <cell r="A64">
            <v>2014</v>
          </cell>
          <cell r="B64">
            <v>3</v>
          </cell>
          <cell r="C64">
            <v>11</v>
          </cell>
        </row>
        <row r="65">
          <cell r="A65">
            <v>2014</v>
          </cell>
          <cell r="B65">
            <v>4</v>
          </cell>
          <cell r="C65">
            <v>11.42</v>
          </cell>
        </row>
        <row r="66">
          <cell r="A66">
            <v>2015</v>
          </cell>
          <cell r="B66">
            <v>1</v>
          </cell>
          <cell r="C66">
            <v>12.42</v>
          </cell>
        </row>
        <row r="67">
          <cell r="A67">
            <v>2015</v>
          </cell>
          <cell r="B67">
            <v>2</v>
          </cell>
          <cell r="C67">
            <v>13.42</v>
          </cell>
        </row>
        <row r="68">
          <cell r="A68">
            <v>2015</v>
          </cell>
          <cell r="B68">
            <v>3</v>
          </cell>
          <cell r="C68">
            <v>14.25</v>
          </cell>
        </row>
        <row r="69">
          <cell r="A69">
            <v>2015</v>
          </cell>
          <cell r="B69">
            <v>4</v>
          </cell>
          <cell r="C69">
            <v>14.25</v>
          </cell>
        </row>
        <row r="70">
          <cell r="A70">
            <v>2016</v>
          </cell>
          <cell r="B70">
            <v>1</v>
          </cell>
          <cell r="C70">
            <v>14.25</v>
          </cell>
        </row>
        <row r="71">
          <cell r="A71">
            <v>2016</v>
          </cell>
          <cell r="B71">
            <v>2</v>
          </cell>
          <cell r="C71">
            <v>14.25</v>
          </cell>
        </row>
        <row r="72">
          <cell r="A72">
            <v>2016</v>
          </cell>
          <cell r="B72">
            <v>3</v>
          </cell>
          <cell r="C72">
            <v>14.25</v>
          </cell>
        </row>
        <row r="73">
          <cell r="A73">
            <v>2016</v>
          </cell>
          <cell r="B73">
            <v>4</v>
          </cell>
          <cell r="C73">
            <v>13.92</v>
          </cell>
        </row>
        <row r="74">
          <cell r="A74">
            <v>2017</v>
          </cell>
          <cell r="B74">
            <v>1</v>
          </cell>
          <cell r="C74">
            <v>12.5</v>
          </cell>
        </row>
        <row r="75">
          <cell r="A75">
            <v>2017</v>
          </cell>
          <cell r="B75">
            <v>2</v>
          </cell>
          <cell r="C75">
            <v>10.92</v>
          </cell>
        </row>
        <row r="76">
          <cell r="A76">
            <v>2017</v>
          </cell>
          <cell r="B76">
            <v>3</v>
          </cell>
          <cell r="C76">
            <v>8.92</v>
          </cell>
        </row>
        <row r="77">
          <cell r="A77">
            <v>2017</v>
          </cell>
          <cell r="B77">
            <v>4</v>
          </cell>
          <cell r="C77">
            <v>7.33</v>
          </cell>
        </row>
        <row r="78">
          <cell r="A78">
            <v>2018</v>
          </cell>
          <cell r="B78">
            <v>1</v>
          </cell>
          <cell r="C78">
            <v>6.75</v>
          </cell>
        </row>
        <row r="79">
          <cell r="A79">
            <v>2018</v>
          </cell>
          <cell r="B79">
            <v>2</v>
          </cell>
          <cell r="C79">
            <v>6.5</v>
          </cell>
        </row>
        <row r="80">
          <cell r="A80">
            <v>2018</v>
          </cell>
          <cell r="B80">
            <v>3</v>
          </cell>
          <cell r="C80">
            <v>6.5</v>
          </cell>
        </row>
        <row r="81">
          <cell r="A81">
            <v>2018</v>
          </cell>
          <cell r="B81">
            <v>4</v>
          </cell>
          <cell r="C81">
            <v>6.5</v>
          </cell>
        </row>
        <row r="82">
          <cell r="A82">
            <v>2019</v>
          </cell>
          <cell r="B82">
            <v>1</v>
          </cell>
          <cell r="C82">
            <v>6.5</v>
          </cell>
        </row>
        <row r="83">
          <cell r="A83">
            <v>2019</v>
          </cell>
          <cell r="B83">
            <v>2</v>
          </cell>
          <cell r="C83">
            <v>6.5</v>
          </cell>
        </row>
        <row r="84">
          <cell r="A84">
            <v>2019</v>
          </cell>
          <cell r="B84">
            <v>3</v>
          </cell>
          <cell r="C84">
            <v>6</v>
          </cell>
        </row>
        <row r="85">
          <cell r="A85">
            <v>2019</v>
          </cell>
          <cell r="B85">
            <v>4</v>
          </cell>
          <cell r="C85">
            <v>4.83</v>
          </cell>
        </row>
        <row r="86">
          <cell r="A86">
            <v>2020</v>
          </cell>
          <cell r="B86">
            <v>1</v>
          </cell>
          <cell r="C86">
            <v>4.17</v>
          </cell>
        </row>
        <row r="87">
          <cell r="A87">
            <v>2020</v>
          </cell>
          <cell r="B87">
            <v>2</v>
          </cell>
          <cell r="C87">
            <v>3</v>
          </cell>
        </row>
        <row r="88">
          <cell r="A88">
            <v>2020</v>
          </cell>
          <cell r="B88">
            <v>3</v>
          </cell>
          <cell r="C88">
            <v>2.08</v>
          </cell>
        </row>
        <row r="89">
          <cell r="A89">
            <v>2020</v>
          </cell>
          <cell r="B89">
            <v>4</v>
          </cell>
          <cell r="C89">
            <v>2</v>
          </cell>
        </row>
        <row r="90">
          <cell r="A90">
            <v>2021</v>
          </cell>
          <cell r="B90">
            <v>1</v>
          </cell>
          <cell r="C90">
            <v>2.25</v>
          </cell>
        </row>
        <row r="91">
          <cell r="A91">
            <v>2021</v>
          </cell>
          <cell r="B91">
            <v>2</v>
          </cell>
          <cell r="C91">
            <v>3.5</v>
          </cell>
        </row>
        <row r="92">
          <cell r="A92">
            <v>2021</v>
          </cell>
          <cell r="B92">
            <v>3</v>
          </cell>
          <cell r="C92">
            <v>5.25</v>
          </cell>
        </row>
        <row r="93">
          <cell r="A93">
            <v>2021</v>
          </cell>
          <cell r="B93">
            <v>4</v>
          </cell>
          <cell r="C93">
            <v>8.25</v>
          </cell>
        </row>
        <row r="94">
          <cell r="A94">
            <v>2022</v>
          </cell>
          <cell r="B94">
            <v>1</v>
          </cell>
          <cell r="C94">
            <v>10.58</v>
          </cell>
        </row>
        <row r="95">
          <cell r="A95">
            <v>2022</v>
          </cell>
          <cell r="B95">
            <v>2</v>
          </cell>
          <cell r="C95">
            <v>12.58</v>
          </cell>
        </row>
        <row r="96">
          <cell r="A96">
            <v>2022</v>
          </cell>
          <cell r="B96">
            <v>3</v>
          </cell>
          <cell r="C96">
            <v>13.58</v>
          </cell>
        </row>
        <row r="97">
          <cell r="A97">
            <v>2022</v>
          </cell>
          <cell r="B97">
            <v>4</v>
          </cell>
          <cell r="C97">
            <v>13.75</v>
          </cell>
        </row>
        <row r="98">
          <cell r="A98">
            <v>2023</v>
          </cell>
          <cell r="B98">
            <v>1</v>
          </cell>
          <cell r="C98">
            <v>13.75</v>
          </cell>
        </row>
      </sheetData>
      <sheetData sheetId="33">
        <row r="1">
          <cell r="A1" t="str">
            <v>date</v>
          </cell>
          <cell r="B1" t="str">
            <v>x</v>
          </cell>
        </row>
        <row r="2">
          <cell r="A2">
            <v>37377</v>
          </cell>
          <cell r="B2" t="str">
            <v>13.3709912195663</v>
          </cell>
        </row>
        <row r="3">
          <cell r="A3">
            <v>37408</v>
          </cell>
          <cell r="B3" t="str">
            <v>13.1130535741439</v>
          </cell>
        </row>
        <row r="4">
          <cell r="A4">
            <v>37438</v>
          </cell>
          <cell r="B4" t="str">
            <v>13.0399122717795</v>
          </cell>
        </row>
        <row r="5">
          <cell r="A5">
            <v>37469</v>
          </cell>
          <cell r="B5" t="str">
            <v>13.03224966101</v>
          </cell>
        </row>
        <row r="6">
          <cell r="A6">
            <v>37500</v>
          </cell>
          <cell r="B6" t="str">
            <v>13.0190802484873</v>
          </cell>
        </row>
        <row r="7">
          <cell r="A7">
            <v>37530</v>
          </cell>
          <cell r="B7" t="str">
            <v>12.9023782934035</v>
          </cell>
        </row>
        <row r="8">
          <cell r="A8">
            <v>37561</v>
          </cell>
          <cell r="B8" t="str">
            <v>12.8313175820904</v>
          </cell>
        </row>
        <row r="9">
          <cell r="A9">
            <v>37591</v>
          </cell>
          <cell r="B9" t="str">
            <v>12.8915180633099</v>
          </cell>
        </row>
        <row r="10">
          <cell r="A10">
            <v>37622</v>
          </cell>
          <cell r="B10" t="str">
            <v>12.977425571903</v>
          </cell>
        </row>
        <row r="11">
          <cell r="A11">
            <v>37653</v>
          </cell>
          <cell r="B11" t="str">
            <v>13.0439572112101</v>
          </cell>
        </row>
        <row r="12">
          <cell r="A12">
            <v>37681</v>
          </cell>
          <cell r="B12" t="str">
            <v>13.0254380713868</v>
          </cell>
        </row>
        <row r="13">
          <cell r="A13">
            <v>37712</v>
          </cell>
          <cell r="B13" t="str">
            <v>13.096307735998</v>
          </cell>
        </row>
        <row r="14">
          <cell r="A14">
            <v>37742</v>
          </cell>
          <cell r="B14" t="str">
            <v>13.3997471717565</v>
          </cell>
        </row>
        <row r="15">
          <cell r="A15">
            <v>37773</v>
          </cell>
          <cell r="B15" t="str">
            <v>13.795345336737</v>
          </cell>
        </row>
        <row r="16">
          <cell r="A16">
            <v>37803</v>
          </cell>
          <cell r="B16" t="str">
            <v>14.0530284602629</v>
          </cell>
        </row>
        <row r="17">
          <cell r="A17">
            <v>37834</v>
          </cell>
          <cell r="B17" t="str">
            <v>14.1353551540924</v>
          </cell>
        </row>
        <row r="18">
          <cell r="A18">
            <v>37865</v>
          </cell>
          <cell r="B18" t="str">
            <v>14.1791920043021</v>
          </cell>
        </row>
        <row r="19">
          <cell r="A19">
            <v>37895</v>
          </cell>
          <cell r="B19" t="str">
            <v>14.2816562094553</v>
          </cell>
        </row>
        <row r="20">
          <cell r="A20">
            <v>37926</v>
          </cell>
          <cell r="B20" t="str">
            <v>14.206275850922</v>
          </cell>
        </row>
        <row r="21">
          <cell r="A21">
            <v>37956</v>
          </cell>
          <cell r="B21" t="str">
            <v>13.9413913011481</v>
          </cell>
        </row>
        <row r="22">
          <cell r="A22">
            <v>37987</v>
          </cell>
          <cell r="B22" t="str">
            <v>13.6366325110057</v>
          </cell>
        </row>
        <row r="23">
          <cell r="A23">
            <v>38018</v>
          </cell>
          <cell r="B23" t="str">
            <v>13.4465225865338</v>
          </cell>
        </row>
        <row r="24">
          <cell r="A24">
            <v>38047</v>
          </cell>
          <cell r="B24" t="str">
            <v>13.4972156315213</v>
          </cell>
        </row>
        <row r="25">
          <cell r="A25">
            <v>38078</v>
          </cell>
          <cell r="B25" t="str">
            <v>13.6245411661637</v>
          </cell>
        </row>
        <row r="26">
          <cell r="A26">
            <v>38108</v>
          </cell>
          <cell r="B26" t="str">
            <v>13.6105580285448</v>
          </cell>
        </row>
        <row r="27">
          <cell r="A27">
            <v>38139</v>
          </cell>
          <cell r="B27" t="str">
            <v>13.3858409449955</v>
          </cell>
        </row>
        <row r="28">
          <cell r="A28">
            <v>38169</v>
          </cell>
          <cell r="B28" t="str">
            <v>12.9817438983291</v>
          </cell>
        </row>
        <row r="29">
          <cell r="A29">
            <v>38200</v>
          </cell>
          <cell r="B29" t="str">
            <v>12.7643597736515</v>
          </cell>
        </row>
        <row r="30">
          <cell r="A30">
            <v>38231</v>
          </cell>
          <cell r="B30" t="str">
            <v>12.5719462429907</v>
          </cell>
        </row>
        <row r="31">
          <cell r="A31">
            <v>38261</v>
          </cell>
          <cell r="B31" t="str">
            <v>12.4410408525934</v>
          </cell>
        </row>
        <row r="32">
          <cell r="A32">
            <v>38292</v>
          </cell>
          <cell r="B32" t="str">
            <v>12.3773492824902</v>
          </cell>
        </row>
        <row r="33">
          <cell r="A33">
            <v>38322</v>
          </cell>
          <cell r="B33" t="str">
            <v>12.3464891254862</v>
          </cell>
        </row>
        <row r="34">
          <cell r="A34">
            <v>38353</v>
          </cell>
          <cell r="B34" t="str">
            <v>12.3014477450261</v>
          </cell>
        </row>
        <row r="35">
          <cell r="A35">
            <v>38384</v>
          </cell>
          <cell r="B35" t="str">
            <v>12.1550298972019</v>
          </cell>
        </row>
        <row r="36">
          <cell r="A36">
            <v>38412</v>
          </cell>
          <cell r="B36" t="str">
            <v>11.9997418289479</v>
          </cell>
        </row>
        <row r="37">
          <cell r="A37">
            <v>38443</v>
          </cell>
          <cell r="B37" t="str">
            <v>11.8808684366253</v>
          </cell>
        </row>
        <row r="38">
          <cell r="A38">
            <v>38473</v>
          </cell>
          <cell r="B38" t="str">
            <v>11.6711302244121</v>
          </cell>
        </row>
        <row r="39">
          <cell r="A39">
            <v>38504</v>
          </cell>
          <cell r="B39" t="str">
            <v>11.3774923977531</v>
          </cell>
        </row>
        <row r="40">
          <cell r="A40">
            <v>38534</v>
          </cell>
          <cell r="B40" t="str">
            <v>11.0882909356014</v>
          </cell>
        </row>
        <row r="41">
          <cell r="A41">
            <v>38565</v>
          </cell>
          <cell r="B41" t="str">
            <v>10.9184369528892</v>
          </cell>
        </row>
        <row r="42">
          <cell r="A42">
            <v>38596</v>
          </cell>
          <cell r="B42" t="str">
            <v>11.0087074395971</v>
          </cell>
        </row>
        <row r="43">
          <cell r="A43">
            <v>38626</v>
          </cell>
          <cell r="B43" t="str">
            <v>11.1834552008591</v>
          </cell>
        </row>
        <row r="44">
          <cell r="A44">
            <v>38657</v>
          </cell>
          <cell r="B44" t="str">
            <v>11.3782492248843</v>
          </cell>
        </row>
        <row r="45">
          <cell r="A45">
            <v>38687</v>
          </cell>
          <cell r="B45" t="str">
            <v>11.375635914234</v>
          </cell>
        </row>
        <row r="46">
          <cell r="A46">
            <v>38718</v>
          </cell>
          <cell r="B46" t="str">
            <v>11.3178092196369</v>
          </cell>
        </row>
        <row r="47">
          <cell r="A47">
            <v>38749</v>
          </cell>
          <cell r="B47" t="str">
            <v>11.305577954891</v>
          </cell>
        </row>
        <row r="48">
          <cell r="A48">
            <v>38777</v>
          </cell>
          <cell r="B48" t="str">
            <v>11.3885978238225</v>
          </cell>
        </row>
        <row r="49">
          <cell r="A49">
            <v>38808</v>
          </cell>
          <cell r="B49" t="str">
            <v>11.4433293490107</v>
          </cell>
        </row>
        <row r="50">
          <cell r="A50">
            <v>38838</v>
          </cell>
          <cell r="B50" t="str">
            <v>11.4397936216465</v>
          </cell>
        </row>
        <row r="51">
          <cell r="A51">
            <v>38869</v>
          </cell>
          <cell r="B51" t="str">
            <v>11.5635302451061</v>
          </cell>
        </row>
        <row r="52">
          <cell r="A52">
            <v>38899</v>
          </cell>
          <cell r="B52" t="str">
            <v>11.7887272036581</v>
          </cell>
        </row>
        <row r="53">
          <cell r="A53">
            <v>38930</v>
          </cell>
          <cell r="B53" t="str">
            <v>11.9636174681491</v>
          </cell>
        </row>
        <row r="54">
          <cell r="A54">
            <v>38961</v>
          </cell>
          <cell r="B54" t="str">
            <v>11.9100263619613</v>
          </cell>
        </row>
        <row r="55">
          <cell r="A55">
            <v>38991</v>
          </cell>
          <cell r="B55" t="str">
            <v>11.7410153446169</v>
          </cell>
        </row>
        <row r="56">
          <cell r="A56">
            <v>39022</v>
          </cell>
          <cell r="B56" t="str">
            <v>11.5664728285475</v>
          </cell>
        </row>
        <row r="57">
          <cell r="A57">
            <v>39052</v>
          </cell>
          <cell r="B57" t="str">
            <v>11.4113119413005</v>
          </cell>
        </row>
        <row r="58">
          <cell r="A58">
            <v>39083</v>
          </cell>
          <cell r="B58" t="str">
            <v>11.2805442210194</v>
          </cell>
        </row>
        <row r="59">
          <cell r="A59">
            <v>39114</v>
          </cell>
          <cell r="B59" t="str">
            <v>11.2165793366497</v>
          </cell>
        </row>
        <row r="60">
          <cell r="A60">
            <v>39142</v>
          </cell>
          <cell r="B60" t="str">
            <v>11.2399701876547</v>
          </cell>
        </row>
        <row r="61">
          <cell r="A61">
            <v>39173</v>
          </cell>
          <cell r="B61" t="str">
            <v>11.2718707438272</v>
          </cell>
        </row>
        <row r="62">
          <cell r="A62">
            <v>39203</v>
          </cell>
          <cell r="B62" t="str">
            <v>11.3200240866205</v>
          </cell>
        </row>
        <row r="63">
          <cell r="A63">
            <v>39234</v>
          </cell>
          <cell r="B63" t="str">
            <v>11.2993560610401</v>
          </cell>
        </row>
        <row r="64">
          <cell r="A64">
            <v>39264</v>
          </cell>
          <cell r="B64" t="str">
            <v>11.1977836510208</v>
          </cell>
        </row>
        <row r="65">
          <cell r="A65">
            <v>39295</v>
          </cell>
          <cell r="B65" t="str">
            <v>11.0511558305548</v>
          </cell>
        </row>
        <row r="66">
          <cell r="A66">
            <v>39326</v>
          </cell>
          <cell r="B66" t="str">
            <v>10.9089391399462</v>
          </cell>
        </row>
        <row r="67">
          <cell r="A67">
            <v>39356</v>
          </cell>
          <cell r="B67" t="str">
            <v>10.7717327093274</v>
          </cell>
        </row>
        <row r="68">
          <cell r="A68">
            <v>39387</v>
          </cell>
          <cell r="B68" t="str">
            <v>10.5565473896488</v>
          </cell>
        </row>
        <row r="69">
          <cell r="A69">
            <v>39417</v>
          </cell>
          <cell r="B69" t="str">
            <v>10.3610573569781</v>
          </cell>
        </row>
        <row r="70">
          <cell r="A70">
            <v>39448</v>
          </cell>
          <cell r="B70" t="str">
            <v>10.1611319821474</v>
          </cell>
        </row>
        <row r="71">
          <cell r="A71">
            <v>39479</v>
          </cell>
          <cell r="B71" t="str">
            <v>10.0779464906092</v>
          </cell>
        </row>
        <row r="72">
          <cell r="A72">
            <v>39508</v>
          </cell>
          <cell r="B72" t="str">
            <v>9.9653287470671</v>
          </cell>
        </row>
        <row r="73">
          <cell r="A73">
            <v>39539</v>
          </cell>
          <cell r="B73" t="str">
            <v>9.86275000074865</v>
          </cell>
        </row>
        <row r="74">
          <cell r="A74">
            <v>39569</v>
          </cell>
          <cell r="B74" t="str">
            <v>9.62476130044096</v>
          </cell>
        </row>
        <row r="75">
          <cell r="A75">
            <v>39600</v>
          </cell>
          <cell r="B75" t="str">
            <v>9.4987020387095</v>
          </cell>
        </row>
        <row r="76">
          <cell r="A76">
            <v>39630</v>
          </cell>
          <cell r="B76" t="str">
            <v>9.48470638336758</v>
          </cell>
        </row>
        <row r="77">
          <cell r="A77">
            <v>39661</v>
          </cell>
          <cell r="B77" t="str">
            <v>9.47909170097413</v>
          </cell>
        </row>
        <row r="78">
          <cell r="A78">
            <v>39692</v>
          </cell>
          <cell r="B78" t="str">
            <v>9.50804485729189</v>
          </cell>
        </row>
        <row r="79">
          <cell r="A79">
            <v>39722</v>
          </cell>
          <cell r="B79" t="str">
            <v>9.47848967012636</v>
          </cell>
        </row>
        <row r="80">
          <cell r="A80">
            <v>39753</v>
          </cell>
          <cell r="B80" t="str">
            <v>9.60843976242835</v>
          </cell>
        </row>
        <row r="81">
          <cell r="A81">
            <v>39783</v>
          </cell>
          <cell r="B81" t="str">
            <v>9.65009942386282</v>
          </cell>
        </row>
        <row r="82">
          <cell r="A82">
            <v>39814</v>
          </cell>
          <cell r="B82" t="str">
            <v>9.79354969212102</v>
          </cell>
        </row>
        <row r="83">
          <cell r="A83">
            <v>39845</v>
          </cell>
          <cell r="B83" t="str">
            <v>9.86753006718843</v>
          </cell>
        </row>
        <row r="84">
          <cell r="A84">
            <v>39873</v>
          </cell>
          <cell r="B84" t="str">
            <v>10.0249484737952</v>
          </cell>
        </row>
        <row r="85">
          <cell r="A85">
            <v>39904</v>
          </cell>
          <cell r="B85" t="str">
            <v>10.0748606323808</v>
          </cell>
        </row>
        <row r="86">
          <cell r="A86">
            <v>39934</v>
          </cell>
          <cell r="B86" t="str">
            <v>10.1321290223776</v>
          </cell>
        </row>
        <row r="87">
          <cell r="A87">
            <v>39965</v>
          </cell>
          <cell r="B87" t="str">
            <v>10.0013768655524</v>
          </cell>
        </row>
        <row r="88">
          <cell r="A88">
            <v>39995</v>
          </cell>
          <cell r="B88" t="str">
            <v>9.82537498332891</v>
          </cell>
        </row>
        <row r="89">
          <cell r="A89">
            <v>40026</v>
          </cell>
          <cell r="B89" t="str">
            <v>9.6942015876154</v>
          </cell>
        </row>
        <row r="90">
          <cell r="A90">
            <v>40057</v>
          </cell>
          <cell r="B90" t="str">
            <v>9.66223105511595</v>
          </cell>
        </row>
        <row r="91">
          <cell r="A91">
            <v>40087</v>
          </cell>
          <cell r="B91" t="str">
            <v>9.63057293419106</v>
          </cell>
        </row>
        <row r="92">
          <cell r="A92">
            <v>40118</v>
          </cell>
          <cell r="B92" t="str">
            <v>9.57202083484792</v>
          </cell>
        </row>
        <row r="93">
          <cell r="A93">
            <v>40148</v>
          </cell>
          <cell r="B93" t="str">
            <v>9.53403405431548</v>
          </cell>
        </row>
        <row r="94">
          <cell r="A94">
            <v>40179</v>
          </cell>
          <cell r="B94" t="str">
            <v>9.38238543828122</v>
          </cell>
        </row>
        <row r="95">
          <cell r="A95">
            <v>40210</v>
          </cell>
          <cell r="B95" t="str">
            <v>9.16112088488896</v>
          </cell>
        </row>
        <row r="96">
          <cell r="A96">
            <v>40238</v>
          </cell>
          <cell r="B96" t="str">
            <v>8.9388068833749</v>
          </cell>
        </row>
        <row r="97">
          <cell r="A97">
            <v>40269</v>
          </cell>
          <cell r="B97" t="str">
            <v>8.81936154695093</v>
          </cell>
        </row>
        <row r="98">
          <cell r="A98">
            <v>40299</v>
          </cell>
          <cell r="B98" t="str">
            <v>8.80385117614597</v>
          </cell>
        </row>
        <row r="99">
          <cell r="A99">
            <v>40330</v>
          </cell>
          <cell r="B99" t="str">
            <v>8.76247212915988</v>
          </cell>
        </row>
        <row r="100">
          <cell r="A100">
            <v>40360</v>
          </cell>
          <cell r="B100" t="str">
            <v>8.71301320065327</v>
          </cell>
        </row>
        <row r="101">
          <cell r="A101">
            <v>40391</v>
          </cell>
          <cell r="B101" t="str">
            <v>8.59402512778814</v>
          </cell>
        </row>
        <row r="102">
          <cell r="A102">
            <v>40422</v>
          </cell>
          <cell r="B102" t="str">
            <v>8.44598044544542</v>
          </cell>
        </row>
        <row r="103">
          <cell r="A103">
            <v>40452</v>
          </cell>
          <cell r="B103" t="str">
            <v>8.30222085786645</v>
          </cell>
        </row>
        <row r="104">
          <cell r="A104">
            <v>40483</v>
          </cell>
          <cell r="B104" t="str">
            <v>8.17703884525258</v>
          </cell>
        </row>
        <row r="105">
          <cell r="A105">
            <v>40513</v>
          </cell>
          <cell r="B105" t="str">
            <v>8.12660696174957</v>
          </cell>
        </row>
        <row r="106">
          <cell r="A106">
            <v>40544</v>
          </cell>
          <cell r="B106" t="str">
            <v>8.03066862135372</v>
          </cell>
        </row>
        <row r="107">
          <cell r="A107">
            <v>40575</v>
          </cell>
          <cell r="B107" t="str">
            <v>7.94225751925921</v>
          </cell>
        </row>
        <row r="108">
          <cell r="A108">
            <v>40603</v>
          </cell>
          <cell r="B108" t="str">
            <v>7.83341255383162</v>
          </cell>
        </row>
        <row r="109">
          <cell r="A109">
            <v>40634</v>
          </cell>
          <cell r="B109" t="str">
            <v>7.83475737587524</v>
          </cell>
        </row>
        <row r="110">
          <cell r="A110">
            <v>40664</v>
          </cell>
          <cell r="B110" t="str">
            <v>7.85640993352026</v>
          </cell>
        </row>
        <row r="111">
          <cell r="A111">
            <v>40695</v>
          </cell>
          <cell r="B111" t="str">
            <v>7.91187635823572</v>
          </cell>
        </row>
        <row r="112">
          <cell r="A112">
            <v>40725</v>
          </cell>
          <cell r="B112" t="str">
            <v>7.86444987739912</v>
          </cell>
        </row>
        <row r="113">
          <cell r="A113">
            <v>40756</v>
          </cell>
          <cell r="B113" t="str">
            <v>7.86257361409564</v>
          </cell>
        </row>
        <row r="114">
          <cell r="A114">
            <v>40787</v>
          </cell>
          <cell r="B114" t="str">
            <v>7.91014523419161</v>
          </cell>
        </row>
        <row r="115">
          <cell r="A115">
            <v>40817</v>
          </cell>
          <cell r="B115" t="str">
            <v>7.96107345341385</v>
          </cell>
        </row>
        <row r="116">
          <cell r="A116">
            <v>40848</v>
          </cell>
          <cell r="B116" t="str">
            <v>7.88720792750874</v>
          </cell>
        </row>
        <row r="117">
          <cell r="A117">
            <v>40878</v>
          </cell>
          <cell r="B117" t="str">
            <v>7.70984142463497</v>
          </cell>
        </row>
        <row r="118">
          <cell r="A118">
            <v>40909</v>
          </cell>
          <cell r="B118" t="str">
            <v>7.49523936345321</v>
          </cell>
        </row>
        <row r="119">
          <cell r="A119">
            <v>40940</v>
          </cell>
          <cell r="B119" t="str">
            <v>7.36655422661574</v>
          </cell>
        </row>
        <row r="120">
          <cell r="A120">
            <v>40969</v>
          </cell>
          <cell r="B120" t="str">
            <v>7.66615258249127</v>
          </cell>
        </row>
        <row r="121">
          <cell r="A121">
            <v>41000</v>
          </cell>
          <cell r="B121" t="str">
            <v>7.39280337028458</v>
          </cell>
        </row>
        <row r="122">
          <cell r="A122">
            <v>41030</v>
          </cell>
          <cell r="B122" t="str">
            <v>7.3454721263826</v>
          </cell>
        </row>
        <row r="123">
          <cell r="A123">
            <v>41061</v>
          </cell>
          <cell r="B123" t="str">
            <v>7.36797419814973</v>
          </cell>
        </row>
        <row r="124">
          <cell r="A124">
            <v>41091</v>
          </cell>
          <cell r="B124" t="str">
            <v>7.33342395737505</v>
          </cell>
        </row>
        <row r="125">
          <cell r="A125">
            <v>41122</v>
          </cell>
          <cell r="B125" t="str">
            <v>7.30515299075373</v>
          </cell>
        </row>
        <row r="126">
          <cell r="A126">
            <v>41153</v>
          </cell>
          <cell r="B126" t="str">
            <v>7.16038006274845</v>
          </cell>
        </row>
        <row r="127">
          <cell r="A127">
            <v>41183</v>
          </cell>
          <cell r="B127" t="str">
            <v>7.17336185423993</v>
          </cell>
        </row>
        <row r="128">
          <cell r="A128">
            <v>41214</v>
          </cell>
          <cell r="B128" t="str">
            <v>7.18547106697754</v>
          </cell>
        </row>
        <row r="129">
          <cell r="A129">
            <v>41244</v>
          </cell>
          <cell r="B129" t="str">
            <v>7.44773915186845</v>
          </cell>
        </row>
        <row r="130">
          <cell r="A130">
            <v>41275</v>
          </cell>
          <cell r="B130" t="str">
            <v>7.67971421187792</v>
          </cell>
        </row>
        <row r="131">
          <cell r="A131">
            <v>41306</v>
          </cell>
          <cell r="B131" t="str">
            <v>7.84046655431318</v>
          </cell>
        </row>
        <row r="132">
          <cell r="A132">
            <v>41334</v>
          </cell>
          <cell r="B132" t="str">
            <v>7.71123502213779</v>
          </cell>
        </row>
        <row r="133">
          <cell r="A133">
            <v>41365</v>
          </cell>
          <cell r="B133" t="str">
            <v>7.49077094695493</v>
          </cell>
        </row>
        <row r="134">
          <cell r="A134">
            <v>41395</v>
          </cell>
          <cell r="B134" t="str">
            <v>7.34664494169098</v>
          </cell>
        </row>
        <row r="135">
          <cell r="A135">
            <v>41426</v>
          </cell>
          <cell r="B135" t="str">
            <v>7.29392109065776</v>
          </cell>
        </row>
        <row r="136">
          <cell r="A136">
            <v>41456</v>
          </cell>
          <cell r="B136" t="str">
            <v>7.22794227524593</v>
          </cell>
        </row>
        <row r="137">
          <cell r="A137">
            <v>41487</v>
          </cell>
          <cell r="B137" t="str">
            <v>7.12591379561257</v>
          </cell>
        </row>
        <row r="138">
          <cell r="A138">
            <v>41518</v>
          </cell>
          <cell r="B138" t="str">
            <v>7.05634990235407</v>
          </cell>
        </row>
        <row r="139">
          <cell r="A139">
            <v>41548</v>
          </cell>
          <cell r="B139" t="str">
            <v>7.02231808277552</v>
          </cell>
        </row>
        <row r="140">
          <cell r="A140">
            <v>41579</v>
          </cell>
          <cell r="B140" t="str">
            <v>6.98924814571664</v>
          </cell>
        </row>
        <row r="141">
          <cell r="A141">
            <v>41609</v>
          </cell>
          <cell r="B141" t="str">
            <v>6.88295409883025</v>
          </cell>
        </row>
        <row r="142">
          <cell r="A142">
            <v>41640</v>
          </cell>
          <cell r="B142" t="str">
            <v>6.84845637940326</v>
          </cell>
        </row>
        <row r="143">
          <cell r="A143">
            <v>41671</v>
          </cell>
          <cell r="B143" t="str">
            <v>6.80636950621021</v>
          </cell>
        </row>
        <row r="144">
          <cell r="A144">
            <v>41699</v>
          </cell>
          <cell r="B144" t="str">
            <v>6.77662161061602</v>
          </cell>
        </row>
        <row r="145">
          <cell r="A145">
            <v>41730</v>
          </cell>
          <cell r="B145" t="str">
            <v>6.77968952190269</v>
          </cell>
        </row>
        <row r="146">
          <cell r="A146">
            <v>41760</v>
          </cell>
          <cell r="B146" t="str">
            <v>6.75599370068184</v>
          </cell>
        </row>
        <row r="147">
          <cell r="A147">
            <v>41791</v>
          </cell>
          <cell r="B147" t="str">
            <v>6.72243409266382</v>
          </cell>
        </row>
        <row r="148">
          <cell r="A148">
            <v>41821</v>
          </cell>
          <cell r="B148" t="str">
            <v>6.83255179813686</v>
          </cell>
        </row>
        <row r="149">
          <cell r="A149">
            <v>41852</v>
          </cell>
          <cell r="B149" t="str">
            <v>6.92487939566406</v>
          </cell>
        </row>
        <row r="150">
          <cell r="A150">
            <v>41883</v>
          </cell>
          <cell r="B150" t="str">
            <v>6.9588489672834</v>
          </cell>
        </row>
        <row r="151">
          <cell r="A151">
            <v>41913</v>
          </cell>
          <cell r="B151" t="str">
            <v>6.93705342385866</v>
          </cell>
        </row>
        <row r="152">
          <cell r="A152">
            <v>41944</v>
          </cell>
          <cell r="B152" t="str">
            <v>7.02297416295071</v>
          </cell>
        </row>
        <row r="153">
          <cell r="A153">
            <v>41974</v>
          </cell>
          <cell r="B153" t="str">
            <v>7.16876485473339</v>
          </cell>
        </row>
        <row r="154">
          <cell r="A154">
            <v>42005</v>
          </cell>
          <cell r="B154" t="str">
            <v>7.25833515541886</v>
          </cell>
        </row>
        <row r="155">
          <cell r="A155">
            <v>42036</v>
          </cell>
          <cell r="B155" t="str">
            <v>7.45683046438223</v>
          </cell>
        </row>
        <row r="156">
          <cell r="A156">
            <v>42064</v>
          </cell>
          <cell r="B156" t="str">
            <v>7.54399557264764</v>
          </cell>
        </row>
        <row r="157">
          <cell r="A157">
            <v>42095</v>
          </cell>
          <cell r="B157" t="str">
            <v>7.68068974930211</v>
          </cell>
        </row>
        <row r="158">
          <cell r="A158">
            <v>42125</v>
          </cell>
          <cell r="B158" t="str">
            <v>7.96342303676334</v>
          </cell>
        </row>
        <row r="159">
          <cell r="A159">
            <v>42156</v>
          </cell>
          <cell r="B159" t="str">
            <v>8.23421433505386</v>
          </cell>
        </row>
        <row r="160">
          <cell r="A160">
            <v>42186</v>
          </cell>
          <cell r="B160" t="str">
            <v>8.54714451991185</v>
          </cell>
        </row>
        <row r="161">
          <cell r="A161">
            <v>42217</v>
          </cell>
          <cell r="B161" t="str">
            <v>8.82781805028571</v>
          </cell>
        </row>
        <row r="162">
          <cell r="A162">
            <v>42248</v>
          </cell>
          <cell r="B162" t="str">
            <v>9.08078671746298</v>
          </cell>
        </row>
        <row r="163">
          <cell r="A163">
            <v>42278</v>
          </cell>
          <cell r="B163" t="str">
            <v>9.34460487476535</v>
          </cell>
        </row>
        <row r="164">
          <cell r="A164">
            <v>42309</v>
          </cell>
          <cell r="B164" t="str">
            <v>9.53779910043447</v>
          </cell>
        </row>
        <row r="165">
          <cell r="A165">
            <v>42339</v>
          </cell>
          <cell r="B165" t="str">
            <v>9.69072730982528</v>
          </cell>
        </row>
        <row r="166">
          <cell r="A166">
            <v>42370</v>
          </cell>
          <cell r="B166" t="str">
            <v>9.91586964074412</v>
          </cell>
        </row>
        <row r="167">
          <cell r="A167">
            <v>42401</v>
          </cell>
          <cell r="B167" t="str">
            <v>10.239234955998</v>
          </cell>
        </row>
        <row r="168">
          <cell r="A168">
            <v>42430</v>
          </cell>
          <cell r="B168" t="str">
            <v>10.6001972370653</v>
          </cell>
        </row>
        <row r="169">
          <cell r="A169">
            <v>42461</v>
          </cell>
          <cell r="B169" t="str">
            <v>10.8519873280503</v>
          </cell>
        </row>
        <row r="170">
          <cell r="A170">
            <v>42491</v>
          </cell>
          <cell r="B170" t="str">
            <v>10.9868908560718</v>
          </cell>
        </row>
        <row r="171">
          <cell r="A171">
            <v>42522</v>
          </cell>
          <cell r="B171" t="str">
            <v>11.2367977185386</v>
          </cell>
        </row>
        <row r="172">
          <cell r="A172">
            <v>42552</v>
          </cell>
          <cell r="B172" t="str">
            <v>11.5678762514964</v>
          </cell>
        </row>
        <row r="173">
          <cell r="A173">
            <v>42583</v>
          </cell>
          <cell r="B173" t="str">
            <v>11.8429926265151</v>
          </cell>
        </row>
        <row r="174">
          <cell r="A174">
            <v>42614</v>
          </cell>
          <cell r="B174" t="str">
            <v>11.9966976977019</v>
          </cell>
        </row>
        <row r="175">
          <cell r="A175">
            <v>42644</v>
          </cell>
          <cell r="B175" t="str">
            <v>12.1700845235379</v>
          </cell>
        </row>
        <row r="176">
          <cell r="A176">
            <v>42675</v>
          </cell>
          <cell r="B176" t="str">
            <v>12.4633755961424</v>
          </cell>
        </row>
        <row r="177">
          <cell r="A177">
            <v>42705</v>
          </cell>
          <cell r="B177" t="str">
            <v>12.7870065419423</v>
          </cell>
        </row>
        <row r="178">
          <cell r="A178">
            <v>42736</v>
          </cell>
          <cell r="B178" t="str">
            <v>12.9963070865412</v>
          </cell>
        </row>
        <row r="179">
          <cell r="A179">
            <v>42767</v>
          </cell>
          <cell r="B179" t="str">
            <v>13.2099899873463</v>
          </cell>
        </row>
        <row r="180">
          <cell r="A180">
            <v>42795</v>
          </cell>
          <cell r="B180" t="str">
            <v>13.3583931146455</v>
          </cell>
        </row>
        <row r="181">
          <cell r="A181">
            <v>42826</v>
          </cell>
          <cell r="B181" t="str">
            <v>13.2504653027863</v>
          </cell>
        </row>
        <row r="182">
          <cell r="A182">
            <v>42856</v>
          </cell>
          <cell r="B182" t="str">
            <v>13.0766170065604</v>
          </cell>
        </row>
        <row r="183">
          <cell r="A183">
            <v>42887</v>
          </cell>
          <cell r="B183" t="str">
            <v>12.9307823425726</v>
          </cell>
        </row>
        <row r="184">
          <cell r="A184">
            <v>42917</v>
          </cell>
          <cell r="B184" t="str">
            <v>12.7768432362118</v>
          </cell>
        </row>
        <row r="185">
          <cell r="A185">
            <v>42948</v>
          </cell>
          <cell r="B185" t="str">
            <v>12.6588019735968</v>
          </cell>
        </row>
        <row r="186">
          <cell r="A186">
            <v>42979</v>
          </cell>
          <cell r="B186" t="str">
            <v>12.6032672575906</v>
          </cell>
        </row>
        <row r="187">
          <cell r="A187">
            <v>43009</v>
          </cell>
          <cell r="B187" t="str">
            <v>12.582551478899</v>
          </cell>
        </row>
        <row r="188">
          <cell r="A188">
            <v>43040</v>
          </cell>
          <cell r="B188" t="str">
            <v>12.5725407589493</v>
          </cell>
        </row>
        <row r="189">
          <cell r="A189">
            <v>43070</v>
          </cell>
          <cell r="B189" t="str">
            <v>12.5210747996961</v>
          </cell>
        </row>
        <row r="190">
          <cell r="A190">
            <v>43101</v>
          </cell>
          <cell r="B190" t="str">
            <v>12.5673767294461</v>
          </cell>
        </row>
        <row r="191">
          <cell r="A191">
            <v>43132</v>
          </cell>
          <cell r="B191" t="str">
            <v>12.6085577132762</v>
          </cell>
        </row>
        <row r="192">
          <cell r="A192">
            <v>43160</v>
          </cell>
          <cell r="B192" t="str">
            <v>12.6597156364971</v>
          </cell>
        </row>
        <row r="193">
          <cell r="A193">
            <v>43191</v>
          </cell>
          <cell r="B193" t="str">
            <v>12.5614975282661</v>
          </cell>
        </row>
        <row r="194">
          <cell r="A194">
            <v>43221</v>
          </cell>
          <cell r="B194" t="str">
            <v>12.4773529942753</v>
          </cell>
        </row>
        <row r="195">
          <cell r="A195">
            <v>43252</v>
          </cell>
          <cell r="B195" t="str">
            <v>12.4183797509895</v>
          </cell>
        </row>
        <row r="196">
          <cell r="A196">
            <v>43282</v>
          </cell>
          <cell r="B196" t="str">
            <v>12.2852258731129</v>
          </cell>
        </row>
        <row r="197">
          <cell r="A197">
            <v>43313</v>
          </cell>
          <cell r="B197" t="str">
            <v>12.2323394992403</v>
          </cell>
        </row>
        <row r="198">
          <cell r="A198">
            <v>43344</v>
          </cell>
          <cell r="B198" t="str">
            <v>12.1060184037435</v>
          </cell>
        </row>
        <row r="199">
          <cell r="A199">
            <v>43374</v>
          </cell>
          <cell r="B199" t="str">
            <v>12.1536382803651</v>
          </cell>
        </row>
        <row r="200">
          <cell r="A200">
            <v>43405</v>
          </cell>
          <cell r="B200" t="str">
            <v>12.191546683589</v>
          </cell>
        </row>
        <row r="201">
          <cell r="A201">
            <v>43435</v>
          </cell>
          <cell r="B201" t="str">
            <v>12.3200784197554</v>
          </cell>
        </row>
        <row r="202">
          <cell r="A202">
            <v>43466</v>
          </cell>
          <cell r="B202" t="str">
            <v>12.4737294876904</v>
          </cell>
        </row>
        <row r="203">
          <cell r="A203">
            <v>43497</v>
          </cell>
          <cell r="B203" t="str">
            <v>12.4983115425372</v>
          </cell>
        </row>
        <row r="204">
          <cell r="A204">
            <v>43525</v>
          </cell>
          <cell r="B204" t="str">
            <v>12.3096034094049</v>
          </cell>
        </row>
        <row r="205">
          <cell r="A205">
            <v>43556</v>
          </cell>
          <cell r="B205" t="str">
            <v>12.1770649934614</v>
          </cell>
        </row>
        <row r="206">
          <cell r="A206">
            <v>43586</v>
          </cell>
          <cell r="B206" t="str">
            <v>12.0732587479824</v>
          </cell>
        </row>
        <row r="207">
          <cell r="A207">
            <v>43617</v>
          </cell>
          <cell r="B207" t="str">
            <v>11.9275234345732</v>
          </cell>
        </row>
        <row r="208">
          <cell r="A208">
            <v>43647</v>
          </cell>
          <cell r="B208" t="str">
            <v>11.8440225560871</v>
          </cell>
        </row>
        <row r="209">
          <cell r="A209">
            <v>43678</v>
          </cell>
          <cell r="B209" t="str">
            <v>11.8356698950225</v>
          </cell>
        </row>
        <row r="210">
          <cell r="A210">
            <v>43709</v>
          </cell>
          <cell r="B210" t="str">
            <v>11.9617090587528</v>
          </cell>
        </row>
        <row r="211">
          <cell r="A211">
            <v>43739</v>
          </cell>
          <cell r="B211" t="str">
            <v>12.0273726641225</v>
          </cell>
        </row>
        <row r="212">
          <cell r="A212">
            <v>43770</v>
          </cell>
          <cell r="B212" t="str">
            <v>11.8063342903195</v>
          </cell>
        </row>
        <row r="213">
          <cell r="A213">
            <v>43800</v>
          </cell>
          <cell r="B213" t="str">
            <v>11.7137507220437</v>
          </cell>
        </row>
        <row r="214">
          <cell r="A214">
            <v>43831</v>
          </cell>
          <cell r="B214" t="str">
            <v>11.6804321512213</v>
          </cell>
        </row>
        <row r="215">
          <cell r="A215">
            <v>43862</v>
          </cell>
          <cell r="B215" t="str">
            <v>11.7308338468415</v>
          </cell>
        </row>
        <row r="216">
          <cell r="A216">
            <v>43891</v>
          </cell>
          <cell r="B216" t="str">
            <v>11.9396213855343</v>
          </cell>
        </row>
        <row r="217">
          <cell r="A217">
            <v>43922</v>
          </cell>
          <cell r="B217" t="str">
            <v>12.2995057302484</v>
          </cell>
        </row>
        <row r="218">
          <cell r="A218">
            <v>43952</v>
          </cell>
          <cell r="B218" t="str">
            <v>12.8045755005215</v>
          </cell>
        </row>
        <row r="219">
          <cell r="A219">
            <v>43983</v>
          </cell>
          <cell r="B219" t="str">
            <v>13.4171090617326</v>
          </cell>
        </row>
        <row r="220">
          <cell r="A220">
            <v>44013</v>
          </cell>
          <cell r="B220" t="str">
            <v>13.9447076504143</v>
          </cell>
        </row>
        <row r="221">
          <cell r="A221">
            <v>44044</v>
          </cell>
          <cell r="B221" t="str">
            <v>14.726477905201</v>
          </cell>
        </row>
        <row r="222">
          <cell r="A222">
            <v>44075</v>
          </cell>
          <cell r="B222" t="str">
            <v>14.9215993964224</v>
          </cell>
        </row>
        <row r="223">
          <cell r="A223">
            <v>44105</v>
          </cell>
          <cell r="B223" t="str">
            <v>14.8538165096455</v>
          </cell>
        </row>
        <row r="224">
          <cell r="A224">
            <v>44136</v>
          </cell>
          <cell r="B224" t="str">
            <v>14.8613396383468</v>
          </cell>
        </row>
        <row r="225">
          <cell r="A225">
            <v>44166</v>
          </cell>
          <cell r="B225" t="str">
            <v>14.8127359695027</v>
          </cell>
        </row>
        <row r="226">
          <cell r="A226">
            <v>44197</v>
          </cell>
          <cell r="B226" t="str">
            <v>14.7443866218713</v>
          </cell>
        </row>
        <row r="227">
          <cell r="A227">
            <v>44228</v>
          </cell>
          <cell r="B227" t="str">
            <v>14.5218313577662</v>
          </cell>
        </row>
        <row r="228">
          <cell r="A228">
            <v>44256</v>
          </cell>
          <cell r="B228" t="str">
            <v>14.4320423498858</v>
          </cell>
        </row>
        <row r="229">
          <cell r="A229">
            <v>44287</v>
          </cell>
          <cell r="B229" t="str">
            <v>14.4105658782311</v>
          </cell>
        </row>
        <row r="230">
          <cell r="A230">
            <v>44317</v>
          </cell>
          <cell r="B230" t="str">
            <v>14.3951967836858</v>
          </cell>
        </row>
        <row r="231">
          <cell r="A231">
            <v>44348</v>
          </cell>
          <cell r="B231" t="str">
            <v>14.0437744727726</v>
          </cell>
        </row>
        <row r="232">
          <cell r="A232">
            <v>44378</v>
          </cell>
          <cell r="B232" t="str">
            <v>13.5633339202725</v>
          </cell>
        </row>
        <row r="233">
          <cell r="A233">
            <v>44409</v>
          </cell>
          <cell r="B233" t="str">
            <v>13.0399277435321</v>
          </cell>
        </row>
        <row r="234">
          <cell r="A234">
            <v>44440</v>
          </cell>
          <cell r="B234" t="str">
            <v>12.6556168109182</v>
          </cell>
        </row>
        <row r="235">
          <cell r="A235">
            <v>44470</v>
          </cell>
          <cell r="B235" t="str">
            <v>12.3558730505204</v>
          </cell>
        </row>
        <row r="236">
          <cell r="A236">
            <v>44501</v>
          </cell>
          <cell r="B236" t="str">
            <v>12.0659301821349</v>
          </cell>
        </row>
        <row r="237">
          <cell r="A237">
            <v>44531</v>
          </cell>
          <cell r="B237" t="str">
            <v>11.7016159028683</v>
          </cell>
        </row>
        <row r="238">
          <cell r="A238">
            <v>44562</v>
          </cell>
          <cell r="B238" t="str">
            <v>11.4291937883326</v>
          </cell>
        </row>
        <row r="239">
          <cell r="A239">
            <v>44593</v>
          </cell>
          <cell r="B239" t="str">
            <v>11.0803643408629</v>
          </cell>
        </row>
        <row r="240">
          <cell r="A240">
            <v>44621</v>
          </cell>
          <cell r="B240" t="str">
            <v>10.621829487625</v>
          </cell>
        </row>
        <row r="241">
          <cell r="A241">
            <v>44652</v>
          </cell>
          <cell r="B241" t="str">
            <v>10.08115620975</v>
          </cell>
        </row>
        <row r="242">
          <cell r="A242">
            <v>44682</v>
          </cell>
          <cell r="B242" t="str">
            <v>9.52354314637908</v>
          </cell>
        </row>
        <row r="243">
          <cell r="A243">
            <v>44713</v>
          </cell>
          <cell r="B243" t="str">
            <v>9.15412237965521</v>
          </cell>
        </row>
        <row r="244">
          <cell r="A244">
            <v>44743</v>
          </cell>
          <cell r="B244" t="str">
            <v>8.9830067213503</v>
          </cell>
        </row>
        <row r="245">
          <cell r="A245">
            <v>44774</v>
          </cell>
          <cell r="B245" t="str">
            <v>8.86282099429232</v>
          </cell>
        </row>
        <row r="246">
          <cell r="A246">
            <v>44805</v>
          </cell>
          <cell r="B246" t="str">
            <v>8.75823493466583</v>
          </cell>
        </row>
        <row r="247">
          <cell r="A247">
            <v>44835</v>
          </cell>
          <cell r="B247" t="str">
            <v>8.58566658456093</v>
          </cell>
        </row>
        <row r="248">
          <cell r="A248">
            <v>44866</v>
          </cell>
          <cell r="B248" t="str">
            <v>8.57143034641329</v>
          </cell>
        </row>
      </sheetData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F2CF-4336-463A-A385-60EF1BAE6662}">
  <sheetPr>
    <tabColor theme="7"/>
  </sheetPr>
  <dimension ref="A1:N54"/>
  <sheetViews>
    <sheetView showGridLines="0" zoomScaleNormal="100" workbookViewId="0">
      <selection activeCell="C10" sqref="C10:F10"/>
    </sheetView>
  </sheetViews>
  <sheetFormatPr defaultColWidth="0" defaultRowHeight="15" zeroHeight="1" x14ac:dyDescent="0.25"/>
  <cols>
    <col min="1" max="1" width="2.5703125" customWidth="1"/>
    <col min="2" max="2" width="31.5703125" customWidth="1"/>
    <col min="3" max="3" width="5.5703125" customWidth="1"/>
    <col min="4" max="4" width="17.7109375" customWidth="1"/>
    <col min="5" max="5" width="6.28515625" customWidth="1"/>
    <col min="6" max="6" width="86.140625" customWidth="1"/>
    <col min="7" max="9" width="4.7109375" customWidth="1"/>
    <col min="10" max="14" width="0" hidden="1" customWidth="1"/>
    <col min="15" max="16384" width="9.28515625" hidden="1"/>
  </cols>
  <sheetData>
    <row r="1" spans="1:14" x14ac:dyDescent="0.2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17.649999999999999" customHeight="1" x14ac:dyDescent="0.25">
      <c r="A2" s="69"/>
      <c r="B2" s="73"/>
      <c r="C2" s="81"/>
      <c r="D2" s="75"/>
      <c r="E2" s="75"/>
      <c r="F2" s="74"/>
      <c r="G2" s="69"/>
      <c r="H2" s="69"/>
      <c r="I2" s="69"/>
      <c r="J2" s="69"/>
      <c r="K2" s="69"/>
      <c r="L2" s="69"/>
      <c r="M2" s="69"/>
      <c r="N2" s="69"/>
    </row>
    <row r="3" spans="1:14" ht="17.649999999999999" customHeight="1" x14ac:dyDescent="0.25">
      <c r="A3" s="69"/>
      <c r="B3" s="76"/>
      <c r="C3" s="82"/>
      <c r="D3" s="103"/>
      <c r="E3" s="103"/>
      <c r="F3" s="77"/>
      <c r="G3" s="69"/>
      <c r="H3" s="70"/>
      <c r="I3" s="69"/>
      <c r="J3" s="69"/>
      <c r="K3" s="69"/>
      <c r="L3" s="69"/>
      <c r="M3" s="69"/>
      <c r="N3" s="69"/>
    </row>
    <row r="4" spans="1:14" ht="17.649999999999999" customHeight="1" x14ac:dyDescent="0.25">
      <c r="A4" s="69"/>
      <c r="B4" s="76"/>
      <c r="C4" s="82"/>
      <c r="D4" s="103"/>
      <c r="E4" s="103"/>
      <c r="F4" s="77"/>
      <c r="G4" s="69"/>
      <c r="H4" s="69"/>
      <c r="I4" s="69"/>
      <c r="J4" s="69"/>
      <c r="K4" s="69"/>
      <c r="L4" s="69"/>
      <c r="M4" s="69"/>
      <c r="N4" s="69"/>
    </row>
    <row r="5" spans="1:14" ht="17.649999999999999" customHeight="1" x14ac:dyDescent="0.25">
      <c r="A5" s="69"/>
      <c r="B5" s="78"/>
      <c r="C5" s="83"/>
      <c r="D5" s="80"/>
      <c r="E5" s="80"/>
      <c r="F5" s="79"/>
      <c r="G5" s="69"/>
      <c r="H5" s="69"/>
      <c r="I5" s="69"/>
      <c r="J5" s="69"/>
      <c r="K5" s="69"/>
      <c r="L5" s="69"/>
      <c r="M5" s="69"/>
      <c r="N5" s="69"/>
    </row>
    <row r="6" spans="1:14" ht="3.95" customHeight="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</row>
    <row r="7" spans="1:14" ht="3.9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 ht="3.95" customHeight="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</row>
    <row r="9" spans="1:14" ht="3.95" customHeight="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</row>
    <row r="10" spans="1:14" ht="123.75" customHeight="1" x14ac:dyDescent="0.25">
      <c r="A10" s="69"/>
      <c r="B10" s="72" t="s">
        <v>135</v>
      </c>
      <c r="C10" s="117" t="s">
        <v>207</v>
      </c>
      <c r="D10" s="118"/>
      <c r="E10" s="118"/>
      <c r="F10" s="119"/>
      <c r="G10" s="70"/>
      <c r="H10" s="69"/>
      <c r="I10" s="69"/>
      <c r="J10" s="69"/>
      <c r="K10" s="69"/>
      <c r="L10" s="69"/>
      <c r="M10" s="69"/>
      <c r="N10" s="69"/>
    </row>
    <row r="11" spans="1:14" ht="6.6" customHeight="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</row>
    <row r="12" spans="1:14" ht="6.6" customHeight="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</row>
    <row r="13" spans="1:14" ht="6.6" customHeight="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</row>
    <row r="14" spans="1:14" ht="6.6" customHeight="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</row>
    <row r="15" spans="1:14" ht="86.25" customHeight="1" x14ac:dyDescent="0.25">
      <c r="A15" s="69"/>
      <c r="B15" s="72" t="s">
        <v>136</v>
      </c>
      <c r="C15" s="117" t="s">
        <v>200</v>
      </c>
      <c r="D15" s="118"/>
      <c r="E15" s="118"/>
      <c r="F15" s="119"/>
      <c r="G15" s="69"/>
      <c r="H15" s="69"/>
      <c r="I15" s="69"/>
      <c r="J15" s="69"/>
      <c r="K15" s="69"/>
      <c r="L15" s="69"/>
      <c r="M15" s="69"/>
      <c r="N15" s="69"/>
    </row>
    <row r="16" spans="1:14" ht="7.5" customHeight="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</row>
    <row r="17" spans="1:14" ht="7.5" customHeight="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1:14" x14ac:dyDescent="0.25">
      <c r="A18" s="69"/>
      <c r="B18" s="69"/>
      <c r="C18" s="94" t="s">
        <v>137</v>
      </c>
      <c r="D18" s="84" t="s">
        <v>138</v>
      </c>
      <c r="E18" s="84" t="s">
        <v>139</v>
      </c>
      <c r="F18" s="84" t="s">
        <v>151</v>
      </c>
      <c r="G18" s="69"/>
      <c r="H18" s="69"/>
      <c r="I18" s="69"/>
      <c r="J18" s="69"/>
      <c r="K18" s="69"/>
      <c r="L18" s="69"/>
      <c r="M18" s="69"/>
      <c r="N18" s="69"/>
    </row>
    <row r="19" spans="1:14" x14ac:dyDescent="0.25">
      <c r="A19" s="69"/>
      <c r="B19" s="114" t="s">
        <v>152</v>
      </c>
      <c r="C19" s="99">
        <v>1</v>
      </c>
      <c r="D19" s="90" t="s">
        <v>191</v>
      </c>
      <c r="E19" s="91" t="str">
        <f>HYPERLINK("#'"&amp;D19&amp;"'!A1","Link")</f>
        <v>Link</v>
      </c>
      <c r="F19" s="102"/>
      <c r="G19" s="69"/>
      <c r="H19" s="69"/>
      <c r="I19" s="69"/>
      <c r="J19" s="69"/>
      <c r="K19" s="69"/>
      <c r="L19" s="69"/>
      <c r="M19" s="69"/>
      <c r="N19" s="69"/>
    </row>
    <row r="20" spans="1:14" x14ac:dyDescent="0.25">
      <c r="A20" s="69"/>
      <c r="B20" s="115"/>
      <c r="C20" s="100">
        <f>C19+1</f>
        <v>2</v>
      </c>
      <c r="D20" s="92" t="s">
        <v>140</v>
      </c>
      <c r="E20" s="93" t="str">
        <f t="shared" ref="E20:E42" si="0">HYPERLINK("#'"&amp;D20&amp;"'!A1","Link")</f>
        <v>Link</v>
      </c>
      <c r="F20" s="86" t="s">
        <v>205</v>
      </c>
      <c r="G20" s="69"/>
      <c r="H20" s="69"/>
      <c r="I20" s="69"/>
      <c r="J20" s="69"/>
      <c r="K20" s="69"/>
      <c r="L20" s="69"/>
      <c r="M20" s="69"/>
      <c r="N20" s="69"/>
    </row>
    <row r="21" spans="1:14" x14ac:dyDescent="0.25">
      <c r="B21" s="115"/>
      <c r="C21" s="100">
        <f t="shared" ref="C21:C42" si="1">C20+1</f>
        <v>3</v>
      </c>
      <c r="D21" s="92" t="s">
        <v>199</v>
      </c>
      <c r="E21" s="93" t="str">
        <f t="shared" si="0"/>
        <v>Link</v>
      </c>
      <c r="F21" s="86" t="s">
        <v>206</v>
      </c>
    </row>
    <row r="22" spans="1:14" x14ac:dyDescent="0.25">
      <c r="B22" s="115"/>
      <c r="C22" s="100">
        <f t="shared" si="1"/>
        <v>4</v>
      </c>
      <c r="D22" s="92" t="s">
        <v>141</v>
      </c>
      <c r="E22" s="93" t="str">
        <f t="shared" si="0"/>
        <v>Link</v>
      </c>
      <c r="F22" s="86"/>
    </row>
    <row r="23" spans="1:14" x14ac:dyDescent="0.25">
      <c r="B23" s="115"/>
      <c r="C23" s="100">
        <f t="shared" si="1"/>
        <v>5</v>
      </c>
      <c r="D23" s="92" t="s">
        <v>142</v>
      </c>
      <c r="E23" s="93" t="str">
        <f t="shared" si="0"/>
        <v>Link</v>
      </c>
      <c r="F23" s="86"/>
    </row>
    <row r="24" spans="1:14" x14ac:dyDescent="0.25">
      <c r="B24" s="115"/>
      <c r="C24" s="100">
        <f t="shared" si="1"/>
        <v>6</v>
      </c>
      <c r="D24" s="92" t="s">
        <v>133</v>
      </c>
      <c r="E24" s="93" t="str">
        <f t="shared" si="0"/>
        <v>Link</v>
      </c>
      <c r="F24" s="86"/>
    </row>
    <row r="25" spans="1:14" x14ac:dyDescent="0.25">
      <c r="B25" s="115"/>
      <c r="C25" s="100">
        <f t="shared" si="1"/>
        <v>7</v>
      </c>
      <c r="D25" s="92" t="s">
        <v>120</v>
      </c>
      <c r="E25" s="93" t="str">
        <f t="shared" si="0"/>
        <v>Link</v>
      </c>
      <c r="F25" s="86"/>
    </row>
    <row r="26" spans="1:14" x14ac:dyDescent="0.25">
      <c r="B26" s="115"/>
      <c r="C26" s="100">
        <f t="shared" si="1"/>
        <v>8</v>
      </c>
      <c r="D26" s="92" t="s">
        <v>9</v>
      </c>
      <c r="E26" s="93" t="str">
        <f t="shared" si="0"/>
        <v>Link</v>
      </c>
      <c r="F26" s="86"/>
    </row>
    <row r="27" spans="1:14" x14ac:dyDescent="0.25">
      <c r="B27" s="115"/>
      <c r="C27" s="100">
        <f t="shared" si="1"/>
        <v>9</v>
      </c>
      <c r="D27" s="92" t="s">
        <v>29</v>
      </c>
      <c r="E27" s="93" t="str">
        <f t="shared" si="0"/>
        <v>Link</v>
      </c>
      <c r="F27" s="86"/>
    </row>
    <row r="28" spans="1:14" x14ac:dyDescent="0.25">
      <c r="B28" s="115"/>
      <c r="C28" s="100">
        <f t="shared" si="1"/>
        <v>10</v>
      </c>
      <c r="D28" s="92" t="s">
        <v>143</v>
      </c>
      <c r="E28" s="93" t="str">
        <f t="shared" si="0"/>
        <v>Link</v>
      </c>
      <c r="F28" s="86"/>
    </row>
    <row r="29" spans="1:14" x14ac:dyDescent="0.25">
      <c r="B29" s="115"/>
      <c r="C29" s="100">
        <f t="shared" si="1"/>
        <v>11</v>
      </c>
      <c r="D29" s="92" t="s">
        <v>201</v>
      </c>
      <c r="E29" s="93" t="str">
        <f t="shared" si="0"/>
        <v>Link</v>
      </c>
      <c r="F29" s="86"/>
    </row>
    <row r="30" spans="1:14" x14ac:dyDescent="0.25">
      <c r="B30" s="115"/>
      <c r="C30" s="100">
        <f t="shared" si="1"/>
        <v>12</v>
      </c>
      <c r="D30" s="92" t="s">
        <v>144</v>
      </c>
      <c r="E30" s="93" t="str">
        <f t="shared" si="0"/>
        <v>Link</v>
      </c>
      <c r="F30" s="86"/>
    </row>
    <row r="31" spans="1:14" x14ac:dyDescent="0.25">
      <c r="B31" s="115"/>
      <c r="C31" s="100">
        <f t="shared" si="1"/>
        <v>13</v>
      </c>
      <c r="D31" s="92" t="s">
        <v>145</v>
      </c>
      <c r="E31" s="93" t="str">
        <f t="shared" si="0"/>
        <v>Link</v>
      </c>
      <c r="F31" s="86"/>
    </row>
    <row r="32" spans="1:14" x14ac:dyDescent="0.25">
      <c r="B32" s="115"/>
      <c r="C32" s="100">
        <f t="shared" si="1"/>
        <v>14</v>
      </c>
      <c r="D32" s="92" t="s">
        <v>146</v>
      </c>
      <c r="E32" s="93" t="str">
        <f t="shared" si="0"/>
        <v>Link</v>
      </c>
      <c r="F32" s="86"/>
    </row>
    <row r="33" spans="2:6" x14ac:dyDescent="0.25">
      <c r="B33" s="115"/>
      <c r="C33" s="100">
        <f t="shared" si="1"/>
        <v>15</v>
      </c>
      <c r="D33" s="92" t="s">
        <v>24</v>
      </c>
      <c r="E33" s="93" t="str">
        <f t="shared" si="0"/>
        <v>Link</v>
      </c>
      <c r="F33" s="86"/>
    </row>
    <row r="34" spans="2:6" x14ac:dyDescent="0.25">
      <c r="B34" s="115"/>
      <c r="C34" s="100">
        <f t="shared" si="1"/>
        <v>16</v>
      </c>
      <c r="D34" s="92" t="s">
        <v>147</v>
      </c>
      <c r="E34" s="93" t="str">
        <f t="shared" si="0"/>
        <v>Link</v>
      </c>
      <c r="F34" s="86"/>
    </row>
    <row r="35" spans="2:6" x14ac:dyDescent="0.25">
      <c r="B35" s="115"/>
      <c r="C35" s="100">
        <f t="shared" si="1"/>
        <v>17</v>
      </c>
      <c r="D35" s="92" t="s">
        <v>148</v>
      </c>
      <c r="E35" s="93" t="str">
        <f t="shared" si="0"/>
        <v>Link</v>
      </c>
      <c r="F35" s="86" t="s">
        <v>153</v>
      </c>
    </row>
    <row r="36" spans="2:6" x14ac:dyDescent="0.25">
      <c r="B36" s="115"/>
      <c r="C36" s="100">
        <f t="shared" si="1"/>
        <v>18</v>
      </c>
      <c r="D36" s="92" t="s">
        <v>202</v>
      </c>
      <c r="E36" s="93" t="str">
        <f t="shared" si="0"/>
        <v>Link</v>
      </c>
      <c r="F36" s="86"/>
    </row>
    <row r="37" spans="2:6" x14ac:dyDescent="0.25">
      <c r="B37" s="115"/>
      <c r="C37" s="100">
        <f t="shared" si="1"/>
        <v>19</v>
      </c>
      <c r="D37" s="92" t="s">
        <v>203</v>
      </c>
      <c r="E37" s="93" t="str">
        <f t="shared" si="0"/>
        <v>Link</v>
      </c>
      <c r="F37" s="86"/>
    </row>
    <row r="38" spans="2:6" x14ac:dyDescent="0.25">
      <c r="B38" s="115"/>
      <c r="C38" s="100">
        <f t="shared" si="1"/>
        <v>20</v>
      </c>
      <c r="D38" s="92" t="s">
        <v>204</v>
      </c>
      <c r="E38" s="93" t="str">
        <f t="shared" si="0"/>
        <v>Link</v>
      </c>
      <c r="F38" s="86"/>
    </row>
    <row r="39" spans="2:6" x14ac:dyDescent="0.25">
      <c r="B39" s="115"/>
      <c r="C39" s="100">
        <f t="shared" si="1"/>
        <v>21</v>
      </c>
      <c r="D39" s="92" t="s">
        <v>7</v>
      </c>
      <c r="E39" s="93" t="str">
        <f t="shared" si="0"/>
        <v>Link</v>
      </c>
      <c r="F39" s="86"/>
    </row>
    <row r="40" spans="2:6" x14ac:dyDescent="0.25">
      <c r="B40" s="115"/>
      <c r="C40" s="100">
        <f t="shared" si="1"/>
        <v>22</v>
      </c>
      <c r="D40" s="92" t="s">
        <v>17</v>
      </c>
      <c r="E40" s="93" t="str">
        <f t="shared" si="0"/>
        <v>Link</v>
      </c>
      <c r="F40" s="86"/>
    </row>
    <row r="41" spans="2:6" x14ac:dyDescent="0.25">
      <c r="B41" s="115"/>
      <c r="C41" s="100">
        <f t="shared" si="1"/>
        <v>23</v>
      </c>
      <c r="D41" s="92" t="s">
        <v>149</v>
      </c>
      <c r="E41" s="93" t="str">
        <f t="shared" si="0"/>
        <v>Link</v>
      </c>
      <c r="F41" s="86"/>
    </row>
    <row r="42" spans="2:6" x14ac:dyDescent="0.25">
      <c r="B42" s="115"/>
      <c r="C42" s="100">
        <f t="shared" si="1"/>
        <v>24</v>
      </c>
      <c r="D42" s="92" t="s">
        <v>4</v>
      </c>
      <c r="E42" s="93" t="str">
        <f t="shared" si="0"/>
        <v>Link</v>
      </c>
      <c r="F42" s="86" t="s">
        <v>154</v>
      </c>
    </row>
    <row r="43" spans="2:6" x14ac:dyDescent="0.25">
      <c r="B43" s="115"/>
      <c r="C43" s="100"/>
      <c r="D43" s="92"/>
      <c r="E43" s="93"/>
      <c r="F43" s="86"/>
    </row>
    <row r="44" spans="2:6" x14ac:dyDescent="0.25">
      <c r="B44" s="116"/>
      <c r="C44" s="101"/>
      <c r="D44" s="71"/>
      <c r="E44" s="71"/>
      <c r="F44" s="87"/>
    </row>
    <row r="45" spans="2:6" x14ac:dyDescent="0.25"/>
    <row r="46" spans="2:6" x14ac:dyDescent="0.25"/>
    <row r="47" spans="2:6" x14ac:dyDescent="0.25"/>
    <row r="48" spans="2:6" x14ac:dyDescent="0.25"/>
    <row r="49" spans="2:2" x14ac:dyDescent="0.25">
      <c r="B49" s="88"/>
    </row>
    <row r="50" spans="2:2" x14ac:dyDescent="0.25"/>
    <row r="51" spans="2:2" x14ac:dyDescent="0.25"/>
    <row r="52" spans="2:2" x14ac:dyDescent="0.25"/>
    <row r="53" spans="2:2" x14ac:dyDescent="0.25"/>
    <row r="54" spans="2:2" x14ac:dyDescent="0.25"/>
  </sheetData>
  <mergeCells count="3">
    <mergeCell ref="B19:B44"/>
    <mergeCell ref="C10:F10"/>
    <mergeCell ref="C15:F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75FD-ADB2-4A49-B167-C1B0E3683868}">
  <dimension ref="A1:O433"/>
  <sheetViews>
    <sheetView showGridLines="0" workbookViewId="0">
      <pane xSplit="1" ySplit="3" topLeftCell="B260" activePane="bottomRight" state="frozen"/>
      <selection pane="topRight" activeCell="B1" sqref="B1"/>
      <selection pane="bottomLeft" activeCell="A4" sqref="A4"/>
      <selection pane="bottomRight" activeCell="E264" sqref="E264"/>
    </sheetView>
  </sheetViews>
  <sheetFormatPr defaultRowHeight="15" x14ac:dyDescent="0.25"/>
  <cols>
    <col min="1" max="1" width="11.140625" bestFit="1" customWidth="1"/>
    <col min="2" max="6" width="14" customWidth="1"/>
  </cols>
  <sheetData>
    <row r="1" spans="1:12" x14ac:dyDescent="0.25">
      <c r="A1" s="89" t="str">
        <f>HYPERLINK("#'"&amp;"INSTRUÇÕES"&amp;"'!A1","Retornar")</f>
        <v>Retornar</v>
      </c>
    </row>
    <row r="2" spans="1:12" x14ac:dyDescent="0.25">
      <c r="B2" s="122" t="s">
        <v>163</v>
      </c>
      <c r="C2" s="122"/>
      <c r="D2" s="122"/>
      <c r="E2" s="122"/>
      <c r="F2" s="122"/>
      <c r="H2" s="122" t="s">
        <v>162</v>
      </c>
      <c r="I2" s="122"/>
      <c r="J2" s="122"/>
      <c r="K2" s="122"/>
      <c r="L2" s="122"/>
    </row>
    <row r="3" spans="1:12" ht="26.25" x14ac:dyDescent="0.25">
      <c r="B3" s="36" t="s">
        <v>102</v>
      </c>
      <c r="C3" s="46" t="s">
        <v>12</v>
      </c>
      <c r="D3" s="10" t="s">
        <v>103</v>
      </c>
      <c r="E3" s="10" t="s">
        <v>25</v>
      </c>
      <c r="F3" s="10" t="s">
        <v>104</v>
      </c>
      <c r="H3" s="36" t="s">
        <v>102</v>
      </c>
      <c r="I3" s="46" t="s">
        <v>12</v>
      </c>
      <c r="J3" s="10" t="s">
        <v>103</v>
      </c>
      <c r="K3" s="10" t="s">
        <v>25</v>
      </c>
      <c r="L3" s="10"/>
    </row>
    <row r="4" spans="1:12" x14ac:dyDescent="0.25">
      <c r="A4" s="7">
        <v>35065</v>
      </c>
      <c r="B4" s="37" t="str">
        <f>IFERROR(INDEX([1]IPCA_Cheio_sa!$B:$B,MATCH($A4,[1]IPCA_Cheio_sa!$A:$A,0)),"")</f>
        <v/>
      </c>
      <c r="C4" s="2" t="str">
        <f>IFERROR(100*(1+B4/100),"")</f>
        <v/>
      </c>
      <c r="H4" s="37" t="str">
        <f>IFERROR(INDEX([1]IPCA_Cheio_x11!$B:$B,MATCH($A4,[1]IPCA_Cheio_x11!$A:$A,0)),"")</f>
        <v/>
      </c>
      <c r="I4" s="7"/>
      <c r="J4" s="2"/>
    </row>
    <row r="5" spans="1:12" x14ac:dyDescent="0.25">
      <c r="A5" s="7">
        <f>EDATE(A4,1)</f>
        <v>35096</v>
      </c>
      <c r="B5" s="37" t="str">
        <f>IFERROR(INDEX([1]IPCA_Cheio_sa!$B:$B,MATCH($A5,[1]IPCA_Cheio_sa!$A:$A,0)),"")</f>
        <v/>
      </c>
      <c r="C5" s="2" t="str">
        <f>IFERROR(C4*(1+B5/100),"")</f>
        <v/>
      </c>
      <c r="H5" s="37" t="str">
        <f>IFERROR(INDEX([1]IPCA_Cheio_x11!$B:$B,MATCH($A5,[1]IPCA_Cheio_x11!$A:$A,0)),"")</f>
        <v/>
      </c>
      <c r="I5" s="7"/>
      <c r="J5" s="2"/>
    </row>
    <row r="6" spans="1:12" x14ac:dyDescent="0.25">
      <c r="A6" s="7">
        <f t="shared" ref="A6:A69" si="0">EDATE(A5,1)</f>
        <v>35125</v>
      </c>
      <c r="B6" s="37" t="str">
        <f>IFERROR(INDEX([1]IPCA_Cheio_sa!$B:$B,MATCH($A6,[1]IPCA_Cheio_sa!$A:$A,0)),"")</f>
        <v/>
      </c>
      <c r="C6" s="2" t="str">
        <f t="shared" ref="C6:C69" si="1">IFERROR(C5*(1+B6/100),"")</f>
        <v/>
      </c>
      <c r="H6" s="37" t="str">
        <f>IFERROR(INDEX([1]IPCA_Cheio_x11!$B:$B,MATCH($A6,[1]IPCA_Cheio_x11!$A:$A,0)),"")</f>
        <v/>
      </c>
      <c r="I6" s="7"/>
      <c r="J6" s="2"/>
    </row>
    <row r="7" spans="1:12" x14ac:dyDescent="0.25">
      <c r="A7" s="7">
        <f t="shared" si="0"/>
        <v>35156</v>
      </c>
      <c r="B7" s="37" t="str">
        <f>IFERROR(INDEX([1]IPCA_Cheio_sa!$B:$B,MATCH($A7,[1]IPCA_Cheio_sa!$A:$A,0)),"")</f>
        <v/>
      </c>
      <c r="C7" s="2" t="str">
        <f t="shared" si="1"/>
        <v/>
      </c>
      <c r="D7" s="2" t="str">
        <f>IFERROR(100*(C7/C4-1),"")</f>
        <v/>
      </c>
      <c r="E7" s="2" t="str">
        <f>IFERROR(100*((1+D7/100)^4-1),"")</f>
        <v/>
      </c>
      <c r="F7" s="2" t="str">
        <f>E7</f>
        <v/>
      </c>
      <c r="G7" s="2"/>
      <c r="H7" s="37" t="str">
        <f>IFERROR(INDEX([1]IPCA_Cheio_x11!$B:$B,MATCH($A7,[1]IPCA_Cheio_x11!$A:$A,0)),"")</f>
        <v/>
      </c>
      <c r="I7" s="7"/>
      <c r="J7" s="2"/>
    </row>
    <row r="8" spans="1:12" x14ac:dyDescent="0.25">
      <c r="A8" s="7">
        <f t="shared" si="0"/>
        <v>35186</v>
      </c>
      <c r="B8" s="37" t="str">
        <f>IFERROR(INDEX([1]IPCA_Cheio_sa!$B:$B,MATCH($A8,[1]IPCA_Cheio_sa!$A:$A,0)),"")</f>
        <v/>
      </c>
      <c r="C8" s="2" t="str">
        <f t="shared" si="1"/>
        <v/>
      </c>
      <c r="D8" s="2" t="str">
        <f t="shared" ref="D8:D71" si="2">IFERROR(100*(C8/C5-1),"")</f>
        <v/>
      </c>
      <c r="E8" s="2" t="str">
        <f t="shared" ref="E8:E71" si="3">IFERROR(100*((1+D8/100)^4-1),"")</f>
        <v/>
      </c>
      <c r="F8" s="2" t="str">
        <f t="shared" ref="F8:F71" si="4">E8</f>
        <v/>
      </c>
      <c r="G8" s="2"/>
      <c r="H8" s="37" t="str">
        <f>IFERROR(INDEX([1]IPCA_Cheio_x11!$B:$B,MATCH($A8,[1]IPCA_Cheio_x11!$A:$A,0)),"")</f>
        <v/>
      </c>
      <c r="I8" s="7"/>
      <c r="J8" s="2"/>
    </row>
    <row r="9" spans="1:12" x14ac:dyDescent="0.25">
      <c r="A9" s="7">
        <f t="shared" si="0"/>
        <v>35217</v>
      </c>
      <c r="B9" s="37" t="str">
        <f>IFERROR(INDEX([1]IPCA_Cheio_sa!$B:$B,MATCH($A9,[1]IPCA_Cheio_sa!$A:$A,0)),"")</f>
        <v/>
      </c>
      <c r="C9" s="2" t="str">
        <f t="shared" si="1"/>
        <v/>
      </c>
      <c r="D9" s="2" t="str">
        <f t="shared" si="2"/>
        <v/>
      </c>
      <c r="E9" s="2" t="str">
        <f t="shared" si="3"/>
        <v/>
      </c>
      <c r="F9" s="2" t="str">
        <f t="shared" si="4"/>
        <v/>
      </c>
      <c r="G9" s="2"/>
      <c r="H9" s="37" t="str">
        <f>IFERROR(INDEX([1]IPCA_Cheio_x11!$B:$B,MATCH($A9,[1]IPCA_Cheio_x11!$A:$A,0)),"")</f>
        <v/>
      </c>
      <c r="I9" s="7"/>
      <c r="J9" s="2"/>
    </row>
    <row r="10" spans="1:12" x14ac:dyDescent="0.25">
      <c r="A10" s="7">
        <f t="shared" si="0"/>
        <v>35247</v>
      </c>
      <c r="B10" s="37" t="str">
        <f>IFERROR(INDEX([1]IPCA_Cheio_sa!$B:$B,MATCH($A10,[1]IPCA_Cheio_sa!$A:$A,0)),"")</f>
        <v/>
      </c>
      <c r="C10" s="2" t="str">
        <f t="shared" si="1"/>
        <v/>
      </c>
      <c r="D10" s="2" t="str">
        <f t="shared" si="2"/>
        <v/>
      </c>
      <c r="E10" s="2" t="str">
        <f t="shared" si="3"/>
        <v/>
      </c>
      <c r="F10" s="2" t="str">
        <f t="shared" si="4"/>
        <v/>
      </c>
      <c r="G10" s="2"/>
      <c r="H10" s="37" t="str">
        <f>IFERROR(INDEX([1]IPCA_Cheio_x11!$B:$B,MATCH($A10,[1]IPCA_Cheio_x11!$A:$A,0)),"")</f>
        <v/>
      </c>
      <c r="I10" s="7"/>
      <c r="J10" s="2"/>
    </row>
    <row r="11" spans="1:12" x14ac:dyDescent="0.25">
      <c r="A11" s="7">
        <f t="shared" si="0"/>
        <v>35278</v>
      </c>
      <c r="B11" s="37" t="str">
        <f>IFERROR(INDEX([1]IPCA_Cheio_sa!$B:$B,MATCH($A11,[1]IPCA_Cheio_sa!$A:$A,0)),"")</f>
        <v/>
      </c>
      <c r="C11" s="2" t="str">
        <f t="shared" si="1"/>
        <v/>
      </c>
      <c r="D11" s="2" t="str">
        <f t="shared" si="2"/>
        <v/>
      </c>
      <c r="E11" s="2" t="str">
        <f t="shared" si="3"/>
        <v/>
      </c>
      <c r="F11" s="2" t="str">
        <f t="shared" si="4"/>
        <v/>
      </c>
      <c r="G11" s="2"/>
      <c r="H11" s="37" t="str">
        <f>IFERROR(INDEX([1]IPCA_Cheio_x11!$B:$B,MATCH($A11,[1]IPCA_Cheio_x11!$A:$A,0)),"")</f>
        <v/>
      </c>
      <c r="I11" s="7"/>
      <c r="J11" s="2"/>
    </row>
    <row r="12" spans="1:12" x14ac:dyDescent="0.25">
      <c r="A12" s="7">
        <f t="shared" si="0"/>
        <v>35309</v>
      </c>
      <c r="B12" s="37" t="str">
        <f>IFERROR(INDEX([1]IPCA_Cheio_sa!$B:$B,MATCH($A12,[1]IPCA_Cheio_sa!$A:$A,0)),"")</f>
        <v/>
      </c>
      <c r="C12" s="2" t="str">
        <f t="shared" si="1"/>
        <v/>
      </c>
      <c r="D12" s="2" t="str">
        <f t="shared" si="2"/>
        <v/>
      </c>
      <c r="E12" s="2" t="str">
        <f t="shared" si="3"/>
        <v/>
      </c>
      <c r="F12" s="2" t="str">
        <f t="shared" si="4"/>
        <v/>
      </c>
      <c r="G12" s="2"/>
      <c r="H12" s="37" t="str">
        <f>IFERROR(INDEX([1]IPCA_Cheio_x11!$B:$B,MATCH($A12,[1]IPCA_Cheio_x11!$A:$A,0)),"")</f>
        <v/>
      </c>
      <c r="I12" s="7"/>
      <c r="J12" s="2"/>
    </row>
    <row r="13" spans="1:12" x14ac:dyDescent="0.25">
      <c r="A13" s="7">
        <f t="shared" si="0"/>
        <v>35339</v>
      </c>
      <c r="B13" s="37" t="str">
        <f>IFERROR(INDEX([1]IPCA_Cheio_sa!$B:$B,MATCH($A13,[1]IPCA_Cheio_sa!$A:$A,0)),"")</f>
        <v/>
      </c>
      <c r="C13" s="2" t="str">
        <f t="shared" si="1"/>
        <v/>
      </c>
      <c r="D13" s="2" t="str">
        <f t="shared" si="2"/>
        <v/>
      </c>
      <c r="E13" s="2" t="str">
        <f t="shared" si="3"/>
        <v/>
      </c>
      <c r="F13" s="2" t="str">
        <f t="shared" si="4"/>
        <v/>
      </c>
      <c r="G13" s="2"/>
      <c r="H13" s="37" t="str">
        <f>IFERROR(INDEX([1]IPCA_Cheio_x11!$B:$B,MATCH($A13,[1]IPCA_Cheio_x11!$A:$A,0)),"")</f>
        <v/>
      </c>
      <c r="I13" s="7"/>
      <c r="J13" s="2"/>
    </row>
    <row r="14" spans="1:12" x14ac:dyDescent="0.25">
      <c r="A14" s="7">
        <f t="shared" si="0"/>
        <v>35370</v>
      </c>
      <c r="B14" s="37" t="str">
        <f>IFERROR(INDEX([1]IPCA_Cheio_sa!$B:$B,MATCH($A14,[1]IPCA_Cheio_sa!$A:$A,0)),"")</f>
        <v/>
      </c>
      <c r="C14" s="2" t="str">
        <f t="shared" si="1"/>
        <v/>
      </c>
      <c r="D14" s="2" t="str">
        <f t="shared" si="2"/>
        <v/>
      </c>
      <c r="E14" s="2" t="str">
        <f t="shared" si="3"/>
        <v/>
      </c>
      <c r="F14" s="2" t="str">
        <f t="shared" si="4"/>
        <v/>
      </c>
      <c r="G14" s="2"/>
      <c r="H14" s="37" t="str">
        <f>IFERROR(INDEX([1]IPCA_Cheio_x11!$B:$B,MATCH($A14,[1]IPCA_Cheio_x11!$A:$A,0)),"")</f>
        <v/>
      </c>
      <c r="I14" s="7"/>
      <c r="J14" s="2"/>
    </row>
    <row r="15" spans="1:12" x14ac:dyDescent="0.25">
      <c r="A15" s="7">
        <f t="shared" si="0"/>
        <v>35400</v>
      </c>
      <c r="B15" s="37" t="str">
        <f>IFERROR(INDEX([1]IPCA_Cheio_sa!$B:$B,MATCH($A15,[1]IPCA_Cheio_sa!$A:$A,0)),"")</f>
        <v/>
      </c>
      <c r="C15" s="2" t="str">
        <f t="shared" si="1"/>
        <v/>
      </c>
      <c r="D15" s="2" t="str">
        <f t="shared" si="2"/>
        <v/>
      </c>
      <c r="E15" s="2" t="str">
        <f t="shared" si="3"/>
        <v/>
      </c>
      <c r="F15" s="2" t="str">
        <f t="shared" si="4"/>
        <v/>
      </c>
      <c r="G15" s="2"/>
      <c r="H15" s="37" t="str">
        <f>IFERROR(INDEX([1]IPCA_Cheio_x11!$B:$B,MATCH($A15,[1]IPCA_Cheio_x11!$A:$A,0)),"")</f>
        <v/>
      </c>
      <c r="I15" s="7"/>
      <c r="J15" s="2"/>
    </row>
    <row r="16" spans="1:12" x14ac:dyDescent="0.25">
      <c r="A16" s="7">
        <f t="shared" si="0"/>
        <v>35431</v>
      </c>
      <c r="B16" s="37" t="str">
        <f>IFERROR(INDEX([1]IPCA_Cheio_sa!$B:$B,MATCH($A16,[1]IPCA_Cheio_sa!$A:$A,0)),"")</f>
        <v/>
      </c>
      <c r="C16" s="2" t="str">
        <f t="shared" si="1"/>
        <v/>
      </c>
      <c r="D16" s="2" t="str">
        <f t="shared" si="2"/>
        <v/>
      </c>
      <c r="E16" s="2" t="str">
        <f t="shared" si="3"/>
        <v/>
      </c>
      <c r="F16" s="2" t="str">
        <f t="shared" si="4"/>
        <v/>
      </c>
      <c r="G16" s="2"/>
      <c r="H16" s="37" t="str">
        <f>IFERROR(INDEX([1]IPCA_Cheio_x11!$B:$B,MATCH($A16,[1]IPCA_Cheio_x11!$A:$A,0)),"")</f>
        <v/>
      </c>
      <c r="I16" s="7"/>
      <c r="J16" s="2"/>
    </row>
    <row r="17" spans="1:10" x14ac:dyDescent="0.25">
      <c r="A17" s="7">
        <f t="shared" si="0"/>
        <v>35462</v>
      </c>
      <c r="B17" s="37" t="str">
        <f>IFERROR(INDEX([1]IPCA_Cheio_sa!$B:$B,MATCH($A17,[1]IPCA_Cheio_sa!$A:$A,0)),"")</f>
        <v/>
      </c>
      <c r="C17" s="2" t="str">
        <f t="shared" si="1"/>
        <v/>
      </c>
      <c r="D17" s="2" t="str">
        <f t="shared" si="2"/>
        <v/>
      </c>
      <c r="E17" s="2" t="str">
        <f t="shared" si="3"/>
        <v/>
      </c>
      <c r="F17" s="2" t="str">
        <f t="shared" si="4"/>
        <v/>
      </c>
      <c r="G17" s="2"/>
      <c r="H17" s="37" t="str">
        <f>IFERROR(INDEX([1]IPCA_Cheio_x11!$B:$B,MATCH($A17,[1]IPCA_Cheio_x11!$A:$A,0)),"")</f>
        <v/>
      </c>
      <c r="I17" s="7"/>
      <c r="J17" s="2"/>
    </row>
    <row r="18" spans="1:10" x14ac:dyDescent="0.25">
      <c r="A18" s="7">
        <f t="shared" si="0"/>
        <v>35490</v>
      </c>
      <c r="B18" s="37" t="str">
        <f>IFERROR(INDEX([1]IPCA_Cheio_sa!$B:$B,MATCH($A18,[1]IPCA_Cheio_sa!$A:$A,0)),"")</f>
        <v/>
      </c>
      <c r="C18" s="2" t="str">
        <f t="shared" si="1"/>
        <v/>
      </c>
      <c r="D18" s="2" t="str">
        <f t="shared" si="2"/>
        <v/>
      </c>
      <c r="E18" s="2" t="str">
        <f t="shared" si="3"/>
        <v/>
      </c>
      <c r="F18" s="2" t="str">
        <f t="shared" si="4"/>
        <v/>
      </c>
      <c r="G18" s="2"/>
      <c r="H18" s="37" t="str">
        <f>IFERROR(INDEX([1]IPCA_Cheio_x11!$B:$B,MATCH($A18,[1]IPCA_Cheio_x11!$A:$A,0)),"")</f>
        <v/>
      </c>
      <c r="I18" s="7"/>
      <c r="J18" s="2"/>
    </row>
    <row r="19" spans="1:10" x14ac:dyDescent="0.25">
      <c r="A19" s="7">
        <f t="shared" si="0"/>
        <v>35521</v>
      </c>
      <c r="B19" s="37" t="str">
        <f>IFERROR(INDEX([1]IPCA_Cheio_sa!$B:$B,MATCH($A19,[1]IPCA_Cheio_sa!$A:$A,0)),"")</f>
        <v/>
      </c>
      <c r="C19" s="2" t="str">
        <f t="shared" si="1"/>
        <v/>
      </c>
      <c r="D19" s="2" t="str">
        <f t="shared" si="2"/>
        <v/>
      </c>
      <c r="E19" s="2" t="str">
        <f t="shared" si="3"/>
        <v/>
      </c>
      <c r="F19" s="2" t="str">
        <f t="shared" si="4"/>
        <v/>
      </c>
      <c r="G19" s="2"/>
      <c r="H19" s="37" t="str">
        <f>IFERROR(INDEX([1]IPCA_Cheio_x11!$B:$B,MATCH($A19,[1]IPCA_Cheio_x11!$A:$A,0)),"")</f>
        <v/>
      </c>
      <c r="I19" s="7"/>
      <c r="J19" s="2"/>
    </row>
    <row r="20" spans="1:10" x14ac:dyDescent="0.25">
      <c r="A20" s="7">
        <f t="shared" si="0"/>
        <v>35551</v>
      </c>
      <c r="B20" s="37" t="str">
        <f>IFERROR(INDEX([1]IPCA_Cheio_sa!$B:$B,MATCH($A20,[1]IPCA_Cheio_sa!$A:$A,0)),"")</f>
        <v/>
      </c>
      <c r="C20" s="2" t="str">
        <f t="shared" si="1"/>
        <v/>
      </c>
      <c r="D20" s="2" t="str">
        <f t="shared" si="2"/>
        <v/>
      </c>
      <c r="E20" s="2" t="str">
        <f t="shared" si="3"/>
        <v/>
      </c>
      <c r="F20" s="2" t="str">
        <f t="shared" si="4"/>
        <v/>
      </c>
      <c r="G20" s="2"/>
      <c r="H20" s="37" t="str">
        <f>IFERROR(INDEX([1]IPCA_Cheio_x11!$B:$B,MATCH($A20,[1]IPCA_Cheio_x11!$A:$A,0)),"")</f>
        <v/>
      </c>
      <c r="I20" s="7"/>
      <c r="J20" s="2"/>
    </row>
    <row r="21" spans="1:10" x14ac:dyDescent="0.25">
      <c r="A21" s="7">
        <f t="shared" si="0"/>
        <v>35582</v>
      </c>
      <c r="B21" s="37" t="str">
        <f>IFERROR(INDEX([1]IPCA_Cheio_sa!$B:$B,MATCH($A21,[1]IPCA_Cheio_sa!$A:$A,0)),"")</f>
        <v/>
      </c>
      <c r="C21" s="2" t="str">
        <f t="shared" si="1"/>
        <v/>
      </c>
      <c r="D21" s="2" t="str">
        <f t="shared" si="2"/>
        <v/>
      </c>
      <c r="E21" s="2" t="str">
        <f t="shared" si="3"/>
        <v/>
      </c>
      <c r="F21" s="2" t="str">
        <f t="shared" si="4"/>
        <v/>
      </c>
      <c r="G21" s="2"/>
      <c r="H21" s="37" t="str">
        <f>IFERROR(INDEX([1]IPCA_Cheio_x11!$B:$B,MATCH($A21,[1]IPCA_Cheio_x11!$A:$A,0)),"")</f>
        <v/>
      </c>
      <c r="I21" s="7"/>
      <c r="J21" s="2"/>
    </row>
    <row r="22" spans="1:10" x14ac:dyDescent="0.25">
      <c r="A22" s="7">
        <f t="shared" si="0"/>
        <v>35612</v>
      </c>
      <c r="B22" s="37" t="str">
        <f>IFERROR(INDEX([1]IPCA_Cheio_sa!$B:$B,MATCH($A22,[1]IPCA_Cheio_sa!$A:$A,0)),"")</f>
        <v/>
      </c>
      <c r="C22" s="2" t="str">
        <f t="shared" si="1"/>
        <v/>
      </c>
      <c r="D22" s="2" t="str">
        <f t="shared" si="2"/>
        <v/>
      </c>
      <c r="E22" s="2" t="str">
        <f t="shared" si="3"/>
        <v/>
      </c>
      <c r="F22" s="2" t="str">
        <f t="shared" si="4"/>
        <v/>
      </c>
      <c r="G22" s="2"/>
      <c r="H22" s="37" t="str">
        <f>IFERROR(INDEX([1]IPCA_Cheio_x11!$B:$B,MATCH($A22,[1]IPCA_Cheio_x11!$A:$A,0)),"")</f>
        <v/>
      </c>
      <c r="I22" s="7"/>
      <c r="J22" s="2"/>
    </row>
    <row r="23" spans="1:10" x14ac:dyDescent="0.25">
      <c r="A23" s="7">
        <f t="shared" si="0"/>
        <v>35643</v>
      </c>
      <c r="B23" s="37" t="str">
        <f>IFERROR(INDEX([1]IPCA_Cheio_sa!$B:$B,MATCH($A23,[1]IPCA_Cheio_sa!$A:$A,0)),"")</f>
        <v/>
      </c>
      <c r="C23" s="2" t="str">
        <f t="shared" si="1"/>
        <v/>
      </c>
      <c r="D23" s="2" t="str">
        <f t="shared" si="2"/>
        <v/>
      </c>
      <c r="E23" s="2" t="str">
        <f t="shared" si="3"/>
        <v/>
      </c>
      <c r="F23" s="2" t="str">
        <f t="shared" si="4"/>
        <v/>
      </c>
      <c r="G23" s="2"/>
      <c r="H23" s="37" t="str">
        <f>IFERROR(INDEX([1]IPCA_Cheio_x11!$B:$B,MATCH($A23,[1]IPCA_Cheio_x11!$A:$A,0)),"")</f>
        <v/>
      </c>
      <c r="I23" s="7"/>
      <c r="J23" s="2"/>
    </row>
    <row r="24" spans="1:10" x14ac:dyDescent="0.25">
      <c r="A24" s="7">
        <f t="shared" si="0"/>
        <v>35674</v>
      </c>
      <c r="B24" s="37" t="str">
        <f>IFERROR(INDEX([1]IPCA_Cheio_sa!$B:$B,MATCH($A24,[1]IPCA_Cheio_sa!$A:$A,0)),"")</f>
        <v/>
      </c>
      <c r="C24" s="2" t="str">
        <f t="shared" si="1"/>
        <v/>
      </c>
      <c r="D24" s="2" t="str">
        <f t="shared" si="2"/>
        <v/>
      </c>
      <c r="E24" s="2" t="str">
        <f t="shared" si="3"/>
        <v/>
      </c>
      <c r="F24" s="2" t="str">
        <f t="shared" si="4"/>
        <v/>
      </c>
      <c r="G24" s="2"/>
      <c r="H24" s="37" t="str">
        <f>IFERROR(INDEX([1]IPCA_Cheio_x11!$B:$B,MATCH($A24,[1]IPCA_Cheio_x11!$A:$A,0)),"")</f>
        <v/>
      </c>
      <c r="I24" s="7"/>
      <c r="J24" s="2"/>
    </row>
    <row r="25" spans="1:10" x14ac:dyDescent="0.25">
      <c r="A25" s="7">
        <f t="shared" si="0"/>
        <v>35704</v>
      </c>
      <c r="B25" s="37" t="str">
        <f>IFERROR(INDEX([1]IPCA_Cheio_sa!$B:$B,MATCH($A25,[1]IPCA_Cheio_sa!$A:$A,0)),"")</f>
        <v/>
      </c>
      <c r="C25" s="2" t="str">
        <f t="shared" si="1"/>
        <v/>
      </c>
      <c r="D25" s="2" t="str">
        <f t="shared" si="2"/>
        <v/>
      </c>
      <c r="E25" s="2" t="str">
        <f t="shared" si="3"/>
        <v/>
      </c>
      <c r="F25" s="2" t="str">
        <f t="shared" si="4"/>
        <v/>
      </c>
      <c r="G25" s="2"/>
      <c r="H25" s="37" t="str">
        <f>IFERROR(INDEX([1]IPCA_Cheio_x11!$B:$B,MATCH($A25,[1]IPCA_Cheio_x11!$A:$A,0)),"")</f>
        <v/>
      </c>
      <c r="I25" s="7"/>
      <c r="J25" s="2"/>
    </row>
    <row r="26" spans="1:10" x14ac:dyDescent="0.25">
      <c r="A26" s="7">
        <f t="shared" si="0"/>
        <v>35735</v>
      </c>
      <c r="B26" s="37" t="str">
        <f>IFERROR(INDEX([1]IPCA_Cheio_sa!$B:$B,MATCH($A26,[1]IPCA_Cheio_sa!$A:$A,0)),"")</f>
        <v/>
      </c>
      <c r="C26" s="2" t="str">
        <f t="shared" si="1"/>
        <v/>
      </c>
      <c r="D26" s="2" t="str">
        <f t="shared" si="2"/>
        <v/>
      </c>
      <c r="E26" s="2" t="str">
        <f t="shared" si="3"/>
        <v/>
      </c>
      <c r="F26" s="2" t="str">
        <f t="shared" si="4"/>
        <v/>
      </c>
      <c r="G26" s="2"/>
      <c r="H26" s="37" t="str">
        <f>IFERROR(INDEX([1]IPCA_Cheio_x11!$B:$B,MATCH($A26,[1]IPCA_Cheio_x11!$A:$A,0)),"")</f>
        <v/>
      </c>
      <c r="I26" s="7"/>
      <c r="J26" s="2"/>
    </row>
    <row r="27" spans="1:10" x14ac:dyDescent="0.25">
      <c r="A27" s="7">
        <f t="shared" si="0"/>
        <v>35765</v>
      </c>
      <c r="B27" s="37" t="str">
        <f>IFERROR(INDEX([1]IPCA_Cheio_sa!$B:$B,MATCH($A27,[1]IPCA_Cheio_sa!$A:$A,0)),"")</f>
        <v/>
      </c>
      <c r="C27" s="2" t="str">
        <f t="shared" si="1"/>
        <v/>
      </c>
      <c r="D27" s="2" t="str">
        <f t="shared" si="2"/>
        <v/>
      </c>
      <c r="E27" s="2" t="str">
        <f t="shared" si="3"/>
        <v/>
      </c>
      <c r="F27" s="2" t="str">
        <f t="shared" si="4"/>
        <v/>
      </c>
      <c r="G27" s="2"/>
      <c r="H27" s="37" t="str">
        <f>IFERROR(INDEX([1]IPCA_Cheio_x11!$B:$B,MATCH($A27,[1]IPCA_Cheio_x11!$A:$A,0)),"")</f>
        <v/>
      </c>
      <c r="I27" s="7"/>
      <c r="J27" s="2"/>
    </row>
    <row r="28" spans="1:10" x14ac:dyDescent="0.25">
      <c r="A28" s="7">
        <f t="shared" si="0"/>
        <v>35796</v>
      </c>
      <c r="B28" s="37" t="str">
        <f>IFERROR(INDEX([1]IPCA_Cheio_sa!$B:$B,MATCH($A28,[1]IPCA_Cheio_sa!$A:$A,0)),"")</f>
        <v/>
      </c>
      <c r="C28" s="2" t="str">
        <f t="shared" si="1"/>
        <v/>
      </c>
      <c r="D28" s="2" t="str">
        <f t="shared" si="2"/>
        <v/>
      </c>
      <c r="E28" s="2" t="str">
        <f t="shared" si="3"/>
        <v/>
      </c>
      <c r="F28" s="2" t="str">
        <f t="shared" si="4"/>
        <v/>
      </c>
      <c r="G28" s="2"/>
      <c r="H28" s="37" t="str">
        <f>IFERROR(INDEX([1]IPCA_Cheio_x11!$B:$B,MATCH($A28,[1]IPCA_Cheio_x11!$A:$A,0)),"")</f>
        <v/>
      </c>
      <c r="I28" s="7"/>
      <c r="J28" s="2"/>
    </row>
    <row r="29" spans="1:10" x14ac:dyDescent="0.25">
      <c r="A29" s="7">
        <f t="shared" si="0"/>
        <v>35827</v>
      </c>
      <c r="B29" s="37" t="str">
        <f>IFERROR(INDEX([1]IPCA_Cheio_sa!$B:$B,MATCH($A29,[1]IPCA_Cheio_sa!$A:$A,0)),"")</f>
        <v/>
      </c>
      <c r="C29" s="2" t="str">
        <f t="shared" si="1"/>
        <v/>
      </c>
      <c r="D29" s="2" t="str">
        <f t="shared" si="2"/>
        <v/>
      </c>
      <c r="E29" s="2" t="str">
        <f t="shared" si="3"/>
        <v/>
      </c>
      <c r="F29" s="2" t="str">
        <f t="shared" si="4"/>
        <v/>
      </c>
      <c r="G29" s="2"/>
      <c r="H29" s="37" t="str">
        <f>IFERROR(INDEX([1]IPCA_Cheio_x11!$B:$B,MATCH($A29,[1]IPCA_Cheio_x11!$A:$A,0)),"")</f>
        <v/>
      </c>
      <c r="I29" s="7"/>
      <c r="J29" s="2"/>
    </row>
    <row r="30" spans="1:10" x14ac:dyDescent="0.25">
      <c r="A30" s="7">
        <f t="shared" si="0"/>
        <v>35855</v>
      </c>
      <c r="B30" s="37" t="str">
        <f>IFERROR(INDEX([1]IPCA_Cheio_sa!$B:$B,MATCH($A30,[1]IPCA_Cheio_sa!$A:$A,0)),"")</f>
        <v/>
      </c>
      <c r="C30" s="2" t="str">
        <f t="shared" si="1"/>
        <v/>
      </c>
      <c r="D30" s="2" t="str">
        <f t="shared" si="2"/>
        <v/>
      </c>
      <c r="E30" s="2" t="str">
        <f t="shared" si="3"/>
        <v/>
      </c>
      <c r="F30" s="2" t="str">
        <f t="shared" si="4"/>
        <v/>
      </c>
      <c r="G30" s="2"/>
      <c r="H30" s="37" t="str">
        <f>IFERROR(INDEX([1]IPCA_Cheio_x11!$B:$B,MATCH($A30,[1]IPCA_Cheio_x11!$A:$A,0)),"")</f>
        <v/>
      </c>
      <c r="I30" s="7"/>
      <c r="J30" s="2"/>
    </row>
    <row r="31" spans="1:10" x14ac:dyDescent="0.25">
      <c r="A31" s="7">
        <f t="shared" si="0"/>
        <v>35886</v>
      </c>
      <c r="B31" s="37" t="str">
        <f>IFERROR(INDEX([1]IPCA_Cheio_sa!$B:$B,MATCH($A31,[1]IPCA_Cheio_sa!$A:$A,0)),"")</f>
        <v/>
      </c>
      <c r="C31" s="2" t="str">
        <f t="shared" si="1"/>
        <v/>
      </c>
      <c r="D31" s="2" t="str">
        <f t="shared" si="2"/>
        <v/>
      </c>
      <c r="E31" s="2" t="str">
        <f t="shared" si="3"/>
        <v/>
      </c>
      <c r="F31" s="2" t="str">
        <f t="shared" si="4"/>
        <v/>
      </c>
      <c r="G31" s="2"/>
      <c r="H31" s="37" t="str">
        <f>IFERROR(INDEX([1]IPCA_Cheio_x11!$B:$B,MATCH($A31,[1]IPCA_Cheio_x11!$A:$A,0)),"")</f>
        <v/>
      </c>
      <c r="I31" s="7"/>
      <c r="J31" s="2"/>
    </row>
    <row r="32" spans="1:10" x14ac:dyDescent="0.25">
      <c r="A32" s="7">
        <f t="shared" si="0"/>
        <v>35916</v>
      </c>
      <c r="B32" s="37" t="str">
        <f>IFERROR(INDEX([1]IPCA_Cheio_sa!$B:$B,MATCH($A32,[1]IPCA_Cheio_sa!$A:$A,0)),"")</f>
        <v/>
      </c>
      <c r="C32" s="2" t="str">
        <f t="shared" si="1"/>
        <v/>
      </c>
      <c r="D32" s="2" t="str">
        <f t="shared" si="2"/>
        <v/>
      </c>
      <c r="E32" s="2" t="str">
        <f t="shared" si="3"/>
        <v/>
      </c>
      <c r="F32" s="2" t="str">
        <f t="shared" si="4"/>
        <v/>
      </c>
      <c r="G32" s="2"/>
      <c r="H32" s="37" t="str">
        <f>IFERROR(INDEX([1]IPCA_Cheio_x11!$B:$B,MATCH($A32,[1]IPCA_Cheio_x11!$A:$A,0)),"")</f>
        <v/>
      </c>
      <c r="I32" s="7"/>
      <c r="J32" s="2"/>
    </row>
    <row r="33" spans="1:10" x14ac:dyDescent="0.25">
      <c r="A33" s="7">
        <f t="shared" si="0"/>
        <v>35947</v>
      </c>
      <c r="B33" s="37" t="str">
        <f>IFERROR(INDEX([1]IPCA_Cheio_sa!$B:$B,MATCH($A33,[1]IPCA_Cheio_sa!$A:$A,0)),"")</f>
        <v/>
      </c>
      <c r="C33" s="2" t="str">
        <f t="shared" si="1"/>
        <v/>
      </c>
      <c r="D33" s="2" t="str">
        <f t="shared" si="2"/>
        <v/>
      </c>
      <c r="E33" s="2" t="str">
        <f t="shared" si="3"/>
        <v/>
      </c>
      <c r="F33" s="2" t="str">
        <f t="shared" si="4"/>
        <v/>
      </c>
      <c r="G33" s="2"/>
      <c r="H33" s="37" t="str">
        <f>IFERROR(INDEX([1]IPCA_Cheio_x11!$B:$B,MATCH($A33,[1]IPCA_Cheio_x11!$A:$A,0)),"")</f>
        <v/>
      </c>
      <c r="I33" s="7"/>
      <c r="J33" s="2"/>
    </row>
    <row r="34" spans="1:10" x14ac:dyDescent="0.25">
      <c r="A34" s="7">
        <f t="shared" si="0"/>
        <v>35977</v>
      </c>
      <c r="B34" s="37" t="str">
        <f>IFERROR(INDEX([1]IPCA_Cheio_sa!$B:$B,MATCH($A34,[1]IPCA_Cheio_sa!$A:$A,0)),"")</f>
        <v/>
      </c>
      <c r="C34" s="2" t="str">
        <f t="shared" si="1"/>
        <v/>
      </c>
      <c r="D34" s="2" t="str">
        <f t="shared" si="2"/>
        <v/>
      </c>
      <c r="E34" s="2" t="str">
        <f t="shared" si="3"/>
        <v/>
      </c>
      <c r="F34" s="2" t="str">
        <f t="shared" si="4"/>
        <v/>
      </c>
      <c r="G34" s="2"/>
      <c r="H34" s="37" t="str">
        <f>IFERROR(INDEX([1]IPCA_Cheio_x11!$B:$B,MATCH($A34,[1]IPCA_Cheio_x11!$A:$A,0)),"")</f>
        <v/>
      </c>
      <c r="I34" s="7"/>
      <c r="J34" s="2"/>
    </row>
    <row r="35" spans="1:10" x14ac:dyDescent="0.25">
      <c r="A35" s="7">
        <f t="shared" si="0"/>
        <v>36008</v>
      </c>
      <c r="B35" s="37" t="str">
        <f>IFERROR(INDEX([1]IPCA_Cheio_sa!$B:$B,MATCH($A35,[1]IPCA_Cheio_sa!$A:$A,0)),"")</f>
        <v/>
      </c>
      <c r="C35" s="2" t="str">
        <f t="shared" si="1"/>
        <v/>
      </c>
      <c r="D35" s="2" t="str">
        <f t="shared" si="2"/>
        <v/>
      </c>
      <c r="E35" s="2" t="str">
        <f t="shared" si="3"/>
        <v/>
      </c>
      <c r="F35" s="2" t="str">
        <f t="shared" si="4"/>
        <v/>
      </c>
      <c r="G35" s="2"/>
      <c r="H35" s="37" t="str">
        <f>IFERROR(INDEX([1]IPCA_Cheio_x11!$B:$B,MATCH($A35,[1]IPCA_Cheio_x11!$A:$A,0)),"")</f>
        <v/>
      </c>
      <c r="I35" s="7"/>
      <c r="J35" s="2"/>
    </row>
    <row r="36" spans="1:10" x14ac:dyDescent="0.25">
      <c r="A36" s="7">
        <f t="shared" si="0"/>
        <v>36039</v>
      </c>
      <c r="B36" s="37" t="str">
        <f>IFERROR(INDEX([1]IPCA_Cheio_sa!$B:$B,MATCH($A36,[1]IPCA_Cheio_sa!$A:$A,0)),"")</f>
        <v/>
      </c>
      <c r="C36" s="2" t="str">
        <f t="shared" si="1"/>
        <v/>
      </c>
      <c r="D36" s="2" t="str">
        <f t="shared" si="2"/>
        <v/>
      </c>
      <c r="E36" s="2" t="str">
        <f t="shared" si="3"/>
        <v/>
      </c>
      <c r="F36" s="2" t="str">
        <f t="shared" si="4"/>
        <v/>
      </c>
      <c r="G36" s="2"/>
      <c r="H36" s="37" t="str">
        <f>IFERROR(INDEX([1]IPCA_Cheio_x11!$B:$B,MATCH($A36,[1]IPCA_Cheio_x11!$A:$A,0)),"")</f>
        <v/>
      </c>
      <c r="I36" s="7"/>
      <c r="J36" s="2"/>
    </row>
    <row r="37" spans="1:10" x14ac:dyDescent="0.25">
      <c r="A37" s="7">
        <f t="shared" si="0"/>
        <v>36069</v>
      </c>
      <c r="B37" s="37" t="str">
        <f>IFERROR(INDEX([1]IPCA_Cheio_sa!$B:$B,MATCH($A37,[1]IPCA_Cheio_sa!$A:$A,0)),"")</f>
        <v/>
      </c>
      <c r="C37" s="2" t="str">
        <f t="shared" si="1"/>
        <v/>
      </c>
      <c r="D37" s="2" t="str">
        <f t="shared" si="2"/>
        <v/>
      </c>
      <c r="E37" s="2" t="str">
        <f t="shared" si="3"/>
        <v/>
      </c>
      <c r="F37" s="2" t="str">
        <f t="shared" si="4"/>
        <v/>
      </c>
      <c r="G37" s="2"/>
      <c r="H37" s="37" t="str">
        <f>IFERROR(INDEX([1]IPCA_Cheio_x11!$B:$B,MATCH($A37,[1]IPCA_Cheio_x11!$A:$A,0)),"")</f>
        <v/>
      </c>
      <c r="I37" s="7"/>
      <c r="J37" s="2"/>
    </row>
    <row r="38" spans="1:10" x14ac:dyDescent="0.25">
      <c r="A38" s="7">
        <f t="shared" si="0"/>
        <v>36100</v>
      </c>
      <c r="B38" s="37" t="str">
        <f>IFERROR(INDEX([1]IPCA_Cheio_sa!$B:$B,MATCH($A38,[1]IPCA_Cheio_sa!$A:$A,0)),"")</f>
        <v/>
      </c>
      <c r="C38" s="2" t="str">
        <f t="shared" si="1"/>
        <v/>
      </c>
      <c r="D38" s="2" t="str">
        <f t="shared" si="2"/>
        <v/>
      </c>
      <c r="E38" s="2" t="str">
        <f t="shared" si="3"/>
        <v/>
      </c>
      <c r="F38" s="2" t="str">
        <f t="shared" si="4"/>
        <v/>
      </c>
      <c r="G38" s="2"/>
      <c r="H38" s="37" t="str">
        <f>IFERROR(INDEX([1]IPCA_Cheio_x11!$B:$B,MATCH($A38,[1]IPCA_Cheio_x11!$A:$A,0)),"")</f>
        <v/>
      </c>
      <c r="I38" s="7"/>
      <c r="J38" s="2"/>
    </row>
    <row r="39" spans="1:10" x14ac:dyDescent="0.25">
      <c r="A39" s="7">
        <f t="shared" si="0"/>
        <v>36130</v>
      </c>
      <c r="B39" s="37" t="str">
        <f>IFERROR(INDEX([1]IPCA_Cheio_sa!$B:$B,MATCH($A39,[1]IPCA_Cheio_sa!$A:$A,0)),"")</f>
        <v/>
      </c>
      <c r="C39" s="2" t="str">
        <f t="shared" si="1"/>
        <v/>
      </c>
      <c r="D39" s="2" t="str">
        <f t="shared" si="2"/>
        <v/>
      </c>
      <c r="E39" s="2" t="str">
        <f t="shared" si="3"/>
        <v/>
      </c>
      <c r="F39" s="2" t="str">
        <f t="shared" si="4"/>
        <v/>
      </c>
      <c r="G39" s="2"/>
      <c r="H39" s="37" t="str">
        <f>IFERROR(INDEX([1]IPCA_Cheio_x11!$B:$B,MATCH($A39,[1]IPCA_Cheio_x11!$A:$A,0)),"")</f>
        <v/>
      </c>
      <c r="I39" s="7"/>
      <c r="J39" s="2"/>
    </row>
    <row r="40" spans="1:10" x14ac:dyDescent="0.25">
      <c r="A40" s="7">
        <f t="shared" si="0"/>
        <v>36161</v>
      </c>
      <c r="B40" s="37" t="str">
        <f>IFERROR(INDEX([1]IPCA_Cheio_sa!$B:$B,MATCH($A40,[1]IPCA_Cheio_sa!$A:$A,0)),"")</f>
        <v/>
      </c>
      <c r="C40" s="2" t="str">
        <f t="shared" si="1"/>
        <v/>
      </c>
      <c r="D40" s="2" t="str">
        <f t="shared" si="2"/>
        <v/>
      </c>
      <c r="E40" s="2" t="str">
        <f t="shared" si="3"/>
        <v/>
      </c>
      <c r="F40" s="2" t="str">
        <f t="shared" si="4"/>
        <v/>
      </c>
      <c r="G40" s="2"/>
      <c r="H40" s="37" t="str">
        <f>IFERROR(INDEX([1]IPCA_Cheio_x11!$B:$B,MATCH($A40,[1]IPCA_Cheio_x11!$A:$A,0)),"")</f>
        <v/>
      </c>
      <c r="I40" s="7"/>
      <c r="J40" s="2"/>
    </row>
    <row r="41" spans="1:10" x14ac:dyDescent="0.25">
      <c r="A41" s="7">
        <f t="shared" si="0"/>
        <v>36192</v>
      </c>
      <c r="B41" s="37" t="str">
        <f>IFERROR(INDEX([1]IPCA_Cheio_sa!$B:$B,MATCH($A41,[1]IPCA_Cheio_sa!$A:$A,0)),"")</f>
        <v/>
      </c>
      <c r="C41" s="2" t="str">
        <f t="shared" si="1"/>
        <v/>
      </c>
      <c r="D41" s="2" t="str">
        <f t="shared" si="2"/>
        <v/>
      </c>
      <c r="E41" s="2" t="str">
        <f t="shared" si="3"/>
        <v/>
      </c>
      <c r="F41" s="2" t="str">
        <f t="shared" si="4"/>
        <v/>
      </c>
      <c r="G41" s="2"/>
      <c r="H41" s="37" t="str">
        <f>IFERROR(INDEX([1]IPCA_Cheio_x11!$B:$B,MATCH($A41,[1]IPCA_Cheio_x11!$A:$A,0)),"")</f>
        <v/>
      </c>
      <c r="I41" s="7"/>
      <c r="J41" s="2"/>
    </row>
    <row r="42" spans="1:10" x14ac:dyDescent="0.25">
      <c r="A42" s="7">
        <f t="shared" si="0"/>
        <v>36220</v>
      </c>
      <c r="B42" s="37" t="str">
        <f>IFERROR(INDEX([1]IPCA_Cheio_sa!$B:$B,MATCH($A42,[1]IPCA_Cheio_sa!$A:$A,0)),"")</f>
        <v/>
      </c>
      <c r="C42" s="2" t="str">
        <f t="shared" si="1"/>
        <v/>
      </c>
      <c r="D42" s="2" t="str">
        <f t="shared" si="2"/>
        <v/>
      </c>
      <c r="E42" s="2" t="str">
        <f t="shared" si="3"/>
        <v/>
      </c>
      <c r="F42" s="2" t="str">
        <f t="shared" si="4"/>
        <v/>
      </c>
      <c r="G42" s="2"/>
      <c r="H42" s="37" t="str">
        <f>IFERROR(INDEX([1]IPCA_Cheio_x11!$B:$B,MATCH($A42,[1]IPCA_Cheio_x11!$A:$A,0)),"")</f>
        <v/>
      </c>
      <c r="I42" s="7"/>
      <c r="J42" s="2"/>
    </row>
    <row r="43" spans="1:10" x14ac:dyDescent="0.25">
      <c r="A43" s="7">
        <f t="shared" si="0"/>
        <v>36251</v>
      </c>
      <c r="B43" s="37" t="str">
        <f>IFERROR(INDEX([1]IPCA_Cheio_sa!$B:$B,MATCH($A43,[1]IPCA_Cheio_sa!$A:$A,0)),"")</f>
        <v/>
      </c>
      <c r="C43" s="2" t="str">
        <f t="shared" si="1"/>
        <v/>
      </c>
      <c r="D43" s="2" t="str">
        <f t="shared" si="2"/>
        <v/>
      </c>
      <c r="E43" s="2" t="str">
        <f t="shared" si="3"/>
        <v/>
      </c>
      <c r="F43" s="2" t="str">
        <f t="shared" si="4"/>
        <v/>
      </c>
      <c r="G43" s="2"/>
      <c r="H43" s="37" t="str">
        <f>IFERROR(INDEX([1]IPCA_Cheio_x11!$B:$B,MATCH($A43,[1]IPCA_Cheio_x11!$A:$A,0)),"")</f>
        <v/>
      </c>
      <c r="I43" s="7"/>
      <c r="J43" s="2"/>
    </row>
    <row r="44" spans="1:10" x14ac:dyDescent="0.25">
      <c r="A44" s="7">
        <f t="shared" si="0"/>
        <v>36281</v>
      </c>
      <c r="B44" s="37" t="str">
        <f>IFERROR(INDEX([1]IPCA_Cheio_sa!$B:$B,MATCH($A44,[1]IPCA_Cheio_sa!$A:$A,0)),"")</f>
        <v/>
      </c>
      <c r="C44" s="2" t="str">
        <f t="shared" si="1"/>
        <v/>
      </c>
      <c r="D44" s="2" t="str">
        <f t="shared" si="2"/>
        <v/>
      </c>
      <c r="E44" s="2" t="str">
        <f t="shared" si="3"/>
        <v/>
      </c>
      <c r="F44" s="2" t="str">
        <f t="shared" si="4"/>
        <v/>
      </c>
      <c r="G44" s="2"/>
      <c r="H44" s="37" t="str">
        <f>IFERROR(INDEX([1]IPCA_Cheio_x11!$B:$B,MATCH($A44,[1]IPCA_Cheio_x11!$A:$A,0)),"")</f>
        <v/>
      </c>
      <c r="I44" s="7"/>
      <c r="J44" s="2"/>
    </row>
    <row r="45" spans="1:10" x14ac:dyDescent="0.25">
      <c r="A45" s="7">
        <f t="shared" si="0"/>
        <v>36312</v>
      </c>
      <c r="B45" s="37" t="str">
        <f>IFERROR(INDEX([1]IPCA_Cheio_sa!$B:$B,MATCH($A45,[1]IPCA_Cheio_sa!$A:$A,0)),"")</f>
        <v/>
      </c>
      <c r="C45" s="2" t="str">
        <f t="shared" si="1"/>
        <v/>
      </c>
      <c r="D45" s="2" t="str">
        <f t="shared" si="2"/>
        <v/>
      </c>
      <c r="E45" s="2" t="str">
        <f t="shared" si="3"/>
        <v/>
      </c>
      <c r="F45" s="2" t="str">
        <f t="shared" si="4"/>
        <v/>
      </c>
      <c r="G45" s="2"/>
      <c r="H45" s="37" t="str">
        <f>IFERROR(INDEX([1]IPCA_Cheio_x11!$B:$B,MATCH($A45,[1]IPCA_Cheio_x11!$A:$A,0)),"")</f>
        <v/>
      </c>
      <c r="I45" s="7"/>
      <c r="J45" s="2"/>
    </row>
    <row r="46" spans="1:10" x14ac:dyDescent="0.25">
      <c r="A46" s="7">
        <f t="shared" si="0"/>
        <v>36342</v>
      </c>
      <c r="B46" s="37" t="str">
        <f>IFERROR(INDEX([1]IPCA_Cheio_sa!$B:$B,MATCH($A46,[1]IPCA_Cheio_sa!$A:$A,0)),"")</f>
        <v/>
      </c>
      <c r="C46" s="2" t="str">
        <f t="shared" si="1"/>
        <v/>
      </c>
      <c r="D46" s="2" t="str">
        <f t="shared" si="2"/>
        <v/>
      </c>
      <c r="E46" s="2" t="str">
        <f t="shared" si="3"/>
        <v/>
      </c>
      <c r="F46" s="2" t="str">
        <f t="shared" si="4"/>
        <v/>
      </c>
      <c r="G46" s="2"/>
      <c r="H46" s="37" t="str">
        <f>IFERROR(INDEX([1]IPCA_Cheio_x11!$B:$B,MATCH($A46,[1]IPCA_Cheio_x11!$A:$A,0)),"")</f>
        <v/>
      </c>
      <c r="I46" s="7"/>
      <c r="J46" s="2"/>
    </row>
    <row r="47" spans="1:10" x14ac:dyDescent="0.25">
      <c r="A47" s="7">
        <f t="shared" si="0"/>
        <v>36373</v>
      </c>
      <c r="B47" s="37" t="str">
        <f>IFERROR(INDEX([1]IPCA_Cheio_sa!$B:$B,MATCH($A47,[1]IPCA_Cheio_sa!$A:$A,0)),"")</f>
        <v/>
      </c>
      <c r="C47" s="2" t="str">
        <f t="shared" si="1"/>
        <v/>
      </c>
      <c r="D47" s="2" t="str">
        <f t="shared" si="2"/>
        <v/>
      </c>
      <c r="E47" s="2" t="str">
        <f t="shared" si="3"/>
        <v/>
      </c>
      <c r="F47" s="2" t="str">
        <f t="shared" si="4"/>
        <v/>
      </c>
      <c r="G47" s="2"/>
      <c r="H47" s="37" t="str">
        <f>IFERROR(INDEX([1]IPCA_Cheio_x11!$B:$B,MATCH($A47,[1]IPCA_Cheio_x11!$A:$A,0)),"")</f>
        <v/>
      </c>
      <c r="I47" s="7"/>
      <c r="J47" s="2"/>
    </row>
    <row r="48" spans="1:10" x14ac:dyDescent="0.25">
      <c r="A48" s="7">
        <f t="shared" si="0"/>
        <v>36404</v>
      </c>
      <c r="B48" s="37" t="str">
        <f>IFERROR(INDEX([1]IPCA_Cheio_sa!$B:$B,MATCH($A48,[1]IPCA_Cheio_sa!$A:$A,0)),"")</f>
        <v/>
      </c>
      <c r="C48" s="2" t="str">
        <f t="shared" si="1"/>
        <v/>
      </c>
      <c r="D48" s="2" t="str">
        <f t="shared" si="2"/>
        <v/>
      </c>
      <c r="E48" s="2" t="str">
        <f t="shared" si="3"/>
        <v/>
      </c>
      <c r="F48" s="2" t="str">
        <f t="shared" si="4"/>
        <v/>
      </c>
      <c r="G48" s="2"/>
      <c r="H48" s="37" t="str">
        <f>IFERROR(INDEX([1]IPCA_Cheio_x11!$B:$B,MATCH($A48,[1]IPCA_Cheio_x11!$A:$A,0)),"")</f>
        <v/>
      </c>
      <c r="I48" s="7"/>
      <c r="J48" s="2"/>
    </row>
    <row r="49" spans="1:15" x14ac:dyDescent="0.25">
      <c r="A49" s="7">
        <f t="shared" si="0"/>
        <v>36434</v>
      </c>
      <c r="B49" s="37" t="str">
        <f>IFERROR(INDEX([1]IPCA_Cheio_sa!$B:$B,MATCH($A49,[1]IPCA_Cheio_sa!$A:$A,0)),"")</f>
        <v/>
      </c>
      <c r="C49" s="2" t="str">
        <f t="shared" si="1"/>
        <v/>
      </c>
      <c r="D49" s="2" t="str">
        <f t="shared" si="2"/>
        <v/>
      </c>
      <c r="E49" s="2" t="str">
        <f t="shared" si="3"/>
        <v/>
      </c>
      <c r="F49" s="2" t="str">
        <f t="shared" si="4"/>
        <v/>
      </c>
      <c r="G49" s="2"/>
      <c r="H49" s="37" t="str">
        <f>IFERROR(INDEX([1]IPCA_Cheio_x11!$B:$B,MATCH($A49,[1]IPCA_Cheio_x11!$A:$A,0)),"")</f>
        <v/>
      </c>
      <c r="I49" s="7"/>
      <c r="J49" s="2"/>
    </row>
    <row r="50" spans="1:15" x14ac:dyDescent="0.25">
      <c r="A50" s="7">
        <f t="shared" si="0"/>
        <v>36465</v>
      </c>
      <c r="B50" s="37" t="str">
        <f>IFERROR(INDEX([1]IPCA_Cheio_sa!$B:$B,MATCH($A50,[1]IPCA_Cheio_sa!$A:$A,0)),"")</f>
        <v/>
      </c>
      <c r="C50" s="2" t="str">
        <f t="shared" si="1"/>
        <v/>
      </c>
      <c r="D50" s="2" t="str">
        <f t="shared" si="2"/>
        <v/>
      </c>
      <c r="E50" s="2" t="str">
        <f t="shared" si="3"/>
        <v/>
      </c>
      <c r="F50" s="2" t="str">
        <f t="shared" si="4"/>
        <v/>
      </c>
      <c r="G50" s="2"/>
      <c r="H50" s="37" t="str">
        <f>IFERROR(INDEX([1]IPCA_Cheio_x11!$B:$B,MATCH($A50,[1]IPCA_Cheio_x11!$A:$A,0)),"")</f>
        <v/>
      </c>
      <c r="I50" s="7"/>
      <c r="J50" s="2"/>
    </row>
    <row r="51" spans="1:15" x14ac:dyDescent="0.25">
      <c r="A51" s="7">
        <f t="shared" si="0"/>
        <v>36495</v>
      </c>
      <c r="B51" s="37" t="str">
        <f>IFERROR(INDEX([1]IPCA_Cheio_sa!$B:$B,MATCH($A51,[1]IPCA_Cheio_sa!$A:$A,0)),"")</f>
        <v/>
      </c>
      <c r="C51" s="2" t="str">
        <f t="shared" si="1"/>
        <v/>
      </c>
      <c r="D51" s="2" t="str">
        <f t="shared" si="2"/>
        <v/>
      </c>
      <c r="E51" s="2" t="str">
        <f t="shared" si="3"/>
        <v/>
      </c>
      <c r="F51" s="2" t="str">
        <f t="shared" si="4"/>
        <v/>
      </c>
      <c r="G51" s="2"/>
      <c r="H51" s="37" t="str">
        <f>IFERROR(INDEX([1]IPCA_Cheio_x11!$B:$B,MATCH($A51,[1]IPCA_Cheio_x11!$A:$A,0)),"")</f>
        <v/>
      </c>
      <c r="I51" s="7"/>
      <c r="J51" s="2"/>
    </row>
    <row r="52" spans="1:15" x14ac:dyDescent="0.25">
      <c r="A52" s="7">
        <f t="shared" si="0"/>
        <v>36526</v>
      </c>
      <c r="B52" s="37" t="str">
        <f>IFERROR(INDEX([1]IPCA_Cheio_sa!$B:$B,MATCH($A52,[1]IPCA_Cheio_sa!$A:$A,0)),"")</f>
        <v/>
      </c>
      <c r="C52" s="2" t="str">
        <f t="shared" si="1"/>
        <v/>
      </c>
      <c r="D52" s="2" t="str">
        <f t="shared" si="2"/>
        <v/>
      </c>
      <c r="E52" s="2" t="str">
        <f t="shared" si="3"/>
        <v/>
      </c>
      <c r="F52" s="2" t="str">
        <f t="shared" si="4"/>
        <v/>
      </c>
      <c r="G52" s="2"/>
      <c r="H52" s="37" t="str">
        <f>IFERROR(INDEX([1]IPCA_Cheio_x11!$B:$B,MATCH($A52,[1]IPCA_Cheio_x11!$A:$A,0)),"")</f>
        <v/>
      </c>
      <c r="I52" s="7"/>
      <c r="J52" s="2"/>
    </row>
    <row r="53" spans="1:15" x14ac:dyDescent="0.25">
      <c r="A53" s="7">
        <f t="shared" si="0"/>
        <v>36557</v>
      </c>
      <c r="B53" s="37" t="str">
        <f>IFERROR(INDEX([1]IPCA_Cheio_sa!$B:$B,MATCH($A53,[1]IPCA_Cheio_sa!$A:$A,0)),"")</f>
        <v/>
      </c>
      <c r="C53" s="2" t="str">
        <f t="shared" si="1"/>
        <v/>
      </c>
      <c r="D53" s="2" t="str">
        <f t="shared" si="2"/>
        <v/>
      </c>
      <c r="E53" s="2" t="str">
        <f t="shared" si="3"/>
        <v/>
      </c>
      <c r="F53" s="2" t="str">
        <f t="shared" si="4"/>
        <v/>
      </c>
      <c r="G53" s="2"/>
      <c r="H53" s="37" t="str">
        <f>IFERROR(INDEX([1]IPCA_Cheio_x11!$B:$B,MATCH($A53,[1]IPCA_Cheio_x11!$A:$A,0)),"")</f>
        <v/>
      </c>
      <c r="I53" s="7"/>
      <c r="J53" s="2"/>
    </row>
    <row r="54" spans="1:15" x14ac:dyDescent="0.25">
      <c r="A54" s="7">
        <f t="shared" si="0"/>
        <v>36586</v>
      </c>
      <c r="B54" s="37" t="str">
        <f>IFERROR(INDEX([1]IPCA_Cheio_sa!$B:$B,MATCH($A54,[1]IPCA_Cheio_sa!$A:$A,0)),"")</f>
        <v/>
      </c>
      <c r="C54" s="2" t="str">
        <f t="shared" si="1"/>
        <v/>
      </c>
      <c r="D54" s="2" t="str">
        <f t="shared" si="2"/>
        <v/>
      </c>
      <c r="E54" s="2" t="str">
        <f t="shared" si="3"/>
        <v/>
      </c>
      <c r="F54" s="2" t="str">
        <f t="shared" si="4"/>
        <v/>
      </c>
      <c r="G54" s="2"/>
      <c r="H54" s="37" t="str">
        <f>IFERROR(INDEX([1]IPCA_Cheio_x11!$B:$B,MATCH($A54,[1]IPCA_Cheio_x11!$A:$A,0)),"")</f>
        <v/>
      </c>
      <c r="I54" s="7"/>
      <c r="J54" s="2"/>
    </row>
    <row r="55" spans="1:15" x14ac:dyDescent="0.25">
      <c r="A55" s="7">
        <f t="shared" si="0"/>
        <v>36617</v>
      </c>
      <c r="B55" s="37" t="str">
        <f>IFERROR(INDEX([1]IPCA_Cheio_sa!$B:$B,MATCH($A55,[1]IPCA_Cheio_sa!$A:$A,0)),"")</f>
        <v/>
      </c>
      <c r="C55" s="2" t="str">
        <f t="shared" si="1"/>
        <v/>
      </c>
      <c r="D55" s="2" t="str">
        <f t="shared" si="2"/>
        <v/>
      </c>
      <c r="E55" s="2" t="str">
        <f t="shared" si="3"/>
        <v/>
      </c>
      <c r="F55" s="2" t="str">
        <f t="shared" si="4"/>
        <v/>
      </c>
      <c r="G55" s="2"/>
      <c r="H55" s="37" t="str">
        <f>IFERROR(INDEX([1]IPCA_Cheio_x11!$B:$B,MATCH($A55,[1]IPCA_Cheio_x11!$A:$A,0)),"")</f>
        <v/>
      </c>
      <c r="I55" s="7"/>
      <c r="J55" s="2"/>
    </row>
    <row r="56" spans="1:15" x14ac:dyDescent="0.25">
      <c r="A56" s="7">
        <f t="shared" si="0"/>
        <v>36647</v>
      </c>
      <c r="B56" s="37" t="str">
        <f>IFERROR(INDEX([1]IPCA_Cheio_sa!$B:$B,MATCH($A56,[1]IPCA_Cheio_sa!$A:$A,0)),"")</f>
        <v/>
      </c>
      <c r="C56" s="2" t="str">
        <f t="shared" si="1"/>
        <v/>
      </c>
      <c r="D56" s="2" t="str">
        <f t="shared" si="2"/>
        <v/>
      </c>
      <c r="E56" s="2" t="str">
        <f t="shared" si="3"/>
        <v/>
      </c>
      <c r="F56" s="2" t="str">
        <f t="shared" si="4"/>
        <v/>
      </c>
      <c r="G56" s="2"/>
      <c r="H56" s="37" t="str">
        <f>IFERROR(INDEX([1]IPCA_Cheio_x11!$B:$B,MATCH($A56,[1]IPCA_Cheio_x11!$A:$A,0)),"")</f>
        <v/>
      </c>
      <c r="I56" s="7"/>
      <c r="J56" s="2"/>
    </row>
    <row r="57" spans="1:15" x14ac:dyDescent="0.25">
      <c r="A57" s="7">
        <f t="shared" si="0"/>
        <v>36678</v>
      </c>
      <c r="B57" s="37" t="str">
        <f>IFERROR(INDEX([1]IPCA_Cheio_sa!$B:$B,MATCH($A57,[1]IPCA_Cheio_sa!$A:$A,0)),"")</f>
        <v/>
      </c>
      <c r="C57" s="2" t="str">
        <f t="shared" si="1"/>
        <v/>
      </c>
      <c r="D57" s="2" t="str">
        <f t="shared" si="2"/>
        <v/>
      </c>
      <c r="E57" s="2" t="str">
        <f t="shared" si="3"/>
        <v/>
      </c>
      <c r="F57" s="2" t="str">
        <f t="shared" si="4"/>
        <v/>
      </c>
      <c r="G57" s="2"/>
      <c r="H57" s="37" t="str">
        <f>IFERROR(INDEX([1]IPCA_Cheio_x11!$B:$B,MATCH($A57,[1]IPCA_Cheio_x11!$A:$A,0)),"")</f>
        <v/>
      </c>
      <c r="I57" s="7"/>
      <c r="J57" s="2"/>
    </row>
    <row r="58" spans="1:15" x14ac:dyDescent="0.25">
      <c r="A58" s="7">
        <f t="shared" si="0"/>
        <v>36708</v>
      </c>
      <c r="B58" s="37" t="str">
        <f>IFERROR(INDEX([1]IPCA_Cheio_sa!$B:$B,MATCH($A58,[1]IPCA_Cheio_sa!$A:$A,0)),"")</f>
        <v/>
      </c>
      <c r="C58" s="2" t="str">
        <f t="shared" si="1"/>
        <v/>
      </c>
      <c r="D58" s="2" t="str">
        <f t="shared" si="2"/>
        <v/>
      </c>
      <c r="E58" s="2" t="str">
        <f t="shared" si="3"/>
        <v/>
      </c>
      <c r="F58" s="2" t="str">
        <f t="shared" si="4"/>
        <v/>
      </c>
      <c r="G58" s="2"/>
      <c r="H58" s="37" t="str">
        <f>IFERROR(INDEX([1]IPCA_Cheio_x11!$B:$B,MATCH($A58,[1]IPCA_Cheio_x11!$A:$A,0)),"")</f>
        <v/>
      </c>
      <c r="I58" s="7"/>
      <c r="J58" s="2"/>
    </row>
    <row r="59" spans="1:15" x14ac:dyDescent="0.25">
      <c r="A59" s="7">
        <f t="shared" si="0"/>
        <v>36739</v>
      </c>
      <c r="B59" s="37" t="str">
        <f>IFERROR(INDEX([1]IPCA_Cheio_sa!$B:$B,MATCH($A59,[1]IPCA_Cheio_sa!$A:$A,0)),"")</f>
        <v/>
      </c>
      <c r="C59" s="2" t="str">
        <f t="shared" si="1"/>
        <v/>
      </c>
      <c r="D59" s="2" t="str">
        <f t="shared" si="2"/>
        <v/>
      </c>
      <c r="E59" s="2" t="str">
        <f t="shared" si="3"/>
        <v/>
      </c>
      <c r="F59" s="2" t="str">
        <f t="shared" si="4"/>
        <v/>
      </c>
      <c r="G59" s="2"/>
      <c r="H59" s="37" t="str">
        <f>IFERROR(INDEX([1]IPCA_Cheio_x11!$B:$B,MATCH($A59,[1]IPCA_Cheio_x11!$A:$A,0)),"")</f>
        <v/>
      </c>
      <c r="I59" s="7"/>
      <c r="J59" s="2"/>
    </row>
    <row r="60" spans="1:15" x14ac:dyDescent="0.25">
      <c r="A60" s="7">
        <f t="shared" si="0"/>
        <v>36770</v>
      </c>
      <c r="B60" s="37" t="str">
        <f>IFERROR(INDEX([1]IPCA_Cheio_sa!$B:$B,MATCH($A60,[1]IPCA_Cheio_sa!$A:$A,0)),"")</f>
        <v/>
      </c>
      <c r="C60" s="2" t="str">
        <f t="shared" si="1"/>
        <v/>
      </c>
      <c r="D60" s="2" t="str">
        <f t="shared" si="2"/>
        <v/>
      </c>
      <c r="E60" s="2" t="str">
        <f t="shared" si="3"/>
        <v/>
      </c>
      <c r="F60" s="2" t="str">
        <f t="shared" si="4"/>
        <v/>
      </c>
      <c r="G60" s="2"/>
      <c r="H60" s="37" t="str">
        <f>IFERROR(INDEX([1]IPCA_Cheio_x11!$B:$B,MATCH($A60,[1]IPCA_Cheio_x11!$A:$A,0)),"")</f>
        <v/>
      </c>
      <c r="I60" s="7"/>
      <c r="J60" s="2"/>
    </row>
    <row r="61" spans="1:15" x14ac:dyDescent="0.25">
      <c r="A61" s="7">
        <f t="shared" si="0"/>
        <v>36800</v>
      </c>
      <c r="B61" s="37" t="str">
        <f>IFERROR(INDEX([1]IPCA_Cheio_sa!$B:$B,MATCH($A61,[1]IPCA_Cheio_sa!$A:$A,0)),"")</f>
        <v/>
      </c>
      <c r="C61" s="2" t="str">
        <f t="shared" si="1"/>
        <v/>
      </c>
      <c r="D61" s="2" t="str">
        <f t="shared" si="2"/>
        <v/>
      </c>
      <c r="E61" s="2" t="str">
        <f t="shared" si="3"/>
        <v/>
      </c>
      <c r="F61" s="2" t="str">
        <f t="shared" si="4"/>
        <v/>
      </c>
      <c r="G61" s="2"/>
      <c r="H61" s="37" t="str">
        <f>IFERROR(INDEX([1]IPCA_Cheio_x11!$B:$B,MATCH($A61,[1]IPCA_Cheio_x11!$A:$A,0)),"")</f>
        <v/>
      </c>
      <c r="I61" s="7"/>
      <c r="J61" s="2"/>
    </row>
    <row r="62" spans="1:15" x14ac:dyDescent="0.25">
      <c r="A62" s="7">
        <f t="shared" si="0"/>
        <v>36831</v>
      </c>
      <c r="B62" s="37" t="str">
        <f>IFERROR(INDEX([1]IPCA_Cheio_sa!$B:$B,MATCH($A62,[1]IPCA_Cheio_sa!$A:$A,0)),"")</f>
        <v/>
      </c>
      <c r="C62" s="2" t="str">
        <f t="shared" si="1"/>
        <v/>
      </c>
      <c r="D62" s="2" t="str">
        <f t="shared" si="2"/>
        <v/>
      </c>
      <c r="E62" s="2" t="str">
        <f t="shared" si="3"/>
        <v/>
      </c>
      <c r="F62" s="2" t="str">
        <f t="shared" si="4"/>
        <v/>
      </c>
      <c r="G62" s="2"/>
      <c r="H62" s="37" t="str">
        <f>IFERROR(INDEX([1]IPCA_Cheio_x11!$B:$B,MATCH($A62,[1]IPCA_Cheio_x11!$A:$A,0)),"")</f>
        <v/>
      </c>
      <c r="I62" s="7"/>
      <c r="J62" s="2"/>
    </row>
    <row r="63" spans="1:15" x14ac:dyDescent="0.25">
      <c r="A63" s="7">
        <f t="shared" si="0"/>
        <v>36861</v>
      </c>
      <c r="B63" s="37" t="str">
        <f>IFERROR(INDEX([1]IPCA_Cheio_sa!$B:$B,MATCH($A63,[1]IPCA_Cheio_sa!$A:$A,0)),"")</f>
        <v/>
      </c>
      <c r="C63" s="2" t="str">
        <f t="shared" si="1"/>
        <v/>
      </c>
      <c r="D63" s="2" t="str">
        <f t="shared" si="2"/>
        <v/>
      </c>
      <c r="E63" s="2" t="str">
        <f t="shared" si="3"/>
        <v/>
      </c>
      <c r="F63" s="2" t="str">
        <f t="shared" si="4"/>
        <v/>
      </c>
      <c r="G63" s="2"/>
      <c r="H63" s="37" t="str">
        <f>IFERROR(INDEX([1]IPCA_Cheio_x11!$B:$B,MATCH($A63,[1]IPCA_Cheio_x11!$A:$A,0)),"")</f>
        <v/>
      </c>
      <c r="I63" s="7"/>
      <c r="J63" s="2"/>
    </row>
    <row r="64" spans="1:15" x14ac:dyDescent="0.25">
      <c r="A64" s="7">
        <f t="shared" si="0"/>
        <v>36892</v>
      </c>
      <c r="B64" s="37">
        <f>IFERROR(INDEX([1]IPCA_Cheio_sa!$B:$B,MATCH($A64,[1]IPCA_Cheio_sa!$A:$A,0)),"")</f>
        <v>0.59484887945210296</v>
      </c>
      <c r="C64" s="2">
        <f>IFERROR(100*(1+B64/100),"")</f>
        <v>100.59484887945209</v>
      </c>
      <c r="D64" s="2" t="str">
        <f t="shared" si="2"/>
        <v/>
      </c>
      <c r="E64" s="2" t="str">
        <f t="shared" si="3"/>
        <v/>
      </c>
      <c r="F64" s="2" t="str">
        <f t="shared" si="4"/>
        <v/>
      </c>
      <c r="H64" s="37">
        <f>IFERROR(INDEX([1]IPCA_Cheio_x11!$B:$B,MATCH($A64,[1]IPCA_Cheio_x11!$A:$A,0)),"")</f>
        <v>0.242004137855069</v>
      </c>
      <c r="I64" s="2">
        <f>IFERROR(100*(1+H64/100),"")</f>
        <v>100.24200413785506</v>
      </c>
      <c r="J64" s="2" t="str">
        <f>IFERROR(100*(I64/H61-1),"")</f>
        <v/>
      </c>
      <c r="K64" s="2" t="str">
        <f t="shared" ref="K64:K127" si="5">IFERROR(100*((1+J64/100)^4-1),"")</f>
        <v/>
      </c>
      <c r="O64" s="2"/>
    </row>
    <row r="65" spans="1:15" x14ac:dyDescent="0.25">
      <c r="A65" s="7">
        <f t="shared" si="0"/>
        <v>36923</v>
      </c>
      <c r="B65" s="37">
        <f>IFERROR(INDEX([1]IPCA_Cheio_sa!$B:$B,MATCH($A65,[1]IPCA_Cheio_sa!$A:$A,0)),"")</f>
        <v>0.54850637505827704</v>
      </c>
      <c r="C65" s="2">
        <f t="shared" si="1"/>
        <v>101.14661803853612</v>
      </c>
      <c r="D65" s="2" t="str">
        <f t="shared" si="2"/>
        <v/>
      </c>
      <c r="E65" s="2" t="str">
        <f t="shared" si="3"/>
        <v/>
      </c>
      <c r="F65" s="2" t="str">
        <f t="shared" si="4"/>
        <v/>
      </c>
      <c r="H65" s="37">
        <f>IFERROR(INDEX([1]IPCA_Cheio_x11!$B:$B,MATCH($A65,[1]IPCA_Cheio_x11!$A:$A,0)),"")</f>
        <v>0.34609538752090802</v>
      </c>
      <c r="I65" s="2">
        <f t="shared" ref="I65:I128" si="6">IFERROR(I64*(1+H65/100),"")</f>
        <v>100.5889370905347</v>
      </c>
      <c r="J65" s="2" t="str">
        <f>IFERROR(100*(I65/H62-1),"")</f>
        <v/>
      </c>
      <c r="K65" s="2" t="str">
        <f t="shared" si="5"/>
        <v/>
      </c>
      <c r="O65" s="2"/>
    </row>
    <row r="66" spans="1:15" x14ac:dyDescent="0.25">
      <c r="A66" s="7">
        <f t="shared" si="0"/>
        <v>36951</v>
      </c>
      <c r="B66" s="37">
        <f>IFERROR(INDEX([1]IPCA_Cheio_sa!$B:$B,MATCH($A66,[1]IPCA_Cheio_sa!$A:$A,0)),"")</f>
        <v>0.53795444228306299</v>
      </c>
      <c r="C66" s="2">
        <f t="shared" si="1"/>
        <v>101.69074076349351</v>
      </c>
      <c r="D66" s="2" t="str">
        <f t="shared" si="2"/>
        <v/>
      </c>
      <c r="E66" s="2" t="str">
        <f t="shared" si="3"/>
        <v/>
      </c>
      <c r="F66" s="2" t="str">
        <f t="shared" si="4"/>
        <v/>
      </c>
      <c r="H66" s="37">
        <f>IFERROR(INDEX([1]IPCA_Cheio_x11!$B:$B,MATCH($A66,[1]IPCA_Cheio_x11!$A:$A,0)),"")</f>
        <v>0.35763464311130599</v>
      </c>
      <c r="I66" s="2">
        <f t="shared" si="6"/>
        <v>100.9486779767079</v>
      </c>
      <c r="J66" s="2" t="str">
        <f>IFERROR(100*(I66/H63-1),"")</f>
        <v/>
      </c>
      <c r="K66" s="2" t="str">
        <f t="shared" si="5"/>
        <v/>
      </c>
      <c r="O66" s="2"/>
    </row>
    <row r="67" spans="1:15" x14ac:dyDescent="0.25">
      <c r="A67" s="7">
        <f t="shared" si="0"/>
        <v>36982</v>
      </c>
      <c r="B67" s="37">
        <f>IFERROR(INDEX([1]IPCA_Cheio_sa!$B:$B,MATCH($A67,[1]IPCA_Cheio_sa!$A:$A,0)),"")</f>
        <v>0.57454402948374494</v>
      </c>
      <c r="C67" s="2">
        <f t="shared" si="1"/>
        <v>102.27499884308794</v>
      </c>
      <c r="D67" s="2">
        <f t="shared" si="2"/>
        <v>1.6702147101480991</v>
      </c>
      <c r="E67" s="2">
        <f t="shared" si="3"/>
        <v>6.8501073570946813</v>
      </c>
      <c r="F67" s="2">
        <f t="shared" si="4"/>
        <v>6.8501073570946813</v>
      </c>
      <c r="H67" s="37">
        <f>IFERROR(INDEX([1]IPCA_Cheio_x11!$B:$B,MATCH($A67,[1]IPCA_Cheio_x11!$A:$A,0)),"")</f>
        <v>0.54649710435787502</v>
      </c>
      <c r="I67" s="2">
        <f t="shared" si="6"/>
        <v>101.50035957873817</v>
      </c>
      <c r="J67" s="2">
        <f t="shared" ref="J67:J98" si="7">IFERROR(100*(I67/I64-1),"")</f>
        <v>1.2553175205401779</v>
      </c>
      <c r="K67" s="2">
        <f t="shared" si="5"/>
        <v>5.1166131528436409</v>
      </c>
      <c r="O67" s="2"/>
    </row>
    <row r="68" spans="1:15" x14ac:dyDescent="0.25">
      <c r="A68" s="7">
        <f t="shared" si="0"/>
        <v>37012</v>
      </c>
      <c r="B68" s="37">
        <f>IFERROR(INDEX([1]IPCA_Cheio_sa!$B:$B,MATCH($A68,[1]IPCA_Cheio_sa!$A:$A,0)),"")</f>
        <v>0.59713435960245698</v>
      </c>
      <c r="C68" s="2">
        <f t="shared" si="1"/>
        <v>102.88571800246302</v>
      </c>
      <c r="D68" s="2">
        <f t="shared" si="2"/>
        <v>1.7193851832636886</v>
      </c>
      <c r="E68" s="2">
        <f t="shared" si="3"/>
        <v>7.0569597945152607</v>
      </c>
      <c r="F68" s="2">
        <f t="shared" si="4"/>
        <v>7.0569597945152607</v>
      </c>
      <c r="H68" s="37">
        <f>IFERROR(INDEX([1]IPCA_Cheio_x11!$B:$B,MATCH($A68,[1]IPCA_Cheio_x11!$A:$A,0)),"")</f>
        <v>0.70979156991258097</v>
      </c>
      <c r="I68" s="2">
        <f t="shared" si="6"/>
        <v>102.22080057445901</v>
      </c>
      <c r="J68" s="2">
        <f t="shared" si="7"/>
        <v>1.6223091038883863</v>
      </c>
      <c r="K68" s="2">
        <f t="shared" si="5"/>
        <v>6.6488644456803137</v>
      </c>
      <c r="O68" s="2"/>
    </row>
    <row r="69" spans="1:15" x14ac:dyDescent="0.25">
      <c r="A69" s="7">
        <f t="shared" si="0"/>
        <v>37043</v>
      </c>
      <c r="B69" s="37">
        <f>IFERROR(INDEX([1]IPCA_Cheio_sa!$B:$B,MATCH($A69,[1]IPCA_Cheio_sa!$A:$A,0)),"")</f>
        <v>0.49959400643722002</v>
      </c>
      <c r="C69" s="2">
        <f t="shared" si="1"/>
        <v>103.39972888308323</v>
      </c>
      <c r="D69" s="2">
        <f t="shared" si="2"/>
        <v>1.6805739704113032</v>
      </c>
      <c r="E69" s="2">
        <f t="shared" si="3"/>
        <v>6.8936621881133586</v>
      </c>
      <c r="F69" s="2">
        <f t="shared" si="4"/>
        <v>6.8936621881133586</v>
      </c>
      <c r="H69" s="37">
        <f>IFERROR(INDEX([1]IPCA_Cheio_x11!$B:$B,MATCH($A69,[1]IPCA_Cheio_x11!$A:$A,0)),"")</f>
        <v>0.92825762252573296</v>
      </c>
      <c r="I69" s="2">
        <f t="shared" si="6"/>
        <v>103.16967294759824</v>
      </c>
      <c r="J69" s="2">
        <f t="shared" si="7"/>
        <v>2.200122889576428</v>
      </c>
      <c r="K69" s="2">
        <f t="shared" si="5"/>
        <v>9.095207346677082</v>
      </c>
      <c r="O69" s="2"/>
    </row>
    <row r="70" spans="1:15" x14ac:dyDescent="0.25">
      <c r="A70" s="7">
        <f t="shared" ref="A70:A133" si="8">EDATE(A69,1)</f>
        <v>37073</v>
      </c>
      <c r="B70" s="37">
        <f>IFERROR(INDEX([1]IPCA_Cheio_sa!$B:$B,MATCH($A70,[1]IPCA_Cheio_sa!$A:$A,0)),"")</f>
        <v>0.85955123346837004</v>
      </c>
      <c r="C70" s="2">
        <f t="shared" ref="C70:C133" si="9">IFERROR(C69*(1+B70/100),"")</f>
        <v>104.28850252810072</v>
      </c>
      <c r="D70" s="2">
        <f t="shared" si="2"/>
        <v>1.9687154317175048</v>
      </c>
      <c r="E70" s="2">
        <f t="shared" si="3"/>
        <v>8.1104793468369287</v>
      </c>
      <c r="F70" s="2">
        <f t="shared" si="4"/>
        <v>8.1104793468369287</v>
      </c>
      <c r="H70" s="37">
        <f>IFERROR(INDEX([1]IPCA_Cheio_x11!$B:$B,MATCH($A70,[1]IPCA_Cheio_x11!$A:$A,0)),"")</f>
        <v>1.0840518787201701</v>
      </c>
      <c r="I70" s="2">
        <f t="shared" si="6"/>
        <v>104.28808572545613</v>
      </c>
      <c r="J70" s="2">
        <f t="shared" si="7"/>
        <v>2.7465184934201137</v>
      </c>
      <c r="K70" s="2">
        <f t="shared" si="5"/>
        <v>11.447019901410172</v>
      </c>
      <c r="O70" s="2"/>
    </row>
    <row r="71" spans="1:15" x14ac:dyDescent="0.25">
      <c r="A71" s="7">
        <f t="shared" si="8"/>
        <v>37104</v>
      </c>
      <c r="B71" s="37">
        <f>IFERROR(INDEX([1]IPCA_Cheio_sa!$B:$B,MATCH($A71,[1]IPCA_Cheio_sa!$A:$A,0)),"")</f>
        <v>0.58499786313883095</v>
      </c>
      <c r="C71" s="2">
        <f t="shared" si="9"/>
        <v>104.89858803938961</v>
      </c>
      <c r="D71" s="2">
        <f t="shared" si="2"/>
        <v>1.9564134614664441</v>
      </c>
      <c r="E71" s="2">
        <f t="shared" si="3"/>
        <v>8.0583170249452394</v>
      </c>
      <c r="F71" s="2">
        <f t="shared" si="4"/>
        <v>8.0583170249452394</v>
      </c>
      <c r="H71" s="37">
        <f>IFERROR(INDEX([1]IPCA_Cheio_x11!$B:$B,MATCH($A71,[1]IPCA_Cheio_x11!$A:$A,0)),"")</f>
        <v>0.86423652426171205</v>
      </c>
      <c r="I71" s="2">
        <f t="shared" si="6"/>
        <v>105.18938145274888</v>
      </c>
      <c r="J71" s="2">
        <f t="shared" si="7"/>
        <v>2.9040868997377123</v>
      </c>
      <c r="K71" s="2">
        <f t="shared" si="5"/>
        <v>12.132238873014778</v>
      </c>
      <c r="O71" s="2"/>
    </row>
    <row r="72" spans="1:15" x14ac:dyDescent="0.25">
      <c r="A72" s="7">
        <f t="shared" si="8"/>
        <v>37135</v>
      </c>
      <c r="B72" s="37">
        <f>IFERROR(INDEX([1]IPCA_Cheio_sa!$B:$B,MATCH($A72,[1]IPCA_Cheio_sa!$A:$A,0)),"")</f>
        <v>0.49361320446100998</v>
      </c>
      <c r="C72" s="2">
        <f t="shared" si="9"/>
        <v>105.4163813212452</v>
      </c>
      <c r="D72" s="2">
        <f t="shared" ref="D72:D135" si="10">IFERROR(100*(C72/C69-1),"")</f>
        <v>1.950345963133282</v>
      </c>
      <c r="E72" s="2">
        <f t="shared" ref="E72:E135" si="11">IFERROR(100*((1+D72/100)^4-1),"")</f>
        <v>8.0325968132676664</v>
      </c>
      <c r="F72" s="2">
        <f t="shared" ref="F72:F135" si="12">E72</f>
        <v>8.0325968132676664</v>
      </c>
      <c r="H72" s="37">
        <f>IFERROR(INDEX([1]IPCA_Cheio_x11!$B:$B,MATCH($A72,[1]IPCA_Cheio_x11!$A:$A,0)),"")</f>
        <v>0.66587819693945705</v>
      </c>
      <c r="I72" s="2">
        <f t="shared" si="6"/>
        <v>105.88981460933822</v>
      </c>
      <c r="J72" s="2">
        <f t="shared" si="7"/>
        <v>2.6365709845000529</v>
      </c>
      <c r="K72" s="2">
        <f t="shared" si="5"/>
        <v>10.970753911016029</v>
      </c>
      <c r="O72" s="2"/>
    </row>
    <row r="73" spans="1:15" x14ac:dyDescent="0.25">
      <c r="A73" s="7">
        <f t="shared" si="8"/>
        <v>37165</v>
      </c>
      <c r="B73" s="37">
        <f>IFERROR(INDEX([1]IPCA_Cheio_sa!$B:$B,MATCH($A73,[1]IPCA_Cheio_sa!$A:$A,0)),"")</f>
        <v>0.66074045102075896</v>
      </c>
      <c r="C73" s="2">
        <f t="shared" si="9"/>
        <v>106.11290999463695</v>
      </c>
      <c r="D73" s="2">
        <f t="shared" si="10"/>
        <v>1.7493850446693715</v>
      </c>
      <c r="E73" s="2">
        <f t="shared" si="11"/>
        <v>7.1833119173115856</v>
      </c>
      <c r="F73" s="2">
        <f t="shared" si="12"/>
        <v>7.1833119173115856</v>
      </c>
      <c r="H73" s="37">
        <f>IFERROR(INDEX([1]IPCA_Cheio_x11!$B:$B,MATCH($A73,[1]IPCA_Cheio_x11!$A:$A,0)),"")</f>
        <v>0.79286367084276099</v>
      </c>
      <c r="I73" s="2">
        <f t="shared" si="6"/>
        <v>106.72937648049842</v>
      </c>
      <c r="J73" s="2">
        <f t="shared" si="7"/>
        <v>2.3409105057974777</v>
      </c>
      <c r="K73" s="2">
        <f t="shared" si="5"/>
        <v>9.697594918453456</v>
      </c>
      <c r="O73" s="2"/>
    </row>
    <row r="74" spans="1:15" x14ac:dyDescent="0.25">
      <c r="A74" s="7">
        <f t="shared" si="8"/>
        <v>37196</v>
      </c>
      <c r="B74" s="37">
        <f>IFERROR(INDEX([1]IPCA_Cheio_sa!$B:$B,MATCH($A74,[1]IPCA_Cheio_sa!$A:$A,0)),"")</f>
        <v>0.64338491864254299</v>
      </c>
      <c r="C74" s="2">
        <f t="shared" si="9"/>
        <v>106.79562445427518</v>
      </c>
      <c r="D74" s="2">
        <f t="shared" si="10"/>
        <v>1.8084479975776668</v>
      </c>
      <c r="E74" s="2">
        <f t="shared" si="11"/>
        <v>7.4323975361859418</v>
      </c>
      <c r="F74" s="2">
        <f t="shared" si="12"/>
        <v>7.4323975361859418</v>
      </c>
      <c r="H74" s="37">
        <f>IFERROR(INDEX([1]IPCA_Cheio_x11!$B:$B,MATCH($A74,[1]IPCA_Cheio_x11!$A:$A,0)),"")</f>
        <v>0.59008773491845401</v>
      </c>
      <c r="I74" s="2">
        <f t="shared" si="6"/>
        <v>107.35917344066476</v>
      </c>
      <c r="J74" s="2">
        <f t="shared" si="7"/>
        <v>2.0627481195814035</v>
      </c>
      <c r="K74" s="2">
        <f t="shared" si="5"/>
        <v>8.5098171104250007</v>
      </c>
      <c r="O74" s="2"/>
    </row>
    <row r="75" spans="1:15" x14ac:dyDescent="0.25">
      <c r="A75" s="7">
        <f t="shared" si="8"/>
        <v>37226</v>
      </c>
      <c r="B75" s="37">
        <f>IFERROR(INDEX([1]IPCA_Cheio_sa!$B:$B,MATCH($A75,[1]IPCA_Cheio_sa!$A:$A,0)),"")</f>
        <v>0.54365744195826005</v>
      </c>
      <c r="C75" s="2">
        <f t="shared" si="9"/>
        <v>107.37622681430665</v>
      </c>
      <c r="D75" s="2">
        <f t="shared" si="10"/>
        <v>1.8591470021049439</v>
      </c>
      <c r="E75" s="2">
        <f t="shared" si="11"/>
        <v>7.6465560126234733</v>
      </c>
      <c r="F75" s="2">
        <f t="shared" si="12"/>
        <v>7.6465560126234733</v>
      </c>
      <c r="H75" s="37">
        <f>IFERROR(INDEX([1]IPCA_Cheio_x11!$B:$B,MATCH($A75,[1]IPCA_Cheio_x11!$A:$A,0)),"")</f>
        <v>0.29180106722620902</v>
      </c>
      <c r="I75" s="2">
        <f t="shared" si="6"/>
        <v>107.67244865452986</v>
      </c>
      <c r="J75" s="2">
        <f t="shared" si="7"/>
        <v>1.6834801834041846</v>
      </c>
      <c r="K75" s="2">
        <f t="shared" si="5"/>
        <v>6.9058835616433001</v>
      </c>
      <c r="O75" s="2"/>
    </row>
    <row r="76" spans="1:15" x14ac:dyDescent="0.25">
      <c r="A76" s="7">
        <f t="shared" si="8"/>
        <v>37257</v>
      </c>
      <c r="B76" s="37">
        <f>IFERROR(INDEX([1]IPCA_Cheio_sa!$B:$B,MATCH($A76,[1]IPCA_Cheio_sa!$A:$A,0)),"")</f>
        <v>0.58652531117914097</v>
      </c>
      <c r="C76" s="2">
        <f t="shared" si="9"/>
        <v>108.00601556276168</v>
      </c>
      <c r="D76" s="2">
        <f t="shared" si="10"/>
        <v>1.784048301210861</v>
      </c>
      <c r="E76" s="2">
        <f t="shared" si="11"/>
        <v>7.3294443635008477</v>
      </c>
      <c r="F76" s="2">
        <f t="shared" si="12"/>
        <v>7.3294443635008477</v>
      </c>
      <c r="H76" s="37">
        <f>IFERROR(INDEX([1]IPCA_Cheio_x11!$B:$B,MATCH($A76,[1]IPCA_Cheio_x11!$A:$A,0)),"")</f>
        <v>0.20452419318718701</v>
      </c>
      <c r="I76" s="2">
        <f t="shared" si="6"/>
        <v>107.89266486142543</v>
      </c>
      <c r="J76" s="2">
        <f t="shared" si="7"/>
        <v>1.0899420752632061</v>
      </c>
      <c r="K76" s="2">
        <f t="shared" si="5"/>
        <v>4.4315660650001032</v>
      </c>
      <c r="O76" s="2"/>
    </row>
    <row r="77" spans="1:15" x14ac:dyDescent="0.25">
      <c r="A77" s="7">
        <f t="shared" si="8"/>
        <v>37288</v>
      </c>
      <c r="B77" s="37">
        <f>IFERROR(INDEX([1]IPCA_Cheio_sa!$B:$B,MATCH($A77,[1]IPCA_Cheio_sa!$A:$A,0)),"")</f>
        <v>0.52417796841062803</v>
      </c>
      <c r="C77" s="2">
        <f t="shared" si="9"/>
        <v>108.57215930089981</v>
      </c>
      <c r="D77" s="2">
        <f t="shared" si="10"/>
        <v>1.663490293448544</v>
      </c>
      <c r="E77" s="2">
        <f t="shared" si="11"/>
        <v>6.8218421126806206</v>
      </c>
      <c r="F77" s="2">
        <f t="shared" si="12"/>
        <v>6.8218421126806206</v>
      </c>
      <c r="H77" s="37">
        <f>IFERROR(INDEX([1]IPCA_Cheio_x11!$B:$B,MATCH($A77,[1]IPCA_Cheio_x11!$A:$A,0)),"")</f>
        <v>0.24309363160712999</v>
      </c>
      <c r="I77" s="2">
        <f t="shared" si="6"/>
        <v>108.15494505867477</v>
      </c>
      <c r="J77" s="2">
        <f t="shared" si="7"/>
        <v>0.74122368169107222</v>
      </c>
      <c r="K77" s="2">
        <f t="shared" si="5"/>
        <v>2.9980226764325657</v>
      </c>
      <c r="O77" s="2"/>
    </row>
    <row r="78" spans="1:15" x14ac:dyDescent="0.25">
      <c r="A78" s="7">
        <f t="shared" si="8"/>
        <v>37316</v>
      </c>
      <c r="B78" s="37">
        <f>IFERROR(INDEX([1]IPCA_Cheio_sa!$B:$B,MATCH($A78,[1]IPCA_Cheio_sa!$A:$A,0)),"")</f>
        <v>0.72588946063344495</v>
      </c>
      <c r="C78" s="2">
        <f t="shared" si="9"/>
        <v>109.36027316244721</v>
      </c>
      <c r="D78" s="2">
        <f t="shared" si="10"/>
        <v>1.8477519717392532</v>
      </c>
      <c r="E78" s="2">
        <f t="shared" si="11"/>
        <v>7.5983942131387039</v>
      </c>
      <c r="F78" s="2">
        <f t="shared" si="12"/>
        <v>7.5983942131387039</v>
      </c>
      <c r="H78" s="37">
        <f>IFERROR(INDEX([1]IPCA_Cheio_x11!$B:$B,MATCH($A78,[1]IPCA_Cheio_x11!$A:$A,0)),"")</f>
        <v>0.57572253915497795</v>
      </c>
      <c r="I78" s="2">
        <f t="shared" si="6"/>
        <v>108.77761745458825</v>
      </c>
      <c r="J78" s="2">
        <f t="shared" si="7"/>
        <v>1.0264174483524124</v>
      </c>
      <c r="K78" s="2">
        <f t="shared" si="5"/>
        <v>4.1693154158082946</v>
      </c>
      <c r="O78" s="2"/>
    </row>
    <row r="79" spans="1:15" x14ac:dyDescent="0.25">
      <c r="A79" s="7">
        <f t="shared" si="8"/>
        <v>37347</v>
      </c>
      <c r="B79" s="37">
        <f>IFERROR(INDEX([1]IPCA_Cheio_sa!$B:$B,MATCH($A79,[1]IPCA_Cheio_sa!$A:$A,0)),"")</f>
        <v>0.79327800910854396</v>
      </c>
      <c r="C79" s="2">
        <f t="shared" si="9"/>
        <v>110.22780416014592</v>
      </c>
      <c r="D79" s="2">
        <f t="shared" si="10"/>
        <v>2.0570970846463421</v>
      </c>
      <c r="E79" s="2">
        <f t="shared" si="11"/>
        <v>8.4857871150209476</v>
      </c>
      <c r="F79" s="2">
        <f t="shared" si="12"/>
        <v>8.4857871150209476</v>
      </c>
      <c r="H79" s="37">
        <f>IFERROR(INDEX([1]IPCA_Cheio_x11!$B:$B,MATCH($A79,[1]IPCA_Cheio_x11!$A:$A,0)),"")</f>
        <v>0.76649266993811405</v>
      </c>
      <c r="I79" s="2">
        <f t="shared" si="6"/>
        <v>109.61138991891099</v>
      </c>
      <c r="J79" s="2">
        <f t="shared" si="7"/>
        <v>1.592995278866316</v>
      </c>
      <c r="K79" s="2">
        <f t="shared" si="5"/>
        <v>6.52586256812695</v>
      </c>
      <c r="O79" s="2"/>
    </row>
    <row r="80" spans="1:15" x14ac:dyDescent="0.25">
      <c r="A80" s="7">
        <f t="shared" si="8"/>
        <v>37377</v>
      </c>
      <c r="B80" s="37">
        <f>IFERROR(INDEX([1]IPCA_Cheio_sa!$B:$B,MATCH($A80,[1]IPCA_Cheio_sa!$A:$A,0)),"")</f>
        <v>0.64212645225313403</v>
      </c>
      <c r="C80" s="2">
        <f t="shared" si="9"/>
        <v>110.93560604839601</v>
      </c>
      <c r="D80" s="2">
        <f t="shared" si="10"/>
        <v>2.1768441953393225</v>
      </c>
      <c r="E80" s="2">
        <f t="shared" si="11"/>
        <v>8.9958443968793702</v>
      </c>
      <c r="F80" s="2">
        <f t="shared" si="12"/>
        <v>8.9958443968793702</v>
      </c>
      <c r="H80" s="37">
        <f>IFERROR(INDEX([1]IPCA_Cheio_x11!$B:$B,MATCH($A80,[1]IPCA_Cheio_x11!$A:$A,0)),"")</f>
        <v>0.48363715249060302</v>
      </c>
      <c r="I80" s="2">
        <f t="shared" si="6"/>
        <v>110.14151132392018</v>
      </c>
      <c r="J80" s="2">
        <f t="shared" si="7"/>
        <v>1.8367780263470079</v>
      </c>
      <c r="K80" s="2">
        <f t="shared" si="5"/>
        <v>7.5520274332164572</v>
      </c>
      <c r="O80" s="2"/>
    </row>
    <row r="81" spans="1:15" x14ac:dyDescent="0.25">
      <c r="A81" s="7">
        <f t="shared" si="8"/>
        <v>37408</v>
      </c>
      <c r="B81" s="37">
        <f>IFERROR(INDEX([1]IPCA_Cheio_sa!$B:$B,MATCH($A81,[1]IPCA_Cheio_sa!$A:$A,0)),"")</f>
        <v>0.74412600456802303</v>
      </c>
      <c r="C81" s="2">
        <f t="shared" si="9"/>
        <v>111.76110674132725</v>
      </c>
      <c r="D81" s="2">
        <f t="shared" si="10"/>
        <v>2.1953434363809254</v>
      </c>
      <c r="E81" s="2">
        <f t="shared" si="11"/>
        <v>9.0748011535225928</v>
      </c>
      <c r="F81" s="2">
        <f t="shared" si="12"/>
        <v>9.0748011535225928</v>
      </c>
      <c r="H81" s="37">
        <f>IFERROR(INDEX([1]IPCA_Cheio_x11!$B:$B,MATCH($A81,[1]IPCA_Cheio_x11!$A:$A,0)),"")</f>
        <v>0.82504796621466503</v>
      </c>
      <c r="I81" s="2">
        <f t="shared" si="6"/>
        <v>111.05023162305629</v>
      </c>
      <c r="J81" s="2">
        <f t="shared" si="7"/>
        <v>2.0892295875268641</v>
      </c>
      <c r="K81" s="2">
        <f t="shared" si="5"/>
        <v>8.6224779132530358</v>
      </c>
      <c r="O81" s="2"/>
    </row>
    <row r="82" spans="1:15" x14ac:dyDescent="0.25">
      <c r="A82" s="7">
        <f t="shared" si="8"/>
        <v>37438</v>
      </c>
      <c r="B82" s="37">
        <f>IFERROR(INDEX([1]IPCA_Cheio_sa!$B:$B,MATCH($A82,[1]IPCA_Cheio_sa!$A:$A,0)),"")</f>
        <v>1.08510947304162</v>
      </c>
      <c r="C82" s="2">
        <f t="shared" si="9"/>
        <v>112.97383709775355</v>
      </c>
      <c r="D82" s="2">
        <f t="shared" si="10"/>
        <v>2.49123436553087</v>
      </c>
      <c r="E82" s="2">
        <f t="shared" si="11"/>
        <v>10.343535387467195</v>
      </c>
      <c r="F82" s="2">
        <f t="shared" si="12"/>
        <v>10.343535387467195</v>
      </c>
      <c r="H82" s="37">
        <f>IFERROR(INDEX([1]IPCA_Cheio_x11!$B:$B,MATCH($A82,[1]IPCA_Cheio_x11!$A:$A,0)),"")</f>
        <v>0.97532515891721505</v>
      </c>
      <c r="I82" s="2">
        <f t="shared" si="6"/>
        <v>112.13333247111179</v>
      </c>
      <c r="J82" s="2">
        <f t="shared" si="7"/>
        <v>2.3008033691265917</v>
      </c>
      <c r="K82" s="2">
        <f t="shared" si="5"/>
        <v>9.5257351698970325</v>
      </c>
      <c r="O82" s="2"/>
    </row>
    <row r="83" spans="1:15" x14ac:dyDescent="0.25">
      <c r="A83" s="7">
        <f t="shared" si="8"/>
        <v>37469</v>
      </c>
      <c r="B83" s="37">
        <f>IFERROR(INDEX([1]IPCA_Cheio_sa!$B:$B,MATCH($A83,[1]IPCA_Cheio_sa!$A:$A,0)),"")</f>
        <v>0.79650379364720902</v>
      </c>
      <c r="C83" s="2">
        <f t="shared" si="9"/>
        <v>113.87367799606598</v>
      </c>
      <c r="D83" s="2">
        <f t="shared" si="10"/>
        <v>2.6484480973477664</v>
      </c>
      <c r="E83" s="2">
        <f t="shared" si="11"/>
        <v>11.022129008711712</v>
      </c>
      <c r="F83" s="2">
        <f t="shared" si="12"/>
        <v>11.022129008711712</v>
      </c>
      <c r="H83" s="37">
        <f>IFERROR(INDEX([1]IPCA_Cheio_x11!$B:$B,MATCH($A83,[1]IPCA_Cheio_x11!$A:$A,0)),"")</f>
        <v>0.81103406253392996</v>
      </c>
      <c r="I83" s="2">
        <f t="shared" si="6"/>
        <v>113.04277199290692</v>
      </c>
      <c r="J83" s="2">
        <f t="shared" si="7"/>
        <v>2.6341209904540808</v>
      </c>
      <c r="K83" s="2">
        <f t="shared" si="5"/>
        <v>10.960158547235267</v>
      </c>
      <c r="O83" s="2"/>
    </row>
    <row r="84" spans="1:15" x14ac:dyDescent="0.25">
      <c r="A84" s="7">
        <f t="shared" si="8"/>
        <v>37500</v>
      </c>
      <c r="B84" s="37">
        <f>IFERROR(INDEX([1]IPCA_Cheio_sa!$B:$B,MATCH($A84,[1]IPCA_Cheio_sa!$A:$A,0)),"")</f>
        <v>0.93300666314497105</v>
      </c>
      <c r="C84" s="2">
        <f t="shared" si="9"/>
        <v>114.93612699933753</v>
      </c>
      <c r="D84" s="2">
        <f t="shared" si="10"/>
        <v>2.8408990842931692</v>
      </c>
      <c r="E84" s="2">
        <f t="shared" si="11"/>
        <v>11.857075156262509</v>
      </c>
      <c r="F84" s="2">
        <f t="shared" si="12"/>
        <v>11.857075156262509</v>
      </c>
      <c r="H84" s="37">
        <f>IFERROR(INDEX([1]IPCA_Cheio_x11!$B:$B,MATCH($A84,[1]IPCA_Cheio_x11!$A:$A,0)),"")</f>
        <v>1.0803158938822699</v>
      </c>
      <c r="I84" s="2">
        <f t="shared" si="6"/>
        <v>114.26399102563138</v>
      </c>
      <c r="J84" s="2">
        <f t="shared" si="7"/>
        <v>2.8939691125397404</v>
      </c>
      <c r="K84" s="2">
        <f t="shared" si="5"/>
        <v>12.088144887971719</v>
      </c>
      <c r="O84" s="2"/>
    </row>
    <row r="85" spans="1:15" x14ac:dyDescent="0.25">
      <c r="A85" s="7">
        <f t="shared" si="8"/>
        <v>37530</v>
      </c>
      <c r="B85" s="37">
        <f>IFERROR(INDEX([1]IPCA_Cheio_sa!$B:$B,MATCH($A85,[1]IPCA_Cheio_sa!$A:$A,0)),"")</f>
        <v>1.0797608059455599</v>
      </c>
      <c r="C85" s="2">
        <f t="shared" si="9"/>
        <v>116.17716225054819</v>
      </c>
      <c r="D85" s="2">
        <f t="shared" si="10"/>
        <v>2.8354575139577509</v>
      </c>
      <c r="E85" s="2">
        <f t="shared" si="11"/>
        <v>11.833402479766431</v>
      </c>
      <c r="F85" s="2">
        <f t="shared" si="12"/>
        <v>11.833402479766431</v>
      </c>
      <c r="H85" s="37">
        <f>IFERROR(INDEX([1]IPCA_Cheio_x11!$B:$B,MATCH($A85,[1]IPCA_Cheio_x11!$A:$A,0)),"")</f>
        <v>1.28320081289934</v>
      </c>
      <c r="I85" s="2">
        <f t="shared" si="6"/>
        <v>115.73022748732352</v>
      </c>
      <c r="J85" s="2">
        <f t="shared" si="7"/>
        <v>3.2076947478024698</v>
      </c>
      <c r="K85" s="2">
        <f t="shared" si="5"/>
        <v>13.461445177330633</v>
      </c>
      <c r="O85" s="2"/>
    </row>
    <row r="86" spans="1:15" x14ac:dyDescent="0.25">
      <c r="A86" s="7">
        <f t="shared" si="8"/>
        <v>37561</v>
      </c>
      <c r="B86" s="37">
        <f>IFERROR(INDEX([1]IPCA_Cheio_sa!$B:$B,MATCH($A86,[1]IPCA_Cheio_sa!$A:$A,0)),"")</f>
        <v>2.6566434198662301</v>
      </c>
      <c r="C86" s="2">
        <f t="shared" si="9"/>
        <v>119.26357518686468</v>
      </c>
      <c r="D86" s="2">
        <f t="shared" si="10"/>
        <v>4.7332248203881822</v>
      </c>
      <c r="E86" s="2">
        <f t="shared" si="11"/>
        <v>20.320022390816959</v>
      </c>
      <c r="F86" s="2">
        <f t="shared" si="12"/>
        <v>20.320022390816959</v>
      </c>
      <c r="H86" s="37">
        <f>IFERROR(INDEX([1]IPCA_Cheio_x11!$B:$B,MATCH($A86,[1]IPCA_Cheio_x11!$A:$A,0)),"")</f>
        <v>2.8969411791340001</v>
      </c>
      <c r="I86" s="2">
        <f t="shared" si="6"/>
        <v>119.08286410410925</v>
      </c>
      <c r="J86" s="2">
        <f t="shared" si="7"/>
        <v>5.3431917890170988</v>
      </c>
      <c r="K86" s="2">
        <f t="shared" si="5"/>
        <v>23.147582756834993</v>
      </c>
      <c r="O86" s="2"/>
    </row>
    <row r="87" spans="1:15" x14ac:dyDescent="0.25">
      <c r="A87" s="7">
        <f t="shared" si="8"/>
        <v>37591</v>
      </c>
      <c r="B87" s="37">
        <f>IFERROR(INDEX([1]IPCA_Cheio_sa!$B:$B,MATCH($A87,[1]IPCA_Cheio_sa!$A:$A,0)),"")</f>
        <v>1.2402473850196201</v>
      </c>
      <c r="C87" s="2">
        <f t="shared" si="9"/>
        <v>120.74273855940068</v>
      </c>
      <c r="D87" s="2">
        <f t="shared" si="10"/>
        <v>5.0520334307911918</v>
      </c>
      <c r="E87" s="2">
        <f t="shared" si="11"/>
        <v>21.791744960119665</v>
      </c>
      <c r="F87" s="2">
        <f t="shared" si="12"/>
        <v>21.791744960119665</v>
      </c>
      <c r="H87" s="37">
        <f>IFERROR(INDEX([1]IPCA_Cheio_x11!$B:$B,MATCH($A87,[1]IPCA_Cheio_x11!$A:$A,0)),"")</f>
        <v>1.7684047220261401</v>
      </c>
      <c r="I87" s="2">
        <f t="shared" si="6"/>
        <v>121.1887310960503</v>
      </c>
      <c r="J87" s="2">
        <f t="shared" si="7"/>
        <v>6.0602994944099153</v>
      </c>
      <c r="K87" s="2">
        <f t="shared" si="5"/>
        <v>26.53521187004484</v>
      </c>
      <c r="O87" s="2"/>
    </row>
    <row r="88" spans="1:15" x14ac:dyDescent="0.25">
      <c r="A88" s="7">
        <f t="shared" si="8"/>
        <v>37622</v>
      </c>
      <c r="B88" s="37">
        <f>IFERROR(INDEX([1]IPCA_Cheio_sa!$B:$B,MATCH($A88,[1]IPCA_Cheio_sa!$A:$A,0)),"")</f>
        <v>1.38541189259282</v>
      </c>
      <c r="C88" s="2">
        <f t="shared" si="9"/>
        <v>122.41552281884488</v>
      </c>
      <c r="D88" s="2">
        <f t="shared" si="10"/>
        <v>5.3696961153544276</v>
      </c>
      <c r="E88" s="2">
        <f t="shared" si="11"/>
        <v>23.271565168364951</v>
      </c>
      <c r="F88" s="2">
        <f t="shared" si="12"/>
        <v>23.271565168364951</v>
      </c>
      <c r="H88" s="37">
        <f>IFERROR(INDEX([1]IPCA_Cheio_x11!$B:$B,MATCH($A88,[1]IPCA_Cheio_x11!$A:$A,0)),"")</f>
        <v>1.95222992410952</v>
      </c>
      <c r="I88" s="2">
        <f t="shared" si="6"/>
        <v>123.55461376915602</v>
      </c>
      <c r="J88" s="2">
        <f t="shared" si="7"/>
        <v>6.7608838690734752</v>
      </c>
      <c r="K88" s="2">
        <f t="shared" si="5"/>
        <v>29.911812666356163</v>
      </c>
      <c r="O88" s="2"/>
    </row>
    <row r="89" spans="1:15" x14ac:dyDescent="0.25">
      <c r="A89" s="7">
        <f t="shared" si="8"/>
        <v>37653</v>
      </c>
      <c r="B89" s="37">
        <f>IFERROR(INDEX([1]IPCA_Cheio_sa!$B:$B,MATCH($A89,[1]IPCA_Cheio_sa!$A:$A,0)),"")</f>
        <v>1.03529399077783</v>
      </c>
      <c r="C89" s="2">
        <f t="shared" si="9"/>
        <v>123.68288337036763</v>
      </c>
      <c r="D89" s="2">
        <f t="shared" si="10"/>
        <v>3.705496985629253</v>
      </c>
      <c r="E89" s="2">
        <f t="shared" si="11"/>
        <v>15.666370588196333</v>
      </c>
      <c r="F89" s="2">
        <f t="shared" si="12"/>
        <v>15.666370588196333</v>
      </c>
      <c r="H89" s="37">
        <f>IFERROR(INDEX([1]IPCA_Cheio_x11!$B:$B,MATCH($A89,[1]IPCA_Cheio_x11!$A:$A,0)),"")</f>
        <v>1.45021691299883</v>
      </c>
      <c r="I89" s="2">
        <f t="shared" si="6"/>
        <v>125.3464236748267</v>
      </c>
      <c r="J89" s="2">
        <f t="shared" si="7"/>
        <v>5.2598328213213641</v>
      </c>
      <c r="K89" s="2">
        <f t="shared" si="5"/>
        <v>22.758254242612729</v>
      </c>
      <c r="O89" s="2"/>
    </row>
    <row r="90" spans="1:15" x14ac:dyDescent="0.25">
      <c r="A90" s="7">
        <f t="shared" si="8"/>
        <v>37681</v>
      </c>
      <c r="B90" s="37">
        <f>IFERROR(INDEX([1]IPCA_Cheio_sa!$B:$B,MATCH($A90,[1]IPCA_Cheio_sa!$A:$A,0)),"")</f>
        <v>1.0617877887323599</v>
      </c>
      <c r="C90" s="2">
        <f t="shared" si="9"/>
        <v>124.99613312274629</v>
      </c>
      <c r="D90" s="2">
        <f t="shared" si="10"/>
        <v>3.5226918107817307</v>
      </c>
      <c r="E90" s="2">
        <f t="shared" si="11"/>
        <v>14.85296842785675</v>
      </c>
      <c r="F90" s="2">
        <f t="shared" si="12"/>
        <v>14.85296842785675</v>
      </c>
      <c r="H90" s="37">
        <f>IFERROR(INDEX([1]IPCA_Cheio_x11!$B:$B,MATCH($A90,[1]IPCA_Cheio_x11!$A:$A,0)),"")</f>
        <v>1.1859615725816499</v>
      </c>
      <c r="I90" s="2">
        <f t="shared" si="6"/>
        <v>126.83298409221551</v>
      </c>
      <c r="J90" s="2">
        <f t="shared" si="7"/>
        <v>4.6574074545691513</v>
      </c>
      <c r="K90" s="2">
        <f t="shared" si="5"/>
        <v>19.971997346463578</v>
      </c>
      <c r="O90" s="2"/>
    </row>
    <row r="91" spans="1:15" x14ac:dyDescent="0.25">
      <c r="A91" s="7">
        <f t="shared" si="8"/>
        <v>37712</v>
      </c>
      <c r="B91" s="37">
        <f>IFERROR(INDEX([1]IPCA_Cheio_sa!$B:$B,MATCH($A91,[1]IPCA_Cheio_sa!$A:$A,0)),"")</f>
        <v>0.85804576845613301</v>
      </c>
      <c r="C91" s="2">
        <f t="shared" si="9"/>
        <v>126.06865715373981</v>
      </c>
      <c r="D91" s="2">
        <f t="shared" si="10"/>
        <v>2.9842084163631544</v>
      </c>
      <c r="E91" s="2">
        <f t="shared" si="11"/>
        <v>12.481873312786496</v>
      </c>
      <c r="F91" s="2">
        <f t="shared" si="12"/>
        <v>12.481873312786496</v>
      </c>
      <c r="H91" s="37">
        <f>IFERROR(INDEX([1]IPCA_Cheio_x11!$B:$B,MATCH($A91,[1]IPCA_Cheio_x11!$A:$A,0)),"")</f>
        <v>0.93460750698246398</v>
      </c>
      <c r="I91" s="2">
        <f t="shared" si="6"/>
        <v>128.01837468287124</v>
      </c>
      <c r="J91" s="2">
        <f t="shared" si="7"/>
        <v>3.6127836731820517</v>
      </c>
      <c r="K91" s="2">
        <f t="shared" si="5"/>
        <v>15.253299323464219</v>
      </c>
      <c r="O91" s="2"/>
    </row>
    <row r="92" spans="1:15" x14ac:dyDescent="0.25">
      <c r="A92" s="7">
        <f t="shared" si="8"/>
        <v>37742</v>
      </c>
      <c r="B92" s="37">
        <f>IFERROR(INDEX([1]IPCA_Cheio_sa!$B:$B,MATCH($A92,[1]IPCA_Cheio_sa!$A:$A,0)),"")</f>
        <v>0.94773729651288197</v>
      </c>
      <c r="C92" s="2">
        <f t="shared" si="9"/>
        <v>127.26345683679874</v>
      </c>
      <c r="D92" s="2">
        <f t="shared" si="10"/>
        <v>2.894962802337897</v>
      </c>
      <c r="E92" s="2">
        <f t="shared" si="11"/>
        <v>12.092474877786152</v>
      </c>
      <c r="F92" s="2">
        <f t="shared" si="12"/>
        <v>12.092474877786152</v>
      </c>
      <c r="H92" s="37">
        <f>IFERROR(INDEX([1]IPCA_Cheio_x11!$B:$B,MATCH($A92,[1]IPCA_Cheio_x11!$A:$A,0)),"")</f>
        <v>0.83939073725594004</v>
      </c>
      <c r="I92" s="2">
        <f t="shared" si="6"/>
        <v>129.09294906194486</v>
      </c>
      <c r="J92" s="2">
        <f t="shared" si="7"/>
        <v>2.9889368019285545</v>
      </c>
      <c r="K92" s="2">
        <f t="shared" si="5"/>
        <v>12.502532569376147</v>
      </c>
      <c r="O92" s="2"/>
    </row>
    <row r="93" spans="1:15" x14ac:dyDescent="0.25">
      <c r="A93" s="7">
        <f t="shared" si="8"/>
        <v>37773</v>
      </c>
      <c r="B93" s="37">
        <f>IFERROR(INDEX([1]IPCA_Cheio_sa!$B:$B,MATCH($A93,[1]IPCA_Cheio_sa!$A:$A,0)),"")</f>
        <v>0.44588805786513103</v>
      </c>
      <c r="C93" s="2">
        <f t="shared" si="9"/>
        <v>127.83090939286038</v>
      </c>
      <c r="D93" s="2">
        <f t="shared" si="10"/>
        <v>2.2678911733456042</v>
      </c>
      <c r="E93" s="2">
        <f t="shared" si="11"/>
        <v>9.3848567751009462</v>
      </c>
      <c r="F93" s="2">
        <f t="shared" si="12"/>
        <v>9.3848567751009462</v>
      </c>
      <c r="H93" s="37">
        <f>IFERROR(INDEX([1]IPCA_Cheio_x11!$B:$B,MATCH($A93,[1]IPCA_Cheio_x11!$A:$A,0)),"")</f>
        <v>0.25335289074027201</v>
      </c>
      <c r="I93" s="2">
        <f t="shared" si="6"/>
        <v>129.42000978013516</v>
      </c>
      <c r="J93" s="2">
        <f t="shared" si="7"/>
        <v>2.0397104952121214</v>
      </c>
      <c r="K93" s="2">
        <f t="shared" si="5"/>
        <v>8.4118788442320458</v>
      </c>
      <c r="O93" s="2"/>
    </row>
    <row r="94" spans="1:15" x14ac:dyDescent="0.25">
      <c r="A94" s="7">
        <f t="shared" si="8"/>
        <v>37803</v>
      </c>
      <c r="B94" s="37">
        <f>IFERROR(INDEX([1]IPCA_Cheio_sa!$B:$B,MATCH($A94,[1]IPCA_Cheio_sa!$A:$A,0)),"")</f>
        <v>0.63642563293968102</v>
      </c>
      <c r="C94" s="2">
        <f t="shared" si="9"/>
        <v>128.64445806705643</v>
      </c>
      <c r="D94" s="2">
        <f t="shared" si="10"/>
        <v>2.0431731181014046</v>
      </c>
      <c r="E94" s="2">
        <f t="shared" si="11"/>
        <v>8.4265950193174621</v>
      </c>
      <c r="F94" s="2">
        <f t="shared" si="12"/>
        <v>8.4265950193174621</v>
      </c>
      <c r="H94" s="37">
        <f>IFERROR(INDEX([1]IPCA_Cheio_x11!$B:$B,MATCH($A94,[1]IPCA_Cheio_x11!$A:$A,0)),"")</f>
        <v>4.3636655535307899E-2</v>
      </c>
      <c r="I94" s="2">
        <f t="shared" si="6"/>
        <v>129.47648434399667</v>
      </c>
      <c r="J94" s="2">
        <f t="shared" si="7"/>
        <v>1.1389846689879413</v>
      </c>
      <c r="K94" s="2">
        <f t="shared" si="5"/>
        <v>4.6343685590551242</v>
      </c>
      <c r="O94" s="2"/>
    </row>
    <row r="95" spans="1:15" x14ac:dyDescent="0.25">
      <c r="A95" s="7">
        <f t="shared" si="8"/>
        <v>37834</v>
      </c>
      <c r="B95" s="37">
        <f>IFERROR(INDEX([1]IPCA_Cheio_sa!$B:$B,MATCH($A95,[1]IPCA_Cheio_sa!$A:$A,0)),"")</f>
        <v>0.518320528924617</v>
      </c>
      <c r="C95" s="2">
        <f t="shared" si="9"/>
        <v>129.3112487025418</v>
      </c>
      <c r="D95" s="2">
        <f t="shared" si="10"/>
        <v>1.6090965282902214</v>
      </c>
      <c r="E95" s="2">
        <f t="shared" si="11"/>
        <v>6.5934108190254692</v>
      </c>
      <c r="F95" s="2">
        <f t="shared" si="12"/>
        <v>6.5934108190254692</v>
      </c>
      <c r="H95" s="37">
        <f>IFERROR(INDEX([1]IPCA_Cheio_x11!$B:$B,MATCH($A95,[1]IPCA_Cheio_x11!$A:$A,0)),"")</f>
        <v>0.49626552559390402</v>
      </c>
      <c r="I95" s="2">
        <f t="shared" si="6"/>
        <v>130.11903149954691</v>
      </c>
      <c r="J95" s="2">
        <f t="shared" si="7"/>
        <v>0.79484003197547448</v>
      </c>
      <c r="K95" s="2">
        <f t="shared" si="5"/>
        <v>3.2174676302717975</v>
      </c>
      <c r="O95" s="2"/>
    </row>
    <row r="96" spans="1:15" x14ac:dyDescent="0.25">
      <c r="A96" s="7">
        <f t="shared" si="8"/>
        <v>37865</v>
      </c>
      <c r="B96" s="37">
        <f>IFERROR(INDEX([1]IPCA_Cheio_sa!$B:$B,MATCH($A96,[1]IPCA_Cheio_sa!$A:$A,0)),"")</f>
        <v>0.85047807522640295</v>
      </c>
      <c r="C96" s="2">
        <f t="shared" si="9"/>
        <v>130.4110125215584</v>
      </c>
      <c r="D96" s="2">
        <f t="shared" si="10"/>
        <v>2.0183718796591199</v>
      </c>
      <c r="E96" s="2">
        <f t="shared" si="11"/>
        <v>8.3212226149279811</v>
      </c>
      <c r="F96" s="2">
        <f t="shared" si="12"/>
        <v>8.3212226149279811</v>
      </c>
      <c r="H96" s="37">
        <f>IFERROR(INDEX([1]IPCA_Cheio_x11!$B:$B,MATCH($A96,[1]IPCA_Cheio_x11!$A:$A,0)),"")</f>
        <v>1.08328633567715</v>
      </c>
      <c r="I96" s="2">
        <f t="shared" si="6"/>
        <v>131.52859318789694</v>
      </c>
      <c r="J96" s="2">
        <f t="shared" si="7"/>
        <v>1.6292561029348951</v>
      </c>
      <c r="K96" s="2">
        <f t="shared" si="5"/>
        <v>6.6780299130466458</v>
      </c>
      <c r="O96" s="2"/>
    </row>
    <row r="97" spans="1:15" x14ac:dyDescent="0.25">
      <c r="A97" s="7">
        <f t="shared" si="8"/>
        <v>37895</v>
      </c>
      <c r="B97" s="37">
        <f>IFERROR(INDEX([1]IPCA_Cheio_sa!$B:$B,MATCH($A97,[1]IPCA_Cheio_sa!$A:$A,0)),"")</f>
        <v>0.38452193724725398</v>
      </c>
      <c r="C97" s="2">
        <f t="shared" si="9"/>
        <v>130.91247147329005</v>
      </c>
      <c r="D97" s="2">
        <f t="shared" si="10"/>
        <v>1.7630090252713559</v>
      </c>
      <c r="E97" s="2">
        <f t="shared" si="11"/>
        <v>7.2407297258305192</v>
      </c>
      <c r="F97" s="2">
        <f t="shared" si="12"/>
        <v>7.2407297258305192</v>
      </c>
      <c r="H97" s="37">
        <f>IFERROR(INDEX([1]IPCA_Cheio_x11!$B:$B,MATCH($A97,[1]IPCA_Cheio_x11!$A:$A,0)),"")</f>
        <v>0.28197656870530902</v>
      </c>
      <c r="I97" s="2">
        <f t="shared" si="6"/>
        <v>131.89947300183454</v>
      </c>
      <c r="J97" s="2">
        <f t="shared" si="7"/>
        <v>1.8713735317375413</v>
      </c>
      <c r="K97" s="2">
        <f t="shared" si="5"/>
        <v>7.6982501741021947</v>
      </c>
      <c r="O97" s="2"/>
    </row>
    <row r="98" spans="1:15" x14ac:dyDescent="0.25">
      <c r="A98" s="7">
        <f t="shared" si="8"/>
        <v>37926</v>
      </c>
      <c r="B98" s="37">
        <f>IFERROR(INDEX([1]IPCA_Cheio_sa!$B:$B,MATCH($A98,[1]IPCA_Cheio_sa!$A:$A,0)),"")</f>
        <v>0.54463972441424402</v>
      </c>
      <c r="C98" s="2">
        <f t="shared" si="9"/>
        <v>131.62547279714607</v>
      </c>
      <c r="D98" s="2">
        <f t="shared" si="10"/>
        <v>1.7896541235385754</v>
      </c>
      <c r="E98" s="2">
        <f t="shared" si="11"/>
        <v>7.353091271382084</v>
      </c>
      <c r="F98" s="2">
        <f t="shared" si="12"/>
        <v>7.353091271382084</v>
      </c>
      <c r="H98" s="37">
        <f>IFERROR(INDEX([1]IPCA_Cheio_x11!$B:$B,MATCH($A98,[1]IPCA_Cheio_x11!$A:$A,0)),"")</f>
        <v>0.226621398188942</v>
      </c>
      <c r="I98" s="2">
        <f t="shared" si="6"/>
        <v>132.19838543175513</v>
      </c>
      <c r="J98" s="2">
        <f t="shared" si="7"/>
        <v>1.5980398165009957</v>
      </c>
      <c r="K98" s="2">
        <f t="shared" si="5"/>
        <v>6.5470220485451813</v>
      </c>
      <c r="O98" s="2"/>
    </row>
    <row r="99" spans="1:15" x14ac:dyDescent="0.25">
      <c r="A99" s="7">
        <f t="shared" si="8"/>
        <v>37956</v>
      </c>
      <c r="B99" s="37">
        <f>IFERROR(INDEX([1]IPCA_Cheio_sa!$B:$B,MATCH($A99,[1]IPCA_Cheio_sa!$A:$A,0)),"")</f>
        <v>0.38772593337746197</v>
      </c>
      <c r="C99" s="2">
        <f t="shared" si="9"/>
        <v>132.1358188901113</v>
      </c>
      <c r="D99" s="2">
        <f t="shared" si="10"/>
        <v>1.3225925749696721</v>
      </c>
      <c r="E99" s="2">
        <f t="shared" si="11"/>
        <v>5.3962538455369469</v>
      </c>
      <c r="F99" s="2">
        <f t="shared" si="12"/>
        <v>5.3962538455369469</v>
      </c>
      <c r="H99" s="37">
        <f>IFERROR(INDEX([1]IPCA_Cheio_x11!$B:$B,MATCH($A99,[1]IPCA_Cheio_x11!$A:$A,0)),"")</f>
        <v>0.22062747294512999</v>
      </c>
      <c r="I99" s="2">
        <f t="shared" si="6"/>
        <v>132.49005138880747</v>
      </c>
      <c r="J99" s="2">
        <f t="shared" ref="J99:J127" si="13">IFERROR(100*(I99/I96-1),"")</f>
        <v>0.73098797577575425</v>
      </c>
      <c r="K99" s="2">
        <f t="shared" si="5"/>
        <v>2.9561690333158142</v>
      </c>
      <c r="O99" s="2"/>
    </row>
    <row r="100" spans="1:15" x14ac:dyDescent="0.25">
      <c r="A100" s="7">
        <f t="shared" si="8"/>
        <v>37987</v>
      </c>
      <c r="B100" s="37">
        <f>IFERROR(INDEX([1]IPCA_Cheio_sa!$B:$B,MATCH($A100,[1]IPCA_Cheio_sa!$A:$A,0)),"")</f>
        <v>0.60406101670576595</v>
      </c>
      <c r="C100" s="2">
        <f t="shared" si="9"/>
        <v>132.93399986113138</v>
      </c>
      <c r="D100" s="2">
        <f t="shared" si="10"/>
        <v>1.5441831974379872</v>
      </c>
      <c r="E100" s="2">
        <f t="shared" si="11"/>
        <v>6.3212814234484771</v>
      </c>
      <c r="F100" s="2">
        <f t="shared" si="12"/>
        <v>6.3212814234484771</v>
      </c>
      <c r="H100" s="37">
        <f>IFERROR(INDEX([1]IPCA_Cheio_x11!$B:$B,MATCH($A100,[1]IPCA_Cheio_x11!$A:$A,0)),"")</f>
        <v>0.48868461274211999</v>
      </c>
      <c r="I100" s="2">
        <f t="shared" si="6"/>
        <v>133.13750988335869</v>
      </c>
      <c r="J100" s="2">
        <f t="shared" si="13"/>
        <v>0.93862155272366188</v>
      </c>
      <c r="K100" s="2">
        <f t="shared" si="5"/>
        <v>3.8076783863753239</v>
      </c>
      <c r="O100" s="2"/>
    </row>
    <row r="101" spans="1:15" x14ac:dyDescent="0.25">
      <c r="A101" s="7">
        <f t="shared" si="8"/>
        <v>38018</v>
      </c>
      <c r="B101" s="37">
        <f>IFERROR(INDEX([1]IPCA_Cheio_sa!$B:$B,MATCH($A101,[1]IPCA_Cheio_sa!$A:$A,0)),"")</f>
        <v>0.46263222205437499</v>
      </c>
      <c r="C101" s="2">
        <f t="shared" si="9"/>
        <v>133.54899537855471</v>
      </c>
      <c r="D101" s="2">
        <f t="shared" si="10"/>
        <v>1.4613604346729092</v>
      </c>
      <c r="E101" s="2">
        <f t="shared" si="11"/>
        <v>5.9748290960976114</v>
      </c>
      <c r="F101" s="2">
        <f t="shared" si="12"/>
        <v>5.9748290960976114</v>
      </c>
      <c r="H101" s="37">
        <f>IFERROR(INDEX([1]IPCA_Cheio_x11!$B:$B,MATCH($A101,[1]IPCA_Cheio_x11!$A:$A,0)),"")</f>
        <v>0.48383748359082501</v>
      </c>
      <c r="I101" s="2">
        <f t="shared" si="6"/>
        <v>133.78167906089382</v>
      </c>
      <c r="J101" s="2">
        <f t="shared" si="13"/>
        <v>1.1976648761387709</v>
      </c>
      <c r="K101" s="2">
        <f t="shared" si="5"/>
        <v>4.8774128041468412</v>
      </c>
      <c r="O101" s="2"/>
    </row>
    <row r="102" spans="1:15" x14ac:dyDescent="0.25">
      <c r="A102" s="7">
        <f t="shared" si="8"/>
        <v>38047</v>
      </c>
      <c r="B102" s="37">
        <f>IFERROR(INDEX([1]IPCA_Cheio_sa!$B:$B,MATCH($A102,[1]IPCA_Cheio_sa!$A:$A,0)),"")</f>
        <v>0.56468058681386701</v>
      </c>
      <c r="C102" s="2">
        <f t="shared" si="9"/>
        <v>134.30312062934235</v>
      </c>
      <c r="D102" s="2">
        <f t="shared" si="10"/>
        <v>1.6402075965741281</v>
      </c>
      <c r="E102" s="2">
        <f t="shared" si="11"/>
        <v>6.7240195292066485</v>
      </c>
      <c r="F102" s="2">
        <f t="shared" si="12"/>
        <v>6.7240195292066485</v>
      </c>
      <c r="H102" s="37">
        <f>IFERROR(INDEX([1]IPCA_Cheio_x11!$B:$B,MATCH($A102,[1]IPCA_Cheio_x11!$A:$A,0)),"")</f>
        <v>0.40878980824262301</v>
      </c>
      <c r="I102" s="2">
        <f t="shared" si="6"/>
        <v>134.32856493019059</v>
      </c>
      <c r="J102" s="2">
        <f t="shared" si="13"/>
        <v>1.387661580708266</v>
      </c>
      <c r="K102" s="2">
        <f t="shared" si="5"/>
        <v>5.6672551455847708</v>
      </c>
      <c r="O102" s="2"/>
    </row>
    <row r="103" spans="1:15" x14ac:dyDescent="0.25">
      <c r="A103" s="7">
        <f t="shared" si="8"/>
        <v>38078</v>
      </c>
      <c r="B103" s="37">
        <f>IFERROR(INDEX([1]IPCA_Cheio_sa!$B:$B,MATCH($A103,[1]IPCA_Cheio_sa!$A:$A,0)),"")</f>
        <v>0.39308373729650298</v>
      </c>
      <c r="C103" s="2">
        <f t="shared" si="9"/>
        <v>134.83104435521798</v>
      </c>
      <c r="D103" s="2">
        <f t="shared" si="10"/>
        <v>1.4270574089911836</v>
      </c>
      <c r="E103" s="2">
        <f t="shared" si="11"/>
        <v>5.8315858310644009</v>
      </c>
      <c r="F103" s="2">
        <f t="shared" si="12"/>
        <v>5.8315858310644009</v>
      </c>
      <c r="H103" s="37">
        <f>IFERROR(INDEX([1]IPCA_Cheio_x11!$B:$B,MATCH($A103,[1]IPCA_Cheio_x11!$A:$A,0)),"")</f>
        <v>0.34079826039545902</v>
      </c>
      <c r="I103" s="2">
        <f t="shared" si="6"/>
        <v>134.78635434268688</v>
      </c>
      <c r="J103" s="2">
        <f t="shared" si="13"/>
        <v>1.2384522294075717</v>
      </c>
      <c r="K103" s="2">
        <f t="shared" si="5"/>
        <v>5.0465969028742119</v>
      </c>
      <c r="O103" s="2"/>
    </row>
    <row r="104" spans="1:15" x14ac:dyDescent="0.25">
      <c r="A104" s="7">
        <f t="shared" si="8"/>
        <v>38108</v>
      </c>
      <c r="B104" s="37">
        <f>IFERROR(INDEX([1]IPCA_Cheio_sa!$B:$B,MATCH($A104,[1]IPCA_Cheio_sa!$A:$A,0)),"")</f>
        <v>0.586715757358936</v>
      </c>
      <c r="C104" s="2">
        <f t="shared" si="9"/>
        <v>135.62211933826165</v>
      </c>
      <c r="D104" s="2">
        <f t="shared" si="10"/>
        <v>1.5523321263709366</v>
      </c>
      <c r="E104" s="2">
        <f t="shared" si="11"/>
        <v>6.3554146977820691</v>
      </c>
      <c r="F104" s="2">
        <f t="shared" si="12"/>
        <v>6.3554146977820691</v>
      </c>
      <c r="H104" s="37">
        <f>IFERROR(INDEX([1]IPCA_Cheio_x11!$B:$B,MATCH($A104,[1]IPCA_Cheio_x11!$A:$A,0)),"")</f>
        <v>0.67347351103194497</v>
      </c>
      <c r="I104" s="2">
        <f t="shared" si="6"/>
        <v>135.69410473567055</v>
      </c>
      <c r="J104" s="2">
        <f t="shared" si="13"/>
        <v>1.4295123877958282</v>
      </c>
      <c r="K104" s="2">
        <f t="shared" si="5"/>
        <v>5.8418325537765714</v>
      </c>
      <c r="O104" s="2"/>
    </row>
    <row r="105" spans="1:15" x14ac:dyDescent="0.25">
      <c r="A105" s="7">
        <f t="shared" si="8"/>
        <v>38139</v>
      </c>
      <c r="B105" s="37">
        <f>IFERROR(INDEX([1]IPCA_Cheio_sa!$B:$B,MATCH($A105,[1]IPCA_Cheio_sa!$A:$A,0)),"")</f>
        <v>0.63853636822692506</v>
      </c>
      <c r="C105" s="2">
        <f t="shared" si="9"/>
        <v>136.48811589359659</v>
      </c>
      <c r="D105" s="2">
        <f t="shared" si="10"/>
        <v>1.6269132496813166</v>
      </c>
      <c r="E105" s="2">
        <f t="shared" si="11"/>
        <v>6.6681932838428937</v>
      </c>
      <c r="F105" s="2">
        <f t="shared" si="12"/>
        <v>6.6681932838428937</v>
      </c>
      <c r="H105" s="37">
        <f>IFERROR(INDEX([1]IPCA_Cheio_x11!$B:$B,MATCH($A105,[1]IPCA_Cheio_x11!$A:$A,0)),"")</f>
        <v>1.0983410849161599</v>
      </c>
      <c r="I105" s="2">
        <f t="shared" si="6"/>
        <v>137.18448883779158</v>
      </c>
      <c r="J105" s="2">
        <f t="shared" si="13"/>
        <v>2.1260734149026073</v>
      </c>
      <c r="K105" s="2">
        <f t="shared" si="5"/>
        <v>8.7793694824004795</v>
      </c>
      <c r="O105" s="2"/>
    </row>
    <row r="106" spans="1:15" x14ac:dyDescent="0.25">
      <c r="A106" s="7">
        <f t="shared" si="8"/>
        <v>38169</v>
      </c>
      <c r="B106" s="37">
        <f>IFERROR(INDEX([1]IPCA_Cheio_sa!$B:$B,MATCH($A106,[1]IPCA_Cheio_sa!$A:$A,0)),"")</f>
        <v>0.742867690518211</v>
      </c>
      <c r="C106" s="2">
        <f t="shared" si="9"/>
        <v>137.50204200796716</v>
      </c>
      <c r="D106" s="2">
        <f t="shared" si="10"/>
        <v>1.9809960425080764</v>
      </c>
      <c r="E106" s="2">
        <f t="shared" si="11"/>
        <v>8.1625699347641181</v>
      </c>
      <c r="F106" s="2">
        <f t="shared" si="12"/>
        <v>8.1625699347641181</v>
      </c>
      <c r="H106" s="37">
        <f>IFERROR(INDEX([1]IPCA_Cheio_x11!$B:$B,MATCH($A106,[1]IPCA_Cheio_x11!$A:$A,0)),"")</f>
        <v>0.83190536703289397</v>
      </c>
      <c r="I106" s="2">
        <f t="shared" si="6"/>
        <v>138.32573396316982</v>
      </c>
      <c r="J106" s="2">
        <f t="shared" si="13"/>
        <v>2.625918356307988</v>
      </c>
      <c r="K106" s="2">
        <f t="shared" si="5"/>
        <v>10.924690557829608</v>
      </c>
      <c r="O106" s="2"/>
    </row>
    <row r="107" spans="1:15" x14ac:dyDescent="0.25">
      <c r="A107" s="7">
        <f t="shared" si="8"/>
        <v>38200</v>
      </c>
      <c r="B107" s="37">
        <f>IFERROR(INDEX([1]IPCA_Cheio_sa!$B:$B,MATCH($A107,[1]IPCA_Cheio_sa!$A:$A,0)),"")</f>
        <v>0.60377916270442999</v>
      </c>
      <c r="C107" s="2">
        <f t="shared" si="9"/>
        <v>138.33225068590434</v>
      </c>
      <c r="D107" s="2">
        <f t="shared" si="10"/>
        <v>1.9982959718268578</v>
      </c>
      <c r="E107" s="2">
        <f t="shared" si="11"/>
        <v>8.2359828679410718</v>
      </c>
      <c r="F107" s="2">
        <f t="shared" si="12"/>
        <v>8.2359828679410718</v>
      </c>
      <c r="H107" s="37">
        <f>IFERROR(INDEX([1]IPCA_Cheio_x11!$B:$B,MATCH($A107,[1]IPCA_Cheio_x11!$A:$A,0)),"")</f>
        <v>0.83614895358420904</v>
      </c>
      <c r="I107" s="2">
        <f t="shared" si="6"/>
        <v>139.48234314024054</v>
      </c>
      <c r="J107" s="2">
        <f t="shared" si="13"/>
        <v>2.7917486997312224</v>
      </c>
      <c r="K107" s="2">
        <f t="shared" si="5"/>
        <v>11.643390591642632</v>
      </c>
      <c r="O107" s="2"/>
    </row>
    <row r="108" spans="1:15" x14ac:dyDescent="0.25">
      <c r="A108" s="7">
        <f t="shared" si="8"/>
        <v>38231</v>
      </c>
      <c r="B108" s="37">
        <f>IFERROR(INDEX([1]IPCA_Cheio_sa!$B:$B,MATCH($A108,[1]IPCA_Cheio_sa!$A:$A,0)),"")</f>
        <v>0.51503709095382</v>
      </c>
      <c r="C108" s="2">
        <f t="shared" si="9"/>
        <v>139.04471308568796</v>
      </c>
      <c r="D108" s="2">
        <f t="shared" si="10"/>
        <v>1.8731280561337993</v>
      </c>
      <c r="E108" s="2">
        <f t="shared" si="11"/>
        <v>7.7056698871194262</v>
      </c>
      <c r="F108" s="2">
        <f t="shared" si="12"/>
        <v>7.7056698871194262</v>
      </c>
      <c r="H108" s="37">
        <f>IFERROR(INDEX([1]IPCA_Cheio_x11!$B:$B,MATCH($A108,[1]IPCA_Cheio_x11!$A:$A,0)),"")</f>
        <v>0.56056212424670704</v>
      </c>
      <c r="I108" s="2">
        <f t="shared" si="6"/>
        <v>140.26422832589657</v>
      </c>
      <c r="J108" s="2">
        <f t="shared" si="13"/>
        <v>2.2449618861404286</v>
      </c>
      <c r="K108" s="2">
        <f t="shared" si="5"/>
        <v>9.286789888842284</v>
      </c>
      <c r="O108" s="2"/>
    </row>
    <row r="109" spans="1:15" x14ac:dyDescent="0.25">
      <c r="A109" s="7">
        <f t="shared" si="8"/>
        <v>38261</v>
      </c>
      <c r="B109" s="37">
        <f>IFERROR(INDEX([1]IPCA_Cheio_sa!$B:$B,MATCH($A109,[1]IPCA_Cheio_sa!$A:$A,0)),"")</f>
        <v>0.49219697808165402</v>
      </c>
      <c r="C109" s="2">
        <f t="shared" si="9"/>
        <v>139.72908696167801</v>
      </c>
      <c r="D109" s="2">
        <f t="shared" si="10"/>
        <v>1.6196450039496879</v>
      </c>
      <c r="E109" s="2">
        <f t="shared" si="11"/>
        <v>6.6376813870311802</v>
      </c>
      <c r="F109" s="2">
        <f t="shared" si="12"/>
        <v>6.6376813870311802</v>
      </c>
      <c r="H109" s="37">
        <f>IFERROR(INDEX([1]IPCA_Cheio_x11!$B:$B,MATCH($A109,[1]IPCA_Cheio_x11!$A:$A,0)),"")</f>
        <v>0.44251817074445698</v>
      </c>
      <c r="I109" s="2">
        <f t="shared" si="6"/>
        <v>140.88492302329314</v>
      </c>
      <c r="J109" s="2">
        <f t="shared" si="13"/>
        <v>1.8501178246447703</v>
      </c>
      <c r="K109" s="2">
        <f t="shared" si="5"/>
        <v>7.6083923069104165</v>
      </c>
      <c r="O109" s="2"/>
    </row>
    <row r="110" spans="1:15" x14ac:dyDescent="0.25">
      <c r="A110" s="7">
        <f t="shared" si="8"/>
        <v>38292</v>
      </c>
      <c r="B110" s="37">
        <f>IFERROR(INDEX([1]IPCA_Cheio_sa!$B:$B,MATCH($A110,[1]IPCA_Cheio_sa!$A:$A,0)),"")</f>
        <v>0.66180401360165197</v>
      </c>
      <c r="C110" s="2">
        <f t="shared" si="9"/>
        <v>140.65381966735933</v>
      </c>
      <c r="D110" s="2">
        <f t="shared" si="10"/>
        <v>1.6782557718418856</v>
      </c>
      <c r="E110" s="2">
        <f t="shared" si="11"/>
        <v>6.8839143178617945</v>
      </c>
      <c r="F110" s="2">
        <f t="shared" si="12"/>
        <v>6.8839143178617945</v>
      </c>
      <c r="H110" s="37">
        <f>IFERROR(INDEX([1]IPCA_Cheio_x11!$B:$B,MATCH($A110,[1]IPCA_Cheio_x11!$A:$A,0)),"")</f>
        <v>0.589806628997393</v>
      </c>
      <c r="I110" s="2">
        <f t="shared" si="6"/>
        <v>141.71587163854238</v>
      </c>
      <c r="J110" s="2">
        <f t="shared" si="13"/>
        <v>1.6012983780005596</v>
      </c>
      <c r="K110" s="2">
        <f t="shared" si="5"/>
        <v>6.5606918684788296</v>
      </c>
      <c r="O110" s="2"/>
    </row>
    <row r="111" spans="1:15" x14ac:dyDescent="0.25">
      <c r="A111" s="7">
        <f t="shared" si="8"/>
        <v>38322</v>
      </c>
      <c r="B111" s="37">
        <f>IFERROR(INDEX([1]IPCA_Cheio_sa!$B:$B,MATCH($A111,[1]IPCA_Cheio_sa!$A:$A,0)),"")</f>
        <v>0.64129820984040997</v>
      </c>
      <c r="C111" s="2">
        <f t="shared" si="9"/>
        <v>141.55583009495825</v>
      </c>
      <c r="D111" s="2">
        <f t="shared" si="10"/>
        <v>1.8059780580961693</v>
      </c>
      <c r="E111" s="2">
        <f t="shared" si="11"/>
        <v>7.4219723948842242</v>
      </c>
      <c r="F111" s="2">
        <f t="shared" si="12"/>
        <v>7.4219723948842242</v>
      </c>
      <c r="H111" s="37">
        <f>IFERROR(INDEX([1]IPCA_Cheio_x11!$B:$B,MATCH($A111,[1]IPCA_Cheio_x11!$A:$A,0)),"")</f>
        <v>0.61915013420448695</v>
      </c>
      <c r="I111" s="2">
        <f t="shared" si="6"/>
        <v>142.59330564798148</v>
      </c>
      <c r="J111" s="2">
        <f t="shared" si="13"/>
        <v>1.660492735662733</v>
      </c>
      <c r="K111" s="2">
        <f t="shared" si="5"/>
        <v>6.8092440607358418</v>
      </c>
      <c r="O111" s="2"/>
    </row>
    <row r="112" spans="1:15" x14ac:dyDescent="0.25">
      <c r="A112" s="7">
        <f t="shared" si="8"/>
        <v>38353</v>
      </c>
      <c r="B112" s="37">
        <f>IFERROR(INDEX([1]IPCA_Cheio_sa!$B:$B,MATCH($A112,[1]IPCA_Cheio_sa!$A:$A,0)),"")</f>
        <v>0.54251569808768396</v>
      </c>
      <c r="C112" s="2">
        <f t="shared" si="9"/>
        <v>142.32379269478173</v>
      </c>
      <c r="D112" s="2">
        <f t="shared" si="10"/>
        <v>1.8569546180569718</v>
      </c>
      <c r="E112" s="2">
        <f t="shared" si="11"/>
        <v>7.6372885102024002</v>
      </c>
      <c r="F112" s="2">
        <f t="shared" si="12"/>
        <v>7.6372885102024002</v>
      </c>
      <c r="H112" s="37">
        <f>IFERROR(INDEX([1]IPCA_Cheio_x11!$B:$B,MATCH($A112,[1]IPCA_Cheio_x11!$A:$A,0)),"")</f>
        <v>0.33736465118081499</v>
      </c>
      <c r="I112" s="2">
        <f t="shared" si="6"/>
        <v>143.07436505618799</v>
      </c>
      <c r="J112" s="2">
        <f t="shared" si="13"/>
        <v>1.5540641155284307</v>
      </c>
      <c r="K112" s="2">
        <f t="shared" si="5"/>
        <v>6.3626705089995239</v>
      </c>
      <c r="O112" s="2"/>
    </row>
    <row r="113" spans="1:15" x14ac:dyDescent="0.25">
      <c r="A113" s="7">
        <f t="shared" si="8"/>
        <v>38384</v>
      </c>
      <c r="B113" s="37">
        <f>IFERROR(INDEX([1]IPCA_Cheio_sa!$B:$B,MATCH($A113,[1]IPCA_Cheio_sa!$A:$A,0)),"")</f>
        <v>0.51189990844353395</v>
      </c>
      <c r="C113" s="2">
        <f t="shared" si="9"/>
        <v>143.05234805927969</v>
      </c>
      <c r="D113" s="2">
        <f t="shared" si="10"/>
        <v>1.7052707118745847</v>
      </c>
      <c r="E113" s="2">
        <f t="shared" si="11"/>
        <v>6.9975517312670821</v>
      </c>
      <c r="F113" s="2">
        <f t="shared" si="12"/>
        <v>6.9975517312670821</v>
      </c>
      <c r="H113" s="37">
        <f>IFERROR(INDEX([1]IPCA_Cheio_x11!$B:$B,MATCH($A113,[1]IPCA_Cheio_x11!$A:$A,0)),"")</f>
        <v>0.46390775332138601</v>
      </c>
      <c r="I113" s="2">
        <f t="shared" si="6"/>
        <v>143.73809812869899</v>
      </c>
      <c r="J113" s="2">
        <f t="shared" si="13"/>
        <v>1.426958368724196</v>
      </c>
      <c r="K113" s="2">
        <f t="shared" si="5"/>
        <v>5.8311724670792264</v>
      </c>
      <c r="O113" s="2"/>
    </row>
    <row r="114" spans="1:15" x14ac:dyDescent="0.25">
      <c r="A114" s="7">
        <f t="shared" si="8"/>
        <v>38412</v>
      </c>
      <c r="B114" s="37">
        <f>IFERROR(INDEX([1]IPCA_Cheio_sa!$B:$B,MATCH($A114,[1]IPCA_Cheio_sa!$A:$A,0)),"")</f>
        <v>0.560656264799966</v>
      </c>
      <c r="C114" s="2">
        <f t="shared" si="9"/>
        <v>143.85438001061752</v>
      </c>
      <c r="D114" s="2">
        <f t="shared" si="10"/>
        <v>1.6237762260426614</v>
      </c>
      <c r="E114" s="2">
        <f t="shared" si="11"/>
        <v>6.6550233413614102</v>
      </c>
      <c r="F114" s="2">
        <f t="shared" si="12"/>
        <v>6.6550233413614102</v>
      </c>
      <c r="H114" s="37">
        <f>IFERROR(INDEX([1]IPCA_Cheio_x11!$B:$B,MATCH($A114,[1]IPCA_Cheio_x11!$A:$A,0)),"")</f>
        <v>0.53742987677797105</v>
      </c>
      <c r="I114" s="2">
        <f t="shared" si="6"/>
        <v>144.51058961235503</v>
      </c>
      <c r="J114" s="2">
        <f t="shared" si="13"/>
        <v>1.344582030454311</v>
      </c>
      <c r="K114" s="2">
        <f t="shared" si="5"/>
        <v>5.4877777889110302</v>
      </c>
      <c r="O114" s="2"/>
    </row>
    <row r="115" spans="1:15" x14ac:dyDescent="0.25">
      <c r="A115" s="7">
        <f t="shared" si="8"/>
        <v>38443</v>
      </c>
      <c r="B115" s="37">
        <f>IFERROR(INDEX([1]IPCA_Cheio_sa!$B:$B,MATCH($A115,[1]IPCA_Cheio_sa!$A:$A,0)),"")</f>
        <v>0.62270802738810005</v>
      </c>
      <c r="C115" s="2">
        <f t="shared" si="9"/>
        <v>144.75017278269303</v>
      </c>
      <c r="D115" s="2">
        <f t="shared" si="10"/>
        <v>1.7048309646404247</v>
      </c>
      <c r="E115" s="2">
        <f t="shared" si="11"/>
        <v>6.9957012245255079</v>
      </c>
      <c r="F115" s="2">
        <f t="shared" si="12"/>
        <v>6.9957012245255079</v>
      </c>
      <c r="H115" s="37">
        <f>IFERROR(INDEX([1]IPCA_Cheio_x11!$B:$B,MATCH($A115,[1]IPCA_Cheio_x11!$A:$A,0)),"")</f>
        <v>0.853911430820813</v>
      </c>
      <c r="I115" s="2">
        <f t="shared" si="6"/>
        <v>145.74458205580149</v>
      </c>
      <c r="J115" s="2">
        <f t="shared" si="13"/>
        <v>1.8663140658110589</v>
      </c>
      <c r="K115" s="2">
        <f t="shared" si="5"/>
        <v>7.6768563314161486</v>
      </c>
      <c r="O115" s="2"/>
    </row>
    <row r="116" spans="1:15" x14ac:dyDescent="0.25">
      <c r="A116" s="7">
        <f t="shared" si="8"/>
        <v>38473</v>
      </c>
      <c r="B116" s="37">
        <f>IFERROR(INDEX([1]IPCA_Cheio_sa!$B:$B,MATCH($A116,[1]IPCA_Cheio_sa!$A:$A,0)),"")</f>
        <v>0.56576877244287105</v>
      </c>
      <c r="C116" s="2">
        <f t="shared" si="9"/>
        <v>145.56912405835462</v>
      </c>
      <c r="D116" s="2">
        <f t="shared" si="10"/>
        <v>1.7593391742384945</v>
      </c>
      <c r="E116" s="2">
        <f t="shared" si="11"/>
        <v>7.2252609924312816</v>
      </c>
      <c r="F116" s="2">
        <f t="shared" si="12"/>
        <v>7.2252609924312816</v>
      </c>
      <c r="H116" s="37">
        <f>IFERROR(INDEX([1]IPCA_Cheio_x11!$B:$B,MATCH($A116,[1]IPCA_Cheio_x11!$A:$A,0)),"")</f>
        <v>0.58218384975515802</v>
      </c>
      <c r="I116" s="2">
        <f t="shared" si="6"/>
        <v>146.59308347442354</v>
      </c>
      <c r="J116" s="2">
        <f t="shared" si="13"/>
        <v>1.9862412143287544</v>
      </c>
      <c r="K116" s="2">
        <f t="shared" si="5"/>
        <v>8.1848240823632281</v>
      </c>
      <c r="O116" s="2"/>
    </row>
    <row r="117" spans="1:15" x14ac:dyDescent="0.25">
      <c r="A117" s="7">
        <f t="shared" si="8"/>
        <v>38504</v>
      </c>
      <c r="B117" s="37">
        <f>IFERROR(INDEX([1]IPCA_Cheio_sa!$B:$B,MATCH($A117,[1]IPCA_Cheio_sa!$A:$A,0)),"")</f>
        <v>0.28111266061164603</v>
      </c>
      <c r="C117" s="2">
        <f t="shared" si="9"/>
        <v>145.97833729602411</v>
      </c>
      <c r="D117" s="2">
        <f t="shared" si="10"/>
        <v>1.4764634106030128</v>
      </c>
      <c r="E117" s="2">
        <f t="shared" si="11"/>
        <v>6.0379424898808098</v>
      </c>
      <c r="F117" s="2">
        <f t="shared" si="12"/>
        <v>6.0379424898808098</v>
      </c>
      <c r="H117" s="37">
        <f>IFERROR(INDEX([1]IPCA_Cheio_x11!$B:$B,MATCH($A117,[1]IPCA_Cheio_x11!$A:$A,0)),"")</f>
        <v>0.32008740791196399</v>
      </c>
      <c r="I117" s="2">
        <f t="shared" si="6"/>
        <v>147.06230947549503</v>
      </c>
      <c r="J117" s="2">
        <f t="shared" si="13"/>
        <v>1.7657666957036744</v>
      </c>
      <c r="K117" s="2">
        <f t="shared" si="5"/>
        <v>7.2523546419448914</v>
      </c>
      <c r="O117" s="2"/>
    </row>
    <row r="118" spans="1:15" x14ac:dyDescent="0.25">
      <c r="A118" s="7">
        <f t="shared" si="8"/>
        <v>38534</v>
      </c>
      <c r="B118" s="37">
        <f>IFERROR(INDEX([1]IPCA_Cheio_sa!$B:$B,MATCH($A118,[1]IPCA_Cheio_sa!$A:$A,0)),"")</f>
        <v>0.48278696261540999</v>
      </c>
      <c r="C118" s="2">
        <f t="shared" si="9"/>
        <v>146.68310167673206</v>
      </c>
      <c r="D118" s="2">
        <f t="shared" si="10"/>
        <v>1.3353551549405429</v>
      </c>
      <c r="E118" s="2">
        <f t="shared" si="11"/>
        <v>5.4493666707704058</v>
      </c>
      <c r="F118" s="2">
        <f t="shared" si="12"/>
        <v>5.4493666707704058</v>
      </c>
      <c r="H118" s="37">
        <f>IFERROR(INDEX([1]IPCA_Cheio_x11!$B:$B,MATCH($A118,[1]IPCA_Cheio_x11!$A:$A,0)),"")</f>
        <v>0.23019250108126799</v>
      </c>
      <c r="I118" s="2">
        <f t="shared" si="6"/>
        <v>147.40083588382456</v>
      </c>
      <c r="J118" s="2">
        <f t="shared" si="13"/>
        <v>1.1364085063477303</v>
      </c>
      <c r="K118" s="2">
        <f t="shared" si="5"/>
        <v>4.6237081849864747</v>
      </c>
      <c r="O118" s="2"/>
    </row>
    <row r="119" spans="1:15" x14ac:dyDescent="0.25">
      <c r="A119" s="7">
        <f t="shared" si="8"/>
        <v>38565</v>
      </c>
      <c r="B119" s="37">
        <f>IFERROR(INDEX([1]IPCA_Cheio_sa!$B:$B,MATCH($A119,[1]IPCA_Cheio_sa!$A:$A,0)),"")</f>
        <v>0.32001180074520202</v>
      </c>
      <c r="C119" s="2">
        <f t="shared" si="9"/>
        <v>147.15250491179671</v>
      </c>
      <c r="D119" s="2">
        <f t="shared" si="10"/>
        <v>1.0877175113091608</v>
      </c>
      <c r="E119" s="2">
        <f t="shared" si="11"/>
        <v>4.4223739723161071</v>
      </c>
      <c r="F119" s="2">
        <f t="shared" si="12"/>
        <v>4.4223739723161071</v>
      </c>
      <c r="H119" s="37">
        <f>IFERROR(INDEX([1]IPCA_Cheio_x11!$B:$B,MATCH($A119,[1]IPCA_Cheio_x11!$A:$A,0)),"")</f>
        <v>0.31594639305259598</v>
      </c>
      <c r="I119" s="2">
        <f t="shared" si="6"/>
        <v>147.86654350812887</v>
      </c>
      <c r="J119" s="2">
        <f t="shared" si="13"/>
        <v>0.8687040367272969</v>
      </c>
      <c r="K119" s="2">
        <f t="shared" si="5"/>
        <v>3.5203577444614442</v>
      </c>
      <c r="O119" s="2"/>
    </row>
    <row r="120" spans="1:15" x14ac:dyDescent="0.25">
      <c r="A120" s="7">
        <f t="shared" si="8"/>
        <v>38596</v>
      </c>
      <c r="B120" s="37">
        <f>IFERROR(INDEX([1]IPCA_Cheio_sa!$B:$B,MATCH($A120,[1]IPCA_Cheio_sa!$A:$A,0)),"")</f>
        <v>0.457662882265091</v>
      </c>
      <c r="C120" s="2">
        <f t="shared" si="9"/>
        <v>147.82596730710134</v>
      </c>
      <c r="D120" s="2">
        <f t="shared" si="10"/>
        <v>1.2656878036160224</v>
      </c>
      <c r="E120" s="2">
        <f t="shared" si="11"/>
        <v>5.1596827530681733</v>
      </c>
      <c r="F120" s="2">
        <f t="shared" si="12"/>
        <v>5.1596827530681733</v>
      </c>
      <c r="H120" s="37">
        <f>IFERROR(INDEX([1]IPCA_Cheio_x11!$B:$B,MATCH($A120,[1]IPCA_Cheio_x11!$A:$A,0)),"")</f>
        <v>0.52721374213752403</v>
      </c>
      <c r="I120" s="2">
        <f t="shared" si="6"/>
        <v>148.64611624552751</v>
      </c>
      <c r="J120" s="2">
        <f t="shared" si="13"/>
        <v>1.0769630748226344</v>
      </c>
      <c r="K120" s="2">
        <f t="shared" si="5"/>
        <v>4.3779442584314765</v>
      </c>
      <c r="O120" s="2"/>
    </row>
    <row r="121" spans="1:15" x14ac:dyDescent="0.25">
      <c r="A121" s="7">
        <f t="shared" si="8"/>
        <v>38626</v>
      </c>
      <c r="B121" s="37">
        <f>IFERROR(INDEX([1]IPCA_Cheio_sa!$B:$B,MATCH($A121,[1]IPCA_Cheio_sa!$A:$A,0)),"")</f>
        <v>0.48719737614972303</v>
      </c>
      <c r="C121" s="2">
        <f t="shared" si="9"/>
        <v>148.54617154108948</v>
      </c>
      <c r="D121" s="2">
        <f t="shared" si="10"/>
        <v>1.2701325804136188</v>
      </c>
      <c r="E121" s="2">
        <f t="shared" si="11"/>
        <v>5.1781467403305914</v>
      </c>
      <c r="F121" s="2">
        <f t="shared" si="12"/>
        <v>5.1781467403305914</v>
      </c>
      <c r="H121" s="37">
        <f>IFERROR(INDEX([1]IPCA_Cheio_x11!$B:$B,MATCH($A121,[1]IPCA_Cheio_x11!$A:$A,0)),"")</f>
        <v>0.76216860983149803</v>
      </c>
      <c r="I121" s="2">
        <f t="shared" si="6"/>
        <v>149.77905028328456</v>
      </c>
      <c r="J121" s="2">
        <f t="shared" si="13"/>
        <v>1.6134334552447394</v>
      </c>
      <c r="K121" s="2">
        <f t="shared" si="5"/>
        <v>6.6116106633532512</v>
      </c>
      <c r="O121" s="2"/>
    </row>
    <row r="122" spans="1:15" x14ac:dyDescent="0.25">
      <c r="A122" s="7">
        <f t="shared" si="8"/>
        <v>38657</v>
      </c>
      <c r="B122" s="37">
        <f>IFERROR(INDEX([1]IPCA_Cheio_sa!$B:$B,MATCH($A122,[1]IPCA_Cheio_sa!$A:$A,0)),"")</f>
        <v>0.46703596947049097</v>
      </c>
      <c r="C122" s="2">
        <f t="shared" si="9"/>
        <v>149.23993559345769</v>
      </c>
      <c r="D122" s="2">
        <f t="shared" si="10"/>
        <v>1.4185492003090161</v>
      </c>
      <c r="E122" s="2">
        <f t="shared" si="11"/>
        <v>5.7960795688504652</v>
      </c>
      <c r="F122" s="2">
        <f t="shared" si="12"/>
        <v>5.7960795688504652</v>
      </c>
      <c r="H122" s="37">
        <f>IFERROR(INDEX([1]IPCA_Cheio_x11!$B:$B,MATCH($A122,[1]IPCA_Cheio_x11!$A:$A,0)),"")</f>
        <v>0.46924783933377401</v>
      </c>
      <c r="I122" s="2">
        <f t="shared" si="6"/>
        <v>150.48188524051352</v>
      </c>
      <c r="J122" s="2">
        <f t="shared" si="13"/>
        <v>1.7687177033666623</v>
      </c>
      <c r="K122" s="2">
        <f t="shared" si="5"/>
        <v>7.2647956148926385</v>
      </c>
      <c r="O122" s="2"/>
    </row>
    <row r="123" spans="1:15" x14ac:dyDescent="0.25">
      <c r="A123" s="7">
        <f t="shared" si="8"/>
        <v>38687</v>
      </c>
      <c r="B123" s="37">
        <f>IFERROR(INDEX([1]IPCA_Cheio_sa!$B:$B,MATCH($A123,[1]IPCA_Cheio_sa!$A:$A,0)),"")</f>
        <v>0.23316461672681199</v>
      </c>
      <c r="C123" s="2">
        <f t="shared" si="9"/>
        <v>149.58791031728754</v>
      </c>
      <c r="D123" s="2">
        <f t="shared" si="10"/>
        <v>1.1919035892563157</v>
      </c>
      <c r="E123" s="2">
        <f t="shared" si="11"/>
        <v>4.8535317287762725</v>
      </c>
      <c r="F123" s="2">
        <f t="shared" si="12"/>
        <v>4.8535317287762725</v>
      </c>
      <c r="H123" s="37">
        <f>IFERROR(INDEX([1]IPCA_Cheio_x11!$B:$B,MATCH($A123,[1]IPCA_Cheio_x11!$A:$A,0)),"")</f>
        <v>0.16976761422088099</v>
      </c>
      <c r="I123" s="2">
        <f t="shared" si="6"/>
        <v>150.73735474692094</v>
      </c>
      <c r="J123" s="2">
        <f t="shared" si="13"/>
        <v>1.4068571411171016</v>
      </c>
      <c r="K123" s="2">
        <f t="shared" si="5"/>
        <v>5.7473011099369975</v>
      </c>
      <c r="O123" s="2"/>
    </row>
    <row r="124" spans="1:15" x14ac:dyDescent="0.25">
      <c r="A124" s="7">
        <f t="shared" si="8"/>
        <v>38718</v>
      </c>
      <c r="B124" s="37">
        <f>IFERROR(INDEX([1]IPCA_Cheio_sa!$B:$B,MATCH($A124,[1]IPCA_Cheio_sa!$A:$A,0)),"")</f>
        <v>0.50192696282397797</v>
      </c>
      <c r="C124" s="2">
        <f t="shared" si="9"/>
        <v>150.33873237229497</v>
      </c>
      <c r="D124" s="2">
        <f t="shared" si="10"/>
        <v>1.2067364729825059</v>
      </c>
      <c r="E124" s="2">
        <f t="shared" si="11"/>
        <v>4.915023693494569</v>
      </c>
      <c r="F124" s="2">
        <f t="shared" si="12"/>
        <v>4.915023693494569</v>
      </c>
      <c r="H124" s="37">
        <f>IFERROR(INDEX([1]IPCA_Cheio_x11!$B:$B,MATCH($A124,[1]IPCA_Cheio_x11!$A:$A,0)),"")</f>
        <v>0.38503078651579697</v>
      </c>
      <c r="I124" s="2">
        <f t="shared" si="6"/>
        <v>151.31773996947612</v>
      </c>
      <c r="J124" s="2">
        <f t="shared" si="13"/>
        <v>1.0273063444329322</v>
      </c>
      <c r="K124" s="2">
        <f t="shared" si="5"/>
        <v>4.1729816615529547</v>
      </c>
      <c r="O124" s="2"/>
    </row>
    <row r="125" spans="1:15" x14ac:dyDescent="0.25">
      <c r="A125" s="7">
        <f t="shared" si="8"/>
        <v>38749</v>
      </c>
      <c r="B125" s="37">
        <f>IFERROR(INDEX([1]IPCA_Cheio_sa!$B:$B,MATCH($A125,[1]IPCA_Cheio_sa!$A:$A,0)),"")</f>
        <v>0.26167704730243102</v>
      </c>
      <c r="C125" s="2">
        <f t="shared" si="9"/>
        <v>150.73213432811869</v>
      </c>
      <c r="D125" s="2">
        <f t="shared" si="10"/>
        <v>0.99986557132125675</v>
      </c>
      <c r="E125" s="2">
        <f t="shared" si="11"/>
        <v>4.0598469930974934</v>
      </c>
      <c r="F125" s="2">
        <f t="shared" si="12"/>
        <v>4.0598469930974934</v>
      </c>
      <c r="H125" s="37">
        <f>IFERROR(INDEX([1]IPCA_Cheio_x11!$B:$B,MATCH($A125,[1]IPCA_Cheio_x11!$A:$A,0)),"")</f>
        <v>0.27899944598283299</v>
      </c>
      <c r="I125" s="2">
        <f t="shared" si="6"/>
        <v>151.73991562566471</v>
      </c>
      <c r="J125" s="2">
        <f t="shared" si="13"/>
        <v>0.83600121246520942</v>
      </c>
      <c r="K125" s="2">
        <f t="shared" si="5"/>
        <v>3.3861729317931299</v>
      </c>
      <c r="O125" s="2"/>
    </row>
    <row r="126" spans="1:15" x14ac:dyDescent="0.25">
      <c r="A126" s="7">
        <f t="shared" si="8"/>
        <v>38777</v>
      </c>
      <c r="B126" s="37">
        <f>IFERROR(INDEX([1]IPCA_Cheio_sa!$B:$B,MATCH($A126,[1]IPCA_Cheio_sa!$A:$A,0)),"")</f>
        <v>0.419211419041565</v>
      </c>
      <c r="C126" s="2">
        <f t="shared" si="9"/>
        <v>151.36402064738721</v>
      </c>
      <c r="D126" s="2">
        <f t="shared" si="10"/>
        <v>1.187335478069329</v>
      </c>
      <c r="E126" s="2">
        <f t="shared" si="11"/>
        <v>4.8345993778204699</v>
      </c>
      <c r="F126" s="2">
        <f t="shared" si="12"/>
        <v>4.8345993778204699</v>
      </c>
      <c r="H126" s="37">
        <f>IFERROR(INDEX([1]IPCA_Cheio_x11!$B:$B,MATCH($A126,[1]IPCA_Cheio_x11!$A:$A,0)),"")</f>
        <v>0.368843380522968</v>
      </c>
      <c r="I126" s="2">
        <f t="shared" si="6"/>
        <v>152.29959826006112</v>
      </c>
      <c r="J126" s="2">
        <f t="shared" si="13"/>
        <v>1.0364010405802038</v>
      </c>
      <c r="K126" s="2">
        <f t="shared" si="5"/>
        <v>4.2104982336695018</v>
      </c>
      <c r="O126" s="2"/>
    </row>
    <row r="127" spans="1:15" x14ac:dyDescent="0.25">
      <c r="A127" s="7">
        <f t="shared" si="8"/>
        <v>38808</v>
      </c>
      <c r="B127" s="37">
        <f>IFERROR(INDEX([1]IPCA_Cheio_sa!$B:$B,MATCH($A127,[1]IPCA_Cheio_sa!$A:$A,0)),"")</f>
        <v>0.195791011704256</v>
      </c>
      <c r="C127" s="2">
        <f t="shared" si="9"/>
        <v>151.66037779476898</v>
      </c>
      <c r="D127" s="2">
        <f t="shared" si="10"/>
        <v>0.87911172431673901</v>
      </c>
      <c r="E127" s="2">
        <f t="shared" si="11"/>
        <v>3.5630895041506072</v>
      </c>
      <c r="F127" s="2">
        <f t="shared" si="12"/>
        <v>3.5630895041506072</v>
      </c>
      <c r="H127" s="37">
        <f>IFERROR(INDEX([1]IPCA_Cheio_x11!$B:$B,MATCH($A127,[1]IPCA_Cheio_x11!$A:$A,0)),"")</f>
        <v>0.18986725904829899</v>
      </c>
      <c r="I127" s="2">
        <f t="shared" si="6"/>
        <v>152.58876533281907</v>
      </c>
      <c r="J127" s="2">
        <f t="shared" si="13"/>
        <v>0.8399711518288111</v>
      </c>
      <c r="K127" s="2">
        <f t="shared" si="5"/>
        <v>3.402455254447001</v>
      </c>
      <c r="O127" s="2"/>
    </row>
    <row r="128" spans="1:15" x14ac:dyDescent="0.25">
      <c r="A128" s="7">
        <f t="shared" si="8"/>
        <v>38838</v>
      </c>
      <c r="B128" s="37">
        <f>IFERROR(INDEX([1]IPCA_Cheio_sa!$B:$B,MATCH($A128,[1]IPCA_Cheio_sa!$A:$A,0)),"")</f>
        <v>0.33248657434644802</v>
      </c>
      <c r="C128" s="2">
        <f t="shared" si="9"/>
        <v>152.16462818953971</v>
      </c>
      <c r="D128" s="2">
        <f t="shared" si="10"/>
        <v>0.95035731286250424</v>
      </c>
      <c r="E128" s="2">
        <f t="shared" si="11"/>
        <v>3.8559641456244353</v>
      </c>
      <c r="F128" s="2">
        <f t="shared" si="12"/>
        <v>3.8559641456244353</v>
      </c>
      <c r="H128" s="37">
        <f>IFERROR(INDEX([1]IPCA_Cheio_x11!$B:$B,MATCH($A128,[1]IPCA_Cheio_x11!$A:$A,0)),"")</f>
        <v>0.12141627394869101</v>
      </c>
      <c r="I128" s="2">
        <f t="shared" si="6"/>
        <v>152.77403292615048</v>
      </c>
      <c r="J128" s="2">
        <f t="shared" ref="J128:J191" si="14">IFERROR(100*(I128/I125-1),"")</f>
        <v>0.68150644227118473</v>
      </c>
      <c r="K128" s="2">
        <f t="shared" ref="K128:K191" si="15">IFERROR(100*((1+J128/100)^4-1),"")</f>
        <v>2.7540196571987918</v>
      </c>
      <c r="O128" s="2"/>
    </row>
    <row r="129" spans="1:15" x14ac:dyDescent="0.25">
      <c r="A129" s="7">
        <f t="shared" si="8"/>
        <v>38869</v>
      </c>
      <c r="B129" s="37">
        <f>IFERROR(INDEX([1]IPCA_Cheio_sa!$B:$B,MATCH($A129,[1]IPCA_Cheio_sa!$A:$A,0)),"")</f>
        <v>9.9715167644773506E-2</v>
      </c>
      <c r="C129" s="2">
        <f t="shared" si="9"/>
        <v>152.31635940363495</v>
      </c>
      <c r="D129" s="2">
        <f t="shared" si="10"/>
        <v>0.62917115452838512</v>
      </c>
      <c r="E129" s="2">
        <f t="shared" si="11"/>
        <v>2.5405357798738315</v>
      </c>
      <c r="F129" s="2">
        <f t="shared" si="12"/>
        <v>2.5405357798738315</v>
      </c>
      <c r="H129" s="37">
        <f>IFERROR(INDEX([1]IPCA_Cheio_x11!$B:$B,MATCH($A129,[1]IPCA_Cheio_x11!$A:$A,0)),"")</f>
        <v>6.65722367298337E-2</v>
      </c>
      <c r="I129" s="2">
        <f t="shared" ref="I129:I192" si="16">IFERROR(I128*(1+H129/100),"")</f>
        <v>152.8757380170118</v>
      </c>
      <c r="J129" s="2">
        <f t="shared" si="14"/>
        <v>0.37829368135751107</v>
      </c>
      <c r="K129" s="2">
        <f t="shared" si="15"/>
        <v>1.5217827669254946</v>
      </c>
      <c r="O129" s="2"/>
    </row>
    <row r="130" spans="1:15" x14ac:dyDescent="0.25">
      <c r="A130" s="7">
        <f t="shared" si="8"/>
        <v>38899</v>
      </c>
      <c r="B130" s="37">
        <f>IFERROR(INDEX([1]IPCA_Cheio_sa!$B:$B,MATCH($A130,[1]IPCA_Cheio_sa!$A:$A,0)),"")</f>
        <v>0.38723276302583098</v>
      </c>
      <c r="C130" s="2">
        <f t="shared" si="9"/>
        <v>152.90617825069401</v>
      </c>
      <c r="D130" s="2">
        <f t="shared" si="10"/>
        <v>0.82144095513918547</v>
      </c>
      <c r="E130" s="2">
        <f t="shared" si="11"/>
        <v>3.3264719023538891</v>
      </c>
      <c r="F130" s="2">
        <f t="shared" si="12"/>
        <v>3.3264719023538891</v>
      </c>
      <c r="H130" s="37">
        <f>IFERROR(INDEX([1]IPCA_Cheio_x11!$B:$B,MATCH($A130,[1]IPCA_Cheio_x11!$A:$A,0)),"")</f>
        <v>0.22152352645113299</v>
      </c>
      <c r="I130" s="2">
        <f t="shared" si="16"/>
        <v>153.21439374295528</v>
      </c>
      <c r="J130" s="2">
        <f t="shared" si="14"/>
        <v>0.41000948449358976</v>
      </c>
      <c r="K130" s="2">
        <f t="shared" si="15"/>
        <v>1.6501520031903194</v>
      </c>
      <c r="O130" s="2"/>
    </row>
    <row r="131" spans="1:15" x14ac:dyDescent="0.25">
      <c r="A131" s="7">
        <f t="shared" si="8"/>
        <v>38930</v>
      </c>
      <c r="B131" s="37">
        <f>IFERROR(INDEX([1]IPCA_Cheio_sa!$B:$B,MATCH($A131,[1]IPCA_Cheio_sa!$A:$A,0)),"")</f>
        <v>0.149957448446398</v>
      </c>
      <c r="C131" s="2">
        <f t="shared" si="9"/>
        <v>153.13547245411564</v>
      </c>
      <c r="D131" s="2">
        <f t="shared" si="10"/>
        <v>0.63802230263831916</v>
      </c>
      <c r="E131" s="2">
        <f t="shared" si="11"/>
        <v>2.5766176123040552</v>
      </c>
      <c r="F131" s="2">
        <f t="shared" si="12"/>
        <v>2.5766176123040552</v>
      </c>
      <c r="H131" s="37">
        <f>IFERROR(INDEX([1]IPCA_Cheio_x11!$B:$B,MATCH($A131,[1]IPCA_Cheio_x11!$A:$A,0)),"")</f>
        <v>0.21004296795299801</v>
      </c>
      <c r="I131" s="2">
        <f t="shared" si="16"/>
        <v>153.53620980290418</v>
      </c>
      <c r="J131" s="2">
        <f t="shared" si="14"/>
        <v>0.49889163894896171</v>
      </c>
      <c r="K131" s="2">
        <f t="shared" si="15"/>
        <v>2.0105498580165193</v>
      </c>
      <c r="O131" s="2"/>
    </row>
    <row r="132" spans="1:15" x14ac:dyDescent="0.25">
      <c r="A132" s="7">
        <f t="shared" si="8"/>
        <v>38961</v>
      </c>
      <c r="B132" s="37">
        <f>IFERROR(INDEX([1]IPCA_Cheio_sa!$B:$B,MATCH($A132,[1]IPCA_Cheio_sa!$A:$A,0)),"")</f>
        <v>0.34781805879094602</v>
      </c>
      <c r="C132" s="2">
        <f t="shared" si="9"/>
        <v>153.66810528172587</v>
      </c>
      <c r="D132" s="2">
        <f t="shared" si="10"/>
        <v>0.88745941892480751</v>
      </c>
      <c r="E132" s="2">
        <f t="shared" si="11"/>
        <v>3.5973729288162115</v>
      </c>
      <c r="F132" s="2">
        <f t="shared" si="12"/>
        <v>3.5973729288162115</v>
      </c>
      <c r="H132" s="37">
        <f>IFERROR(INDEX([1]IPCA_Cheio_x11!$B:$B,MATCH($A132,[1]IPCA_Cheio_x11!$A:$A,0)),"")</f>
        <v>0.35115699454645</v>
      </c>
      <c r="I132" s="2">
        <f t="shared" si="16"/>
        <v>154.07536294278859</v>
      </c>
      <c r="J132" s="2">
        <f t="shared" si="14"/>
        <v>0.78470589338597296</v>
      </c>
      <c r="K132" s="2">
        <f t="shared" si="15"/>
        <v>3.1759630303037412</v>
      </c>
      <c r="O132" s="2"/>
    </row>
    <row r="133" spans="1:15" x14ac:dyDescent="0.25">
      <c r="A133" s="7">
        <f t="shared" si="8"/>
        <v>38991</v>
      </c>
      <c r="B133" s="37">
        <f>IFERROR(INDEX([1]IPCA_Cheio_sa!$B:$B,MATCH($A133,[1]IPCA_Cheio_sa!$A:$A,0)),"")</f>
        <v>0.23816001658917799</v>
      </c>
      <c r="C133" s="2">
        <f t="shared" si="9"/>
        <v>154.03408126675711</v>
      </c>
      <c r="D133" s="2">
        <f t="shared" si="10"/>
        <v>0.73764384733616684</v>
      </c>
      <c r="E133" s="2">
        <f t="shared" si="11"/>
        <v>2.9833833383897668</v>
      </c>
      <c r="F133" s="2">
        <f t="shared" si="12"/>
        <v>2.9833833383897668</v>
      </c>
      <c r="H133" s="37">
        <f>IFERROR(INDEX([1]IPCA_Cheio_x11!$B:$B,MATCH($A133,[1]IPCA_Cheio_x11!$A:$A,0)),"")</f>
        <v>0.33867643146698601</v>
      </c>
      <c r="I133" s="2">
        <f t="shared" si="16"/>
        <v>154.59717988377304</v>
      </c>
      <c r="J133" s="2">
        <f t="shared" si="14"/>
        <v>0.90251712455791111</v>
      </c>
      <c r="K133" s="2">
        <f t="shared" si="15"/>
        <v>3.6592354448038877</v>
      </c>
      <c r="O133" s="2"/>
    </row>
    <row r="134" spans="1:15" x14ac:dyDescent="0.25">
      <c r="A134" s="7">
        <f t="shared" ref="A134:A197" si="17">EDATE(A133,1)</f>
        <v>39022</v>
      </c>
      <c r="B134" s="37">
        <f>IFERROR(INDEX([1]IPCA_Cheio_sa!$B:$B,MATCH($A134,[1]IPCA_Cheio_sa!$A:$A,0)),"")</f>
        <v>0.32204509946996102</v>
      </c>
      <c r="C134" s="2">
        <f t="shared" ref="C134:C197" si="18">IFERROR(C133*(1+B134/100),"")</f>
        <v>154.53014047699028</v>
      </c>
      <c r="D134" s="2">
        <f t="shared" si="10"/>
        <v>0.91074131977653128</v>
      </c>
      <c r="E134" s="2">
        <f t="shared" si="11"/>
        <v>3.6930351178505072</v>
      </c>
      <c r="F134" s="2">
        <f t="shared" si="12"/>
        <v>3.6930351178505072</v>
      </c>
      <c r="H134" s="37">
        <f>IFERROR(INDEX([1]IPCA_Cheio_x11!$B:$B,MATCH($A134,[1]IPCA_Cheio_x11!$A:$A,0)),"")</f>
        <v>0.243786533083552</v>
      </c>
      <c r="I134" s="2">
        <f t="shared" si="16"/>
        <v>154.97406698885661</v>
      </c>
      <c r="J134" s="2">
        <f t="shared" si="14"/>
        <v>0.93649386538734447</v>
      </c>
      <c r="K134" s="2">
        <f t="shared" si="15"/>
        <v>3.7989260061338737</v>
      </c>
      <c r="O134" s="2"/>
    </row>
    <row r="135" spans="1:15" x14ac:dyDescent="0.25">
      <c r="A135" s="7">
        <f t="shared" si="17"/>
        <v>39052</v>
      </c>
      <c r="B135" s="37">
        <f>IFERROR(INDEX([1]IPCA_Cheio_sa!$B:$B,MATCH($A135,[1]IPCA_Cheio_sa!$A:$A,0)),"")</f>
        <v>0.30181955620478301</v>
      </c>
      <c r="C135" s="2">
        <f t="shared" si="18"/>
        <v>154.99654266118057</v>
      </c>
      <c r="D135" s="2">
        <f t="shared" si="10"/>
        <v>0.86448477842504534</v>
      </c>
      <c r="E135" s="2">
        <f t="shared" si="11"/>
        <v>3.5030381316594195</v>
      </c>
      <c r="F135" s="2">
        <f t="shared" si="12"/>
        <v>3.5030381316594195</v>
      </c>
      <c r="H135" s="37">
        <f>IFERROR(INDEX([1]IPCA_Cheio_x11!$B:$B,MATCH($A135,[1]IPCA_Cheio_x11!$A:$A,0)),"")</f>
        <v>0.36003141174062803</v>
      </c>
      <c r="I135" s="2">
        <f t="shared" si="16"/>
        <v>155.53202231006847</v>
      </c>
      <c r="J135" s="2">
        <f t="shared" si="14"/>
        <v>0.94542004604640795</v>
      </c>
      <c r="K135" s="2">
        <f t="shared" si="15"/>
        <v>3.8356481406901732</v>
      </c>
      <c r="O135" s="2"/>
    </row>
    <row r="136" spans="1:15" x14ac:dyDescent="0.25">
      <c r="A136" s="7">
        <f t="shared" si="17"/>
        <v>39083</v>
      </c>
      <c r="B136" s="37">
        <f>IFERROR(INDEX([1]IPCA_Cheio_sa!$B:$B,MATCH($A136,[1]IPCA_Cheio_sa!$A:$A,0)),"")</f>
        <v>0.35211354573771397</v>
      </c>
      <c r="C136" s="2">
        <f t="shared" si="18"/>
        <v>155.54230648331574</v>
      </c>
      <c r="D136" s="2">
        <f t="shared" ref="D136:D199" si="19">IFERROR(100*(C136/C133-1),"")</f>
        <v>0.97915033098854298</v>
      </c>
      <c r="E136" s="2">
        <f t="shared" ref="E136:E199" si="20">IFERROR(100*((1+D136/100)^4-1),"")</f>
        <v>3.9745018637904028</v>
      </c>
      <c r="F136" s="2">
        <f t="shared" ref="F136:F199" si="21">E136</f>
        <v>3.9745018637904028</v>
      </c>
      <c r="H136" s="37">
        <f>IFERROR(INDEX([1]IPCA_Cheio_x11!$B:$B,MATCH($A136,[1]IPCA_Cheio_x11!$A:$A,0)),"")</f>
        <v>0.25376439075344098</v>
      </c>
      <c r="I136" s="2">
        <f t="shared" si="16"/>
        <v>155.92670719891012</v>
      </c>
      <c r="J136" s="2">
        <f t="shared" si="14"/>
        <v>0.85999454591385582</v>
      </c>
      <c r="K136" s="2">
        <f t="shared" si="15"/>
        <v>3.4846085853492026</v>
      </c>
      <c r="O136" s="2"/>
    </row>
    <row r="137" spans="1:15" x14ac:dyDescent="0.25">
      <c r="A137" s="7">
        <f t="shared" si="17"/>
        <v>39114</v>
      </c>
      <c r="B137" s="37">
        <f>IFERROR(INDEX([1]IPCA_Cheio_sa!$B:$B,MATCH($A137,[1]IPCA_Cheio_sa!$A:$A,0)),"")</f>
        <v>0.314207110303246</v>
      </c>
      <c r="C137" s="2">
        <f t="shared" si="18"/>
        <v>156.03103146981601</v>
      </c>
      <c r="D137" s="2">
        <f t="shared" si="19"/>
        <v>0.97126100331812459</v>
      </c>
      <c r="E137" s="2">
        <f t="shared" si="20"/>
        <v>3.9420122741971486</v>
      </c>
      <c r="F137" s="2">
        <f t="shared" si="21"/>
        <v>3.9420122741971486</v>
      </c>
      <c r="H137" s="37">
        <f>IFERROR(INDEX([1]IPCA_Cheio_x11!$B:$B,MATCH($A137,[1]IPCA_Cheio_x11!$A:$A,0)),"")</f>
        <v>0.29741223344391099</v>
      </c>
      <c r="I137" s="2">
        <f t="shared" si="16"/>
        <v>156.39045230132595</v>
      </c>
      <c r="J137" s="2">
        <f t="shared" si="14"/>
        <v>0.91394988851341008</v>
      </c>
      <c r="K137" s="2">
        <f t="shared" si="15"/>
        <v>3.7062238862547447</v>
      </c>
      <c r="O137" s="2"/>
    </row>
    <row r="138" spans="1:15" x14ac:dyDescent="0.25">
      <c r="A138" s="7">
        <f t="shared" si="17"/>
        <v>39142</v>
      </c>
      <c r="B138" s="37">
        <f>IFERROR(INDEX([1]IPCA_Cheio_sa!$B:$B,MATCH($A138,[1]IPCA_Cheio_sa!$A:$A,0)),"")</f>
        <v>0.375843240753434</v>
      </c>
      <c r="C138" s="2">
        <f t="shared" si="18"/>
        <v>156.61746355507319</v>
      </c>
      <c r="D138" s="2">
        <f t="shared" si="19"/>
        <v>1.0457787419400066</v>
      </c>
      <c r="E138" s="2">
        <f t="shared" si="20"/>
        <v>4.2491928421603653</v>
      </c>
      <c r="F138" s="2">
        <f t="shared" si="21"/>
        <v>4.2491928421603653</v>
      </c>
      <c r="H138" s="37">
        <f>IFERROR(INDEX([1]IPCA_Cheio_x11!$B:$B,MATCH($A138,[1]IPCA_Cheio_x11!$A:$A,0)),"")</f>
        <v>0.31621480019123299</v>
      </c>
      <c r="I138" s="2">
        <f t="shared" si="16"/>
        <v>156.88498205758876</v>
      </c>
      <c r="J138" s="2">
        <f t="shared" si="14"/>
        <v>0.86989143934812496</v>
      </c>
      <c r="K138" s="2">
        <f t="shared" si="15"/>
        <v>3.5252322995881435</v>
      </c>
      <c r="O138" s="2"/>
    </row>
    <row r="139" spans="1:15" x14ac:dyDescent="0.25">
      <c r="A139" s="7">
        <f t="shared" si="17"/>
        <v>39173</v>
      </c>
      <c r="B139" s="37">
        <f>IFERROR(INDEX([1]IPCA_Cheio_sa!$B:$B,MATCH($A139,[1]IPCA_Cheio_sa!$A:$A,0)),"")</f>
        <v>0.28184924760375302</v>
      </c>
      <c r="C139" s="2">
        <f t="shared" si="18"/>
        <v>157.05888869771923</v>
      </c>
      <c r="D139" s="2">
        <f t="shared" si="19"/>
        <v>0.97502875500059538</v>
      </c>
      <c r="E139" s="2">
        <f t="shared" si="20"/>
        <v>3.9575275647347974</v>
      </c>
      <c r="F139" s="2">
        <f t="shared" si="21"/>
        <v>3.9575275647347974</v>
      </c>
      <c r="H139" s="37">
        <f>IFERROR(INDEX([1]IPCA_Cheio_x11!$B:$B,MATCH($A139,[1]IPCA_Cheio_x11!$A:$A,0)),"")</f>
        <v>0.20826667367218099</v>
      </c>
      <c r="I139" s="2">
        <f t="shared" si="16"/>
        <v>157.2117211912113</v>
      </c>
      <c r="J139" s="2">
        <f t="shared" si="14"/>
        <v>0.82411410808664876</v>
      </c>
      <c r="K139" s="2">
        <f t="shared" si="15"/>
        <v>3.3374306208737048</v>
      </c>
      <c r="O139" s="2"/>
    </row>
    <row r="140" spans="1:15" x14ac:dyDescent="0.25">
      <c r="A140" s="7">
        <f t="shared" si="17"/>
        <v>39203</v>
      </c>
      <c r="B140" s="37">
        <f>IFERROR(INDEX([1]IPCA_Cheio_sa!$B:$B,MATCH($A140,[1]IPCA_Cheio_sa!$A:$A,0)),"")</f>
        <v>0.36573163424059602</v>
      </c>
      <c r="C140" s="2">
        <f t="shared" si="18"/>
        <v>157.63330273807352</v>
      </c>
      <c r="D140" s="2">
        <f t="shared" si="19"/>
        <v>1.0268926976666704</v>
      </c>
      <c r="E140" s="2">
        <f t="shared" si="20"/>
        <v>4.1712755662838941</v>
      </c>
      <c r="F140" s="2">
        <f t="shared" si="21"/>
        <v>4.1712755662838941</v>
      </c>
      <c r="H140" s="37">
        <f>IFERROR(INDEX([1]IPCA_Cheio_x11!$B:$B,MATCH($A140,[1]IPCA_Cheio_x11!$A:$A,0)),"")</f>
        <v>0.25552008040188701</v>
      </c>
      <c r="I140" s="2">
        <f t="shared" si="16"/>
        <v>157.61342870760026</v>
      </c>
      <c r="J140" s="2">
        <f t="shared" si="14"/>
        <v>0.78200196257374177</v>
      </c>
      <c r="K140" s="2">
        <f t="shared" si="15"/>
        <v>3.1648911345758757</v>
      </c>
      <c r="O140" s="2"/>
    </row>
    <row r="141" spans="1:15" x14ac:dyDescent="0.25">
      <c r="A141" s="7">
        <f t="shared" si="17"/>
        <v>39234</v>
      </c>
      <c r="B141" s="37">
        <f>IFERROR(INDEX([1]IPCA_Cheio_sa!$B:$B,MATCH($A141,[1]IPCA_Cheio_sa!$A:$A,0)),"")</f>
        <v>0.34834857823668602</v>
      </c>
      <c r="C141" s="2">
        <f t="shared" si="18"/>
        <v>158.18241610698914</v>
      </c>
      <c r="D141" s="2">
        <f t="shared" si="19"/>
        <v>0.99921970155367745</v>
      </c>
      <c r="E141" s="2">
        <f t="shared" si="20"/>
        <v>4.0571852681878351</v>
      </c>
      <c r="F141" s="2">
        <f t="shared" si="21"/>
        <v>4.0571852681878351</v>
      </c>
      <c r="H141" s="37">
        <f>IFERROR(INDEX([1]IPCA_Cheio_x11!$B:$B,MATCH($A141,[1]IPCA_Cheio_x11!$A:$A,0)),"")</f>
        <v>0.50675857326493901</v>
      </c>
      <c r="I141" s="2">
        <f t="shared" si="16"/>
        <v>158.41214827019286</v>
      </c>
      <c r="J141" s="2">
        <f t="shared" si="14"/>
        <v>0.97343046643145748</v>
      </c>
      <c r="K141" s="2">
        <f t="shared" si="15"/>
        <v>3.9509457321726948</v>
      </c>
      <c r="O141" s="2"/>
    </row>
    <row r="142" spans="1:15" x14ac:dyDescent="0.25">
      <c r="A142" s="7">
        <f t="shared" si="17"/>
        <v>39264</v>
      </c>
      <c r="B142" s="37">
        <f>IFERROR(INDEX([1]IPCA_Cheio_sa!$B:$B,MATCH($A142,[1]IPCA_Cheio_sa!$A:$A,0)),"")</f>
        <v>0.34459536227665799</v>
      </c>
      <c r="C142" s="2">
        <f t="shared" si="18"/>
        <v>158.727505376831</v>
      </c>
      <c r="D142" s="2">
        <f t="shared" si="19"/>
        <v>1.0624146732142403</v>
      </c>
      <c r="E142" s="2">
        <f t="shared" si="20"/>
        <v>4.3178631327229766</v>
      </c>
      <c r="F142" s="2">
        <f t="shared" si="21"/>
        <v>4.3178631327229766</v>
      </c>
      <c r="H142" s="37">
        <f>IFERROR(INDEX([1]IPCA_Cheio_x11!$B:$B,MATCH($A142,[1]IPCA_Cheio_x11!$A:$A,0)),"")</f>
        <v>0.31002615543832202</v>
      </c>
      <c r="I142" s="2">
        <f t="shared" si="16"/>
        <v>158.90326736322217</v>
      </c>
      <c r="J142" s="2">
        <f t="shared" si="14"/>
        <v>1.075966956658081</v>
      </c>
      <c r="K142" s="2">
        <f t="shared" si="15"/>
        <v>4.3738297213058219</v>
      </c>
      <c r="O142" s="2"/>
    </row>
    <row r="143" spans="1:15" x14ac:dyDescent="0.25">
      <c r="A143" s="7">
        <f t="shared" si="17"/>
        <v>39295</v>
      </c>
      <c r="B143" s="37">
        <f>IFERROR(INDEX([1]IPCA_Cheio_sa!$B:$B,MATCH($A143,[1]IPCA_Cheio_sa!$A:$A,0)),"")</f>
        <v>0.47056933768306602</v>
      </c>
      <c r="C143" s="2">
        <f t="shared" si="18"/>
        <v>159.47442834760361</v>
      </c>
      <c r="D143" s="2">
        <f t="shared" si="19"/>
        <v>1.1679801016345692</v>
      </c>
      <c r="E143" s="2">
        <f t="shared" si="20"/>
        <v>4.7544102514658126</v>
      </c>
      <c r="F143" s="2">
        <f t="shared" si="21"/>
        <v>4.7544102514658126</v>
      </c>
      <c r="H143" s="37">
        <f>IFERROR(INDEX([1]IPCA_Cheio_x11!$B:$B,MATCH($A143,[1]IPCA_Cheio_x11!$A:$A,0)),"")</f>
        <v>0.66666227828837299</v>
      </c>
      <c r="I143" s="2">
        <f t="shared" si="16"/>
        <v>159.96261550570048</v>
      </c>
      <c r="J143" s="2">
        <f t="shared" si="14"/>
        <v>1.4904737606199481</v>
      </c>
      <c r="K143" s="2">
        <f t="shared" si="15"/>
        <v>6.0965151416178198</v>
      </c>
      <c r="O143" s="2"/>
    </row>
    <row r="144" spans="1:15" x14ac:dyDescent="0.25">
      <c r="A144" s="7">
        <f t="shared" si="17"/>
        <v>39326</v>
      </c>
      <c r="B144" s="37">
        <f>IFERROR(INDEX([1]IPCA_Cheio_sa!$B:$B,MATCH($A144,[1]IPCA_Cheio_sa!$A:$A,0)),"")</f>
        <v>0.372128752380672</v>
      </c>
      <c r="C144" s="2">
        <f t="shared" si="18"/>
        <v>160.06787854817975</v>
      </c>
      <c r="D144" s="2">
        <f t="shared" si="19"/>
        <v>1.1919545089735806</v>
      </c>
      <c r="E144" s="2">
        <f t="shared" si="20"/>
        <v>4.8537427779226983</v>
      </c>
      <c r="F144" s="2">
        <f t="shared" si="21"/>
        <v>4.8537427779226983</v>
      </c>
      <c r="H144" s="37">
        <f>IFERROR(INDEX([1]IPCA_Cheio_x11!$B:$B,MATCH($A144,[1]IPCA_Cheio_x11!$A:$A,0)),"")</f>
        <v>0.30264511999697802</v>
      </c>
      <c r="I144" s="2">
        <f t="shared" si="16"/>
        <v>160.44673455534803</v>
      </c>
      <c r="J144" s="2">
        <f t="shared" si="14"/>
        <v>1.2843625361893984</v>
      </c>
      <c r="K144" s="2">
        <f t="shared" si="15"/>
        <v>5.2372755605183618</v>
      </c>
      <c r="O144" s="2"/>
    </row>
    <row r="145" spans="1:15" x14ac:dyDescent="0.25">
      <c r="A145" s="7">
        <f t="shared" si="17"/>
        <v>39356</v>
      </c>
      <c r="B145" s="37">
        <f>IFERROR(INDEX([1]IPCA_Cheio_sa!$B:$B,MATCH($A145,[1]IPCA_Cheio_sa!$A:$A,0)),"")</f>
        <v>0.37126052810544102</v>
      </c>
      <c r="C145" s="2">
        <f t="shared" si="18"/>
        <v>160.66214739940489</v>
      </c>
      <c r="D145" s="2">
        <f t="shared" si="19"/>
        <v>1.2188448485855652</v>
      </c>
      <c r="E145" s="2">
        <f t="shared" si="20"/>
        <v>4.9652408451539065</v>
      </c>
      <c r="F145" s="2">
        <f t="shared" si="21"/>
        <v>4.9652408451539065</v>
      </c>
      <c r="H145" s="37">
        <f>IFERROR(INDEX([1]IPCA_Cheio_x11!$B:$B,MATCH($A145,[1]IPCA_Cheio_x11!$A:$A,0)),"")</f>
        <v>0.299771581347198</v>
      </c>
      <c r="I145" s="2">
        <f t="shared" si="16"/>
        <v>160.92770826874454</v>
      </c>
      <c r="J145" s="2">
        <f t="shared" si="14"/>
        <v>1.2740083568545391</v>
      </c>
      <c r="K145" s="2">
        <f t="shared" si="15"/>
        <v>5.1942490352693715</v>
      </c>
      <c r="O145" s="2"/>
    </row>
    <row r="146" spans="1:15" x14ac:dyDescent="0.25">
      <c r="A146" s="7">
        <f t="shared" si="17"/>
        <v>39387</v>
      </c>
      <c r="B146" s="37">
        <f>IFERROR(INDEX([1]IPCA_Cheio_sa!$B:$B,MATCH($A146,[1]IPCA_Cheio_sa!$A:$A,0)),"")</f>
        <v>0.440709103035202</v>
      </c>
      <c r="C146" s="2">
        <f t="shared" si="18"/>
        <v>161.37020010812589</v>
      </c>
      <c r="D146" s="2">
        <f t="shared" si="19"/>
        <v>1.188762223614992</v>
      </c>
      <c r="E146" s="2">
        <f t="shared" si="20"/>
        <v>4.8405121913353444</v>
      </c>
      <c r="F146" s="2">
        <f t="shared" si="21"/>
        <v>4.8405121913353444</v>
      </c>
      <c r="H146" s="37">
        <f>IFERROR(INDEX([1]IPCA_Cheio_x11!$B:$B,MATCH($A146,[1]IPCA_Cheio_x11!$A:$A,0)),"")</f>
        <v>0.32260436085296801</v>
      </c>
      <c r="I146" s="2">
        <f t="shared" si="16"/>
        <v>161.44686807344024</v>
      </c>
      <c r="J146" s="2">
        <f t="shared" si="14"/>
        <v>0.92787465561718907</v>
      </c>
      <c r="K146" s="2">
        <f t="shared" si="15"/>
        <v>3.763475988283016</v>
      </c>
      <c r="O146" s="2"/>
    </row>
    <row r="147" spans="1:15" x14ac:dyDescent="0.25">
      <c r="A147" s="7">
        <f t="shared" si="17"/>
        <v>39417</v>
      </c>
      <c r="B147" s="37">
        <f>IFERROR(INDEX([1]IPCA_Cheio_sa!$B:$B,MATCH($A147,[1]IPCA_Cheio_sa!$A:$A,0)),"")</f>
        <v>0.54513614388697296</v>
      </c>
      <c r="C147" s="2">
        <f t="shared" si="18"/>
        <v>162.24988739437802</v>
      </c>
      <c r="D147" s="2">
        <f t="shared" si="19"/>
        <v>1.3631772133104736</v>
      </c>
      <c r="E147" s="2">
        <f t="shared" si="20"/>
        <v>5.5652206840119733</v>
      </c>
      <c r="F147" s="2">
        <f t="shared" si="21"/>
        <v>5.5652206840119733</v>
      </c>
      <c r="H147" s="37">
        <f>IFERROR(INDEX([1]IPCA_Cheio_x11!$B:$B,MATCH($A147,[1]IPCA_Cheio_x11!$A:$A,0)),"")</f>
        <v>0.66191767416791403</v>
      </c>
      <c r="I147" s="2">
        <f t="shared" si="16"/>
        <v>162.51551342760891</v>
      </c>
      <c r="J147" s="2">
        <f t="shared" si="14"/>
        <v>1.2893867101715584</v>
      </c>
      <c r="K147" s="2">
        <f t="shared" si="15"/>
        <v>5.2581581414460787</v>
      </c>
      <c r="O147" s="2"/>
    </row>
    <row r="148" spans="1:15" x14ac:dyDescent="0.25">
      <c r="A148" s="7">
        <f t="shared" si="17"/>
        <v>39448</v>
      </c>
      <c r="B148" s="37">
        <f>IFERROR(INDEX([1]IPCA_Cheio_sa!$B:$B,MATCH($A148,[1]IPCA_Cheio_sa!$A:$A,0)),"")</f>
        <v>0.48983351980407203</v>
      </c>
      <c r="C148" s="2">
        <f t="shared" si="18"/>
        <v>163.04464172868003</v>
      </c>
      <c r="D148" s="2">
        <f t="shared" si="19"/>
        <v>1.4829219998860665</v>
      </c>
      <c r="E148" s="2">
        <f t="shared" si="20"/>
        <v>6.0649407072554729</v>
      </c>
      <c r="F148" s="2">
        <f t="shared" si="21"/>
        <v>6.0649407072554729</v>
      </c>
      <c r="H148" s="37">
        <f>IFERROR(INDEX([1]IPCA_Cheio_x11!$B:$B,MATCH($A148,[1]IPCA_Cheio_x11!$A:$A,0)),"")</f>
        <v>0.35561984166705102</v>
      </c>
      <c r="I148" s="2">
        <f t="shared" si="16"/>
        <v>163.09345083914457</v>
      </c>
      <c r="J148" s="2">
        <f t="shared" si="14"/>
        <v>1.3457860014903789</v>
      </c>
      <c r="K148" s="2">
        <f t="shared" si="15"/>
        <v>5.4927906466208487</v>
      </c>
      <c r="O148" s="2"/>
    </row>
    <row r="149" spans="1:15" x14ac:dyDescent="0.25">
      <c r="A149" s="7">
        <f t="shared" si="17"/>
        <v>39479</v>
      </c>
      <c r="B149" s="37">
        <f>IFERROR(INDEX([1]IPCA_Cheio_sa!$B:$B,MATCH($A149,[1]IPCA_Cheio_sa!$A:$A,0)),"")</f>
        <v>0.42846846822743601</v>
      </c>
      <c r="C149" s="2">
        <f t="shared" si="18"/>
        <v>163.74323660762184</v>
      </c>
      <c r="D149" s="2">
        <f t="shared" si="19"/>
        <v>1.4705543513646946</v>
      </c>
      <c r="E149" s="2">
        <f t="shared" si="20"/>
        <v>6.0132459352338685</v>
      </c>
      <c r="F149" s="2">
        <f t="shared" si="21"/>
        <v>6.0132459352338685</v>
      </c>
      <c r="H149" s="37">
        <f>IFERROR(INDEX([1]IPCA_Cheio_x11!$B:$B,MATCH($A149,[1]IPCA_Cheio_x11!$A:$A,0)),"")</f>
        <v>0.32171992790123799</v>
      </c>
      <c r="I149" s="2">
        <f t="shared" si="16"/>
        <v>163.61815497159591</v>
      </c>
      <c r="J149" s="2">
        <f t="shared" si="14"/>
        <v>1.3448925482828056</v>
      </c>
      <c r="K149" s="2">
        <f t="shared" si="15"/>
        <v>5.4890706448518456</v>
      </c>
      <c r="O149" s="2"/>
    </row>
    <row r="150" spans="1:15" x14ac:dyDescent="0.25">
      <c r="A150" s="7">
        <f t="shared" si="17"/>
        <v>39508</v>
      </c>
      <c r="B150" s="37">
        <f>IFERROR(INDEX([1]IPCA_Cheio_sa!$B:$B,MATCH($A150,[1]IPCA_Cheio_sa!$A:$A,0)),"")</f>
        <v>0.53761085762584104</v>
      </c>
      <c r="C150" s="2">
        <f t="shared" si="18"/>
        <v>164.62353802625239</v>
      </c>
      <c r="D150" s="2">
        <f t="shared" si="19"/>
        <v>1.4629598023108592</v>
      </c>
      <c r="E150" s="2">
        <f t="shared" si="20"/>
        <v>5.981511313606247</v>
      </c>
      <c r="F150" s="2">
        <f t="shared" si="21"/>
        <v>5.981511313606247</v>
      </c>
      <c r="H150" s="37">
        <f>IFERROR(INDEX([1]IPCA_Cheio_x11!$B:$B,MATCH($A150,[1]IPCA_Cheio_x11!$A:$A,0)),"")</f>
        <v>0.44001065709345699</v>
      </c>
      <c r="I150" s="2">
        <f t="shared" si="16"/>
        <v>164.3380922904106</v>
      </c>
      <c r="J150" s="2">
        <f t="shared" si="14"/>
        <v>1.121479927892266</v>
      </c>
      <c r="K150" s="2">
        <f t="shared" si="15"/>
        <v>4.5619485289923434</v>
      </c>
      <c r="O150" s="2"/>
    </row>
    <row r="151" spans="1:15" x14ac:dyDescent="0.25">
      <c r="A151" s="7">
        <f t="shared" si="17"/>
        <v>39539</v>
      </c>
      <c r="B151" s="37">
        <f>IFERROR(INDEX([1]IPCA_Cheio_sa!$B:$B,MATCH($A151,[1]IPCA_Cheio_sa!$A:$A,0)),"")</f>
        <v>0.45018470566972901</v>
      </c>
      <c r="C151" s="2">
        <f t="shared" si="18"/>
        <v>165.36464801637896</v>
      </c>
      <c r="D151" s="2">
        <f t="shared" si="19"/>
        <v>1.4229270358725454</v>
      </c>
      <c r="E151" s="2">
        <f t="shared" si="20"/>
        <v>5.8143479362509964</v>
      </c>
      <c r="F151" s="2">
        <f t="shared" si="21"/>
        <v>5.8143479362509964</v>
      </c>
      <c r="H151" s="37">
        <f>IFERROR(INDEX([1]IPCA_Cheio_x11!$B:$B,MATCH($A151,[1]IPCA_Cheio_x11!$A:$A,0)),"")</f>
        <v>0.47785021500852598</v>
      </c>
      <c r="I151" s="2">
        <f t="shared" si="16"/>
        <v>165.12338221776125</v>
      </c>
      <c r="J151" s="2">
        <f t="shared" si="14"/>
        <v>1.2446430976672085</v>
      </c>
      <c r="K151" s="2">
        <f t="shared" si="15"/>
        <v>5.0722942257180215</v>
      </c>
      <c r="O151" s="2"/>
    </row>
    <row r="152" spans="1:15" x14ac:dyDescent="0.25">
      <c r="A152" s="7">
        <f t="shared" si="17"/>
        <v>39569</v>
      </c>
      <c r="B152" s="37">
        <f>IFERROR(INDEX([1]IPCA_Cheio_sa!$B:$B,MATCH($A152,[1]IPCA_Cheio_sa!$A:$A,0)),"")</f>
        <v>0.610500432331331</v>
      </c>
      <c r="C152" s="2">
        <f t="shared" si="18"/>
        <v>166.37419990744215</v>
      </c>
      <c r="D152" s="2">
        <f t="shared" si="19"/>
        <v>1.6067615092554277</v>
      </c>
      <c r="E152" s="2">
        <f t="shared" si="20"/>
        <v>6.5836129142226252</v>
      </c>
      <c r="F152" s="2">
        <f t="shared" si="21"/>
        <v>6.5836129142226252</v>
      </c>
      <c r="H152" s="37">
        <f>IFERROR(INDEX([1]IPCA_Cheio_x11!$B:$B,MATCH($A152,[1]IPCA_Cheio_x11!$A:$A,0)),"")</f>
        <v>0.74416063779608699</v>
      </c>
      <c r="I152" s="2">
        <f t="shared" si="16"/>
        <v>166.35216543202338</v>
      </c>
      <c r="J152" s="2">
        <f t="shared" si="14"/>
        <v>1.6709701077500139</v>
      </c>
      <c r="K152" s="2">
        <f t="shared" si="15"/>
        <v>6.8532829268381779</v>
      </c>
      <c r="O152" s="2"/>
    </row>
    <row r="153" spans="1:15" x14ac:dyDescent="0.25">
      <c r="A153" s="7">
        <f t="shared" si="17"/>
        <v>39600</v>
      </c>
      <c r="B153" s="37">
        <f>IFERROR(INDEX([1]IPCA_Cheio_sa!$B:$B,MATCH($A153,[1]IPCA_Cheio_sa!$A:$A,0)),"")</f>
        <v>0.52239780908560995</v>
      </c>
      <c r="C153" s="2">
        <f t="shared" si="18"/>
        <v>167.24333508264232</v>
      </c>
      <c r="D153" s="2">
        <f t="shared" si="19"/>
        <v>1.5913866800579601</v>
      </c>
      <c r="E153" s="2">
        <f t="shared" si="20"/>
        <v>6.5191159098435536</v>
      </c>
      <c r="F153" s="2">
        <f t="shared" si="21"/>
        <v>6.5191159098435536</v>
      </c>
      <c r="H153" s="37">
        <f>IFERROR(INDEX([1]IPCA_Cheio_x11!$B:$B,MATCH($A153,[1]IPCA_Cheio_x11!$A:$A,0)),"")</f>
        <v>0.94623540678223395</v>
      </c>
      <c r="I153" s="2">
        <f t="shared" si="16"/>
        <v>167.92624852129012</v>
      </c>
      <c r="J153" s="2">
        <f t="shared" si="14"/>
        <v>2.1833989800360554</v>
      </c>
      <c r="K153" s="2">
        <f t="shared" si="15"/>
        <v>9.0238160200117647</v>
      </c>
      <c r="O153" s="2"/>
    </row>
    <row r="154" spans="1:15" x14ac:dyDescent="0.25">
      <c r="A154" s="7">
        <f t="shared" si="17"/>
        <v>39630</v>
      </c>
      <c r="B154" s="37">
        <f>IFERROR(INDEX([1]IPCA_Cheio_sa!$B:$B,MATCH($A154,[1]IPCA_Cheio_sa!$A:$A,0)),"")</f>
        <v>0.54862845291151396</v>
      </c>
      <c r="C154" s="2">
        <f t="shared" si="18"/>
        <v>168.16087960450383</v>
      </c>
      <c r="D154" s="2">
        <f t="shared" si="19"/>
        <v>1.690948834389272</v>
      </c>
      <c r="E154" s="2">
        <f t="shared" si="20"/>
        <v>6.9372959682156621</v>
      </c>
      <c r="F154" s="2">
        <f t="shared" si="21"/>
        <v>6.9372959682156621</v>
      </c>
      <c r="H154" s="37">
        <f>IFERROR(INDEX([1]IPCA_Cheio_x11!$B:$B,MATCH($A154,[1]IPCA_Cheio_x11!$A:$A,0)),"")</f>
        <v>0.65814982141586198</v>
      </c>
      <c r="I154" s="2">
        <f t="shared" si="16"/>
        <v>169.03145482604333</v>
      </c>
      <c r="J154" s="2">
        <f t="shared" si="14"/>
        <v>2.3667590596758714</v>
      </c>
      <c r="K154" s="2">
        <f t="shared" si="15"/>
        <v>9.8084635290556221</v>
      </c>
      <c r="O154" s="2"/>
    </row>
    <row r="155" spans="1:15" x14ac:dyDescent="0.25">
      <c r="A155" s="7">
        <f t="shared" si="17"/>
        <v>39661</v>
      </c>
      <c r="B155" s="37">
        <f>IFERROR(INDEX([1]IPCA_Cheio_sa!$B:$B,MATCH($A155,[1]IPCA_Cheio_sa!$A:$A,0)),"")</f>
        <v>0.37736406669872502</v>
      </c>
      <c r="C155" s="2">
        <f t="shared" si="18"/>
        <v>168.79545833837574</v>
      </c>
      <c r="D155" s="2">
        <f t="shared" si="19"/>
        <v>1.4553088353125521</v>
      </c>
      <c r="E155" s="2">
        <f t="shared" si="20"/>
        <v>5.9495481485108304</v>
      </c>
      <c r="F155" s="2">
        <f t="shared" si="21"/>
        <v>5.9495481485108304</v>
      </c>
      <c r="H155" s="37">
        <f>IFERROR(INDEX([1]IPCA_Cheio_x11!$B:$B,MATCH($A155,[1]IPCA_Cheio_x11!$A:$A,0)),"")</f>
        <v>0.49780369774234001</v>
      </c>
      <c r="I155" s="2">
        <f t="shared" si="16"/>
        <v>169.87289965851505</v>
      </c>
      <c r="J155" s="2">
        <f t="shared" si="14"/>
        <v>2.116434263027589</v>
      </c>
      <c r="K155" s="2">
        <f t="shared" si="15"/>
        <v>8.7383068080776116</v>
      </c>
      <c r="O155" s="2"/>
    </row>
    <row r="156" spans="1:15" x14ac:dyDescent="0.25">
      <c r="A156" s="7">
        <f t="shared" si="17"/>
        <v>39692</v>
      </c>
      <c r="B156" s="37">
        <f>IFERROR(INDEX([1]IPCA_Cheio_sa!$B:$B,MATCH($A156,[1]IPCA_Cheio_sa!$A:$A,0)),"")</f>
        <v>0.456713417025498</v>
      </c>
      <c r="C156" s="2">
        <f t="shared" si="18"/>
        <v>169.56636984393677</v>
      </c>
      <c r="D156" s="2">
        <f t="shared" si="19"/>
        <v>1.3890148508139522</v>
      </c>
      <c r="E156" s="2">
        <f t="shared" si="20"/>
        <v>5.6728968261717805</v>
      </c>
      <c r="F156" s="2">
        <f t="shared" si="21"/>
        <v>5.6728968261717805</v>
      </c>
      <c r="H156" s="37">
        <f>IFERROR(INDEX([1]IPCA_Cheio_x11!$B:$B,MATCH($A156,[1]IPCA_Cheio_x11!$A:$A,0)),"")</f>
        <v>0.36157861808565001</v>
      </c>
      <c r="I156" s="2">
        <f t="shared" si="16"/>
        <v>170.48712374160235</v>
      </c>
      <c r="J156" s="2">
        <f t="shared" si="14"/>
        <v>1.524999958530926</v>
      </c>
      <c r="K156" s="2">
        <f t="shared" si="15"/>
        <v>6.2409613662002039</v>
      </c>
      <c r="O156" s="2"/>
    </row>
    <row r="157" spans="1:15" x14ac:dyDescent="0.25">
      <c r="A157" s="7">
        <f t="shared" si="17"/>
        <v>39722</v>
      </c>
      <c r="B157" s="37">
        <f>IFERROR(INDEX([1]IPCA_Cheio_sa!$B:$B,MATCH($A157,[1]IPCA_Cheio_sa!$A:$A,0)),"")</f>
        <v>0.45594714534159603</v>
      </c>
      <c r="C157" s="2">
        <f t="shared" si="18"/>
        <v>170.33950286669958</v>
      </c>
      <c r="D157" s="2">
        <f t="shared" si="19"/>
        <v>1.2955589119892919</v>
      </c>
      <c r="E157" s="2">
        <f t="shared" si="20"/>
        <v>5.2838166631012928</v>
      </c>
      <c r="F157" s="2">
        <f t="shared" si="21"/>
        <v>5.2838166631012928</v>
      </c>
      <c r="H157" s="37">
        <f>IFERROR(INDEX([1]IPCA_Cheio_x11!$B:$B,MATCH($A157,[1]IPCA_Cheio_x11!$A:$A,0)),"")</f>
        <v>0.44676830525239197</v>
      </c>
      <c r="I157" s="2">
        <f t="shared" si="16"/>
        <v>171.24880617501626</v>
      </c>
      <c r="J157" s="2">
        <f t="shared" si="14"/>
        <v>1.3117980622333825</v>
      </c>
      <c r="K157" s="2">
        <f t="shared" si="15"/>
        <v>5.3513470037698019</v>
      </c>
      <c r="O157" s="2"/>
    </row>
    <row r="158" spans="1:15" x14ac:dyDescent="0.25">
      <c r="A158" s="7">
        <f t="shared" si="17"/>
        <v>39753</v>
      </c>
      <c r="B158" s="37">
        <f>IFERROR(INDEX([1]IPCA_Cheio_sa!$B:$B,MATCH($A158,[1]IPCA_Cheio_sa!$A:$A,0)),"")</f>
        <v>0.45501624482047998</v>
      </c>
      <c r="C158" s="2">
        <f t="shared" si="18"/>
        <v>171.11457527608948</v>
      </c>
      <c r="D158" s="2">
        <f t="shared" si="19"/>
        <v>1.3739214079236284</v>
      </c>
      <c r="E158" s="2">
        <f t="shared" si="20"/>
        <v>5.6099861956772523</v>
      </c>
      <c r="F158" s="2">
        <f t="shared" si="21"/>
        <v>5.6099861956772523</v>
      </c>
      <c r="H158" s="37">
        <f>IFERROR(INDEX([1]IPCA_Cheio_x11!$B:$B,MATCH($A158,[1]IPCA_Cheio_x11!$A:$A,0)),"")</f>
        <v>0.29899116499247902</v>
      </c>
      <c r="I158" s="2">
        <f t="shared" si="16"/>
        <v>171.76082497563465</v>
      </c>
      <c r="J158" s="2">
        <f t="shared" si="14"/>
        <v>1.1113752228370632</v>
      </c>
      <c r="K158" s="2">
        <f t="shared" si="15"/>
        <v>4.5201607983266667</v>
      </c>
      <c r="O158" s="2"/>
    </row>
    <row r="159" spans="1:15" x14ac:dyDescent="0.25">
      <c r="A159" s="7">
        <f t="shared" si="17"/>
        <v>39783</v>
      </c>
      <c r="B159" s="37">
        <f>IFERROR(INDEX([1]IPCA_Cheio_sa!$B:$B,MATCH($A159,[1]IPCA_Cheio_sa!$A:$A,0)),"")</f>
        <v>0.315889262599437</v>
      </c>
      <c r="C159" s="2">
        <f t="shared" si="18"/>
        <v>171.65510784612928</v>
      </c>
      <c r="D159" s="2">
        <f t="shared" si="19"/>
        <v>1.2318114754210407</v>
      </c>
      <c r="E159" s="2">
        <f t="shared" si="20"/>
        <v>5.0190374150659522</v>
      </c>
      <c r="F159" s="2">
        <f t="shared" si="21"/>
        <v>5.0190374150659522</v>
      </c>
      <c r="H159" s="37">
        <f>IFERROR(INDEX([1]IPCA_Cheio_x11!$B:$B,MATCH($A159,[1]IPCA_Cheio_x11!$A:$A,0)),"")</f>
        <v>0.22655855449278001</v>
      </c>
      <c r="I159" s="2">
        <f t="shared" si="16"/>
        <v>172.14996381788433</v>
      </c>
      <c r="J159" s="2">
        <f t="shared" si="14"/>
        <v>0.97534643073822203</v>
      </c>
      <c r="K159" s="2">
        <f t="shared" si="15"/>
        <v>3.9588358066043883</v>
      </c>
      <c r="O159" s="2"/>
    </row>
    <row r="160" spans="1:15" x14ac:dyDescent="0.25">
      <c r="A160" s="7">
        <f t="shared" si="17"/>
        <v>39814</v>
      </c>
      <c r="B160" s="37">
        <f>IFERROR(INDEX([1]IPCA_Cheio_sa!$B:$B,MATCH($A160,[1]IPCA_Cheio_sa!$A:$A,0)),"")</f>
        <v>0.44731637388636802</v>
      </c>
      <c r="C160" s="2">
        <f t="shared" si="18"/>
        <v>172.42294925013732</v>
      </c>
      <c r="D160" s="2">
        <f t="shared" si="19"/>
        <v>1.2231140448191624</v>
      </c>
      <c r="E160" s="2">
        <f t="shared" si="20"/>
        <v>4.9829508106566056</v>
      </c>
      <c r="F160" s="2">
        <f t="shared" si="21"/>
        <v>4.9829508106566056</v>
      </c>
      <c r="H160" s="37">
        <f>IFERROR(INDEX([1]IPCA_Cheio_x11!$B:$B,MATCH($A160,[1]IPCA_Cheio_x11!$A:$A,0)),"")</f>
        <v>0.27366863068915698</v>
      </c>
      <c r="I160" s="2">
        <f t="shared" si="16"/>
        <v>172.62108426659663</v>
      </c>
      <c r="J160" s="2">
        <f t="shared" si="14"/>
        <v>0.80133585876089874</v>
      </c>
      <c r="K160" s="2">
        <f t="shared" si="15"/>
        <v>3.2440780245520662</v>
      </c>
      <c r="O160" s="2"/>
    </row>
    <row r="161" spans="1:15" x14ac:dyDescent="0.25">
      <c r="A161" s="7">
        <f t="shared" si="17"/>
        <v>39845</v>
      </c>
      <c r="B161" s="37">
        <f>IFERROR(INDEX([1]IPCA_Cheio_sa!$B:$B,MATCH($A161,[1]IPCA_Cheio_sa!$A:$A,0)),"")</f>
        <v>0.42191049919522899</v>
      </c>
      <c r="C161" s="2">
        <f t="shared" si="18"/>
        <v>173.15041977604571</v>
      </c>
      <c r="D161" s="2">
        <f t="shared" si="19"/>
        <v>1.1897551664850514</v>
      </c>
      <c r="E161" s="2">
        <f t="shared" si="20"/>
        <v>4.8446273586353783</v>
      </c>
      <c r="F161" s="2">
        <f t="shared" si="21"/>
        <v>4.8446273586353783</v>
      </c>
      <c r="H161" s="37">
        <f>IFERROR(INDEX([1]IPCA_Cheio_x11!$B:$B,MATCH($A161,[1]IPCA_Cheio_x11!$A:$A,0)),"")</f>
        <v>0.35932556660658799</v>
      </c>
      <c r="I161" s="2">
        <f t="shared" si="16"/>
        <v>173.24135595572</v>
      </c>
      <c r="J161" s="2">
        <f t="shared" si="14"/>
        <v>0.86197244353907188</v>
      </c>
      <c r="K161" s="2">
        <f t="shared" si="15"/>
        <v>3.492726292806525</v>
      </c>
      <c r="O161" s="2"/>
    </row>
    <row r="162" spans="1:15" x14ac:dyDescent="0.25">
      <c r="A162" s="7">
        <f t="shared" si="17"/>
        <v>39873</v>
      </c>
      <c r="B162" s="37">
        <f>IFERROR(INDEX([1]IPCA_Cheio_sa!$B:$B,MATCH($A162,[1]IPCA_Cheio_sa!$A:$A,0)),"")</f>
        <v>0.322828098724737</v>
      </c>
      <c r="C162" s="2">
        <f t="shared" si="18"/>
        <v>173.70939798414264</v>
      </c>
      <c r="D162" s="2">
        <f t="shared" si="19"/>
        <v>1.1967544477935466</v>
      </c>
      <c r="E162" s="2">
        <f t="shared" si="20"/>
        <v>4.8736387217710897</v>
      </c>
      <c r="F162" s="2">
        <f t="shared" si="21"/>
        <v>4.8736387217710897</v>
      </c>
      <c r="H162" s="37">
        <f>IFERROR(INDEX([1]IPCA_Cheio_x11!$B:$B,MATCH($A162,[1]IPCA_Cheio_x11!$A:$A,0)),"")</f>
        <v>0.18022709961312799</v>
      </c>
      <c r="I162" s="2">
        <f t="shared" si="16"/>
        <v>173.55358382688942</v>
      </c>
      <c r="J162" s="2">
        <f t="shared" si="14"/>
        <v>0.81534725763285909</v>
      </c>
      <c r="K162" s="2">
        <f t="shared" si="15"/>
        <v>3.3014937557670487</v>
      </c>
      <c r="O162" s="2"/>
    </row>
    <row r="163" spans="1:15" x14ac:dyDescent="0.25">
      <c r="A163" s="7">
        <f t="shared" si="17"/>
        <v>39904</v>
      </c>
      <c r="B163" s="37">
        <f>IFERROR(INDEX([1]IPCA_Cheio_sa!$B:$B,MATCH($A163,[1]IPCA_Cheio_sa!$A:$A,0)),"")</f>
        <v>0.39655106922941802</v>
      </c>
      <c r="C163" s="2">
        <f t="shared" si="18"/>
        <v>174.39824445920075</v>
      </c>
      <c r="D163" s="2">
        <f t="shared" si="19"/>
        <v>1.1456103828718422</v>
      </c>
      <c r="E163" s="2">
        <f t="shared" si="20"/>
        <v>4.6617900531371825</v>
      </c>
      <c r="F163" s="2">
        <f t="shared" si="21"/>
        <v>4.6617900531371825</v>
      </c>
      <c r="H163" s="37">
        <f>IFERROR(INDEX([1]IPCA_Cheio_x11!$B:$B,MATCH($A163,[1]IPCA_Cheio_x11!$A:$A,0)),"")</f>
        <v>0.37513866190940798</v>
      </c>
      <c r="I163" s="2">
        <f t="shared" si="16"/>
        <v>174.20465041895343</v>
      </c>
      <c r="J163" s="2">
        <f t="shared" si="14"/>
        <v>0.91736543023397399</v>
      </c>
      <c r="K163" s="2">
        <f t="shared" si="15"/>
        <v>3.7202647960890234</v>
      </c>
      <c r="O163" s="2"/>
    </row>
    <row r="164" spans="1:15" x14ac:dyDescent="0.25">
      <c r="A164" s="7">
        <f t="shared" si="17"/>
        <v>39934</v>
      </c>
      <c r="B164" s="37">
        <f>IFERROR(INDEX([1]IPCA_Cheio_sa!$B:$B,MATCH($A164,[1]IPCA_Cheio_sa!$A:$A,0)),"")</f>
        <v>0.415371470642725</v>
      </c>
      <c r="C164" s="2">
        <f t="shared" si="18"/>
        <v>175.12264501198604</v>
      </c>
      <c r="D164" s="2">
        <f t="shared" si="19"/>
        <v>1.1390242301989373</v>
      </c>
      <c r="E164" s="2">
        <f t="shared" si="20"/>
        <v>4.6345322729691718</v>
      </c>
      <c r="F164" s="2">
        <f t="shared" si="21"/>
        <v>4.6345322729691718</v>
      </c>
      <c r="H164" s="37">
        <f>IFERROR(INDEX([1]IPCA_Cheio_x11!$B:$B,MATCH($A164,[1]IPCA_Cheio_x11!$A:$A,0)),"")</f>
        <v>0.42404076288951098</v>
      </c>
      <c r="I164" s="2">
        <f t="shared" si="16"/>
        <v>174.94334914757897</v>
      </c>
      <c r="J164" s="2">
        <f t="shared" si="14"/>
        <v>0.98244047009998781</v>
      </c>
      <c r="K164" s="2">
        <f t="shared" si="15"/>
        <v>3.9880534650306609</v>
      </c>
      <c r="O164" s="2"/>
    </row>
    <row r="165" spans="1:15" x14ac:dyDescent="0.25">
      <c r="A165" s="7">
        <f t="shared" si="17"/>
        <v>39965</v>
      </c>
      <c r="B165" s="37">
        <f>IFERROR(INDEX([1]IPCA_Cheio_sa!$B:$B,MATCH($A165,[1]IPCA_Cheio_sa!$A:$A,0)),"")</f>
        <v>0.357424794315091</v>
      </c>
      <c r="C165" s="2">
        <f t="shared" si="18"/>
        <v>175.74857676571926</v>
      </c>
      <c r="D165" s="2">
        <f t="shared" si="19"/>
        <v>1.173902394021753</v>
      </c>
      <c r="E165" s="2">
        <f t="shared" si="20"/>
        <v>4.7789413619309107</v>
      </c>
      <c r="F165" s="2">
        <f t="shared" si="21"/>
        <v>4.7789413619309107</v>
      </c>
      <c r="H165" s="37">
        <f>IFERROR(INDEX([1]IPCA_Cheio_x11!$B:$B,MATCH($A165,[1]IPCA_Cheio_x11!$A:$A,0)),"")</f>
        <v>0.58355508319113503</v>
      </c>
      <c r="I165" s="2">
        <f t="shared" si="16"/>
        <v>175.9642399542345</v>
      </c>
      <c r="J165" s="2">
        <f t="shared" si="14"/>
        <v>1.3889981838401955</v>
      </c>
      <c r="K165" s="2">
        <f t="shared" si="15"/>
        <v>5.6728273414463848</v>
      </c>
      <c r="O165" s="2"/>
    </row>
    <row r="166" spans="1:15" x14ac:dyDescent="0.25">
      <c r="A166" s="7">
        <f t="shared" si="17"/>
        <v>39995</v>
      </c>
      <c r="B166" s="37">
        <f>IFERROR(INDEX([1]IPCA_Cheio_sa!$B:$B,MATCH($A166,[1]IPCA_Cheio_sa!$A:$A,0)),"")</f>
        <v>0.40118124208011402</v>
      </c>
      <c r="C166" s="2">
        <f t="shared" si="18"/>
        <v>176.45364708892609</v>
      </c>
      <c r="D166" s="2">
        <f t="shared" si="19"/>
        <v>1.1785684174167255</v>
      </c>
      <c r="E166" s="2">
        <f t="shared" si="20"/>
        <v>4.798271833623291</v>
      </c>
      <c r="F166" s="2">
        <f t="shared" si="21"/>
        <v>4.798271833623291</v>
      </c>
      <c r="H166" s="37">
        <f>IFERROR(INDEX([1]IPCA_Cheio_x11!$B:$B,MATCH($A166,[1]IPCA_Cheio_x11!$A:$A,0)),"")</f>
        <v>0.40977738836866101</v>
      </c>
      <c r="I166" s="2">
        <f t="shared" si="16"/>
        <v>176.68530162118174</v>
      </c>
      <c r="J166" s="2">
        <f t="shared" si="14"/>
        <v>1.4239867858076405</v>
      </c>
      <c r="K166" s="2">
        <f t="shared" si="15"/>
        <v>5.8187705459781247</v>
      </c>
      <c r="O166" s="2"/>
    </row>
    <row r="167" spans="1:15" x14ac:dyDescent="0.25">
      <c r="A167" s="7">
        <f t="shared" si="17"/>
        <v>40026</v>
      </c>
      <c r="B167" s="37">
        <f>IFERROR(INDEX([1]IPCA_Cheio_sa!$B:$B,MATCH($A167,[1]IPCA_Cheio_sa!$A:$A,0)),"")</f>
        <v>0.32318167975738699</v>
      </c>
      <c r="C167" s="2">
        <f t="shared" si="18"/>
        <v>177.02391294958124</v>
      </c>
      <c r="D167" s="2">
        <f t="shared" si="19"/>
        <v>1.0856779472837808</v>
      </c>
      <c r="E167" s="2">
        <f t="shared" si="20"/>
        <v>4.413946848738215</v>
      </c>
      <c r="F167" s="2">
        <f t="shared" si="21"/>
        <v>4.413946848738215</v>
      </c>
      <c r="H167" s="37">
        <f>IFERROR(INDEX([1]IPCA_Cheio_x11!$B:$B,MATCH($A167,[1]IPCA_Cheio_x11!$A:$A,0)),"")</f>
        <v>0.37715799573401798</v>
      </c>
      <c r="I167" s="2">
        <f t="shared" si="16"/>
        <v>177.35168436353277</v>
      </c>
      <c r="J167" s="2">
        <f t="shared" si="14"/>
        <v>1.3766371958056967</v>
      </c>
      <c r="K167" s="2">
        <f t="shared" si="15"/>
        <v>5.6213037354353679</v>
      </c>
      <c r="O167" s="2"/>
    </row>
    <row r="168" spans="1:15" x14ac:dyDescent="0.25">
      <c r="A168" s="7">
        <f t="shared" si="17"/>
        <v>40057</v>
      </c>
      <c r="B168" s="37">
        <f>IFERROR(INDEX([1]IPCA_Cheio_sa!$B:$B,MATCH($A168,[1]IPCA_Cheio_sa!$A:$A,0)),"")</f>
        <v>0.41439535399034599</v>
      </c>
      <c r="C168" s="2">
        <f t="shared" si="18"/>
        <v>177.75749182029622</v>
      </c>
      <c r="D168" s="2">
        <f t="shared" si="19"/>
        <v>1.1430619192182245</v>
      </c>
      <c r="E168" s="2">
        <f t="shared" si="20"/>
        <v>4.651242222682983</v>
      </c>
      <c r="F168" s="2">
        <f t="shared" si="21"/>
        <v>4.651242222682983</v>
      </c>
      <c r="H168" s="37">
        <f>IFERROR(INDEX([1]IPCA_Cheio_x11!$B:$B,MATCH($A168,[1]IPCA_Cheio_x11!$A:$A,0)),"")</f>
        <v>0.3262013219207</v>
      </c>
      <c r="I168" s="2">
        <f t="shared" si="16"/>
        <v>177.93020790237523</v>
      </c>
      <c r="J168" s="2">
        <f t="shared" si="14"/>
        <v>1.1172542493020465</v>
      </c>
      <c r="K168" s="2">
        <f t="shared" si="15"/>
        <v>4.5444718270096107</v>
      </c>
      <c r="O168" s="2"/>
    </row>
    <row r="169" spans="1:15" x14ac:dyDescent="0.25">
      <c r="A169" s="7">
        <f t="shared" si="17"/>
        <v>40087</v>
      </c>
      <c r="B169" s="37">
        <f>IFERROR(INDEX([1]IPCA_Cheio_sa!$B:$B,MATCH($A169,[1]IPCA_Cheio_sa!$A:$A,0)),"")</f>
        <v>0.30129774046359498</v>
      </c>
      <c r="C169" s="2">
        <f t="shared" si="18"/>
        <v>178.29307112665552</v>
      </c>
      <c r="D169" s="2">
        <f t="shared" si="19"/>
        <v>1.0424403621436262</v>
      </c>
      <c r="E169" s="2">
        <f t="shared" si="20"/>
        <v>4.2354166644025915</v>
      </c>
      <c r="F169" s="2">
        <f t="shared" si="21"/>
        <v>4.2354166644025915</v>
      </c>
      <c r="H169" s="37">
        <f>IFERROR(INDEX([1]IPCA_Cheio_x11!$B:$B,MATCH($A169,[1]IPCA_Cheio_x11!$A:$A,0)),"")</f>
        <v>0.27561581994826601</v>
      </c>
      <c r="I169" s="2">
        <f t="shared" si="16"/>
        <v>178.42061170382101</v>
      </c>
      <c r="J169" s="2">
        <f t="shared" si="14"/>
        <v>0.98214739240722881</v>
      </c>
      <c r="K169" s="2">
        <f t="shared" si="15"/>
        <v>3.9868462671864835</v>
      </c>
      <c r="O169" s="2"/>
    </row>
    <row r="170" spans="1:15" x14ac:dyDescent="0.25">
      <c r="A170" s="7">
        <f t="shared" si="17"/>
        <v>40118</v>
      </c>
      <c r="B170" s="37">
        <f>IFERROR(INDEX([1]IPCA_Cheio_sa!$B:$B,MATCH($A170,[1]IPCA_Cheio_sa!$A:$A,0)),"")</f>
        <v>0.44446407176125802</v>
      </c>
      <c r="C170" s="2">
        <f t="shared" si="18"/>
        <v>179.08551977025326</v>
      </c>
      <c r="D170" s="2">
        <f t="shared" si="19"/>
        <v>1.164592278139942</v>
      </c>
      <c r="E170" s="2">
        <f t="shared" si="20"/>
        <v>4.740379265538297</v>
      </c>
      <c r="F170" s="2">
        <f t="shared" si="21"/>
        <v>4.740379265538297</v>
      </c>
      <c r="H170" s="37">
        <f>IFERROR(INDEX([1]IPCA_Cheio_x11!$B:$B,MATCH($A170,[1]IPCA_Cheio_x11!$A:$A,0)),"")</f>
        <v>0.33612438961357299</v>
      </c>
      <c r="I170" s="2">
        <f t="shared" si="16"/>
        <v>179.02032689585528</v>
      </c>
      <c r="J170" s="2">
        <f t="shared" si="14"/>
        <v>0.94086647009348212</v>
      </c>
      <c r="K170" s="2">
        <f t="shared" si="15"/>
        <v>3.8169136000610671</v>
      </c>
      <c r="O170" s="2"/>
    </row>
    <row r="171" spans="1:15" x14ac:dyDescent="0.25">
      <c r="A171" s="7">
        <f t="shared" si="17"/>
        <v>40148</v>
      </c>
      <c r="B171" s="37">
        <f>IFERROR(INDEX([1]IPCA_Cheio_sa!$B:$B,MATCH($A171,[1]IPCA_Cheio_sa!$A:$A,0)),"")</f>
        <v>0.33270366624303299</v>
      </c>
      <c r="C171" s="2">
        <f t="shared" si="18"/>
        <v>179.68134386023928</v>
      </c>
      <c r="D171" s="2">
        <f t="shared" si="19"/>
        <v>1.0822902709990867</v>
      </c>
      <c r="E171" s="2">
        <f t="shared" si="20"/>
        <v>4.399950687153642</v>
      </c>
      <c r="F171" s="2">
        <f t="shared" si="21"/>
        <v>4.399950687153642</v>
      </c>
      <c r="H171" s="37">
        <f>IFERROR(INDEX([1]IPCA_Cheio_x11!$B:$B,MATCH($A171,[1]IPCA_Cheio_x11!$A:$A,0)),"")</f>
        <v>0.31011722538902903</v>
      </c>
      <c r="I171" s="2">
        <f t="shared" si="16"/>
        <v>179.57549976650708</v>
      </c>
      <c r="J171" s="2">
        <f t="shared" si="14"/>
        <v>0.92468383167099155</v>
      </c>
      <c r="K171" s="2">
        <f t="shared" si="15"/>
        <v>3.7503547258260328</v>
      </c>
      <c r="O171" s="2"/>
    </row>
    <row r="172" spans="1:15" x14ac:dyDescent="0.25">
      <c r="A172" s="7">
        <f t="shared" si="17"/>
        <v>40179</v>
      </c>
      <c r="B172" s="37">
        <f>IFERROR(INDEX([1]IPCA_Cheio_sa!$B:$B,MATCH($A172,[1]IPCA_Cheio_sa!$A:$A,0)),"")</f>
        <v>0.53124723471403801</v>
      </c>
      <c r="C172" s="2">
        <f t="shared" si="18"/>
        <v>180.63589603079382</v>
      </c>
      <c r="D172" s="2">
        <f t="shared" si="19"/>
        <v>1.3140302589067065</v>
      </c>
      <c r="E172" s="2">
        <f t="shared" si="20"/>
        <v>5.3606321098674803</v>
      </c>
      <c r="F172" s="2">
        <f t="shared" si="21"/>
        <v>5.3606321098674803</v>
      </c>
      <c r="H172" s="37">
        <f>IFERROR(INDEX([1]IPCA_Cheio_x11!$B:$B,MATCH($A172,[1]IPCA_Cheio_x11!$A:$A,0)),"")</f>
        <v>0.52359943807027298</v>
      </c>
      <c r="I172" s="2">
        <f t="shared" si="16"/>
        <v>180.51575607419639</v>
      </c>
      <c r="J172" s="2">
        <f t="shared" si="14"/>
        <v>1.1742726080624211</v>
      </c>
      <c r="K172" s="2">
        <f t="shared" si="15"/>
        <v>4.7804749925314916</v>
      </c>
      <c r="O172" s="2"/>
    </row>
    <row r="173" spans="1:15" x14ac:dyDescent="0.25">
      <c r="A173" s="7">
        <f t="shared" si="17"/>
        <v>40210</v>
      </c>
      <c r="B173" s="37">
        <f>IFERROR(INDEX([1]IPCA_Cheio_sa!$B:$B,MATCH($A173,[1]IPCA_Cheio_sa!$A:$A,0)),"")</f>
        <v>0.45534879233250303</v>
      </c>
      <c r="C173" s="2">
        <f t="shared" si="18"/>
        <v>181.45841940188905</v>
      </c>
      <c r="D173" s="2">
        <f t="shared" si="19"/>
        <v>1.3250092105045352</v>
      </c>
      <c r="E173" s="2">
        <f t="shared" si="20"/>
        <v>5.406309389452657</v>
      </c>
      <c r="F173" s="2">
        <f t="shared" si="21"/>
        <v>5.406309389452657</v>
      </c>
      <c r="H173" s="37">
        <f>IFERROR(INDEX([1]IPCA_Cheio_x11!$B:$B,MATCH($A173,[1]IPCA_Cheio_x11!$A:$A,0)),"")</f>
        <v>0.57930697477755499</v>
      </c>
      <c r="I173" s="2">
        <f t="shared" si="16"/>
        <v>181.56149643970664</v>
      </c>
      <c r="J173" s="2">
        <f t="shared" si="14"/>
        <v>1.4194865956923985</v>
      </c>
      <c r="K173" s="2">
        <f t="shared" si="15"/>
        <v>5.7999910478576222</v>
      </c>
      <c r="O173" s="2"/>
    </row>
    <row r="174" spans="1:15" x14ac:dyDescent="0.25">
      <c r="A174" s="7">
        <f t="shared" si="17"/>
        <v>40238</v>
      </c>
      <c r="B174" s="37">
        <f>IFERROR(INDEX([1]IPCA_Cheio_sa!$B:$B,MATCH($A174,[1]IPCA_Cheio_sa!$A:$A,0)),"")</f>
        <v>0.463196976746928</v>
      </c>
      <c r="C174" s="2">
        <f t="shared" si="18"/>
        <v>182.29892931461134</v>
      </c>
      <c r="D174" s="2">
        <f t="shared" si="19"/>
        <v>1.456793119494959</v>
      </c>
      <c r="E174" s="2">
        <f t="shared" si="20"/>
        <v>5.9557484229499469</v>
      </c>
      <c r="F174" s="2">
        <f t="shared" si="21"/>
        <v>5.9557484229499469</v>
      </c>
      <c r="H174" s="37">
        <f>IFERROR(INDEX([1]IPCA_Cheio_x11!$B:$B,MATCH($A174,[1]IPCA_Cheio_x11!$A:$A,0)),"")</f>
        <v>0.51965014909013396</v>
      </c>
      <c r="I174" s="2">
        <f t="shared" si="16"/>
        <v>182.50498102664588</v>
      </c>
      <c r="J174" s="2">
        <f t="shared" si="14"/>
        <v>1.6313368270993944</v>
      </c>
      <c r="K174" s="2">
        <f t="shared" si="15"/>
        <v>6.6867665457842174</v>
      </c>
      <c r="O174" s="2"/>
    </row>
    <row r="175" spans="1:15" x14ac:dyDescent="0.25">
      <c r="A175" s="7">
        <f t="shared" si="17"/>
        <v>40269</v>
      </c>
      <c r="B175" s="37">
        <f>IFERROR(INDEX([1]IPCA_Cheio_sa!$B:$B,MATCH($A175,[1]IPCA_Cheio_sa!$A:$A,0)),"")</f>
        <v>0.416036755707137</v>
      </c>
      <c r="C175" s="2">
        <f t="shared" si="18"/>
        <v>183.0573598658207</v>
      </c>
      <c r="D175" s="2">
        <f t="shared" si="19"/>
        <v>1.3405219495321585</v>
      </c>
      <c r="E175" s="2">
        <f t="shared" si="20"/>
        <v>5.4708745398582392</v>
      </c>
      <c r="F175" s="2">
        <f t="shared" si="21"/>
        <v>5.4708745398582392</v>
      </c>
      <c r="H175" s="37">
        <f>IFERROR(INDEX([1]IPCA_Cheio_x11!$B:$B,MATCH($A175,[1]IPCA_Cheio_x11!$A:$A,0)),"")</f>
        <v>0.42648265659525603</v>
      </c>
      <c r="I175" s="2">
        <f t="shared" si="16"/>
        <v>183.283333118147</v>
      </c>
      <c r="J175" s="2">
        <f t="shared" si="14"/>
        <v>1.5331498502618723</v>
      </c>
      <c r="K175" s="2">
        <f t="shared" si="15"/>
        <v>6.2750793311369124</v>
      </c>
      <c r="O175" s="2"/>
    </row>
    <row r="176" spans="1:15" x14ac:dyDescent="0.25">
      <c r="A176" s="7">
        <f t="shared" si="17"/>
        <v>40299</v>
      </c>
      <c r="B176" s="37">
        <f>IFERROR(INDEX([1]IPCA_Cheio_sa!$B:$B,MATCH($A176,[1]IPCA_Cheio_sa!$A:$A,0)),"")</f>
        <v>0.51237039810688301</v>
      </c>
      <c r="C176" s="2">
        <f t="shared" si="18"/>
        <v>183.99529158932916</v>
      </c>
      <c r="D176" s="2">
        <f t="shared" si="19"/>
        <v>1.398046007345366</v>
      </c>
      <c r="E176" s="2">
        <f t="shared" si="20"/>
        <v>5.7105528185192433</v>
      </c>
      <c r="F176" s="2">
        <f t="shared" si="21"/>
        <v>5.7105528185192433</v>
      </c>
      <c r="H176" s="37">
        <f>IFERROR(INDEX([1]IPCA_Cheio_x11!$B:$B,MATCH($A176,[1]IPCA_Cheio_x11!$A:$A,0)),"")</f>
        <v>0.40453720250515002</v>
      </c>
      <c r="I176" s="2">
        <f t="shared" si="16"/>
        <v>184.02478238660134</v>
      </c>
      <c r="J176" s="2">
        <f t="shared" si="14"/>
        <v>1.3567226505608376</v>
      </c>
      <c r="K176" s="2">
        <f t="shared" si="15"/>
        <v>5.5383346972117442</v>
      </c>
      <c r="O176" s="2"/>
    </row>
    <row r="177" spans="1:15" x14ac:dyDescent="0.25">
      <c r="A177" s="7">
        <f t="shared" si="17"/>
        <v>40330</v>
      </c>
      <c r="B177" s="37">
        <f>IFERROR(INDEX([1]IPCA_Cheio_sa!$B:$B,MATCH($A177,[1]IPCA_Cheio_sa!$A:$A,0)),"")</f>
        <v>0.30655426188696</v>
      </c>
      <c r="C177" s="2">
        <f t="shared" si="18"/>
        <v>184.55933699736761</v>
      </c>
      <c r="D177" s="2">
        <f t="shared" si="19"/>
        <v>1.2399456712415713</v>
      </c>
      <c r="E177" s="2">
        <f t="shared" si="20"/>
        <v>5.0527955141849157</v>
      </c>
      <c r="F177" s="2">
        <f t="shared" si="21"/>
        <v>5.0527955141849157</v>
      </c>
      <c r="H177" s="37">
        <f>IFERROR(INDEX([1]IPCA_Cheio_x11!$B:$B,MATCH($A177,[1]IPCA_Cheio_x11!$A:$A,0)),"")</f>
        <v>0.247276876192147</v>
      </c>
      <c r="I177" s="2">
        <f t="shared" si="16"/>
        <v>184.47983311990635</v>
      </c>
      <c r="J177" s="2">
        <f t="shared" si="14"/>
        <v>1.0820812024698201</v>
      </c>
      <c r="K177" s="2">
        <f t="shared" si="15"/>
        <v>4.3990869680443634</v>
      </c>
      <c r="O177" s="2"/>
    </row>
    <row r="178" spans="1:15" x14ac:dyDescent="0.25">
      <c r="A178" s="7">
        <f t="shared" si="17"/>
        <v>40360</v>
      </c>
      <c r="B178" s="37">
        <f>IFERROR(INDEX([1]IPCA_Cheio_sa!$B:$B,MATCH($A178,[1]IPCA_Cheio_sa!$A:$A,0)),"")</f>
        <v>0.45232107415004802</v>
      </c>
      <c r="C178" s="2">
        <f t="shared" si="18"/>
        <v>185.39413777291833</v>
      </c>
      <c r="D178" s="2">
        <f t="shared" si="19"/>
        <v>1.276527700831287</v>
      </c>
      <c r="E178" s="2">
        <f t="shared" si="20"/>
        <v>5.2047168894142848</v>
      </c>
      <c r="F178" s="2">
        <f t="shared" si="21"/>
        <v>5.2047168894142848</v>
      </c>
      <c r="H178" s="37">
        <f>IFERROR(INDEX([1]IPCA_Cheio_x11!$B:$B,MATCH($A178,[1]IPCA_Cheio_x11!$A:$A,0)),"")</f>
        <v>0.23352698034508901</v>
      </c>
      <c r="I178" s="2">
        <f t="shared" si="16"/>
        <v>184.91064330353692</v>
      </c>
      <c r="J178" s="2">
        <f t="shared" si="14"/>
        <v>0.88786588376856823</v>
      </c>
      <c r="K178" s="2">
        <f t="shared" si="15"/>
        <v>3.5990424700940382</v>
      </c>
      <c r="O178" s="2"/>
    </row>
    <row r="179" spans="1:15" x14ac:dyDescent="0.25">
      <c r="A179" s="7">
        <f t="shared" si="17"/>
        <v>40391</v>
      </c>
      <c r="B179" s="37">
        <f>IFERROR(INDEX([1]IPCA_Cheio_sa!$B:$B,MATCH($A179,[1]IPCA_Cheio_sa!$A:$A,0)),"")</f>
        <v>0.33813038569541198</v>
      </c>
      <c r="C179" s="2">
        <f t="shared" si="18"/>
        <v>186.02101168602658</v>
      </c>
      <c r="D179" s="2">
        <f t="shared" si="19"/>
        <v>1.1009630079115151</v>
      </c>
      <c r="E179" s="2">
        <f t="shared" si="20"/>
        <v>4.4771144730792134</v>
      </c>
      <c r="F179" s="2">
        <f t="shared" si="21"/>
        <v>4.4771144730792134</v>
      </c>
      <c r="H179" s="37">
        <f>IFERROR(INDEX([1]IPCA_Cheio_x11!$B:$B,MATCH($A179,[1]IPCA_Cheio_x11!$A:$A,0)),"")</f>
        <v>0.26471169447616999</v>
      </c>
      <c r="I179" s="2">
        <f t="shared" si="16"/>
        <v>185.40012340069251</v>
      </c>
      <c r="J179" s="2">
        <f t="shared" si="14"/>
        <v>0.74736728187068113</v>
      </c>
      <c r="K179" s="2">
        <f t="shared" si="15"/>
        <v>3.0231498898563025</v>
      </c>
      <c r="O179" s="2"/>
    </row>
    <row r="180" spans="1:15" x14ac:dyDescent="0.25">
      <c r="A180" s="7">
        <f t="shared" si="17"/>
        <v>40422</v>
      </c>
      <c r="B180" s="37">
        <f>IFERROR(INDEX([1]IPCA_Cheio_sa!$B:$B,MATCH($A180,[1]IPCA_Cheio_sa!$A:$A,0)),"")</f>
        <v>0.53876444143100399</v>
      </c>
      <c r="C180" s="2">
        <f t="shared" si="18"/>
        <v>187.0232267505811</v>
      </c>
      <c r="D180" s="2">
        <f t="shared" si="19"/>
        <v>1.3350122477133963</v>
      </c>
      <c r="E180" s="2">
        <f t="shared" si="20"/>
        <v>5.4479393637328677</v>
      </c>
      <c r="F180" s="2">
        <f t="shared" si="21"/>
        <v>5.4479393637328677</v>
      </c>
      <c r="H180" s="37">
        <f>IFERROR(INDEX([1]IPCA_Cheio_x11!$B:$B,MATCH($A180,[1]IPCA_Cheio_x11!$A:$A,0)),"")</f>
        <v>0.516529224658417</v>
      </c>
      <c r="I180" s="2">
        <f t="shared" si="16"/>
        <v>186.35776922060984</v>
      </c>
      <c r="J180" s="2">
        <f t="shared" si="14"/>
        <v>1.0179628141157693</v>
      </c>
      <c r="K180" s="2">
        <f t="shared" si="15"/>
        <v>4.1344491726194699</v>
      </c>
      <c r="O180" s="2"/>
    </row>
    <row r="181" spans="1:15" x14ac:dyDescent="0.25">
      <c r="A181" s="7">
        <f t="shared" si="17"/>
        <v>40452</v>
      </c>
      <c r="B181" s="37">
        <f>IFERROR(INDEX([1]IPCA_Cheio_sa!$B:$B,MATCH($A181,[1]IPCA_Cheio_sa!$A:$A,0)),"")</f>
        <v>0.55449234237174705</v>
      </c>
      <c r="C181" s="2">
        <f t="shared" si="18"/>
        <v>188.06025622136963</v>
      </c>
      <c r="D181" s="2">
        <f t="shared" si="19"/>
        <v>1.4380813117817803</v>
      </c>
      <c r="E181" s="2">
        <f t="shared" si="20"/>
        <v>5.8776038212792203</v>
      </c>
      <c r="F181" s="2">
        <f t="shared" si="21"/>
        <v>5.8776038212792203</v>
      </c>
      <c r="H181" s="37">
        <f>IFERROR(INDEX([1]IPCA_Cheio_x11!$B:$B,MATCH($A181,[1]IPCA_Cheio_x11!$A:$A,0)),"")</f>
        <v>0.74492052094785299</v>
      </c>
      <c r="I181" s="2">
        <f t="shared" si="16"/>
        <v>187.74598648591481</v>
      </c>
      <c r="J181" s="2">
        <f t="shared" si="14"/>
        <v>1.533358562667253</v>
      </c>
      <c r="K181" s="2">
        <f t="shared" si="15"/>
        <v>6.2759531736549246</v>
      </c>
      <c r="O181" s="2"/>
    </row>
    <row r="182" spans="1:15" x14ac:dyDescent="0.25">
      <c r="A182" s="7">
        <f t="shared" si="17"/>
        <v>40483</v>
      </c>
      <c r="B182" s="37">
        <f>IFERROR(INDEX([1]IPCA_Cheio_sa!$B:$B,MATCH($A182,[1]IPCA_Cheio_sa!$A:$A,0)),"")</f>
        <v>0.64565950400039196</v>
      </c>
      <c r="C182" s="2">
        <f t="shared" si="18"/>
        <v>189.27448513891039</v>
      </c>
      <c r="D182" s="2">
        <f t="shared" si="19"/>
        <v>1.7489817001829611</v>
      </c>
      <c r="E182" s="2">
        <f t="shared" si="20"/>
        <v>7.1816123870071413</v>
      </c>
      <c r="F182" s="2">
        <f t="shared" si="21"/>
        <v>7.1816123870071413</v>
      </c>
      <c r="H182" s="37">
        <f>IFERROR(INDEX([1]IPCA_Cheio_x11!$B:$B,MATCH($A182,[1]IPCA_Cheio_x11!$A:$A,0)),"")</f>
        <v>0.74620639788766896</v>
      </c>
      <c r="I182" s="2">
        <f t="shared" si="16"/>
        <v>189.14695904885002</v>
      </c>
      <c r="J182" s="2">
        <f t="shared" si="14"/>
        <v>2.0209456064167464</v>
      </c>
      <c r="K182" s="2">
        <f t="shared" si="15"/>
        <v>8.3321539706857841</v>
      </c>
      <c r="O182" s="2"/>
    </row>
    <row r="183" spans="1:15" x14ac:dyDescent="0.25">
      <c r="A183" s="7">
        <f t="shared" si="17"/>
        <v>40513</v>
      </c>
      <c r="B183" s="37">
        <f>IFERROR(INDEX([1]IPCA_Cheio_sa!$B:$B,MATCH($A183,[1]IPCA_Cheio_sa!$A:$A,0)),"")</f>
        <v>0.48517502912183802</v>
      </c>
      <c r="C183" s="2">
        <f t="shared" si="18"/>
        <v>190.19279767730333</v>
      </c>
      <c r="D183" s="2">
        <f t="shared" si="19"/>
        <v>1.694747214980552</v>
      </c>
      <c r="E183" s="2">
        <f t="shared" si="20"/>
        <v>6.9532742362037547</v>
      </c>
      <c r="F183" s="2">
        <f t="shared" si="21"/>
        <v>6.9532742362037547</v>
      </c>
      <c r="H183" s="37">
        <f>IFERROR(INDEX([1]IPCA_Cheio_x11!$B:$B,MATCH($A183,[1]IPCA_Cheio_x11!$A:$A,0)),"")</f>
        <v>0.54441615334721005</v>
      </c>
      <c r="I183" s="2">
        <f t="shared" si="16"/>
        <v>190.17670564747701</v>
      </c>
      <c r="J183" s="2">
        <f t="shared" si="14"/>
        <v>2.0492499147413135</v>
      </c>
      <c r="K183" s="2">
        <f t="shared" si="15"/>
        <v>8.4524250756253352</v>
      </c>
      <c r="O183" s="2"/>
    </row>
    <row r="184" spans="1:15" x14ac:dyDescent="0.25">
      <c r="A184" s="7">
        <f t="shared" si="17"/>
        <v>40544</v>
      </c>
      <c r="B184" s="37">
        <f>IFERROR(INDEX([1]IPCA_Cheio_sa!$B:$B,MATCH($A184,[1]IPCA_Cheio_sa!$A:$A,0)),"")</f>
        <v>0.63589501556487604</v>
      </c>
      <c r="C184" s="2">
        <f t="shared" si="18"/>
        <v>191.40222419769668</v>
      </c>
      <c r="D184" s="2">
        <f t="shared" si="19"/>
        <v>1.7770729677158092</v>
      </c>
      <c r="E184" s="2">
        <f t="shared" si="20"/>
        <v>7.3000259339880191</v>
      </c>
      <c r="F184" s="2">
        <f t="shared" si="21"/>
        <v>7.3000259339880191</v>
      </c>
      <c r="H184" s="37">
        <f>IFERROR(INDEX([1]IPCA_Cheio_x11!$B:$B,MATCH($A184,[1]IPCA_Cheio_x11!$A:$A,0)),"")</f>
        <v>0.57272144175063999</v>
      </c>
      <c r="I184" s="2">
        <f t="shared" si="16"/>
        <v>191.26588841793512</v>
      </c>
      <c r="J184" s="2">
        <f t="shared" si="14"/>
        <v>1.8748213998621921</v>
      </c>
      <c r="K184" s="2">
        <f t="shared" si="15"/>
        <v>7.7128312365946972</v>
      </c>
      <c r="O184" s="2"/>
    </row>
    <row r="185" spans="1:15" x14ac:dyDescent="0.25">
      <c r="A185" s="7">
        <f t="shared" si="17"/>
        <v>40575</v>
      </c>
      <c r="B185" s="37">
        <f>IFERROR(INDEX([1]IPCA_Cheio_sa!$B:$B,MATCH($A185,[1]IPCA_Cheio_sa!$A:$A,0)),"")</f>
        <v>0.52796418887346497</v>
      </c>
      <c r="C185" s="2">
        <f t="shared" si="18"/>
        <v>192.41275939816782</v>
      </c>
      <c r="D185" s="2">
        <f t="shared" si="19"/>
        <v>1.6580545745266351</v>
      </c>
      <c r="E185" s="2">
        <f t="shared" si="20"/>
        <v>6.7989978471899803</v>
      </c>
      <c r="F185" s="2">
        <f t="shared" si="21"/>
        <v>6.7989978471899803</v>
      </c>
      <c r="H185" s="37">
        <f>IFERROR(INDEX([1]IPCA_Cheio_x11!$B:$B,MATCH($A185,[1]IPCA_Cheio_x11!$A:$A,0)),"")</f>
        <v>0.60520131182401105</v>
      </c>
      <c r="I185" s="2">
        <f t="shared" si="16"/>
        <v>192.42343208371233</v>
      </c>
      <c r="J185" s="2">
        <f t="shared" si="14"/>
        <v>1.7322366964493963</v>
      </c>
      <c r="K185" s="2">
        <f t="shared" si="15"/>
        <v>7.1110735582542661</v>
      </c>
      <c r="O185" s="2"/>
    </row>
    <row r="186" spans="1:15" x14ac:dyDescent="0.25">
      <c r="A186" s="7">
        <f t="shared" si="17"/>
        <v>40603</v>
      </c>
      <c r="B186" s="37">
        <f>IFERROR(INDEX([1]IPCA_Cheio_sa!$B:$B,MATCH($A186,[1]IPCA_Cheio_sa!$A:$A,0)),"")</f>
        <v>0.65781282388404805</v>
      </c>
      <c r="C186" s="2">
        <f t="shared" si="18"/>
        <v>193.6784752042781</v>
      </c>
      <c r="D186" s="2">
        <f t="shared" si="19"/>
        <v>1.8327074261186516</v>
      </c>
      <c r="E186" s="2">
        <f t="shared" si="20"/>
        <v>7.5348322678921553</v>
      </c>
      <c r="F186" s="2">
        <f t="shared" si="21"/>
        <v>7.5348322678921553</v>
      </c>
      <c r="H186" s="37">
        <f>IFERROR(INDEX([1]IPCA_Cheio_x11!$B:$B,MATCH($A186,[1]IPCA_Cheio_x11!$A:$A,0)),"")</f>
        <v>0.79751357835859005</v>
      </c>
      <c r="I186" s="2">
        <f t="shared" si="16"/>
        <v>193.95803508252357</v>
      </c>
      <c r="J186" s="2">
        <f t="shared" si="14"/>
        <v>1.9883241862733048</v>
      </c>
      <c r="K186" s="2">
        <f t="shared" si="15"/>
        <v>8.1936626415459521</v>
      </c>
      <c r="O186" s="2"/>
    </row>
    <row r="187" spans="1:15" x14ac:dyDescent="0.25">
      <c r="A187" s="7">
        <f t="shared" si="17"/>
        <v>40634</v>
      </c>
      <c r="B187" s="37">
        <f>IFERROR(INDEX([1]IPCA_Cheio_sa!$B:$B,MATCH($A187,[1]IPCA_Cheio_sa!$A:$A,0)),"")</f>
        <v>0.53622274662052805</v>
      </c>
      <c r="C187" s="2">
        <f t="shared" si="18"/>
        <v>194.71702324363125</v>
      </c>
      <c r="D187" s="2">
        <f t="shared" si="19"/>
        <v>1.7318498046871023</v>
      </c>
      <c r="E187" s="2">
        <f t="shared" si="20"/>
        <v>7.1094441767737271</v>
      </c>
      <c r="F187" s="2">
        <f t="shared" si="21"/>
        <v>7.1094441767737271</v>
      </c>
      <c r="H187" s="37">
        <f>IFERROR(INDEX([1]IPCA_Cheio_x11!$B:$B,MATCH($A187,[1]IPCA_Cheio_x11!$A:$A,0)),"")</f>
        <v>0.60347905721246198</v>
      </c>
      <c r="I187" s="2">
        <f t="shared" si="16"/>
        <v>195.12853120402738</v>
      </c>
      <c r="J187" s="2">
        <f t="shared" si="14"/>
        <v>2.0195147279226333</v>
      </c>
      <c r="K187" s="2">
        <f t="shared" si="15"/>
        <v>8.3260765171847773</v>
      </c>
      <c r="O187" s="2"/>
    </row>
    <row r="188" spans="1:15" x14ac:dyDescent="0.25">
      <c r="A188" s="7">
        <f t="shared" si="17"/>
        <v>40664</v>
      </c>
      <c r="B188" s="37">
        <f>IFERROR(INDEX([1]IPCA_Cheio_sa!$B:$B,MATCH($A188,[1]IPCA_Cheio_sa!$A:$A,0)),"")</f>
        <v>0.55095560810147404</v>
      </c>
      <c r="C188" s="2">
        <f t="shared" si="18"/>
        <v>195.7898276031203</v>
      </c>
      <c r="D188" s="2">
        <f t="shared" si="19"/>
        <v>1.7551165606248365</v>
      </c>
      <c r="E188" s="2">
        <f t="shared" si="20"/>
        <v>7.2074643884468159</v>
      </c>
      <c r="F188" s="2">
        <f t="shared" si="21"/>
        <v>7.2074643884468159</v>
      </c>
      <c r="H188" s="37">
        <f>IFERROR(INDEX([1]IPCA_Cheio_x11!$B:$B,MATCH($A188,[1]IPCA_Cheio_x11!$A:$A,0)),"")</f>
        <v>0.47722956658111199</v>
      </c>
      <c r="I188" s="2">
        <f t="shared" si="16"/>
        <v>196.05974224776847</v>
      </c>
      <c r="J188" s="2">
        <f t="shared" si="14"/>
        <v>1.8897439488940071</v>
      </c>
      <c r="K188" s="2">
        <f t="shared" si="15"/>
        <v>7.7759558902845471</v>
      </c>
      <c r="O188" s="2"/>
    </row>
    <row r="189" spans="1:15" x14ac:dyDescent="0.25">
      <c r="A189" s="7">
        <f t="shared" si="17"/>
        <v>40695</v>
      </c>
      <c r="B189" s="37">
        <f>IFERROR(INDEX([1]IPCA_Cheio_sa!$B:$B,MATCH($A189,[1]IPCA_Cheio_sa!$A:$A,0)),"")</f>
        <v>0.43528798493024401</v>
      </c>
      <c r="C189" s="2">
        <f t="shared" si="18"/>
        <v>196.64207719839231</v>
      </c>
      <c r="D189" s="2">
        <f t="shared" si="19"/>
        <v>1.5301659056270456</v>
      </c>
      <c r="E189" s="2">
        <f t="shared" si="20"/>
        <v>6.2625866635154903</v>
      </c>
      <c r="F189" s="2">
        <f t="shared" si="21"/>
        <v>6.2625866635154903</v>
      </c>
      <c r="H189" s="37">
        <f>IFERROR(INDEX([1]IPCA_Cheio_x11!$B:$B,MATCH($A189,[1]IPCA_Cheio_x11!$A:$A,0)),"")</f>
        <v>0.42481343798397603</v>
      </c>
      <c r="I189" s="2">
        <f t="shared" si="16"/>
        <v>196.89263037931374</v>
      </c>
      <c r="J189" s="2">
        <f t="shared" si="14"/>
        <v>1.5130052722701626</v>
      </c>
      <c r="K189" s="2">
        <f t="shared" si="15"/>
        <v>6.1907628462452235</v>
      </c>
      <c r="O189" s="2"/>
    </row>
    <row r="190" spans="1:15" x14ac:dyDescent="0.25">
      <c r="A190" s="7">
        <f t="shared" si="17"/>
        <v>40725</v>
      </c>
      <c r="B190" s="37">
        <f>IFERROR(INDEX([1]IPCA_Cheio_sa!$B:$B,MATCH($A190,[1]IPCA_Cheio_sa!$A:$A,0)),"")</f>
        <v>0.46059838160040401</v>
      </c>
      <c r="C190" s="2">
        <f t="shared" si="18"/>
        <v>197.54780742351352</v>
      </c>
      <c r="D190" s="2">
        <f t="shared" si="19"/>
        <v>1.453793886495669</v>
      </c>
      <c r="E190" s="2">
        <f t="shared" si="20"/>
        <v>5.9432200598424023</v>
      </c>
      <c r="F190" s="2">
        <f t="shared" si="21"/>
        <v>5.9432200598424023</v>
      </c>
      <c r="H190" s="37">
        <f>IFERROR(INDEX([1]IPCA_Cheio_x11!$B:$B,MATCH($A190,[1]IPCA_Cheio_x11!$A:$A,0)),"")</f>
        <v>0.41787990599369501</v>
      </c>
      <c r="I190" s="2">
        <f t="shared" si="16"/>
        <v>197.71540511805134</v>
      </c>
      <c r="J190" s="2">
        <f t="shared" si="14"/>
        <v>1.3257281741741345</v>
      </c>
      <c r="K190" s="2">
        <f t="shared" si="15"/>
        <v>5.4093011133789171</v>
      </c>
      <c r="O190" s="2"/>
    </row>
    <row r="191" spans="1:15" x14ac:dyDescent="0.25">
      <c r="A191" s="7">
        <f t="shared" si="17"/>
        <v>40756</v>
      </c>
      <c r="B191" s="37">
        <f>IFERROR(INDEX([1]IPCA_Cheio_sa!$B:$B,MATCH($A191,[1]IPCA_Cheio_sa!$A:$A,0)),"")</f>
        <v>0.46894628690724199</v>
      </c>
      <c r="C191" s="2">
        <f t="shared" si="18"/>
        <v>198.47420053129275</v>
      </c>
      <c r="D191" s="2">
        <f t="shared" si="19"/>
        <v>1.3710482107445632</v>
      </c>
      <c r="E191" s="2">
        <f t="shared" si="20"/>
        <v>5.5980136721675455</v>
      </c>
      <c r="F191" s="2">
        <f t="shared" si="21"/>
        <v>5.5980136721675455</v>
      </c>
      <c r="H191" s="37">
        <f>IFERROR(INDEX([1]IPCA_Cheio_x11!$B:$B,MATCH($A191,[1]IPCA_Cheio_x11!$A:$A,0)),"")</f>
        <v>0.59649206416022005</v>
      </c>
      <c r="I191" s="2">
        <f t="shared" si="16"/>
        <v>198.89476181920273</v>
      </c>
      <c r="J191" s="2">
        <f t="shared" si="14"/>
        <v>1.4459978060419543</v>
      </c>
      <c r="K191" s="2">
        <f t="shared" si="15"/>
        <v>5.9106595556852604</v>
      </c>
      <c r="O191" s="2"/>
    </row>
    <row r="192" spans="1:15" x14ac:dyDescent="0.25">
      <c r="A192" s="7">
        <f t="shared" si="17"/>
        <v>40787</v>
      </c>
      <c r="B192" s="37">
        <f>IFERROR(INDEX([1]IPCA_Cheio_sa!$B:$B,MATCH($A192,[1]IPCA_Cheio_sa!$A:$A,0)),"")</f>
        <v>0.53846566713405197</v>
      </c>
      <c r="C192" s="2">
        <f t="shared" si="18"/>
        <v>199.54291595927253</v>
      </c>
      <c r="D192" s="2">
        <f t="shared" si="19"/>
        <v>1.4751872041880221</v>
      </c>
      <c r="E192" s="2">
        <f t="shared" si="20"/>
        <v>6.032608297299058</v>
      </c>
      <c r="F192" s="2">
        <f t="shared" si="21"/>
        <v>6.032608297299058</v>
      </c>
      <c r="H192" s="37">
        <f>IFERROR(INDEX([1]IPCA_Cheio_x11!$B:$B,MATCH($A192,[1]IPCA_Cheio_x11!$A:$A,0)),"")</f>
        <v>0.57202098909019194</v>
      </c>
      <c r="I192" s="2">
        <f t="shared" si="16"/>
        <v>200.03248160300953</v>
      </c>
      <c r="J192" s="2">
        <f t="shared" ref="J192:J255" si="22">IFERROR(100*(I192/I189-1),"")</f>
        <v>1.5947022586101145</v>
      </c>
      <c r="K192" s="2">
        <f t="shared" ref="K192:K255" si="23">IFERROR(100*((1+J192/100)^4-1),"")</f>
        <v>6.5330221984552184</v>
      </c>
      <c r="O192" s="2"/>
    </row>
    <row r="193" spans="1:15" x14ac:dyDescent="0.25">
      <c r="A193" s="7">
        <f t="shared" si="17"/>
        <v>40817</v>
      </c>
      <c r="B193" s="37">
        <f>IFERROR(INDEX([1]IPCA_Cheio_sa!$B:$B,MATCH($A193,[1]IPCA_Cheio_sa!$A:$A,0)),"")</f>
        <v>0.38083128459858201</v>
      </c>
      <c r="C193" s="2">
        <f t="shared" si="18"/>
        <v>200.30283780944569</v>
      </c>
      <c r="D193" s="2">
        <f t="shared" si="19"/>
        <v>1.3946145097048834</v>
      </c>
      <c r="E193" s="2">
        <f t="shared" si="20"/>
        <v>5.696243781479593</v>
      </c>
      <c r="F193" s="2">
        <f t="shared" si="21"/>
        <v>5.696243781479593</v>
      </c>
      <c r="H193" s="37">
        <f>IFERROR(INDEX([1]IPCA_Cheio_x11!$B:$B,MATCH($A193,[1]IPCA_Cheio_x11!$A:$A,0)),"")</f>
        <v>0.42345083724912502</v>
      </c>
      <c r="I193" s="2">
        <f t="shared" ref="I193:I256" si="24">IFERROR(I192*(1+H193/100),"")</f>
        <v>200.87952082112767</v>
      </c>
      <c r="J193" s="2">
        <f t="shared" si="22"/>
        <v>1.6003384770079565</v>
      </c>
      <c r="K193" s="2">
        <f t="shared" si="23"/>
        <v>6.556664901660092</v>
      </c>
      <c r="O193" s="2"/>
    </row>
    <row r="194" spans="1:15" x14ac:dyDescent="0.25">
      <c r="A194" s="7">
        <f t="shared" si="17"/>
        <v>40848</v>
      </c>
      <c r="B194" s="37">
        <f>IFERROR(INDEX([1]IPCA_Cheio_sa!$B:$B,MATCH($A194,[1]IPCA_Cheio_sa!$A:$A,0)),"")</f>
        <v>0.49395300385144503</v>
      </c>
      <c r="C194" s="2">
        <f t="shared" si="18"/>
        <v>201.29223969360513</v>
      </c>
      <c r="D194" s="2">
        <f t="shared" si="19"/>
        <v>1.4198516254348537</v>
      </c>
      <c r="E194" s="2">
        <f t="shared" si="20"/>
        <v>5.8015142404228337</v>
      </c>
      <c r="F194" s="2">
        <f t="shared" si="21"/>
        <v>5.8015142404228337</v>
      </c>
      <c r="H194" s="37">
        <f>IFERROR(INDEX([1]IPCA_Cheio_x11!$B:$B,MATCH($A194,[1]IPCA_Cheio_x11!$A:$A,0)),"")</f>
        <v>0.44201880535335197</v>
      </c>
      <c r="I194" s="2">
        <f t="shared" si="24"/>
        <v>201.76744607926076</v>
      </c>
      <c r="J194" s="2">
        <f t="shared" si="22"/>
        <v>1.4443237387364416</v>
      </c>
      <c r="K194" s="2">
        <f t="shared" si="23"/>
        <v>5.9036687551572653</v>
      </c>
      <c r="O194" s="2"/>
    </row>
    <row r="195" spans="1:15" x14ac:dyDescent="0.25">
      <c r="A195" s="7">
        <f t="shared" si="17"/>
        <v>40878</v>
      </c>
      <c r="B195" s="37">
        <f>IFERROR(INDEX([1]IPCA_Cheio_sa!$B:$B,MATCH($A195,[1]IPCA_Cheio_sa!$A:$A,0)),"")</f>
        <v>0.40703640663016899</v>
      </c>
      <c r="C195" s="2">
        <f t="shared" si="18"/>
        <v>202.1115723928794</v>
      </c>
      <c r="D195" s="2">
        <f t="shared" si="19"/>
        <v>1.2872701700576306</v>
      </c>
      <c r="E195" s="2">
        <f t="shared" si="20"/>
        <v>5.249360531411984</v>
      </c>
      <c r="F195" s="2">
        <f t="shared" si="21"/>
        <v>5.249360531411984</v>
      </c>
      <c r="H195" s="37">
        <f>IFERROR(INDEX([1]IPCA_Cheio_x11!$B:$B,MATCH($A195,[1]IPCA_Cheio_x11!$A:$A,0)),"")</f>
        <v>0.37890588898421002</v>
      </c>
      <c r="I195" s="2">
        <f t="shared" si="24"/>
        <v>202.53195481450814</v>
      </c>
      <c r="J195" s="2">
        <f t="shared" si="22"/>
        <v>1.2495336714659855</v>
      </c>
      <c r="K195" s="2">
        <f t="shared" si="23"/>
        <v>5.0925975633568266</v>
      </c>
      <c r="O195" s="2"/>
    </row>
    <row r="196" spans="1:15" x14ac:dyDescent="0.25">
      <c r="A196" s="7">
        <f t="shared" si="17"/>
        <v>40909</v>
      </c>
      <c r="B196" s="37">
        <f>IFERROR(INDEX([1]IPCA_Cheio_sa!$B:$B,MATCH($A196,[1]IPCA_Cheio_sa!$A:$A,0)),"")</f>
        <v>0.47606086550322202</v>
      </c>
      <c r="C196" s="2">
        <f t="shared" si="18"/>
        <v>203.07374649369513</v>
      </c>
      <c r="D196" s="2">
        <f t="shared" si="19"/>
        <v>1.3833596740578713</v>
      </c>
      <c r="E196" s="2">
        <f t="shared" si="20"/>
        <v>5.6493223229894918</v>
      </c>
      <c r="F196" s="2">
        <f t="shared" si="21"/>
        <v>5.6493223229894918</v>
      </c>
      <c r="H196" s="37">
        <f>IFERROR(INDEX([1]IPCA_Cheio_x11!$B:$B,MATCH($A196,[1]IPCA_Cheio_x11!$A:$A,0)),"")</f>
        <v>0.269114320775869</v>
      </c>
      <c r="I196" s="2">
        <f t="shared" si="24"/>
        <v>203.07699730906131</v>
      </c>
      <c r="J196" s="2">
        <f t="shared" si="22"/>
        <v>1.0939275835341933</v>
      </c>
      <c r="K196" s="2">
        <f t="shared" si="23"/>
        <v>4.448036051090698</v>
      </c>
      <c r="O196" s="2"/>
    </row>
    <row r="197" spans="1:15" x14ac:dyDescent="0.25">
      <c r="A197" s="7">
        <f t="shared" si="17"/>
        <v>40940</v>
      </c>
      <c r="B197" s="37">
        <f>IFERROR(INDEX([1]IPCA_Cheio_sa!$B:$B,MATCH($A197,[1]IPCA_Cheio_sa!$A:$A,0)),"")</f>
        <v>0.42055848272972302</v>
      </c>
      <c r="C197" s="2">
        <f t="shared" si="18"/>
        <v>203.92779036077141</v>
      </c>
      <c r="D197" s="2">
        <f t="shared" si="19"/>
        <v>1.3093155857264893</v>
      </c>
      <c r="E197" s="2">
        <f t="shared" si="20"/>
        <v>5.3410215476453082</v>
      </c>
      <c r="F197" s="2">
        <f t="shared" si="21"/>
        <v>5.3410215476453082</v>
      </c>
      <c r="H197" s="37">
        <f>IFERROR(INDEX([1]IPCA_Cheio_x11!$B:$B,MATCH($A197,[1]IPCA_Cheio_x11!$A:$A,0)),"")</f>
        <v>0.25929552499195202</v>
      </c>
      <c r="I197" s="2">
        <f t="shared" si="24"/>
        <v>203.60356687537174</v>
      </c>
      <c r="J197" s="2">
        <f t="shared" si="22"/>
        <v>0.91001835617707805</v>
      </c>
      <c r="K197" s="2">
        <f t="shared" si="23"/>
        <v>3.6900635616692767</v>
      </c>
      <c r="O197" s="2"/>
    </row>
    <row r="198" spans="1:15" x14ac:dyDescent="0.25">
      <c r="A198" s="7">
        <f t="shared" ref="A198:A261" si="25">EDATE(A197,1)</f>
        <v>40969</v>
      </c>
      <c r="B198" s="37">
        <f>IFERROR(INDEX([1]IPCA_Cheio_sa!$B:$B,MATCH($A198,[1]IPCA_Cheio_sa!$A:$A,0)),"")</f>
        <v>0.35125687001210298</v>
      </c>
      <c r="C198" s="2">
        <f t="shared" ref="C198:C261" si="26">IFERROR(C197*(1+B198/100),"")</f>
        <v>204.64410073427749</v>
      </c>
      <c r="D198" s="2">
        <f t="shared" si="19"/>
        <v>1.2530348022206095</v>
      </c>
      <c r="E198" s="2">
        <f t="shared" si="20"/>
        <v>5.107134401099489</v>
      </c>
      <c r="F198" s="2">
        <f t="shared" si="21"/>
        <v>5.107134401099489</v>
      </c>
      <c r="H198" s="37">
        <f>IFERROR(INDEX([1]IPCA_Cheio_x11!$B:$B,MATCH($A198,[1]IPCA_Cheio_x11!$A:$A,0)),"")</f>
        <v>0.21792711580024399</v>
      </c>
      <c r="I198" s="2">
        <f t="shared" si="24"/>
        <v>204.04727425632964</v>
      </c>
      <c r="J198" s="2">
        <f t="shared" si="22"/>
        <v>0.74818783199388506</v>
      </c>
      <c r="K198" s="2">
        <f t="shared" si="23"/>
        <v>3.026506272991214</v>
      </c>
      <c r="O198" s="2"/>
    </row>
    <row r="199" spans="1:15" x14ac:dyDescent="0.25">
      <c r="A199" s="7">
        <f t="shared" si="25"/>
        <v>41000</v>
      </c>
      <c r="B199" s="37">
        <f>IFERROR(INDEX([1]IPCA_Cheio_sa!$B:$B,MATCH($A199,[1]IPCA_Cheio_sa!$A:$A,0)),"")</f>
        <v>0.51151578880145898</v>
      </c>
      <c r="C199" s="2">
        <f t="shared" si="26"/>
        <v>205.6908876203841</v>
      </c>
      <c r="D199" s="2">
        <f t="shared" si="19"/>
        <v>1.288763895814693</v>
      </c>
      <c r="E199" s="2">
        <f t="shared" si="20"/>
        <v>5.2555692942013899</v>
      </c>
      <c r="F199" s="2">
        <f t="shared" si="21"/>
        <v>5.2555692942013899</v>
      </c>
      <c r="H199" s="37">
        <f>IFERROR(INDEX([1]IPCA_Cheio_x11!$B:$B,MATCH($A199,[1]IPCA_Cheio_x11!$A:$A,0)),"")</f>
        <v>0.48900212625558498</v>
      </c>
      <c r="I199" s="2">
        <f t="shared" si="24"/>
        <v>205.04506976600965</v>
      </c>
      <c r="J199" s="2">
        <f t="shared" si="22"/>
        <v>0.9691262343972662</v>
      </c>
      <c r="K199" s="2">
        <f t="shared" si="23"/>
        <v>3.9332222427252983</v>
      </c>
      <c r="O199" s="2"/>
    </row>
    <row r="200" spans="1:15" x14ac:dyDescent="0.25">
      <c r="A200" s="7">
        <f t="shared" si="25"/>
        <v>41030</v>
      </c>
      <c r="B200" s="37">
        <f>IFERROR(INDEX([1]IPCA_Cheio_sa!$B:$B,MATCH($A200,[1]IPCA_Cheio_sa!$A:$A,0)),"")</f>
        <v>0.47826842722007701</v>
      </c>
      <c r="C200" s="2">
        <f t="shared" si="26"/>
        <v>206.67464219354113</v>
      </c>
      <c r="D200" s="2">
        <f t="shared" ref="D200:D263" si="27">IFERROR(100*(C200/C197-1),"")</f>
        <v>1.3469727828219202</v>
      </c>
      <c r="E200" s="2">
        <f t="shared" ref="E200:E263" si="28">IFERROR(100*((1+D200/100)^4-1),"")</f>
        <v>5.4977321080721175</v>
      </c>
      <c r="F200" s="2">
        <f t="shared" ref="F200:F263" si="29">E200</f>
        <v>5.4977321080721175</v>
      </c>
      <c r="H200" s="37">
        <f>IFERROR(INDEX([1]IPCA_Cheio_x11!$B:$B,MATCH($A200,[1]IPCA_Cheio_x11!$A:$A,0)),"")</f>
        <v>0.406999246706789</v>
      </c>
      <c r="I200" s="2">
        <f t="shared" si="24"/>
        <v>205.87960165536674</v>
      </c>
      <c r="J200" s="2">
        <f t="shared" si="22"/>
        <v>1.1178756909441478</v>
      </c>
      <c r="K200" s="2">
        <f t="shared" si="23"/>
        <v>4.547041868597379</v>
      </c>
      <c r="O200" s="2"/>
    </row>
    <row r="201" spans="1:15" x14ac:dyDescent="0.25">
      <c r="A201" s="7">
        <f t="shared" si="25"/>
        <v>41061</v>
      </c>
      <c r="B201" s="37">
        <f>IFERROR(INDEX([1]IPCA_Cheio_sa!$B:$B,MATCH($A201,[1]IPCA_Cheio_sa!$A:$A,0)),"")</f>
        <v>0.32210269881057402</v>
      </c>
      <c r="C201" s="2">
        <f t="shared" si="26"/>
        <v>207.3403467938036</v>
      </c>
      <c r="D201" s="2">
        <f t="shared" si="27"/>
        <v>1.3175293350024653</v>
      </c>
      <c r="E201" s="2">
        <f t="shared" si="28"/>
        <v>5.375188197216052</v>
      </c>
      <c r="F201" s="2">
        <f t="shared" si="29"/>
        <v>5.375188197216052</v>
      </c>
      <c r="H201" s="37">
        <f>IFERROR(INDEX([1]IPCA_Cheio_x11!$B:$B,MATCH($A201,[1]IPCA_Cheio_x11!$A:$A,0)),"")</f>
        <v>0.33812315799265802</v>
      </c>
      <c r="I201" s="2">
        <f t="shared" si="24"/>
        <v>206.5757282661466</v>
      </c>
      <c r="J201" s="2">
        <f t="shared" si="22"/>
        <v>1.2391510835085384</v>
      </c>
      <c r="K201" s="2">
        <f t="shared" si="23"/>
        <v>5.0494975005652254</v>
      </c>
      <c r="O201" s="2"/>
    </row>
    <row r="202" spans="1:15" x14ac:dyDescent="0.25">
      <c r="A202" s="7">
        <f t="shared" si="25"/>
        <v>41091</v>
      </c>
      <c r="B202" s="37">
        <f>IFERROR(INDEX([1]IPCA_Cheio_sa!$B:$B,MATCH($A202,[1]IPCA_Cheio_sa!$A:$A,0)),"")</f>
        <v>0.59093825056550497</v>
      </c>
      <c r="C202" s="2">
        <f t="shared" si="26"/>
        <v>208.56560021186337</v>
      </c>
      <c r="D202" s="2">
        <f t="shared" si="27"/>
        <v>1.3975886947333871</v>
      </c>
      <c r="E202" s="2">
        <f t="shared" si="28"/>
        <v>5.7086457820867187</v>
      </c>
      <c r="F202" s="2">
        <f t="shared" si="29"/>
        <v>5.7086457820867187</v>
      </c>
      <c r="H202" s="37">
        <f>IFERROR(INDEX([1]IPCA_Cheio_x11!$B:$B,MATCH($A202,[1]IPCA_Cheio_x11!$A:$A,0)),"")</f>
        <v>0.70918421287308597</v>
      </c>
      <c r="I202" s="2">
        <f t="shared" si="24"/>
        <v>208.04073071863772</v>
      </c>
      <c r="J202" s="2">
        <f t="shared" si="22"/>
        <v>1.4609768262395351</v>
      </c>
      <c r="K202" s="2">
        <f t="shared" si="23"/>
        <v>5.9732264127729806</v>
      </c>
      <c r="O202" s="2"/>
    </row>
    <row r="203" spans="1:15" x14ac:dyDescent="0.25">
      <c r="A203" s="7">
        <f t="shared" si="25"/>
        <v>41122</v>
      </c>
      <c r="B203" s="37">
        <f>IFERROR(INDEX([1]IPCA_Cheio_sa!$B:$B,MATCH($A203,[1]IPCA_Cheio_sa!$A:$A,0)),"")</f>
        <v>0.43094212997110098</v>
      </c>
      <c r="C203" s="2">
        <f t="shared" si="26"/>
        <v>209.46439725180338</v>
      </c>
      <c r="D203" s="2">
        <f t="shared" si="27"/>
        <v>1.3498293881886836</v>
      </c>
      <c r="E203" s="2">
        <f t="shared" si="28"/>
        <v>5.5096270121343993</v>
      </c>
      <c r="F203" s="2">
        <f t="shared" si="29"/>
        <v>5.5096270121343993</v>
      </c>
      <c r="H203" s="37">
        <f>IFERROR(INDEX([1]IPCA_Cheio_x11!$B:$B,MATCH($A203,[1]IPCA_Cheio_x11!$A:$A,0)),"")</f>
        <v>0.62700379996819799</v>
      </c>
      <c r="I203" s="2">
        <f t="shared" si="24"/>
        <v>209.34515400572519</v>
      </c>
      <c r="J203" s="2">
        <f t="shared" si="22"/>
        <v>1.6832907789279927</v>
      </c>
      <c r="K203" s="2">
        <f t="shared" si="23"/>
        <v>6.9050870351567539</v>
      </c>
      <c r="O203" s="2"/>
    </row>
    <row r="204" spans="1:15" x14ac:dyDescent="0.25">
      <c r="A204" s="7">
        <f t="shared" si="25"/>
        <v>41153</v>
      </c>
      <c r="B204" s="37">
        <f>IFERROR(INDEX([1]IPCA_Cheio_sa!$B:$B,MATCH($A204,[1]IPCA_Cheio_sa!$A:$A,0)),"")</f>
        <v>0.55460519124407004</v>
      </c>
      <c r="C204" s="2">
        <f t="shared" si="26"/>
        <v>210.62609767276996</v>
      </c>
      <c r="D204" s="2">
        <f t="shared" si="27"/>
        <v>1.5847136988894839</v>
      </c>
      <c r="E204" s="2">
        <f t="shared" si="28"/>
        <v>6.4911320404229533</v>
      </c>
      <c r="F204" s="2">
        <f t="shared" si="29"/>
        <v>6.4911320404229533</v>
      </c>
      <c r="H204" s="37">
        <f>IFERROR(INDEX([1]IPCA_Cheio_x11!$B:$B,MATCH($A204,[1]IPCA_Cheio_x11!$A:$A,0)),"")</f>
        <v>0.61312445625313405</v>
      </c>
      <c r="I204" s="2">
        <f t="shared" si="24"/>
        <v>210.6287003429151</v>
      </c>
      <c r="J204" s="2">
        <f t="shared" si="22"/>
        <v>1.9619788398115956</v>
      </c>
      <c r="K204" s="2">
        <f t="shared" si="23"/>
        <v>8.0819127808046574</v>
      </c>
      <c r="O204" s="2"/>
    </row>
    <row r="205" spans="1:15" x14ac:dyDescent="0.25">
      <c r="A205" s="7">
        <f t="shared" si="25"/>
        <v>41183</v>
      </c>
      <c r="B205" s="37">
        <f>IFERROR(INDEX([1]IPCA_Cheio_sa!$B:$B,MATCH($A205,[1]IPCA_Cheio_sa!$A:$A,0)),"")</f>
        <v>0.48954893804951199</v>
      </c>
      <c r="C205" s="2">
        <f t="shared" si="26"/>
        <v>211.65721549718214</v>
      </c>
      <c r="D205" s="2">
        <f t="shared" si="27"/>
        <v>1.4823227234876057</v>
      </c>
      <c r="E205" s="2">
        <f t="shared" si="28"/>
        <v>6.0624353930056385</v>
      </c>
      <c r="F205" s="2">
        <f t="shared" si="29"/>
        <v>6.0624353930056385</v>
      </c>
      <c r="H205" s="37">
        <f>IFERROR(INDEX([1]IPCA_Cheio_x11!$B:$B,MATCH($A205,[1]IPCA_Cheio_x11!$A:$A,0)),"")</f>
        <v>0.59042200637179099</v>
      </c>
      <c r="I205" s="2">
        <f t="shared" si="24"/>
        <v>211.87229854147455</v>
      </c>
      <c r="J205" s="2">
        <f t="shared" si="22"/>
        <v>1.8417392640380559</v>
      </c>
      <c r="K205" s="2">
        <f t="shared" si="23"/>
        <v>7.5729876472662383</v>
      </c>
      <c r="O205" s="2"/>
    </row>
    <row r="206" spans="1:15" x14ac:dyDescent="0.25">
      <c r="A206" s="7">
        <f t="shared" si="25"/>
        <v>41214</v>
      </c>
      <c r="B206" s="37">
        <f>IFERROR(INDEX([1]IPCA_Cheio_sa!$B:$B,MATCH($A206,[1]IPCA_Cheio_sa!$A:$A,0)),"")</f>
        <v>0.53615488218444896</v>
      </c>
      <c r="C206" s="2">
        <f t="shared" si="26"/>
        <v>212.79202599156596</v>
      </c>
      <c r="D206" s="2">
        <f t="shared" si="27"/>
        <v>1.588636915591124</v>
      </c>
      <c r="E206" s="2">
        <f t="shared" si="28"/>
        <v>6.5075838066679603</v>
      </c>
      <c r="F206" s="2">
        <f t="shared" si="29"/>
        <v>6.5075838066679603</v>
      </c>
      <c r="H206" s="37">
        <f>IFERROR(INDEX([1]IPCA_Cheio_x11!$B:$B,MATCH($A206,[1]IPCA_Cheio_x11!$A:$A,0)),"")</f>
        <v>0.53285367915217097</v>
      </c>
      <c r="I206" s="2">
        <f t="shared" si="24"/>
        <v>213.00126787935707</v>
      </c>
      <c r="J206" s="2">
        <f t="shared" si="22"/>
        <v>1.7464525945185772</v>
      </c>
      <c r="K206" s="2">
        <f t="shared" si="23"/>
        <v>7.1709562207515898</v>
      </c>
      <c r="O206" s="2"/>
    </row>
    <row r="207" spans="1:15" x14ac:dyDescent="0.25">
      <c r="A207" s="7">
        <f t="shared" si="25"/>
        <v>41244</v>
      </c>
      <c r="B207" s="37">
        <f>IFERROR(INDEX([1]IPCA_Cheio_sa!$B:$B,MATCH($A207,[1]IPCA_Cheio_sa!$A:$A,0)),"")</f>
        <v>0.511093348871556</v>
      </c>
      <c r="C207" s="2">
        <f t="shared" si="26"/>
        <v>213.87959188333789</v>
      </c>
      <c r="D207" s="2">
        <f t="shared" si="27"/>
        <v>1.5446776285162001</v>
      </c>
      <c r="E207" s="2">
        <f t="shared" si="28"/>
        <v>6.3233522039934931</v>
      </c>
      <c r="F207" s="2">
        <f t="shared" si="29"/>
        <v>6.3233522039934931</v>
      </c>
      <c r="H207" s="37">
        <f>IFERROR(INDEX([1]IPCA_Cheio_x11!$B:$B,MATCH($A207,[1]IPCA_Cheio_x11!$A:$A,0)),"")</f>
        <v>0.63105091858262097</v>
      </c>
      <c r="I207" s="2">
        <f t="shared" si="24"/>
        <v>214.34541433690239</v>
      </c>
      <c r="J207" s="2">
        <f t="shared" si="22"/>
        <v>1.7645809844224924</v>
      </c>
      <c r="K207" s="2">
        <f t="shared" si="23"/>
        <v>7.2473561789680341</v>
      </c>
      <c r="O207" s="2"/>
    </row>
    <row r="208" spans="1:15" x14ac:dyDescent="0.25">
      <c r="A208" s="7">
        <f t="shared" si="25"/>
        <v>41275</v>
      </c>
      <c r="B208" s="37">
        <f>IFERROR(INDEX([1]IPCA_Cheio_sa!$B:$B,MATCH($A208,[1]IPCA_Cheio_sa!$A:$A,0)),"")</f>
        <v>0.63863781635616002</v>
      </c>
      <c r="C208" s="2">
        <f t="shared" si="26"/>
        <v>215.2455078385731</v>
      </c>
      <c r="D208" s="2">
        <f t="shared" si="27"/>
        <v>1.6953319228744768</v>
      </c>
      <c r="E208" s="2">
        <f t="shared" si="28"/>
        <v>6.9557340274824409</v>
      </c>
      <c r="F208" s="2">
        <f t="shared" si="29"/>
        <v>6.9557340274824409</v>
      </c>
      <c r="H208" s="37">
        <f>IFERROR(INDEX([1]IPCA_Cheio_x11!$B:$B,MATCH($A208,[1]IPCA_Cheio_x11!$A:$A,0)),"")</f>
        <v>0.53135416466958296</v>
      </c>
      <c r="I208" s="2">
        <f t="shared" si="24"/>
        <v>215.4843476227598</v>
      </c>
      <c r="J208" s="2">
        <f t="shared" si="22"/>
        <v>1.7048236631926672</v>
      </c>
      <c r="K208" s="2">
        <f t="shared" si="23"/>
        <v>6.9956704993994423</v>
      </c>
      <c r="O208" s="2"/>
    </row>
    <row r="209" spans="1:15" x14ac:dyDescent="0.25">
      <c r="A209" s="7">
        <f t="shared" si="25"/>
        <v>41306</v>
      </c>
      <c r="B209" s="37">
        <f>IFERROR(INDEX([1]IPCA_Cheio_sa!$B:$B,MATCH($A209,[1]IPCA_Cheio_sa!$A:$A,0)),"")</f>
        <v>0.47376812369013199</v>
      </c>
      <c r="C209" s="2">
        <f t="shared" si="26"/>
        <v>216.26527244238721</v>
      </c>
      <c r="D209" s="2">
        <f t="shared" si="27"/>
        <v>1.632225848048896</v>
      </c>
      <c r="E209" s="2">
        <f t="shared" si="28"/>
        <v>6.6904995682149693</v>
      </c>
      <c r="F209" s="2">
        <f t="shared" si="29"/>
        <v>6.6904995682149693</v>
      </c>
      <c r="H209" s="37">
        <f>IFERROR(INDEX([1]IPCA_Cheio_x11!$B:$B,MATCH($A209,[1]IPCA_Cheio_x11!$A:$A,0)),"")</f>
        <v>0.41964711550533201</v>
      </c>
      <c r="I209" s="2">
        <f t="shared" si="24"/>
        <v>216.38862147192418</v>
      </c>
      <c r="J209" s="2">
        <f t="shared" si="22"/>
        <v>1.5902973847487623</v>
      </c>
      <c r="K209" s="2">
        <f t="shared" si="23"/>
        <v>6.5145474553347071</v>
      </c>
      <c r="O209" s="2"/>
    </row>
    <row r="210" spans="1:15" x14ac:dyDescent="0.25">
      <c r="A210" s="7">
        <f t="shared" si="25"/>
        <v>41334</v>
      </c>
      <c r="B210" s="37">
        <f>IFERROR(INDEX([1]IPCA_Cheio_sa!$B:$B,MATCH($A210,[1]IPCA_Cheio_sa!$A:$A,0)),"")</f>
        <v>0.49373454970798097</v>
      </c>
      <c r="C210" s="2">
        <f t="shared" si="26"/>
        <v>217.33304881145537</v>
      </c>
      <c r="D210" s="2">
        <f t="shared" si="27"/>
        <v>1.6146734233536408</v>
      </c>
      <c r="E210" s="2">
        <f t="shared" si="28"/>
        <v>6.6168145980106452</v>
      </c>
      <c r="F210" s="2">
        <f t="shared" si="29"/>
        <v>6.6168145980106452</v>
      </c>
      <c r="H210" s="37">
        <f>IFERROR(INDEX([1]IPCA_Cheio_x11!$B:$B,MATCH($A210,[1]IPCA_Cheio_x11!$A:$A,0)),"")</f>
        <v>0.49831260285642898</v>
      </c>
      <c r="I210" s="2">
        <f t="shared" si="24"/>
        <v>217.46691324386606</v>
      </c>
      <c r="J210" s="2">
        <f t="shared" si="22"/>
        <v>1.4562937661252606</v>
      </c>
      <c r="K210" s="2">
        <f t="shared" si="23"/>
        <v>5.9536624524487491</v>
      </c>
      <c r="O210" s="2"/>
    </row>
    <row r="211" spans="1:15" x14ac:dyDescent="0.25">
      <c r="A211" s="7">
        <f t="shared" si="25"/>
        <v>41365</v>
      </c>
      <c r="B211" s="37">
        <f>IFERROR(INDEX([1]IPCA_Cheio_sa!$B:$B,MATCH($A211,[1]IPCA_Cheio_sa!$A:$A,0)),"")</f>
        <v>0.48059375491454198</v>
      </c>
      <c r="C211" s="2">
        <f t="shared" si="26"/>
        <v>218.37753787140858</v>
      </c>
      <c r="D211" s="2">
        <f t="shared" si="27"/>
        <v>1.4550965844938313</v>
      </c>
      <c r="E211" s="2">
        <f t="shared" si="28"/>
        <v>5.9486615391050934</v>
      </c>
      <c r="F211" s="2">
        <f t="shared" si="29"/>
        <v>5.9486615391050934</v>
      </c>
      <c r="H211" s="37">
        <f>IFERROR(INDEX([1]IPCA_Cheio_x11!$B:$B,MATCH($A211,[1]IPCA_Cheio_x11!$A:$A,0)),"")</f>
        <v>0.43639468740565601</v>
      </c>
      <c r="I211" s="2">
        <f t="shared" si="24"/>
        <v>218.41592730012738</v>
      </c>
      <c r="J211" s="2">
        <f t="shared" si="22"/>
        <v>1.3604606133619468</v>
      </c>
      <c r="K211" s="2">
        <f t="shared" si="23"/>
        <v>5.5539042690223361</v>
      </c>
      <c r="O211" s="2"/>
    </row>
    <row r="212" spans="1:15" x14ac:dyDescent="0.25">
      <c r="A212" s="7">
        <f t="shared" si="25"/>
        <v>41395</v>
      </c>
      <c r="B212" s="37">
        <f>IFERROR(INDEX([1]IPCA_Cheio_sa!$B:$B,MATCH($A212,[1]IPCA_Cheio_sa!$A:$A,0)),"")</f>
        <v>0.48981975140268602</v>
      </c>
      <c r="C212" s="2">
        <f t="shared" si="26"/>
        <v>219.44719418452959</v>
      </c>
      <c r="D212" s="2">
        <f t="shared" si="27"/>
        <v>1.4713049886407648</v>
      </c>
      <c r="E212" s="2">
        <f t="shared" si="28"/>
        <v>6.0163829389761281</v>
      </c>
      <c r="F212" s="2">
        <f t="shared" si="29"/>
        <v>6.0163829389761281</v>
      </c>
      <c r="H212" s="37">
        <f>IFERROR(INDEX([1]IPCA_Cheio_x11!$B:$B,MATCH($A212,[1]IPCA_Cheio_x11!$A:$A,0)),"")</f>
        <v>0.42571557298269702</v>
      </c>
      <c r="I212" s="2">
        <f t="shared" si="24"/>
        <v>219.34575791651858</v>
      </c>
      <c r="J212" s="2">
        <f t="shared" si="22"/>
        <v>1.3665859251190238</v>
      </c>
      <c r="K212" s="2">
        <f t="shared" si="23"/>
        <v>5.5794214845834134</v>
      </c>
      <c r="O212" s="2"/>
    </row>
    <row r="213" spans="1:15" x14ac:dyDescent="0.25">
      <c r="A213" s="7">
        <f t="shared" si="25"/>
        <v>41426</v>
      </c>
      <c r="B213" s="37">
        <f>IFERROR(INDEX([1]IPCA_Cheio_sa!$B:$B,MATCH($A213,[1]IPCA_Cheio_sa!$A:$A,0)),"")</f>
        <v>0.465187961295498</v>
      </c>
      <c r="C213" s="2">
        <f t="shared" si="26"/>
        <v>220.46803611327675</v>
      </c>
      <c r="D213" s="2">
        <f t="shared" si="27"/>
        <v>1.4424807082797253</v>
      </c>
      <c r="E213" s="2">
        <f t="shared" si="28"/>
        <v>5.8959727753035596</v>
      </c>
      <c r="F213" s="2">
        <f t="shared" si="29"/>
        <v>5.8959727753035596</v>
      </c>
      <c r="H213" s="37">
        <f>IFERROR(INDEX([1]IPCA_Cheio_x11!$B:$B,MATCH($A213,[1]IPCA_Cheio_x11!$A:$A,0)),"")</f>
        <v>0.49352496493938502</v>
      </c>
      <c r="I213" s="2">
        <f t="shared" si="24"/>
        <v>220.42828399137213</v>
      </c>
      <c r="J213" s="2">
        <f t="shared" si="22"/>
        <v>1.3617569235395477</v>
      </c>
      <c r="K213" s="2">
        <f t="shared" si="23"/>
        <v>5.5593041349857097</v>
      </c>
      <c r="O213" s="2"/>
    </row>
    <row r="214" spans="1:15" x14ac:dyDescent="0.25">
      <c r="A214" s="7">
        <f t="shared" si="25"/>
        <v>41456</v>
      </c>
      <c r="B214" s="37">
        <f>IFERROR(INDEX([1]IPCA_Cheio_sa!$B:$B,MATCH($A214,[1]IPCA_Cheio_sa!$A:$A,0)),"")</f>
        <v>0.400951414966839</v>
      </c>
      <c r="C214" s="2">
        <f t="shared" si="26"/>
        <v>221.35200582362253</v>
      </c>
      <c r="D214" s="2">
        <f t="shared" si="27"/>
        <v>1.3620759631265189</v>
      </c>
      <c r="E214" s="2">
        <f t="shared" si="28"/>
        <v>5.5606331473002868</v>
      </c>
      <c r="F214" s="2">
        <f t="shared" si="29"/>
        <v>5.5606331473002868</v>
      </c>
      <c r="H214" s="37">
        <f>IFERROR(INDEX([1]IPCA_Cheio_x11!$B:$B,MATCH($A214,[1]IPCA_Cheio_x11!$A:$A,0)),"")</f>
        <v>0.28156275233068301</v>
      </c>
      <c r="I214" s="2">
        <f t="shared" si="24"/>
        <v>221.04892793469355</v>
      </c>
      <c r="J214" s="2">
        <f t="shared" si="22"/>
        <v>1.2054984575131877</v>
      </c>
      <c r="K214" s="2">
        <f t="shared" si="23"/>
        <v>4.9098902787207743</v>
      </c>
      <c r="O214" s="2"/>
    </row>
    <row r="215" spans="1:15" x14ac:dyDescent="0.25">
      <c r="A215" s="7">
        <f t="shared" si="25"/>
        <v>41487</v>
      </c>
      <c r="B215" s="37">
        <f>IFERROR(INDEX([1]IPCA_Cheio_sa!$B:$B,MATCH($A215,[1]IPCA_Cheio_sa!$A:$A,0)),"")</f>
        <v>0.45586437909445698</v>
      </c>
      <c r="C215" s="2">
        <f t="shared" si="26"/>
        <v>222.36107077058352</v>
      </c>
      <c r="D215" s="2">
        <f t="shared" si="27"/>
        <v>1.3278258566403522</v>
      </c>
      <c r="E215" s="2">
        <f t="shared" si="28"/>
        <v>5.4180302728219942</v>
      </c>
      <c r="F215" s="2">
        <f t="shared" si="29"/>
        <v>5.4180302728219942</v>
      </c>
      <c r="H215" s="37">
        <f>IFERROR(INDEX([1]IPCA_Cheio_x11!$B:$B,MATCH($A215,[1]IPCA_Cheio_x11!$A:$A,0)),"")</f>
        <v>0.44051883421814902</v>
      </c>
      <c r="I215" s="2">
        <f t="shared" si="24"/>
        <v>222.02269009508316</v>
      </c>
      <c r="J215" s="2">
        <f t="shared" si="22"/>
        <v>1.2204166627117541</v>
      </c>
      <c r="K215" s="2">
        <f t="shared" si="23"/>
        <v>4.9717609626941162</v>
      </c>
      <c r="O215" s="2"/>
    </row>
    <row r="216" spans="1:15" x14ac:dyDescent="0.25">
      <c r="A216" s="7">
        <f t="shared" si="25"/>
        <v>41518</v>
      </c>
      <c r="B216" s="37">
        <f>IFERROR(INDEX([1]IPCA_Cheio_sa!$B:$B,MATCH($A216,[1]IPCA_Cheio_sa!$A:$A,0)),"")</f>
        <v>0.45180544419465202</v>
      </c>
      <c r="C216" s="2">
        <f t="shared" si="26"/>
        <v>223.36571019409453</v>
      </c>
      <c r="D216" s="2">
        <f t="shared" si="27"/>
        <v>1.3143284314144132</v>
      </c>
      <c r="E216" s="2">
        <f t="shared" si="28"/>
        <v>5.3618724428202258</v>
      </c>
      <c r="F216" s="2">
        <f t="shared" si="29"/>
        <v>5.3618724428202258</v>
      </c>
      <c r="H216" s="37">
        <f>IFERROR(INDEX([1]IPCA_Cheio_x11!$B:$B,MATCH($A216,[1]IPCA_Cheio_x11!$A:$A,0)),"")</f>
        <v>0.42191608220933302</v>
      </c>
      <c r="I216" s="2">
        <f t="shared" si="24"/>
        <v>222.95943953074811</v>
      </c>
      <c r="J216" s="2">
        <f t="shared" si="22"/>
        <v>1.1482898172337386</v>
      </c>
      <c r="K216" s="2">
        <f t="shared" si="23"/>
        <v>4.6728808177963321</v>
      </c>
      <c r="O216" s="2"/>
    </row>
    <row r="217" spans="1:15" x14ac:dyDescent="0.25">
      <c r="A217" s="7">
        <f t="shared" si="25"/>
        <v>41548</v>
      </c>
      <c r="B217" s="37">
        <f>IFERROR(INDEX([1]IPCA_Cheio_sa!$B:$B,MATCH($A217,[1]IPCA_Cheio_sa!$A:$A,0)),"")</f>
        <v>0.52775749901040103</v>
      </c>
      <c r="C217" s="2">
        <f t="shared" si="26"/>
        <v>224.5445394798617</v>
      </c>
      <c r="D217" s="2">
        <f t="shared" si="27"/>
        <v>1.442288107740497</v>
      </c>
      <c r="E217" s="2">
        <f t="shared" si="28"/>
        <v>5.8951685535128195</v>
      </c>
      <c r="F217" s="2">
        <f t="shared" si="29"/>
        <v>5.8951685535128195</v>
      </c>
      <c r="H217" s="37">
        <f>IFERROR(INDEX([1]IPCA_Cheio_x11!$B:$B,MATCH($A217,[1]IPCA_Cheio_x11!$A:$A,0)),"")</f>
        <v>0.58047557509816095</v>
      </c>
      <c r="I217" s="2">
        <f t="shared" si="24"/>
        <v>224.25366461959987</v>
      </c>
      <c r="J217" s="2">
        <f t="shared" si="22"/>
        <v>1.449786124207364</v>
      </c>
      <c r="K217" s="2">
        <f t="shared" si="23"/>
        <v>5.9264806135558068</v>
      </c>
      <c r="O217" s="2"/>
    </row>
    <row r="218" spans="1:15" x14ac:dyDescent="0.25">
      <c r="A218" s="7">
        <f t="shared" si="25"/>
        <v>41579</v>
      </c>
      <c r="B218" s="37">
        <f>IFERROR(INDEX([1]IPCA_Cheio_sa!$B:$B,MATCH($A218,[1]IPCA_Cheio_sa!$A:$A,0)),"")</f>
        <v>0.48809975694368601</v>
      </c>
      <c r="C218" s="2">
        <f t="shared" si="26"/>
        <v>225.64054083129321</v>
      </c>
      <c r="D218" s="2">
        <f t="shared" si="27"/>
        <v>1.4748400200380374</v>
      </c>
      <c r="E218" s="2">
        <f t="shared" si="28"/>
        <v>6.0311571976530365</v>
      </c>
      <c r="F218" s="2">
        <f t="shared" si="29"/>
        <v>6.0311571976530365</v>
      </c>
      <c r="H218" s="37">
        <f>IFERROR(INDEX([1]IPCA_Cheio_x11!$B:$B,MATCH($A218,[1]IPCA_Cheio_x11!$A:$A,0)),"")</f>
        <v>0.49597495182728102</v>
      </c>
      <c r="I218" s="2">
        <f t="shared" si="24"/>
        <v>225.36590662466782</v>
      </c>
      <c r="J218" s="2">
        <f t="shared" si="22"/>
        <v>1.5057994874996261</v>
      </c>
      <c r="K218" s="2">
        <f t="shared" si="23"/>
        <v>6.1606147362756492</v>
      </c>
      <c r="O218" s="2"/>
    </row>
    <row r="219" spans="1:15" x14ac:dyDescent="0.25">
      <c r="A219" s="7">
        <f t="shared" si="25"/>
        <v>41609</v>
      </c>
      <c r="B219" s="37">
        <f>IFERROR(INDEX([1]IPCA_Cheio_sa!$B:$B,MATCH($A219,[1]IPCA_Cheio_sa!$A:$A,0)),"")</f>
        <v>0.63828782091272396</v>
      </c>
      <c r="C219" s="2">
        <f t="shared" si="26"/>
        <v>227.08077692246098</v>
      </c>
      <c r="D219" s="2">
        <f t="shared" si="27"/>
        <v>1.6632215952655516</v>
      </c>
      <c r="E219" s="2">
        <f t="shared" si="28"/>
        <v>6.8207127900101527</v>
      </c>
      <c r="F219" s="2">
        <f t="shared" si="29"/>
        <v>6.8207127900101527</v>
      </c>
      <c r="H219" s="37">
        <f>IFERROR(INDEX([1]IPCA_Cheio_x11!$B:$B,MATCH($A219,[1]IPCA_Cheio_x11!$A:$A,0)),"")</f>
        <v>0.74701478071313798</v>
      </c>
      <c r="I219" s="2">
        <f t="shared" si="24"/>
        <v>227.04942325784222</v>
      </c>
      <c r="J219" s="2">
        <f t="shared" si="22"/>
        <v>1.834407072291766</v>
      </c>
      <c r="K219" s="2">
        <f t="shared" si="23"/>
        <v>7.5420117192351865</v>
      </c>
      <c r="O219" s="2"/>
    </row>
    <row r="220" spans="1:15" x14ac:dyDescent="0.25">
      <c r="A220" s="7">
        <f t="shared" si="25"/>
        <v>41640</v>
      </c>
      <c r="B220" s="37">
        <f>IFERROR(INDEX([1]IPCA_Cheio_sa!$B:$B,MATCH($A220,[1]IPCA_Cheio_sa!$A:$A,0)),"")</f>
        <v>0.42917378366340903</v>
      </c>
      <c r="C220" s="2">
        <f t="shared" si="26"/>
        <v>228.05534808475136</v>
      </c>
      <c r="D220" s="2">
        <f t="shared" si="27"/>
        <v>1.5635243738378879</v>
      </c>
      <c r="E220" s="2">
        <f t="shared" si="28"/>
        <v>6.4023088614866275</v>
      </c>
      <c r="F220" s="2">
        <f t="shared" si="29"/>
        <v>6.4023088614866275</v>
      </c>
      <c r="H220" s="37">
        <f>IFERROR(INDEX([1]IPCA_Cheio_x11!$B:$B,MATCH($A220,[1]IPCA_Cheio_x11!$A:$A,0)),"")</f>
        <v>0.19504972938527601</v>
      </c>
      <c r="I220" s="2">
        <f t="shared" si="24"/>
        <v>227.49228254347744</v>
      </c>
      <c r="J220" s="2">
        <f t="shared" si="22"/>
        <v>1.4441761428386046</v>
      </c>
      <c r="K220" s="2">
        <f t="shared" si="23"/>
        <v>5.9030524205065049</v>
      </c>
      <c r="O220" s="2"/>
    </row>
    <row r="221" spans="1:15" x14ac:dyDescent="0.25">
      <c r="A221" s="7">
        <f t="shared" si="25"/>
        <v>41671</v>
      </c>
      <c r="B221" s="37">
        <f>IFERROR(INDEX([1]IPCA_Cheio_sa!$B:$B,MATCH($A221,[1]IPCA_Cheio_sa!$A:$A,0)),"")</f>
        <v>0.50671396811985703</v>
      </c>
      <c r="C221" s="2">
        <f t="shared" si="26"/>
        <v>229.21093638854114</v>
      </c>
      <c r="D221" s="2">
        <f t="shared" si="27"/>
        <v>1.582337794482358</v>
      </c>
      <c r="E221" s="2">
        <f t="shared" si="28"/>
        <v>6.4811697591105943</v>
      </c>
      <c r="F221" s="2">
        <f t="shared" si="29"/>
        <v>6.4811697591105943</v>
      </c>
      <c r="H221" s="37">
        <f>IFERROR(INDEX([1]IPCA_Cheio_x11!$B:$B,MATCH($A221,[1]IPCA_Cheio_x11!$A:$A,0)),"")</f>
        <v>0.50860519862673803</v>
      </c>
      <c r="I221" s="2">
        <f t="shared" si="24"/>
        <v>228.64932011896821</v>
      </c>
      <c r="J221" s="2">
        <f t="shared" si="22"/>
        <v>1.4569255587397745</v>
      </c>
      <c r="K221" s="2">
        <f t="shared" si="23"/>
        <v>5.9563016723224393</v>
      </c>
      <c r="O221" s="2"/>
    </row>
    <row r="222" spans="1:15" x14ac:dyDescent="0.25">
      <c r="A222" s="7">
        <f t="shared" si="25"/>
        <v>41699</v>
      </c>
      <c r="B222" s="37">
        <f>IFERROR(INDEX([1]IPCA_Cheio_sa!$B:$B,MATCH($A222,[1]IPCA_Cheio_sa!$A:$A,0)),"")</f>
        <v>0.64470240499644504</v>
      </c>
      <c r="C222" s="2">
        <f t="shared" si="26"/>
        <v>230.68866480795296</v>
      </c>
      <c r="D222" s="2">
        <f t="shared" si="27"/>
        <v>1.5888125513697338</v>
      </c>
      <c r="E222" s="2">
        <f t="shared" si="28"/>
        <v>6.5083203690036839</v>
      </c>
      <c r="F222" s="2">
        <f t="shared" si="29"/>
        <v>6.5083203690036839</v>
      </c>
      <c r="H222" s="37">
        <f>IFERROR(INDEX([1]IPCA_Cheio_x11!$B:$B,MATCH($A222,[1]IPCA_Cheio_x11!$A:$A,0)),"")</f>
        <v>0.96035053922859104</v>
      </c>
      <c r="I222" s="2">
        <f t="shared" si="24"/>
        <v>230.8451550976732</v>
      </c>
      <c r="J222" s="2">
        <f t="shared" si="22"/>
        <v>1.6717645811944903</v>
      </c>
      <c r="K222" s="2">
        <f t="shared" si="23"/>
        <v>6.8566228414941088</v>
      </c>
      <c r="O222" s="2"/>
    </row>
    <row r="223" spans="1:15" x14ac:dyDescent="0.25">
      <c r="A223" s="7">
        <f t="shared" si="25"/>
        <v>41730</v>
      </c>
      <c r="B223" s="37">
        <f>IFERROR(INDEX([1]IPCA_Cheio_sa!$B:$B,MATCH($A223,[1]IPCA_Cheio_sa!$A:$A,0)),"")</f>
        <v>0.54091619245846401</v>
      </c>
      <c r="C223" s="2">
        <f t="shared" si="26"/>
        <v>231.93649715006541</v>
      </c>
      <c r="D223" s="2">
        <f t="shared" si="27"/>
        <v>1.7018452309532028</v>
      </c>
      <c r="E223" s="2">
        <f t="shared" si="28"/>
        <v>6.9831375498508708</v>
      </c>
      <c r="F223" s="2">
        <f t="shared" si="29"/>
        <v>6.9831375498508708</v>
      </c>
      <c r="H223" s="37">
        <f>IFERROR(INDEX([1]IPCA_Cheio_x11!$B:$B,MATCH($A223,[1]IPCA_Cheio_x11!$A:$A,0)),"")</f>
        <v>0.611039536024091</v>
      </c>
      <c r="I223" s="2">
        <f t="shared" si="24"/>
        <v>232.25571026231609</v>
      </c>
      <c r="J223" s="2">
        <f t="shared" si="22"/>
        <v>2.0938854125428508</v>
      </c>
      <c r="K223" s="2">
        <f t="shared" si="23"/>
        <v>8.6422943757315185</v>
      </c>
      <c r="O223" s="2"/>
    </row>
    <row r="224" spans="1:15" x14ac:dyDescent="0.25">
      <c r="A224" s="7">
        <f t="shared" si="25"/>
        <v>41760</v>
      </c>
      <c r="B224" s="37">
        <f>IFERROR(INDEX([1]IPCA_Cheio_sa!$B:$B,MATCH($A224,[1]IPCA_Cheio_sa!$A:$A,0)),"")</f>
        <v>0.54710327696273298</v>
      </c>
      <c r="C224" s="2">
        <f t="shared" si="26"/>
        <v>233.20542932644597</v>
      </c>
      <c r="D224" s="2">
        <f t="shared" si="27"/>
        <v>1.7427148114493418</v>
      </c>
      <c r="E224" s="2">
        <f t="shared" si="28"/>
        <v>7.1552088525753899</v>
      </c>
      <c r="F224" s="2">
        <f t="shared" si="29"/>
        <v>7.1552088525753899</v>
      </c>
      <c r="H224" s="37">
        <f>IFERROR(INDEX([1]IPCA_Cheio_x11!$B:$B,MATCH($A224,[1]IPCA_Cheio_x11!$A:$A,0)),"")</f>
        <v>0.49814292496746598</v>
      </c>
      <c r="I224" s="2">
        <f t="shared" si="24"/>
        <v>233.41267565082074</v>
      </c>
      <c r="J224" s="2">
        <f t="shared" si="22"/>
        <v>2.0832581218147128</v>
      </c>
      <c r="K224" s="2">
        <f t="shared" si="23"/>
        <v>8.5970656931119152</v>
      </c>
      <c r="O224" s="2"/>
    </row>
    <row r="225" spans="1:15" x14ac:dyDescent="0.25">
      <c r="A225" s="7">
        <f t="shared" si="25"/>
        <v>41791</v>
      </c>
      <c r="B225" s="37">
        <f>IFERROR(INDEX([1]IPCA_Cheio_sa!$B:$B,MATCH($A225,[1]IPCA_Cheio_sa!$A:$A,0)),"")</f>
        <v>0.543941192910675</v>
      </c>
      <c r="C225" s="2">
        <f t="shared" si="26"/>
        <v>234.47392972065671</v>
      </c>
      <c r="D225" s="2">
        <f t="shared" si="27"/>
        <v>1.6408543158611399</v>
      </c>
      <c r="E225" s="2">
        <f t="shared" si="28"/>
        <v>6.7267358219887941</v>
      </c>
      <c r="F225" s="2">
        <f t="shared" si="29"/>
        <v>6.7267358219887941</v>
      </c>
      <c r="H225" s="37">
        <f>IFERROR(INDEX([1]IPCA_Cheio_x11!$B:$B,MATCH($A225,[1]IPCA_Cheio_x11!$A:$A,0)),"")</f>
        <v>0.60713432588603</v>
      </c>
      <c r="I225" s="2">
        <f t="shared" si="24"/>
        <v>234.82980412566593</v>
      </c>
      <c r="J225" s="2">
        <f t="shared" si="22"/>
        <v>1.7261133448119192</v>
      </c>
      <c r="K225" s="2">
        <f t="shared" si="23"/>
        <v>7.0852874525136</v>
      </c>
      <c r="O225" s="2"/>
    </row>
    <row r="226" spans="1:15" x14ac:dyDescent="0.25">
      <c r="A226" s="7">
        <f t="shared" si="25"/>
        <v>41821</v>
      </c>
      <c r="B226" s="37">
        <f>IFERROR(INDEX([1]IPCA_Cheio_sa!$B:$B,MATCH($A226,[1]IPCA_Cheio_sa!$A:$A,0)),"")</f>
        <v>0.45664196050533301</v>
      </c>
      <c r="C226" s="2">
        <f t="shared" si="26"/>
        <v>235.54463607020705</v>
      </c>
      <c r="D226" s="2">
        <f t="shared" si="27"/>
        <v>1.555658106626967</v>
      </c>
      <c r="E226" s="2">
        <f t="shared" si="28"/>
        <v>6.3693485338800926</v>
      </c>
      <c r="F226" s="2">
        <f t="shared" si="29"/>
        <v>6.3693485338800926</v>
      </c>
      <c r="H226" s="37">
        <f>IFERROR(INDEX([1]IPCA_Cheio_x11!$B:$B,MATCH($A226,[1]IPCA_Cheio_x11!$A:$A,0)),"")</f>
        <v>0.21937167942965899</v>
      </c>
      <c r="I226" s="2">
        <f t="shared" si="24"/>
        <v>235.34495421077781</v>
      </c>
      <c r="J226" s="2">
        <f t="shared" si="22"/>
        <v>1.3301046269099892</v>
      </c>
      <c r="K226" s="2">
        <f t="shared" si="23"/>
        <v>5.4275136136504365</v>
      </c>
      <c r="O226" s="2"/>
    </row>
    <row r="227" spans="1:15" x14ac:dyDescent="0.25">
      <c r="A227" s="7">
        <f t="shared" si="25"/>
        <v>41852</v>
      </c>
      <c r="B227" s="37">
        <f>IFERROR(INDEX([1]IPCA_Cheio_sa!$B:$B,MATCH($A227,[1]IPCA_Cheio_sa!$A:$A,0)),"")</f>
        <v>0.53742575890804201</v>
      </c>
      <c r="C227" s="2">
        <f t="shared" si="26"/>
        <v>236.81051361817455</v>
      </c>
      <c r="D227" s="2">
        <f t="shared" si="27"/>
        <v>1.5458835165806262</v>
      </c>
      <c r="E227" s="2">
        <f t="shared" si="28"/>
        <v>6.3284028417345928</v>
      </c>
      <c r="F227" s="2">
        <f t="shared" si="29"/>
        <v>6.3284028417345928</v>
      </c>
      <c r="H227" s="37">
        <f>IFERROR(INDEX([1]IPCA_Cheio_x11!$B:$B,MATCH($A227,[1]IPCA_Cheio_x11!$A:$A,0)),"")</f>
        <v>0.424718423399437</v>
      </c>
      <c r="I227" s="2">
        <f t="shared" si="24"/>
        <v>236.34450758985196</v>
      </c>
      <c r="J227" s="2">
        <f t="shared" si="22"/>
        <v>1.2560722895003096</v>
      </c>
      <c r="K227" s="2">
        <f t="shared" si="23"/>
        <v>5.1197473939225135</v>
      </c>
      <c r="O227" s="2"/>
    </row>
    <row r="228" spans="1:15" x14ac:dyDescent="0.25">
      <c r="A228" s="7">
        <f t="shared" si="25"/>
        <v>41883</v>
      </c>
      <c r="B228" s="37">
        <f>IFERROR(INDEX([1]IPCA_Cheio_sa!$B:$B,MATCH($A228,[1]IPCA_Cheio_sa!$A:$A,0)),"")</f>
        <v>0.70509503633799497</v>
      </c>
      <c r="C228" s="2">
        <f t="shared" si="26"/>
        <v>238.48025279522281</v>
      </c>
      <c r="D228" s="2">
        <f t="shared" si="27"/>
        <v>1.708643293239076</v>
      </c>
      <c r="E228" s="2">
        <f t="shared" si="28"/>
        <v>7.0117447380264819</v>
      </c>
      <c r="F228" s="2">
        <f t="shared" si="29"/>
        <v>7.0117447380264819</v>
      </c>
      <c r="H228" s="37">
        <f>IFERROR(INDEX([1]IPCA_Cheio_x11!$B:$B,MATCH($A228,[1]IPCA_Cheio_x11!$A:$A,0)),"")</f>
        <v>0.68887557372844699</v>
      </c>
      <c r="I228" s="2">
        <f t="shared" si="24"/>
        <v>237.97262717248725</v>
      </c>
      <c r="J228" s="2">
        <f t="shared" si="22"/>
        <v>1.338340786222969</v>
      </c>
      <c r="K228" s="2">
        <f t="shared" si="23"/>
        <v>5.4617945876198393</v>
      </c>
      <c r="O228" s="2"/>
    </row>
    <row r="229" spans="1:15" x14ac:dyDescent="0.25">
      <c r="A229" s="7">
        <f t="shared" si="25"/>
        <v>41913</v>
      </c>
      <c r="B229" s="37">
        <f>IFERROR(INDEX([1]IPCA_Cheio_sa!$B:$B,MATCH($A229,[1]IPCA_Cheio_sa!$A:$A,0)),"")</f>
        <v>0.52332926288293202</v>
      </c>
      <c r="C229" s="2">
        <f t="shared" si="26"/>
        <v>239.72828974429737</v>
      </c>
      <c r="D229" s="2">
        <f t="shared" si="27"/>
        <v>1.7761617262399998</v>
      </c>
      <c r="E229" s="2">
        <f t="shared" si="28"/>
        <v>7.2961832248979563</v>
      </c>
      <c r="F229" s="2">
        <f t="shared" si="29"/>
        <v>7.2961832248979563</v>
      </c>
      <c r="H229" s="37">
        <f>IFERROR(INDEX([1]IPCA_Cheio_x11!$B:$B,MATCH($A229,[1]IPCA_Cheio_x11!$A:$A,0)),"")</f>
        <v>0.42979877157086699</v>
      </c>
      <c r="I229" s="2">
        <f t="shared" si="24"/>
        <v>238.99543060074956</v>
      </c>
      <c r="J229" s="2">
        <f t="shared" si="22"/>
        <v>1.5511173384674892</v>
      </c>
      <c r="K229" s="2">
        <f t="shared" si="23"/>
        <v>6.3503258160086506</v>
      </c>
      <c r="O229" s="2"/>
    </row>
    <row r="230" spans="1:15" x14ac:dyDescent="0.25">
      <c r="A230" s="7">
        <f t="shared" si="25"/>
        <v>41944</v>
      </c>
      <c r="B230" s="37">
        <f>IFERROR(INDEX([1]IPCA_Cheio_sa!$B:$B,MATCH($A230,[1]IPCA_Cheio_sa!$A:$A,0)),"")</f>
        <v>0.64602749702810902</v>
      </c>
      <c r="C230" s="2">
        <f t="shared" si="26"/>
        <v>241.27700041420076</v>
      </c>
      <c r="D230" s="2">
        <f t="shared" si="27"/>
        <v>1.8861015618706123</v>
      </c>
      <c r="E230" s="2">
        <f t="shared" si="28"/>
        <v>7.7605454798419071</v>
      </c>
      <c r="F230" s="2">
        <f t="shared" si="29"/>
        <v>7.7605454798419071</v>
      </c>
      <c r="H230" s="37">
        <f>IFERROR(INDEX([1]IPCA_Cheio_x11!$B:$B,MATCH($A230,[1]IPCA_Cheio_x11!$A:$A,0)),"")</f>
        <v>0.48391748403374002</v>
      </c>
      <c r="I230" s="2">
        <f t="shared" si="24"/>
        <v>240.1519712754683</v>
      </c>
      <c r="J230" s="2">
        <f t="shared" si="22"/>
        <v>1.6109803965589586</v>
      </c>
      <c r="K230" s="2">
        <f t="shared" si="23"/>
        <v>6.6013161556854216</v>
      </c>
      <c r="O230" s="2"/>
    </row>
    <row r="231" spans="1:15" x14ac:dyDescent="0.25">
      <c r="A231" s="7">
        <f t="shared" si="25"/>
        <v>41974</v>
      </c>
      <c r="B231" s="37">
        <f>IFERROR(INDEX([1]IPCA_Cheio_sa!$B:$B,MATCH($A231,[1]IPCA_Cheio_sa!$A:$A,0)),"")</f>
        <v>0.61586736669388797</v>
      </c>
      <c r="C231" s="2">
        <f t="shared" si="26"/>
        <v>242.76294672308967</v>
      </c>
      <c r="D231" s="2">
        <f t="shared" si="27"/>
        <v>1.7958274857852841</v>
      </c>
      <c r="E231" s="2">
        <f t="shared" si="28"/>
        <v>7.3791367401057739</v>
      </c>
      <c r="F231" s="2">
        <f t="shared" si="29"/>
        <v>7.3791367401057739</v>
      </c>
      <c r="H231" s="37">
        <f>IFERROR(INDEX([1]IPCA_Cheio_x11!$B:$B,MATCH($A231,[1]IPCA_Cheio_x11!$A:$A,0)),"")</f>
        <v>0.60607993622988199</v>
      </c>
      <c r="I231" s="2">
        <f t="shared" si="24"/>
        <v>241.60748418982945</v>
      </c>
      <c r="J231" s="2">
        <f t="shared" si="22"/>
        <v>1.527426519818853</v>
      </c>
      <c r="K231" s="2">
        <f t="shared" si="23"/>
        <v>6.2511188425603326</v>
      </c>
      <c r="O231" s="2"/>
    </row>
    <row r="232" spans="1:15" x14ac:dyDescent="0.25">
      <c r="A232" s="7">
        <f t="shared" si="25"/>
        <v>42005</v>
      </c>
      <c r="B232" s="37">
        <f>IFERROR(INDEX([1]IPCA_Cheio_sa!$B:$B,MATCH($A232,[1]IPCA_Cheio_sa!$A:$A,0)),"")</f>
        <v>0.87438648927363705</v>
      </c>
      <c r="C232" s="2">
        <f t="shared" si="26"/>
        <v>244.8856331301989</v>
      </c>
      <c r="D232" s="2">
        <f t="shared" si="27"/>
        <v>2.1513286527020004</v>
      </c>
      <c r="E232" s="2">
        <f t="shared" si="28"/>
        <v>8.8870116540900046</v>
      </c>
      <c r="F232" s="2">
        <f t="shared" si="29"/>
        <v>8.8870116540900046</v>
      </c>
      <c r="H232" s="37">
        <f>IFERROR(INDEX([1]IPCA_Cheio_x11!$B:$B,MATCH($A232,[1]IPCA_Cheio_x11!$A:$A,0)),"")</f>
        <v>0.887738400536765</v>
      </c>
      <c r="I232" s="2">
        <f t="shared" si="24"/>
        <v>243.75232660555338</v>
      </c>
      <c r="J232" s="2">
        <f t="shared" si="22"/>
        <v>1.9903711099608312</v>
      </c>
      <c r="K232" s="2">
        <f t="shared" si="23"/>
        <v>8.2023487667468586</v>
      </c>
      <c r="O232" s="2"/>
    </row>
    <row r="233" spans="1:15" x14ac:dyDescent="0.25">
      <c r="A233" s="7">
        <f t="shared" si="25"/>
        <v>42036</v>
      </c>
      <c r="B233" s="37">
        <f>IFERROR(INDEX([1]IPCA_Cheio_sa!$B:$B,MATCH($A233,[1]IPCA_Cheio_sa!$A:$A,0)),"")</f>
        <v>0.75296927522787904</v>
      </c>
      <c r="C233" s="2">
        <f t="shared" si="26"/>
        <v>246.72954670711655</v>
      </c>
      <c r="D233" s="2">
        <f t="shared" si="27"/>
        <v>2.2598698937550621</v>
      </c>
      <c r="E233" s="2">
        <f t="shared" si="28"/>
        <v>9.3505428458023232</v>
      </c>
      <c r="F233" s="2">
        <f t="shared" si="29"/>
        <v>9.3505428458023232</v>
      </c>
      <c r="H233" s="37">
        <f>IFERROR(INDEX([1]IPCA_Cheio_x11!$B:$B,MATCH($A233,[1]IPCA_Cheio_x11!$A:$A,0)),"")</f>
        <v>1.03897949615396</v>
      </c>
      <c r="I233" s="2">
        <f t="shared" si="24"/>
        <v>246.28486330038334</v>
      </c>
      <c r="J233" s="2">
        <f t="shared" si="22"/>
        <v>2.5537546047790904</v>
      </c>
      <c r="K233" s="2">
        <f t="shared" si="23"/>
        <v>10.613022596424294</v>
      </c>
      <c r="O233" s="2"/>
    </row>
    <row r="234" spans="1:15" x14ac:dyDescent="0.25">
      <c r="A234" s="7">
        <f t="shared" si="25"/>
        <v>42064</v>
      </c>
      <c r="B234" s="37">
        <f>IFERROR(INDEX([1]IPCA_Cheio_sa!$B:$B,MATCH($A234,[1]IPCA_Cheio_sa!$A:$A,0)),"")</f>
        <v>0.97419504847093796</v>
      </c>
      <c r="C234" s="2">
        <f t="shared" si="26"/>
        <v>249.13317373425207</v>
      </c>
      <c r="D234" s="2">
        <f t="shared" si="27"/>
        <v>2.6240524335159998</v>
      </c>
      <c r="E234" s="2">
        <f t="shared" si="28"/>
        <v>10.916623540574166</v>
      </c>
      <c r="F234" s="2">
        <f t="shared" si="29"/>
        <v>10.916623540574166</v>
      </c>
      <c r="H234" s="37">
        <f>IFERROR(INDEX([1]IPCA_Cheio_x11!$B:$B,MATCH($A234,[1]IPCA_Cheio_x11!$A:$A,0)),"")</f>
        <v>1.3754267775254101</v>
      </c>
      <c r="I234" s="2">
        <f t="shared" si="24"/>
        <v>249.67233125920865</v>
      </c>
      <c r="J234" s="2">
        <f t="shared" si="22"/>
        <v>3.3379955494436064</v>
      </c>
      <c r="K234" s="2">
        <f t="shared" si="23"/>
        <v>14.035516268681825</v>
      </c>
      <c r="O234" s="2"/>
    </row>
    <row r="235" spans="1:15" x14ac:dyDescent="0.25">
      <c r="A235" s="7">
        <f t="shared" si="25"/>
        <v>42095</v>
      </c>
      <c r="B235" s="37">
        <f>IFERROR(INDEX([1]IPCA_Cheio_sa!$B:$B,MATCH($A235,[1]IPCA_Cheio_sa!$A:$A,0)),"")</f>
        <v>0.63936284750424899</v>
      </c>
      <c r="C235" s="2">
        <f t="shared" si="26"/>
        <v>250.72603868791711</v>
      </c>
      <c r="D235" s="2">
        <f t="shared" si="27"/>
        <v>2.3849523073544487</v>
      </c>
      <c r="E235" s="2">
        <f t="shared" si="28"/>
        <v>9.8865476743474687</v>
      </c>
      <c r="F235" s="2">
        <f t="shared" si="29"/>
        <v>9.8865476743474687</v>
      </c>
      <c r="H235" s="37">
        <f>IFERROR(INDEX([1]IPCA_Cheio_x11!$B:$B,MATCH($A235,[1]IPCA_Cheio_x11!$A:$A,0)),"")</f>
        <v>0.69702249271754402</v>
      </c>
      <c r="I235" s="2">
        <f t="shared" si="24"/>
        <v>251.41260356617761</v>
      </c>
      <c r="J235" s="2">
        <f t="shared" si="22"/>
        <v>3.1426477307108014</v>
      </c>
      <c r="K235" s="2">
        <f t="shared" si="23"/>
        <v>13.175677559118526</v>
      </c>
      <c r="O235" s="2"/>
    </row>
    <row r="236" spans="1:15" x14ac:dyDescent="0.25">
      <c r="A236" s="7">
        <f t="shared" si="25"/>
        <v>42125</v>
      </c>
      <c r="B236" s="37">
        <f>IFERROR(INDEX([1]IPCA_Cheio_sa!$B:$B,MATCH($A236,[1]IPCA_Cheio_sa!$A:$A,0)),"")</f>
        <v>0.78704845954833302</v>
      </c>
      <c r="C236" s="2">
        <f t="shared" si="26"/>
        <v>252.69937411309692</v>
      </c>
      <c r="D236" s="2">
        <f t="shared" si="27"/>
        <v>2.4195835017144951</v>
      </c>
      <c r="E236" s="2">
        <f t="shared" si="28"/>
        <v>10.035297408666954</v>
      </c>
      <c r="F236" s="2">
        <f t="shared" si="29"/>
        <v>10.035297408666954</v>
      </c>
      <c r="H236" s="37">
        <f>IFERROR(INDEX([1]IPCA_Cheio_x11!$B:$B,MATCH($A236,[1]IPCA_Cheio_x11!$A:$A,0)),"")</f>
        <v>0.73879475184979804</v>
      </c>
      <c r="I236" s="2">
        <f t="shared" si="24"/>
        <v>253.27002668681345</v>
      </c>
      <c r="J236" s="2">
        <f t="shared" si="22"/>
        <v>2.8362130310503941</v>
      </c>
      <c r="K236" s="2">
        <f t="shared" si="23"/>
        <v>11.836689010707268</v>
      </c>
      <c r="O236" s="2"/>
    </row>
    <row r="237" spans="1:15" x14ac:dyDescent="0.25">
      <c r="A237" s="7">
        <f t="shared" si="25"/>
        <v>42156</v>
      </c>
      <c r="B237" s="37">
        <f>IFERROR(INDEX([1]IPCA_Cheio_sa!$B:$B,MATCH($A237,[1]IPCA_Cheio_sa!$A:$A,0)),"")</f>
        <v>0.78300202607936698</v>
      </c>
      <c r="C237" s="2">
        <f t="shared" si="26"/>
        <v>254.67801533229238</v>
      </c>
      <c r="D237" s="2">
        <f t="shared" si="27"/>
        <v>2.2256536594178922</v>
      </c>
      <c r="E237" s="2">
        <f t="shared" si="28"/>
        <v>9.2042611684916906</v>
      </c>
      <c r="F237" s="2">
        <f t="shared" si="29"/>
        <v>9.2042611684916906</v>
      </c>
      <c r="H237" s="37">
        <f>IFERROR(INDEX([1]IPCA_Cheio_x11!$B:$B,MATCH($A237,[1]IPCA_Cheio_x11!$A:$A,0)),"")</f>
        <v>0.98601225397216996</v>
      </c>
      <c r="I237" s="2">
        <f t="shared" si="24"/>
        <v>255.76730018558402</v>
      </c>
      <c r="J237" s="2">
        <f t="shared" si="22"/>
        <v>2.4411871734588031</v>
      </c>
      <c r="K237" s="2">
        <f t="shared" si="23"/>
        <v>10.128167096447793</v>
      </c>
      <c r="O237" s="2"/>
    </row>
    <row r="238" spans="1:15" x14ac:dyDescent="0.25">
      <c r="A238" s="7">
        <f t="shared" si="25"/>
        <v>42186</v>
      </c>
      <c r="B238" s="37">
        <f>IFERROR(INDEX([1]IPCA_Cheio_sa!$B:$B,MATCH($A238,[1]IPCA_Cheio_sa!$A:$A,0)),"")</f>
        <v>0.84168818256301803</v>
      </c>
      <c r="C238" s="2">
        <f t="shared" si="26"/>
        <v>256.82161009093033</v>
      </c>
      <c r="D238" s="2">
        <f t="shared" si="27"/>
        <v>2.4311680728942964</v>
      </c>
      <c r="E238" s="2">
        <f t="shared" si="28"/>
        <v>10.085089762035015</v>
      </c>
      <c r="F238" s="2">
        <f t="shared" si="29"/>
        <v>10.085089762035015</v>
      </c>
      <c r="H238" s="37">
        <f>IFERROR(INDEX([1]IPCA_Cheio_x11!$B:$B,MATCH($A238,[1]IPCA_Cheio_x11!$A:$A,0)),"")</f>
        <v>0.76745389493321903</v>
      </c>
      <c r="I238" s="2">
        <f t="shared" si="24"/>
        <v>257.73019629282385</v>
      </c>
      <c r="J238" s="2">
        <f t="shared" si="22"/>
        <v>2.5128385120849028</v>
      </c>
      <c r="K238" s="2">
        <f t="shared" si="23"/>
        <v>10.436602146887131</v>
      </c>
      <c r="O238" s="2"/>
    </row>
    <row r="239" spans="1:15" x14ac:dyDescent="0.25">
      <c r="A239" s="7">
        <f t="shared" si="25"/>
        <v>42217</v>
      </c>
      <c r="B239" s="37">
        <f>IFERROR(INDEX([1]IPCA_Cheio_sa!$B:$B,MATCH($A239,[1]IPCA_Cheio_sa!$A:$A,0)),"")</f>
        <v>0.56114554962457397</v>
      </c>
      <c r="C239" s="2">
        <f t="shared" si="26"/>
        <v>258.26275312642974</v>
      </c>
      <c r="D239" s="2">
        <f t="shared" si="27"/>
        <v>2.2015800525263307</v>
      </c>
      <c r="E239" s="2">
        <f t="shared" si="28"/>
        <v>9.1014293702739621</v>
      </c>
      <c r="F239" s="2">
        <f t="shared" si="29"/>
        <v>9.1014293702739621</v>
      </c>
      <c r="H239" s="37">
        <f>IFERROR(INDEX([1]IPCA_Cheio_x11!$B:$B,MATCH($A239,[1]IPCA_Cheio_x11!$A:$A,0)),"")</f>
        <v>0.38761807240454799</v>
      </c>
      <c r="I239" s="2">
        <f t="shared" si="24"/>
        <v>258.72920511169855</v>
      </c>
      <c r="J239" s="2">
        <f t="shared" si="22"/>
        <v>2.1554774942381005</v>
      </c>
      <c r="K239" s="2">
        <f t="shared" si="23"/>
        <v>8.9047023678656689</v>
      </c>
      <c r="O239" s="2"/>
    </row>
    <row r="240" spans="1:15" x14ac:dyDescent="0.25">
      <c r="A240" s="7">
        <f t="shared" si="25"/>
        <v>42248</v>
      </c>
      <c r="B240" s="37">
        <f>IFERROR(INDEX([1]IPCA_Cheio_sa!$B:$B,MATCH($A240,[1]IPCA_Cheio_sa!$A:$A,0)),"")</f>
        <v>0.78666119978181304</v>
      </c>
      <c r="C240" s="2">
        <f t="shared" si="26"/>
        <v>260.29440599876364</v>
      </c>
      <c r="D240" s="2">
        <f t="shared" si="27"/>
        <v>2.2052907311780556</v>
      </c>
      <c r="E240" s="2">
        <f t="shared" si="28"/>
        <v>9.1172750115347867</v>
      </c>
      <c r="F240" s="2">
        <f t="shared" si="29"/>
        <v>9.1172750115347867</v>
      </c>
      <c r="H240" s="37">
        <f>IFERROR(INDEX([1]IPCA_Cheio_x11!$B:$B,MATCH($A240,[1]IPCA_Cheio_x11!$A:$A,0)),"")</f>
        <v>0.68856665503318004</v>
      </c>
      <c r="I240" s="2">
        <f t="shared" si="24"/>
        <v>260.51072814493011</v>
      </c>
      <c r="J240" s="2">
        <f t="shared" si="22"/>
        <v>1.8545873361857756</v>
      </c>
      <c r="K240" s="2">
        <f t="shared" si="23"/>
        <v>7.6272823630610498</v>
      </c>
      <c r="O240" s="2"/>
    </row>
    <row r="241" spans="1:15" x14ac:dyDescent="0.25">
      <c r="A241" s="7">
        <f t="shared" si="25"/>
        <v>42278</v>
      </c>
      <c r="B241" s="37">
        <f>IFERROR(INDEX([1]IPCA_Cheio_sa!$B:$B,MATCH($A241,[1]IPCA_Cheio_sa!$A:$A,0)),"")</f>
        <v>0.75393186190917705</v>
      </c>
      <c r="C241" s="2">
        <f t="shared" si="26"/>
        <v>262.25684846035551</v>
      </c>
      <c r="D241" s="2">
        <f t="shared" si="27"/>
        <v>2.1163477510715678</v>
      </c>
      <c r="E241" s="2">
        <f t="shared" si="28"/>
        <v>8.7379383208021189</v>
      </c>
      <c r="F241" s="2">
        <f t="shared" si="29"/>
        <v>8.7379383208021189</v>
      </c>
      <c r="H241" s="37">
        <f>IFERROR(INDEX([1]IPCA_Cheio_x11!$B:$B,MATCH($A241,[1]IPCA_Cheio_x11!$A:$A,0)),"")</f>
        <v>0.81095635529017795</v>
      </c>
      <c r="I241" s="2">
        <f t="shared" si="24"/>
        <v>262.62335645103417</v>
      </c>
      <c r="J241" s="2">
        <f t="shared" si="22"/>
        <v>1.8985591244616407</v>
      </c>
      <c r="K241" s="2">
        <f t="shared" si="23"/>
        <v>7.8132584582637721</v>
      </c>
      <c r="O241" s="2"/>
    </row>
    <row r="242" spans="1:15" x14ac:dyDescent="0.25">
      <c r="A242" s="7">
        <f t="shared" si="25"/>
        <v>42309</v>
      </c>
      <c r="B242" s="37">
        <f>IFERROR(INDEX([1]IPCA_Cheio_sa!$B:$B,MATCH($A242,[1]IPCA_Cheio_sa!$A:$A,0)),"")</f>
        <v>0.87742477322604795</v>
      </c>
      <c r="C242" s="2">
        <f t="shared" si="26"/>
        <v>264.5579550182286</v>
      </c>
      <c r="D242" s="2">
        <f t="shared" si="27"/>
        <v>2.4375183086184693</v>
      </c>
      <c r="E242" s="2">
        <f t="shared" si="28"/>
        <v>10.112391267763199</v>
      </c>
      <c r="F242" s="2">
        <f t="shared" si="29"/>
        <v>10.112391267763199</v>
      </c>
      <c r="H242" s="37">
        <f>IFERROR(INDEX([1]IPCA_Cheio_x11!$B:$B,MATCH($A242,[1]IPCA_Cheio_x11!$A:$A,0)),"")</f>
        <v>0.995452235658147</v>
      </c>
      <c r="I242" s="2">
        <f t="shared" si="24"/>
        <v>265.23764652418646</v>
      </c>
      <c r="J242" s="2">
        <f t="shared" si="22"/>
        <v>2.5155418421658693</v>
      </c>
      <c r="K242" s="2">
        <f t="shared" si="23"/>
        <v>10.448251747170012</v>
      </c>
      <c r="O242" s="2"/>
    </row>
    <row r="243" spans="1:15" x14ac:dyDescent="0.25">
      <c r="A243" s="7">
        <f t="shared" si="25"/>
        <v>42339</v>
      </c>
      <c r="B243" s="37">
        <f>IFERROR(INDEX([1]IPCA_Cheio_sa!$B:$B,MATCH($A243,[1]IPCA_Cheio_sa!$A:$A,0)),"")</f>
        <v>0.68999785737599995</v>
      </c>
      <c r="C243" s="2">
        <f t="shared" si="26"/>
        <v>266.38339923937212</v>
      </c>
      <c r="D243" s="2">
        <f t="shared" si="27"/>
        <v>2.339271647903729</v>
      </c>
      <c r="E243" s="2">
        <f t="shared" si="28"/>
        <v>9.6905684243514312</v>
      </c>
      <c r="F243" s="2">
        <f t="shared" si="29"/>
        <v>9.6905684243514312</v>
      </c>
      <c r="H243" s="37">
        <f>IFERROR(INDEX([1]IPCA_Cheio_x11!$B:$B,MATCH($A243,[1]IPCA_Cheio_x11!$A:$A,0)),"")</f>
        <v>0.81510481322619299</v>
      </c>
      <c r="I243" s="2">
        <f t="shared" si="24"/>
        <v>267.39961134749296</v>
      </c>
      <c r="J243" s="2">
        <f t="shared" si="22"/>
        <v>2.6443760115438808</v>
      </c>
      <c r="K243" s="2">
        <f t="shared" si="23"/>
        <v>11.004512970956171</v>
      </c>
      <c r="O243" s="2"/>
    </row>
    <row r="244" spans="1:15" x14ac:dyDescent="0.25">
      <c r="A244" s="7">
        <f t="shared" si="25"/>
        <v>42370</v>
      </c>
      <c r="B244" s="37">
        <f>IFERROR(INDEX([1]IPCA_Cheio_sa!$B:$B,MATCH($A244,[1]IPCA_Cheio_sa!$A:$A,0)),"")</f>
        <v>0.877175034508614</v>
      </c>
      <c r="C244" s="2">
        <f t="shared" si="26"/>
        <v>268.72004791357529</v>
      </c>
      <c r="D244" s="2">
        <f t="shared" si="27"/>
        <v>2.4644540232842793</v>
      </c>
      <c r="E244" s="2">
        <f t="shared" si="28"/>
        <v>10.228252176679685</v>
      </c>
      <c r="F244" s="2">
        <f t="shared" si="29"/>
        <v>10.228252176679685</v>
      </c>
      <c r="H244" s="37">
        <f>IFERROR(INDEX([1]IPCA_Cheio_x11!$B:$B,MATCH($A244,[1]IPCA_Cheio_x11!$A:$A,0)),"")</f>
        <v>0.95692816216142995</v>
      </c>
      <c r="I244" s="2">
        <f t="shared" si="24"/>
        <v>269.95843353398732</v>
      </c>
      <c r="J244" s="2">
        <f t="shared" si="22"/>
        <v>2.7930025653756907</v>
      </c>
      <c r="K244" s="2">
        <f t="shared" si="23"/>
        <v>11.648838047300547</v>
      </c>
      <c r="O244" s="2"/>
    </row>
    <row r="245" spans="1:15" x14ac:dyDescent="0.25">
      <c r="A245" s="7">
        <f t="shared" si="25"/>
        <v>42401</v>
      </c>
      <c r="B245" s="37">
        <f>IFERROR(INDEX([1]IPCA_Cheio_sa!$B:$B,MATCH($A245,[1]IPCA_Cheio_sa!$A:$A,0)),"")</f>
        <v>0.67737725883232702</v>
      </c>
      <c r="C245" s="2">
        <f t="shared" si="26"/>
        <v>270.54029640806516</v>
      </c>
      <c r="D245" s="2">
        <f t="shared" si="27"/>
        <v>2.2612593106203782</v>
      </c>
      <c r="E245" s="2">
        <f t="shared" si="28"/>
        <v>9.3564860016132734</v>
      </c>
      <c r="F245" s="2">
        <f t="shared" si="29"/>
        <v>9.3564860016132734</v>
      </c>
      <c r="H245" s="37">
        <f>IFERROR(INDEX([1]IPCA_Cheio_x11!$B:$B,MATCH($A245,[1]IPCA_Cheio_x11!$A:$A,0)),"")</f>
        <v>0.72021663314075302</v>
      </c>
      <c r="I245" s="2">
        <f t="shared" si="24"/>
        <v>271.90271907486527</v>
      </c>
      <c r="J245" s="2">
        <f t="shared" si="22"/>
        <v>2.5128682289341064</v>
      </c>
      <c r="K245" s="2">
        <f t="shared" si="23"/>
        <v>10.436730202234234</v>
      </c>
      <c r="O245" s="2"/>
    </row>
    <row r="246" spans="1:15" x14ac:dyDescent="0.25">
      <c r="A246" s="7">
        <f t="shared" si="25"/>
        <v>42430</v>
      </c>
      <c r="B246" s="37">
        <f>IFERROR(INDEX([1]IPCA_Cheio_sa!$B:$B,MATCH($A246,[1]IPCA_Cheio_sa!$A:$A,0)),"")</f>
        <v>0.52082246679775401</v>
      </c>
      <c r="C246" s="2">
        <f t="shared" si="26"/>
        <v>271.94933105349958</v>
      </c>
      <c r="D246" s="2">
        <f t="shared" si="27"/>
        <v>2.0894439480914961</v>
      </c>
      <c r="E246" s="2">
        <f t="shared" si="28"/>
        <v>8.6233902308061161</v>
      </c>
      <c r="F246" s="2">
        <f t="shared" si="29"/>
        <v>8.6233902308061161</v>
      </c>
      <c r="H246" s="37">
        <f>IFERROR(INDEX([1]IPCA_Cheio_x11!$B:$B,MATCH($A246,[1]IPCA_Cheio_x11!$A:$A,0)),"")</f>
        <v>0.45681030895480701</v>
      </c>
      <c r="I246" s="2">
        <f t="shared" si="24"/>
        <v>273.14479872592773</v>
      </c>
      <c r="J246" s="2">
        <f t="shared" si="22"/>
        <v>2.1485399135336536</v>
      </c>
      <c r="K246" s="2">
        <f t="shared" si="23"/>
        <v>8.875121645658556</v>
      </c>
      <c r="O246" s="2"/>
    </row>
    <row r="247" spans="1:15" x14ac:dyDescent="0.25">
      <c r="A247" s="7">
        <f t="shared" si="25"/>
        <v>42461</v>
      </c>
      <c r="B247" s="37">
        <f>IFERROR(INDEX([1]IPCA_Cheio_sa!$B:$B,MATCH($A247,[1]IPCA_Cheio_sa!$A:$A,0)),"")</f>
        <v>0.60839666557514704</v>
      </c>
      <c r="C247" s="2">
        <f t="shared" si="26"/>
        <v>273.60386171568302</v>
      </c>
      <c r="D247" s="2">
        <f t="shared" si="27"/>
        <v>1.817435595158301</v>
      </c>
      <c r="E247" s="2">
        <f t="shared" si="28"/>
        <v>7.4703388678257987</v>
      </c>
      <c r="F247" s="2">
        <f t="shared" si="29"/>
        <v>7.4703388678257987</v>
      </c>
      <c r="H247" s="37">
        <f>IFERROR(INDEX([1]IPCA_Cheio_x11!$B:$B,MATCH($A247,[1]IPCA_Cheio_x11!$A:$A,0)),"")</f>
        <v>0.62342229201601995</v>
      </c>
      <c r="I247" s="2">
        <f t="shared" si="24"/>
        <v>274.84764429066746</v>
      </c>
      <c r="J247" s="2">
        <f t="shared" si="22"/>
        <v>1.811097617020585</v>
      </c>
      <c r="K247" s="2">
        <f t="shared" si="23"/>
        <v>7.4435819157752547</v>
      </c>
      <c r="O247" s="2"/>
    </row>
    <row r="248" spans="1:15" x14ac:dyDescent="0.25">
      <c r="A248" s="7">
        <f t="shared" si="25"/>
        <v>42491</v>
      </c>
      <c r="B248" s="37">
        <f>IFERROR(INDEX([1]IPCA_Cheio_sa!$B:$B,MATCH($A248,[1]IPCA_Cheio_sa!$A:$A,0)),"")</f>
        <v>0.68336540571659499</v>
      </c>
      <c r="C248" s="2">
        <f t="shared" si="26"/>
        <v>275.47357585535264</v>
      </c>
      <c r="D248" s="2">
        <f t="shared" si="27"/>
        <v>1.8234915510872529</v>
      </c>
      <c r="E248" s="2">
        <f t="shared" si="28"/>
        <v>7.4959098793333512</v>
      </c>
      <c r="F248" s="2">
        <f t="shared" si="29"/>
        <v>7.4959098793333512</v>
      </c>
      <c r="H248" s="37">
        <f>IFERROR(INDEX([1]IPCA_Cheio_x11!$B:$B,MATCH($A248,[1]IPCA_Cheio_x11!$A:$A,0)),"")</f>
        <v>0.76496492262036897</v>
      </c>
      <c r="I248" s="2">
        <f t="shared" si="24"/>
        <v>276.95013236013949</v>
      </c>
      <c r="J248" s="2">
        <f t="shared" si="22"/>
        <v>1.8563305664789809</v>
      </c>
      <c r="K248" s="2">
        <f t="shared" si="23"/>
        <v>7.6346506696076455</v>
      </c>
      <c r="O248" s="2"/>
    </row>
    <row r="249" spans="1:15" x14ac:dyDescent="0.25">
      <c r="A249" s="7">
        <f t="shared" si="25"/>
        <v>42522</v>
      </c>
      <c r="B249" s="37">
        <f>IFERROR(INDEX([1]IPCA_Cheio_sa!$B:$B,MATCH($A249,[1]IPCA_Cheio_sa!$A:$A,0)),"")</f>
        <v>0.43197011242703098</v>
      </c>
      <c r="C249" s="2">
        <f t="shared" si="26"/>
        <v>276.6635393706818</v>
      </c>
      <c r="D249" s="2">
        <f t="shared" si="27"/>
        <v>1.7334877416024241</v>
      </c>
      <c r="E249" s="2">
        <f t="shared" si="28"/>
        <v>7.1163424195544778</v>
      </c>
      <c r="F249" s="2">
        <f t="shared" si="29"/>
        <v>7.1163424195544778</v>
      </c>
      <c r="H249" s="37">
        <f>IFERROR(INDEX([1]IPCA_Cheio_x11!$B:$B,MATCH($A249,[1]IPCA_Cheio_x11!$A:$A,0)),"")</f>
        <v>0.55535957081286402</v>
      </c>
      <c r="I249" s="2">
        <f t="shared" si="24"/>
        <v>278.48820142658047</v>
      </c>
      <c r="J249" s="2">
        <f t="shared" si="22"/>
        <v>1.9562527734655166</v>
      </c>
      <c r="K249" s="2">
        <f t="shared" si="23"/>
        <v>8.0576358070283618</v>
      </c>
      <c r="O249" s="2"/>
    </row>
    <row r="250" spans="1:15" x14ac:dyDescent="0.25">
      <c r="A250" s="7">
        <f t="shared" si="25"/>
        <v>42552</v>
      </c>
      <c r="B250" s="37">
        <f>IFERROR(INDEX([1]IPCA_Cheio_sa!$B:$B,MATCH($A250,[1]IPCA_Cheio_sa!$A:$A,0)),"")</f>
        <v>0.53293939628476605</v>
      </c>
      <c r="C250" s="2">
        <f t="shared" si="26"/>
        <v>278.13798836714398</v>
      </c>
      <c r="D250" s="2">
        <f t="shared" si="27"/>
        <v>1.657186643137587</v>
      </c>
      <c r="E250" s="2">
        <f t="shared" si="28"/>
        <v>6.7953505999218455</v>
      </c>
      <c r="F250" s="2">
        <f t="shared" si="29"/>
        <v>6.7953505999218455</v>
      </c>
      <c r="H250" s="37">
        <f>IFERROR(INDEX([1]IPCA_Cheio_x11!$B:$B,MATCH($A250,[1]IPCA_Cheio_x11!$A:$A,0)),"")</f>
        <v>0.61569623684701402</v>
      </c>
      <c r="I250" s="2">
        <f t="shared" si="24"/>
        <v>280.20284280282686</v>
      </c>
      <c r="J250" s="2">
        <f t="shared" si="22"/>
        <v>1.9484243810712787</v>
      </c>
      <c r="K250" s="2">
        <f t="shared" si="23"/>
        <v>8.0244521569995619</v>
      </c>
      <c r="O250" s="2"/>
    </row>
    <row r="251" spans="1:15" x14ac:dyDescent="0.25">
      <c r="A251" s="7">
        <f t="shared" si="25"/>
        <v>42583</v>
      </c>
      <c r="B251" s="37">
        <f>IFERROR(INDEX([1]IPCA_Cheio_sa!$B:$B,MATCH($A251,[1]IPCA_Cheio_sa!$A:$A,0)),"")</f>
        <v>0.49236352361146901</v>
      </c>
      <c r="C251" s="2">
        <f t="shared" si="26"/>
        <v>279.50743836717049</v>
      </c>
      <c r="D251" s="2">
        <f t="shared" si="27"/>
        <v>1.4643373685815808</v>
      </c>
      <c r="E251" s="2">
        <f t="shared" si="28"/>
        <v>5.9872670900557923</v>
      </c>
      <c r="F251" s="2">
        <f t="shared" si="29"/>
        <v>5.9872670900557923</v>
      </c>
      <c r="H251" s="37">
        <f>IFERROR(INDEX([1]IPCA_Cheio_x11!$B:$B,MATCH($A251,[1]IPCA_Cheio_x11!$A:$A,0)),"")</f>
        <v>0.59565631480440495</v>
      </c>
      <c r="I251" s="2">
        <f t="shared" si="24"/>
        <v>281.87188873024337</v>
      </c>
      <c r="J251" s="2">
        <f t="shared" si="22"/>
        <v>1.7771272857540099</v>
      </c>
      <c r="K251" s="2">
        <f t="shared" si="23"/>
        <v>7.3002549966404429</v>
      </c>
      <c r="O251" s="2"/>
    </row>
    <row r="252" spans="1:15" x14ac:dyDescent="0.25">
      <c r="A252" s="7">
        <f t="shared" si="25"/>
        <v>42614</v>
      </c>
      <c r="B252" s="37">
        <f>IFERROR(INDEX([1]IPCA_Cheio_sa!$B:$B,MATCH($A252,[1]IPCA_Cheio_sa!$A:$A,0)),"")</f>
        <v>0.32792173694747301</v>
      </c>
      <c r="C252" s="2">
        <f t="shared" si="26"/>
        <v>280.42400401396151</v>
      </c>
      <c r="D252" s="2">
        <f t="shared" si="27"/>
        <v>1.3592194518415868</v>
      </c>
      <c r="E252" s="2">
        <f t="shared" si="28"/>
        <v>5.5487343225872676</v>
      </c>
      <c r="F252" s="2">
        <f t="shared" si="29"/>
        <v>5.5487343225872676</v>
      </c>
      <c r="H252" s="37">
        <f>IFERROR(INDEX([1]IPCA_Cheio_x11!$B:$B,MATCH($A252,[1]IPCA_Cheio_x11!$A:$A,0)),"")</f>
        <v>0.25145657771913799</v>
      </c>
      <c r="I252" s="2">
        <f t="shared" si="24"/>
        <v>282.58067413519677</v>
      </c>
      <c r="J252" s="2">
        <f t="shared" si="22"/>
        <v>1.4695318105586663</v>
      </c>
      <c r="K252" s="2">
        <f t="shared" si="23"/>
        <v>6.0089727258460623</v>
      </c>
      <c r="O252" s="2"/>
    </row>
    <row r="253" spans="1:15" x14ac:dyDescent="0.25">
      <c r="A253" s="7">
        <f t="shared" si="25"/>
        <v>42644</v>
      </c>
      <c r="B253" s="37">
        <f>IFERROR(INDEX([1]IPCA_Cheio_sa!$B:$B,MATCH($A253,[1]IPCA_Cheio_sa!$A:$A,0)),"")</f>
        <v>0.33728758285960703</v>
      </c>
      <c r="C253" s="2">
        <f t="shared" si="26"/>
        <v>281.36983935885831</v>
      </c>
      <c r="D253" s="2">
        <f t="shared" si="27"/>
        <v>1.1619595764992274</v>
      </c>
      <c r="E253" s="2">
        <f t="shared" si="28"/>
        <v>4.7294766602627325</v>
      </c>
      <c r="F253" s="2">
        <f t="shared" si="29"/>
        <v>4.7294766602627325</v>
      </c>
      <c r="H253" s="37">
        <f>IFERROR(INDEX([1]IPCA_Cheio_x11!$B:$B,MATCH($A253,[1]IPCA_Cheio_x11!$A:$A,0)),"")</f>
        <v>0.223487464107054</v>
      </c>
      <c r="I253" s="2">
        <f t="shared" si="24"/>
        <v>283.21220651787814</v>
      </c>
      <c r="J253" s="2">
        <f t="shared" si="22"/>
        <v>1.0739947121696014</v>
      </c>
      <c r="K253" s="2">
        <f t="shared" si="23"/>
        <v>4.3656835836355379</v>
      </c>
      <c r="O253" s="2"/>
    </row>
    <row r="254" spans="1:15" x14ac:dyDescent="0.25">
      <c r="A254" s="7">
        <f t="shared" si="25"/>
        <v>42675</v>
      </c>
      <c r="B254" s="37">
        <f>IFERROR(INDEX([1]IPCA_Cheio_sa!$B:$B,MATCH($A254,[1]IPCA_Cheio_sa!$A:$A,0)),"")</f>
        <v>0.30200530118757102</v>
      </c>
      <c r="C254" s="2">
        <f t="shared" si="26"/>
        <v>282.21959118966504</v>
      </c>
      <c r="D254" s="2">
        <f t="shared" si="27"/>
        <v>0.97033296800199675</v>
      </c>
      <c r="E254" s="2">
        <f t="shared" si="28"/>
        <v>3.9381909679210514</v>
      </c>
      <c r="F254" s="2">
        <f t="shared" si="29"/>
        <v>3.9381909679210514</v>
      </c>
      <c r="H254" s="37">
        <f>IFERROR(INDEX([1]IPCA_Cheio_x11!$B:$B,MATCH($A254,[1]IPCA_Cheio_x11!$A:$A,0)),"")</f>
        <v>0.135483365506918</v>
      </c>
      <c r="I254" s="2">
        <f t="shared" si="24"/>
        <v>283.59591194679501</v>
      </c>
      <c r="J254" s="2">
        <f t="shared" si="22"/>
        <v>0.61163361281535433</v>
      </c>
      <c r="K254" s="2">
        <f t="shared" si="23"/>
        <v>2.469071855584537</v>
      </c>
      <c r="O254" s="2"/>
    </row>
    <row r="255" spans="1:15" x14ac:dyDescent="0.25">
      <c r="A255" s="7">
        <f t="shared" si="25"/>
        <v>42705</v>
      </c>
      <c r="B255" s="37">
        <f>IFERROR(INDEX([1]IPCA_Cheio_sa!$B:$B,MATCH($A255,[1]IPCA_Cheio_sa!$A:$A,0)),"")</f>
        <v>0.27688762133399403</v>
      </c>
      <c r="C255" s="2">
        <f t="shared" si="26"/>
        <v>283.00102230264866</v>
      </c>
      <c r="D255" s="2">
        <f t="shared" si="27"/>
        <v>0.91897207507203316</v>
      </c>
      <c r="E255" s="2">
        <f t="shared" si="28"/>
        <v>3.7268700262937493</v>
      </c>
      <c r="F255" s="2">
        <f t="shared" si="29"/>
        <v>3.7268700262937493</v>
      </c>
      <c r="H255" s="37">
        <f>IFERROR(INDEX([1]IPCA_Cheio_x11!$B:$B,MATCH($A255,[1]IPCA_Cheio_x11!$A:$A,0)),"")</f>
        <v>0.17536142491328499</v>
      </c>
      <c r="I255" s="2">
        <f t="shared" si="24"/>
        <v>284.09322977898074</v>
      </c>
      <c r="J255" s="2">
        <f t="shared" si="22"/>
        <v>0.53526507020091874</v>
      </c>
      <c r="K255" s="2">
        <f t="shared" si="23"/>
        <v>2.1583122278523215</v>
      </c>
      <c r="O255" s="2"/>
    </row>
    <row r="256" spans="1:15" x14ac:dyDescent="0.25">
      <c r="A256" s="7">
        <f t="shared" si="25"/>
        <v>42736</v>
      </c>
      <c r="B256" s="37">
        <f>IFERROR(INDEX([1]IPCA_Cheio_sa!$B:$B,MATCH($A256,[1]IPCA_Cheio_sa!$A:$A,0)),"")</f>
        <v>0.30819382954013103</v>
      </c>
      <c r="C256" s="2">
        <f t="shared" si="26"/>
        <v>283.87321399092093</v>
      </c>
      <c r="D256" s="2">
        <f t="shared" si="27"/>
        <v>0.88970965678727421</v>
      </c>
      <c r="E256" s="2">
        <f t="shared" si="28"/>
        <v>3.6066159618689975</v>
      </c>
      <c r="F256" s="2">
        <f t="shared" si="29"/>
        <v>3.6066159618689975</v>
      </c>
      <c r="H256" s="37">
        <f>IFERROR(INDEX([1]IPCA_Cheio_x11!$B:$B,MATCH($A256,[1]IPCA_Cheio_x11!$A:$A,0)),"")</f>
        <v>0.13051279146952999</v>
      </c>
      <c r="I256" s="2">
        <f t="shared" si="24"/>
        <v>284.46400778354126</v>
      </c>
      <c r="J256" s="2">
        <f t="shared" ref="J256:J319" si="30">IFERROR(100*(I256/I253-1),"")</f>
        <v>0.44200116974268955</v>
      </c>
      <c r="K256" s="2">
        <f t="shared" ref="K256:K319" si="31">IFERROR(100*((1+J256/100)^4-1),"")</f>
        <v>1.7797611598109331</v>
      </c>
      <c r="O256" s="2"/>
    </row>
    <row r="257" spans="1:15" x14ac:dyDescent="0.25">
      <c r="A257" s="7">
        <f t="shared" si="25"/>
        <v>42767</v>
      </c>
      <c r="B257" s="37">
        <f>IFERROR(INDEX([1]IPCA_Cheio_sa!$B:$B,MATCH($A257,[1]IPCA_Cheio_sa!$A:$A,0)),"")</f>
        <v>0.24194678561644301</v>
      </c>
      <c r="C257" s="2">
        <f t="shared" si="26"/>
        <v>284.56003610739805</v>
      </c>
      <c r="D257" s="2">
        <f t="shared" si="27"/>
        <v>0.82929923747219192</v>
      </c>
      <c r="E257" s="2">
        <f t="shared" si="28"/>
        <v>3.3586897923701509</v>
      </c>
      <c r="F257" s="2">
        <f t="shared" si="29"/>
        <v>3.3586897923701509</v>
      </c>
      <c r="H257" s="37">
        <f>IFERROR(INDEX([1]IPCA_Cheio_x11!$B:$B,MATCH($A257,[1]IPCA_Cheio_x11!$A:$A,0)),"")</f>
        <v>0.164662668888376</v>
      </c>
      <c r="I257" s="2">
        <f t="shared" ref="I257:I320" si="32">IFERROR(I256*(1+H257/100),"")</f>
        <v>284.93241381078445</v>
      </c>
      <c r="J257" s="2">
        <f t="shared" si="30"/>
        <v>0.47126979187210871</v>
      </c>
      <c r="K257" s="2">
        <f t="shared" si="31"/>
        <v>1.8984467965252216</v>
      </c>
      <c r="O257" s="2"/>
    </row>
    <row r="258" spans="1:15" x14ac:dyDescent="0.25">
      <c r="A258" s="7">
        <f t="shared" si="25"/>
        <v>42795</v>
      </c>
      <c r="B258" s="37">
        <f>IFERROR(INDEX([1]IPCA_Cheio_sa!$B:$B,MATCH($A258,[1]IPCA_Cheio_sa!$A:$A,0)),"")</f>
        <v>0.32435217509949299</v>
      </c>
      <c r="C258" s="2">
        <f t="shared" si="26"/>
        <v>285.48301277397633</v>
      </c>
      <c r="D258" s="2">
        <f t="shared" si="27"/>
        <v>0.87702526695234706</v>
      </c>
      <c r="E258" s="2">
        <f t="shared" si="28"/>
        <v>3.5545218923434874</v>
      </c>
      <c r="F258" s="2">
        <f t="shared" si="29"/>
        <v>3.5545218923434874</v>
      </c>
      <c r="H258" s="37">
        <f>IFERROR(INDEX([1]IPCA_Cheio_x11!$B:$B,MATCH($A258,[1]IPCA_Cheio_x11!$A:$A,0)),"")</f>
        <v>0.25733644114579401</v>
      </c>
      <c r="I258" s="2">
        <f t="shared" si="32"/>
        <v>285.66564874415593</v>
      </c>
      <c r="J258" s="2">
        <f t="shared" si="30"/>
        <v>0.55348695440524676</v>
      </c>
      <c r="K258" s="2">
        <f t="shared" si="31"/>
        <v>2.2323966037980147</v>
      </c>
      <c r="O258" s="2"/>
    </row>
    <row r="259" spans="1:15" x14ac:dyDescent="0.25">
      <c r="A259" s="7">
        <f t="shared" si="25"/>
        <v>42826</v>
      </c>
      <c r="B259" s="37">
        <f>IFERROR(INDEX([1]IPCA_Cheio_sa!$B:$B,MATCH($A259,[1]IPCA_Cheio_sa!$A:$A,0)),"")</f>
        <v>0.17586488060781499</v>
      </c>
      <c r="C259" s="2">
        <f t="shared" si="26"/>
        <v>285.98507713354684</v>
      </c>
      <c r="D259" s="2">
        <f t="shared" si="27"/>
        <v>0.74394590209325706</v>
      </c>
      <c r="E259" s="2">
        <f t="shared" si="28"/>
        <v>3.0091559413825575</v>
      </c>
      <c r="F259" s="2">
        <f t="shared" si="29"/>
        <v>3.0091559413825575</v>
      </c>
      <c r="H259" s="37">
        <f>IFERROR(INDEX([1]IPCA_Cheio_x11!$B:$B,MATCH($A259,[1]IPCA_Cheio_x11!$A:$A,0)),"")</f>
        <v>0.17401973774712001</v>
      </c>
      <c r="I259" s="2">
        <f t="shared" si="32"/>
        <v>286.16276335693408</v>
      </c>
      <c r="J259" s="2">
        <f t="shared" si="30"/>
        <v>0.59717768396396753</v>
      </c>
      <c r="K259" s="2">
        <f t="shared" si="31"/>
        <v>2.4101933206936099</v>
      </c>
      <c r="O259" s="2"/>
    </row>
    <row r="260" spans="1:15" x14ac:dyDescent="0.25">
      <c r="A260" s="7">
        <f t="shared" si="25"/>
        <v>42856</v>
      </c>
      <c r="B260" s="37">
        <f>IFERROR(INDEX([1]IPCA_Cheio_sa!$B:$B,MATCH($A260,[1]IPCA_Cheio_sa!$A:$A,0)),"")</f>
        <v>0.32351129582831301</v>
      </c>
      <c r="C260" s="2">
        <f t="shared" si="26"/>
        <v>286.91027116245715</v>
      </c>
      <c r="D260" s="2">
        <f t="shared" si="27"/>
        <v>0.82591887715817158</v>
      </c>
      <c r="E260" s="2">
        <f t="shared" si="28"/>
        <v>3.3448298510282637</v>
      </c>
      <c r="F260" s="2">
        <f t="shared" si="29"/>
        <v>3.3448298510282637</v>
      </c>
      <c r="H260" s="37">
        <f>IFERROR(INDEX([1]IPCA_Cheio_x11!$B:$B,MATCH($A260,[1]IPCA_Cheio_x11!$A:$A,0)),"")</f>
        <v>0.31779160852643701</v>
      </c>
      <c r="I260" s="2">
        <f t="shared" si="32"/>
        <v>287.07216460560977</v>
      </c>
      <c r="J260" s="2">
        <f t="shared" si="30"/>
        <v>0.7509678404810316</v>
      </c>
      <c r="K260" s="2">
        <f t="shared" si="31"/>
        <v>3.0378782459486997</v>
      </c>
      <c r="O260" s="2"/>
    </row>
    <row r="261" spans="1:15" x14ac:dyDescent="0.25">
      <c r="A261" s="7">
        <f t="shared" si="25"/>
        <v>42887</v>
      </c>
      <c r="B261" s="37">
        <f>IFERROR(INDEX([1]IPCA_Cheio_sa!$B:$B,MATCH($A261,[1]IPCA_Cheio_sa!$A:$A,0)),"")</f>
        <v>5.1665910490320197E-2</v>
      </c>
      <c r="C261" s="2">
        <f t="shared" si="26"/>
        <v>287.05850596634349</v>
      </c>
      <c r="D261" s="2">
        <f t="shared" si="27"/>
        <v>0.55186933087836287</v>
      </c>
      <c r="E261" s="2">
        <f t="shared" si="28"/>
        <v>2.2258182326479581</v>
      </c>
      <c r="F261" s="2">
        <f t="shared" si="29"/>
        <v>2.2258182326479581</v>
      </c>
      <c r="H261" s="37">
        <f>IFERROR(INDEX([1]IPCA_Cheio_x11!$B:$B,MATCH($A261,[1]IPCA_Cheio_x11!$A:$A,0)),"")</f>
        <v>-2.6356625172249699E-2</v>
      </c>
      <c r="I261" s="2">
        <f t="shared" si="32"/>
        <v>286.99650207121078</v>
      </c>
      <c r="J261" s="2">
        <f t="shared" si="30"/>
        <v>0.46587797059449709</v>
      </c>
      <c r="K261" s="2">
        <f t="shared" si="31"/>
        <v>1.8765749125818854</v>
      </c>
      <c r="O261" s="2"/>
    </row>
    <row r="262" spans="1:15" x14ac:dyDescent="0.25">
      <c r="A262" s="7">
        <f t="shared" ref="A262:A303" si="33">EDATE(A261,1)</f>
        <v>42917</v>
      </c>
      <c r="B262" s="37">
        <f>IFERROR(INDEX([1]IPCA_Cheio_sa!$B:$B,MATCH($A262,[1]IPCA_Cheio_sa!$A:$A,0)),"")</f>
        <v>0.29909411270452402</v>
      </c>
      <c r="C262" s="2">
        <f t="shared" ref="C262:C325" si="34">IFERROR(C261*(1+B262/100),"")</f>
        <v>287.91708105770641</v>
      </c>
      <c r="D262" s="2">
        <f t="shared" si="27"/>
        <v>0.67556109693702737</v>
      </c>
      <c r="E262" s="2">
        <f t="shared" si="28"/>
        <v>2.7297508895598899</v>
      </c>
      <c r="F262" s="2">
        <f t="shared" si="29"/>
        <v>2.7297508895598899</v>
      </c>
      <c r="H262" s="37">
        <f>IFERROR(INDEX([1]IPCA_Cheio_x11!$B:$B,MATCH($A262,[1]IPCA_Cheio_x11!$A:$A,0)),"")</f>
        <v>0.27725302886467201</v>
      </c>
      <c r="I262" s="2">
        <f t="shared" si="32"/>
        <v>287.79220856593889</v>
      </c>
      <c r="J262" s="2">
        <f t="shared" si="30"/>
        <v>0.56941203316951405</v>
      </c>
      <c r="K262" s="2">
        <f t="shared" si="31"/>
        <v>2.2971758898141514</v>
      </c>
      <c r="O262" s="2"/>
    </row>
    <row r="263" spans="1:15" x14ac:dyDescent="0.25">
      <c r="A263" s="7">
        <f t="shared" si="33"/>
        <v>42948</v>
      </c>
      <c r="B263" s="37">
        <f>IFERROR(INDEX([1]IPCA_Cheio_sa!$B:$B,MATCH($A263,[1]IPCA_Cheio_sa!$A:$A,0)),"")</f>
        <v>0.25036663485438898</v>
      </c>
      <c r="C263" s="2">
        <f t="shared" si="34"/>
        <v>288.63792936472157</v>
      </c>
      <c r="D263" s="2">
        <f t="shared" si="27"/>
        <v>0.60215976070308042</v>
      </c>
      <c r="E263" s="2">
        <f t="shared" si="28"/>
        <v>2.4304822933121972</v>
      </c>
      <c r="F263" s="2">
        <f t="shared" si="29"/>
        <v>2.4304822933121972</v>
      </c>
      <c r="H263" s="37">
        <f>IFERROR(INDEX([1]IPCA_Cheio_x11!$B:$B,MATCH($A263,[1]IPCA_Cheio_x11!$A:$A,0)),"")</f>
        <v>0.34155922354920099</v>
      </c>
      <c r="I263" s="2">
        <f t="shared" si="32"/>
        <v>288.7751893989518</v>
      </c>
      <c r="J263" s="2">
        <f t="shared" si="30"/>
        <v>0.59323926291554585</v>
      </c>
      <c r="K263" s="2">
        <f t="shared" si="31"/>
        <v>2.3941566570501838</v>
      </c>
      <c r="O263" s="2"/>
    </row>
    <row r="264" spans="1:15" x14ac:dyDescent="0.25">
      <c r="A264" s="7">
        <f t="shared" si="33"/>
        <v>42979</v>
      </c>
      <c r="B264" s="37">
        <f>IFERROR(INDEX([1]IPCA_Cheio_sa!$B:$B,MATCH($A264,[1]IPCA_Cheio_sa!$A:$A,0)),"")</f>
        <v>0.21998418749503801</v>
      </c>
      <c r="C264" s="2">
        <f t="shared" si="34"/>
        <v>289.27288716843708</v>
      </c>
      <c r="D264" s="2">
        <f t="shared" ref="D264:D327" si="35">IFERROR(100*(C264/C261-1),"")</f>
        <v>0.77140414099181598</v>
      </c>
      <c r="E264" s="2">
        <f t="shared" ref="E264:E327" si="36">IFERROR(100*((1+D264/100)^4-1),"")</f>
        <v>3.1215043930342912</v>
      </c>
      <c r="F264" s="2">
        <f t="shared" ref="F264:F267" si="37">E264</f>
        <v>3.1215043930342912</v>
      </c>
      <c r="H264" s="37">
        <f>IFERROR(INDEX([1]IPCA_Cheio_x11!$B:$B,MATCH($A264,[1]IPCA_Cheio_x11!$A:$A,0)),"")</f>
        <v>0.32460756971483301</v>
      </c>
      <c r="I264" s="2">
        <f t="shared" si="32"/>
        <v>289.71257552319918</v>
      </c>
      <c r="J264" s="2">
        <f t="shared" si="30"/>
        <v>0.94637859081447839</v>
      </c>
      <c r="K264" s="2">
        <f t="shared" si="31"/>
        <v>3.8395921545899991</v>
      </c>
      <c r="O264" s="2"/>
    </row>
    <row r="265" spans="1:15" x14ac:dyDescent="0.25">
      <c r="A265" s="7">
        <f t="shared" si="33"/>
        <v>43009</v>
      </c>
      <c r="B265" s="37">
        <f>IFERROR(INDEX([1]IPCA_Cheio_sa!$B:$B,MATCH($A265,[1]IPCA_Cheio_sa!$A:$A,0)),"")</f>
        <v>0.296475996518829</v>
      </c>
      <c r="C265" s="2">
        <f t="shared" si="34"/>
        <v>290.13051184332852</v>
      </c>
      <c r="D265" s="2">
        <f t="shared" si="35"/>
        <v>0.76877369605539148</v>
      </c>
      <c r="E265" s="2">
        <f t="shared" si="36"/>
        <v>3.1107376553608068</v>
      </c>
      <c r="F265" s="2">
        <f t="shared" si="37"/>
        <v>3.1107376553608068</v>
      </c>
      <c r="H265" s="37">
        <f>IFERROR(INDEX([1]IPCA_Cheio_x11!$B:$B,MATCH($A265,[1]IPCA_Cheio_x11!$A:$A,0)),"")</f>
        <v>0.34982482508061102</v>
      </c>
      <c r="I265" s="2">
        <f t="shared" si="32"/>
        <v>290.72606203375977</v>
      </c>
      <c r="J265" s="2">
        <f t="shared" si="30"/>
        <v>1.019434640861272</v>
      </c>
      <c r="K265" s="2">
        <f t="shared" si="31"/>
        <v>4.1405182404502305</v>
      </c>
      <c r="O265" s="2"/>
    </row>
    <row r="266" spans="1:15" x14ac:dyDescent="0.25">
      <c r="A266" s="7">
        <f t="shared" si="33"/>
        <v>43040</v>
      </c>
      <c r="B266" s="37">
        <f>IFERROR(INDEX([1]IPCA_Cheio_sa!$B:$B,MATCH($A266,[1]IPCA_Cheio_sa!$A:$A,0)),"")</f>
        <v>0.29913146730040802</v>
      </c>
      <c r="C266" s="2">
        <f t="shared" si="34"/>
        <v>290.99838350049163</v>
      </c>
      <c r="D266" s="2">
        <f t="shared" si="35"/>
        <v>0.81779069748917355</v>
      </c>
      <c r="E266" s="2">
        <f t="shared" si="36"/>
        <v>3.3115089040761436</v>
      </c>
      <c r="F266" s="2">
        <f t="shared" si="37"/>
        <v>3.3115089040761436</v>
      </c>
      <c r="H266" s="37">
        <f>IFERROR(INDEX([1]IPCA_Cheio_x11!$B:$B,MATCH($A266,[1]IPCA_Cheio_x11!$A:$A,0)),"")</f>
        <v>0.20241588676797501</v>
      </c>
      <c r="I266" s="2">
        <f t="shared" si="32"/>
        <v>291.314537770291</v>
      </c>
      <c r="J266" s="2">
        <f t="shared" si="30"/>
        <v>0.87935129628848863</v>
      </c>
      <c r="K266" s="2">
        <f t="shared" si="31"/>
        <v>3.5640732916369267</v>
      </c>
      <c r="O266" s="2"/>
    </row>
    <row r="267" spans="1:15" x14ac:dyDescent="0.25">
      <c r="A267" s="7">
        <f t="shared" si="33"/>
        <v>43070</v>
      </c>
      <c r="B267" s="37">
        <f>IFERROR(INDEX([1]IPCA_Cheio_sa!$B:$B,MATCH($A267,[1]IPCA_Cheio_sa!$A:$A,0)),"")</f>
        <v>0.32463413586795797</v>
      </c>
      <c r="C267" s="2">
        <f t="shared" si="34"/>
        <v>291.94306358815817</v>
      </c>
      <c r="D267" s="2">
        <f t="shared" si="35"/>
        <v>0.92306487685667182</v>
      </c>
      <c r="E267" s="2">
        <f t="shared" si="36"/>
        <v>3.7436977579430097</v>
      </c>
      <c r="F267" s="2">
        <f t="shared" si="37"/>
        <v>3.7436977579430097</v>
      </c>
      <c r="H267" s="37">
        <f>IFERROR(INDEX([1]IPCA_Cheio_x11!$B:$B,MATCH($A267,[1]IPCA_Cheio_x11!$A:$A,0)),"")</f>
        <v>0.33468224960176901</v>
      </c>
      <c r="I267" s="2">
        <f t="shared" si="32"/>
        <v>292.28951581871758</v>
      </c>
      <c r="J267" s="2">
        <f t="shared" si="30"/>
        <v>0.8894816839982278</v>
      </c>
      <c r="K267" s="2">
        <f t="shared" si="31"/>
        <v>3.6056795171422573</v>
      </c>
      <c r="O267" s="2"/>
    </row>
    <row r="268" spans="1:15" x14ac:dyDescent="0.25">
      <c r="A268" s="7">
        <f t="shared" si="33"/>
        <v>43101</v>
      </c>
      <c r="B268" s="37">
        <f>IFERROR(INDEX([1]IPCA_Cheio_sa!$B:$B,MATCH($A268,[1]IPCA_Cheio_sa!$A:$A,0)),"")</f>
        <v>0.25201884492857701</v>
      </c>
      <c r="C268" s="2">
        <f t="shared" si="34"/>
        <v>292.67881512486218</v>
      </c>
      <c r="D268" s="2">
        <f t="shared" si="35"/>
        <v>0.87832998513088789</v>
      </c>
      <c r="E268" s="2">
        <f t="shared" si="36"/>
        <v>3.5598793892782421</v>
      </c>
      <c r="F268" s="13">
        <f t="shared" ref="F268:F305" si="38">E268*0.33</f>
        <v>1.1747601984618199</v>
      </c>
      <c r="H268" s="37">
        <f>IFERROR(INDEX([1]IPCA_Cheio_x11!$B:$B,MATCH($A268,[1]IPCA_Cheio_x11!$A:$A,0)),"")</f>
        <v>0.12836968126828899</v>
      </c>
      <c r="I268" s="2">
        <f t="shared" si="32"/>
        <v>292.66472693855468</v>
      </c>
      <c r="J268" s="2">
        <f t="shared" si="30"/>
        <v>0.66683560848761481</v>
      </c>
      <c r="K268" s="2">
        <f t="shared" si="31"/>
        <v>2.6941414240501116</v>
      </c>
      <c r="O268" s="2"/>
    </row>
    <row r="269" spans="1:15" x14ac:dyDescent="0.25">
      <c r="A269" s="7">
        <f t="shared" si="33"/>
        <v>43132</v>
      </c>
      <c r="B269" s="37">
        <f>IFERROR(INDEX([1]IPCA_Cheio_sa!$B:$B,MATCH($A269,[1]IPCA_Cheio_sa!$A:$A,0)),"")</f>
        <v>0.30404312580256598</v>
      </c>
      <c r="C269" s="2">
        <f t="shared" si="34"/>
        <v>293.56868494292974</v>
      </c>
      <c r="D269" s="2">
        <f t="shared" si="35"/>
        <v>0.88327000704242487</v>
      </c>
      <c r="E269" s="2">
        <f t="shared" si="36"/>
        <v>3.5801662300068759</v>
      </c>
      <c r="F269" s="13">
        <f t="shared" si="38"/>
        <v>1.1814548559022691</v>
      </c>
      <c r="H269" s="37">
        <f>IFERROR(INDEX([1]IPCA_Cheio_x11!$B:$B,MATCH($A269,[1]IPCA_Cheio_x11!$A:$A,0)),"")</f>
        <v>0.17126255748275701</v>
      </c>
      <c r="I269" s="2">
        <f t="shared" si="32"/>
        <v>293.16595203475958</v>
      </c>
      <c r="J269" s="2">
        <f t="shared" si="30"/>
        <v>0.63553788926540289</v>
      </c>
      <c r="K269" s="2">
        <f t="shared" si="31"/>
        <v>2.5664889043641503</v>
      </c>
      <c r="O269" s="2"/>
    </row>
    <row r="270" spans="1:15" x14ac:dyDescent="0.25">
      <c r="A270" s="7">
        <f t="shared" si="33"/>
        <v>43160</v>
      </c>
      <c r="B270" s="37">
        <f>IFERROR(INDEX([1]IPCA_Cheio_sa!$B:$B,MATCH($A270,[1]IPCA_Cheio_sa!$A:$A,0)),"")</f>
        <v>0.17809253808169101</v>
      </c>
      <c r="C270" s="2">
        <f t="shared" si="34"/>
        <v>294.09150886495769</v>
      </c>
      <c r="D270" s="2">
        <f t="shared" si="35"/>
        <v>0.73591242429047465</v>
      </c>
      <c r="E270" s="2">
        <f t="shared" si="36"/>
        <v>2.9763034346122152</v>
      </c>
      <c r="F270" s="13">
        <f t="shared" si="38"/>
        <v>0.98218013342203103</v>
      </c>
      <c r="H270" s="37">
        <f>IFERROR(INDEX([1]IPCA_Cheio_x11!$B:$B,MATCH($A270,[1]IPCA_Cheio_x11!$A:$A,0)),"")</f>
        <v>4.2234581409835097E-2</v>
      </c>
      <c r="I270" s="2">
        <f t="shared" si="32"/>
        <v>293.28976944743761</v>
      </c>
      <c r="J270" s="2">
        <f t="shared" si="30"/>
        <v>0.34221331063424287</v>
      </c>
      <c r="K270" s="2">
        <f t="shared" si="31"/>
        <v>1.3758958838836932</v>
      </c>
      <c r="O270" s="2"/>
    </row>
    <row r="271" spans="1:15" x14ac:dyDescent="0.25">
      <c r="A271" s="7">
        <f t="shared" si="33"/>
        <v>43191</v>
      </c>
      <c r="B271" s="37">
        <f>IFERROR(INDEX([1]IPCA_Cheio_sa!$B:$B,MATCH($A271,[1]IPCA_Cheio_sa!$A:$A,0)),"")</f>
        <v>0.25032995431560201</v>
      </c>
      <c r="C271" s="2">
        <f t="shared" si="34"/>
        <v>294.82770800474538</v>
      </c>
      <c r="D271" s="2">
        <f t="shared" si="35"/>
        <v>0.73421538178854995</v>
      </c>
      <c r="E271" s="2">
        <f t="shared" si="36"/>
        <v>2.9693644694126942</v>
      </c>
      <c r="F271" s="13">
        <f t="shared" si="38"/>
        <v>0.97989027490618907</v>
      </c>
      <c r="H271" s="37">
        <f>IFERROR(INDEX([1]IPCA_Cheio_x11!$B:$B,MATCH($A271,[1]IPCA_Cheio_x11!$A:$A,0)),"")</f>
        <v>0.27115458540168902</v>
      </c>
      <c r="I271" s="2">
        <f t="shared" si="32"/>
        <v>294.08503810580834</v>
      </c>
      <c r="J271" s="2">
        <f t="shared" si="30"/>
        <v>0.48530315973194238</v>
      </c>
      <c r="K271" s="2">
        <f t="shared" si="31"/>
        <v>1.9553895630841867</v>
      </c>
      <c r="O271" s="2"/>
    </row>
    <row r="272" spans="1:15" x14ac:dyDescent="0.25">
      <c r="A272" s="7">
        <f t="shared" si="33"/>
        <v>43221</v>
      </c>
      <c r="B272" s="37">
        <f>IFERROR(INDEX([1]IPCA_Cheio_sa!$B:$B,MATCH($A272,[1]IPCA_Cheio_sa!$A:$A,0)),"")</f>
        <v>0.34144484088417598</v>
      </c>
      <c r="C272" s="2">
        <f t="shared" si="34"/>
        <v>295.83438200322468</v>
      </c>
      <c r="D272" s="2">
        <f t="shared" si="35"/>
        <v>0.77177750097405795</v>
      </c>
      <c r="E272" s="2">
        <f t="shared" si="36"/>
        <v>3.1230326701224609</v>
      </c>
      <c r="F272" s="13">
        <f t="shared" si="38"/>
        <v>1.0306007811404121</v>
      </c>
      <c r="H272" s="37">
        <f>IFERROR(INDEX([1]IPCA_Cheio_x11!$B:$B,MATCH($A272,[1]IPCA_Cheio_x11!$A:$A,0)),"")</f>
        <v>0.45216823162526099</v>
      </c>
      <c r="I272" s="2">
        <f t="shared" si="32"/>
        <v>295.41479722208584</v>
      </c>
      <c r="J272" s="2">
        <f t="shared" si="30"/>
        <v>0.76708948352215423</v>
      </c>
      <c r="K272" s="2">
        <f t="shared" si="31"/>
        <v>3.1038444071210813</v>
      </c>
      <c r="O272" s="2"/>
    </row>
    <row r="273" spans="1:15" x14ac:dyDescent="0.25">
      <c r="A273" s="7">
        <f t="shared" si="33"/>
        <v>43252</v>
      </c>
      <c r="B273" s="37">
        <f>IFERROR(INDEX([1]IPCA_Cheio_sa!$B:$B,MATCH($A273,[1]IPCA_Cheio_sa!$A:$A,0)),"")</f>
        <v>1.3335252493511001</v>
      </c>
      <c r="C273" s="2">
        <f t="shared" si="34"/>
        <v>299.77940818349947</v>
      </c>
      <c r="D273" s="2">
        <f t="shared" si="35"/>
        <v>1.9340576477349325</v>
      </c>
      <c r="E273" s="2">
        <f t="shared" si="36"/>
        <v>7.963573120113554</v>
      </c>
      <c r="F273" s="13">
        <f t="shared" si="38"/>
        <v>2.627979129637473</v>
      </c>
      <c r="H273" s="37">
        <f>IFERROR(INDEX([1]IPCA_Cheio_x11!$B:$B,MATCH($A273,[1]IPCA_Cheio_x11!$A:$A,0)),"")</f>
        <v>1.4749658004556401</v>
      </c>
      <c r="I273" s="2">
        <f t="shared" si="32"/>
        <v>299.77206445059693</v>
      </c>
      <c r="J273" s="2">
        <f t="shared" si="30"/>
        <v>2.2102015407397424</v>
      </c>
      <c r="K273" s="2">
        <f t="shared" si="31"/>
        <v>9.1382482028577563</v>
      </c>
      <c r="O273" s="2"/>
    </row>
    <row r="274" spans="1:15" x14ac:dyDescent="0.25">
      <c r="A274" s="7">
        <f t="shared" si="33"/>
        <v>43282</v>
      </c>
      <c r="B274" s="37">
        <f>IFERROR(INDEX([1]IPCA_Cheio_sa!$B:$B,MATCH($A274,[1]IPCA_Cheio_sa!$A:$A,0)),"")</f>
        <v>0.34379349644098001</v>
      </c>
      <c r="C274" s="2">
        <f t="shared" si="34"/>
        <v>300.8100302925036</v>
      </c>
      <c r="D274" s="2">
        <f t="shared" si="35"/>
        <v>2.029090931867894</v>
      </c>
      <c r="E274" s="2">
        <f t="shared" si="36"/>
        <v>8.366754956875333</v>
      </c>
      <c r="F274" s="13">
        <f t="shared" si="38"/>
        <v>2.7610291357688599</v>
      </c>
      <c r="H274" s="37">
        <f>IFERROR(INDEX([1]IPCA_Cheio_x11!$B:$B,MATCH($A274,[1]IPCA_Cheio_x11!$A:$A,0)),"")</f>
        <v>0.33822111766502899</v>
      </c>
      <c r="I274" s="2">
        <f t="shared" si="32"/>
        <v>300.78595687742927</v>
      </c>
      <c r="J274" s="2">
        <f t="shared" si="30"/>
        <v>2.278565007856681</v>
      </c>
      <c r="K274" s="2">
        <f t="shared" si="31"/>
        <v>9.4305304913600896</v>
      </c>
      <c r="O274" s="2"/>
    </row>
    <row r="275" spans="1:15" x14ac:dyDescent="0.25">
      <c r="A275" s="7">
        <f t="shared" si="33"/>
        <v>43313</v>
      </c>
      <c r="B275" s="37">
        <f>IFERROR(INDEX([1]IPCA_Cheio_sa!$B:$B,MATCH($A275,[1]IPCA_Cheio_sa!$A:$A,0)),"")</f>
        <v>0.104365534788898</v>
      </c>
      <c r="C275" s="2">
        <f t="shared" si="34"/>
        <v>301.12397228931701</v>
      </c>
      <c r="D275" s="2">
        <f t="shared" si="35"/>
        <v>1.7880241810550146</v>
      </c>
      <c r="E275" s="2">
        <f t="shared" si="36"/>
        <v>7.3462153206627745</v>
      </c>
      <c r="F275" s="13">
        <f t="shared" si="38"/>
        <v>2.4242510558187158</v>
      </c>
      <c r="H275" s="37">
        <f>IFERROR(INDEX([1]IPCA_Cheio_x11!$B:$B,MATCH($A275,[1]IPCA_Cheio_x11!$A:$A,0)),"")</f>
        <v>5.8105936288159001E-2</v>
      </c>
      <c r="I275" s="2">
        <f t="shared" si="32"/>
        <v>300.96073137389624</v>
      </c>
      <c r="J275" s="2">
        <f t="shared" si="30"/>
        <v>1.8773379681590985</v>
      </c>
      <c r="K275" s="2">
        <f t="shared" si="31"/>
        <v>7.7234747591750974</v>
      </c>
      <c r="O275" s="2"/>
    </row>
    <row r="276" spans="1:15" x14ac:dyDescent="0.25">
      <c r="A276" s="7">
        <f t="shared" si="33"/>
        <v>43344</v>
      </c>
      <c r="B276" s="37">
        <f>IFERROR(INDEX([1]IPCA_Cheio_sa!$B:$B,MATCH($A276,[1]IPCA_Cheio_sa!$A:$A,0)),"")</f>
        <v>0.41930178796865702</v>
      </c>
      <c r="C276" s="2">
        <f t="shared" si="34"/>
        <v>302.38659048912837</v>
      </c>
      <c r="D276" s="2">
        <f t="shared" si="35"/>
        <v>0.86970026441341997</v>
      </c>
      <c r="E276" s="2">
        <f t="shared" si="36"/>
        <v>3.5244474718073571</v>
      </c>
      <c r="F276" s="13">
        <f t="shared" si="38"/>
        <v>1.1630676656964278</v>
      </c>
      <c r="H276" s="37">
        <f>IFERROR(INDEX([1]IPCA_Cheio_x11!$B:$B,MATCH($A276,[1]IPCA_Cheio_x11!$A:$A,0)),"")</f>
        <v>0.60866469811159296</v>
      </c>
      <c r="I276" s="2">
        <f t="shared" si="32"/>
        <v>302.79257310094755</v>
      </c>
      <c r="J276" s="2">
        <f t="shared" si="30"/>
        <v>1.0076017776661228</v>
      </c>
      <c r="K276" s="2">
        <f t="shared" si="31"/>
        <v>4.0917330136147845</v>
      </c>
      <c r="O276" s="2"/>
    </row>
    <row r="277" spans="1:15" x14ac:dyDescent="0.25">
      <c r="A277" s="7">
        <f t="shared" si="33"/>
        <v>43374</v>
      </c>
      <c r="B277" s="37">
        <f>IFERROR(INDEX([1]IPCA_Cheio_sa!$B:$B,MATCH($A277,[1]IPCA_Cheio_sa!$A:$A,0)),"")</f>
        <v>0.383870271519196</v>
      </c>
      <c r="C277" s="2">
        <f t="shared" si="34"/>
        <v>303.54736271507664</v>
      </c>
      <c r="D277" s="2">
        <f t="shared" si="35"/>
        <v>0.90998708384535387</v>
      </c>
      <c r="E277" s="2">
        <f t="shared" si="36"/>
        <v>3.6899350262231456</v>
      </c>
      <c r="F277" s="13">
        <f t="shared" si="38"/>
        <v>1.2176785586536381</v>
      </c>
      <c r="H277" s="37">
        <f>IFERROR(INDEX([1]IPCA_Cheio_x11!$B:$B,MATCH($A277,[1]IPCA_Cheio_x11!$A:$A,0)),"")</f>
        <v>0.338260478980834</v>
      </c>
      <c r="I277" s="2">
        <f t="shared" si="32"/>
        <v>303.81680070903718</v>
      </c>
      <c r="J277" s="2">
        <f t="shared" si="30"/>
        <v>1.0076414015708135</v>
      </c>
      <c r="K277" s="2">
        <f t="shared" si="31"/>
        <v>4.0918963487801552</v>
      </c>
      <c r="O277" s="2"/>
    </row>
    <row r="278" spans="1:15" x14ac:dyDescent="0.25">
      <c r="A278" s="7">
        <f t="shared" si="33"/>
        <v>43405</v>
      </c>
      <c r="B278" s="37">
        <f>IFERROR(INDEX([1]IPCA_Cheio_sa!$B:$B,MATCH($A278,[1]IPCA_Cheio_sa!$A:$A,0)),"")</f>
        <v>8.3452121692317596E-2</v>
      </c>
      <c r="C278" s="2">
        <f t="shared" si="34"/>
        <v>303.80067942960346</v>
      </c>
      <c r="D278" s="2">
        <f t="shared" si="35"/>
        <v>0.88890536344103932</v>
      </c>
      <c r="E278" s="2">
        <f t="shared" si="36"/>
        <v>3.6033121912200095</v>
      </c>
      <c r="F278" s="13">
        <f t="shared" si="38"/>
        <v>1.1890930231026031</v>
      </c>
      <c r="H278" s="37">
        <f>IFERROR(INDEX([1]IPCA_Cheio_x11!$B:$B,MATCH($A278,[1]IPCA_Cheio_x11!$A:$A,0)),"")</f>
        <v>-0.32420662911478398</v>
      </c>
      <c r="I278" s="2">
        <f t="shared" si="32"/>
        <v>302.83180650077401</v>
      </c>
      <c r="J278" s="2">
        <f t="shared" si="30"/>
        <v>0.62170075090401955</v>
      </c>
      <c r="K278" s="2">
        <f t="shared" si="31"/>
        <v>2.5100899803043752</v>
      </c>
      <c r="O278" s="2"/>
    </row>
    <row r="279" spans="1:15" x14ac:dyDescent="0.25">
      <c r="A279" s="7">
        <f t="shared" si="33"/>
        <v>43435</v>
      </c>
      <c r="B279" s="37">
        <f>IFERROR(INDEX([1]IPCA_Cheio_sa!$B:$B,MATCH($A279,[1]IPCA_Cheio_sa!$A:$A,0)),"")</f>
        <v>0.20687267617466101</v>
      </c>
      <c r="C279" s="2">
        <f t="shared" si="34"/>
        <v>304.42916002537623</v>
      </c>
      <c r="D279" s="2">
        <f t="shared" si="35"/>
        <v>0.67548284232574751</v>
      </c>
      <c r="E279" s="2">
        <f t="shared" si="36"/>
        <v>2.7294314846412426</v>
      </c>
      <c r="F279" s="13">
        <f t="shared" si="38"/>
        <v>0.90071238993161007</v>
      </c>
      <c r="H279" s="37">
        <f>IFERROR(INDEX([1]IPCA_Cheio_x11!$B:$B,MATCH($A279,[1]IPCA_Cheio_x11!$A:$A,0)),"")</f>
        <v>5.65947737594008E-2</v>
      </c>
      <c r="I279" s="2">
        <f t="shared" si="32"/>
        <v>303.00319347653465</v>
      </c>
      <c r="J279" s="2">
        <f t="shared" si="30"/>
        <v>6.9559293819554391E-2</v>
      </c>
      <c r="K279" s="2">
        <f t="shared" si="31"/>
        <v>0.27852761964797246</v>
      </c>
      <c r="O279" s="2"/>
    </row>
    <row r="280" spans="1:15" x14ac:dyDescent="0.25">
      <c r="A280" s="7">
        <f t="shared" si="33"/>
        <v>43466</v>
      </c>
      <c r="B280" s="37">
        <f>IFERROR(INDEX([1]IPCA_Cheio_sa!$B:$B,MATCH($A280,[1]IPCA_Cheio_sa!$A:$A,0)),"")</f>
        <v>0.33550408381837099</v>
      </c>
      <c r="C280" s="2">
        <f t="shared" si="34"/>
        <v>305.45053228959534</v>
      </c>
      <c r="D280" s="2">
        <f t="shared" si="35"/>
        <v>0.62697615208902047</v>
      </c>
      <c r="E280" s="2">
        <f t="shared" si="36"/>
        <v>2.5315892941035312</v>
      </c>
      <c r="F280" s="13">
        <f t="shared" si="38"/>
        <v>0.83542446705416529</v>
      </c>
      <c r="H280" s="37">
        <f>IFERROR(INDEX([1]IPCA_Cheio_x11!$B:$B,MATCH($A280,[1]IPCA_Cheio_x11!$A:$A,0)),"")</f>
        <v>0.260100531025801</v>
      </c>
      <c r="I280" s="2">
        <f t="shared" si="32"/>
        <v>303.79130639179226</v>
      </c>
      <c r="J280" s="2">
        <f t="shared" si="30"/>
        <v>-8.3913454375861285E-3</v>
      </c>
      <c r="K280" s="2">
        <f t="shared" si="31"/>
        <v>-3.3561157105987949E-2</v>
      </c>
      <c r="O280" s="2"/>
    </row>
    <row r="281" spans="1:15" x14ac:dyDescent="0.25">
      <c r="A281" s="7">
        <f t="shared" si="33"/>
        <v>43497</v>
      </c>
      <c r="B281" s="37">
        <f>IFERROR(INDEX([1]IPCA_Cheio_sa!$B:$B,MATCH($A281,[1]IPCA_Cheio_sa!$A:$A,0)),"")</f>
        <v>0.28747166012577802</v>
      </c>
      <c r="C281" s="2">
        <f t="shared" si="34"/>
        <v>306.32861600563126</v>
      </c>
      <c r="D281" s="2">
        <f t="shared" si="35"/>
        <v>0.83210366111559075</v>
      </c>
      <c r="E281" s="2">
        <f t="shared" si="36"/>
        <v>3.3701893723117715</v>
      </c>
      <c r="F281" s="13">
        <f t="shared" si="38"/>
        <v>1.1121624928628846</v>
      </c>
      <c r="H281" s="37">
        <f>IFERROR(INDEX([1]IPCA_Cheio_x11!$B:$B,MATCH($A281,[1]IPCA_Cheio_x11!$A:$A,0)),"")</f>
        <v>0.291666022170399</v>
      </c>
      <c r="I281" s="2">
        <f t="shared" si="32"/>
        <v>304.67736241084464</v>
      </c>
      <c r="J281" s="2">
        <f t="shared" si="30"/>
        <v>0.60943265220256837</v>
      </c>
      <c r="K281" s="2">
        <f t="shared" si="31"/>
        <v>2.4601057755119449</v>
      </c>
      <c r="O281" s="2"/>
    </row>
    <row r="282" spans="1:15" x14ac:dyDescent="0.25">
      <c r="A282" s="7">
        <f t="shared" si="33"/>
        <v>43525</v>
      </c>
      <c r="B282" s="37">
        <f>IFERROR(INDEX([1]IPCA_Cheio_sa!$B:$B,MATCH($A282,[1]IPCA_Cheio_sa!$A:$A,0)),"")</f>
        <v>0.44573442535058</v>
      </c>
      <c r="C282" s="2">
        <f t="shared" si="34"/>
        <v>307.69402810186835</v>
      </c>
      <c r="D282" s="2">
        <f t="shared" si="35"/>
        <v>1.0724557648222666</v>
      </c>
      <c r="E282" s="2">
        <f t="shared" si="36"/>
        <v>4.3593274630858936</v>
      </c>
      <c r="F282" s="13">
        <f t="shared" si="38"/>
        <v>1.4385780628183449</v>
      </c>
      <c r="H282" s="37">
        <f>IFERROR(INDEX([1]IPCA_Cheio_x11!$B:$B,MATCH($A282,[1]IPCA_Cheio_x11!$A:$A,0)),"")</f>
        <v>0.66107864338408495</v>
      </c>
      <c r="I282" s="2">
        <f t="shared" si="32"/>
        <v>306.69151938496867</v>
      </c>
      <c r="J282" s="2">
        <f t="shared" si="30"/>
        <v>1.2172564474042913</v>
      </c>
      <c r="K282" s="2">
        <f t="shared" si="31"/>
        <v>4.9586522306231284</v>
      </c>
      <c r="O282" s="2"/>
    </row>
    <row r="283" spans="1:15" x14ac:dyDescent="0.25">
      <c r="A283" s="7">
        <f t="shared" si="33"/>
        <v>43556</v>
      </c>
      <c r="B283" s="37">
        <f>IFERROR(INDEX([1]IPCA_Cheio_sa!$B:$B,MATCH($A283,[1]IPCA_Cheio_sa!$A:$A,0)),"")</f>
        <v>0.41860942433415899</v>
      </c>
      <c r="C283" s="2">
        <f t="shared" si="34"/>
        <v>308.98206430161616</v>
      </c>
      <c r="D283" s="2">
        <f t="shared" si="35"/>
        <v>1.1561715036307652</v>
      </c>
      <c r="E283" s="2">
        <f t="shared" si="36"/>
        <v>4.7055099509563769</v>
      </c>
      <c r="F283" s="13">
        <f t="shared" si="38"/>
        <v>1.5528182838156044</v>
      </c>
      <c r="H283" s="37">
        <f>IFERROR(INDEX([1]IPCA_Cheio_x11!$B:$B,MATCH($A283,[1]IPCA_Cheio_x11!$A:$A,0)),"")</f>
        <v>0.61875541890195795</v>
      </c>
      <c r="I283" s="2">
        <f t="shared" si="32"/>
        <v>308.58918978047592</v>
      </c>
      <c r="J283" s="2">
        <f t="shared" si="30"/>
        <v>1.5793353159671897</v>
      </c>
      <c r="K283" s="2">
        <f t="shared" si="31"/>
        <v>6.4685812222740058</v>
      </c>
      <c r="O283" s="2"/>
    </row>
    <row r="284" spans="1:15" x14ac:dyDescent="0.25">
      <c r="A284" s="7">
        <f t="shared" si="33"/>
        <v>43586</v>
      </c>
      <c r="B284" s="37">
        <f>IFERROR(INDEX([1]IPCA_Cheio_sa!$B:$B,MATCH($A284,[1]IPCA_Cheio_sa!$A:$A,0)),"")</f>
        <v>0.24574528843968299</v>
      </c>
      <c r="C284" s="2">
        <f t="shared" si="34"/>
        <v>309.74137316676104</v>
      </c>
      <c r="D284" s="2">
        <f t="shared" si="35"/>
        <v>1.1140836940506604</v>
      </c>
      <c r="E284" s="2">
        <f t="shared" si="36"/>
        <v>4.5313603778412981</v>
      </c>
      <c r="F284" s="13">
        <f t="shared" si="38"/>
        <v>1.4953489246876284</v>
      </c>
      <c r="H284" s="37">
        <f>IFERROR(INDEX([1]IPCA_Cheio_x11!$B:$B,MATCH($A284,[1]IPCA_Cheio_x11!$A:$A,0)),"")</f>
        <v>0.23781443358712101</v>
      </c>
      <c r="I284" s="2">
        <f t="shared" si="32"/>
        <v>309.32305941426347</v>
      </c>
      <c r="J284" s="2">
        <f t="shared" si="30"/>
        <v>1.524792313632517</v>
      </c>
      <c r="K284" s="2">
        <f t="shared" si="31"/>
        <v>6.2400922078269971</v>
      </c>
      <c r="O284" s="2"/>
    </row>
    <row r="285" spans="1:15" x14ac:dyDescent="0.25">
      <c r="A285" s="7">
        <f t="shared" si="33"/>
        <v>43617</v>
      </c>
      <c r="B285" s="37">
        <f>IFERROR(INDEX([1]IPCA_Cheio_sa!$B:$B,MATCH($A285,[1]IPCA_Cheio_sa!$A:$A,0)),"")</f>
        <v>0.216092103124402</v>
      </c>
      <c r="C285" s="2">
        <f t="shared" si="34"/>
        <v>310.41069981428353</v>
      </c>
      <c r="D285" s="2">
        <f t="shared" si="35"/>
        <v>0.88291336987398328</v>
      </c>
      <c r="E285" s="2">
        <f t="shared" si="36"/>
        <v>3.5787015534037625</v>
      </c>
      <c r="F285" s="13">
        <f t="shared" si="38"/>
        <v>1.1809715126232416</v>
      </c>
      <c r="H285" s="37">
        <f>IFERROR(INDEX([1]IPCA_Cheio_x11!$B:$B,MATCH($A285,[1]IPCA_Cheio_x11!$A:$A,0)),"")</f>
        <v>0.18776235502364999</v>
      </c>
      <c r="I285" s="2">
        <f t="shared" si="32"/>
        <v>309.90385167525091</v>
      </c>
      <c r="J285" s="2">
        <f t="shared" si="30"/>
        <v>1.0474147758386509</v>
      </c>
      <c r="K285" s="2">
        <f t="shared" si="31"/>
        <v>4.255944607855433</v>
      </c>
      <c r="O285" s="2"/>
    </row>
    <row r="286" spans="1:15" x14ac:dyDescent="0.25">
      <c r="A286" s="7">
        <f t="shared" si="33"/>
        <v>43647</v>
      </c>
      <c r="B286" s="37">
        <f>IFERROR(INDEX([1]IPCA_Cheio_sa!$B:$B,MATCH($A286,[1]IPCA_Cheio_sa!$A:$A,0)),"")</f>
        <v>0.25430238705328301</v>
      </c>
      <c r="C286" s="2">
        <f t="shared" si="34"/>
        <v>311.20008163358006</v>
      </c>
      <c r="D286" s="2">
        <f t="shared" si="35"/>
        <v>0.71784662872818039</v>
      </c>
      <c r="E286" s="2">
        <f t="shared" si="36"/>
        <v>2.9024529710264702</v>
      </c>
      <c r="F286" s="13">
        <f t="shared" si="38"/>
        <v>0.95780948043873515</v>
      </c>
      <c r="H286" s="37">
        <f>IFERROR(INDEX([1]IPCA_Cheio_x11!$B:$B,MATCH($A286,[1]IPCA_Cheio_x11!$A:$A,0)),"")</f>
        <v>0.18867527211218299</v>
      </c>
      <c r="I286" s="2">
        <f t="shared" si="32"/>
        <v>310.48856361068533</v>
      </c>
      <c r="J286" s="2">
        <f t="shared" si="30"/>
        <v>0.61550238735212925</v>
      </c>
      <c r="K286" s="2">
        <f t="shared" si="31"/>
        <v>2.484833555815702</v>
      </c>
      <c r="O286" s="2"/>
    </row>
    <row r="287" spans="1:15" x14ac:dyDescent="0.25">
      <c r="A287" s="7">
        <f t="shared" si="33"/>
        <v>43678</v>
      </c>
      <c r="B287" s="37">
        <f>IFERROR(INDEX([1]IPCA_Cheio_sa!$B:$B,MATCH($A287,[1]IPCA_Cheio_sa!$A:$A,0)),"")</f>
        <v>0.32911154932069803</v>
      </c>
      <c r="C287" s="2">
        <f t="shared" si="34"/>
        <v>312.2242770437316</v>
      </c>
      <c r="D287" s="2">
        <f t="shared" si="35"/>
        <v>0.80160549802748005</v>
      </c>
      <c r="E287" s="2">
        <f t="shared" si="36"/>
        <v>3.2451827229746044</v>
      </c>
      <c r="F287" s="13">
        <f t="shared" si="38"/>
        <v>1.0709102985816195</v>
      </c>
      <c r="H287" s="37">
        <f>IFERROR(INDEX([1]IPCA_Cheio_x11!$B:$B,MATCH($A287,[1]IPCA_Cheio_x11!$A:$A,0)),"")</f>
        <v>0.303803355770423</v>
      </c>
      <c r="I287" s="2">
        <f t="shared" si="32"/>
        <v>311.43183828621801</v>
      </c>
      <c r="J287" s="2">
        <f t="shared" si="30"/>
        <v>0.68173995044138458</v>
      </c>
      <c r="K287" s="2">
        <f t="shared" si="31"/>
        <v>2.7549729201139295</v>
      </c>
      <c r="O287" s="2"/>
    </row>
    <row r="288" spans="1:15" x14ac:dyDescent="0.25">
      <c r="A288" s="7">
        <f t="shared" si="33"/>
        <v>43709</v>
      </c>
      <c r="B288" s="37">
        <f>IFERROR(INDEX([1]IPCA_Cheio_sa!$B:$B,MATCH($A288,[1]IPCA_Cheio_sa!$A:$A,0)),"")</f>
        <v>0.126358911157468</v>
      </c>
      <c r="C288" s="2">
        <f t="shared" si="34"/>
        <v>312.61880024057331</v>
      </c>
      <c r="D288" s="2">
        <f t="shared" si="35"/>
        <v>0.71134803910137823</v>
      </c>
      <c r="E288" s="2">
        <f t="shared" si="36"/>
        <v>2.8758973558267842</v>
      </c>
      <c r="F288" s="13">
        <f t="shared" si="38"/>
        <v>0.94904612742283878</v>
      </c>
      <c r="H288" s="37">
        <f>IFERROR(INDEX([1]IPCA_Cheio_x11!$B:$B,MATCH($A288,[1]IPCA_Cheio_x11!$A:$A,0)),"")</f>
        <v>3.8327110074552299E-2</v>
      </c>
      <c r="I288" s="2">
        <f t="shared" si="32"/>
        <v>311.55120110968517</v>
      </c>
      <c r="J288" s="2">
        <f t="shared" si="30"/>
        <v>0.53156791228283762</v>
      </c>
      <c r="K288" s="2">
        <f t="shared" si="31"/>
        <v>2.1432856765730701</v>
      </c>
      <c r="O288" s="2"/>
    </row>
    <row r="289" spans="1:15" x14ac:dyDescent="0.25">
      <c r="A289" s="7">
        <f t="shared" si="33"/>
        <v>43739</v>
      </c>
      <c r="B289" s="37">
        <f>IFERROR(INDEX([1]IPCA_Cheio_sa!$B:$B,MATCH($A289,[1]IPCA_Cheio_sa!$A:$A,0)),"")</f>
        <v>0.187309750582038</v>
      </c>
      <c r="C289" s="2">
        <f t="shared" si="34"/>
        <v>313.20436573557646</v>
      </c>
      <c r="D289" s="2">
        <f t="shared" si="35"/>
        <v>0.64404999236353788</v>
      </c>
      <c r="E289" s="2">
        <f t="shared" si="36"/>
        <v>2.6011950259491989</v>
      </c>
      <c r="F289" s="13">
        <f t="shared" si="38"/>
        <v>0.85839435856323565</v>
      </c>
      <c r="H289" s="37">
        <f>IFERROR(INDEX([1]IPCA_Cheio_x11!$B:$B,MATCH($A289,[1]IPCA_Cheio_x11!$A:$A,0)),"")</f>
        <v>-5.43857514874138E-2</v>
      </c>
      <c r="I289" s="2">
        <f t="shared" si="32"/>
        <v>311.38176164769357</v>
      </c>
      <c r="J289" s="2">
        <f t="shared" si="30"/>
        <v>0.28767501985296207</v>
      </c>
      <c r="K289" s="2">
        <f t="shared" si="31"/>
        <v>1.1556750241225044</v>
      </c>
      <c r="O289" s="2"/>
    </row>
    <row r="290" spans="1:15" x14ac:dyDescent="0.25">
      <c r="A290" s="7">
        <f t="shared" si="33"/>
        <v>43770</v>
      </c>
      <c r="B290" s="37">
        <f>IFERROR(INDEX([1]IPCA_Cheio_sa!$B:$B,MATCH($A290,[1]IPCA_Cheio_sa!$A:$A,0)),"")</f>
        <v>0.29778522976528699</v>
      </c>
      <c r="C290" s="2">
        <f t="shared" si="34"/>
        <v>314.13704207571709</v>
      </c>
      <c r="D290" s="2">
        <f t="shared" si="35"/>
        <v>0.61262533781687445</v>
      </c>
      <c r="E290" s="2">
        <f t="shared" si="36"/>
        <v>2.4731120501153558</v>
      </c>
      <c r="F290" s="13">
        <f t="shared" si="38"/>
        <v>0.81612697653806743</v>
      </c>
      <c r="H290" s="37">
        <f>IFERROR(INDEX([1]IPCA_Cheio_x11!$B:$B,MATCH($A290,[1]IPCA_Cheio_x11!$A:$A,0)),"")</f>
        <v>0.39012350736523799</v>
      </c>
      <c r="I290" s="2">
        <f t="shared" si="32"/>
        <v>312.59653509752923</v>
      </c>
      <c r="J290" s="2">
        <f t="shared" si="30"/>
        <v>0.37398129161116955</v>
      </c>
      <c r="K290" s="2">
        <f t="shared" si="31"/>
        <v>1.5043378287040721</v>
      </c>
      <c r="O290" s="2"/>
    </row>
    <row r="291" spans="1:15" x14ac:dyDescent="0.25">
      <c r="A291" s="7">
        <f t="shared" si="33"/>
        <v>43800</v>
      </c>
      <c r="B291" s="37">
        <f>IFERROR(INDEX([1]IPCA_Cheio_sa!$B:$B,MATCH($A291,[1]IPCA_Cheio_sa!$A:$A,0)),"")</f>
        <v>0.55811444249096298</v>
      </c>
      <c r="C291" s="2">
        <f t="shared" si="34"/>
        <v>315.8902862767556</v>
      </c>
      <c r="D291" s="2">
        <f t="shared" si="35"/>
        <v>1.0464777018095894</v>
      </c>
      <c r="E291" s="2">
        <f t="shared" si="36"/>
        <v>4.2520773469538975</v>
      </c>
      <c r="F291" s="13">
        <f t="shared" si="38"/>
        <v>1.4031855244947862</v>
      </c>
      <c r="H291" s="37">
        <f>IFERROR(INDEX([1]IPCA_Cheio_x11!$B:$B,MATCH($A291,[1]IPCA_Cheio_x11!$A:$A,0)),"")</f>
        <v>1.07890548001967</v>
      </c>
      <c r="I291" s="2">
        <f t="shared" si="32"/>
        <v>315.96915624504811</v>
      </c>
      <c r="J291" s="2">
        <f t="shared" si="30"/>
        <v>1.4180510682119118</v>
      </c>
      <c r="K291" s="2">
        <f t="shared" si="31"/>
        <v>5.7940010522426366</v>
      </c>
      <c r="O291" s="2"/>
    </row>
    <row r="292" spans="1:15" x14ac:dyDescent="0.25">
      <c r="A292" s="7">
        <f t="shared" si="33"/>
        <v>43831</v>
      </c>
      <c r="B292" s="37">
        <f>IFERROR(INDEX([1]IPCA_Cheio_sa!$B:$B,MATCH($A292,[1]IPCA_Cheio_sa!$A:$A,0)),"")</f>
        <v>0.168125154943354</v>
      </c>
      <c r="C292" s="2">
        <f t="shared" si="34"/>
        <v>316.4213773100094</v>
      </c>
      <c r="D292" s="2">
        <f t="shared" si="35"/>
        <v>1.0271285864351221</v>
      </c>
      <c r="E292" s="2">
        <f t="shared" si="36"/>
        <v>4.1722484921774994</v>
      </c>
      <c r="F292" s="13">
        <f t="shared" si="38"/>
        <v>1.3768420024185748</v>
      </c>
      <c r="H292" s="37">
        <f>IFERROR(INDEX([1]IPCA_Cheio_x11!$B:$B,MATCH($A292,[1]IPCA_Cheio_x11!$A:$A,0)),"")</f>
        <v>0.227445771667005</v>
      </c>
      <c r="I292" s="2">
        <f t="shared" si="32"/>
        <v>316.68781473069936</v>
      </c>
      <c r="J292" s="2">
        <f t="shared" si="30"/>
        <v>1.7040346406059559</v>
      </c>
      <c r="K292" s="2">
        <f t="shared" si="31"/>
        <v>6.992350262846081</v>
      </c>
      <c r="O292" s="2"/>
    </row>
    <row r="293" spans="1:15" x14ac:dyDescent="0.25">
      <c r="A293" s="7">
        <f t="shared" si="33"/>
        <v>43862</v>
      </c>
      <c r="B293" s="37">
        <f>IFERROR(INDEX([1]IPCA_Cheio_sa!$B:$B,MATCH($A293,[1]IPCA_Cheio_sa!$A:$A,0)),"")</f>
        <v>0.30033868674608499</v>
      </c>
      <c r="C293" s="2">
        <f t="shared" si="34"/>
        <v>317.37171311920616</v>
      </c>
      <c r="D293" s="2">
        <f t="shared" si="35"/>
        <v>1.0297006115914886</v>
      </c>
      <c r="E293" s="2">
        <f t="shared" si="36"/>
        <v>4.182857281302832</v>
      </c>
      <c r="F293" s="13">
        <f t="shared" si="38"/>
        <v>1.3803429028299345</v>
      </c>
      <c r="H293" s="37">
        <f>IFERROR(INDEX([1]IPCA_Cheio_x11!$B:$B,MATCH($A293,[1]IPCA_Cheio_x11!$A:$A,0)),"")</f>
        <v>0.10017581295763101</v>
      </c>
      <c r="I293" s="2">
        <f t="shared" si="32"/>
        <v>317.00505932364359</v>
      </c>
      <c r="J293" s="2">
        <f t="shared" si="30"/>
        <v>1.4102920957645759</v>
      </c>
      <c r="K293" s="2">
        <f t="shared" si="31"/>
        <v>5.7616297520017845</v>
      </c>
      <c r="O293" s="2"/>
    </row>
    <row r="294" spans="1:15" x14ac:dyDescent="0.25">
      <c r="A294" s="7">
        <f t="shared" si="33"/>
        <v>43891</v>
      </c>
      <c r="B294" s="37">
        <f>IFERROR(INDEX([1]IPCA_Cheio_sa!$B:$B,MATCH($A294,[1]IPCA_Cheio_sa!$A:$A,0)),"")</f>
        <v>0.183513178534983</v>
      </c>
      <c r="C294" s="2">
        <f t="shared" si="34"/>
        <v>317.9541320377221</v>
      </c>
      <c r="D294" s="2">
        <f t="shared" si="35"/>
        <v>0.65334258463343176</v>
      </c>
      <c r="E294" s="2">
        <f t="shared" si="36"/>
        <v>2.639093466134157</v>
      </c>
      <c r="F294" s="13">
        <f t="shared" si="38"/>
        <v>0.8709008438242718</v>
      </c>
      <c r="H294" s="37">
        <f>IFERROR(INDEX([1]IPCA_Cheio_x11!$B:$B,MATCH($A294,[1]IPCA_Cheio_x11!$A:$A,0)),"")</f>
        <v>-7.0435428952995205E-2</v>
      </c>
      <c r="I294" s="2">
        <f t="shared" si="32"/>
        <v>316.78177545030627</v>
      </c>
      <c r="J294" s="2">
        <f t="shared" si="30"/>
        <v>0.25718307916988703</v>
      </c>
      <c r="K294" s="2">
        <f t="shared" si="31"/>
        <v>1.0327077135853013</v>
      </c>
      <c r="O294" s="2"/>
    </row>
    <row r="295" spans="1:15" x14ac:dyDescent="0.25">
      <c r="A295" s="7">
        <f t="shared" si="33"/>
        <v>43922</v>
      </c>
      <c r="B295" s="37">
        <f>IFERROR(INDEX([1]IPCA_Cheio_sa!$B:$B,MATCH($A295,[1]IPCA_Cheio_sa!$A:$A,0)),"")</f>
        <v>0.214028357623817</v>
      </c>
      <c r="C295" s="2">
        <f t="shared" si="34"/>
        <v>318.63464404451946</v>
      </c>
      <c r="D295" s="2">
        <f t="shared" si="35"/>
        <v>0.69946814381685041</v>
      </c>
      <c r="E295" s="2">
        <f t="shared" si="36"/>
        <v>2.8273650431975383</v>
      </c>
      <c r="F295" s="13">
        <f t="shared" si="38"/>
        <v>0.93303046425518765</v>
      </c>
      <c r="H295" s="37">
        <f>IFERROR(INDEX([1]IPCA_Cheio_x11!$B:$B,MATCH($A295,[1]IPCA_Cheio_x11!$A:$A,0)),"")</f>
        <v>-0.28636818374074102</v>
      </c>
      <c r="I295" s="2">
        <f t="shared" si="32"/>
        <v>315.87461323352755</v>
      </c>
      <c r="J295" s="2">
        <f t="shared" si="30"/>
        <v>-0.2567833239379036</v>
      </c>
      <c r="K295" s="2">
        <f t="shared" si="31"/>
        <v>-1.0231838035548613</v>
      </c>
      <c r="O295" s="2"/>
    </row>
    <row r="296" spans="1:15" x14ac:dyDescent="0.25">
      <c r="A296" s="7">
        <f t="shared" si="33"/>
        <v>43952</v>
      </c>
      <c r="B296" s="37">
        <f>IFERROR(INDEX([1]IPCA_Cheio_sa!$B:$B,MATCH($A296,[1]IPCA_Cheio_sa!$A:$A,0)),"")</f>
        <v>7.7865496381842994E-2</v>
      </c>
      <c r="C296" s="2">
        <f t="shared" si="34"/>
        <v>318.88275049174928</v>
      </c>
      <c r="D296" s="2">
        <f t="shared" si="35"/>
        <v>0.4761096563056233</v>
      </c>
      <c r="E296" s="2">
        <f t="shared" si="36"/>
        <v>1.9180826707879906</v>
      </c>
      <c r="F296" s="13">
        <f t="shared" si="38"/>
        <v>0.63296728136003688</v>
      </c>
      <c r="H296" s="37">
        <f>IFERROR(INDEX([1]IPCA_Cheio_x11!$B:$B,MATCH($A296,[1]IPCA_Cheio_x11!$A:$A,0)),"")</f>
        <v>-0.227625897258735</v>
      </c>
      <c r="I296" s="2">
        <f t="shared" si="32"/>
        <v>315.15560081094219</v>
      </c>
      <c r="J296" s="2">
        <f t="shared" si="30"/>
        <v>-0.58341608700106518</v>
      </c>
      <c r="K296" s="2">
        <f t="shared" si="31"/>
        <v>-2.3133212042592999</v>
      </c>
      <c r="O296" s="2"/>
    </row>
    <row r="297" spans="1:15" x14ac:dyDescent="0.25">
      <c r="A297" s="7">
        <f t="shared" si="33"/>
        <v>43983</v>
      </c>
      <c r="B297" s="37">
        <f>IFERROR(INDEX([1]IPCA_Cheio_sa!$B:$B,MATCH($A297,[1]IPCA_Cheio_sa!$A:$A,0)),"")</f>
        <v>0.47797107343154699</v>
      </c>
      <c r="C297" s="2">
        <f t="shared" si="34"/>
        <v>320.40691779726274</v>
      </c>
      <c r="D297" s="2">
        <f t="shared" si="35"/>
        <v>0.77142754642660627</v>
      </c>
      <c r="E297" s="2">
        <f t="shared" si="36"/>
        <v>3.12160019816905</v>
      </c>
      <c r="F297" s="13">
        <f t="shared" si="38"/>
        <v>1.0301280653957865</v>
      </c>
      <c r="H297" s="37">
        <f>IFERROR(INDEX([1]IPCA_Cheio_x11!$B:$B,MATCH($A297,[1]IPCA_Cheio_x11!$A:$A,0)),"")</f>
        <v>0.410663618593128</v>
      </c>
      <c r="I297" s="2">
        <f t="shared" si="32"/>
        <v>316.44983020543128</v>
      </c>
      <c r="J297" s="2">
        <f t="shared" si="30"/>
        <v>-0.10478672404784506</v>
      </c>
      <c r="K297" s="2">
        <f t="shared" si="31"/>
        <v>-0.41848854085270171</v>
      </c>
      <c r="O297" s="2"/>
    </row>
    <row r="298" spans="1:15" x14ac:dyDescent="0.25">
      <c r="A298" s="7">
        <f t="shared" si="33"/>
        <v>44013</v>
      </c>
      <c r="B298" s="37">
        <f>IFERROR(INDEX([1]IPCA_Cheio_sa!$B:$B,MATCH($A298,[1]IPCA_Cheio_sa!$A:$A,0)),"")</f>
        <v>0.36485843971672699</v>
      </c>
      <c r="C298" s="2">
        <f t="shared" si="34"/>
        <v>321.57594947828227</v>
      </c>
      <c r="D298" s="2">
        <f t="shared" si="35"/>
        <v>0.92309655862525819</v>
      </c>
      <c r="E298" s="2">
        <f t="shared" si="36"/>
        <v>3.743828026890994</v>
      </c>
      <c r="F298" s="13">
        <f t="shared" si="38"/>
        <v>1.235463248874028</v>
      </c>
      <c r="H298" s="37">
        <f>IFERROR(INDEX([1]IPCA_Cheio_x11!$B:$B,MATCH($A298,[1]IPCA_Cheio_x11!$A:$A,0)),"")</f>
        <v>0.37297745595038501</v>
      </c>
      <c r="I298" s="2">
        <f t="shared" si="32"/>
        <v>317.63011673149077</v>
      </c>
      <c r="J298" s="2">
        <f t="shared" si="30"/>
        <v>0.55575960346816444</v>
      </c>
      <c r="K298" s="2">
        <f t="shared" si="31"/>
        <v>2.2416392961900566</v>
      </c>
      <c r="O298" s="2"/>
    </row>
    <row r="299" spans="1:15" x14ac:dyDescent="0.25">
      <c r="A299" s="7">
        <f t="shared" si="33"/>
        <v>44044</v>
      </c>
      <c r="B299" s="37">
        <f>IFERROR(INDEX([1]IPCA_Cheio_sa!$B:$B,MATCH($A299,[1]IPCA_Cheio_sa!$A:$A,0)),"")</f>
        <v>0.38773479625651103</v>
      </c>
      <c r="C299" s="2">
        <f t="shared" si="34"/>
        <v>322.82281133080181</v>
      </c>
      <c r="D299" s="2">
        <f t="shared" si="35"/>
        <v>1.2355829322773237</v>
      </c>
      <c r="E299" s="2">
        <f t="shared" si="36"/>
        <v>5.0346884993450969</v>
      </c>
      <c r="F299" s="13">
        <f t="shared" si="38"/>
        <v>1.661447204783882</v>
      </c>
      <c r="H299" s="37">
        <f>IFERROR(INDEX([1]IPCA_Cheio_x11!$B:$B,MATCH($A299,[1]IPCA_Cheio_x11!$A:$A,0)),"")</f>
        <v>0.47397776059647501</v>
      </c>
      <c r="I299" s="2">
        <f t="shared" si="32"/>
        <v>319.13561284575468</v>
      </c>
      <c r="J299" s="2">
        <f t="shared" si="30"/>
        <v>1.2628720621087997</v>
      </c>
      <c r="K299" s="2">
        <f t="shared" si="31"/>
        <v>5.1479871771882957</v>
      </c>
      <c r="O299" s="2"/>
    </row>
    <row r="300" spans="1:15" x14ac:dyDescent="0.25">
      <c r="A300" s="7">
        <f t="shared" si="33"/>
        <v>44075</v>
      </c>
      <c r="B300" s="37">
        <f>IFERROR(INDEX([1]IPCA_Cheio_sa!$B:$B,MATCH($A300,[1]IPCA_Cheio_sa!$A:$A,0)),"")</f>
        <v>0.51631117582146602</v>
      </c>
      <c r="C300" s="2">
        <f t="shared" si="34"/>
        <v>324.48958158380378</v>
      </c>
      <c r="D300" s="2">
        <f t="shared" si="35"/>
        <v>1.2742121220754576</v>
      </c>
      <c r="E300" s="2">
        <f t="shared" si="36"/>
        <v>5.195095649101833</v>
      </c>
      <c r="F300" s="13">
        <f t="shared" si="38"/>
        <v>1.7143815642036049</v>
      </c>
      <c r="H300" s="37">
        <f>IFERROR(INDEX([1]IPCA_Cheio_x11!$B:$B,MATCH($A300,[1]IPCA_Cheio_x11!$A:$A,0)),"")</f>
        <v>0.692847282739121</v>
      </c>
      <c r="I300" s="2">
        <f t="shared" si="32"/>
        <v>321.34673526760935</v>
      </c>
      <c r="J300" s="2">
        <f t="shared" si="30"/>
        <v>1.5474506840465363</v>
      </c>
      <c r="K300" s="2">
        <f t="shared" si="31"/>
        <v>6.334966899889638</v>
      </c>
      <c r="O300" s="2"/>
    </row>
    <row r="301" spans="1:15" x14ac:dyDescent="0.25">
      <c r="A301" s="7">
        <f t="shared" si="33"/>
        <v>44105</v>
      </c>
      <c r="B301" s="37">
        <f>IFERROR(INDEX([1]IPCA_Cheio_sa!$B:$B,MATCH($A301,[1]IPCA_Cheio_sa!$A:$A,0)),"")</f>
        <v>0.63400919824452795</v>
      </c>
      <c r="C301" s="2">
        <f t="shared" si="34"/>
        <v>326.54687537839027</v>
      </c>
      <c r="D301" s="2">
        <f t="shared" si="35"/>
        <v>1.5458015153722471</v>
      </c>
      <c r="E301" s="2">
        <f t="shared" si="36"/>
        <v>6.3280593892319104</v>
      </c>
      <c r="F301" s="13">
        <f t="shared" si="38"/>
        <v>2.0882595984465304</v>
      </c>
      <c r="H301" s="37">
        <f>IFERROR(INDEX([1]IPCA_Cheio_x11!$B:$B,MATCH($A301,[1]IPCA_Cheio_x11!$A:$A,0)),"")</f>
        <v>0.69310524644273797</v>
      </c>
      <c r="I301" s="2">
        <f t="shared" si="32"/>
        <v>323.57400634902166</v>
      </c>
      <c r="J301" s="2">
        <f t="shared" si="30"/>
        <v>1.8713243185801476</v>
      </c>
      <c r="K301" s="2">
        <f t="shared" si="31"/>
        <v>7.6980420619736201</v>
      </c>
      <c r="O301" s="2"/>
    </row>
    <row r="302" spans="1:15" x14ac:dyDescent="0.25">
      <c r="A302" s="7">
        <f t="shared" si="33"/>
        <v>44136</v>
      </c>
      <c r="B302" s="37">
        <f>IFERROR(INDEX([1]IPCA_Cheio_sa!$B:$B,MATCH($A302,[1]IPCA_Cheio_sa!$A:$A,0)),"")</f>
        <v>0.55333580834855201</v>
      </c>
      <c r="C302" s="2">
        <f t="shared" si="34"/>
        <v>328.35377617090222</v>
      </c>
      <c r="D302" s="2">
        <f t="shared" si="35"/>
        <v>1.713312890529517</v>
      </c>
      <c r="E302" s="2">
        <f t="shared" si="36"/>
        <v>7.0313983741871366</v>
      </c>
      <c r="F302" s="13">
        <f t="shared" si="38"/>
        <v>2.3203614634817553</v>
      </c>
      <c r="H302" s="37">
        <f>IFERROR(INDEX([1]IPCA_Cheio_x11!$B:$B,MATCH($A302,[1]IPCA_Cheio_x11!$A:$A,0)),"")</f>
        <v>0.76579827579569404</v>
      </c>
      <c r="I302" s="2">
        <f t="shared" si="32"/>
        <v>326.05193051056557</v>
      </c>
      <c r="J302" s="2">
        <f t="shared" si="30"/>
        <v>2.167203341281021</v>
      </c>
      <c r="K302" s="2">
        <f t="shared" si="31"/>
        <v>8.9547131866575249</v>
      </c>
      <c r="O302" s="2"/>
    </row>
    <row r="303" spans="1:15" x14ac:dyDescent="0.25">
      <c r="A303" s="7">
        <f t="shared" si="33"/>
        <v>44166</v>
      </c>
      <c r="B303" s="37">
        <f>IFERROR(INDEX([1]IPCA_Cheio_sa!$B:$B,MATCH($A303,[1]IPCA_Cheio_sa!$A:$A,0)),"")</f>
        <v>0.897393960356899</v>
      </c>
      <c r="C303" s="2">
        <f t="shared" si="34"/>
        <v>331.30040312686373</v>
      </c>
      <c r="D303" s="2">
        <f t="shared" si="35"/>
        <v>2.0989338116240708</v>
      </c>
      <c r="E303" s="2">
        <f t="shared" si="36"/>
        <v>8.6637848044604624</v>
      </c>
      <c r="F303" s="13">
        <f t="shared" si="38"/>
        <v>2.8590489854719525</v>
      </c>
      <c r="H303" s="37">
        <f>IFERROR(INDEX([1]IPCA_Cheio_x11!$B:$B,MATCH($A303,[1]IPCA_Cheio_x11!$A:$A,0)),"")</f>
        <v>1.29083914599182</v>
      </c>
      <c r="I303" s="2">
        <f t="shared" si="32"/>
        <v>330.26073646585797</v>
      </c>
      <c r="J303" s="2">
        <f t="shared" si="30"/>
        <v>2.773951069029934</v>
      </c>
      <c r="K303" s="2">
        <f t="shared" si="31"/>
        <v>11.566089762643394</v>
      </c>
      <c r="O303" s="2"/>
    </row>
    <row r="304" spans="1:15" x14ac:dyDescent="0.25">
      <c r="A304" s="7">
        <f t="shared" ref="A304:A367" si="39">EDATE(A303,1)</f>
        <v>44197</v>
      </c>
      <c r="B304" s="37">
        <f>IFERROR(INDEX([1]IPCA_Cheio_sa!$B:$B,MATCH($A304,[1]IPCA_Cheio_sa!$A:$A,0)),"")</f>
        <v>0.42240863042424498</v>
      </c>
      <c r="C304" s="2">
        <f t="shared" si="34"/>
        <v>332.6998446223019</v>
      </c>
      <c r="D304" s="2">
        <f t="shared" si="35"/>
        <v>1.8842529841333722</v>
      </c>
      <c r="E304" s="2">
        <f t="shared" si="36"/>
        <v>7.7527250481662202</v>
      </c>
      <c r="F304" s="13">
        <f t="shared" si="38"/>
        <v>2.5583992658948529</v>
      </c>
      <c r="H304" s="37">
        <f>IFERROR(INDEX([1]IPCA_Cheio_x11!$B:$B,MATCH($A304,[1]IPCA_Cheio_x11!$A:$A,0)),"")</f>
        <v>0.29883264313247498</v>
      </c>
      <c r="I304" s="2">
        <f t="shared" si="32"/>
        <v>331.24766335386772</v>
      </c>
      <c r="J304" s="2">
        <f t="shared" si="30"/>
        <v>2.3715307330864244</v>
      </c>
      <c r="K304" s="2">
        <f t="shared" si="31"/>
        <v>9.8289391900124645</v>
      </c>
      <c r="O304" s="2"/>
    </row>
    <row r="305" spans="1:15" x14ac:dyDescent="0.25">
      <c r="A305" s="7">
        <f t="shared" si="39"/>
        <v>44228</v>
      </c>
      <c r="B305" s="37">
        <f>IFERROR(INDEX([1]IPCA_Cheio_sa!$B:$B,MATCH($A305,[1]IPCA_Cheio_sa!$A:$A,0)),"")</f>
        <v>0.81014221290243604</v>
      </c>
      <c r="C305" s="2">
        <f t="shared" si="34"/>
        <v>335.39518650584796</v>
      </c>
      <c r="D305" s="2">
        <f t="shared" si="35"/>
        <v>2.1444584609499939</v>
      </c>
      <c r="E305" s="2">
        <f t="shared" si="36"/>
        <v>8.8577218075484243</v>
      </c>
      <c r="F305" s="13">
        <f t="shared" si="38"/>
        <v>2.92304819649098</v>
      </c>
      <c r="H305" s="37">
        <f>IFERROR(INDEX([1]IPCA_Cheio_x11!$B:$B,MATCH($A305,[1]IPCA_Cheio_x11!$A:$A,0)),"")</f>
        <v>0.69363173572743497</v>
      </c>
      <c r="I305" s="2">
        <f t="shared" si="32"/>
        <v>333.54530227074571</v>
      </c>
      <c r="J305" s="2">
        <f t="shared" si="30"/>
        <v>2.2982141981022108</v>
      </c>
      <c r="K305" s="2">
        <f t="shared" si="31"/>
        <v>9.5146474722492602</v>
      </c>
      <c r="O305" s="2"/>
    </row>
    <row r="306" spans="1:15" x14ac:dyDescent="0.25">
      <c r="A306" s="7">
        <f t="shared" si="39"/>
        <v>44256</v>
      </c>
      <c r="B306" s="37">
        <f>IFERROR(INDEX([1]IPCA_Cheio_sa!$B:$B,MATCH($A306,[1]IPCA_Cheio_sa!$A:$A,0)),"")</f>
        <v>0.771186104192217</v>
      </c>
      <c r="C306" s="2">
        <f t="shared" si="34"/>
        <v>337.98170757831065</v>
      </c>
      <c r="D306" s="2">
        <f t="shared" si="35"/>
        <v>2.0166907098173592</v>
      </c>
      <c r="E306" s="2">
        <f t="shared" si="36"/>
        <v>8.3140826510976993</v>
      </c>
      <c r="F306" s="2">
        <f t="shared" ref="F306:F367" si="40">E306</f>
        <v>8.3140826510976993</v>
      </c>
      <c r="H306" s="37">
        <f>IFERROR(INDEX([1]IPCA_Cheio_x11!$B:$B,MATCH($A306,[1]IPCA_Cheio_x11!$A:$A,0)),"")</f>
        <v>0.77932775039491498</v>
      </c>
      <c r="I306" s="2">
        <f t="shared" si="32"/>
        <v>336.14471337148024</v>
      </c>
      <c r="J306" s="2">
        <f t="shared" si="30"/>
        <v>1.7816156315119569</v>
      </c>
      <c r="K306" s="2">
        <f t="shared" si="31"/>
        <v>7.3191839059474129</v>
      </c>
      <c r="O306" s="2"/>
    </row>
    <row r="307" spans="1:15" x14ac:dyDescent="0.25">
      <c r="A307" s="7">
        <f t="shared" si="39"/>
        <v>44287</v>
      </c>
      <c r="B307" s="37">
        <f>IFERROR(INDEX([1]IPCA_Cheio_sa!$B:$B,MATCH($A307,[1]IPCA_Cheio_sa!$A:$A,0)),"")</f>
        <v>0.58651083856471797</v>
      </c>
      <c r="C307" s="2">
        <f t="shared" si="34"/>
        <v>339.96400692562355</v>
      </c>
      <c r="D307" s="2">
        <f t="shared" si="35"/>
        <v>2.1833981652646495</v>
      </c>
      <c r="E307" s="2">
        <f t="shared" si="36"/>
        <v>9.0238125427547047</v>
      </c>
      <c r="F307" s="2">
        <f t="shared" si="40"/>
        <v>9.0238125427547047</v>
      </c>
      <c r="H307" s="37">
        <f>IFERROR(INDEX([1]IPCA_Cheio_x11!$B:$B,MATCH($A307,[1]IPCA_Cheio_x11!$A:$A,0)),"")</f>
        <v>0.30894924412041103</v>
      </c>
      <c r="I307" s="2">
        <f t="shared" si="32"/>
        <v>337.18322992259215</v>
      </c>
      <c r="J307" s="2">
        <f t="shared" si="30"/>
        <v>1.7918817928033404</v>
      </c>
      <c r="K307" s="2">
        <f t="shared" si="31"/>
        <v>7.362489280823814</v>
      </c>
      <c r="O307" s="2"/>
    </row>
    <row r="308" spans="1:15" x14ac:dyDescent="0.25">
      <c r="A308" s="7">
        <f t="shared" si="39"/>
        <v>44317</v>
      </c>
      <c r="B308" s="37">
        <f>IFERROR(INDEX([1]IPCA_Cheio_sa!$B:$B,MATCH($A308,[1]IPCA_Cheio_sa!$A:$A,0)),"")</f>
        <v>0.95908999090278702</v>
      </c>
      <c r="C308" s="2">
        <f t="shared" si="34"/>
        <v>343.22456768871928</v>
      </c>
      <c r="D308" s="2">
        <f t="shared" si="35"/>
        <v>2.3343749397354063</v>
      </c>
      <c r="E308" s="2">
        <f t="shared" si="36"/>
        <v>9.6695761251188941</v>
      </c>
      <c r="F308" s="2">
        <f t="shared" si="40"/>
        <v>9.6695761251188941</v>
      </c>
      <c r="H308" s="37">
        <f>IFERROR(INDEX([1]IPCA_Cheio_x11!$B:$B,MATCH($A308,[1]IPCA_Cheio_x11!$A:$A,0)),"")</f>
        <v>0.99834817416914701</v>
      </c>
      <c r="I308" s="2">
        <f t="shared" si="32"/>
        <v>340.54949254212892</v>
      </c>
      <c r="J308" s="2">
        <f t="shared" si="30"/>
        <v>2.099921726883669</v>
      </c>
      <c r="K308" s="2">
        <f t="shared" si="31"/>
        <v>8.6679906140716856</v>
      </c>
      <c r="O308" s="2"/>
    </row>
    <row r="309" spans="1:15" x14ac:dyDescent="0.25">
      <c r="A309" s="7">
        <f t="shared" si="39"/>
        <v>44348</v>
      </c>
      <c r="B309" s="37">
        <f>IFERROR(INDEX([1]IPCA_Cheio_sa!$B:$B,MATCH($A309,[1]IPCA_Cheio_sa!$A:$A,0)),"")</f>
        <v>0.67120810548743404</v>
      </c>
      <c r="C309" s="2">
        <f t="shared" si="34"/>
        <v>345.52831880707021</v>
      </c>
      <c r="D309" s="2">
        <f t="shared" si="35"/>
        <v>2.2328460563242114</v>
      </c>
      <c r="E309" s="2">
        <f t="shared" si="36"/>
        <v>9.2349980044629465</v>
      </c>
      <c r="F309" s="2">
        <f t="shared" si="40"/>
        <v>9.2349980044629465</v>
      </c>
      <c r="H309" s="37">
        <f>IFERROR(INDEX([1]IPCA_Cheio_x11!$B:$B,MATCH($A309,[1]IPCA_Cheio_x11!$A:$A,0)),"")</f>
        <v>0.62811956615965803</v>
      </c>
      <c r="I309" s="2">
        <f t="shared" si="32"/>
        <v>342.68855053724349</v>
      </c>
      <c r="J309" s="2">
        <f t="shared" si="30"/>
        <v>1.9467321381108738</v>
      </c>
      <c r="K309" s="2">
        <f t="shared" si="31"/>
        <v>8.0172799395441317</v>
      </c>
      <c r="O309" s="2"/>
    </row>
    <row r="310" spans="1:15" x14ac:dyDescent="0.25">
      <c r="A310" s="7">
        <f t="shared" si="39"/>
        <v>44378</v>
      </c>
      <c r="B310" s="37">
        <f>IFERROR(INDEX([1]IPCA_Cheio_sa!$B:$B,MATCH($A310,[1]IPCA_Cheio_sa!$A:$A,0)),"")</f>
        <v>0.90297784063637199</v>
      </c>
      <c r="C310" s="2">
        <f t="shared" si="34"/>
        <v>348.64836295902148</v>
      </c>
      <c r="D310" s="2">
        <f t="shared" si="35"/>
        <v>2.5544927864372013</v>
      </c>
      <c r="E310" s="2">
        <f t="shared" si="36"/>
        <v>10.616207399802757</v>
      </c>
      <c r="F310" s="2">
        <f t="shared" si="40"/>
        <v>10.616207399802757</v>
      </c>
      <c r="H310" s="37">
        <f>IFERROR(INDEX([1]IPCA_Cheio_x11!$B:$B,MATCH($A310,[1]IPCA_Cheio_x11!$A:$A,0)),"")</f>
        <v>0.98868482680839498</v>
      </c>
      <c r="I310" s="2">
        <f t="shared" si="32"/>
        <v>346.07666023961485</v>
      </c>
      <c r="J310" s="2">
        <f t="shared" si="30"/>
        <v>2.6375660257671685</v>
      </c>
      <c r="K310" s="2">
        <f t="shared" si="31"/>
        <v>10.975057331689309</v>
      </c>
      <c r="O310" s="2"/>
    </row>
    <row r="311" spans="1:15" x14ac:dyDescent="0.25">
      <c r="A311" s="7">
        <f t="shared" si="39"/>
        <v>44409</v>
      </c>
      <c r="B311" s="37">
        <f>IFERROR(INDEX([1]IPCA_Cheio_sa!$B:$B,MATCH($A311,[1]IPCA_Cheio_sa!$A:$A,0)),"")</f>
        <v>0.89909885939857404</v>
      </c>
      <c r="C311" s="2">
        <f t="shared" si="34"/>
        <v>351.78305641369786</v>
      </c>
      <c r="D311" s="2">
        <f t="shared" si="35"/>
        <v>2.4935536469931741</v>
      </c>
      <c r="E311" s="2">
        <f t="shared" si="36"/>
        <v>10.353523613468951</v>
      </c>
      <c r="F311" s="2">
        <f t="shared" si="40"/>
        <v>10.353523613468951</v>
      </c>
      <c r="H311" s="37">
        <f>IFERROR(INDEX([1]IPCA_Cheio_x11!$B:$B,MATCH($A311,[1]IPCA_Cheio_x11!$A:$A,0)),"")</f>
        <v>1.1524898293863799</v>
      </c>
      <c r="I311" s="2">
        <f t="shared" si="32"/>
        <v>350.06515855075651</v>
      </c>
      <c r="J311" s="2">
        <f t="shared" si="30"/>
        <v>2.7942094224234992</v>
      </c>
      <c r="K311" s="2">
        <f t="shared" si="31"/>
        <v>11.654081461023624</v>
      </c>
      <c r="O311" s="2"/>
    </row>
    <row r="312" spans="1:15" x14ac:dyDescent="0.25">
      <c r="A312" s="7">
        <f t="shared" si="39"/>
        <v>44440</v>
      </c>
      <c r="B312" s="37">
        <f>IFERROR(INDEX([1]IPCA_Cheio_sa!$B:$B,MATCH($A312,[1]IPCA_Cheio_sa!$A:$A,0)),"")</f>
        <v>0.95400753443699704</v>
      </c>
      <c r="C312" s="2">
        <f t="shared" si="34"/>
        <v>355.13909327675731</v>
      </c>
      <c r="D312" s="2">
        <f t="shared" si="35"/>
        <v>2.7814722980935791</v>
      </c>
      <c r="E312" s="2">
        <f t="shared" si="36"/>
        <v>11.598751978117061</v>
      </c>
      <c r="F312" s="2">
        <f t="shared" si="40"/>
        <v>11.598751978117061</v>
      </c>
      <c r="H312" s="37">
        <f>IFERROR(INDEX([1]IPCA_Cheio_x11!$B:$B,MATCH($A312,[1]IPCA_Cheio_x11!$A:$A,0)),"")</f>
        <v>1.2062136998033099</v>
      </c>
      <c r="I312" s="2">
        <f t="shared" si="32"/>
        <v>354.28769245143394</v>
      </c>
      <c r="J312" s="2">
        <f t="shared" si="30"/>
        <v>3.3847474320359172</v>
      </c>
      <c r="K312" s="2">
        <f t="shared" si="31"/>
        <v>14.242022854736568</v>
      </c>
      <c r="O312" s="2"/>
    </row>
    <row r="313" spans="1:15" x14ac:dyDescent="0.25">
      <c r="A313" s="7">
        <f t="shared" si="39"/>
        <v>44470</v>
      </c>
      <c r="B313" s="37">
        <f>IFERROR(INDEX([1]IPCA_Cheio_sa!$B:$B,MATCH($A313,[1]IPCA_Cheio_sa!$A:$A,0)),"")</f>
        <v>0.93152705865728602</v>
      </c>
      <c r="C313" s="2">
        <f t="shared" si="34"/>
        <v>358.44731002650047</v>
      </c>
      <c r="D313" s="2">
        <f t="shared" si="35"/>
        <v>2.8105530122998879</v>
      </c>
      <c r="E313" s="2">
        <f t="shared" si="36"/>
        <v>11.725107398186951</v>
      </c>
      <c r="F313" s="2">
        <f t="shared" si="40"/>
        <v>11.725107398186951</v>
      </c>
      <c r="H313" s="37">
        <f>IFERROR(INDEX([1]IPCA_Cheio_x11!$B:$B,MATCH($A313,[1]IPCA_Cheio_x11!$A:$A,0)),"")</f>
        <v>1.0783507068361899</v>
      </c>
      <c r="I313" s="2">
        <f t="shared" si="32"/>
        <v>358.10815628721764</v>
      </c>
      <c r="J313" s="2">
        <f t="shared" si="30"/>
        <v>3.4765407292339345</v>
      </c>
      <c r="K313" s="2">
        <f t="shared" si="31"/>
        <v>14.648296577934072</v>
      </c>
      <c r="O313" s="2"/>
    </row>
    <row r="314" spans="1:15" x14ac:dyDescent="0.25">
      <c r="A314" s="7">
        <f t="shared" si="39"/>
        <v>44501</v>
      </c>
      <c r="B314" s="37">
        <f>IFERROR(INDEX([1]IPCA_Cheio_sa!$B:$B,MATCH($A314,[1]IPCA_Cheio_sa!$A:$A,0)),"")</f>
        <v>0.844202878027833</v>
      </c>
      <c r="C314" s="2">
        <f t="shared" si="34"/>
        <v>361.47333253395749</v>
      </c>
      <c r="D314" s="2">
        <f t="shared" si="35"/>
        <v>2.7546170696930439</v>
      </c>
      <c r="E314" s="2">
        <f t="shared" si="36"/>
        <v>11.48216148756196</v>
      </c>
      <c r="F314" s="2">
        <f t="shared" si="40"/>
        <v>11.48216148756196</v>
      </c>
      <c r="H314" s="37">
        <f>IFERROR(INDEX([1]IPCA_Cheio_x11!$B:$B,MATCH($A314,[1]IPCA_Cheio_x11!$A:$A,0)),"")</f>
        <v>0.84773718695633304</v>
      </c>
      <c r="I314" s="2">
        <f t="shared" si="32"/>
        <v>361.14397229758811</v>
      </c>
      <c r="J314" s="2">
        <f t="shared" si="30"/>
        <v>3.1647861765784047</v>
      </c>
      <c r="K314" s="2">
        <f t="shared" si="31"/>
        <v>13.272876553326984</v>
      </c>
      <c r="O314" s="2"/>
    </row>
    <row r="315" spans="1:15" x14ac:dyDescent="0.25">
      <c r="A315" s="7">
        <f t="shared" si="39"/>
        <v>44531</v>
      </c>
      <c r="B315" s="37">
        <f>IFERROR(INDEX([1]IPCA_Cheio_sa!$B:$B,MATCH($A315,[1]IPCA_Cheio_sa!$A:$A,0)),"")</f>
        <v>0.74091343192630499</v>
      </c>
      <c r="C315" s="2">
        <f t="shared" si="34"/>
        <v>364.15153700753319</v>
      </c>
      <c r="D315" s="2">
        <f t="shared" si="35"/>
        <v>2.5377222337368943</v>
      </c>
      <c r="E315" s="2">
        <f t="shared" si="36"/>
        <v>10.543869664248163</v>
      </c>
      <c r="F315" s="2">
        <f t="shared" si="40"/>
        <v>10.543869664248163</v>
      </c>
      <c r="H315" s="37">
        <f>IFERROR(INDEX([1]IPCA_Cheio_x11!$B:$B,MATCH($A315,[1]IPCA_Cheio_x11!$A:$A,0)),"")</f>
        <v>0.67735761066338995</v>
      </c>
      <c r="I315" s="2">
        <f t="shared" si="32"/>
        <v>363.59020847939792</v>
      </c>
      <c r="J315" s="2">
        <f t="shared" si="30"/>
        <v>2.6256955085277589</v>
      </c>
      <c r="K315" s="2">
        <f t="shared" si="31"/>
        <v>10.923727088135227</v>
      </c>
    </row>
    <row r="316" spans="1:15" x14ac:dyDescent="0.25">
      <c r="A316" s="7">
        <f t="shared" si="39"/>
        <v>44562</v>
      </c>
      <c r="B316" s="37">
        <f>IFERROR(INDEX([1]IPCA_Cheio_sa!$B:$B,MATCH($A316,[1]IPCA_Cheio_sa!$A:$A,0)),"")</f>
        <v>0.72402069167986205</v>
      </c>
      <c r="C316" s="2">
        <f t="shared" si="34"/>
        <v>366.78806948453803</v>
      </c>
      <c r="D316" s="2">
        <f t="shared" si="35"/>
        <v>2.3269136703581106</v>
      </c>
      <c r="E316" s="2">
        <f t="shared" si="36"/>
        <v>9.6375952872668869</v>
      </c>
      <c r="F316" s="2">
        <f t="shared" si="40"/>
        <v>9.6375952872668869</v>
      </c>
      <c r="H316" s="37">
        <f>IFERROR(INDEX([1]IPCA_Cheio_x11!$B:$B,MATCH($A316,[1]IPCA_Cheio_x11!$A:$A,0)),"")</f>
        <v>0.59756184397871404</v>
      </c>
      <c r="I316" s="2">
        <f t="shared" si="32"/>
        <v>365.76288483371349</v>
      </c>
      <c r="J316" s="2">
        <f t="shared" si="30"/>
        <v>2.1375465518178371</v>
      </c>
      <c r="K316" s="2">
        <f t="shared" si="31"/>
        <v>8.8282600697438873</v>
      </c>
    </row>
    <row r="317" spans="1:15" x14ac:dyDescent="0.25">
      <c r="A317" s="7">
        <f t="shared" si="39"/>
        <v>44593</v>
      </c>
      <c r="B317" s="37">
        <f>IFERROR(INDEX([1]IPCA_Cheio_sa!$B:$B,MATCH($A317,[1]IPCA_Cheio_sa!$A:$A,0)),"")</f>
        <v>0.76477983171924702</v>
      </c>
      <c r="C317" s="2">
        <f t="shared" si="34"/>
        <v>369.59319066510818</v>
      </c>
      <c r="D317" s="2">
        <f t="shared" si="35"/>
        <v>2.2463228681988356</v>
      </c>
      <c r="E317" s="2">
        <f t="shared" si="36"/>
        <v>9.2926088681760213</v>
      </c>
      <c r="F317" s="2">
        <f t="shared" si="40"/>
        <v>9.2926088681760213</v>
      </c>
      <c r="H317" s="37">
        <f>IFERROR(INDEX([1]IPCA_Cheio_x11!$B:$B,MATCH($A317,[1]IPCA_Cheio_x11!$A:$A,0)),"")</f>
        <v>0.83047069169935805</v>
      </c>
      <c r="I317" s="2">
        <f t="shared" si="32"/>
        <v>368.80043839337151</v>
      </c>
      <c r="J317" s="2">
        <f t="shared" si="30"/>
        <v>2.1200592237697213</v>
      </c>
      <c r="K317" s="2">
        <f t="shared" si="31"/>
        <v>8.7537477343242465</v>
      </c>
    </row>
    <row r="318" spans="1:15" x14ac:dyDescent="0.25">
      <c r="A318" s="7">
        <f t="shared" si="39"/>
        <v>44621</v>
      </c>
      <c r="B318" s="37">
        <f>IFERROR(INDEX([1]IPCA_Cheio_sa!$B:$B,MATCH($A318,[1]IPCA_Cheio_sa!$A:$A,0)),"")</f>
        <v>0.97229972419719801</v>
      </c>
      <c r="C318" s="2">
        <f t="shared" si="34"/>
        <v>373.18674423859665</v>
      </c>
      <c r="D318" s="2">
        <f t="shared" si="35"/>
        <v>2.4811668530391406</v>
      </c>
      <c r="E318" s="2">
        <f t="shared" si="36"/>
        <v>10.300186460764294</v>
      </c>
      <c r="F318" s="2">
        <f t="shared" si="40"/>
        <v>10.300186460764294</v>
      </c>
      <c r="H318" s="37">
        <f>IFERROR(INDEX([1]IPCA_Cheio_x11!$B:$B,MATCH($A318,[1]IPCA_Cheio_x11!$A:$A,0)),"")</f>
        <v>1.46322362400807</v>
      </c>
      <c r="I318" s="2">
        <f t="shared" si="32"/>
        <v>374.19681353338871</v>
      </c>
      <c r="J318" s="2">
        <f t="shared" si="30"/>
        <v>2.9171866586698236</v>
      </c>
      <c r="K318" s="2">
        <f t="shared" si="31"/>
        <v>12.189347812212791</v>
      </c>
    </row>
    <row r="319" spans="1:15" x14ac:dyDescent="0.25">
      <c r="A319" s="7">
        <f t="shared" si="39"/>
        <v>44652</v>
      </c>
      <c r="B319" s="37">
        <f>IFERROR(INDEX([1]IPCA_Cheio_sa!$B:$B,MATCH($A319,[1]IPCA_Cheio_sa!$A:$A,0)),"")</f>
        <v>0.81662004086593998</v>
      </c>
      <c r="C319" s="2">
        <f t="shared" si="34"/>
        <v>376.23426198190413</v>
      </c>
      <c r="D319" s="2">
        <f t="shared" si="35"/>
        <v>2.5753816122321638</v>
      </c>
      <c r="E319" s="2">
        <f t="shared" si="36"/>
        <v>10.706358447695251</v>
      </c>
      <c r="F319" s="2">
        <f t="shared" si="40"/>
        <v>10.706358447695251</v>
      </c>
      <c r="H319" s="37">
        <f>IFERROR(INDEX([1]IPCA_Cheio_x11!$B:$B,MATCH($A319,[1]IPCA_Cheio_x11!$A:$A,0)),"")</f>
        <v>1.0308183562518001</v>
      </c>
      <c r="I319" s="2">
        <f t="shared" si="32"/>
        <v>378.05410297580022</v>
      </c>
      <c r="J319" s="2">
        <f t="shared" si="30"/>
        <v>3.3604333987235169</v>
      </c>
      <c r="K319" s="2">
        <f t="shared" si="31"/>
        <v>14.134590968006155</v>
      </c>
    </row>
    <row r="320" spans="1:15" x14ac:dyDescent="0.25">
      <c r="A320" s="7">
        <f t="shared" si="39"/>
        <v>44682</v>
      </c>
      <c r="B320" s="37">
        <f>IFERROR(INDEX([1]IPCA_Cheio_sa!$B:$B,MATCH($A320,[1]IPCA_Cheio_sa!$A:$A,0)),"")</f>
        <v>0.479785015062478</v>
      </c>
      <c r="C320" s="2">
        <f t="shared" si="34"/>
        <v>378.03937759242416</v>
      </c>
      <c r="D320" s="2">
        <f t="shared" si="35"/>
        <v>2.2852658383982982</v>
      </c>
      <c r="E320" s="2">
        <f t="shared" si="36"/>
        <v>9.4592108900475544</v>
      </c>
      <c r="F320" s="2">
        <f t="shared" si="40"/>
        <v>9.4592108900475544</v>
      </c>
      <c r="H320" s="37">
        <f>IFERROR(INDEX([1]IPCA_Cheio_x11!$B:$B,MATCH($A320,[1]IPCA_Cheio_x11!$A:$A,0)),"")</f>
        <v>0.607709627826996</v>
      </c>
      <c r="I320" s="2">
        <f t="shared" si="32"/>
        <v>380.35157415797914</v>
      </c>
      <c r="J320" s="2">
        <f t="shared" ref="J320:J383" si="41">IFERROR(100*(I320/I317-1),"")</f>
        <v>3.1320829809553752</v>
      </c>
      <c r="K320" s="2">
        <f t="shared" ref="K320:K383" si="42">IFERROR(100*((1+J320/100)^4-1),"")</f>
        <v>13.129315010001807</v>
      </c>
    </row>
    <row r="321" spans="1:11" x14ac:dyDescent="0.25">
      <c r="A321" s="7">
        <f t="shared" si="39"/>
        <v>44713</v>
      </c>
      <c r="B321" s="37">
        <f>IFERROR(INDEX([1]IPCA_Cheio_sa!$B:$B,MATCH($A321,[1]IPCA_Cheio_sa!$A:$A,0)),"")</f>
        <v>0.73416187943936595</v>
      </c>
      <c r="C321" s="2">
        <f t="shared" si="34"/>
        <v>380.81479859197765</v>
      </c>
      <c r="D321" s="2">
        <f t="shared" si="35"/>
        <v>2.0440314322911712</v>
      </c>
      <c r="E321" s="2">
        <f t="shared" si="36"/>
        <v>8.4302430932218222</v>
      </c>
      <c r="F321" s="2">
        <f t="shared" si="40"/>
        <v>8.4302430932218222</v>
      </c>
      <c r="H321" s="37">
        <f>IFERROR(INDEX([1]IPCA_Cheio_x11!$B:$B,MATCH($A321,[1]IPCA_Cheio_x11!$A:$A,0)),"")</f>
        <v>0.76554323365461596</v>
      </c>
      <c r="I321" s="2">
        <f t="shared" ref="I321:I384" si="43">IFERROR(I320*(1+H321/100),"")</f>
        <v>383.26332989804433</v>
      </c>
      <c r="J321" s="2">
        <f t="shared" si="41"/>
        <v>2.4229271967989741</v>
      </c>
      <c r="K321" s="2">
        <f t="shared" si="42"/>
        <v>10.049667414415421</v>
      </c>
    </row>
    <row r="322" spans="1:11" x14ac:dyDescent="0.25">
      <c r="A322" s="7">
        <f t="shared" si="39"/>
        <v>44743</v>
      </c>
      <c r="B322" s="37">
        <f>IFERROR(INDEX([1]IPCA_Cheio_sa!$B:$B,MATCH($A322,[1]IPCA_Cheio_sa!$A:$A,0)),"")</f>
        <v>-0.50802158678598897</v>
      </c>
      <c r="C322" s="2">
        <f t="shared" si="34"/>
        <v>378.88017720945481</v>
      </c>
      <c r="D322" s="2">
        <f t="shared" si="35"/>
        <v>0.70326269957783349</v>
      </c>
      <c r="E322" s="2">
        <f t="shared" si="36"/>
        <v>2.8428648758194175</v>
      </c>
      <c r="F322" s="2">
        <f t="shared" si="40"/>
        <v>2.8428648758194175</v>
      </c>
      <c r="H322" s="37">
        <f>IFERROR(INDEX([1]IPCA_Cheio_x11!$B:$B,MATCH($A322,[1]IPCA_Cheio_x11!$A:$A,0)),"")</f>
        <v>-0.63575483810646705</v>
      </c>
      <c r="I322" s="2">
        <f t="shared" si="43"/>
        <v>380.82671473552955</v>
      </c>
      <c r="J322" s="2">
        <f t="shared" si="41"/>
        <v>0.73339020471014926</v>
      </c>
      <c r="K322" s="2">
        <f t="shared" si="42"/>
        <v>2.9659905645291307</v>
      </c>
    </row>
    <row r="323" spans="1:11" x14ac:dyDescent="0.25">
      <c r="A323" s="7">
        <f t="shared" si="39"/>
        <v>44774</v>
      </c>
      <c r="B323" s="37">
        <f>IFERROR(INDEX([1]IPCA_Cheio_sa!$B:$B,MATCH($A323,[1]IPCA_Cheio_sa!$A:$A,0)),"")</f>
        <v>0.32918093855751501</v>
      </c>
      <c r="C323" s="2">
        <f t="shared" si="34"/>
        <v>380.12737853280129</v>
      </c>
      <c r="D323" s="2">
        <f t="shared" si="35"/>
        <v>0.55232366365502994</v>
      </c>
      <c r="E323" s="2">
        <f t="shared" si="36"/>
        <v>2.2276658305071306</v>
      </c>
      <c r="F323" s="2">
        <f t="shared" si="40"/>
        <v>2.2276658305071306</v>
      </c>
      <c r="H323" s="37">
        <f>IFERROR(INDEX([1]IPCA_Cheio_x11!$B:$B,MATCH($A323,[1]IPCA_Cheio_x11!$A:$A,0)),"")</f>
        <v>-5.7147091484816198E-2</v>
      </c>
      <c r="I323" s="2">
        <f t="shared" si="43"/>
        <v>380.609083344461</v>
      </c>
      <c r="J323" s="2">
        <f t="shared" si="41"/>
        <v>6.7702936960878368E-2</v>
      </c>
      <c r="K323" s="2">
        <f t="shared" si="42"/>
        <v>0.27108689325656687</v>
      </c>
    </row>
    <row r="324" spans="1:11" x14ac:dyDescent="0.25">
      <c r="A324" s="7">
        <f t="shared" si="39"/>
        <v>44805</v>
      </c>
      <c r="B324" s="37">
        <f>IFERROR(INDEX([1]IPCA_Cheio_sa!$B:$B,MATCH($A324,[1]IPCA_Cheio_sa!$A:$A,0)),"")</f>
        <v>0.22136065919806799</v>
      </c>
      <c r="C324" s="2">
        <f t="shared" si="34"/>
        <v>380.96883100371383</v>
      </c>
      <c r="D324" s="2">
        <f t="shared" si="35"/>
        <v>4.0448116067359763E-2</v>
      </c>
      <c r="E324" s="2">
        <f t="shared" si="36"/>
        <v>0.1618906537477649</v>
      </c>
      <c r="F324" s="2">
        <f t="shared" si="40"/>
        <v>0.1618906537477649</v>
      </c>
      <c r="H324" s="37">
        <f>IFERROR(INDEX([1]IPCA_Cheio_x11!$B:$B,MATCH($A324,[1]IPCA_Cheio_x11!$A:$A,0)),"")</f>
        <v>-0.24443544889897301</v>
      </c>
      <c r="I324" s="2">
        <f t="shared" si="43"/>
        <v>379.67873982303769</v>
      </c>
      <c r="J324" s="2">
        <f t="shared" si="41"/>
        <v>-0.93528125322092093</v>
      </c>
      <c r="K324" s="2">
        <f t="shared" si="42"/>
        <v>-3.6889664416298151</v>
      </c>
    </row>
    <row r="325" spans="1:11" x14ac:dyDescent="0.25">
      <c r="A325" s="7">
        <f t="shared" si="39"/>
        <v>44835</v>
      </c>
      <c r="B325" s="37">
        <f>IFERROR(INDEX([1]IPCA_Cheio_sa!$B:$B,MATCH($A325,[1]IPCA_Cheio_sa!$A:$A,0)),"")</f>
        <v>0.61206704094493602</v>
      </c>
      <c r="C325" s="2">
        <f t="shared" si="34"/>
        <v>383.30061565456077</v>
      </c>
      <c r="D325" s="2">
        <f t="shared" si="35"/>
        <v>1.1667114594549499</v>
      </c>
      <c r="E325" s="2">
        <f t="shared" si="36"/>
        <v>4.749155886854739</v>
      </c>
      <c r="F325" s="2">
        <f t="shared" si="40"/>
        <v>4.749155886854739</v>
      </c>
      <c r="H325" s="37">
        <f>IFERROR(INDEX([1]IPCA_Cheio_x11!$B:$B,MATCH($A325,[1]IPCA_Cheio_x11!$A:$A,0)),"")</f>
        <v>0.42389549716486702</v>
      </c>
      <c r="I325" s="2">
        <f t="shared" si="43"/>
        <v>381.28818090483981</v>
      </c>
      <c r="J325" s="2">
        <f t="shared" si="41"/>
        <v>0.12117484185181215</v>
      </c>
      <c r="K325" s="2">
        <f t="shared" si="42"/>
        <v>0.48558107986138577</v>
      </c>
    </row>
    <row r="326" spans="1:11" x14ac:dyDescent="0.25">
      <c r="A326" s="7">
        <f t="shared" si="39"/>
        <v>44866</v>
      </c>
      <c r="B326" s="37">
        <f>IFERROR(INDEX([1]IPCA_Cheio_sa!$B:$B,MATCH($A326,[1]IPCA_Cheio_sa!$A:$A,0)),"")</f>
        <v>0.36656179253409299</v>
      </c>
      <c r="C326" s="2">
        <f t="shared" ref="C326:C389" si="44">IFERROR(C325*(1+B326/100),"")</f>
        <v>384.70564926209835</v>
      </c>
      <c r="D326" s="2">
        <f t="shared" si="35"/>
        <v>1.2044043622872147</v>
      </c>
      <c r="E326" s="2">
        <f t="shared" si="36"/>
        <v>4.9053537841395434</v>
      </c>
      <c r="F326" s="2">
        <f t="shared" si="40"/>
        <v>4.9053537841395434</v>
      </c>
      <c r="H326" s="37">
        <f>IFERROR(INDEX([1]IPCA_Cheio_x11!$B:$B,MATCH($A326,[1]IPCA_Cheio_x11!$A:$A,0)),"")</f>
        <v>0.33633410822389997</v>
      </c>
      <c r="I326" s="2">
        <f t="shared" si="43"/>
        <v>382.57058310784919</v>
      </c>
      <c r="J326" s="2">
        <f t="shared" si="41"/>
        <v>0.51535810605261023</v>
      </c>
      <c r="K326" s="2">
        <f t="shared" si="42"/>
        <v>2.0774228838027042</v>
      </c>
    </row>
    <row r="327" spans="1:11" x14ac:dyDescent="0.25">
      <c r="A327" s="7">
        <f t="shared" si="39"/>
        <v>44896</v>
      </c>
      <c r="B327" s="37">
        <f>IFERROR(INDEX([1]IPCA_Cheio_sa!$B:$B,MATCH($A327,[1]IPCA_Cheio_sa!$A:$A,0)),"")</f>
        <v>0.54053512304595597</v>
      </c>
      <c r="C327" s="2">
        <f t="shared" si="44"/>
        <v>386.78511841670195</v>
      </c>
      <c r="D327" s="2">
        <f t="shared" si="35"/>
        <v>1.5267095204781755</v>
      </c>
      <c r="E327" s="2">
        <f t="shared" si="36"/>
        <v>6.2481174397764461</v>
      </c>
      <c r="F327" s="2">
        <f t="shared" si="40"/>
        <v>6.2481174397764461</v>
      </c>
      <c r="H327" s="37">
        <f>IFERROR(INDEX([1]IPCA_Cheio_x11!$B:$B,MATCH($A327,[1]IPCA_Cheio_x11!$A:$A,0)),"")</f>
        <v>0.57283574407450899</v>
      </c>
      <c r="I327" s="2">
        <f t="shared" si="43"/>
        <v>384.76208415420524</v>
      </c>
      <c r="J327" s="2">
        <f t="shared" si="41"/>
        <v>1.3388540884687883</v>
      </c>
      <c r="K327" s="2">
        <f t="shared" si="42"/>
        <v>5.4639313578449089</v>
      </c>
    </row>
    <row r="328" spans="1:11" x14ac:dyDescent="0.25">
      <c r="A328" s="7">
        <f t="shared" si="39"/>
        <v>44927</v>
      </c>
      <c r="B328" s="37">
        <f>IFERROR(INDEX([1]IPCA_Cheio_sa!$B:$B,MATCH($A328,[1]IPCA_Cheio_sa!$A:$A,0)),"")</f>
        <v>0.42613032793573302</v>
      </c>
      <c r="C328" s="2">
        <f t="shared" si="44"/>
        <v>388.43332711021765</v>
      </c>
      <c r="D328" s="2">
        <f t="shared" ref="D328:D391" si="45">IFERROR(100*(C328/C325-1),"")</f>
        <v>1.3390824971391657</v>
      </c>
      <c r="E328" s="2">
        <f t="shared" ref="E328:E391" si="46">IFERROR(100*((1+D328/100)^4-1),"")</f>
        <v>5.4648821859549113</v>
      </c>
      <c r="F328" s="2">
        <f t="shared" si="40"/>
        <v>5.4648821859549113</v>
      </c>
      <c r="H328" s="37">
        <f>IFERROR(INDEX([1]IPCA_Cheio_x11!$B:$B,MATCH($A328,[1]IPCA_Cheio_x11!$A:$A,0)),"")</f>
        <v>0.61905647842211897</v>
      </c>
      <c r="I328" s="2">
        <f t="shared" si="43"/>
        <v>387.14397876267378</v>
      </c>
      <c r="J328" s="2">
        <f t="shared" si="41"/>
        <v>1.535793174584521</v>
      </c>
      <c r="K328" s="2">
        <f t="shared" si="42"/>
        <v>6.2861468681107091</v>
      </c>
    </row>
    <row r="329" spans="1:11" x14ac:dyDescent="0.25">
      <c r="A329" s="7">
        <f t="shared" si="39"/>
        <v>44958</v>
      </c>
      <c r="B329" s="37">
        <f>IFERROR(INDEX([1]IPCA_Cheio_sa!$B:$B,MATCH($A329,[1]IPCA_Cheio_sa!$A:$A,0)),"")</f>
        <v>0.573023375359763</v>
      </c>
      <c r="C329" s="2">
        <f t="shared" si="44"/>
        <v>390.65914087224684</v>
      </c>
      <c r="D329" s="2">
        <f t="shared" si="45"/>
        <v>1.5475446283588212</v>
      </c>
      <c r="E329" s="2">
        <f t="shared" si="46"/>
        <v>6.3353603939314107</v>
      </c>
      <c r="F329" s="2">
        <f t="shared" si="40"/>
        <v>6.3353603939314107</v>
      </c>
      <c r="H329" s="37">
        <f>IFERROR(INDEX([1]IPCA_Cheio_x11!$B:$B,MATCH($A329,[1]IPCA_Cheio_x11!$A:$A,0)),"")</f>
        <v>0.61506286573250202</v>
      </c>
      <c r="I329" s="2">
        <f t="shared" si="43"/>
        <v>389.52515761296229</v>
      </c>
      <c r="J329" s="2">
        <f t="shared" si="41"/>
        <v>1.8178539626902079</v>
      </c>
      <c r="K329" s="2">
        <f t="shared" si="42"/>
        <v>7.4721052598896831</v>
      </c>
    </row>
    <row r="330" spans="1:11" x14ac:dyDescent="0.25">
      <c r="A330" s="7">
        <f t="shared" si="39"/>
        <v>44986</v>
      </c>
      <c r="B330" s="37">
        <f>IFERROR(INDEX([1]IPCA_Cheio_sa!$B:$B,MATCH($A330,[1]IPCA_Cheio_sa!$A:$A,0)),"")</f>
        <v>0.35734353238265998</v>
      </c>
      <c r="C330" s="2">
        <f t="shared" si="44"/>
        <v>392.05513604581546</v>
      </c>
      <c r="D330" s="2">
        <f t="shared" si="45"/>
        <v>1.3625181989126656</v>
      </c>
      <c r="E330" s="2">
        <f t="shared" si="46"/>
        <v>5.5624753745693312</v>
      </c>
      <c r="F330" s="2">
        <f t="shared" si="40"/>
        <v>5.5624753745693312</v>
      </c>
      <c r="H330" s="37">
        <f>IFERROR(INDEX([1]IPCA_Cheio_x11!$B:$B,MATCH($A330,[1]IPCA_Cheio_x11!$A:$A,0)),"")</f>
        <v>0.455391654080881</v>
      </c>
      <c r="I330" s="2">
        <f t="shared" si="43"/>
        <v>391.2990226712771</v>
      </c>
      <c r="J330" s="2">
        <f t="shared" si="41"/>
        <v>1.6989560006780646</v>
      </c>
      <c r="K330" s="2">
        <f t="shared" si="42"/>
        <v>6.9709810054822574</v>
      </c>
    </row>
    <row r="331" spans="1:11" x14ac:dyDescent="0.25">
      <c r="A331" s="7">
        <f t="shared" si="39"/>
        <v>45017</v>
      </c>
      <c r="B331" s="37">
        <f>IFERROR(INDEX([1]IPCA_Cheio_sa!$B:$B,MATCH($A331,[1]IPCA_Cheio_sa!$A:$A,0)),"")</f>
        <v>0.48683964469521601</v>
      </c>
      <c r="C331" s="2">
        <f t="shared" si="44"/>
        <v>393.9638158771503</v>
      </c>
      <c r="D331" s="2">
        <f t="shared" si="45"/>
        <v>1.423793578186805</v>
      </c>
      <c r="E331" s="2">
        <f t="shared" si="46"/>
        <v>5.8179642304259538</v>
      </c>
      <c r="F331" s="2">
        <f t="shared" si="40"/>
        <v>5.8179642304259538</v>
      </c>
      <c r="H331" s="37">
        <f>IFERROR(INDEX([1]IPCA_Cheio_x11!$B:$B,MATCH($A331,[1]IPCA_Cheio_x11!$A:$A,0)),"")</f>
        <v>0.49933929213843098</v>
      </c>
      <c r="I331" s="2">
        <f t="shared" si="43"/>
        <v>393.2529324412285</v>
      </c>
      <c r="J331" s="2">
        <f t="shared" si="41"/>
        <v>1.5779539431503453</v>
      </c>
      <c r="K331" s="2">
        <f t="shared" si="42"/>
        <v>6.4627898946003848</v>
      </c>
    </row>
    <row r="332" spans="1:11" x14ac:dyDescent="0.25">
      <c r="A332" s="7">
        <f t="shared" si="39"/>
        <v>45047</v>
      </c>
      <c r="B332" s="37">
        <f>IFERROR(INDEX([1]IPCA_Cheio_sa!$B:$B,MATCH($A332,[1]IPCA_Cheio_sa!$A:$A,0)),"")</f>
        <v>0.41552525975874599</v>
      </c>
      <c r="C332" s="2">
        <f t="shared" si="44"/>
        <v>395.60083504642927</v>
      </c>
      <c r="D332" s="2">
        <f t="shared" si="45"/>
        <v>1.2649631500107228</v>
      </c>
      <c r="E332" s="2">
        <f t="shared" si="46"/>
        <v>5.1566727098077969</v>
      </c>
      <c r="F332" s="2">
        <f t="shared" si="40"/>
        <v>5.1566727098077969</v>
      </c>
      <c r="H332" s="37">
        <f>IFERROR(INDEX([1]IPCA_Cheio_x11!$B:$B,MATCH($A332,[1]IPCA_Cheio_x11!$A:$A,0)),"")</f>
        <v>0.471591721664814</v>
      </c>
      <c r="I332" s="2">
        <f t="shared" si="43"/>
        <v>395.10748071582549</v>
      </c>
      <c r="J332" s="2">
        <f t="shared" si="41"/>
        <v>1.4331097732100506</v>
      </c>
      <c r="K332" s="2">
        <f t="shared" si="42"/>
        <v>5.8568488586909551</v>
      </c>
    </row>
    <row r="333" spans="1:11" x14ac:dyDescent="0.25">
      <c r="A333" s="7">
        <f t="shared" si="39"/>
        <v>45078</v>
      </c>
      <c r="B333" s="37">
        <f>IFERROR(INDEX([1]IPCA_Cheio_sa!$B:$B,MATCH($A333,[1]IPCA_Cheio_sa!$A:$A,0)),"")</f>
        <v>0.41658012009143602</v>
      </c>
      <c r="C333" s="2">
        <f t="shared" si="44"/>
        <v>397.24882948014834</v>
      </c>
      <c r="D333" s="2">
        <f t="shared" si="45"/>
        <v>1.3247354662192068</v>
      </c>
      <c r="E333" s="2">
        <f t="shared" si="46"/>
        <v>5.4051703120175265</v>
      </c>
      <c r="F333" s="2">
        <f t="shared" si="40"/>
        <v>5.4051703120175265</v>
      </c>
      <c r="H333" s="37">
        <f>IFERROR(INDEX([1]IPCA_Cheio_x11!$B:$B,MATCH($A333,[1]IPCA_Cheio_x11!$A:$A,0)),"")</f>
        <v>0.41082609161952399</v>
      </c>
      <c r="I333" s="2">
        <f t="shared" si="43"/>
        <v>396.73068533654668</v>
      </c>
      <c r="J333" s="2">
        <f t="shared" si="41"/>
        <v>1.388110460432368</v>
      </c>
      <c r="K333" s="2">
        <f t="shared" si="42"/>
        <v>5.6691264661220098</v>
      </c>
    </row>
    <row r="334" spans="1:11" x14ac:dyDescent="0.25">
      <c r="A334" s="7">
        <f t="shared" si="39"/>
        <v>45108</v>
      </c>
      <c r="B334" s="37" t="str">
        <f>IFERROR(INDEX([1]IPCA_Cheio_sa!$B:$B,MATCH($A334,[1]IPCA_Cheio_sa!$A:$A,0)),"")</f>
        <v/>
      </c>
      <c r="C334" s="2" t="str">
        <f t="shared" si="44"/>
        <v/>
      </c>
      <c r="D334" s="2" t="str">
        <f t="shared" si="45"/>
        <v/>
      </c>
      <c r="E334" s="2" t="str">
        <f t="shared" si="46"/>
        <v/>
      </c>
      <c r="F334" s="2" t="str">
        <f t="shared" si="40"/>
        <v/>
      </c>
      <c r="H334" s="37" t="str">
        <f>IFERROR(INDEX([1]IPCA_Cheio_x11!$B:$B,MATCH($A334,[1]IPCA_Cheio_x11!$A:$A,0)),"")</f>
        <v/>
      </c>
      <c r="I334" s="2" t="str">
        <f t="shared" si="43"/>
        <v/>
      </c>
      <c r="J334" s="2" t="str">
        <f t="shared" si="41"/>
        <v/>
      </c>
      <c r="K334" s="2" t="str">
        <f t="shared" si="42"/>
        <v/>
      </c>
    </row>
    <row r="335" spans="1:11" x14ac:dyDescent="0.25">
      <c r="A335" s="7">
        <f t="shared" si="39"/>
        <v>45139</v>
      </c>
      <c r="B335" s="37" t="str">
        <f>IFERROR(INDEX([1]IPCA_Cheio_sa!$B:$B,MATCH($A335,[1]IPCA_Cheio_sa!$A:$A,0)),"")</f>
        <v/>
      </c>
      <c r="C335" s="2" t="str">
        <f t="shared" si="44"/>
        <v/>
      </c>
      <c r="D335" s="2" t="str">
        <f t="shared" si="45"/>
        <v/>
      </c>
      <c r="E335" s="2" t="str">
        <f t="shared" si="46"/>
        <v/>
      </c>
      <c r="F335" s="2" t="str">
        <f t="shared" si="40"/>
        <v/>
      </c>
      <c r="H335" s="37" t="str">
        <f>IFERROR(INDEX([1]IPCA_Cheio_x11!$B:$B,MATCH($A335,[1]IPCA_Cheio_x11!$A:$A,0)),"")</f>
        <v/>
      </c>
      <c r="I335" s="2" t="str">
        <f t="shared" si="43"/>
        <v/>
      </c>
      <c r="J335" s="2" t="str">
        <f t="shared" si="41"/>
        <v/>
      </c>
      <c r="K335" s="2" t="str">
        <f t="shared" si="42"/>
        <v/>
      </c>
    </row>
    <row r="336" spans="1:11" x14ac:dyDescent="0.25">
      <c r="A336" s="7">
        <f t="shared" si="39"/>
        <v>45170</v>
      </c>
      <c r="B336" s="37" t="str">
        <f>IFERROR(INDEX([1]IPCA_Cheio_sa!$B:$B,MATCH($A336,[1]IPCA_Cheio_sa!$A:$A,0)),"")</f>
        <v/>
      </c>
      <c r="C336" s="2" t="str">
        <f t="shared" si="44"/>
        <v/>
      </c>
      <c r="D336" s="2" t="str">
        <f t="shared" si="45"/>
        <v/>
      </c>
      <c r="E336" s="2" t="str">
        <f t="shared" si="46"/>
        <v/>
      </c>
      <c r="F336" s="2" t="str">
        <f t="shared" si="40"/>
        <v/>
      </c>
      <c r="H336" s="37" t="str">
        <f>IFERROR(INDEX([1]IPCA_Cheio_x11!$B:$B,MATCH($A336,[1]IPCA_Cheio_x11!$A:$A,0)),"")</f>
        <v/>
      </c>
      <c r="I336" s="2" t="str">
        <f t="shared" si="43"/>
        <v/>
      </c>
      <c r="J336" s="2" t="str">
        <f t="shared" si="41"/>
        <v/>
      </c>
      <c r="K336" s="2" t="str">
        <f t="shared" si="42"/>
        <v/>
      </c>
    </row>
    <row r="337" spans="1:11" x14ac:dyDescent="0.25">
      <c r="A337" s="7">
        <f t="shared" si="39"/>
        <v>45200</v>
      </c>
      <c r="B337" s="37" t="str">
        <f>IFERROR(INDEX([1]IPCA_Cheio_sa!$B:$B,MATCH($A337,[1]IPCA_Cheio_sa!$A:$A,0)),"")</f>
        <v/>
      </c>
      <c r="C337" s="2" t="str">
        <f t="shared" si="44"/>
        <v/>
      </c>
      <c r="D337" s="2" t="str">
        <f t="shared" si="45"/>
        <v/>
      </c>
      <c r="E337" s="2" t="str">
        <f t="shared" si="46"/>
        <v/>
      </c>
      <c r="F337" s="2" t="str">
        <f t="shared" si="40"/>
        <v/>
      </c>
      <c r="H337" s="37" t="str">
        <f>IFERROR(INDEX([1]IPCA_Cheio_x11!$B:$B,MATCH($A337,[1]IPCA_Cheio_x11!$A:$A,0)),"")</f>
        <v/>
      </c>
      <c r="I337" s="2" t="str">
        <f t="shared" si="43"/>
        <v/>
      </c>
      <c r="J337" s="2" t="str">
        <f t="shared" si="41"/>
        <v/>
      </c>
      <c r="K337" s="2" t="str">
        <f t="shared" si="42"/>
        <v/>
      </c>
    </row>
    <row r="338" spans="1:11" x14ac:dyDescent="0.25">
      <c r="A338" s="7">
        <f t="shared" si="39"/>
        <v>45231</v>
      </c>
      <c r="B338" s="37" t="str">
        <f>IFERROR(INDEX([1]IPCA_Cheio_sa!$B:$B,MATCH($A338,[1]IPCA_Cheio_sa!$A:$A,0)),"")</f>
        <v/>
      </c>
      <c r="C338" s="2" t="str">
        <f t="shared" si="44"/>
        <v/>
      </c>
      <c r="D338" s="2" t="str">
        <f t="shared" si="45"/>
        <v/>
      </c>
      <c r="E338" s="2" t="str">
        <f t="shared" si="46"/>
        <v/>
      </c>
      <c r="F338" s="2" t="str">
        <f t="shared" si="40"/>
        <v/>
      </c>
      <c r="H338" s="37" t="str">
        <f>IFERROR(INDEX([1]IPCA_Cheio_x11!$B:$B,MATCH($A338,[1]IPCA_Cheio_x11!$A:$A,0)),"")</f>
        <v/>
      </c>
      <c r="I338" s="2" t="str">
        <f t="shared" si="43"/>
        <v/>
      </c>
      <c r="J338" s="2" t="str">
        <f t="shared" si="41"/>
        <v/>
      </c>
      <c r="K338" s="2" t="str">
        <f t="shared" si="42"/>
        <v/>
      </c>
    </row>
    <row r="339" spans="1:11" x14ac:dyDescent="0.25">
      <c r="A339" s="7">
        <f t="shared" si="39"/>
        <v>45261</v>
      </c>
      <c r="B339" s="37" t="str">
        <f>IFERROR(INDEX([1]IPCA_Cheio_sa!$B:$B,MATCH($A339,[1]IPCA_Cheio_sa!$A:$A,0)),"")</f>
        <v/>
      </c>
      <c r="C339" s="2" t="str">
        <f t="shared" si="44"/>
        <v/>
      </c>
      <c r="D339" s="2" t="str">
        <f t="shared" si="45"/>
        <v/>
      </c>
      <c r="E339" s="2" t="str">
        <f t="shared" si="46"/>
        <v/>
      </c>
      <c r="F339" s="2" t="str">
        <f t="shared" si="40"/>
        <v/>
      </c>
      <c r="H339" s="37" t="str">
        <f>IFERROR(INDEX([1]IPCA_Cheio_x11!$B:$B,MATCH($A339,[1]IPCA_Cheio_x11!$A:$A,0)),"")</f>
        <v/>
      </c>
      <c r="I339" s="2" t="str">
        <f t="shared" si="43"/>
        <v/>
      </c>
      <c r="J339" s="2" t="str">
        <f t="shared" si="41"/>
        <v/>
      </c>
      <c r="K339" s="2" t="str">
        <f t="shared" si="42"/>
        <v/>
      </c>
    </row>
    <row r="340" spans="1:11" x14ac:dyDescent="0.25">
      <c r="A340" s="7">
        <f t="shared" si="39"/>
        <v>45292</v>
      </c>
      <c r="B340" s="37" t="str">
        <f>IFERROR(INDEX([1]IPCA_Cheio_sa!$B:$B,MATCH($A340,[1]IPCA_Cheio_sa!$A:$A,0)),"")</f>
        <v/>
      </c>
      <c r="C340" s="2" t="str">
        <f t="shared" si="44"/>
        <v/>
      </c>
      <c r="D340" s="2" t="str">
        <f t="shared" si="45"/>
        <v/>
      </c>
      <c r="E340" s="2" t="str">
        <f t="shared" si="46"/>
        <v/>
      </c>
      <c r="F340" s="2" t="str">
        <f t="shared" si="40"/>
        <v/>
      </c>
      <c r="H340" s="37" t="str">
        <f>IFERROR(INDEX([1]IPCA_Cheio_x11!$B:$B,MATCH($A340,[1]IPCA_Cheio_x11!$A:$A,0)),"")</f>
        <v/>
      </c>
      <c r="I340" s="2" t="str">
        <f t="shared" si="43"/>
        <v/>
      </c>
      <c r="J340" s="2" t="str">
        <f t="shared" si="41"/>
        <v/>
      </c>
      <c r="K340" s="2" t="str">
        <f t="shared" si="42"/>
        <v/>
      </c>
    </row>
    <row r="341" spans="1:11" x14ac:dyDescent="0.25">
      <c r="A341" s="7">
        <f t="shared" si="39"/>
        <v>45323</v>
      </c>
      <c r="B341" s="37" t="str">
        <f>IFERROR(INDEX([1]IPCA_Cheio_sa!$B:$B,MATCH($A341,[1]IPCA_Cheio_sa!$A:$A,0)),"")</f>
        <v/>
      </c>
      <c r="C341" s="2" t="str">
        <f t="shared" si="44"/>
        <v/>
      </c>
      <c r="D341" s="2" t="str">
        <f t="shared" si="45"/>
        <v/>
      </c>
      <c r="E341" s="2" t="str">
        <f t="shared" si="46"/>
        <v/>
      </c>
      <c r="F341" s="2" t="str">
        <f t="shared" si="40"/>
        <v/>
      </c>
      <c r="H341" s="37" t="str">
        <f>IFERROR(INDEX([1]IPCA_Cheio_x11!$B:$B,MATCH($A341,[1]IPCA_Cheio_x11!$A:$A,0)),"")</f>
        <v/>
      </c>
      <c r="I341" s="2" t="str">
        <f t="shared" si="43"/>
        <v/>
      </c>
      <c r="J341" s="2" t="str">
        <f t="shared" si="41"/>
        <v/>
      </c>
      <c r="K341" s="2" t="str">
        <f t="shared" si="42"/>
        <v/>
      </c>
    </row>
    <row r="342" spans="1:11" x14ac:dyDescent="0.25">
      <c r="A342" s="7">
        <f t="shared" si="39"/>
        <v>45352</v>
      </c>
      <c r="B342" s="37" t="str">
        <f>IFERROR(INDEX([1]IPCA_Cheio_sa!$B:$B,MATCH($A342,[1]IPCA_Cheio_sa!$A:$A,0)),"")</f>
        <v/>
      </c>
      <c r="C342" s="2" t="str">
        <f t="shared" si="44"/>
        <v/>
      </c>
      <c r="D342" s="2" t="str">
        <f t="shared" si="45"/>
        <v/>
      </c>
      <c r="E342" s="2" t="str">
        <f t="shared" si="46"/>
        <v/>
      </c>
      <c r="F342" s="2" t="str">
        <f t="shared" si="40"/>
        <v/>
      </c>
      <c r="H342" s="37" t="str">
        <f>IFERROR(INDEX([1]IPCA_Cheio_x11!$B:$B,MATCH($A342,[1]IPCA_Cheio_x11!$A:$A,0)),"")</f>
        <v/>
      </c>
      <c r="I342" s="2" t="str">
        <f t="shared" si="43"/>
        <v/>
      </c>
      <c r="J342" s="2" t="str">
        <f t="shared" si="41"/>
        <v/>
      </c>
      <c r="K342" s="2" t="str">
        <f t="shared" si="42"/>
        <v/>
      </c>
    </row>
    <row r="343" spans="1:11" x14ac:dyDescent="0.25">
      <c r="A343" s="7">
        <f t="shared" si="39"/>
        <v>45383</v>
      </c>
      <c r="B343" s="37" t="str">
        <f>IFERROR(INDEX([1]IPCA_Cheio_sa!$B:$B,MATCH($A343,[1]IPCA_Cheio_sa!$A:$A,0)),"")</f>
        <v/>
      </c>
      <c r="C343" s="2" t="str">
        <f t="shared" si="44"/>
        <v/>
      </c>
      <c r="D343" s="2" t="str">
        <f t="shared" si="45"/>
        <v/>
      </c>
      <c r="E343" s="2" t="str">
        <f t="shared" si="46"/>
        <v/>
      </c>
      <c r="F343" s="2" t="str">
        <f t="shared" si="40"/>
        <v/>
      </c>
      <c r="H343" s="37" t="str">
        <f>IFERROR(INDEX([1]IPCA_Cheio_x11!$B:$B,MATCH($A343,[1]IPCA_Cheio_x11!$A:$A,0)),"")</f>
        <v/>
      </c>
      <c r="I343" s="2" t="str">
        <f t="shared" si="43"/>
        <v/>
      </c>
      <c r="J343" s="2" t="str">
        <f t="shared" si="41"/>
        <v/>
      </c>
      <c r="K343" s="2" t="str">
        <f t="shared" si="42"/>
        <v/>
      </c>
    </row>
    <row r="344" spans="1:11" x14ac:dyDescent="0.25">
      <c r="A344" s="7">
        <f t="shared" si="39"/>
        <v>45413</v>
      </c>
      <c r="B344" s="37" t="str">
        <f>IFERROR(INDEX([1]IPCA_Cheio_sa!$B:$B,MATCH($A344,[1]IPCA_Cheio_sa!$A:$A,0)),"")</f>
        <v/>
      </c>
      <c r="C344" s="2" t="str">
        <f t="shared" si="44"/>
        <v/>
      </c>
      <c r="D344" s="2" t="str">
        <f t="shared" si="45"/>
        <v/>
      </c>
      <c r="E344" s="2" t="str">
        <f t="shared" si="46"/>
        <v/>
      </c>
      <c r="F344" s="2" t="str">
        <f t="shared" si="40"/>
        <v/>
      </c>
      <c r="H344" s="37" t="str">
        <f>IFERROR(INDEX([1]IPCA_Cheio_x11!$B:$B,MATCH($A344,[1]IPCA_Cheio_x11!$A:$A,0)),"")</f>
        <v/>
      </c>
      <c r="I344" s="2" t="str">
        <f t="shared" si="43"/>
        <v/>
      </c>
      <c r="J344" s="2" t="str">
        <f t="shared" si="41"/>
        <v/>
      </c>
      <c r="K344" s="2" t="str">
        <f t="shared" si="42"/>
        <v/>
      </c>
    </row>
    <row r="345" spans="1:11" x14ac:dyDescent="0.25">
      <c r="A345" s="7">
        <f t="shared" si="39"/>
        <v>45444</v>
      </c>
      <c r="B345" s="37" t="str">
        <f>IFERROR(INDEX([1]IPCA_Cheio_sa!$B:$B,MATCH($A345,[1]IPCA_Cheio_sa!$A:$A,0)),"")</f>
        <v/>
      </c>
      <c r="C345" s="2" t="str">
        <f t="shared" si="44"/>
        <v/>
      </c>
      <c r="D345" s="2" t="str">
        <f t="shared" si="45"/>
        <v/>
      </c>
      <c r="E345" s="2" t="str">
        <f t="shared" si="46"/>
        <v/>
      </c>
      <c r="F345" s="2" t="str">
        <f t="shared" si="40"/>
        <v/>
      </c>
      <c r="H345" s="37" t="str">
        <f>IFERROR(INDEX([1]IPCA_Cheio_x11!$B:$B,MATCH($A345,[1]IPCA_Cheio_x11!$A:$A,0)),"")</f>
        <v/>
      </c>
      <c r="I345" s="2" t="str">
        <f t="shared" si="43"/>
        <v/>
      </c>
      <c r="J345" s="2" t="str">
        <f t="shared" si="41"/>
        <v/>
      </c>
      <c r="K345" s="2" t="str">
        <f t="shared" si="42"/>
        <v/>
      </c>
    </row>
    <row r="346" spans="1:11" x14ac:dyDescent="0.25">
      <c r="A346" s="7">
        <f t="shared" si="39"/>
        <v>45474</v>
      </c>
      <c r="B346" s="37" t="str">
        <f>IFERROR(INDEX([1]IPCA_Cheio_sa!$B:$B,MATCH($A346,[1]IPCA_Cheio_sa!$A:$A,0)),"")</f>
        <v/>
      </c>
      <c r="C346" s="2" t="str">
        <f t="shared" si="44"/>
        <v/>
      </c>
      <c r="D346" s="2" t="str">
        <f t="shared" si="45"/>
        <v/>
      </c>
      <c r="E346" s="2" t="str">
        <f t="shared" si="46"/>
        <v/>
      </c>
      <c r="F346" s="2" t="str">
        <f t="shared" si="40"/>
        <v/>
      </c>
      <c r="H346" s="37" t="str">
        <f>IFERROR(INDEX([1]IPCA_Cheio_x11!$B:$B,MATCH($A346,[1]IPCA_Cheio_x11!$A:$A,0)),"")</f>
        <v/>
      </c>
      <c r="I346" s="2" t="str">
        <f t="shared" si="43"/>
        <v/>
      </c>
      <c r="J346" s="2" t="str">
        <f t="shared" si="41"/>
        <v/>
      </c>
      <c r="K346" s="2" t="str">
        <f t="shared" si="42"/>
        <v/>
      </c>
    </row>
    <row r="347" spans="1:11" x14ac:dyDescent="0.25">
      <c r="A347" s="7">
        <f t="shared" si="39"/>
        <v>45505</v>
      </c>
      <c r="B347" s="37" t="str">
        <f>IFERROR(INDEX([1]IPCA_Cheio_sa!$B:$B,MATCH($A347,[1]IPCA_Cheio_sa!$A:$A,0)),"")</f>
        <v/>
      </c>
      <c r="C347" s="2" t="str">
        <f t="shared" si="44"/>
        <v/>
      </c>
      <c r="D347" s="2" t="str">
        <f t="shared" si="45"/>
        <v/>
      </c>
      <c r="E347" s="2" t="str">
        <f t="shared" si="46"/>
        <v/>
      </c>
      <c r="F347" s="2" t="str">
        <f t="shared" si="40"/>
        <v/>
      </c>
      <c r="H347" s="37" t="str">
        <f>IFERROR(INDEX([1]IPCA_Cheio_x11!$B:$B,MATCH($A347,[1]IPCA_Cheio_x11!$A:$A,0)),"")</f>
        <v/>
      </c>
      <c r="I347" s="2" t="str">
        <f t="shared" si="43"/>
        <v/>
      </c>
      <c r="J347" s="2" t="str">
        <f t="shared" si="41"/>
        <v/>
      </c>
      <c r="K347" s="2" t="str">
        <f t="shared" si="42"/>
        <v/>
      </c>
    </row>
    <row r="348" spans="1:11" x14ac:dyDescent="0.25">
      <c r="A348" s="7">
        <f t="shared" si="39"/>
        <v>45536</v>
      </c>
      <c r="B348" s="37" t="str">
        <f>IFERROR(INDEX([1]IPCA_Cheio_sa!$B:$B,MATCH($A348,[1]IPCA_Cheio_sa!$A:$A,0)),"")</f>
        <v/>
      </c>
      <c r="C348" s="2" t="str">
        <f t="shared" si="44"/>
        <v/>
      </c>
      <c r="D348" s="2" t="str">
        <f t="shared" si="45"/>
        <v/>
      </c>
      <c r="E348" s="2" t="str">
        <f t="shared" si="46"/>
        <v/>
      </c>
      <c r="F348" s="2" t="str">
        <f t="shared" si="40"/>
        <v/>
      </c>
      <c r="H348" s="37" t="str">
        <f>IFERROR(INDEX([1]IPCA_Cheio_x11!$B:$B,MATCH($A348,[1]IPCA_Cheio_x11!$A:$A,0)),"")</f>
        <v/>
      </c>
      <c r="I348" s="2" t="str">
        <f t="shared" si="43"/>
        <v/>
      </c>
      <c r="J348" s="2" t="str">
        <f t="shared" si="41"/>
        <v/>
      </c>
      <c r="K348" s="2" t="str">
        <f t="shared" si="42"/>
        <v/>
      </c>
    </row>
    <row r="349" spans="1:11" x14ac:dyDescent="0.25">
      <c r="A349" s="7">
        <f t="shared" si="39"/>
        <v>45566</v>
      </c>
      <c r="B349" s="37" t="str">
        <f>IFERROR(INDEX([1]IPCA_Cheio_sa!$B:$B,MATCH($A349,[1]IPCA_Cheio_sa!$A:$A,0)),"")</f>
        <v/>
      </c>
      <c r="C349" s="2" t="str">
        <f t="shared" si="44"/>
        <v/>
      </c>
      <c r="D349" s="2" t="str">
        <f t="shared" si="45"/>
        <v/>
      </c>
      <c r="E349" s="2" t="str">
        <f t="shared" si="46"/>
        <v/>
      </c>
      <c r="F349" s="2" t="str">
        <f t="shared" si="40"/>
        <v/>
      </c>
      <c r="H349" s="37" t="str">
        <f>IFERROR(INDEX([1]IPCA_Cheio_x11!$B:$B,MATCH($A349,[1]IPCA_Cheio_x11!$A:$A,0)),"")</f>
        <v/>
      </c>
      <c r="I349" s="2" t="str">
        <f t="shared" si="43"/>
        <v/>
      </c>
      <c r="J349" s="2" t="str">
        <f t="shared" si="41"/>
        <v/>
      </c>
      <c r="K349" s="2" t="str">
        <f t="shared" si="42"/>
        <v/>
      </c>
    </row>
    <row r="350" spans="1:11" x14ac:dyDescent="0.25">
      <c r="A350" s="7">
        <f t="shared" si="39"/>
        <v>45597</v>
      </c>
      <c r="B350" s="37" t="str">
        <f>IFERROR(INDEX([1]IPCA_Cheio_sa!$B:$B,MATCH($A350,[1]IPCA_Cheio_sa!$A:$A,0)),"")</f>
        <v/>
      </c>
      <c r="C350" s="2" t="str">
        <f t="shared" si="44"/>
        <v/>
      </c>
      <c r="D350" s="2" t="str">
        <f t="shared" si="45"/>
        <v/>
      </c>
      <c r="E350" s="2" t="str">
        <f t="shared" si="46"/>
        <v/>
      </c>
      <c r="F350" s="2" t="str">
        <f t="shared" si="40"/>
        <v/>
      </c>
      <c r="H350" s="37" t="str">
        <f>IFERROR(INDEX([1]IPCA_Cheio_x11!$B:$B,MATCH($A350,[1]IPCA_Cheio_x11!$A:$A,0)),"")</f>
        <v/>
      </c>
      <c r="I350" s="2" t="str">
        <f t="shared" si="43"/>
        <v/>
      </c>
      <c r="J350" s="2" t="str">
        <f t="shared" si="41"/>
        <v/>
      </c>
      <c r="K350" s="2" t="str">
        <f t="shared" si="42"/>
        <v/>
      </c>
    </row>
    <row r="351" spans="1:11" x14ac:dyDescent="0.25">
      <c r="A351" s="7">
        <f t="shared" si="39"/>
        <v>45627</v>
      </c>
      <c r="B351" s="37" t="str">
        <f>IFERROR(INDEX([1]IPCA_Cheio_sa!$B:$B,MATCH($A351,[1]IPCA_Cheio_sa!$A:$A,0)),"")</f>
        <v/>
      </c>
      <c r="C351" s="2" t="str">
        <f t="shared" si="44"/>
        <v/>
      </c>
      <c r="D351" s="2" t="str">
        <f t="shared" si="45"/>
        <v/>
      </c>
      <c r="E351" s="2" t="str">
        <f t="shared" si="46"/>
        <v/>
      </c>
      <c r="F351" s="2" t="str">
        <f t="shared" si="40"/>
        <v/>
      </c>
      <c r="H351" s="37" t="str">
        <f>IFERROR(INDEX([1]IPCA_Cheio_x11!$B:$B,MATCH($A351,[1]IPCA_Cheio_x11!$A:$A,0)),"")</f>
        <v/>
      </c>
      <c r="I351" s="2" t="str">
        <f t="shared" si="43"/>
        <v/>
      </c>
      <c r="J351" s="2" t="str">
        <f t="shared" si="41"/>
        <v/>
      </c>
      <c r="K351" s="2" t="str">
        <f t="shared" si="42"/>
        <v/>
      </c>
    </row>
    <row r="352" spans="1:11" x14ac:dyDescent="0.25">
      <c r="A352" s="7">
        <f t="shared" si="39"/>
        <v>45658</v>
      </c>
      <c r="B352" s="37" t="str">
        <f>IFERROR(INDEX([1]IPCA_Cheio_sa!$B:$B,MATCH($A352,[1]IPCA_Cheio_sa!$A:$A,0)),"")</f>
        <v/>
      </c>
      <c r="C352" s="2" t="str">
        <f t="shared" si="44"/>
        <v/>
      </c>
      <c r="D352" s="2" t="str">
        <f t="shared" si="45"/>
        <v/>
      </c>
      <c r="E352" s="2" t="str">
        <f t="shared" si="46"/>
        <v/>
      </c>
      <c r="F352" s="2" t="str">
        <f t="shared" si="40"/>
        <v/>
      </c>
      <c r="H352" s="37" t="str">
        <f>IFERROR(INDEX([1]IPCA_Cheio_x11!$B:$B,MATCH($A352,[1]IPCA_Cheio_x11!$A:$A,0)),"")</f>
        <v/>
      </c>
      <c r="I352" s="2" t="str">
        <f t="shared" si="43"/>
        <v/>
      </c>
      <c r="J352" s="2" t="str">
        <f t="shared" si="41"/>
        <v/>
      </c>
      <c r="K352" s="2" t="str">
        <f t="shared" si="42"/>
        <v/>
      </c>
    </row>
    <row r="353" spans="1:11" x14ac:dyDescent="0.25">
      <c r="A353" s="7">
        <f t="shared" si="39"/>
        <v>45689</v>
      </c>
      <c r="B353" s="37" t="str">
        <f>IFERROR(INDEX([1]IPCA_Cheio_sa!$B:$B,MATCH($A353,[1]IPCA_Cheio_sa!$A:$A,0)),"")</f>
        <v/>
      </c>
      <c r="C353" s="2" t="str">
        <f t="shared" si="44"/>
        <v/>
      </c>
      <c r="D353" s="2" t="str">
        <f t="shared" si="45"/>
        <v/>
      </c>
      <c r="E353" s="2" t="str">
        <f t="shared" si="46"/>
        <v/>
      </c>
      <c r="F353" s="2" t="str">
        <f t="shared" si="40"/>
        <v/>
      </c>
      <c r="H353" s="37" t="str">
        <f>IFERROR(INDEX([1]IPCA_Cheio_x11!$B:$B,MATCH($A353,[1]IPCA_Cheio_x11!$A:$A,0)),"")</f>
        <v/>
      </c>
      <c r="I353" s="2" t="str">
        <f t="shared" si="43"/>
        <v/>
      </c>
      <c r="J353" s="2" t="str">
        <f t="shared" si="41"/>
        <v/>
      </c>
      <c r="K353" s="2" t="str">
        <f t="shared" si="42"/>
        <v/>
      </c>
    </row>
    <row r="354" spans="1:11" x14ac:dyDescent="0.25">
      <c r="A354" s="7">
        <f t="shared" si="39"/>
        <v>45717</v>
      </c>
      <c r="B354" s="37" t="str">
        <f>IFERROR(INDEX([1]IPCA_Cheio_sa!$B:$B,MATCH($A354,[1]IPCA_Cheio_sa!$A:$A,0)),"")</f>
        <v/>
      </c>
      <c r="C354" s="2" t="str">
        <f t="shared" si="44"/>
        <v/>
      </c>
      <c r="D354" s="2" t="str">
        <f t="shared" si="45"/>
        <v/>
      </c>
      <c r="E354" s="2" t="str">
        <f t="shared" si="46"/>
        <v/>
      </c>
      <c r="F354" s="2" t="str">
        <f t="shared" si="40"/>
        <v/>
      </c>
      <c r="H354" s="37" t="str">
        <f>IFERROR(INDEX([1]IPCA_Cheio_x11!$B:$B,MATCH($A354,[1]IPCA_Cheio_x11!$A:$A,0)),"")</f>
        <v/>
      </c>
      <c r="I354" s="2" t="str">
        <f t="shared" si="43"/>
        <v/>
      </c>
      <c r="J354" s="2" t="str">
        <f t="shared" si="41"/>
        <v/>
      </c>
      <c r="K354" s="2" t="str">
        <f t="shared" si="42"/>
        <v/>
      </c>
    </row>
    <row r="355" spans="1:11" x14ac:dyDescent="0.25">
      <c r="A355" s="7">
        <f t="shared" si="39"/>
        <v>45748</v>
      </c>
      <c r="B355" s="37" t="str">
        <f>IFERROR(INDEX([1]IPCA_Cheio_sa!$B:$B,MATCH($A355,[1]IPCA_Cheio_sa!$A:$A,0)),"")</f>
        <v/>
      </c>
      <c r="C355" s="2" t="str">
        <f t="shared" si="44"/>
        <v/>
      </c>
      <c r="D355" s="2" t="str">
        <f t="shared" si="45"/>
        <v/>
      </c>
      <c r="E355" s="2" t="str">
        <f t="shared" si="46"/>
        <v/>
      </c>
      <c r="F355" s="2" t="str">
        <f t="shared" si="40"/>
        <v/>
      </c>
      <c r="H355" s="37" t="str">
        <f>IFERROR(INDEX([1]IPCA_Cheio_x11!$B:$B,MATCH($A355,[1]IPCA_Cheio_x11!$A:$A,0)),"")</f>
        <v/>
      </c>
      <c r="I355" s="2" t="str">
        <f t="shared" si="43"/>
        <v/>
      </c>
      <c r="J355" s="2" t="str">
        <f t="shared" si="41"/>
        <v/>
      </c>
      <c r="K355" s="2" t="str">
        <f t="shared" si="42"/>
        <v/>
      </c>
    </row>
    <row r="356" spans="1:11" x14ac:dyDescent="0.25">
      <c r="A356" s="7">
        <f t="shared" si="39"/>
        <v>45778</v>
      </c>
      <c r="B356" s="37" t="str">
        <f>IFERROR(INDEX([1]IPCA_Cheio_sa!$B:$B,MATCH($A356,[1]IPCA_Cheio_sa!$A:$A,0)),"")</f>
        <v/>
      </c>
      <c r="C356" s="2" t="str">
        <f t="shared" si="44"/>
        <v/>
      </c>
      <c r="D356" s="2" t="str">
        <f t="shared" si="45"/>
        <v/>
      </c>
      <c r="E356" s="2" t="str">
        <f t="shared" si="46"/>
        <v/>
      </c>
      <c r="F356" s="2" t="str">
        <f t="shared" si="40"/>
        <v/>
      </c>
      <c r="H356" s="37" t="str">
        <f>IFERROR(INDEX([1]IPCA_Cheio_x11!$B:$B,MATCH($A356,[1]IPCA_Cheio_x11!$A:$A,0)),"")</f>
        <v/>
      </c>
      <c r="I356" s="2" t="str">
        <f t="shared" si="43"/>
        <v/>
      </c>
      <c r="J356" s="2" t="str">
        <f t="shared" si="41"/>
        <v/>
      </c>
      <c r="K356" s="2" t="str">
        <f t="shared" si="42"/>
        <v/>
      </c>
    </row>
    <row r="357" spans="1:11" x14ac:dyDescent="0.25">
      <c r="A357" s="7">
        <f t="shared" si="39"/>
        <v>45809</v>
      </c>
      <c r="B357" s="37" t="str">
        <f>IFERROR(INDEX([1]IPCA_Cheio_sa!$B:$B,MATCH($A357,[1]IPCA_Cheio_sa!$A:$A,0)),"")</f>
        <v/>
      </c>
      <c r="C357" s="2" t="str">
        <f t="shared" si="44"/>
        <v/>
      </c>
      <c r="D357" s="2" t="str">
        <f t="shared" si="45"/>
        <v/>
      </c>
      <c r="E357" s="2" t="str">
        <f t="shared" si="46"/>
        <v/>
      </c>
      <c r="F357" s="2" t="str">
        <f t="shared" si="40"/>
        <v/>
      </c>
      <c r="H357" s="37" t="str">
        <f>IFERROR(INDEX([1]IPCA_Cheio_x11!$B:$B,MATCH($A357,[1]IPCA_Cheio_x11!$A:$A,0)),"")</f>
        <v/>
      </c>
      <c r="I357" s="2" t="str">
        <f t="shared" si="43"/>
        <v/>
      </c>
      <c r="J357" s="2" t="str">
        <f t="shared" si="41"/>
        <v/>
      </c>
      <c r="K357" s="2" t="str">
        <f t="shared" si="42"/>
        <v/>
      </c>
    </row>
    <row r="358" spans="1:11" x14ac:dyDescent="0.25">
      <c r="A358" s="7">
        <f t="shared" si="39"/>
        <v>45839</v>
      </c>
      <c r="B358" s="37" t="str">
        <f>IFERROR(INDEX([1]IPCA_Cheio_sa!$B:$B,MATCH($A358,[1]IPCA_Cheio_sa!$A:$A,0)),"")</f>
        <v/>
      </c>
      <c r="C358" s="2" t="str">
        <f t="shared" si="44"/>
        <v/>
      </c>
      <c r="D358" s="2" t="str">
        <f t="shared" si="45"/>
        <v/>
      </c>
      <c r="E358" s="2" t="str">
        <f t="shared" si="46"/>
        <v/>
      </c>
      <c r="F358" s="2" t="str">
        <f t="shared" si="40"/>
        <v/>
      </c>
      <c r="H358" s="37" t="str">
        <f>IFERROR(INDEX([1]IPCA_Cheio_x11!$B:$B,MATCH($A358,[1]IPCA_Cheio_x11!$A:$A,0)),"")</f>
        <v/>
      </c>
      <c r="I358" s="2" t="str">
        <f t="shared" si="43"/>
        <v/>
      </c>
      <c r="J358" s="2" t="str">
        <f t="shared" si="41"/>
        <v/>
      </c>
      <c r="K358" s="2" t="str">
        <f t="shared" si="42"/>
        <v/>
      </c>
    </row>
    <row r="359" spans="1:11" x14ac:dyDescent="0.25">
      <c r="A359" s="7">
        <f t="shared" si="39"/>
        <v>45870</v>
      </c>
      <c r="B359" s="37" t="str">
        <f>IFERROR(INDEX([1]IPCA_Cheio_sa!$B:$B,MATCH($A359,[1]IPCA_Cheio_sa!$A:$A,0)),"")</f>
        <v/>
      </c>
      <c r="C359" s="2" t="str">
        <f t="shared" si="44"/>
        <v/>
      </c>
      <c r="D359" s="2" t="str">
        <f t="shared" si="45"/>
        <v/>
      </c>
      <c r="E359" s="2" t="str">
        <f t="shared" si="46"/>
        <v/>
      </c>
      <c r="F359" s="2" t="str">
        <f t="shared" si="40"/>
        <v/>
      </c>
      <c r="H359" s="37" t="str">
        <f>IFERROR(INDEX([1]IPCA_Cheio_x11!$B:$B,MATCH($A359,[1]IPCA_Cheio_x11!$A:$A,0)),"")</f>
        <v/>
      </c>
      <c r="I359" s="2" t="str">
        <f t="shared" si="43"/>
        <v/>
      </c>
      <c r="J359" s="2" t="str">
        <f t="shared" si="41"/>
        <v/>
      </c>
      <c r="K359" s="2" t="str">
        <f t="shared" si="42"/>
        <v/>
      </c>
    </row>
    <row r="360" spans="1:11" x14ac:dyDescent="0.25">
      <c r="A360" s="7">
        <f t="shared" si="39"/>
        <v>45901</v>
      </c>
      <c r="B360" s="37" t="str">
        <f>IFERROR(INDEX([1]IPCA_Cheio_sa!$B:$B,MATCH($A360,[1]IPCA_Cheio_sa!$A:$A,0)),"")</f>
        <v/>
      </c>
      <c r="C360" s="2" t="str">
        <f t="shared" si="44"/>
        <v/>
      </c>
      <c r="D360" s="2" t="str">
        <f t="shared" si="45"/>
        <v/>
      </c>
      <c r="E360" s="2" t="str">
        <f t="shared" si="46"/>
        <v/>
      </c>
      <c r="F360" s="2" t="str">
        <f t="shared" si="40"/>
        <v/>
      </c>
      <c r="H360" s="37" t="str">
        <f>IFERROR(INDEX([1]IPCA_Cheio_x11!$B:$B,MATCH($A360,[1]IPCA_Cheio_x11!$A:$A,0)),"")</f>
        <v/>
      </c>
      <c r="I360" s="2" t="str">
        <f t="shared" si="43"/>
        <v/>
      </c>
      <c r="J360" s="2" t="str">
        <f t="shared" si="41"/>
        <v/>
      </c>
      <c r="K360" s="2" t="str">
        <f t="shared" si="42"/>
        <v/>
      </c>
    </row>
    <row r="361" spans="1:11" x14ac:dyDescent="0.25">
      <c r="A361" s="7">
        <f t="shared" si="39"/>
        <v>45931</v>
      </c>
      <c r="B361" s="37" t="str">
        <f>IFERROR(INDEX([1]IPCA_Cheio_sa!$B:$B,MATCH($A361,[1]IPCA_Cheio_sa!$A:$A,0)),"")</f>
        <v/>
      </c>
      <c r="C361" s="2" t="str">
        <f t="shared" si="44"/>
        <v/>
      </c>
      <c r="D361" s="2" t="str">
        <f t="shared" si="45"/>
        <v/>
      </c>
      <c r="E361" s="2" t="str">
        <f t="shared" si="46"/>
        <v/>
      </c>
      <c r="F361" s="2" t="str">
        <f t="shared" si="40"/>
        <v/>
      </c>
      <c r="H361" s="37" t="str">
        <f>IFERROR(INDEX([1]IPCA_Cheio_x11!$B:$B,MATCH($A361,[1]IPCA_Cheio_x11!$A:$A,0)),"")</f>
        <v/>
      </c>
      <c r="I361" s="2" t="str">
        <f t="shared" si="43"/>
        <v/>
      </c>
      <c r="J361" s="2" t="str">
        <f t="shared" si="41"/>
        <v/>
      </c>
      <c r="K361" s="2" t="str">
        <f t="shared" si="42"/>
        <v/>
      </c>
    </row>
    <row r="362" spans="1:11" x14ac:dyDescent="0.25">
      <c r="A362" s="7">
        <f t="shared" si="39"/>
        <v>45962</v>
      </c>
      <c r="B362" s="37" t="str">
        <f>IFERROR(INDEX([1]IPCA_Cheio_sa!$B:$B,MATCH($A362,[1]IPCA_Cheio_sa!$A:$A,0)),"")</f>
        <v/>
      </c>
      <c r="C362" s="2" t="str">
        <f t="shared" si="44"/>
        <v/>
      </c>
      <c r="D362" s="2" t="str">
        <f t="shared" si="45"/>
        <v/>
      </c>
      <c r="E362" s="2" t="str">
        <f t="shared" si="46"/>
        <v/>
      </c>
      <c r="F362" s="2" t="str">
        <f t="shared" si="40"/>
        <v/>
      </c>
      <c r="H362" s="37" t="str">
        <f>IFERROR(INDEX([1]IPCA_Cheio_x11!$B:$B,MATCH($A362,[1]IPCA_Cheio_x11!$A:$A,0)),"")</f>
        <v/>
      </c>
      <c r="I362" s="2" t="str">
        <f t="shared" si="43"/>
        <v/>
      </c>
      <c r="J362" s="2" t="str">
        <f t="shared" si="41"/>
        <v/>
      </c>
      <c r="K362" s="2" t="str">
        <f t="shared" si="42"/>
        <v/>
      </c>
    </row>
    <row r="363" spans="1:11" x14ac:dyDescent="0.25">
      <c r="A363" s="7">
        <f t="shared" si="39"/>
        <v>45992</v>
      </c>
      <c r="B363" s="37" t="str">
        <f>IFERROR(INDEX([1]IPCA_Cheio_sa!$B:$B,MATCH($A363,[1]IPCA_Cheio_sa!$A:$A,0)),"")</f>
        <v/>
      </c>
      <c r="C363" s="2" t="str">
        <f t="shared" si="44"/>
        <v/>
      </c>
      <c r="D363" s="2" t="str">
        <f t="shared" si="45"/>
        <v/>
      </c>
      <c r="E363" s="2" t="str">
        <f t="shared" si="46"/>
        <v/>
      </c>
      <c r="F363" s="2" t="str">
        <f t="shared" si="40"/>
        <v/>
      </c>
      <c r="H363" s="37" t="str">
        <f>IFERROR(INDEX([1]IPCA_Cheio_x11!$B:$B,MATCH($A363,[1]IPCA_Cheio_x11!$A:$A,0)),"")</f>
        <v/>
      </c>
      <c r="I363" s="2" t="str">
        <f t="shared" si="43"/>
        <v/>
      </c>
      <c r="J363" s="2" t="str">
        <f t="shared" si="41"/>
        <v/>
      </c>
      <c r="K363" s="2" t="str">
        <f t="shared" si="42"/>
        <v/>
      </c>
    </row>
    <row r="364" spans="1:11" x14ac:dyDescent="0.25">
      <c r="A364" s="7">
        <f t="shared" si="39"/>
        <v>46023</v>
      </c>
      <c r="B364" s="37" t="str">
        <f>IFERROR(INDEX([1]IPCA_Cheio_sa!$B:$B,MATCH($A364,[1]IPCA_Cheio_sa!$A:$A,0)),"")</f>
        <v/>
      </c>
      <c r="C364" s="2" t="str">
        <f t="shared" si="44"/>
        <v/>
      </c>
      <c r="D364" s="2" t="str">
        <f t="shared" si="45"/>
        <v/>
      </c>
      <c r="E364" s="2" t="str">
        <f t="shared" si="46"/>
        <v/>
      </c>
      <c r="F364" s="2" t="str">
        <f t="shared" si="40"/>
        <v/>
      </c>
      <c r="H364" s="37" t="str">
        <f>IFERROR(INDEX([1]IPCA_Cheio_x11!$B:$B,MATCH($A364,[1]IPCA_Cheio_x11!$A:$A,0)),"")</f>
        <v/>
      </c>
      <c r="I364" s="2" t="str">
        <f t="shared" si="43"/>
        <v/>
      </c>
      <c r="J364" s="2" t="str">
        <f t="shared" si="41"/>
        <v/>
      </c>
      <c r="K364" s="2" t="str">
        <f t="shared" si="42"/>
        <v/>
      </c>
    </row>
    <row r="365" spans="1:11" x14ac:dyDescent="0.25">
      <c r="A365" s="7">
        <f t="shared" si="39"/>
        <v>46054</v>
      </c>
      <c r="B365" s="37" t="str">
        <f>IFERROR(INDEX([1]IPCA_Cheio_sa!$B:$B,MATCH($A365,[1]IPCA_Cheio_sa!$A:$A,0)),"")</f>
        <v/>
      </c>
      <c r="C365" s="2" t="str">
        <f t="shared" si="44"/>
        <v/>
      </c>
      <c r="D365" s="2" t="str">
        <f t="shared" si="45"/>
        <v/>
      </c>
      <c r="E365" s="2" t="str">
        <f t="shared" si="46"/>
        <v/>
      </c>
      <c r="F365" s="2" t="str">
        <f t="shared" si="40"/>
        <v/>
      </c>
      <c r="H365" s="37" t="str">
        <f>IFERROR(INDEX([1]IPCA_Cheio_x11!$B:$B,MATCH($A365,[1]IPCA_Cheio_x11!$A:$A,0)),"")</f>
        <v/>
      </c>
      <c r="I365" s="2" t="str">
        <f t="shared" si="43"/>
        <v/>
      </c>
      <c r="J365" s="2" t="str">
        <f t="shared" si="41"/>
        <v/>
      </c>
      <c r="K365" s="2" t="str">
        <f t="shared" si="42"/>
        <v/>
      </c>
    </row>
    <row r="366" spans="1:11" x14ac:dyDescent="0.25">
      <c r="A366" s="7">
        <f t="shared" si="39"/>
        <v>46082</v>
      </c>
      <c r="B366" s="37" t="str">
        <f>IFERROR(INDEX([1]IPCA_Cheio_sa!$B:$B,MATCH($A366,[1]IPCA_Cheio_sa!$A:$A,0)),"")</f>
        <v/>
      </c>
      <c r="C366" s="2" t="str">
        <f t="shared" si="44"/>
        <v/>
      </c>
      <c r="D366" s="2" t="str">
        <f t="shared" si="45"/>
        <v/>
      </c>
      <c r="E366" s="2" t="str">
        <f t="shared" si="46"/>
        <v/>
      </c>
      <c r="F366" s="2" t="str">
        <f t="shared" si="40"/>
        <v/>
      </c>
      <c r="H366" s="37" t="str">
        <f>IFERROR(INDEX([1]IPCA_Cheio_x11!$B:$B,MATCH($A366,[1]IPCA_Cheio_x11!$A:$A,0)),"")</f>
        <v/>
      </c>
      <c r="I366" s="2" t="str">
        <f t="shared" si="43"/>
        <v/>
      </c>
      <c r="J366" s="2" t="str">
        <f t="shared" si="41"/>
        <v/>
      </c>
      <c r="K366" s="2" t="str">
        <f t="shared" si="42"/>
        <v/>
      </c>
    </row>
    <row r="367" spans="1:11" x14ac:dyDescent="0.25">
      <c r="A367" s="7">
        <f t="shared" si="39"/>
        <v>46113</v>
      </c>
      <c r="B367" s="37" t="str">
        <f>IFERROR(INDEX([1]IPCA_Cheio_sa!$B:$B,MATCH($A367,[1]IPCA_Cheio_sa!$A:$A,0)),"")</f>
        <v/>
      </c>
      <c r="C367" s="2" t="str">
        <f t="shared" si="44"/>
        <v/>
      </c>
      <c r="D367" s="2" t="str">
        <f t="shared" si="45"/>
        <v/>
      </c>
      <c r="E367" s="2" t="str">
        <f t="shared" si="46"/>
        <v/>
      </c>
      <c r="F367" s="2" t="str">
        <f t="shared" si="40"/>
        <v/>
      </c>
      <c r="H367" s="37" t="str">
        <f>IFERROR(INDEX([1]IPCA_Cheio_x11!$B:$B,MATCH($A367,[1]IPCA_Cheio_x11!$A:$A,0)),"")</f>
        <v/>
      </c>
      <c r="I367" s="2" t="str">
        <f t="shared" si="43"/>
        <v/>
      </c>
      <c r="J367" s="2" t="str">
        <f t="shared" si="41"/>
        <v/>
      </c>
      <c r="K367" s="2" t="str">
        <f t="shared" si="42"/>
        <v/>
      </c>
    </row>
    <row r="368" spans="1:11" x14ac:dyDescent="0.25">
      <c r="A368" s="7">
        <f t="shared" ref="A368:A431" si="47">EDATE(A367,1)</f>
        <v>46143</v>
      </c>
      <c r="B368" s="37" t="str">
        <f>IFERROR(INDEX([1]IPCA_Cheio_sa!$B:$B,MATCH($A368,[1]IPCA_Cheio_sa!$A:$A,0)),"")</f>
        <v/>
      </c>
      <c r="C368" s="2" t="str">
        <f t="shared" si="44"/>
        <v/>
      </c>
      <c r="D368" s="2" t="str">
        <f t="shared" si="45"/>
        <v/>
      </c>
      <c r="E368" s="2" t="str">
        <f t="shared" si="46"/>
        <v/>
      </c>
      <c r="F368" s="2" t="str">
        <f t="shared" ref="F368:F431" si="48">E368</f>
        <v/>
      </c>
      <c r="H368" s="37" t="str">
        <f>IFERROR(INDEX([1]IPCA_Cheio_x11!$B:$B,MATCH($A368,[1]IPCA_Cheio_x11!$A:$A,0)),"")</f>
        <v/>
      </c>
      <c r="I368" s="2" t="str">
        <f t="shared" si="43"/>
        <v/>
      </c>
      <c r="J368" s="2" t="str">
        <f t="shared" si="41"/>
        <v/>
      </c>
      <c r="K368" s="2" t="str">
        <f t="shared" si="42"/>
        <v/>
      </c>
    </row>
    <row r="369" spans="1:11" x14ac:dyDescent="0.25">
      <c r="A369" s="7">
        <f t="shared" si="47"/>
        <v>46174</v>
      </c>
      <c r="B369" s="37" t="str">
        <f>IFERROR(INDEX([1]IPCA_Cheio_sa!$B:$B,MATCH($A369,[1]IPCA_Cheio_sa!$A:$A,0)),"")</f>
        <v/>
      </c>
      <c r="C369" s="2" t="str">
        <f t="shared" si="44"/>
        <v/>
      </c>
      <c r="D369" s="2" t="str">
        <f t="shared" si="45"/>
        <v/>
      </c>
      <c r="E369" s="2" t="str">
        <f t="shared" si="46"/>
        <v/>
      </c>
      <c r="F369" s="2" t="str">
        <f t="shared" si="48"/>
        <v/>
      </c>
      <c r="H369" s="37" t="str">
        <f>IFERROR(INDEX([1]IPCA_Cheio_x11!$B:$B,MATCH($A369,[1]IPCA_Cheio_x11!$A:$A,0)),"")</f>
        <v/>
      </c>
      <c r="I369" s="2" t="str">
        <f t="shared" si="43"/>
        <v/>
      </c>
      <c r="J369" s="2" t="str">
        <f t="shared" si="41"/>
        <v/>
      </c>
      <c r="K369" s="2" t="str">
        <f t="shared" si="42"/>
        <v/>
      </c>
    </row>
    <row r="370" spans="1:11" x14ac:dyDescent="0.25">
      <c r="A370" s="7">
        <f t="shared" si="47"/>
        <v>46204</v>
      </c>
      <c r="B370" s="37" t="str">
        <f>IFERROR(INDEX([1]IPCA_Cheio_sa!$B:$B,MATCH($A370,[1]IPCA_Cheio_sa!$A:$A,0)),"")</f>
        <v/>
      </c>
      <c r="C370" s="2" t="str">
        <f t="shared" si="44"/>
        <v/>
      </c>
      <c r="D370" s="2" t="str">
        <f t="shared" si="45"/>
        <v/>
      </c>
      <c r="E370" s="2" t="str">
        <f t="shared" si="46"/>
        <v/>
      </c>
      <c r="F370" s="2" t="str">
        <f t="shared" si="48"/>
        <v/>
      </c>
      <c r="H370" s="37" t="str">
        <f>IFERROR(INDEX([1]IPCA_Cheio_x11!$B:$B,MATCH($A370,[1]IPCA_Cheio_x11!$A:$A,0)),"")</f>
        <v/>
      </c>
      <c r="I370" s="2" t="str">
        <f t="shared" si="43"/>
        <v/>
      </c>
      <c r="J370" s="2" t="str">
        <f t="shared" si="41"/>
        <v/>
      </c>
      <c r="K370" s="2" t="str">
        <f t="shared" si="42"/>
        <v/>
      </c>
    </row>
    <row r="371" spans="1:11" x14ac:dyDescent="0.25">
      <c r="A371" s="7">
        <f t="shared" si="47"/>
        <v>46235</v>
      </c>
      <c r="B371" s="37" t="str">
        <f>IFERROR(INDEX([1]IPCA_Cheio_sa!$B:$B,MATCH($A371,[1]IPCA_Cheio_sa!$A:$A,0)),"")</f>
        <v/>
      </c>
      <c r="C371" s="2" t="str">
        <f t="shared" si="44"/>
        <v/>
      </c>
      <c r="D371" s="2" t="str">
        <f t="shared" si="45"/>
        <v/>
      </c>
      <c r="E371" s="2" t="str">
        <f t="shared" si="46"/>
        <v/>
      </c>
      <c r="F371" s="2" t="str">
        <f t="shared" si="48"/>
        <v/>
      </c>
      <c r="H371" s="37" t="str">
        <f>IFERROR(INDEX([1]IPCA_Cheio_x11!$B:$B,MATCH($A371,[1]IPCA_Cheio_x11!$A:$A,0)),"")</f>
        <v/>
      </c>
      <c r="I371" s="2" t="str">
        <f t="shared" si="43"/>
        <v/>
      </c>
      <c r="J371" s="2" t="str">
        <f t="shared" si="41"/>
        <v/>
      </c>
      <c r="K371" s="2" t="str">
        <f t="shared" si="42"/>
        <v/>
      </c>
    </row>
    <row r="372" spans="1:11" x14ac:dyDescent="0.25">
      <c r="A372" s="7">
        <f t="shared" si="47"/>
        <v>46266</v>
      </c>
      <c r="B372" s="37" t="str">
        <f>IFERROR(INDEX([1]IPCA_Cheio_sa!$B:$B,MATCH($A372,[1]IPCA_Cheio_sa!$A:$A,0)),"")</f>
        <v/>
      </c>
      <c r="C372" s="2" t="str">
        <f t="shared" si="44"/>
        <v/>
      </c>
      <c r="D372" s="2" t="str">
        <f t="shared" si="45"/>
        <v/>
      </c>
      <c r="E372" s="2" t="str">
        <f t="shared" si="46"/>
        <v/>
      </c>
      <c r="F372" s="2" t="str">
        <f t="shared" si="48"/>
        <v/>
      </c>
      <c r="H372" s="37" t="str">
        <f>IFERROR(INDEX([1]IPCA_Cheio_x11!$B:$B,MATCH($A372,[1]IPCA_Cheio_x11!$A:$A,0)),"")</f>
        <v/>
      </c>
      <c r="I372" s="2" t="str">
        <f t="shared" si="43"/>
        <v/>
      </c>
      <c r="J372" s="2" t="str">
        <f t="shared" si="41"/>
        <v/>
      </c>
      <c r="K372" s="2" t="str">
        <f t="shared" si="42"/>
        <v/>
      </c>
    </row>
    <row r="373" spans="1:11" x14ac:dyDescent="0.25">
      <c r="A373" s="7">
        <f t="shared" si="47"/>
        <v>46296</v>
      </c>
      <c r="B373" s="37" t="str">
        <f>IFERROR(INDEX([1]IPCA_Cheio_sa!$B:$B,MATCH($A373,[1]IPCA_Cheio_sa!$A:$A,0)),"")</f>
        <v/>
      </c>
      <c r="C373" s="2" t="str">
        <f t="shared" si="44"/>
        <v/>
      </c>
      <c r="D373" s="2" t="str">
        <f t="shared" si="45"/>
        <v/>
      </c>
      <c r="E373" s="2" t="str">
        <f t="shared" si="46"/>
        <v/>
      </c>
      <c r="F373" s="2" t="str">
        <f t="shared" si="48"/>
        <v/>
      </c>
      <c r="H373" s="37" t="str">
        <f>IFERROR(INDEX([1]IPCA_Cheio_x11!$B:$B,MATCH($A373,[1]IPCA_Cheio_x11!$A:$A,0)),"")</f>
        <v/>
      </c>
      <c r="I373" s="2" t="str">
        <f t="shared" si="43"/>
        <v/>
      </c>
      <c r="J373" s="2" t="str">
        <f t="shared" si="41"/>
        <v/>
      </c>
      <c r="K373" s="2" t="str">
        <f t="shared" si="42"/>
        <v/>
      </c>
    </row>
    <row r="374" spans="1:11" x14ac:dyDescent="0.25">
      <c r="A374" s="7">
        <f t="shared" si="47"/>
        <v>46327</v>
      </c>
      <c r="B374" s="37" t="str">
        <f>IFERROR(INDEX([1]IPCA_Cheio_sa!$B:$B,MATCH($A374,[1]IPCA_Cheio_sa!$A:$A,0)),"")</f>
        <v/>
      </c>
      <c r="C374" s="2" t="str">
        <f t="shared" si="44"/>
        <v/>
      </c>
      <c r="D374" s="2" t="str">
        <f t="shared" si="45"/>
        <v/>
      </c>
      <c r="E374" s="2" t="str">
        <f t="shared" si="46"/>
        <v/>
      </c>
      <c r="F374" s="2" t="str">
        <f t="shared" si="48"/>
        <v/>
      </c>
      <c r="H374" s="37" t="str">
        <f>IFERROR(INDEX([1]IPCA_Cheio_x11!$B:$B,MATCH($A374,[1]IPCA_Cheio_x11!$A:$A,0)),"")</f>
        <v/>
      </c>
      <c r="I374" s="2" t="str">
        <f t="shared" si="43"/>
        <v/>
      </c>
      <c r="J374" s="2" t="str">
        <f t="shared" si="41"/>
        <v/>
      </c>
      <c r="K374" s="2" t="str">
        <f t="shared" si="42"/>
        <v/>
      </c>
    </row>
    <row r="375" spans="1:11" x14ac:dyDescent="0.25">
      <c r="A375" s="7">
        <f t="shared" si="47"/>
        <v>46357</v>
      </c>
      <c r="B375" s="37" t="str">
        <f>IFERROR(INDEX([1]IPCA_Cheio_sa!$B:$B,MATCH($A375,[1]IPCA_Cheio_sa!$A:$A,0)),"")</f>
        <v/>
      </c>
      <c r="C375" s="2" t="str">
        <f t="shared" si="44"/>
        <v/>
      </c>
      <c r="D375" s="2" t="str">
        <f t="shared" si="45"/>
        <v/>
      </c>
      <c r="E375" s="2" t="str">
        <f t="shared" si="46"/>
        <v/>
      </c>
      <c r="F375" s="2" t="str">
        <f t="shared" si="48"/>
        <v/>
      </c>
      <c r="H375" s="37" t="str">
        <f>IFERROR(INDEX([1]IPCA_Cheio_x11!$B:$B,MATCH($A375,[1]IPCA_Cheio_x11!$A:$A,0)),"")</f>
        <v/>
      </c>
      <c r="I375" s="2" t="str">
        <f t="shared" si="43"/>
        <v/>
      </c>
      <c r="J375" s="2" t="str">
        <f t="shared" si="41"/>
        <v/>
      </c>
      <c r="K375" s="2" t="str">
        <f t="shared" si="42"/>
        <v/>
      </c>
    </row>
    <row r="376" spans="1:11" x14ac:dyDescent="0.25">
      <c r="A376" s="7">
        <f t="shared" si="47"/>
        <v>46388</v>
      </c>
      <c r="B376" s="37" t="str">
        <f>IFERROR(INDEX([1]IPCA_Cheio_sa!$B:$B,MATCH($A376,[1]IPCA_Cheio_sa!$A:$A,0)),"")</f>
        <v/>
      </c>
      <c r="C376" s="2" t="str">
        <f t="shared" si="44"/>
        <v/>
      </c>
      <c r="D376" s="2" t="str">
        <f t="shared" si="45"/>
        <v/>
      </c>
      <c r="E376" s="2" t="str">
        <f t="shared" si="46"/>
        <v/>
      </c>
      <c r="F376" s="2" t="str">
        <f t="shared" si="48"/>
        <v/>
      </c>
      <c r="H376" s="37" t="str">
        <f>IFERROR(INDEX([1]IPCA_Cheio_x11!$B:$B,MATCH($A376,[1]IPCA_Cheio_x11!$A:$A,0)),"")</f>
        <v/>
      </c>
      <c r="I376" s="2" t="str">
        <f t="shared" si="43"/>
        <v/>
      </c>
      <c r="J376" s="2" t="str">
        <f t="shared" si="41"/>
        <v/>
      </c>
      <c r="K376" s="2" t="str">
        <f t="shared" si="42"/>
        <v/>
      </c>
    </row>
    <row r="377" spans="1:11" x14ac:dyDescent="0.25">
      <c r="A377" s="7">
        <f t="shared" si="47"/>
        <v>46419</v>
      </c>
      <c r="B377" s="37" t="str">
        <f>IFERROR(INDEX([1]IPCA_Cheio_sa!$B:$B,MATCH($A377,[1]IPCA_Cheio_sa!$A:$A,0)),"")</f>
        <v/>
      </c>
      <c r="C377" s="2" t="str">
        <f t="shared" si="44"/>
        <v/>
      </c>
      <c r="D377" s="2" t="str">
        <f t="shared" si="45"/>
        <v/>
      </c>
      <c r="E377" s="2" t="str">
        <f t="shared" si="46"/>
        <v/>
      </c>
      <c r="F377" s="2" t="str">
        <f t="shared" si="48"/>
        <v/>
      </c>
      <c r="H377" s="37" t="str">
        <f>IFERROR(INDEX([1]IPCA_Cheio_x11!$B:$B,MATCH($A377,[1]IPCA_Cheio_x11!$A:$A,0)),"")</f>
        <v/>
      </c>
      <c r="I377" s="2" t="str">
        <f t="shared" si="43"/>
        <v/>
      </c>
      <c r="J377" s="2" t="str">
        <f t="shared" si="41"/>
        <v/>
      </c>
      <c r="K377" s="2" t="str">
        <f t="shared" si="42"/>
        <v/>
      </c>
    </row>
    <row r="378" spans="1:11" x14ac:dyDescent="0.25">
      <c r="A378" s="7">
        <f t="shared" si="47"/>
        <v>46447</v>
      </c>
      <c r="B378" s="37" t="str">
        <f>IFERROR(INDEX([1]IPCA_Cheio_sa!$B:$B,MATCH($A378,[1]IPCA_Cheio_sa!$A:$A,0)),"")</f>
        <v/>
      </c>
      <c r="C378" s="2" t="str">
        <f t="shared" si="44"/>
        <v/>
      </c>
      <c r="D378" s="2" t="str">
        <f t="shared" si="45"/>
        <v/>
      </c>
      <c r="E378" s="2" t="str">
        <f t="shared" si="46"/>
        <v/>
      </c>
      <c r="F378" s="2" t="str">
        <f t="shared" si="48"/>
        <v/>
      </c>
      <c r="H378" s="37" t="str">
        <f>IFERROR(INDEX([1]IPCA_Cheio_x11!$B:$B,MATCH($A378,[1]IPCA_Cheio_x11!$A:$A,0)),"")</f>
        <v/>
      </c>
      <c r="I378" s="2" t="str">
        <f t="shared" si="43"/>
        <v/>
      </c>
      <c r="J378" s="2" t="str">
        <f t="shared" si="41"/>
        <v/>
      </c>
      <c r="K378" s="2" t="str">
        <f t="shared" si="42"/>
        <v/>
      </c>
    </row>
    <row r="379" spans="1:11" x14ac:dyDescent="0.25">
      <c r="A379" s="7">
        <f t="shared" si="47"/>
        <v>46478</v>
      </c>
      <c r="B379" s="37" t="str">
        <f>IFERROR(INDEX([1]IPCA_Cheio_sa!$B:$B,MATCH($A379,[1]IPCA_Cheio_sa!$A:$A,0)),"")</f>
        <v/>
      </c>
      <c r="C379" s="2" t="str">
        <f t="shared" si="44"/>
        <v/>
      </c>
      <c r="D379" s="2" t="str">
        <f t="shared" si="45"/>
        <v/>
      </c>
      <c r="E379" s="2" t="str">
        <f t="shared" si="46"/>
        <v/>
      </c>
      <c r="F379" s="2" t="str">
        <f t="shared" si="48"/>
        <v/>
      </c>
      <c r="H379" s="37" t="str">
        <f>IFERROR(INDEX([1]IPCA_Cheio_x11!$B:$B,MATCH($A379,[1]IPCA_Cheio_x11!$A:$A,0)),"")</f>
        <v/>
      </c>
      <c r="I379" s="2" t="str">
        <f t="shared" si="43"/>
        <v/>
      </c>
      <c r="J379" s="2" t="str">
        <f t="shared" si="41"/>
        <v/>
      </c>
      <c r="K379" s="2" t="str">
        <f t="shared" si="42"/>
        <v/>
      </c>
    </row>
    <row r="380" spans="1:11" x14ac:dyDescent="0.25">
      <c r="A380" s="7">
        <f t="shared" si="47"/>
        <v>46508</v>
      </c>
      <c r="B380" s="37" t="str">
        <f>IFERROR(INDEX([1]IPCA_Cheio_sa!$B:$B,MATCH($A380,[1]IPCA_Cheio_sa!$A:$A,0)),"")</f>
        <v/>
      </c>
      <c r="C380" s="2" t="str">
        <f t="shared" si="44"/>
        <v/>
      </c>
      <c r="D380" s="2" t="str">
        <f t="shared" si="45"/>
        <v/>
      </c>
      <c r="E380" s="2" t="str">
        <f t="shared" si="46"/>
        <v/>
      </c>
      <c r="F380" s="2" t="str">
        <f t="shared" si="48"/>
        <v/>
      </c>
      <c r="H380" s="37" t="str">
        <f>IFERROR(INDEX([1]IPCA_Cheio_x11!$B:$B,MATCH($A380,[1]IPCA_Cheio_x11!$A:$A,0)),"")</f>
        <v/>
      </c>
      <c r="I380" s="2" t="str">
        <f t="shared" si="43"/>
        <v/>
      </c>
      <c r="J380" s="2" t="str">
        <f t="shared" si="41"/>
        <v/>
      </c>
      <c r="K380" s="2" t="str">
        <f t="shared" si="42"/>
        <v/>
      </c>
    </row>
    <row r="381" spans="1:11" x14ac:dyDescent="0.25">
      <c r="A381" s="7">
        <f t="shared" si="47"/>
        <v>46539</v>
      </c>
      <c r="B381" s="37" t="str">
        <f>IFERROR(INDEX([1]IPCA_Cheio_sa!$B:$B,MATCH($A381,[1]IPCA_Cheio_sa!$A:$A,0)),"")</f>
        <v/>
      </c>
      <c r="C381" s="2" t="str">
        <f t="shared" si="44"/>
        <v/>
      </c>
      <c r="D381" s="2" t="str">
        <f t="shared" si="45"/>
        <v/>
      </c>
      <c r="E381" s="2" t="str">
        <f t="shared" si="46"/>
        <v/>
      </c>
      <c r="F381" s="2" t="str">
        <f t="shared" si="48"/>
        <v/>
      </c>
      <c r="H381" s="37" t="str">
        <f>IFERROR(INDEX([1]IPCA_Cheio_x11!$B:$B,MATCH($A381,[1]IPCA_Cheio_x11!$A:$A,0)),"")</f>
        <v/>
      </c>
      <c r="I381" s="2" t="str">
        <f t="shared" si="43"/>
        <v/>
      </c>
      <c r="J381" s="2" t="str">
        <f t="shared" si="41"/>
        <v/>
      </c>
      <c r="K381" s="2" t="str">
        <f t="shared" si="42"/>
        <v/>
      </c>
    </row>
    <row r="382" spans="1:11" x14ac:dyDescent="0.25">
      <c r="A382" s="7">
        <f t="shared" si="47"/>
        <v>46569</v>
      </c>
      <c r="B382" s="37" t="str">
        <f>IFERROR(INDEX([1]IPCA_Cheio_sa!$B:$B,MATCH($A382,[1]IPCA_Cheio_sa!$A:$A,0)),"")</f>
        <v/>
      </c>
      <c r="C382" s="2" t="str">
        <f t="shared" si="44"/>
        <v/>
      </c>
      <c r="D382" s="2" t="str">
        <f t="shared" si="45"/>
        <v/>
      </c>
      <c r="E382" s="2" t="str">
        <f t="shared" si="46"/>
        <v/>
      </c>
      <c r="F382" s="2" t="str">
        <f t="shared" si="48"/>
        <v/>
      </c>
      <c r="H382" s="37" t="str">
        <f>IFERROR(INDEX([1]IPCA_Cheio_x11!$B:$B,MATCH($A382,[1]IPCA_Cheio_x11!$A:$A,0)),"")</f>
        <v/>
      </c>
      <c r="I382" s="2" t="str">
        <f t="shared" si="43"/>
        <v/>
      </c>
      <c r="J382" s="2" t="str">
        <f t="shared" si="41"/>
        <v/>
      </c>
      <c r="K382" s="2" t="str">
        <f t="shared" si="42"/>
        <v/>
      </c>
    </row>
    <row r="383" spans="1:11" x14ac:dyDescent="0.25">
      <c r="A383" s="7">
        <f t="shared" si="47"/>
        <v>46600</v>
      </c>
      <c r="B383" s="37" t="str">
        <f>IFERROR(INDEX([1]IPCA_Cheio_sa!$B:$B,MATCH($A383,[1]IPCA_Cheio_sa!$A:$A,0)),"")</f>
        <v/>
      </c>
      <c r="C383" s="2" t="str">
        <f t="shared" si="44"/>
        <v/>
      </c>
      <c r="D383" s="2" t="str">
        <f t="shared" si="45"/>
        <v/>
      </c>
      <c r="E383" s="2" t="str">
        <f t="shared" si="46"/>
        <v/>
      </c>
      <c r="F383" s="2" t="str">
        <f t="shared" si="48"/>
        <v/>
      </c>
      <c r="H383" s="37" t="str">
        <f>IFERROR(INDEX([1]IPCA_Cheio_x11!$B:$B,MATCH($A383,[1]IPCA_Cheio_x11!$A:$A,0)),"")</f>
        <v/>
      </c>
      <c r="I383" s="2" t="str">
        <f t="shared" si="43"/>
        <v/>
      </c>
      <c r="J383" s="2" t="str">
        <f t="shared" si="41"/>
        <v/>
      </c>
      <c r="K383" s="2" t="str">
        <f t="shared" si="42"/>
        <v/>
      </c>
    </row>
    <row r="384" spans="1:11" x14ac:dyDescent="0.25">
      <c r="A384" s="7">
        <f t="shared" si="47"/>
        <v>46631</v>
      </c>
      <c r="B384" s="37" t="str">
        <f>IFERROR(INDEX([1]IPCA_Cheio_sa!$B:$B,MATCH($A384,[1]IPCA_Cheio_sa!$A:$A,0)),"")</f>
        <v/>
      </c>
      <c r="C384" s="2" t="str">
        <f t="shared" si="44"/>
        <v/>
      </c>
      <c r="D384" s="2" t="str">
        <f t="shared" si="45"/>
        <v/>
      </c>
      <c r="E384" s="2" t="str">
        <f t="shared" si="46"/>
        <v/>
      </c>
      <c r="F384" s="2" t="str">
        <f t="shared" si="48"/>
        <v/>
      </c>
      <c r="H384" s="37" t="str">
        <f>IFERROR(INDEX([1]IPCA_Cheio_x11!$B:$B,MATCH($A384,[1]IPCA_Cheio_x11!$A:$A,0)),"")</f>
        <v/>
      </c>
      <c r="I384" s="2" t="str">
        <f t="shared" si="43"/>
        <v/>
      </c>
      <c r="J384" s="2" t="str">
        <f t="shared" ref="J384:J433" si="49">IFERROR(100*(I384/I381-1),"")</f>
        <v/>
      </c>
      <c r="K384" s="2" t="str">
        <f t="shared" ref="K384:K433" si="50">IFERROR(100*((1+J384/100)^4-1),"")</f>
        <v/>
      </c>
    </row>
    <row r="385" spans="1:11" x14ac:dyDescent="0.25">
      <c r="A385" s="7">
        <f t="shared" si="47"/>
        <v>46661</v>
      </c>
      <c r="B385" s="37" t="str">
        <f>IFERROR(INDEX([1]IPCA_Cheio_sa!$B:$B,MATCH($A385,[1]IPCA_Cheio_sa!$A:$A,0)),"")</f>
        <v/>
      </c>
      <c r="C385" s="2" t="str">
        <f t="shared" si="44"/>
        <v/>
      </c>
      <c r="D385" s="2" t="str">
        <f t="shared" si="45"/>
        <v/>
      </c>
      <c r="E385" s="2" t="str">
        <f t="shared" si="46"/>
        <v/>
      </c>
      <c r="F385" s="2" t="str">
        <f t="shared" si="48"/>
        <v/>
      </c>
      <c r="H385" s="37" t="str">
        <f>IFERROR(INDEX([1]IPCA_Cheio_x11!$B:$B,MATCH($A385,[1]IPCA_Cheio_x11!$A:$A,0)),"")</f>
        <v/>
      </c>
      <c r="I385" s="2" t="str">
        <f t="shared" ref="I385:I433" si="51">IFERROR(I384*(1+H385/100),"")</f>
        <v/>
      </c>
      <c r="J385" s="2" t="str">
        <f t="shared" si="49"/>
        <v/>
      </c>
      <c r="K385" s="2" t="str">
        <f t="shared" si="50"/>
        <v/>
      </c>
    </row>
    <row r="386" spans="1:11" x14ac:dyDescent="0.25">
      <c r="A386" s="7">
        <f t="shared" si="47"/>
        <v>46692</v>
      </c>
      <c r="B386" s="37" t="str">
        <f>IFERROR(INDEX([1]IPCA_Cheio_sa!$B:$B,MATCH($A386,[1]IPCA_Cheio_sa!$A:$A,0)),"")</f>
        <v/>
      </c>
      <c r="C386" s="2" t="str">
        <f t="shared" si="44"/>
        <v/>
      </c>
      <c r="D386" s="2" t="str">
        <f t="shared" si="45"/>
        <v/>
      </c>
      <c r="E386" s="2" t="str">
        <f t="shared" si="46"/>
        <v/>
      </c>
      <c r="F386" s="2" t="str">
        <f t="shared" si="48"/>
        <v/>
      </c>
      <c r="H386" s="37" t="str">
        <f>IFERROR(INDEX([1]IPCA_Cheio_x11!$B:$B,MATCH($A386,[1]IPCA_Cheio_x11!$A:$A,0)),"")</f>
        <v/>
      </c>
      <c r="I386" s="2" t="str">
        <f t="shared" si="51"/>
        <v/>
      </c>
      <c r="J386" s="2" t="str">
        <f t="shared" si="49"/>
        <v/>
      </c>
      <c r="K386" s="2" t="str">
        <f t="shared" si="50"/>
        <v/>
      </c>
    </row>
    <row r="387" spans="1:11" x14ac:dyDescent="0.25">
      <c r="A387" s="7">
        <f t="shared" si="47"/>
        <v>46722</v>
      </c>
      <c r="B387" s="37" t="str">
        <f>IFERROR(INDEX([1]IPCA_Cheio_sa!$B:$B,MATCH($A387,[1]IPCA_Cheio_sa!$A:$A,0)),"")</f>
        <v/>
      </c>
      <c r="C387" s="2" t="str">
        <f t="shared" si="44"/>
        <v/>
      </c>
      <c r="D387" s="2" t="str">
        <f t="shared" si="45"/>
        <v/>
      </c>
      <c r="E387" s="2" t="str">
        <f t="shared" si="46"/>
        <v/>
      </c>
      <c r="F387" s="2" t="str">
        <f t="shared" si="48"/>
        <v/>
      </c>
      <c r="H387" s="37" t="str">
        <f>IFERROR(INDEX([1]IPCA_Cheio_x11!$B:$B,MATCH($A387,[1]IPCA_Cheio_x11!$A:$A,0)),"")</f>
        <v/>
      </c>
      <c r="I387" s="2" t="str">
        <f t="shared" si="51"/>
        <v/>
      </c>
      <c r="J387" s="2" t="str">
        <f t="shared" si="49"/>
        <v/>
      </c>
      <c r="K387" s="2" t="str">
        <f t="shared" si="50"/>
        <v/>
      </c>
    </row>
    <row r="388" spans="1:11" x14ac:dyDescent="0.25">
      <c r="A388" s="7">
        <f t="shared" si="47"/>
        <v>46753</v>
      </c>
      <c r="B388" s="37" t="str">
        <f>IFERROR(INDEX([1]IPCA_Cheio_sa!$B:$B,MATCH($A388,[1]IPCA_Cheio_sa!$A:$A,0)),"")</f>
        <v/>
      </c>
      <c r="C388" s="2" t="str">
        <f t="shared" si="44"/>
        <v/>
      </c>
      <c r="D388" s="2" t="str">
        <f t="shared" si="45"/>
        <v/>
      </c>
      <c r="E388" s="2" t="str">
        <f t="shared" si="46"/>
        <v/>
      </c>
      <c r="F388" s="2" t="str">
        <f t="shared" si="48"/>
        <v/>
      </c>
      <c r="H388" s="37" t="str">
        <f>IFERROR(INDEX([1]IPCA_Cheio_x11!$B:$B,MATCH($A388,[1]IPCA_Cheio_x11!$A:$A,0)),"")</f>
        <v/>
      </c>
      <c r="I388" s="2" t="str">
        <f t="shared" si="51"/>
        <v/>
      </c>
      <c r="J388" s="2" t="str">
        <f t="shared" si="49"/>
        <v/>
      </c>
      <c r="K388" s="2" t="str">
        <f t="shared" si="50"/>
        <v/>
      </c>
    </row>
    <row r="389" spans="1:11" x14ac:dyDescent="0.25">
      <c r="A389" s="7">
        <f t="shared" si="47"/>
        <v>46784</v>
      </c>
      <c r="B389" s="37" t="str">
        <f>IFERROR(INDEX([1]IPCA_Cheio_sa!$B:$B,MATCH($A389,[1]IPCA_Cheio_sa!$A:$A,0)),"")</f>
        <v/>
      </c>
      <c r="C389" s="2" t="str">
        <f t="shared" si="44"/>
        <v/>
      </c>
      <c r="D389" s="2" t="str">
        <f t="shared" si="45"/>
        <v/>
      </c>
      <c r="E389" s="2" t="str">
        <f t="shared" si="46"/>
        <v/>
      </c>
      <c r="F389" s="2" t="str">
        <f t="shared" si="48"/>
        <v/>
      </c>
      <c r="H389" s="37" t="str">
        <f>IFERROR(INDEX([1]IPCA_Cheio_x11!$B:$B,MATCH($A389,[1]IPCA_Cheio_x11!$A:$A,0)),"")</f>
        <v/>
      </c>
      <c r="I389" s="2" t="str">
        <f t="shared" si="51"/>
        <v/>
      </c>
      <c r="J389" s="2" t="str">
        <f t="shared" si="49"/>
        <v/>
      </c>
      <c r="K389" s="2" t="str">
        <f t="shared" si="50"/>
        <v/>
      </c>
    </row>
    <row r="390" spans="1:11" x14ac:dyDescent="0.25">
      <c r="A390" s="7">
        <f t="shared" si="47"/>
        <v>46813</v>
      </c>
      <c r="B390" s="37" t="str">
        <f>IFERROR(INDEX([1]IPCA_Cheio_sa!$B:$B,MATCH($A390,[1]IPCA_Cheio_sa!$A:$A,0)),"")</f>
        <v/>
      </c>
      <c r="C390" s="2" t="str">
        <f t="shared" ref="C390:C433" si="52">IFERROR(C389*(1+B390/100),"")</f>
        <v/>
      </c>
      <c r="D390" s="2" t="str">
        <f t="shared" si="45"/>
        <v/>
      </c>
      <c r="E390" s="2" t="str">
        <f t="shared" si="46"/>
        <v/>
      </c>
      <c r="F390" s="2" t="str">
        <f t="shared" si="48"/>
        <v/>
      </c>
      <c r="H390" s="37" t="str">
        <f>IFERROR(INDEX([1]IPCA_Cheio_x11!$B:$B,MATCH($A390,[1]IPCA_Cheio_x11!$A:$A,0)),"")</f>
        <v/>
      </c>
      <c r="I390" s="2" t="str">
        <f t="shared" si="51"/>
        <v/>
      </c>
      <c r="J390" s="2" t="str">
        <f t="shared" si="49"/>
        <v/>
      </c>
      <c r="K390" s="2" t="str">
        <f t="shared" si="50"/>
        <v/>
      </c>
    </row>
    <row r="391" spans="1:11" x14ac:dyDescent="0.25">
      <c r="A391" s="7">
        <f t="shared" si="47"/>
        <v>46844</v>
      </c>
      <c r="B391" s="37" t="str">
        <f>IFERROR(INDEX([1]IPCA_Cheio_sa!$B:$B,MATCH($A391,[1]IPCA_Cheio_sa!$A:$A,0)),"")</f>
        <v/>
      </c>
      <c r="C391" s="2" t="str">
        <f t="shared" si="52"/>
        <v/>
      </c>
      <c r="D391" s="2" t="str">
        <f t="shared" si="45"/>
        <v/>
      </c>
      <c r="E391" s="2" t="str">
        <f t="shared" si="46"/>
        <v/>
      </c>
      <c r="F391" s="2" t="str">
        <f t="shared" si="48"/>
        <v/>
      </c>
      <c r="H391" s="37" t="str">
        <f>IFERROR(INDEX([1]IPCA_Cheio_x11!$B:$B,MATCH($A391,[1]IPCA_Cheio_x11!$A:$A,0)),"")</f>
        <v/>
      </c>
      <c r="I391" s="2" t="str">
        <f t="shared" si="51"/>
        <v/>
      </c>
      <c r="J391" s="2" t="str">
        <f t="shared" si="49"/>
        <v/>
      </c>
      <c r="K391" s="2" t="str">
        <f t="shared" si="50"/>
        <v/>
      </c>
    </row>
    <row r="392" spans="1:11" x14ac:dyDescent="0.25">
      <c r="A392" s="7">
        <f t="shared" si="47"/>
        <v>46874</v>
      </c>
      <c r="B392" s="37" t="str">
        <f>IFERROR(INDEX([1]IPCA_Cheio_sa!$B:$B,MATCH($A392,[1]IPCA_Cheio_sa!$A:$A,0)),"")</f>
        <v/>
      </c>
      <c r="C392" s="2" t="str">
        <f t="shared" si="52"/>
        <v/>
      </c>
      <c r="D392" s="2" t="str">
        <f t="shared" ref="D392:D433" si="53">IFERROR(100*(C392/C389-1),"")</f>
        <v/>
      </c>
      <c r="E392" s="2" t="str">
        <f t="shared" ref="E392:E433" si="54">IFERROR(100*((1+D392/100)^4-1),"")</f>
        <v/>
      </c>
      <c r="F392" s="2" t="str">
        <f t="shared" si="48"/>
        <v/>
      </c>
      <c r="H392" s="37" t="str">
        <f>IFERROR(INDEX([1]IPCA_Cheio_x11!$B:$B,MATCH($A392,[1]IPCA_Cheio_x11!$A:$A,0)),"")</f>
        <v/>
      </c>
      <c r="I392" s="2" t="str">
        <f t="shared" si="51"/>
        <v/>
      </c>
      <c r="J392" s="2" t="str">
        <f t="shared" si="49"/>
        <v/>
      </c>
      <c r="K392" s="2" t="str">
        <f t="shared" si="50"/>
        <v/>
      </c>
    </row>
    <row r="393" spans="1:11" x14ac:dyDescent="0.25">
      <c r="A393" s="7">
        <f t="shared" si="47"/>
        <v>46905</v>
      </c>
      <c r="B393" s="37" t="str">
        <f>IFERROR(INDEX([1]IPCA_Cheio_sa!$B:$B,MATCH($A393,[1]IPCA_Cheio_sa!$A:$A,0)),"")</f>
        <v/>
      </c>
      <c r="C393" s="2" t="str">
        <f t="shared" si="52"/>
        <v/>
      </c>
      <c r="D393" s="2" t="str">
        <f t="shared" si="53"/>
        <v/>
      </c>
      <c r="E393" s="2" t="str">
        <f t="shared" si="54"/>
        <v/>
      </c>
      <c r="F393" s="2" t="str">
        <f t="shared" si="48"/>
        <v/>
      </c>
      <c r="H393" s="37" t="str">
        <f>IFERROR(INDEX([1]IPCA_Cheio_x11!$B:$B,MATCH($A393,[1]IPCA_Cheio_x11!$A:$A,0)),"")</f>
        <v/>
      </c>
      <c r="I393" s="2" t="str">
        <f t="shared" si="51"/>
        <v/>
      </c>
      <c r="J393" s="2" t="str">
        <f t="shared" si="49"/>
        <v/>
      </c>
      <c r="K393" s="2" t="str">
        <f t="shared" si="50"/>
        <v/>
      </c>
    </row>
    <row r="394" spans="1:11" x14ac:dyDescent="0.25">
      <c r="A394" s="7">
        <f t="shared" si="47"/>
        <v>46935</v>
      </c>
      <c r="B394" s="37" t="str">
        <f>IFERROR(INDEX([1]IPCA_Cheio_sa!$B:$B,MATCH($A394,[1]IPCA_Cheio_sa!$A:$A,0)),"")</f>
        <v/>
      </c>
      <c r="C394" s="2" t="str">
        <f t="shared" si="52"/>
        <v/>
      </c>
      <c r="D394" s="2" t="str">
        <f t="shared" si="53"/>
        <v/>
      </c>
      <c r="E394" s="2" t="str">
        <f t="shared" si="54"/>
        <v/>
      </c>
      <c r="F394" s="2" t="str">
        <f t="shared" si="48"/>
        <v/>
      </c>
      <c r="H394" s="37" t="str">
        <f>IFERROR(INDEX([1]IPCA_Cheio_x11!$B:$B,MATCH($A394,[1]IPCA_Cheio_x11!$A:$A,0)),"")</f>
        <v/>
      </c>
      <c r="I394" s="2" t="str">
        <f t="shared" si="51"/>
        <v/>
      </c>
      <c r="J394" s="2" t="str">
        <f t="shared" si="49"/>
        <v/>
      </c>
      <c r="K394" s="2" t="str">
        <f t="shared" si="50"/>
        <v/>
      </c>
    </row>
    <row r="395" spans="1:11" x14ac:dyDescent="0.25">
      <c r="A395" s="7">
        <f t="shared" si="47"/>
        <v>46966</v>
      </c>
      <c r="B395" s="37" t="str">
        <f>IFERROR(INDEX([1]IPCA_Cheio_sa!$B:$B,MATCH($A395,[1]IPCA_Cheio_sa!$A:$A,0)),"")</f>
        <v/>
      </c>
      <c r="C395" s="2" t="str">
        <f t="shared" si="52"/>
        <v/>
      </c>
      <c r="D395" s="2" t="str">
        <f t="shared" si="53"/>
        <v/>
      </c>
      <c r="E395" s="2" t="str">
        <f t="shared" si="54"/>
        <v/>
      </c>
      <c r="F395" s="2" t="str">
        <f t="shared" si="48"/>
        <v/>
      </c>
      <c r="H395" s="37" t="str">
        <f>IFERROR(INDEX([1]IPCA_Cheio_x11!$B:$B,MATCH($A395,[1]IPCA_Cheio_x11!$A:$A,0)),"")</f>
        <v/>
      </c>
      <c r="I395" s="2" t="str">
        <f t="shared" si="51"/>
        <v/>
      </c>
      <c r="J395" s="2" t="str">
        <f t="shared" si="49"/>
        <v/>
      </c>
      <c r="K395" s="2" t="str">
        <f t="shared" si="50"/>
        <v/>
      </c>
    </row>
    <row r="396" spans="1:11" x14ac:dyDescent="0.25">
      <c r="A396" s="7">
        <f t="shared" si="47"/>
        <v>46997</v>
      </c>
      <c r="B396" s="37" t="str">
        <f>IFERROR(INDEX([1]IPCA_Cheio_sa!$B:$B,MATCH($A396,[1]IPCA_Cheio_sa!$A:$A,0)),"")</f>
        <v/>
      </c>
      <c r="C396" s="2" t="str">
        <f t="shared" si="52"/>
        <v/>
      </c>
      <c r="D396" s="2" t="str">
        <f t="shared" si="53"/>
        <v/>
      </c>
      <c r="E396" s="2" t="str">
        <f t="shared" si="54"/>
        <v/>
      </c>
      <c r="F396" s="2" t="str">
        <f t="shared" si="48"/>
        <v/>
      </c>
      <c r="H396" s="37" t="str">
        <f>IFERROR(INDEX([1]IPCA_Cheio_x11!$B:$B,MATCH($A396,[1]IPCA_Cheio_x11!$A:$A,0)),"")</f>
        <v/>
      </c>
      <c r="I396" s="2" t="str">
        <f t="shared" si="51"/>
        <v/>
      </c>
      <c r="J396" s="2" t="str">
        <f t="shared" si="49"/>
        <v/>
      </c>
      <c r="K396" s="2" t="str">
        <f t="shared" si="50"/>
        <v/>
      </c>
    </row>
    <row r="397" spans="1:11" x14ac:dyDescent="0.25">
      <c r="A397" s="7">
        <f t="shared" si="47"/>
        <v>47027</v>
      </c>
      <c r="B397" s="37" t="str">
        <f>IFERROR(INDEX([1]IPCA_Cheio_sa!$B:$B,MATCH($A397,[1]IPCA_Cheio_sa!$A:$A,0)),"")</f>
        <v/>
      </c>
      <c r="C397" s="2" t="str">
        <f t="shared" si="52"/>
        <v/>
      </c>
      <c r="D397" s="2" t="str">
        <f t="shared" si="53"/>
        <v/>
      </c>
      <c r="E397" s="2" t="str">
        <f t="shared" si="54"/>
        <v/>
      </c>
      <c r="F397" s="2" t="str">
        <f t="shared" si="48"/>
        <v/>
      </c>
      <c r="H397" s="37" t="str">
        <f>IFERROR(INDEX([1]IPCA_Cheio_x11!$B:$B,MATCH($A397,[1]IPCA_Cheio_x11!$A:$A,0)),"")</f>
        <v/>
      </c>
      <c r="I397" s="2" t="str">
        <f t="shared" si="51"/>
        <v/>
      </c>
      <c r="J397" s="2" t="str">
        <f t="shared" si="49"/>
        <v/>
      </c>
      <c r="K397" s="2" t="str">
        <f t="shared" si="50"/>
        <v/>
      </c>
    </row>
    <row r="398" spans="1:11" x14ac:dyDescent="0.25">
      <c r="A398" s="7">
        <f t="shared" si="47"/>
        <v>47058</v>
      </c>
      <c r="B398" s="37" t="str">
        <f>IFERROR(INDEX([1]IPCA_Cheio_sa!$B:$B,MATCH($A398,[1]IPCA_Cheio_sa!$A:$A,0)),"")</f>
        <v/>
      </c>
      <c r="C398" s="2" t="str">
        <f t="shared" si="52"/>
        <v/>
      </c>
      <c r="D398" s="2" t="str">
        <f t="shared" si="53"/>
        <v/>
      </c>
      <c r="E398" s="2" t="str">
        <f t="shared" si="54"/>
        <v/>
      </c>
      <c r="F398" s="2" t="str">
        <f t="shared" si="48"/>
        <v/>
      </c>
      <c r="H398" s="37" t="str">
        <f>IFERROR(INDEX([1]IPCA_Cheio_x11!$B:$B,MATCH($A398,[1]IPCA_Cheio_x11!$A:$A,0)),"")</f>
        <v/>
      </c>
      <c r="I398" s="2" t="str">
        <f t="shared" si="51"/>
        <v/>
      </c>
      <c r="J398" s="2" t="str">
        <f t="shared" si="49"/>
        <v/>
      </c>
      <c r="K398" s="2" t="str">
        <f t="shared" si="50"/>
        <v/>
      </c>
    </row>
    <row r="399" spans="1:11" x14ac:dyDescent="0.25">
      <c r="A399" s="7">
        <f t="shared" si="47"/>
        <v>47088</v>
      </c>
      <c r="B399" s="37" t="str">
        <f>IFERROR(INDEX([1]IPCA_Cheio_sa!$B:$B,MATCH($A399,[1]IPCA_Cheio_sa!$A:$A,0)),"")</f>
        <v/>
      </c>
      <c r="C399" s="2" t="str">
        <f t="shared" si="52"/>
        <v/>
      </c>
      <c r="D399" s="2" t="str">
        <f t="shared" si="53"/>
        <v/>
      </c>
      <c r="E399" s="2" t="str">
        <f t="shared" si="54"/>
        <v/>
      </c>
      <c r="F399" s="2" t="str">
        <f t="shared" si="48"/>
        <v/>
      </c>
      <c r="H399" s="37" t="str">
        <f>IFERROR(INDEX([1]IPCA_Cheio_x11!$B:$B,MATCH($A399,[1]IPCA_Cheio_x11!$A:$A,0)),"")</f>
        <v/>
      </c>
      <c r="I399" s="2" t="str">
        <f t="shared" si="51"/>
        <v/>
      </c>
      <c r="J399" s="2" t="str">
        <f t="shared" si="49"/>
        <v/>
      </c>
      <c r="K399" s="2" t="str">
        <f t="shared" si="50"/>
        <v/>
      </c>
    </row>
    <row r="400" spans="1:11" x14ac:dyDescent="0.25">
      <c r="A400" s="7">
        <f t="shared" si="47"/>
        <v>47119</v>
      </c>
      <c r="B400" s="37" t="str">
        <f>IFERROR(INDEX([1]IPCA_Cheio_sa!$B:$B,MATCH($A400,[1]IPCA_Cheio_sa!$A:$A,0)),"")</f>
        <v/>
      </c>
      <c r="C400" s="2" t="str">
        <f t="shared" si="52"/>
        <v/>
      </c>
      <c r="D400" s="2" t="str">
        <f t="shared" si="53"/>
        <v/>
      </c>
      <c r="E400" s="2" t="str">
        <f t="shared" si="54"/>
        <v/>
      </c>
      <c r="F400" s="2" t="str">
        <f t="shared" si="48"/>
        <v/>
      </c>
      <c r="H400" s="37" t="str">
        <f>IFERROR(INDEX([1]IPCA_Cheio_x11!$B:$B,MATCH($A400,[1]IPCA_Cheio_x11!$A:$A,0)),"")</f>
        <v/>
      </c>
      <c r="I400" s="2" t="str">
        <f t="shared" si="51"/>
        <v/>
      </c>
      <c r="J400" s="2" t="str">
        <f t="shared" si="49"/>
        <v/>
      </c>
      <c r="K400" s="2" t="str">
        <f t="shared" si="50"/>
        <v/>
      </c>
    </row>
    <row r="401" spans="1:11" x14ac:dyDescent="0.25">
      <c r="A401" s="7">
        <f t="shared" si="47"/>
        <v>47150</v>
      </c>
      <c r="B401" s="37" t="str">
        <f>IFERROR(INDEX([1]IPCA_Cheio_sa!$B:$B,MATCH($A401,[1]IPCA_Cheio_sa!$A:$A,0)),"")</f>
        <v/>
      </c>
      <c r="C401" s="2" t="str">
        <f t="shared" si="52"/>
        <v/>
      </c>
      <c r="D401" s="2" t="str">
        <f t="shared" si="53"/>
        <v/>
      </c>
      <c r="E401" s="2" t="str">
        <f t="shared" si="54"/>
        <v/>
      </c>
      <c r="F401" s="2" t="str">
        <f t="shared" si="48"/>
        <v/>
      </c>
      <c r="H401" s="37" t="str">
        <f>IFERROR(INDEX([1]IPCA_Cheio_x11!$B:$B,MATCH($A401,[1]IPCA_Cheio_x11!$A:$A,0)),"")</f>
        <v/>
      </c>
      <c r="I401" s="2" t="str">
        <f t="shared" si="51"/>
        <v/>
      </c>
      <c r="J401" s="2" t="str">
        <f t="shared" si="49"/>
        <v/>
      </c>
      <c r="K401" s="2" t="str">
        <f t="shared" si="50"/>
        <v/>
      </c>
    </row>
    <row r="402" spans="1:11" x14ac:dyDescent="0.25">
      <c r="A402" s="7">
        <f t="shared" si="47"/>
        <v>47178</v>
      </c>
      <c r="B402" s="37" t="str">
        <f>IFERROR(INDEX([1]IPCA_Cheio_sa!$B:$B,MATCH($A402,[1]IPCA_Cheio_sa!$A:$A,0)),"")</f>
        <v/>
      </c>
      <c r="C402" s="2" t="str">
        <f t="shared" si="52"/>
        <v/>
      </c>
      <c r="D402" s="2" t="str">
        <f t="shared" si="53"/>
        <v/>
      </c>
      <c r="E402" s="2" t="str">
        <f t="shared" si="54"/>
        <v/>
      </c>
      <c r="F402" s="2" t="str">
        <f t="shared" si="48"/>
        <v/>
      </c>
      <c r="H402" s="37" t="str">
        <f>IFERROR(INDEX([1]IPCA_Cheio_x11!$B:$B,MATCH($A402,[1]IPCA_Cheio_x11!$A:$A,0)),"")</f>
        <v/>
      </c>
      <c r="I402" s="2" t="str">
        <f t="shared" si="51"/>
        <v/>
      </c>
      <c r="J402" s="2" t="str">
        <f t="shared" si="49"/>
        <v/>
      </c>
      <c r="K402" s="2" t="str">
        <f t="shared" si="50"/>
        <v/>
      </c>
    </row>
    <row r="403" spans="1:11" x14ac:dyDescent="0.25">
      <c r="A403" s="7">
        <f t="shared" si="47"/>
        <v>47209</v>
      </c>
      <c r="B403" s="37" t="str">
        <f>IFERROR(INDEX([1]IPCA_Cheio_sa!$B:$B,MATCH($A403,[1]IPCA_Cheio_sa!$A:$A,0)),"")</f>
        <v/>
      </c>
      <c r="C403" s="2" t="str">
        <f t="shared" si="52"/>
        <v/>
      </c>
      <c r="D403" s="2" t="str">
        <f t="shared" si="53"/>
        <v/>
      </c>
      <c r="E403" s="2" t="str">
        <f t="shared" si="54"/>
        <v/>
      </c>
      <c r="F403" s="2" t="str">
        <f t="shared" si="48"/>
        <v/>
      </c>
      <c r="H403" s="37" t="str">
        <f>IFERROR(INDEX([1]IPCA_Cheio_x11!$B:$B,MATCH($A403,[1]IPCA_Cheio_x11!$A:$A,0)),"")</f>
        <v/>
      </c>
      <c r="I403" s="2" t="str">
        <f t="shared" si="51"/>
        <v/>
      </c>
      <c r="J403" s="2" t="str">
        <f t="shared" si="49"/>
        <v/>
      </c>
      <c r="K403" s="2" t="str">
        <f t="shared" si="50"/>
        <v/>
      </c>
    </row>
    <row r="404" spans="1:11" x14ac:dyDescent="0.25">
      <c r="A404" s="7">
        <f t="shared" si="47"/>
        <v>47239</v>
      </c>
      <c r="B404" s="37" t="str">
        <f>IFERROR(INDEX([1]IPCA_Cheio_sa!$B:$B,MATCH($A404,[1]IPCA_Cheio_sa!$A:$A,0)),"")</f>
        <v/>
      </c>
      <c r="C404" s="2" t="str">
        <f t="shared" si="52"/>
        <v/>
      </c>
      <c r="D404" s="2" t="str">
        <f t="shared" si="53"/>
        <v/>
      </c>
      <c r="E404" s="2" t="str">
        <f t="shared" si="54"/>
        <v/>
      </c>
      <c r="F404" s="2" t="str">
        <f t="shared" si="48"/>
        <v/>
      </c>
      <c r="H404" s="37" t="str">
        <f>IFERROR(INDEX([1]IPCA_Cheio_x11!$B:$B,MATCH($A404,[1]IPCA_Cheio_x11!$A:$A,0)),"")</f>
        <v/>
      </c>
      <c r="I404" s="2" t="str">
        <f t="shared" si="51"/>
        <v/>
      </c>
      <c r="J404" s="2" t="str">
        <f t="shared" si="49"/>
        <v/>
      </c>
      <c r="K404" s="2" t="str">
        <f t="shared" si="50"/>
        <v/>
      </c>
    </row>
    <row r="405" spans="1:11" x14ac:dyDescent="0.25">
      <c r="A405" s="7">
        <f t="shared" si="47"/>
        <v>47270</v>
      </c>
      <c r="B405" s="37" t="str">
        <f>IFERROR(INDEX([1]IPCA_Cheio_sa!$B:$B,MATCH($A405,[1]IPCA_Cheio_sa!$A:$A,0)),"")</f>
        <v/>
      </c>
      <c r="C405" s="2" t="str">
        <f t="shared" si="52"/>
        <v/>
      </c>
      <c r="D405" s="2" t="str">
        <f t="shared" si="53"/>
        <v/>
      </c>
      <c r="E405" s="2" t="str">
        <f t="shared" si="54"/>
        <v/>
      </c>
      <c r="F405" s="2" t="str">
        <f t="shared" si="48"/>
        <v/>
      </c>
      <c r="H405" s="37" t="str">
        <f>IFERROR(INDEX([1]IPCA_Cheio_x11!$B:$B,MATCH($A405,[1]IPCA_Cheio_x11!$A:$A,0)),"")</f>
        <v/>
      </c>
      <c r="I405" s="2" t="str">
        <f t="shared" si="51"/>
        <v/>
      </c>
      <c r="J405" s="2" t="str">
        <f t="shared" si="49"/>
        <v/>
      </c>
      <c r="K405" s="2" t="str">
        <f t="shared" si="50"/>
        <v/>
      </c>
    </row>
    <row r="406" spans="1:11" x14ac:dyDescent="0.25">
      <c r="A406" s="7">
        <f t="shared" si="47"/>
        <v>47300</v>
      </c>
      <c r="B406" s="37" t="str">
        <f>IFERROR(INDEX([1]IPCA_Cheio_sa!$B:$B,MATCH($A406,[1]IPCA_Cheio_sa!$A:$A,0)),"")</f>
        <v/>
      </c>
      <c r="C406" s="2" t="str">
        <f t="shared" si="52"/>
        <v/>
      </c>
      <c r="D406" s="2" t="str">
        <f t="shared" si="53"/>
        <v/>
      </c>
      <c r="E406" s="2" t="str">
        <f t="shared" si="54"/>
        <v/>
      </c>
      <c r="F406" s="2" t="str">
        <f t="shared" si="48"/>
        <v/>
      </c>
      <c r="H406" s="37" t="str">
        <f>IFERROR(INDEX([1]IPCA_Cheio_x11!$B:$B,MATCH($A406,[1]IPCA_Cheio_x11!$A:$A,0)),"")</f>
        <v/>
      </c>
      <c r="I406" s="2" t="str">
        <f t="shared" si="51"/>
        <v/>
      </c>
      <c r="J406" s="2" t="str">
        <f t="shared" si="49"/>
        <v/>
      </c>
      <c r="K406" s="2" t="str">
        <f t="shared" si="50"/>
        <v/>
      </c>
    </row>
    <row r="407" spans="1:11" x14ac:dyDescent="0.25">
      <c r="A407" s="7">
        <f t="shared" si="47"/>
        <v>47331</v>
      </c>
      <c r="B407" s="37" t="str">
        <f>IFERROR(INDEX([1]IPCA_Cheio_sa!$B:$B,MATCH($A407,[1]IPCA_Cheio_sa!$A:$A,0)),"")</f>
        <v/>
      </c>
      <c r="C407" s="2" t="str">
        <f t="shared" si="52"/>
        <v/>
      </c>
      <c r="D407" s="2" t="str">
        <f t="shared" si="53"/>
        <v/>
      </c>
      <c r="E407" s="2" t="str">
        <f t="shared" si="54"/>
        <v/>
      </c>
      <c r="F407" s="2" t="str">
        <f t="shared" si="48"/>
        <v/>
      </c>
      <c r="H407" s="37" t="str">
        <f>IFERROR(INDEX([1]IPCA_Cheio_x11!$B:$B,MATCH($A407,[1]IPCA_Cheio_x11!$A:$A,0)),"")</f>
        <v/>
      </c>
      <c r="I407" s="2" t="str">
        <f t="shared" si="51"/>
        <v/>
      </c>
      <c r="J407" s="2" t="str">
        <f t="shared" si="49"/>
        <v/>
      </c>
      <c r="K407" s="2" t="str">
        <f t="shared" si="50"/>
        <v/>
      </c>
    </row>
    <row r="408" spans="1:11" x14ac:dyDescent="0.25">
      <c r="A408" s="7">
        <f t="shared" si="47"/>
        <v>47362</v>
      </c>
      <c r="B408" s="37" t="str">
        <f>IFERROR(INDEX([1]IPCA_Cheio_sa!$B:$B,MATCH($A408,[1]IPCA_Cheio_sa!$A:$A,0)),"")</f>
        <v/>
      </c>
      <c r="C408" s="2" t="str">
        <f t="shared" si="52"/>
        <v/>
      </c>
      <c r="D408" s="2" t="str">
        <f t="shared" si="53"/>
        <v/>
      </c>
      <c r="E408" s="2" t="str">
        <f t="shared" si="54"/>
        <v/>
      </c>
      <c r="F408" s="2" t="str">
        <f t="shared" si="48"/>
        <v/>
      </c>
      <c r="H408" s="37" t="str">
        <f>IFERROR(INDEX([1]IPCA_Cheio_x11!$B:$B,MATCH($A408,[1]IPCA_Cheio_x11!$A:$A,0)),"")</f>
        <v/>
      </c>
      <c r="I408" s="2" t="str">
        <f t="shared" si="51"/>
        <v/>
      </c>
      <c r="J408" s="2" t="str">
        <f t="shared" si="49"/>
        <v/>
      </c>
      <c r="K408" s="2" t="str">
        <f t="shared" si="50"/>
        <v/>
      </c>
    </row>
    <row r="409" spans="1:11" x14ac:dyDescent="0.25">
      <c r="A409" s="7">
        <f t="shared" si="47"/>
        <v>47392</v>
      </c>
      <c r="B409" s="37" t="str">
        <f>IFERROR(INDEX([1]IPCA_Cheio_sa!$B:$B,MATCH($A409,[1]IPCA_Cheio_sa!$A:$A,0)),"")</f>
        <v/>
      </c>
      <c r="C409" s="2" t="str">
        <f t="shared" si="52"/>
        <v/>
      </c>
      <c r="D409" s="2" t="str">
        <f t="shared" si="53"/>
        <v/>
      </c>
      <c r="E409" s="2" t="str">
        <f t="shared" si="54"/>
        <v/>
      </c>
      <c r="F409" s="2" t="str">
        <f t="shared" si="48"/>
        <v/>
      </c>
      <c r="H409" s="37" t="str">
        <f>IFERROR(INDEX([1]IPCA_Cheio_x11!$B:$B,MATCH($A409,[1]IPCA_Cheio_x11!$A:$A,0)),"")</f>
        <v/>
      </c>
      <c r="I409" s="2" t="str">
        <f t="shared" si="51"/>
        <v/>
      </c>
      <c r="J409" s="2" t="str">
        <f t="shared" si="49"/>
        <v/>
      </c>
      <c r="K409" s="2" t="str">
        <f t="shared" si="50"/>
        <v/>
      </c>
    </row>
    <row r="410" spans="1:11" x14ac:dyDescent="0.25">
      <c r="A410" s="7">
        <f t="shared" si="47"/>
        <v>47423</v>
      </c>
      <c r="B410" s="37" t="str">
        <f>IFERROR(INDEX([1]IPCA_Cheio_sa!$B:$B,MATCH($A410,[1]IPCA_Cheio_sa!$A:$A,0)),"")</f>
        <v/>
      </c>
      <c r="C410" s="2" t="str">
        <f t="shared" si="52"/>
        <v/>
      </c>
      <c r="D410" s="2" t="str">
        <f t="shared" si="53"/>
        <v/>
      </c>
      <c r="E410" s="2" t="str">
        <f t="shared" si="54"/>
        <v/>
      </c>
      <c r="F410" s="2" t="str">
        <f t="shared" si="48"/>
        <v/>
      </c>
      <c r="H410" s="37" t="str">
        <f>IFERROR(INDEX([1]IPCA_Cheio_x11!$B:$B,MATCH($A410,[1]IPCA_Cheio_x11!$A:$A,0)),"")</f>
        <v/>
      </c>
      <c r="I410" s="2" t="str">
        <f t="shared" si="51"/>
        <v/>
      </c>
      <c r="J410" s="2" t="str">
        <f t="shared" si="49"/>
        <v/>
      </c>
      <c r="K410" s="2" t="str">
        <f t="shared" si="50"/>
        <v/>
      </c>
    </row>
    <row r="411" spans="1:11" x14ac:dyDescent="0.25">
      <c r="A411" s="7">
        <f t="shared" si="47"/>
        <v>47453</v>
      </c>
      <c r="B411" s="37" t="str">
        <f>IFERROR(INDEX([1]IPCA_Cheio_sa!$B:$B,MATCH($A411,[1]IPCA_Cheio_sa!$A:$A,0)),"")</f>
        <v/>
      </c>
      <c r="C411" s="2" t="str">
        <f t="shared" si="52"/>
        <v/>
      </c>
      <c r="D411" s="2" t="str">
        <f t="shared" si="53"/>
        <v/>
      </c>
      <c r="E411" s="2" t="str">
        <f t="shared" si="54"/>
        <v/>
      </c>
      <c r="F411" s="2" t="str">
        <f t="shared" si="48"/>
        <v/>
      </c>
      <c r="H411" s="37" t="str">
        <f>IFERROR(INDEX([1]IPCA_Cheio_x11!$B:$B,MATCH($A411,[1]IPCA_Cheio_x11!$A:$A,0)),"")</f>
        <v/>
      </c>
      <c r="I411" s="2" t="str">
        <f t="shared" si="51"/>
        <v/>
      </c>
      <c r="J411" s="2" t="str">
        <f t="shared" si="49"/>
        <v/>
      </c>
      <c r="K411" s="2" t="str">
        <f t="shared" si="50"/>
        <v/>
      </c>
    </row>
    <row r="412" spans="1:11" x14ac:dyDescent="0.25">
      <c r="A412" s="7">
        <f t="shared" si="47"/>
        <v>47484</v>
      </c>
      <c r="B412" s="37" t="str">
        <f>IFERROR(INDEX([1]IPCA_Cheio_sa!$B:$B,MATCH($A412,[1]IPCA_Cheio_sa!$A:$A,0)),"")</f>
        <v/>
      </c>
      <c r="C412" s="2" t="str">
        <f t="shared" si="52"/>
        <v/>
      </c>
      <c r="D412" s="2" t="str">
        <f t="shared" si="53"/>
        <v/>
      </c>
      <c r="E412" s="2" t="str">
        <f t="shared" si="54"/>
        <v/>
      </c>
      <c r="F412" s="2" t="str">
        <f t="shared" si="48"/>
        <v/>
      </c>
      <c r="H412" s="37" t="str">
        <f>IFERROR(INDEX([1]IPCA_Cheio_x11!$B:$B,MATCH($A412,[1]IPCA_Cheio_x11!$A:$A,0)),"")</f>
        <v/>
      </c>
      <c r="I412" s="2" t="str">
        <f t="shared" si="51"/>
        <v/>
      </c>
      <c r="J412" s="2" t="str">
        <f t="shared" si="49"/>
        <v/>
      </c>
      <c r="K412" s="2" t="str">
        <f t="shared" si="50"/>
        <v/>
      </c>
    </row>
    <row r="413" spans="1:11" x14ac:dyDescent="0.25">
      <c r="A413" s="7">
        <f t="shared" si="47"/>
        <v>47515</v>
      </c>
      <c r="B413" s="37" t="str">
        <f>IFERROR(INDEX([1]IPCA_Cheio_sa!$B:$B,MATCH($A413,[1]IPCA_Cheio_sa!$A:$A,0)),"")</f>
        <v/>
      </c>
      <c r="C413" s="2" t="str">
        <f t="shared" si="52"/>
        <v/>
      </c>
      <c r="D413" s="2" t="str">
        <f t="shared" si="53"/>
        <v/>
      </c>
      <c r="E413" s="2" t="str">
        <f t="shared" si="54"/>
        <v/>
      </c>
      <c r="F413" s="2" t="str">
        <f t="shared" si="48"/>
        <v/>
      </c>
      <c r="H413" s="37" t="str">
        <f>IFERROR(INDEX([1]IPCA_Cheio_x11!$B:$B,MATCH($A413,[1]IPCA_Cheio_x11!$A:$A,0)),"")</f>
        <v/>
      </c>
      <c r="I413" s="2" t="str">
        <f t="shared" si="51"/>
        <v/>
      </c>
      <c r="J413" s="2" t="str">
        <f t="shared" si="49"/>
        <v/>
      </c>
      <c r="K413" s="2" t="str">
        <f t="shared" si="50"/>
        <v/>
      </c>
    </row>
    <row r="414" spans="1:11" x14ac:dyDescent="0.25">
      <c r="A414" s="7">
        <f t="shared" si="47"/>
        <v>47543</v>
      </c>
      <c r="B414" s="37" t="str">
        <f>IFERROR(INDEX([1]IPCA_Cheio_sa!$B:$B,MATCH($A414,[1]IPCA_Cheio_sa!$A:$A,0)),"")</f>
        <v/>
      </c>
      <c r="C414" s="2" t="str">
        <f t="shared" si="52"/>
        <v/>
      </c>
      <c r="D414" s="2" t="str">
        <f t="shared" si="53"/>
        <v/>
      </c>
      <c r="E414" s="2" t="str">
        <f t="shared" si="54"/>
        <v/>
      </c>
      <c r="F414" s="2" t="str">
        <f t="shared" si="48"/>
        <v/>
      </c>
      <c r="H414" s="37" t="str">
        <f>IFERROR(INDEX([1]IPCA_Cheio_x11!$B:$B,MATCH($A414,[1]IPCA_Cheio_x11!$A:$A,0)),"")</f>
        <v/>
      </c>
      <c r="I414" s="2" t="str">
        <f t="shared" si="51"/>
        <v/>
      </c>
      <c r="J414" s="2" t="str">
        <f t="shared" si="49"/>
        <v/>
      </c>
      <c r="K414" s="2" t="str">
        <f t="shared" si="50"/>
        <v/>
      </c>
    </row>
    <row r="415" spans="1:11" x14ac:dyDescent="0.25">
      <c r="A415" s="7">
        <f t="shared" si="47"/>
        <v>47574</v>
      </c>
      <c r="B415" s="37" t="str">
        <f>IFERROR(INDEX([1]IPCA_Cheio_sa!$B:$B,MATCH($A415,[1]IPCA_Cheio_sa!$A:$A,0)),"")</f>
        <v/>
      </c>
      <c r="C415" s="2" t="str">
        <f t="shared" si="52"/>
        <v/>
      </c>
      <c r="D415" s="2" t="str">
        <f t="shared" si="53"/>
        <v/>
      </c>
      <c r="E415" s="2" t="str">
        <f t="shared" si="54"/>
        <v/>
      </c>
      <c r="F415" s="2" t="str">
        <f t="shared" si="48"/>
        <v/>
      </c>
      <c r="H415" s="37" t="str">
        <f>IFERROR(INDEX([1]IPCA_Cheio_x11!$B:$B,MATCH($A415,[1]IPCA_Cheio_x11!$A:$A,0)),"")</f>
        <v/>
      </c>
      <c r="I415" s="2" t="str">
        <f t="shared" si="51"/>
        <v/>
      </c>
      <c r="J415" s="2" t="str">
        <f t="shared" si="49"/>
        <v/>
      </c>
      <c r="K415" s="2" t="str">
        <f t="shared" si="50"/>
        <v/>
      </c>
    </row>
    <row r="416" spans="1:11" x14ac:dyDescent="0.25">
      <c r="A416" s="7">
        <f t="shared" si="47"/>
        <v>47604</v>
      </c>
      <c r="B416" s="37" t="str">
        <f>IFERROR(INDEX([1]IPCA_Cheio_sa!$B:$B,MATCH($A416,[1]IPCA_Cheio_sa!$A:$A,0)),"")</f>
        <v/>
      </c>
      <c r="C416" s="2" t="str">
        <f t="shared" si="52"/>
        <v/>
      </c>
      <c r="D416" s="2" t="str">
        <f t="shared" si="53"/>
        <v/>
      </c>
      <c r="E416" s="2" t="str">
        <f t="shared" si="54"/>
        <v/>
      </c>
      <c r="F416" s="2" t="str">
        <f t="shared" si="48"/>
        <v/>
      </c>
      <c r="H416" s="37" t="str">
        <f>IFERROR(INDEX([1]IPCA_Cheio_x11!$B:$B,MATCH($A416,[1]IPCA_Cheio_x11!$A:$A,0)),"")</f>
        <v/>
      </c>
      <c r="I416" s="2" t="str">
        <f t="shared" si="51"/>
        <v/>
      </c>
      <c r="J416" s="2" t="str">
        <f t="shared" si="49"/>
        <v/>
      </c>
      <c r="K416" s="2" t="str">
        <f t="shared" si="50"/>
        <v/>
      </c>
    </row>
    <row r="417" spans="1:11" x14ac:dyDescent="0.25">
      <c r="A417" s="7">
        <f t="shared" si="47"/>
        <v>47635</v>
      </c>
      <c r="B417" s="37" t="str">
        <f>IFERROR(INDEX([1]IPCA_Cheio_sa!$B:$B,MATCH($A417,[1]IPCA_Cheio_sa!$A:$A,0)),"")</f>
        <v/>
      </c>
      <c r="C417" s="2" t="str">
        <f t="shared" si="52"/>
        <v/>
      </c>
      <c r="D417" s="2" t="str">
        <f t="shared" si="53"/>
        <v/>
      </c>
      <c r="E417" s="2" t="str">
        <f t="shared" si="54"/>
        <v/>
      </c>
      <c r="F417" s="2" t="str">
        <f t="shared" si="48"/>
        <v/>
      </c>
      <c r="H417" s="37" t="str">
        <f>IFERROR(INDEX([1]IPCA_Cheio_x11!$B:$B,MATCH($A417,[1]IPCA_Cheio_x11!$A:$A,0)),"")</f>
        <v/>
      </c>
      <c r="I417" s="2" t="str">
        <f t="shared" si="51"/>
        <v/>
      </c>
      <c r="J417" s="2" t="str">
        <f t="shared" si="49"/>
        <v/>
      </c>
      <c r="K417" s="2" t="str">
        <f t="shared" si="50"/>
        <v/>
      </c>
    </row>
    <row r="418" spans="1:11" x14ac:dyDescent="0.25">
      <c r="A418" s="7">
        <f t="shared" si="47"/>
        <v>47665</v>
      </c>
      <c r="B418" s="37" t="str">
        <f>IFERROR(INDEX([1]IPCA_Cheio_sa!$B:$B,MATCH($A418,[1]IPCA_Cheio_sa!$A:$A,0)),"")</f>
        <v/>
      </c>
      <c r="C418" s="2" t="str">
        <f t="shared" si="52"/>
        <v/>
      </c>
      <c r="D418" s="2" t="str">
        <f t="shared" si="53"/>
        <v/>
      </c>
      <c r="E418" s="2" t="str">
        <f t="shared" si="54"/>
        <v/>
      </c>
      <c r="F418" s="2" t="str">
        <f t="shared" si="48"/>
        <v/>
      </c>
      <c r="H418" s="37" t="str">
        <f>IFERROR(INDEX([1]IPCA_Cheio_x11!$B:$B,MATCH($A418,[1]IPCA_Cheio_x11!$A:$A,0)),"")</f>
        <v/>
      </c>
      <c r="I418" s="2" t="str">
        <f t="shared" si="51"/>
        <v/>
      </c>
      <c r="J418" s="2" t="str">
        <f t="shared" si="49"/>
        <v/>
      </c>
      <c r="K418" s="2" t="str">
        <f t="shared" si="50"/>
        <v/>
      </c>
    </row>
    <row r="419" spans="1:11" x14ac:dyDescent="0.25">
      <c r="A419" s="7">
        <f t="shared" si="47"/>
        <v>47696</v>
      </c>
      <c r="B419" s="37" t="str">
        <f>IFERROR(INDEX([1]IPCA_Cheio_sa!$B:$B,MATCH($A419,[1]IPCA_Cheio_sa!$A:$A,0)),"")</f>
        <v/>
      </c>
      <c r="C419" s="2" t="str">
        <f t="shared" si="52"/>
        <v/>
      </c>
      <c r="D419" s="2" t="str">
        <f t="shared" si="53"/>
        <v/>
      </c>
      <c r="E419" s="2" t="str">
        <f t="shared" si="54"/>
        <v/>
      </c>
      <c r="F419" s="2" t="str">
        <f t="shared" si="48"/>
        <v/>
      </c>
      <c r="H419" s="37" t="str">
        <f>IFERROR(INDEX([1]IPCA_Cheio_x11!$B:$B,MATCH($A419,[1]IPCA_Cheio_x11!$A:$A,0)),"")</f>
        <v/>
      </c>
      <c r="I419" s="2" t="str">
        <f t="shared" si="51"/>
        <v/>
      </c>
      <c r="J419" s="2" t="str">
        <f t="shared" si="49"/>
        <v/>
      </c>
      <c r="K419" s="2" t="str">
        <f t="shared" si="50"/>
        <v/>
      </c>
    </row>
    <row r="420" spans="1:11" x14ac:dyDescent="0.25">
      <c r="A420" s="7">
        <f t="shared" si="47"/>
        <v>47727</v>
      </c>
      <c r="B420" s="37" t="str">
        <f>IFERROR(INDEX([1]IPCA_Cheio_sa!$B:$B,MATCH($A420,[1]IPCA_Cheio_sa!$A:$A,0)),"")</f>
        <v/>
      </c>
      <c r="C420" s="2" t="str">
        <f t="shared" si="52"/>
        <v/>
      </c>
      <c r="D420" s="2" t="str">
        <f t="shared" si="53"/>
        <v/>
      </c>
      <c r="E420" s="2" t="str">
        <f t="shared" si="54"/>
        <v/>
      </c>
      <c r="F420" s="2" t="str">
        <f t="shared" si="48"/>
        <v/>
      </c>
      <c r="H420" s="37" t="str">
        <f>IFERROR(INDEX([1]IPCA_Cheio_x11!$B:$B,MATCH($A420,[1]IPCA_Cheio_x11!$A:$A,0)),"")</f>
        <v/>
      </c>
      <c r="I420" s="2" t="str">
        <f t="shared" si="51"/>
        <v/>
      </c>
      <c r="J420" s="2" t="str">
        <f t="shared" si="49"/>
        <v/>
      </c>
      <c r="K420" s="2" t="str">
        <f t="shared" si="50"/>
        <v/>
      </c>
    </row>
    <row r="421" spans="1:11" x14ac:dyDescent="0.25">
      <c r="A421" s="7">
        <f t="shared" si="47"/>
        <v>47757</v>
      </c>
      <c r="B421" s="37" t="str">
        <f>IFERROR(INDEX([1]IPCA_Cheio_sa!$B:$B,MATCH($A421,[1]IPCA_Cheio_sa!$A:$A,0)),"")</f>
        <v/>
      </c>
      <c r="C421" s="2" t="str">
        <f t="shared" si="52"/>
        <v/>
      </c>
      <c r="D421" s="2" t="str">
        <f t="shared" si="53"/>
        <v/>
      </c>
      <c r="E421" s="2" t="str">
        <f t="shared" si="54"/>
        <v/>
      </c>
      <c r="F421" s="2" t="str">
        <f t="shared" si="48"/>
        <v/>
      </c>
      <c r="H421" s="37" t="str">
        <f>IFERROR(INDEX([1]IPCA_Cheio_x11!$B:$B,MATCH($A421,[1]IPCA_Cheio_x11!$A:$A,0)),"")</f>
        <v/>
      </c>
      <c r="I421" s="2" t="str">
        <f t="shared" si="51"/>
        <v/>
      </c>
      <c r="J421" s="2" t="str">
        <f t="shared" si="49"/>
        <v/>
      </c>
      <c r="K421" s="2" t="str">
        <f t="shared" si="50"/>
        <v/>
      </c>
    </row>
    <row r="422" spans="1:11" x14ac:dyDescent="0.25">
      <c r="A422" s="7">
        <f t="shared" si="47"/>
        <v>47788</v>
      </c>
      <c r="B422" s="37" t="str">
        <f>IFERROR(INDEX([1]IPCA_Cheio_sa!$B:$B,MATCH($A422,[1]IPCA_Cheio_sa!$A:$A,0)),"")</f>
        <v/>
      </c>
      <c r="C422" s="2" t="str">
        <f t="shared" si="52"/>
        <v/>
      </c>
      <c r="D422" s="2" t="str">
        <f t="shared" si="53"/>
        <v/>
      </c>
      <c r="E422" s="2" t="str">
        <f t="shared" si="54"/>
        <v/>
      </c>
      <c r="F422" s="2" t="str">
        <f t="shared" si="48"/>
        <v/>
      </c>
      <c r="H422" s="37" t="str">
        <f>IFERROR(INDEX([1]IPCA_Cheio_x11!$B:$B,MATCH($A422,[1]IPCA_Cheio_x11!$A:$A,0)),"")</f>
        <v/>
      </c>
      <c r="I422" s="2" t="str">
        <f t="shared" si="51"/>
        <v/>
      </c>
      <c r="J422" s="2" t="str">
        <f t="shared" si="49"/>
        <v/>
      </c>
      <c r="K422" s="2" t="str">
        <f t="shared" si="50"/>
        <v/>
      </c>
    </row>
    <row r="423" spans="1:11" x14ac:dyDescent="0.25">
      <c r="A423" s="7">
        <f t="shared" si="47"/>
        <v>47818</v>
      </c>
      <c r="B423" s="37" t="str">
        <f>IFERROR(INDEX([1]IPCA_Cheio_sa!$B:$B,MATCH($A423,[1]IPCA_Cheio_sa!$A:$A,0)),"")</f>
        <v/>
      </c>
      <c r="C423" s="2" t="str">
        <f t="shared" si="52"/>
        <v/>
      </c>
      <c r="D423" s="2" t="str">
        <f t="shared" si="53"/>
        <v/>
      </c>
      <c r="E423" s="2" t="str">
        <f t="shared" si="54"/>
        <v/>
      </c>
      <c r="F423" s="2" t="str">
        <f t="shared" si="48"/>
        <v/>
      </c>
      <c r="H423" s="37" t="str">
        <f>IFERROR(INDEX([1]IPCA_Cheio_x11!$B:$B,MATCH($A423,[1]IPCA_Cheio_x11!$A:$A,0)),"")</f>
        <v/>
      </c>
      <c r="I423" s="2" t="str">
        <f t="shared" si="51"/>
        <v/>
      </c>
      <c r="J423" s="2" t="str">
        <f t="shared" si="49"/>
        <v/>
      </c>
      <c r="K423" s="2" t="str">
        <f t="shared" si="50"/>
        <v/>
      </c>
    </row>
    <row r="424" spans="1:11" x14ac:dyDescent="0.25">
      <c r="A424" s="7">
        <f t="shared" si="47"/>
        <v>47849</v>
      </c>
      <c r="B424" s="37" t="str">
        <f>IFERROR(INDEX([1]IPCA_Cheio_sa!$B:$B,MATCH($A424,[1]IPCA_Cheio_sa!$A:$A,0)),"")</f>
        <v/>
      </c>
      <c r="C424" s="2" t="str">
        <f t="shared" si="52"/>
        <v/>
      </c>
      <c r="D424" s="2" t="str">
        <f t="shared" si="53"/>
        <v/>
      </c>
      <c r="E424" s="2" t="str">
        <f t="shared" si="54"/>
        <v/>
      </c>
      <c r="F424" s="2" t="str">
        <f t="shared" si="48"/>
        <v/>
      </c>
      <c r="H424" s="37" t="str">
        <f>IFERROR(INDEX([1]IPCA_Cheio_x11!$B:$B,MATCH($A424,[1]IPCA_Cheio_x11!$A:$A,0)),"")</f>
        <v/>
      </c>
      <c r="I424" s="2" t="str">
        <f t="shared" si="51"/>
        <v/>
      </c>
      <c r="J424" s="2" t="str">
        <f t="shared" si="49"/>
        <v/>
      </c>
      <c r="K424" s="2" t="str">
        <f t="shared" si="50"/>
        <v/>
      </c>
    </row>
    <row r="425" spans="1:11" x14ac:dyDescent="0.25">
      <c r="A425" s="7">
        <f t="shared" si="47"/>
        <v>47880</v>
      </c>
      <c r="B425" s="37" t="str">
        <f>IFERROR(INDEX([1]IPCA_Cheio_sa!$B:$B,MATCH($A425,[1]IPCA_Cheio_sa!$A:$A,0)),"")</f>
        <v/>
      </c>
      <c r="C425" s="2" t="str">
        <f t="shared" si="52"/>
        <v/>
      </c>
      <c r="D425" s="2" t="str">
        <f t="shared" si="53"/>
        <v/>
      </c>
      <c r="E425" s="2" t="str">
        <f t="shared" si="54"/>
        <v/>
      </c>
      <c r="F425" s="2" t="str">
        <f t="shared" si="48"/>
        <v/>
      </c>
      <c r="H425" s="37" t="str">
        <f>IFERROR(INDEX([1]IPCA_Cheio_x11!$B:$B,MATCH($A425,[1]IPCA_Cheio_x11!$A:$A,0)),"")</f>
        <v/>
      </c>
      <c r="I425" s="2" t="str">
        <f t="shared" si="51"/>
        <v/>
      </c>
      <c r="J425" s="2" t="str">
        <f t="shared" si="49"/>
        <v/>
      </c>
      <c r="K425" s="2" t="str">
        <f t="shared" si="50"/>
        <v/>
      </c>
    </row>
    <row r="426" spans="1:11" x14ac:dyDescent="0.25">
      <c r="A426" s="7">
        <f t="shared" si="47"/>
        <v>47908</v>
      </c>
      <c r="B426" s="37" t="str">
        <f>IFERROR(INDEX([1]IPCA_Cheio_sa!$B:$B,MATCH($A426,[1]IPCA_Cheio_sa!$A:$A,0)),"")</f>
        <v/>
      </c>
      <c r="C426" s="2" t="str">
        <f t="shared" si="52"/>
        <v/>
      </c>
      <c r="D426" s="2" t="str">
        <f t="shared" si="53"/>
        <v/>
      </c>
      <c r="E426" s="2" t="str">
        <f t="shared" si="54"/>
        <v/>
      </c>
      <c r="F426" s="2" t="str">
        <f t="shared" si="48"/>
        <v/>
      </c>
      <c r="H426" s="37" t="str">
        <f>IFERROR(INDEX([1]IPCA_Cheio_x11!$B:$B,MATCH($A426,[1]IPCA_Cheio_x11!$A:$A,0)),"")</f>
        <v/>
      </c>
      <c r="I426" s="2" t="str">
        <f t="shared" si="51"/>
        <v/>
      </c>
      <c r="J426" s="2" t="str">
        <f t="shared" si="49"/>
        <v/>
      </c>
      <c r="K426" s="2" t="str">
        <f t="shared" si="50"/>
        <v/>
      </c>
    </row>
    <row r="427" spans="1:11" x14ac:dyDescent="0.25">
      <c r="A427" s="7">
        <f t="shared" si="47"/>
        <v>47939</v>
      </c>
      <c r="B427" s="37" t="str">
        <f>IFERROR(INDEX([1]IPCA_Cheio_sa!$B:$B,MATCH($A427,[1]IPCA_Cheio_sa!$A:$A,0)),"")</f>
        <v/>
      </c>
      <c r="C427" s="2" t="str">
        <f t="shared" si="52"/>
        <v/>
      </c>
      <c r="D427" s="2" t="str">
        <f t="shared" si="53"/>
        <v/>
      </c>
      <c r="E427" s="2" t="str">
        <f t="shared" si="54"/>
        <v/>
      </c>
      <c r="F427" s="2" t="str">
        <f t="shared" si="48"/>
        <v/>
      </c>
      <c r="H427" s="37" t="str">
        <f>IFERROR(INDEX([1]IPCA_Cheio_x11!$B:$B,MATCH($A427,[1]IPCA_Cheio_x11!$A:$A,0)),"")</f>
        <v/>
      </c>
      <c r="I427" s="2" t="str">
        <f t="shared" si="51"/>
        <v/>
      </c>
      <c r="J427" s="2" t="str">
        <f t="shared" si="49"/>
        <v/>
      </c>
      <c r="K427" s="2" t="str">
        <f t="shared" si="50"/>
        <v/>
      </c>
    </row>
    <row r="428" spans="1:11" x14ac:dyDescent="0.25">
      <c r="A428" s="7">
        <f t="shared" si="47"/>
        <v>47969</v>
      </c>
      <c r="B428" s="37" t="str">
        <f>IFERROR(INDEX([1]IPCA_Cheio_sa!$B:$B,MATCH($A428,[1]IPCA_Cheio_sa!$A:$A,0)),"")</f>
        <v/>
      </c>
      <c r="C428" s="2" t="str">
        <f t="shared" si="52"/>
        <v/>
      </c>
      <c r="D428" s="2" t="str">
        <f t="shared" si="53"/>
        <v/>
      </c>
      <c r="E428" s="2" t="str">
        <f t="shared" si="54"/>
        <v/>
      </c>
      <c r="F428" s="2" t="str">
        <f t="shared" si="48"/>
        <v/>
      </c>
      <c r="H428" s="37" t="str">
        <f>IFERROR(INDEX([1]IPCA_Cheio_x11!$B:$B,MATCH($A428,[1]IPCA_Cheio_x11!$A:$A,0)),"")</f>
        <v/>
      </c>
      <c r="I428" s="2" t="str">
        <f t="shared" si="51"/>
        <v/>
      </c>
      <c r="J428" s="2" t="str">
        <f t="shared" si="49"/>
        <v/>
      </c>
      <c r="K428" s="2" t="str">
        <f t="shared" si="50"/>
        <v/>
      </c>
    </row>
    <row r="429" spans="1:11" x14ac:dyDescent="0.25">
      <c r="A429" s="7">
        <f t="shared" si="47"/>
        <v>48000</v>
      </c>
      <c r="B429" s="37" t="str">
        <f>IFERROR(INDEX([1]IPCA_Cheio_sa!$B:$B,MATCH($A429,[1]IPCA_Cheio_sa!$A:$A,0)),"")</f>
        <v/>
      </c>
      <c r="C429" s="2" t="str">
        <f t="shared" si="52"/>
        <v/>
      </c>
      <c r="D429" s="2" t="str">
        <f t="shared" si="53"/>
        <v/>
      </c>
      <c r="E429" s="2" t="str">
        <f t="shared" si="54"/>
        <v/>
      </c>
      <c r="F429" s="2" t="str">
        <f t="shared" si="48"/>
        <v/>
      </c>
      <c r="H429" s="37" t="str">
        <f>IFERROR(INDEX([1]IPCA_Cheio_x11!$B:$B,MATCH($A429,[1]IPCA_Cheio_x11!$A:$A,0)),"")</f>
        <v/>
      </c>
      <c r="I429" s="2" t="str">
        <f t="shared" si="51"/>
        <v/>
      </c>
      <c r="J429" s="2" t="str">
        <f t="shared" si="49"/>
        <v/>
      </c>
      <c r="K429" s="2" t="str">
        <f t="shared" si="50"/>
        <v/>
      </c>
    </row>
    <row r="430" spans="1:11" x14ac:dyDescent="0.25">
      <c r="A430" s="7">
        <f t="shared" si="47"/>
        <v>48030</v>
      </c>
      <c r="B430" s="37" t="str">
        <f>IFERROR(INDEX([1]IPCA_Cheio_sa!$B:$B,MATCH($A430,[1]IPCA_Cheio_sa!$A:$A,0)),"")</f>
        <v/>
      </c>
      <c r="C430" s="2" t="str">
        <f t="shared" si="52"/>
        <v/>
      </c>
      <c r="D430" s="2" t="str">
        <f t="shared" si="53"/>
        <v/>
      </c>
      <c r="E430" s="2" t="str">
        <f t="shared" si="54"/>
        <v/>
      </c>
      <c r="F430" s="2" t="str">
        <f t="shared" si="48"/>
        <v/>
      </c>
      <c r="H430" s="37" t="str">
        <f>IFERROR(INDEX([1]IPCA_Cheio_x11!$B:$B,MATCH($A430,[1]IPCA_Cheio_x11!$A:$A,0)),"")</f>
        <v/>
      </c>
      <c r="I430" s="2" t="str">
        <f t="shared" si="51"/>
        <v/>
      </c>
      <c r="J430" s="2" t="str">
        <f t="shared" si="49"/>
        <v/>
      </c>
      <c r="K430" s="2" t="str">
        <f t="shared" si="50"/>
        <v/>
      </c>
    </row>
    <row r="431" spans="1:11" x14ac:dyDescent="0.25">
      <c r="A431" s="7">
        <f t="shared" si="47"/>
        <v>48061</v>
      </c>
      <c r="B431" s="37" t="str">
        <f>IFERROR(INDEX([1]IPCA_Cheio_sa!$B:$B,MATCH($A431,[1]IPCA_Cheio_sa!$A:$A,0)),"")</f>
        <v/>
      </c>
      <c r="C431" s="2" t="str">
        <f t="shared" si="52"/>
        <v/>
      </c>
      <c r="D431" s="2" t="str">
        <f t="shared" si="53"/>
        <v/>
      </c>
      <c r="E431" s="2" t="str">
        <f t="shared" si="54"/>
        <v/>
      </c>
      <c r="F431" s="2" t="str">
        <f t="shared" si="48"/>
        <v/>
      </c>
      <c r="H431" s="37" t="str">
        <f>IFERROR(INDEX([1]IPCA_Cheio_x11!$B:$B,MATCH($A431,[1]IPCA_Cheio_x11!$A:$A,0)),"")</f>
        <v/>
      </c>
      <c r="I431" s="2" t="str">
        <f t="shared" si="51"/>
        <v/>
      </c>
      <c r="J431" s="2" t="str">
        <f t="shared" si="49"/>
        <v/>
      </c>
      <c r="K431" s="2" t="str">
        <f t="shared" si="50"/>
        <v/>
      </c>
    </row>
    <row r="432" spans="1:11" x14ac:dyDescent="0.25">
      <c r="A432" s="7">
        <f t="shared" ref="A432:A433" si="55">EDATE(A431,1)</f>
        <v>48092</v>
      </c>
      <c r="B432" s="37" t="str">
        <f>IFERROR(INDEX([1]IPCA_Cheio_sa!$B:$B,MATCH($A432,[1]IPCA_Cheio_sa!$A:$A,0)),"")</f>
        <v/>
      </c>
      <c r="C432" s="2" t="str">
        <f t="shared" si="52"/>
        <v/>
      </c>
      <c r="D432" s="2" t="str">
        <f t="shared" si="53"/>
        <v/>
      </c>
      <c r="E432" s="2" t="str">
        <f t="shared" si="54"/>
        <v/>
      </c>
      <c r="F432" s="2" t="str">
        <f t="shared" ref="F432:F433" si="56">E432</f>
        <v/>
      </c>
      <c r="H432" s="37" t="str">
        <f>IFERROR(INDEX([1]IPCA_Cheio_x11!$B:$B,MATCH($A432,[1]IPCA_Cheio_x11!$A:$A,0)),"")</f>
        <v/>
      </c>
      <c r="I432" s="2" t="str">
        <f t="shared" si="51"/>
        <v/>
      </c>
      <c r="J432" s="2" t="str">
        <f t="shared" si="49"/>
        <v/>
      </c>
      <c r="K432" s="2" t="str">
        <f t="shared" si="50"/>
        <v/>
      </c>
    </row>
    <row r="433" spans="1:11" x14ac:dyDescent="0.25">
      <c r="A433" s="7">
        <f t="shared" si="55"/>
        <v>48122</v>
      </c>
      <c r="B433" s="37" t="str">
        <f>IFERROR(INDEX([1]IPCA_Cheio_sa!$B:$B,MATCH($A433,[1]IPCA_Cheio_sa!$A:$A,0)),"")</f>
        <v/>
      </c>
      <c r="C433" s="2" t="str">
        <f t="shared" si="52"/>
        <v/>
      </c>
      <c r="D433" s="2" t="str">
        <f t="shared" si="53"/>
        <v/>
      </c>
      <c r="E433" s="2" t="str">
        <f t="shared" si="54"/>
        <v/>
      </c>
      <c r="F433" s="2" t="str">
        <f t="shared" si="56"/>
        <v/>
      </c>
      <c r="H433" s="37" t="str">
        <f>IFERROR(INDEX([1]IPCA_Cheio_x11!$B:$B,MATCH($A433,[1]IPCA_Cheio_x11!$A:$A,0)),"")</f>
        <v/>
      </c>
      <c r="I433" s="2" t="str">
        <f t="shared" si="51"/>
        <v/>
      </c>
      <c r="J433" s="2" t="str">
        <f t="shared" si="49"/>
        <v/>
      </c>
      <c r="K433" s="2" t="str">
        <f t="shared" si="50"/>
        <v/>
      </c>
    </row>
  </sheetData>
  <mergeCells count="2">
    <mergeCell ref="B2:F2"/>
    <mergeCell ref="H2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332F-2CD7-4F07-8942-A7E5AB912E99}">
  <dimension ref="A1:G413"/>
  <sheetViews>
    <sheetView showGridLines="0" workbookViewId="0">
      <pane xSplit="1" ySplit="3" topLeftCell="B241" activePane="bottomRight" state="frozen"/>
      <selection pane="topRight" activeCell="B1" sqref="B1"/>
      <selection pane="bottomLeft" activeCell="A4" sqref="A4"/>
      <selection pane="bottomRight" activeCell="E261" sqref="E261"/>
    </sheetView>
  </sheetViews>
  <sheetFormatPr defaultRowHeight="15" x14ac:dyDescent="0.25"/>
  <cols>
    <col min="1" max="1" width="10.7109375" bestFit="1" customWidth="1"/>
    <col min="2" max="6" width="13.28515625" customWidth="1"/>
  </cols>
  <sheetData>
    <row r="1" spans="1:7" x14ac:dyDescent="0.25">
      <c r="A1" s="89" t="str">
        <f>HYPERLINK("#'"&amp;"INSTRUÇÕES"&amp;"'!A1","Retornar")</f>
        <v>Retornar</v>
      </c>
    </row>
    <row r="2" spans="1:7" x14ac:dyDescent="0.25">
      <c r="B2" s="122" t="s">
        <v>110</v>
      </c>
      <c r="C2" s="122"/>
      <c r="D2" s="122"/>
      <c r="E2" s="122"/>
      <c r="F2" s="122"/>
    </row>
    <row r="3" spans="1:7" ht="51.75" x14ac:dyDescent="0.25">
      <c r="A3" s="7"/>
      <c r="B3" s="48" t="s">
        <v>108</v>
      </c>
      <c r="C3" s="46" t="s">
        <v>12</v>
      </c>
      <c r="D3" s="10" t="s">
        <v>109</v>
      </c>
      <c r="E3" s="10" t="s">
        <v>88</v>
      </c>
      <c r="F3" s="10" t="s">
        <v>89</v>
      </c>
    </row>
    <row r="4" spans="1:7" x14ac:dyDescent="0.25">
      <c r="A4" s="7">
        <v>36892</v>
      </c>
      <c r="B4" s="37">
        <f>IFERROR(INDEX([1]IPCA_Livres_sa!$B:$B,MATCH($A4,[1]IPCA_Livres_sa!$A:$A,0)),"")</f>
        <v>0.29580947864045898</v>
      </c>
      <c r="C4" s="2">
        <f>100*(1+B4/100)</f>
        <v>100.29580947864045</v>
      </c>
      <c r="F4" s="7"/>
      <c r="G4" s="2"/>
    </row>
    <row r="5" spans="1:7" x14ac:dyDescent="0.25">
      <c r="A5" s="7">
        <f>EDATE(A4,1)</f>
        <v>36923</v>
      </c>
      <c r="B5" s="37">
        <f>IFERROR(INDEX([1]IPCA_Livres_sa!$B:$B,MATCH($A5,[1]IPCA_Livres_sa!$A:$A,0)),"")</f>
        <v>0.32101070690116501</v>
      </c>
      <c r="C5" s="2">
        <f>IFERROR(C4*(1+B5/100),"")</f>
        <v>100.61776976564008</v>
      </c>
      <c r="F5" s="7"/>
      <c r="G5" s="2"/>
    </row>
    <row r="6" spans="1:7" x14ac:dyDescent="0.25">
      <c r="A6" s="7">
        <f t="shared" ref="A6:A69" si="0">EDATE(A5,1)</f>
        <v>36951</v>
      </c>
      <c r="B6" s="37">
        <f>IFERROR(INDEX([1]IPCA_Livres_sa!$B:$B,MATCH($A6,[1]IPCA_Livres_sa!$A:$A,0)),"")</f>
        <v>0.51249259443775497</v>
      </c>
      <c r="C6" s="2">
        <f t="shared" ref="C6:C69" si="1">IFERROR(C5*(1+B6/100),"")</f>
        <v>101.13342838437741</v>
      </c>
      <c r="F6" s="7"/>
      <c r="G6" s="2"/>
    </row>
    <row r="7" spans="1:7" x14ac:dyDescent="0.25">
      <c r="A7" s="7">
        <f t="shared" si="0"/>
        <v>36982</v>
      </c>
      <c r="B7" s="37">
        <f>IFERROR(INDEX([1]IPCA_Livres_sa!$B:$B,MATCH($A7,[1]IPCA_Livres_sa!$A:$A,0)),"")</f>
        <v>0.77980709587279196</v>
      </c>
      <c r="C7" s="2">
        <f t="shared" si="1"/>
        <v>101.92207403521822</v>
      </c>
      <c r="D7" s="2">
        <f>IFERROR(100*(C7/C4-1),"")</f>
        <v>1.6214681002441056</v>
      </c>
      <c r="E7" s="2">
        <f>IFERROR(100*((1+D7/100)^4-1),"")</f>
        <v>6.6453340803089178</v>
      </c>
      <c r="F7" s="2">
        <f>E7</f>
        <v>6.6453340803089178</v>
      </c>
      <c r="G7" s="2"/>
    </row>
    <row r="8" spans="1:7" x14ac:dyDescent="0.25">
      <c r="A8" s="7">
        <f t="shared" si="0"/>
        <v>37012</v>
      </c>
      <c r="B8" s="37">
        <f>IFERROR(INDEX([1]IPCA_Livres_sa!$B:$B,MATCH($A8,[1]IPCA_Livres_sa!$A:$A,0)),"")</f>
        <v>0.57361813638537895</v>
      </c>
      <c r="C8" s="2">
        <f t="shared" si="1"/>
        <v>102.50671753686437</v>
      </c>
      <c r="D8" s="2">
        <f t="shared" ref="D8:D71" si="2">IFERROR(100*(C8/C5-1),"")</f>
        <v>1.8773500700960177</v>
      </c>
      <c r="E8" s="2">
        <f t="shared" ref="E8:E71" si="3">IFERROR(100*((1+D8/100)^4-1),"")</f>
        <v>7.7235259447656857</v>
      </c>
      <c r="F8" s="2">
        <f t="shared" ref="F8:F71" si="4">E8</f>
        <v>7.7235259447656857</v>
      </c>
      <c r="G8" s="2"/>
    </row>
    <row r="9" spans="1:7" x14ac:dyDescent="0.25">
      <c r="A9" s="7">
        <f t="shared" si="0"/>
        <v>37043</v>
      </c>
      <c r="B9" s="37">
        <f>IFERROR(INDEX([1]IPCA_Livres_sa!$B:$B,MATCH($A9,[1]IPCA_Livres_sa!$A:$A,0)),"")</f>
        <v>0.35934631421829599</v>
      </c>
      <c r="C9" s="2">
        <f t="shared" si="1"/>
        <v>102.87507164815926</v>
      </c>
      <c r="D9" s="2">
        <f t="shared" si="2"/>
        <v>1.7221242190686992</v>
      </c>
      <c r="E9" s="2">
        <f t="shared" si="3"/>
        <v>7.0684913109404501</v>
      </c>
      <c r="F9" s="2">
        <f t="shared" si="4"/>
        <v>7.0684913109404501</v>
      </c>
      <c r="G9" s="2"/>
    </row>
    <row r="10" spans="1:7" x14ac:dyDescent="0.25">
      <c r="A10" s="7">
        <f t="shared" si="0"/>
        <v>37073</v>
      </c>
      <c r="B10" s="37">
        <f>IFERROR(INDEX([1]IPCA_Livres_sa!$B:$B,MATCH($A10,[1]IPCA_Livres_sa!$A:$A,0)),"")</f>
        <v>0.70697368393731597</v>
      </c>
      <c r="C10" s="2">
        <f t="shared" si="1"/>
        <v>103.6023713320434</v>
      </c>
      <c r="D10" s="2">
        <f t="shared" si="2"/>
        <v>1.6486097959943269</v>
      </c>
      <c r="E10" s="2">
        <f t="shared" si="3"/>
        <v>6.7593137386312785</v>
      </c>
      <c r="F10" s="2">
        <f t="shared" si="4"/>
        <v>6.7593137386312785</v>
      </c>
      <c r="G10" s="2"/>
    </row>
    <row r="11" spans="1:7" x14ac:dyDescent="0.25">
      <c r="A11" s="7">
        <f t="shared" si="0"/>
        <v>37104</v>
      </c>
      <c r="B11" s="37">
        <f>IFERROR(INDEX([1]IPCA_Livres_sa!$B:$B,MATCH($A11,[1]IPCA_Livres_sa!$A:$A,0)),"")</f>
        <v>0.738273465815108</v>
      </c>
      <c r="C11" s="2">
        <f t="shared" si="1"/>
        <v>104.36724014954311</v>
      </c>
      <c r="D11" s="2">
        <f t="shared" si="2"/>
        <v>1.8150250611718599</v>
      </c>
      <c r="E11" s="2">
        <f t="shared" si="3"/>
        <v>7.4601617619860061</v>
      </c>
      <c r="F11" s="2">
        <f t="shared" si="4"/>
        <v>7.4601617619860061</v>
      </c>
      <c r="G11" s="2"/>
    </row>
    <row r="12" spans="1:7" x14ac:dyDescent="0.25">
      <c r="A12" s="7">
        <f t="shared" si="0"/>
        <v>37135</v>
      </c>
      <c r="B12" s="37">
        <f>IFERROR(INDEX([1]IPCA_Livres_sa!$B:$B,MATCH($A12,[1]IPCA_Livres_sa!$A:$A,0)),"")</f>
        <v>0.32981800799952599</v>
      </c>
      <c r="C12" s="2">
        <f t="shared" si="1"/>
        <v>104.7114621020084</v>
      </c>
      <c r="D12" s="2">
        <f t="shared" si="2"/>
        <v>1.7850684567489061</v>
      </c>
      <c r="E12" s="2">
        <f t="shared" si="3"/>
        <v>7.3337473707019818</v>
      </c>
      <c r="F12" s="2">
        <f t="shared" si="4"/>
        <v>7.3337473707019818</v>
      </c>
      <c r="G12" s="2"/>
    </row>
    <row r="13" spans="1:7" x14ac:dyDescent="0.25">
      <c r="A13" s="7">
        <f t="shared" si="0"/>
        <v>37165</v>
      </c>
      <c r="B13" s="37">
        <f>IFERROR(INDEX([1]IPCA_Livres_sa!$B:$B,MATCH($A13,[1]IPCA_Livres_sa!$A:$A,0)),"")</f>
        <v>0.61564707312286604</v>
      </c>
      <c r="C13" s="2">
        <f t="shared" si="1"/>
        <v>105.35611515366358</v>
      </c>
      <c r="D13" s="2">
        <f t="shared" si="2"/>
        <v>1.6927641704256535</v>
      </c>
      <c r="E13" s="2">
        <f t="shared" si="3"/>
        <v>6.9449321375102624</v>
      </c>
      <c r="F13" s="2">
        <f t="shared" si="4"/>
        <v>6.9449321375102624</v>
      </c>
      <c r="G13" s="2"/>
    </row>
    <row r="14" spans="1:7" x14ac:dyDescent="0.25">
      <c r="A14" s="7">
        <f t="shared" si="0"/>
        <v>37196</v>
      </c>
      <c r="B14" s="37">
        <f>IFERROR(INDEX([1]IPCA_Livres_sa!$B:$B,MATCH($A14,[1]IPCA_Livres_sa!$A:$A,0)),"")</f>
        <v>0.62512000536176104</v>
      </c>
      <c r="C14" s="2">
        <f t="shared" si="1"/>
        <v>106.01471730636111</v>
      </c>
      <c r="D14" s="2">
        <f t="shared" si="2"/>
        <v>1.5785385859177659</v>
      </c>
      <c r="E14" s="2">
        <f t="shared" si="3"/>
        <v>6.4652409476119388</v>
      </c>
      <c r="F14" s="2">
        <f t="shared" si="4"/>
        <v>6.4652409476119388</v>
      </c>
      <c r="G14" s="2"/>
    </row>
    <row r="15" spans="1:7" x14ac:dyDescent="0.25">
      <c r="A15" s="7">
        <f t="shared" si="0"/>
        <v>37226</v>
      </c>
      <c r="B15" s="37">
        <f>IFERROR(INDEX([1]IPCA_Livres_sa!$B:$B,MATCH($A15,[1]IPCA_Livres_sa!$A:$A,0)),"")</f>
        <v>0.45820516194545802</v>
      </c>
      <c r="C15" s="2">
        <f t="shared" si="1"/>
        <v>106.50048221348074</v>
      </c>
      <c r="D15" s="2">
        <f t="shared" si="2"/>
        <v>1.7085236664248882</v>
      </c>
      <c r="E15" s="2">
        <f t="shared" si="3"/>
        <v>7.0112412822294301</v>
      </c>
      <c r="F15" s="2">
        <f t="shared" si="4"/>
        <v>7.0112412822294301</v>
      </c>
      <c r="G15" s="2"/>
    </row>
    <row r="16" spans="1:7" x14ac:dyDescent="0.25">
      <c r="A16" s="7">
        <f t="shared" si="0"/>
        <v>37257</v>
      </c>
      <c r="B16" s="37">
        <f>IFERROR(INDEX([1]IPCA_Livres_sa!$B:$B,MATCH($A16,[1]IPCA_Livres_sa!$A:$A,0)),"")</f>
        <v>0.50374978263951098</v>
      </c>
      <c r="C16" s="2">
        <f t="shared" si="1"/>
        <v>107.03697816114118</v>
      </c>
      <c r="D16" s="2">
        <f t="shared" si="2"/>
        <v>1.5954109593221411</v>
      </c>
      <c r="E16" s="2">
        <f t="shared" si="3"/>
        <v>6.5359948266343171</v>
      </c>
      <c r="F16" s="2">
        <f t="shared" si="4"/>
        <v>6.5359948266343171</v>
      </c>
      <c r="G16" s="2"/>
    </row>
    <row r="17" spans="1:7" x14ac:dyDescent="0.25">
      <c r="A17" s="7">
        <f t="shared" si="0"/>
        <v>37288</v>
      </c>
      <c r="B17" s="37">
        <f>IFERROR(INDEX([1]IPCA_Livres_sa!$B:$B,MATCH($A17,[1]IPCA_Livres_sa!$A:$A,0)),"")</f>
        <v>0.51875228273416796</v>
      </c>
      <c r="C17" s="2">
        <f t="shared" si="1"/>
        <v>107.59223492872177</v>
      </c>
      <c r="D17" s="2">
        <f t="shared" si="2"/>
        <v>1.4880175719395261</v>
      </c>
      <c r="E17" s="2">
        <f t="shared" si="3"/>
        <v>6.0862448732849073</v>
      </c>
      <c r="F17" s="2">
        <f t="shared" si="4"/>
        <v>6.0862448732849073</v>
      </c>
      <c r="G17" s="2"/>
    </row>
    <row r="18" spans="1:7" x14ac:dyDescent="0.25">
      <c r="A18" s="7">
        <f t="shared" si="0"/>
        <v>37316</v>
      </c>
      <c r="B18" s="37">
        <f>IFERROR(INDEX([1]IPCA_Livres_sa!$B:$B,MATCH($A18,[1]IPCA_Livres_sa!$A:$A,0)),"")</f>
        <v>0.34557539247847202</v>
      </c>
      <c r="C18" s="2">
        <f t="shared" si="1"/>
        <v>107.96404721685306</v>
      </c>
      <c r="D18" s="2">
        <f t="shared" si="2"/>
        <v>1.3742332174971672</v>
      </c>
      <c r="E18" s="2">
        <f t="shared" si="3"/>
        <v>5.6112855577313825</v>
      </c>
      <c r="F18" s="2">
        <f t="shared" si="4"/>
        <v>5.6112855577313825</v>
      </c>
      <c r="G18" s="2"/>
    </row>
    <row r="19" spans="1:7" x14ac:dyDescent="0.25">
      <c r="A19" s="7">
        <f t="shared" si="0"/>
        <v>37347</v>
      </c>
      <c r="B19" s="37">
        <f>IFERROR(INDEX([1]IPCA_Livres_sa!$B:$B,MATCH($A19,[1]IPCA_Livres_sa!$A:$A,0)),"")</f>
        <v>0.25525432235923801</v>
      </c>
      <c r="C19" s="2">
        <f t="shared" si="1"/>
        <v>108.23963011396805</v>
      </c>
      <c r="D19" s="2">
        <f t="shared" si="2"/>
        <v>1.1235854874530382</v>
      </c>
      <c r="E19" s="2">
        <f t="shared" si="3"/>
        <v>4.5706575900938962</v>
      </c>
      <c r="F19" s="2">
        <f t="shared" si="4"/>
        <v>4.5706575900938962</v>
      </c>
      <c r="G19" s="2"/>
    </row>
    <row r="20" spans="1:7" x14ac:dyDescent="0.25">
      <c r="A20" s="7">
        <f t="shared" si="0"/>
        <v>37377</v>
      </c>
      <c r="B20" s="37">
        <f>IFERROR(INDEX([1]IPCA_Livres_sa!$B:$B,MATCH($A20,[1]IPCA_Livres_sa!$A:$A,0)),"")</f>
        <v>0.320835948860968</v>
      </c>
      <c r="C20" s="2">
        <f t="shared" si="1"/>
        <v>108.58690175828779</v>
      </c>
      <c r="D20" s="2">
        <f t="shared" si="2"/>
        <v>0.92447826762309671</v>
      </c>
      <c r="E20" s="2">
        <f t="shared" si="3"/>
        <v>3.7495094508380067</v>
      </c>
      <c r="F20" s="2">
        <f t="shared" si="4"/>
        <v>3.7495094508380067</v>
      </c>
      <c r="G20" s="2"/>
    </row>
    <row r="21" spans="1:7" x14ac:dyDescent="0.25">
      <c r="A21" s="7">
        <f t="shared" si="0"/>
        <v>37408</v>
      </c>
      <c r="B21" s="37">
        <f>IFERROR(INDEX([1]IPCA_Livres_sa!$B:$B,MATCH($A21,[1]IPCA_Livres_sa!$A:$A,0)),"")</f>
        <v>0.39828639328939303</v>
      </c>
      <c r="C21" s="2">
        <f t="shared" si="1"/>
        <v>109.01938861288556</v>
      </c>
      <c r="D21" s="2">
        <f t="shared" si="2"/>
        <v>0.97749336305703594</v>
      </c>
      <c r="E21" s="2">
        <f t="shared" si="3"/>
        <v>3.9676775570186118</v>
      </c>
      <c r="F21" s="2">
        <f t="shared" si="4"/>
        <v>3.9676775570186118</v>
      </c>
      <c r="G21" s="2"/>
    </row>
    <row r="22" spans="1:7" x14ac:dyDescent="0.25">
      <c r="A22" s="7">
        <f t="shared" si="0"/>
        <v>37438</v>
      </c>
      <c r="B22" s="37">
        <f>IFERROR(INDEX([1]IPCA_Livres_sa!$B:$B,MATCH($A22,[1]IPCA_Livres_sa!$A:$A,0)),"")</f>
        <v>0.78261902752978396</v>
      </c>
      <c r="C22" s="2">
        <f t="shared" si="1"/>
        <v>109.87259509186664</v>
      </c>
      <c r="D22" s="2">
        <f t="shared" si="2"/>
        <v>1.5086572045554858</v>
      </c>
      <c r="E22" s="2">
        <f t="shared" si="3"/>
        <v>6.1725703018780775</v>
      </c>
      <c r="F22" s="2">
        <f t="shared" si="4"/>
        <v>6.1725703018780775</v>
      </c>
      <c r="G22" s="2"/>
    </row>
    <row r="23" spans="1:7" x14ac:dyDescent="0.25">
      <c r="A23" s="7">
        <f t="shared" si="0"/>
        <v>37469</v>
      </c>
      <c r="B23" s="37">
        <f>IFERROR(INDEX([1]IPCA_Livres_sa!$B:$B,MATCH($A23,[1]IPCA_Livres_sa!$A:$A,0)),"")</f>
        <v>0.977961630740802</v>
      </c>
      <c r="C23" s="2">
        <f t="shared" si="1"/>
        <v>110.9471069145643</v>
      </c>
      <c r="D23" s="2">
        <f t="shared" si="2"/>
        <v>2.1735634022695294</v>
      </c>
      <c r="E23" s="2">
        <f t="shared" si="3"/>
        <v>8.9818460945746423</v>
      </c>
      <c r="F23" s="2">
        <f t="shared" si="4"/>
        <v>8.9818460945746423</v>
      </c>
      <c r="G23" s="2"/>
    </row>
    <row r="24" spans="1:7" x14ac:dyDescent="0.25">
      <c r="A24" s="7">
        <f t="shared" si="0"/>
        <v>37500</v>
      </c>
      <c r="B24" s="37">
        <f>IFERROR(INDEX([1]IPCA_Livres_sa!$B:$B,MATCH($A24,[1]IPCA_Livres_sa!$A:$A,0)),"")</f>
        <v>1.1051066752366301</v>
      </c>
      <c r="C24" s="2">
        <f t="shared" si="1"/>
        <v>112.17319079905906</v>
      </c>
      <c r="D24" s="2">
        <f t="shared" si="2"/>
        <v>2.8928819233909442</v>
      </c>
      <c r="E24" s="2">
        <f t="shared" si="3"/>
        <v>12.083407619713892</v>
      </c>
      <c r="F24" s="2">
        <f t="shared" si="4"/>
        <v>12.083407619713892</v>
      </c>
      <c r="G24" s="2"/>
    </row>
    <row r="25" spans="1:7" x14ac:dyDescent="0.25">
      <c r="A25" s="7">
        <f t="shared" si="0"/>
        <v>37530</v>
      </c>
      <c r="B25" s="37">
        <f>IFERROR(INDEX([1]IPCA_Livres_sa!$B:$B,MATCH($A25,[1]IPCA_Livres_sa!$A:$A,0)),"")</f>
        <v>1.3895294795173301</v>
      </c>
      <c r="C25" s="2">
        <f t="shared" si="1"/>
        <v>113.73187035332721</v>
      </c>
      <c r="D25" s="2">
        <f t="shared" si="2"/>
        <v>3.5125003266135213</v>
      </c>
      <c r="E25" s="2">
        <f t="shared" si="3"/>
        <v>14.807747448806863</v>
      </c>
      <c r="F25" s="2">
        <f t="shared" si="4"/>
        <v>14.807747448806863</v>
      </c>
      <c r="G25" s="2"/>
    </row>
    <row r="26" spans="1:7" x14ac:dyDescent="0.25">
      <c r="A26" s="7">
        <f t="shared" si="0"/>
        <v>37561</v>
      </c>
      <c r="B26" s="37">
        <f>IFERROR(INDEX([1]IPCA_Livres_sa!$B:$B,MATCH($A26,[1]IPCA_Livres_sa!$A:$A,0)),"")</f>
        <v>2.2913734961117398</v>
      </c>
      <c r="C26" s="2">
        <f t="shared" si="1"/>
        <v>116.33789228723552</v>
      </c>
      <c r="D26" s="2">
        <f t="shared" si="2"/>
        <v>4.8588787239151943</v>
      </c>
      <c r="E26" s="2">
        <f t="shared" si="3"/>
        <v>20.89847914253593</v>
      </c>
      <c r="F26" s="2">
        <f t="shared" si="4"/>
        <v>20.89847914253593</v>
      </c>
      <c r="G26" s="2"/>
    </row>
    <row r="27" spans="1:7" x14ac:dyDescent="0.25">
      <c r="A27" s="7">
        <f t="shared" si="0"/>
        <v>37591</v>
      </c>
      <c r="B27" s="37">
        <f>IFERROR(INDEX([1]IPCA_Livres_sa!$B:$B,MATCH($A27,[1]IPCA_Livres_sa!$A:$A,0)),"")</f>
        <v>2.0971081165650398</v>
      </c>
      <c r="C27" s="2">
        <f t="shared" si="1"/>
        <v>118.77762366903184</v>
      </c>
      <c r="D27" s="2">
        <f t="shared" si="2"/>
        <v>5.8877106222320119</v>
      </c>
      <c r="E27" s="2">
        <f t="shared" si="3"/>
        <v>25.713591659529691</v>
      </c>
      <c r="F27" s="2">
        <f t="shared" si="4"/>
        <v>25.713591659529691</v>
      </c>
      <c r="G27" s="2"/>
    </row>
    <row r="28" spans="1:7" x14ac:dyDescent="0.25">
      <c r="A28" s="7">
        <f t="shared" si="0"/>
        <v>37622</v>
      </c>
      <c r="B28" s="37">
        <f>IFERROR(INDEX([1]IPCA_Livres_sa!$B:$B,MATCH($A28,[1]IPCA_Livres_sa!$A:$A,0)),"")</f>
        <v>1.5121375717216901</v>
      </c>
      <c r="C28" s="2">
        <f t="shared" si="1"/>
        <v>120.57370474332946</v>
      </c>
      <c r="D28" s="2">
        <f t="shared" si="2"/>
        <v>6.015758264369464</v>
      </c>
      <c r="E28" s="2">
        <f t="shared" si="3"/>
        <v>26.322786122580656</v>
      </c>
      <c r="F28" s="2">
        <f t="shared" si="4"/>
        <v>26.322786122580656</v>
      </c>
      <c r="G28" s="2"/>
    </row>
    <row r="29" spans="1:7" x14ac:dyDescent="0.25">
      <c r="A29" s="7">
        <f t="shared" si="0"/>
        <v>37653</v>
      </c>
      <c r="B29" s="37">
        <f>IFERROR(INDEX([1]IPCA_Livres_sa!$B:$B,MATCH($A29,[1]IPCA_Livres_sa!$A:$A,0)),"")</f>
        <v>0.98915777419522</v>
      </c>
      <c r="C29" s="2">
        <f t="shared" si="1"/>
        <v>121.76636891743328</v>
      </c>
      <c r="D29" s="2">
        <f t="shared" si="2"/>
        <v>4.6661294299495948</v>
      </c>
      <c r="E29" s="2">
        <f t="shared" si="3"/>
        <v>20.011995418148732</v>
      </c>
      <c r="F29" s="2">
        <f t="shared" si="4"/>
        <v>20.011995418148732</v>
      </c>
      <c r="G29" s="2"/>
    </row>
    <row r="30" spans="1:7" x14ac:dyDescent="0.25">
      <c r="A30" s="7">
        <f t="shared" si="0"/>
        <v>37681</v>
      </c>
      <c r="B30" s="37">
        <f>IFERROR(INDEX([1]IPCA_Livres_sa!$B:$B,MATCH($A30,[1]IPCA_Livres_sa!$A:$A,0)),"")</f>
        <v>1.20478053856711</v>
      </c>
      <c r="C30" s="2">
        <f t="shared" si="1"/>
        <v>123.23338643267036</v>
      </c>
      <c r="D30" s="2">
        <f t="shared" si="2"/>
        <v>3.7513486345326141</v>
      </c>
      <c r="E30" s="2">
        <f t="shared" si="3"/>
        <v>15.871066087729769</v>
      </c>
      <c r="F30" s="2">
        <f t="shared" si="4"/>
        <v>15.871066087729769</v>
      </c>
      <c r="G30" s="2"/>
    </row>
    <row r="31" spans="1:7" x14ac:dyDescent="0.25">
      <c r="A31" s="7">
        <f t="shared" si="0"/>
        <v>37712</v>
      </c>
      <c r="B31" s="37">
        <f>IFERROR(INDEX([1]IPCA_Livres_sa!$B:$B,MATCH($A31,[1]IPCA_Livres_sa!$A:$A,0)),"")</f>
        <v>0.88369563218301705</v>
      </c>
      <c r="C31" s="2">
        <f t="shared" si="1"/>
        <v>124.3223944859671</v>
      </c>
      <c r="D31" s="2">
        <f t="shared" si="2"/>
        <v>3.1090441739495711</v>
      </c>
      <c r="E31" s="2">
        <f t="shared" si="3"/>
        <v>13.028260472893049</v>
      </c>
      <c r="F31" s="2">
        <f t="shared" si="4"/>
        <v>13.028260472893049</v>
      </c>
      <c r="G31" s="2"/>
    </row>
    <row r="32" spans="1:7" x14ac:dyDescent="0.25">
      <c r="A32" s="7">
        <f t="shared" si="0"/>
        <v>37742</v>
      </c>
      <c r="B32" s="37">
        <f>IFERROR(INDEX([1]IPCA_Livres_sa!$B:$B,MATCH($A32,[1]IPCA_Livres_sa!$A:$A,0)),"")</f>
        <v>0.64585579533707105</v>
      </c>
      <c r="C32" s="2">
        <f t="shared" si="1"/>
        <v>125.12533787565653</v>
      </c>
      <c r="D32" s="2">
        <f t="shared" si="2"/>
        <v>2.7585358651048164</v>
      </c>
      <c r="E32" s="2">
        <f t="shared" si="3"/>
        <v>11.499169026025768</v>
      </c>
      <c r="F32" s="2">
        <f t="shared" si="4"/>
        <v>11.499169026025768</v>
      </c>
      <c r="G32" s="2"/>
    </row>
    <row r="33" spans="1:7" x14ac:dyDescent="0.25">
      <c r="A33" s="7">
        <f t="shared" si="0"/>
        <v>37773</v>
      </c>
      <c r="B33" s="37">
        <f>IFERROR(INDEX([1]IPCA_Livres_sa!$B:$B,MATCH($A33,[1]IPCA_Livres_sa!$A:$A,0)),"")</f>
        <v>0.40543873852555001</v>
      </c>
      <c r="C33" s="2">
        <f t="shared" si="1"/>
        <v>125.63264446711541</v>
      </c>
      <c r="D33" s="2">
        <f t="shared" si="2"/>
        <v>1.9469220995204095</v>
      </c>
      <c r="E33" s="2">
        <f t="shared" si="3"/>
        <v>8.0180850334072176</v>
      </c>
      <c r="F33" s="2">
        <f t="shared" si="4"/>
        <v>8.0180850334072176</v>
      </c>
      <c r="G33" s="2"/>
    </row>
    <row r="34" spans="1:7" x14ac:dyDescent="0.25">
      <c r="A34" s="7">
        <f t="shared" si="0"/>
        <v>37803</v>
      </c>
      <c r="B34" s="37">
        <f>IFERROR(INDEX([1]IPCA_Livres_sa!$B:$B,MATCH($A34,[1]IPCA_Livres_sa!$A:$A,0)),"")</f>
        <v>0.24055341869275801</v>
      </c>
      <c r="C34" s="2">
        <f t="shared" si="1"/>
        <v>125.93485808837518</v>
      </c>
      <c r="D34" s="2">
        <f t="shared" si="2"/>
        <v>1.2970017260969691</v>
      </c>
      <c r="E34" s="2">
        <f t="shared" si="3"/>
        <v>5.2898152763935613</v>
      </c>
      <c r="F34" s="2">
        <f t="shared" si="4"/>
        <v>5.2898152763935613</v>
      </c>
      <c r="G34" s="2"/>
    </row>
    <row r="35" spans="1:7" x14ac:dyDescent="0.25">
      <c r="A35" s="7">
        <f t="shared" si="0"/>
        <v>37834</v>
      </c>
      <c r="B35" s="37">
        <f>IFERROR(INDEX([1]IPCA_Livres_sa!$B:$B,MATCH($A35,[1]IPCA_Livres_sa!$A:$A,0)),"")</f>
        <v>0.24804265796119301</v>
      </c>
      <c r="C35" s="2">
        <f t="shared" si="1"/>
        <v>126.24723025767723</v>
      </c>
      <c r="D35" s="2">
        <f t="shared" si="2"/>
        <v>0.89661486719467831</v>
      </c>
      <c r="E35" s="2">
        <f t="shared" si="3"/>
        <v>3.6349835302789124</v>
      </c>
      <c r="F35" s="2">
        <f t="shared" si="4"/>
        <v>3.6349835302789124</v>
      </c>
      <c r="G35" s="2"/>
    </row>
    <row r="36" spans="1:7" x14ac:dyDescent="0.25">
      <c r="A36" s="7">
        <f t="shared" si="0"/>
        <v>37865</v>
      </c>
      <c r="B36" s="37">
        <f>IFERROR(INDEX([1]IPCA_Livres_sa!$B:$B,MATCH($A36,[1]IPCA_Livres_sa!$A:$A,0)),"")</f>
        <v>0.58547370188468295</v>
      </c>
      <c r="C36" s="2">
        <f t="shared" si="1"/>
        <v>126.98637459019373</v>
      </c>
      <c r="D36" s="2">
        <f t="shared" si="2"/>
        <v>1.0775305485451803</v>
      </c>
      <c r="E36" s="2">
        <f t="shared" si="3"/>
        <v>4.3802883035074291</v>
      </c>
      <c r="F36" s="2">
        <f t="shared" si="4"/>
        <v>4.3802883035074291</v>
      </c>
      <c r="G36" s="2"/>
    </row>
    <row r="37" spans="1:7" x14ac:dyDescent="0.25">
      <c r="A37" s="7">
        <f t="shared" si="0"/>
        <v>37895</v>
      </c>
      <c r="B37" s="37">
        <f>IFERROR(INDEX([1]IPCA_Livres_sa!$B:$B,MATCH($A37,[1]IPCA_Livres_sa!$A:$A,0)),"")</f>
        <v>0.39208902149296299</v>
      </c>
      <c r="C37" s="2">
        <f t="shared" si="1"/>
        <v>127.48427422375381</v>
      </c>
      <c r="D37" s="2">
        <f t="shared" si="2"/>
        <v>1.2303314260229126</v>
      </c>
      <c r="E37" s="2">
        <f t="shared" si="3"/>
        <v>5.0128958691570524</v>
      </c>
      <c r="F37" s="2">
        <f t="shared" si="4"/>
        <v>5.0128958691570524</v>
      </c>
      <c r="G37" s="2"/>
    </row>
    <row r="38" spans="1:7" x14ac:dyDescent="0.25">
      <c r="A38" s="7">
        <f t="shared" si="0"/>
        <v>37926</v>
      </c>
      <c r="B38" s="37">
        <f>IFERROR(INDEX([1]IPCA_Livres_sa!$B:$B,MATCH($A38,[1]IPCA_Livres_sa!$A:$A,0)),"")</f>
        <v>0.17192909711065099</v>
      </c>
      <c r="C38" s="2">
        <f t="shared" si="1"/>
        <v>127.70345678538479</v>
      </c>
      <c r="D38" s="2">
        <f t="shared" si="2"/>
        <v>1.1534720601278359</v>
      </c>
      <c r="E38" s="2">
        <f t="shared" si="3"/>
        <v>4.6943337551577757</v>
      </c>
      <c r="F38" s="2">
        <f t="shared" si="4"/>
        <v>4.6943337551577757</v>
      </c>
      <c r="G38" s="2"/>
    </row>
    <row r="39" spans="1:7" x14ac:dyDescent="0.25">
      <c r="A39" s="7">
        <f t="shared" si="0"/>
        <v>37956</v>
      </c>
      <c r="B39" s="37">
        <f>IFERROR(INDEX([1]IPCA_Livres_sa!$B:$B,MATCH($A39,[1]IPCA_Livres_sa!$A:$A,0)),"")</f>
        <v>0.30122779977158498</v>
      </c>
      <c r="C39" s="2">
        <f t="shared" si="1"/>
        <v>128.08813509849165</v>
      </c>
      <c r="D39" s="2">
        <f t="shared" si="2"/>
        <v>0.86762104348083735</v>
      </c>
      <c r="E39" s="2">
        <f t="shared" si="3"/>
        <v>3.5159119634303071</v>
      </c>
      <c r="F39" s="2">
        <f t="shared" si="4"/>
        <v>3.5159119634303071</v>
      </c>
      <c r="G39" s="2"/>
    </row>
    <row r="40" spans="1:7" x14ac:dyDescent="0.25">
      <c r="A40" s="7">
        <f t="shared" si="0"/>
        <v>37987</v>
      </c>
      <c r="B40" s="37">
        <f>IFERROR(INDEX([1]IPCA_Livres_sa!$B:$B,MATCH($A40,[1]IPCA_Livres_sa!$A:$A,0)),"")</f>
        <v>0.58288944164354195</v>
      </c>
      <c r="C40" s="2">
        <f t="shared" si="1"/>
        <v>128.83474731397888</v>
      </c>
      <c r="D40" s="2">
        <f t="shared" si="2"/>
        <v>1.0593252371306372</v>
      </c>
      <c r="E40" s="2">
        <f t="shared" si="3"/>
        <v>4.3051079024520211</v>
      </c>
      <c r="F40" s="2">
        <f t="shared" si="4"/>
        <v>4.3051079024520211</v>
      </c>
      <c r="G40" s="2"/>
    </row>
    <row r="41" spans="1:7" x14ac:dyDescent="0.25">
      <c r="A41" s="7">
        <f t="shared" si="0"/>
        <v>38018</v>
      </c>
      <c r="B41" s="37">
        <f>IFERROR(INDEX([1]IPCA_Livres_sa!$B:$B,MATCH($A41,[1]IPCA_Livres_sa!$A:$A,0)),"")</f>
        <v>0.62791000674110098</v>
      </c>
      <c r="C41" s="2">
        <f t="shared" si="1"/>
        <v>129.64371358452297</v>
      </c>
      <c r="D41" s="2">
        <f t="shared" si="2"/>
        <v>1.5193455588276894</v>
      </c>
      <c r="E41" s="2">
        <f t="shared" si="3"/>
        <v>6.2172951292555734</v>
      </c>
      <c r="F41" s="2">
        <f t="shared" si="4"/>
        <v>6.2172951292555734</v>
      </c>
      <c r="G41" s="2"/>
    </row>
    <row r="42" spans="1:7" x14ac:dyDescent="0.25">
      <c r="A42" s="7">
        <f t="shared" si="0"/>
        <v>38047</v>
      </c>
      <c r="B42" s="37">
        <f>IFERROR(INDEX([1]IPCA_Livres_sa!$B:$B,MATCH($A42,[1]IPCA_Livres_sa!$A:$A,0)),"")</f>
        <v>0.60173567512649295</v>
      </c>
      <c r="C42" s="2">
        <f t="shared" si="1"/>
        <v>130.42382605971986</v>
      </c>
      <c r="D42" s="2">
        <f t="shared" si="2"/>
        <v>1.8235029805315106</v>
      </c>
      <c r="E42" s="2">
        <f t="shared" si="3"/>
        <v>7.4959581439802747</v>
      </c>
      <c r="F42" s="2">
        <f t="shared" si="4"/>
        <v>7.4959581439802747</v>
      </c>
      <c r="G42" s="2"/>
    </row>
    <row r="43" spans="1:7" x14ac:dyDescent="0.25">
      <c r="A43" s="7">
        <f t="shared" si="0"/>
        <v>38078</v>
      </c>
      <c r="B43" s="37">
        <f>IFERROR(INDEX([1]IPCA_Livres_sa!$B:$B,MATCH($A43,[1]IPCA_Livres_sa!$A:$A,0)),"")</f>
        <v>0.43271042462096199</v>
      </c>
      <c r="C43" s="2">
        <f t="shared" si="1"/>
        <v>130.98818355126977</v>
      </c>
      <c r="D43" s="2">
        <f t="shared" si="2"/>
        <v>1.671471619409326</v>
      </c>
      <c r="E43" s="2">
        <f t="shared" si="3"/>
        <v>6.8553912401027928</v>
      </c>
      <c r="F43" s="2">
        <f t="shared" si="4"/>
        <v>6.8553912401027928</v>
      </c>
      <c r="G43" s="2"/>
    </row>
    <row r="44" spans="1:7" x14ac:dyDescent="0.25">
      <c r="A44" s="7">
        <f t="shared" si="0"/>
        <v>38108</v>
      </c>
      <c r="B44" s="37">
        <f>IFERROR(INDEX([1]IPCA_Livres_sa!$B:$B,MATCH($A44,[1]IPCA_Livres_sa!$A:$A,0)),"")</f>
        <v>0.59226747015556802</v>
      </c>
      <c r="C44" s="2">
        <f t="shared" si="1"/>
        <v>131.76398395219161</v>
      </c>
      <c r="D44" s="2">
        <f t="shared" si="2"/>
        <v>1.6354594519434995</v>
      </c>
      <c r="E44" s="2">
        <f t="shared" si="3"/>
        <v>6.7040783825052408</v>
      </c>
      <c r="F44" s="2">
        <f t="shared" si="4"/>
        <v>6.7040783825052408</v>
      </c>
      <c r="G44" s="2"/>
    </row>
    <row r="45" spans="1:7" x14ac:dyDescent="0.25">
      <c r="A45" s="7">
        <f t="shared" si="0"/>
        <v>38139</v>
      </c>
      <c r="B45" s="37">
        <f>IFERROR(INDEX([1]IPCA_Livres_sa!$B:$B,MATCH($A45,[1]IPCA_Livres_sa!$A:$A,0)),"")</f>
        <v>0.80462248144850002</v>
      </c>
      <c r="C45" s="2">
        <f t="shared" si="1"/>
        <v>132.82418658952315</v>
      </c>
      <c r="D45" s="2">
        <f t="shared" si="2"/>
        <v>1.8404310027710702</v>
      </c>
      <c r="E45" s="2">
        <f t="shared" si="3"/>
        <v>7.5674602137265623</v>
      </c>
      <c r="F45" s="2">
        <f t="shared" si="4"/>
        <v>7.5674602137265623</v>
      </c>
      <c r="G45" s="2"/>
    </row>
    <row r="46" spans="1:7" x14ac:dyDescent="0.25">
      <c r="A46" s="7">
        <f t="shared" si="0"/>
        <v>38169</v>
      </c>
      <c r="B46" s="37">
        <f>IFERROR(INDEX([1]IPCA_Livres_sa!$B:$B,MATCH($A46,[1]IPCA_Livres_sa!$A:$A,0)),"")</f>
        <v>0.71851109020983694</v>
      </c>
      <c r="C46" s="2">
        <f t="shared" si="1"/>
        <v>133.7785431006499</v>
      </c>
      <c r="D46" s="2">
        <f t="shared" si="2"/>
        <v>2.1302376090191144</v>
      </c>
      <c r="E46" s="2">
        <f t="shared" si="3"/>
        <v>8.7971124975313231</v>
      </c>
      <c r="F46" s="2">
        <f t="shared" si="4"/>
        <v>8.7971124975313231</v>
      </c>
      <c r="G46" s="2"/>
    </row>
    <row r="47" spans="1:7" x14ac:dyDescent="0.25">
      <c r="A47" s="7">
        <f t="shared" si="0"/>
        <v>38200</v>
      </c>
      <c r="B47" s="37">
        <f>IFERROR(INDEX([1]IPCA_Livres_sa!$B:$B,MATCH($A47,[1]IPCA_Livres_sa!$A:$A,0)),"")</f>
        <v>0.71803281006053998</v>
      </c>
      <c r="C47" s="2">
        <f t="shared" si="1"/>
        <v>134.73911693293354</v>
      </c>
      <c r="D47" s="2">
        <f t="shared" si="2"/>
        <v>2.2579257939114861</v>
      </c>
      <c r="E47" s="2">
        <f t="shared" si="3"/>
        <v>9.3422274700387664</v>
      </c>
      <c r="F47" s="2">
        <f t="shared" si="4"/>
        <v>9.3422274700387664</v>
      </c>
      <c r="G47" s="2"/>
    </row>
    <row r="48" spans="1:7" x14ac:dyDescent="0.25">
      <c r="A48" s="7">
        <f t="shared" si="0"/>
        <v>38231</v>
      </c>
      <c r="B48" s="37">
        <f>IFERROR(INDEX([1]IPCA_Livres_sa!$B:$B,MATCH($A48,[1]IPCA_Livres_sa!$A:$A,0)),"")</f>
        <v>0.39317208981741603</v>
      </c>
      <c r="C48" s="2">
        <f t="shared" si="1"/>
        <v>135.26887353478028</v>
      </c>
      <c r="D48" s="2">
        <f t="shared" si="2"/>
        <v>1.8405435094529521</v>
      </c>
      <c r="E48" s="2">
        <f t="shared" si="3"/>
        <v>7.567935548638749</v>
      </c>
      <c r="F48" s="2">
        <f t="shared" si="4"/>
        <v>7.567935548638749</v>
      </c>
      <c r="G48" s="2"/>
    </row>
    <row r="49" spans="1:7" x14ac:dyDescent="0.25">
      <c r="A49" s="7">
        <f t="shared" si="0"/>
        <v>38261</v>
      </c>
      <c r="B49" s="37">
        <f>IFERROR(INDEX([1]IPCA_Livres_sa!$B:$B,MATCH($A49,[1]IPCA_Livres_sa!$A:$A,0)),"")</f>
        <v>0.25578681049118901</v>
      </c>
      <c r="C49" s="2">
        <f t="shared" si="1"/>
        <v>135.61487347198226</v>
      </c>
      <c r="D49" s="2">
        <f t="shared" si="2"/>
        <v>1.3726643516746684</v>
      </c>
      <c r="E49" s="2">
        <f t="shared" si="3"/>
        <v>5.6047479560217051</v>
      </c>
      <c r="F49" s="2">
        <f t="shared" si="4"/>
        <v>5.6047479560217051</v>
      </c>
      <c r="G49" s="2"/>
    </row>
    <row r="50" spans="1:7" x14ac:dyDescent="0.25">
      <c r="A50" s="7">
        <f t="shared" si="0"/>
        <v>38292</v>
      </c>
      <c r="B50" s="37">
        <f>IFERROR(INDEX([1]IPCA_Livres_sa!$B:$B,MATCH($A50,[1]IPCA_Livres_sa!$A:$A,0)),"")</f>
        <v>0.20474329450388301</v>
      </c>
      <c r="C50" s="2">
        <f t="shared" si="1"/>
        <v>135.89253583176608</v>
      </c>
      <c r="D50" s="2">
        <f t="shared" si="2"/>
        <v>0.85603863606042996</v>
      </c>
      <c r="E50" s="2">
        <f t="shared" si="3"/>
        <v>3.4683741328063622</v>
      </c>
      <c r="F50" s="2">
        <f t="shared" si="4"/>
        <v>3.4683741328063622</v>
      </c>
      <c r="G50" s="2"/>
    </row>
    <row r="51" spans="1:7" x14ac:dyDescent="0.25">
      <c r="A51" s="7">
        <f t="shared" si="0"/>
        <v>38322</v>
      </c>
      <c r="B51" s="37">
        <f>IFERROR(INDEX([1]IPCA_Livres_sa!$B:$B,MATCH($A51,[1]IPCA_Livres_sa!$A:$A,0)),"")</f>
        <v>0.48744235871825697</v>
      </c>
      <c r="C51" s="2">
        <f t="shared" si="1"/>
        <v>136.55493361374647</v>
      </c>
      <c r="D51" s="2">
        <f t="shared" si="2"/>
        <v>0.95074354162898445</v>
      </c>
      <c r="E51" s="2">
        <f t="shared" si="3"/>
        <v>3.857553536378111</v>
      </c>
      <c r="F51" s="2">
        <f t="shared" si="4"/>
        <v>3.857553536378111</v>
      </c>
      <c r="G51" s="2"/>
    </row>
    <row r="52" spans="1:7" x14ac:dyDescent="0.25">
      <c r="A52" s="7">
        <f t="shared" si="0"/>
        <v>38353</v>
      </c>
      <c r="B52" s="37">
        <f>IFERROR(INDEX([1]IPCA_Livres_sa!$B:$B,MATCH($A52,[1]IPCA_Livres_sa!$A:$A,0)),"")</f>
        <v>0.38622526571185001</v>
      </c>
      <c r="C52" s="2">
        <f t="shared" si="1"/>
        <v>137.08234326893881</v>
      </c>
      <c r="D52" s="2">
        <f t="shared" si="2"/>
        <v>1.0820861749059718</v>
      </c>
      <c r="E52" s="2">
        <f t="shared" si="3"/>
        <v>4.3991075104719002</v>
      </c>
      <c r="F52" s="2">
        <f t="shared" si="4"/>
        <v>4.3991075104719002</v>
      </c>
      <c r="G52" s="2"/>
    </row>
    <row r="53" spans="1:7" x14ac:dyDescent="0.25">
      <c r="A53" s="7">
        <f t="shared" si="0"/>
        <v>38384</v>
      </c>
      <c r="B53" s="37">
        <f>IFERROR(INDEX([1]IPCA_Livres_sa!$B:$B,MATCH($A53,[1]IPCA_Livres_sa!$A:$A,0)),"")</f>
        <v>0.60728247792571199</v>
      </c>
      <c r="C53" s="2">
        <f t="shared" si="1"/>
        <v>137.91482031994107</v>
      </c>
      <c r="D53" s="2">
        <f t="shared" si="2"/>
        <v>1.4881497911545027</v>
      </c>
      <c r="E53" s="2">
        <f t="shared" si="3"/>
        <v>6.0867977136206619</v>
      </c>
      <c r="F53" s="2">
        <f t="shared" si="4"/>
        <v>6.0867977136206619</v>
      </c>
      <c r="G53" s="2"/>
    </row>
    <row r="54" spans="1:7" x14ac:dyDescent="0.25">
      <c r="A54" s="7">
        <f t="shared" si="0"/>
        <v>38412</v>
      </c>
      <c r="B54" s="37">
        <f>IFERROR(INDEX([1]IPCA_Livres_sa!$B:$B,MATCH($A54,[1]IPCA_Livres_sa!$A:$A,0)),"")</f>
        <v>0.36517730175217</v>
      </c>
      <c r="C54" s="2">
        <f t="shared" si="1"/>
        <v>138.41845393950177</v>
      </c>
      <c r="D54" s="2">
        <f t="shared" si="2"/>
        <v>1.3646671536792443</v>
      </c>
      <c r="E54" s="2">
        <f t="shared" si="3"/>
        <v>5.5714276461897194</v>
      </c>
      <c r="F54" s="2">
        <f t="shared" si="4"/>
        <v>5.5714276461897194</v>
      </c>
      <c r="G54" s="2"/>
    </row>
    <row r="55" spans="1:7" x14ac:dyDescent="0.25">
      <c r="A55" s="7">
        <f t="shared" si="0"/>
        <v>38443</v>
      </c>
      <c r="B55" s="37">
        <f>IFERROR(INDEX([1]IPCA_Livres_sa!$B:$B,MATCH($A55,[1]IPCA_Livres_sa!$A:$A,0)),"")</f>
        <v>0.70726605883105198</v>
      </c>
      <c r="C55" s="2">
        <f t="shared" si="1"/>
        <v>139.39744068337455</v>
      </c>
      <c r="D55" s="2">
        <f t="shared" si="2"/>
        <v>1.6888370589739576</v>
      </c>
      <c r="E55" s="2">
        <f t="shared" si="3"/>
        <v>6.9284133480499444</v>
      </c>
      <c r="F55" s="2">
        <f t="shared" si="4"/>
        <v>6.9284133480499444</v>
      </c>
      <c r="G55" s="2"/>
    </row>
    <row r="56" spans="1:7" x14ac:dyDescent="0.25">
      <c r="A56" s="7">
        <f t="shared" si="0"/>
        <v>38473</v>
      </c>
      <c r="B56" s="37">
        <f>IFERROR(INDEX([1]IPCA_Livres_sa!$B:$B,MATCH($A56,[1]IPCA_Livres_sa!$A:$A,0)),"")</f>
        <v>0.63622850658413699</v>
      </c>
      <c r="C56" s="2">
        <f t="shared" si="1"/>
        <v>140.2843269384509</v>
      </c>
      <c r="D56" s="2">
        <f t="shared" si="2"/>
        <v>1.7180942650057096</v>
      </c>
      <c r="E56" s="2">
        <f t="shared" si="3"/>
        <v>7.0515252688172492</v>
      </c>
      <c r="F56" s="2">
        <f t="shared" si="4"/>
        <v>7.0515252688172492</v>
      </c>
      <c r="G56" s="2"/>
    </row>
    <row r="57" spans="1:7" x14ac:dyDescent="0.25">
      <c r="A57" s="7">
        <f t="shared" si="0"/>
        <v>38504</v>
      </c>
      <c r="B57" s="37">
        <f>IFERROR(INDEX([1]IPCA_Livres_sa!$B:$B,MATCH($A57,[1]IPCA_Livres_sa!$A:$A,0)),"")</f>
        <v>0.30630838385800901</v>
      </c>
      <c r="C57" s="2">
        <f t="shared" si="1"/>
        <v>140.71402959310217</v>
      </c>
      <c r="D57" s="2">
        <f t="shared" si="2"/>
        <v>1.6584317973987073</v>
      </c>
      <c r="E57" s="2">
        <f t="shared" si="3"/>
        <v>6.8005830535609046</v>
      </c>
      <c r="F57" s="2">
        <f t="shared" si="4"/>
        <v>6.8005830535609046</v>
      </c>
      <c r="G57" s="2"/>
    </row>
    <row r="58" spans="1:7" x14ac:dyDescent="0.25">
      <c r="A58" s="7">
        <f t="shared" si="0"/>
        <v>38534</v>
      </c>
      <c r="B58" s="37">
        <f>IFERROR(INDEX([1]IPCA_Livres_sa!$B:$B,MATCH($A58,[1]IPCA_Livres_sa!$A:$A,0)),"")</f>
        <v>0.16653259103558299</v>
      </c>
      <c r="C58" s="2">
        <f t="shared" si="1"/>
        <v>140.94836431253415</v>
      </c>
      <c r="D58" s="2">
        <f t="shared" si="2"/>
        <v>1.1125911792615684</v>
      </c>
      <c r="E58" s="2">
        <f t="shared" si="3"/>
        <v>4.5251886897323956</v>
      </c>
      <c r="F58" s="2">
        <f t="shared" si="4"/>
        <v>4.5251886897323956</v>
      </c>
      <c r="G58" s="2"/>
    </row>
    <row r="59" spans="1:7" x14ac:dyDescent="0.25">
      <c r="A59" s="7">
        <f t="shared" si="0"/>
        <v>38565</v>
      </c>
      <c r="B59" s="37">
        <f>IFERROR(INDEX([1]IPCA_Livres_sa!$B:$B,MATCH($A59,[1]IPCA_Livres_sa!$A:$A,0)),"")</f>
        <v>4.3037423535014399E-2</v>
      </c>
      <c r="C59" s="2">
        <f t="shared" si="1"/>
        <v>141.00902485704901</v>
      </c>
      <c r="D59" s="2">
        <f t="shared" si="2"/>
        <v>0.51659221982514048</v>
      </c>
      <c r="E59" s="2">
        <f t="shared" si="3"/>
        <v>2.0824361464879981</v>
      </c>
      <c r="F59" s="2">
        <f t="shared" si="4"/>
        <v>2.0824361464879981</v>
      </c>
      <c r="G59" s="2"/>
    </row>
    <row r="60" spans="1:7" x14ac:dyDescent="0.25">
      <c r="A60" s="7">
        <f t="shared" si="0"/>
        <v>38596</v>
      </c>
      <c r="B60" s="37">
        <f>IFERROR(INDEX([1]IPCA_Livres_sa!$B:$B,MATCH($A60,[1]IPCA_Livres_sa!$A:$A,0)),"")</f>
        <v>0.26025947858876303</v>
      </c>
      <c r="C60" s="2">
        <f t="shared" si="1"/>
        <v>141.37601420990507</v>
      </c>
      <c r="D60" s="2">
        <f t="shared" si="2"/>
        <v>0.4704467768545495</v>
      </c>
      <c r="E60" s="2">
        <f t="shared" si="3"/>
        <v>1.8951080143362109</v>
      </c>
      <c r="F60" s="2">
        <f t="shared" si="4"/>
        <v>1.8951080143362109</v>
      </c>
      <c r="G60" s="2"/>
    </row>
    <row r="61" spans="1:7" x14ac:dyDescent="0.25">
      <c r="A61" s="7">
        <f t="shared" si="0"/>
        <v>38626</v>
      </c>
      <c r="B61" s="37">
        <f>IFERROR(INDEX([1]IPCA_Livres_sa!$B:$B,MATCH($A61,[1]IPCA_Livres_sa!$A:$A,0)),"")</f>
        <v>0.30380767623102201</v>
      </c>
      <c r="C61" s="2">
        <f t="shared" si="1"/>
        <v>141.8055253934242</v>
      </c>
      <c r="D61" s="2">
        <f t="shared" si="2"/>
        <v>0.6081383668911533</v>
      </c>
      <c r="E61" s="2">
        <f t="shared" si="3"/>
        <v>2.4548335044155323</v>
      </c>
      <c r="F61" s="2">
        <f t="shared" si="4"/>
        <v>2.4548335044155323</v>
      </c>
      <c r="G61" s="2"/>
    </row>
    <row r="62" spans="1:7" x14ac:dyDescent="0.25">
      <c r="A62" s="7">
        <f t="shared" si="0"/>
        <v>38657</v>
      </c>
      <c r="B62" s="37">
        <f>IFERROR(INDEX([1]IPCA_Livres_sa!$B:$B,MATCH($A62,[1]IPCA_Livres_sa!$A:$A,0)),"")</f>
        <v>0.30198780623705401</v>
      </c>
      <c r="C62" s="2">
        <f t="shared" si="1"/>
        <v>142.23376078868273</v>
      </c>
      <c r="D62" s="2">
        <f t="shared" si="2"/>
        <v>0.86855145113962084</v>
      </c>
      <c r="E62" s="2">
        <f t="shared" si="3"/>
        <v>3.519731358748146</v>
      </c>
      <c r="F62" s="2">
        <f t="shared" si="4"/>
        <v>3.519731358748146</v>
      </c>
      <c r="G62" s="2"/>
    </row>
    <row r="63" spans="1:7" x14ac:dyDescent="0.25">
      <c r="A63" s="7">
        <f t="shared" si="0"/>
        <v>38687</v>
      </c>
      <c r="B63" s="37">
        <f>IFERROR(INDEX([1]IPCA_Livres_sa!$B:$B,MATCH($A63,[1]IPCA_Livres_sa!$A:$A,0)),"")</f>
        <v>0.15119024710486401</v>
      </c>
      <c r="C63" s="2">
        <f t="shared" si="1"/>
        <v>142.44880436308569</v>
      </c>
      <c r="D63" s="2">
        <f t="shared" si="2"/>
        <v>0.75882048250972556</v>
      </c>
      <c r="E63" s="2">
        <f t="shared" si="3"/>
        <v>3.070005547195942</v>
      </c>
      <c r="F63" s="2">
        <f t="shared" si="4"/>
        <v>3.070005547195942</v>
      </c>
      <c r="G63" s="2"/>
    </row>
    <row r="64" spans="1:7" x14ac:dyDescent="0.25">
      <c r="A64" s="7">
        <f t="shared" si="0"/>
        <v>38718</v>
      </c>
      <c r="B64" s="37">
        <f>IFERROR(INDEX([1]IPCA_Livres_sa!$B:$B,MATCH($A64,[1]IPCA_Livres_sa!$A:$A,0)),"")</f>
        <v>0.41205274277367099</v>
      </c>
      <c r="C64" s="2">
        <f t="shared" si="1"/>
        <v>143.03576856851208</v>
      </c>
      <c r="D64" s="2">
        <f t="shared" si="2"/>
        <v>0.86755658615889075</v>
      </c>
      <c r="E64" s="2">
        <f t="shared" si="3"/>
        <v>3.5156473650587161</v>
      </c>
      <c r="F64" s="2">
        <f t="shared" si="4"/>
        <v>3.5156473650587161</v>
      </c>
      <c r="G64" s="2"/>
    </row>
    <row r="65" spans="1:7" x14ac:dyDescent="0.25">
      <c r="A65" s="7">
        <f t="shared" si="0"/>
        <v>38749</v>
      </c>
      <c r="B65" s="37">
        <f>IFERROR(INDEX([1]IPCA_Livres_sa!$B:$B,MATCH($A65,[1]IPCA_Livres_sa!$A:$A,0)),"")</f>
        <v>0.22729626170678899</v>
      </c>
      <c r="C65" s="2">
        <f t="shared" si="1"/>
        <v>143.36088352337188</v>
      </c>
      <c r="D65" s="2">
        <f t="shared" si="2"/>
        <v>0.79244388142398758</v>
      </c>
      <c r="E65" s="2">
        <f t="shared" si="3"/>
        <v>3.2076530098907652</v>
      </c>
      <c r="F65" s="2">
        <f t="shared" si="4"/>
        <v>3.2076530098907652</v>
      </c>
      <c r="G65" s="2"/>
    </row>
    <row r="66" spans="1:7" x14ac:dyDescent="0.25">
      <c r="A66" s="7">
        <f t="shared" si="0"/>
        <v>38777</v>
      </c>
      <c r="B66" s="37">
        <f>IFERROR(INDEX([1]IPCA_Livres_sa!$B:$B,MATCH($A66,[1]IPCA_Livres_sa!$A:$A,0)),"")</f>
        <v>0.31379061968431099</v>
      </c>
      <c r="C66" s="2">
        <f t="shared" si="1"/>
        <v>143.81073652816477</v>
      </c>
      <c r="D66" s="2">
        <f t="shared" si="2"/>
        <v>0.95608536075015849</v>
      </c>
      <c r="E66" s="2">
        <f t="shared" si="3"/>
        <v>3.8795378143523074</v>
      </c>
      <c r="F66" s="2">
        <f t="shared" si="4"/>
        <v>3.8795378143523074</v>
      </c>
      <c r="G66" s="2"/>
    </row>
    <row r="67" spans="1:7" x14ac:dyDescent="0.25">
      <c r="A67" s="7">
        <f t="shared" si="0"/>
        <v>38808</v>
      </c>
      <c r="B67" s="37">
        <f>IFERROR(INDEX([1]IPCA_Livres_sa!$B:$B,MATCH($A67,[1]IPCA_Livres_sa!$A:$A,0)),"")</f>
        <v>3.4786094505898202E-2</v>
      </c>
      <c r="C67" s="2">
        <f t="shared" si="1"/>
        <v>143.86076266688306</v>
      </c>
      <c r="D67" s="2">
        <f t="shared" si="2"/>
        <v>0.57677468134540444</v>
      </c>
      <c r="E67" s="2">
        <f t="shared" si="3"/>
        <v>2.327135728062979</v>
      </c>
      <c r="F67" s="2">
        <f t="shared" si="4"/>
        <v>2.327135728062979</v>
      </c>
      <c r="G67" s="2"/>
    </row>
    <row r="68" spans="1:7" x14ac:dyDescent="0.25">
      <c r="A68" s="7">
        <f t="shared" si="0"/>
        <v>38838</v>
      </c>
      <c r="B68" s="37">
        <f>IFERROR(INDEX([1]IPCA_Livres_sa!$B:$B,MATCH($A68,[1]IPCA_Livres_sa!$A:$A,0)),"")</f>
        <v>-7.0750627726990603E-2</v>
      </c>
      <c r="C68" s="2">
        <f t="shared" si="1"/>
        <v>143.75898027424341</v>
      </c>
      <c r="D68" s="2">
        <f t="shared" si="2"/>
        <v>0.27768854452312475</v>
      </c>
      <c r="E68" s="2">
        <f t="shared" si="3"/>
        <v>1.1153894048326674</v>
      </c>
      <c r="F68" s="2">
        <f t="shared" si="4"/>
        <v>1.1153894048326674</v>
      </c>
      <c r="G68" s="2"/>
    </row>
    <row r="69" spans="1:7" x14ac:dyDescent="0.25">
      <c r="A69" s="7">
        <f t="shared" si="0"/>
        <v>38869</v>
      </c>
      <c r="B69" s="37">
        <f>IFERROR(INDEX([1]IPCA_Livres_sa!$B:$B,MATCH($A69,[1]IPCA_Livres_sa!$A:$A,0)),"")</f>
        <v>-0.10752094411572399</v>
      </c>
      <c r="C69" s="2">
        <f t="shared" si="1"/>
        <v>143.6044092614014</v>
      </c>
      <c r="D69" s="2">
        <f t="shared" si="2"/>
        <v>-0.1434713928490039</v>
      </c>
      <c r="E69" s="2">
        <f t="shared" si="3"/>
        <v>-0.57265170982673252</v>
      </c>
      <c r="F69" s="2">
        <f t="shared" si="4"/>
        <v>-0.57265170982673252</v>
      </c>
      <c r="G69" s="2"/>
    </row>
    <row r="70" spans="1:7" x14ac:dyDescent="0.25">
      <c r="A70" s="7">
        <f t="shared" ref="A70:A133" si="5">EDATE(A69,1)</f>
        <v>38899</v>
      </c>
      <c r="B70" s="37">
        <f>IFERROR(INDEX([1]IPCA_Livres_sa!$B:$B,MATCH($A70,[1]IPCA_Livres_sa!$A:$A,0)),"")</f>
        <v>0.25687144471435103</v>
      </c>
      <c r="C70" s="2">
        <f t="shared" ref="C70:C133" si="6">IFERROR(C69*(1+B70/100),"")</f>
        <v>143.97328798214468</v>
      </c>
      <c r="D70" s="2">
        <f t="shared" si="2"/>
        <v>7.8218211259017956E-2</v>
      </c>
      <c r="E70" s="2">
        <f t="shared" si="3"/>
        <v>0.31324012180624639</v>
      </c>
      <c r="F70" s="2">
        <f t="shared" si="4"/>
        <v>0.31324012180624639</v>
      </c>
      <c r="G70" s="2"/>
    </row>
    <row r="71" spans="1:7" x14ac:dyDescent="0.25">
      <c r="A71" s="7">
        <f t="shared" si="5"/>
        <v>38930</v>
      </c>
      <c r="B71" s="37">
        <f>IFERROR(INDEX([1]IPCA_Livres_sa!$B:$B,MATCH($A71,[1]IPCA_Livres_sa!$A:$A,0)),"")</f>
        <v>0.30955470682885899</v>
      </c>
      <c r="C71" s="2">
        <f t="shared" si="6"/>
        <v>144.41896407166968</v>
      </c>
      <c r="D71" s="2">
        <f t="shared" si="2"/>
        <v>0.45909048336822966</v>
      </c>
      <c r="E71" s="2">
        <f t="shared" si="3"/>
        <v>1.8490465261214339</v>
      </c>
      <c r="F71" s="2">
        <f t="shared" si="4"/>
        <v>1.8490465261214339</v>
      </c>
      <c r="G71" s="2"/>
    </row>
    <row r="72" spans="1:7" x14ac:dyDescent="0.25">
      <c r="A72" s="7">
        <f t="shared" si="5"/>
        <v>38961</v>
      </c>
      <c r="B72" s="37">
        <f>IFERROR(INDEX([1]IPCA_Livres_sa!$B:$B,MATCH($A72,[1]IPCA_Livres_sa!$A:$A,0)),"")</f>
        <v>0.28181104854369898</v>
      </c>
      <c r="C72" s="2">
        <f t="shared" si="6"/>
        <v>144.825952668616</v>
      </c>
      <c r="D72" s="2">
        <f t="shared" ref="D72:D135" si="7">IFERROR(100*(C72/C69-1),"")</f>
        <v>0.85063085005352423</v>
      </c>
      <c r="E72" s="2">
        <f t="shared" ref="E72:E135" si="8">IFERROR(100*((1+D72/100)^4-1),"")</f>
        <v>3.4461844917085482</v>
      </c>
      <c r="F72" s="2">
        <f t="shared" ref="F72:F135" si="9">E72</f>
        <v>3.4461844917085482</v>
      </c>
      <c r="G72" s="2"/>
    </row>
    <row r="73" spans="1:7" x14ac:dyDescent="0.25">
      <c r="A73" s="7">
        <f t="shared" si="5"/>
        <v>38991</v>
      </c>
      <c r="B73" s="37">
        <f>IFERROR(INDEX([1]IPCA_Livres_sa!$B:$B,MATCH($A73,[1]IPCA_Livres_sa!$A:$A,0)),"")</f>
        <v>0.38867475793912398</v>
      </c>
      <c r="C73" s="2">
        <f t="shared" si="6"/>
        <v>145.38885458958379</v>
      </c>
      <c r="D73" s="2">
        <f t="shared" si="7"/>
        <v>0.98321475273570602</v>
      </c>
      <c r="E73" s="2">
        <f t="shared" si="8"/>
        <v>3.9912428143783263</v>
      </c>
      <c r="F73" s="2">
        <f t="shared" si="9"/>
        <v>3.9912428143783263</v>
      </c>
      <c r="G73" s="2"/>
    </row>
    <row r="74" spans="1:7" x14ac:dyDescent="0.25">
      <c r="A74" s="7">
        <f t="shared" si="5"/>
        <v>39022</v>
      </c>
      <c r="B74" s="37">
        <f>IFERROR(INDEX([1]IPCA_Livres_sa!$B:$B,MATCH($A74,[1]IPCA_Livres_sa!$A:$A,0)),"")</f>
        <v>0.39729180399112701</v>
      </c>
      <c r="C74" s="2">
        <f t="shared" si="6"/>
        <v>145.96647259278478</v>
      </c>
      <c r="D74" s="2">
        <f t="shared" si="7"/>
        <v>1.0715410756908073</v>
      </c>
      <c r="E74" s="2">
        <f t="shared" si="8"/>
        <v>4.3555497752445937</v>
      </c>
      <c r="F74" s="2">
        <f t="shared" si="9"/>
        <v>4.3555497752445937</v>
      </c>
      <c r="G74" s="2"/>
    </row>
    <row r="75" spans="1:7" x14ac:dyDescent="0.25">
      <c r="A75" s="7">
        <f t="shared" si="5"/>
        <v>39052</v>
      </c>
      <c r="B75" s="37">
        <f>IFERROR(INDEX([1]IPCA_Livres_sa!$B:$B,MATCH($A75,[1]IPCA_Livres_sa!$A:$A,0)),"")</f>
        <v>0.15277717806794899</v>
      </c>
      <c r="C75" s="2">
        <f t="shared" si="6"/>
        <v>146.18947605053737</v>
      </c>
      <c r="D75" s="2">
        <f t="shared" si="7"/>
        <v>0.94149104963343611</v>
      </c>
      <c r="E75" s="2">
        <f t="shared" si="8"/>
        <v>3.8194831251395556</v>
      </c>
      <c r="F75" s="2">
        <f t="shared" si="9"/>
        <v>3.8194831251395556</v>
      </c>
      <c r="G75" s="2"/>
    </row>
    <row r="76" spans="1:7" x14ac:dyDescent="0.25">
      <c r="A76" s="7">
        <f t="shared" si="5"/>
        <v>39083</v>
      </c>
      <c r="B76" s="37">
        <f>IFERROR(INDEX([1]IPCA_Livres_sa!$B:$B,MATCH($A76,[1]IPCA_Livres_sa!$A:$A,0)),"")</f>
        <v>0.30242532251108301</v>
      </c>
      <c r="C76" s="2">
        <f t="shared" si="6"/>
        <v>146.63159004496046</v>
      </c>
      <c r="D76" s="2">
        <f t="shared" si="7"/>
        <v>0.85476665930463991</v>
      </c>
      <c r="E76" s="2">
        <f t="shared" si="8"/>
        <v>3.4631545394568919</v>
      </c>
      <c r="F76" s="2">
        <f t="shared" si="9"/>
        <v>3.4631545394568919</v>
      </c>
      <c r="G76" s="2"/>
    </row>
    <row r="77" spans="1:7" x14ac:dyDescent="0.25">
      <c r="A77" s="7">
        <f t="shared" si="5"/>
        <v>39114</v>
      </c>
      <c r="B77" s="37">
        <f>IFERROR(INDEX([1]IPCA_Livres_sa!$B:$B,MATCH($A77,[1]IPCA_Livres_sa!$A:$A,0)),"")</f>
        <v>0.41022698560037502</v>
      </c>
      <c r="C77" s="2">
        <f t="shared" si="6"/>
        <v>147.23311239673981</v>
      </c>
      <c r="D77" s="2">
        <f t="shared" si="7"/>
        <v>0.86776078194934492</v>
      </c>
      <c r="E77" s="2">
        <f t="shared" si="8"/>
        <v>3.5164855938942141</v>
      </c>
      <c r="F77" s="2">
        <f t="shared" si="9"/>
        <v>3.5164855938942141</v>
      </c>
      <c r="G77" s="2"/>
    </row>
    <row r="78" spans="1:7" x14ac:dyDescent="0.25">
      <c r="A78" s="7">
        <f t="shared" si="5"/>
        <v>39142</v>
      </c>
      <c r="B78" s="37">
        <f>IFERROR(INDEX([1]IPCA_Livres_sa!$B:$B,MATCH($A78,[1]IPCA_Livres_sa!$A:$A,0)),"")</f>
        <v>0.43004089821644098</v>
      </c>
      <c r="C78" s="2">
        <f t="shared" si="6"/>
        <v>147.86627499576275</v>
      </c>
      <c r="D78" s="2">
        <f t="shared" si="7"/>
        <v>1.1470038682166894</v>
      </c>
      <c r="E78" s="2">
        <f t="shared" si="8"/>
        <v>4.6675578836554932</v>
      </c>
      <c r="F78" s="2">
        <f t="shared" si="9"/>
        <v>4.6675578836554932</v>
      </c>
      <c r="G78" s="2"/>
    </row>
    <row r="79" spans="1:7" x14ac:dyDescent="0.25">
      <c r="A79" s="7">
        <f t="shared" si="5"/>
        <v>39173</v>
      </c>
      <c r="B79" s="37">
        <f>IFERROR(INDEX([1]IPCA_Livres_sa!$B:$B,MATCH($A79,[1]IPCA_Livres_sa!$A:$A,0)),"")</f>
        <v>0.14268244563559099</v>
      </c>
      <c r="C79" s="2">
        <f t="shared" si="6"/>
        <v>148.07725421319697</v>
      </c>
      <c r="D79" s="2">
        <f t="shared" si="7"/>
        <v>0.98591590515606509</v>
      </c>
      <c r="E79" s="2">
        <f t="shared" si="8"/>
        <v>4.0023697117920642</v>
      </c>
      <c r="F79" s="2">
        <f t="shared" si="9"/>
        <v>4.0023697117920642</v>
      </c>
      <c r="G79" s="2"/>
    </row>
    <row r="80" spans="1:7" x14ac:dyDescent="0.25">
      <c r="A80" s="7">
        <f t="shared" si="5"/>
        <v>39203</v>
      </c>
      <c r="B80" s="37">
        <f>IFERROR(INDEX([1]IPCA_Livres_sa!$B:$B,MATCH($A80,[1]IPCA_Livres_sa!$A:$A,0)),"")</f>
        <v>0.37168903442814699</v>
      </c>
      <c r="C80" s="2">
        <f t="shared" si="6"/>
        <v>148.6276411295897</v>
      </c>
      <c r="D80" s="2">
        <f t="shared" si="7"/>
        <v>0.94715700167509187</v>
      </c>
      <c r="E80" s="2">
        <f t="shared" si="8"/>
        <v>3.842795074887384</v>
      </c>
      <c r="F80" s="2">
        <f t="shared" si="9"/>
        <v>3.842795074887384</v>
      </c>
      <c r="G80" s="2"/>
    </row>
    <row r="81" spans="1:7" x14ac:dyDescent="0.25">
      <c r="A81" s="7">
        <f t="shared" si="5"/>
        <v>39234</v>
      </c>
      <c r="B81" s="37">
        <f>IFERROR(INDEX([1]IPCA_Livres_sa!$B:$B,MATCH($A81,[1]IPCA_Livres_sa!$A:$A,0)),"")</f>
        <v>0.56599056939834702</v>
      </c>
      <c r="C81" s="2">
        <f t="shared" si="6"/>
        <v>149.46885956190241</v>
      </c>
      <c r="D81" s="2">
        <f t="shared" si="7"/>
        <v>1.0838066801815316</v>
      </c>
      <c r="E81" s="2">
        <f t="shared" si="8"/>
        <v>4.4062155474346776</v>
      </c>
      <c r="F81" s="2">
        <f t="shared" si="9"/>
        <v>4.4062155474346776</v>
      </c>
      <c r="G81" s="2"/>
    </row>
    <row r="82" spans="1:7" x14ac:dyDescent="0.25">
      <c r="A82" s="7">
        <f t="shared" si="5"/>
        <v>39264</v>
      </c>
      <c r="B82" s="37">
        <f>IFERROR(INDEX([1]IPCA_Livres_sa!$B:$B,MATCH($A82,[1]IPCA_Livres_sa!$A:$A,0)),"")</f>
        <v>0.61403553460581295</v>
      </c>
      <c r="C82" s="2">
        <f t="shared" si="6"/>
        <v>150.38665147278255</v>
      </c>
      <c r="D82" s="2">
        <f t="shared" si="7"/>
        <v>1.5595894669012234</v>
      </c>
      <c r="E82" s="2">
        <f t="shared" si="8"/>
        <v>6.385820309925716</v>
      </c>
      <c r="F82" s="2">
        <f t="shared" si="9"/>
        <v>6.385820309925716</v>
      </c>
      <c r="G82" s="2"/>
    </row>
    <row r="83" spans="1:7" x14ac:dyDescent="0.25">
      <c r="A83" s="7">
        <f t="shared" si="5"/>
        <v>39295</v>
      </c>
      <c r="B83" s="37">
        <f>IFERROR(INDEX([1]IPCA_Livres_sa!$B:$B,MATCH($A83,[1]IPCA_Livres_sa!$A:$A,0)),"")</f>
        <v>0.81389232896603803</v>
      </c>
      <c r="C83" s="2">
        <f t="shared" si="6"/>
        <v>151.61063689290842</v>
      </c>
      <c r="D83" s="2">
        <f t="shared" si="7"/>
        <v>2.0070262440065267</v>
      </c>
      <c r="E83" s="2">
        <f t="shared" si="8"/>
        <v>8.2730443072948301</v>
      </c>
      <c r="F83" s="2">
        <f t="shared" si="9"/>
        <v>8.2730443072948301</v>
      </c>
      <c r="G83" s="2"/>
    </row>
    <row r="84" spans="1:7" x14ac:dyDescent="0.25">
      <c r="A84" s="7">
        <f t="shared" si="5"/>
        <v>39326</v>
      </c>
      <c r="B84" s="37">
        <f>IFERROR(INDEX([1]IPCA_Livres_sa!$B:$B,MATCH($A84,[1]IPCA_Livres_sa!$A:$A,0)),"")</f>
        <v>0.39991786191750101</v>
      </c>
      <c r="C84" s="2">
        <f t="shared" si="6"/>
        <v>152.21695491041007</v>
      </c>
      <c r="D84" s="2">
        <f t="shared" si="7"/>
        <v>1.8385738384319117</v>
      </c>
      <c r="E84" s="2">
        <f t="shared" si="8"/>
        <v>7.5596140180757887</v>
      </c>
      <c r="F84" s="2">
        <f t="shared" si="9"/>
        <v>7.5596140180757887</v>
      </c>
      <c r="G84" s="2"/>
    </row>
    <row r="85" spans="1:7" x14ac:dyDescent="0.25">
      <c r="A85" s="7">
        <f t="shared" si="5"/>
        <v>39356</v>
      </c>
      <c r="B85" s="37">
        <f>IFERROR(INDEX([1]IPCA_Livres_sa!$B:$B,MATCH($A85,[1]IPCA_Livres_sa!$A:$A,0)),"")</f>
        <v>0.33800823993670698</v>
      </c>
      <c r="C85" s="2">
        <f t="shared" si="6"/>
        <v>152.73146076058799</v>
      </c>
      <c r="D85" s="2">
        <f t="shared" si="7"/>
        <v>1.5591871119158496</v>
      </c>
      <c r="E85" s="2">
        <f t="shared" si="8"/>
        <v>6.3841344184790483</v>
      </c>
      <c r="F85" s="2">
        <f t="shared" si="9"/>
        <v>6.3841344184790483</v>
      </c>
      <c r="G85" s="2"/>
    </row>
    <row r="86" spans="1:7" x14ac:dyDescent="0.25">
      <c r="A86" s="7">
        <f t="shared" si="5"/>
        <v>39387</v>
      </c>
      <c r="B86" s="37">
        <f>IFERROR(INDEX([1]IPCA_Livres_sa!$B:$B,MATCH($A86,[1]IPCA_Livres_sa!$A:$A,0)),"")</f>
        <v>0.37943286120772401</v>
      </c>
      <c r="C86" s="2">
        <f t="shared" si="6"/>
        <v>153.31097411211624</v>
      </c>
      <c r="D86" s="2">
        <f t="shared" si="7"/>
        <v>1.121515781513982</v>
      </c>
      <c r="E86" s="2">
        <f t="shared" si="8"/>
        <v>4.5620968229668879</v>
      </c>
      <c r="F86" s="2">
        <f t="shared" si="9"/>
        <v>4.5620968229668879</v>
      </c>
      <c r="G86" s="2"/>
    </row>
    <row r="87" spans="1:7" x14ac:dyDescent="0.25">
      <c r="A87" s="7">
        <f t="shared" si="5"/>
        <v>39417</v>
      </c>
      <c r="B87" s="37">
        <f>IFERROR(INDEX([1]IPCA_Livres_sa!$B:$B,MATCH($A87,[1]IPCA_Livres_sa!$A:$A,0)),"")</f>
        <v>0.77667324389336401</v>
      </c>
      <c r="C87" s="2">
        <f t="shared" si="6"/>
        <v>154.50169942799732</v>
      </c>
      <c r="D87" s="2">
        <f t="shared" si="7"/>
        <v>1.5009789933926765</v>
      </c>
      <c r="E87" s="2">
        <f t="shared" si="8"/>
        <v>6.1404499706241511</v>
      </c>
      <c r="F87" s="2">
        <f t="shared" si="9"/>
        <v>6.1404499706241511</v>
      </c>
      <c r="G87" s="2"/>
    </row>
    <row r="88" spans="1:7" x14ac:dyDescent="0.25">
      <c r="A88" s="7">
        <f t="shared" si="5"/>
        <v>39448</v>
      </c>
      <c r="B88" s="37">
        <f>IFERROR(INDEX([1]IPCA_Livres_sa!$B:$B,MATCH($A88,[1]IPCA_Livres_sa!$A:$A,0)),"")</f>
        <v>0.60016255405668395</v>
      </c>
      <c r="C88" s="2">
        <f t="shared" si="6"/>
        <v>155.42896077334538</v>
      </c>
      <c r="D88" s="2">
        <f t="shared" si="7"/>
        <v>1.7661718151087413</v>
      </c>
      <c r="E88" s="2">
        <f t="shared" si="8"/>
        <v>7.2540624960090394</v>
      </c>
      <c r="F88" s="2">
        <f t="shared" si="9"/>
        <v>7.2540624960090394</v>
      </c>
      <c r="G88" s="2"/>
    </row>
    <row r="89" spans="1:7" x14ac:dyDescent="0.25">
      <c r="A89" s="7">
        <f t="shared" si="5"/>
        <v>39479</v>
      </c>
      <c r="B89" s="37">
        <f>IFERROR(INDEX([1]IPCA_Livres_sa!$B:$B,MATCH($A89,[1]IPCA_Livres_sa!$A:$A,0)),"")</f>
        <v>0.452904844360076</v>
      </c>
      <c r="C89" s="2">
        <f t="shared" si="6"/>
        <v>156.13290606622638</v>
      </c>
      <c r="D89" s="2">
        <f t="shared" si="7"/>
        <v>1.8406588115776223</v>
      </c>
      <c r="E89" s="2">
        <f t="shared" si="8"/>
        <v>7.5684226957866585</v>
      </c>
      <c r="F89" s="2">
        <f t="shared" si="9"/>
        <v>7.5684226957866585</v>
      </c>
      <c r="G89" s="2"/>
    </row>
    <row r="90" spans="1:7" x14ac:dyDescent="0.25">
      <c r="A90" s="7">
        <f t="shared" si="5"/>
        <v>39508</v>
      </c>
      <c r="B90" s="37">
        <f>IFERROR(INDEX([1]IPCA_Livres_sa!$B:$B,MATCH($A90,[1]IPCA_Livres_sa!$A:$A,0)),"")</f>
        <v>0.39692673897511099</v>
      </c>
      <c r="C90" s="2">
        <f t="shared" si="6"/>
        <v>156.75263931874213</v>
      </c>
      <c r="D90" s="2">
        <f t="shared" si="7"/>
        <v>1.4569029978817927</v>
      </c>
      <c r="E90" s="2">
        <f t="shared" si="8"/>
        <v>5.9562074268379117</v>
      </c>
      <c r="F90" s="2">
        <f t="shared" si="9"/>
        <v>5.9562074268379117</v>
      </c>
      <c r="G90" s="2"/>
    </row>
    <row r="91" spans="1:7" x14ac:dyDescent="0.25">
      <c r="A91" s="7">
        <f t="shared" si="5"/>
        <v>39539</v>
      </c>
      <c r="B91" s="37">
        <f>IFERROR(INDEX([1]IPCA_Livres_sa!$B:$B,MATCH($A91,[1]IPCA_Livres_sa!$A:$A,0)),"")</f>
        <v>0.69773922444649406</v>
      </c>
      <c r="C91" s="2">
        <f t="shared" si="6"/>
        <v>157.84636396862413</v>
      </c>
      <c r="D91" s="2">
        <f t="shared" si="7"/>
        <v>1.5553106597707478</v>
      </c>
      <c r="E91" s="2">
        <f t="shared" si="8"/>
        <v>6.3678928786552458</v>
      </c>
      <c r="F91" s="2">
        <f t="shared" si="9"/>
        <v>6.3678928786552458</v>
      </c>
      <c r="G91" s="2"/>
    </row>
    <row r="92" spans="1:7" x14ac:dyDescent="0.25">
      <c r="A92" s="7">
        <f t="shared" si="5"/>
        <v>39569</v>
      </c>
      <c r="B92" s="37">
        <f>IFERROR(INDEX([1]IPCA_Livres_sa!$B:$B,MATCH($A92,[1]IPCA_Livres_sa!$A:$A,0)),"")</f>
        <v>1.0796724937515001</v>
      </c>
      <c r="C92" s="2">
        <f t="shared" si="6"/>
        <v>159.55058774278024</v>
      </c>
      <c r="D92" s="2">
        <f t="shared" si="7"/>
        <v>2.1889566797047788</v>
      </c>
      <c r="E92" s="2">
        <f t="shared" si="8"/>
        <v>9.0475369401472161</v>
      </c>
      <c r="F92" s="2">
        <f t="shared" si="9"/>
        <v>9.0475369401472161</v>
      </c>
      <c r="G92" s="2"/>
    </row>
    <row r="93" spans="1:7" x14ac:dyDescent="0.25">
      <c r="A93" s="7">
        <f t="shared" si="5"/>
        <v>39600</v>
      </c>
      <c r="B93" s="37">
        <f>IFERROR(INDEX([1]IPCA_Livres_sa!$B:$B,MATCH($A93,[1]IPCA_Livres_sa!$A:$A,0)),"")</f>
        <v>1.09213798349808</v>
      </c>
      <c r="C93" s="2">
        <f t="shared" si="6"/>
        <v>161.29310031441358</v>
      </c>
      <c r="D93" s="2">
        <f t="shared" si="7"/>
        <v>2.8965770626922849</v>
      </c>
      <c r="E93" s="2">
        <f t="shared" si="8"/>
        <v>12.099509262812802</v>
      </c>
      <c r="F93" s="2">
        <f t="shared" si="9"/>
        <v>12.099509262812802</v>
      </c>
      <c r="G93" s="2"/>
    </row>
    <row r="94" spans="1:7" x14ac:dyDescent="0.25">
      <c r="A94" s="7">
        <f t="shared" si="5"/>
        <v>39630</v>
      </c>
      <c r="B94" s="37">
        <f>IFERROR(INDEX([1]IPCA_Livres_sa!$B:$B,MATCH($A94,[1]IPCA_Livres_sa!$A:$A,0)),"")</f>
        <v>0.76387237275056297</v>
      </c>
      <c r="C94" s="2">
        <f t="shared" si="6"/>
        <v>162.52517374686826</v>
      </c>
      <c r="D94" s="2">
        <f t="shared" si="7"/>
        <v>2.9641542957392186</v>
      </c>
      <c r="E94" s="2">
        <f t="shared" si="8"/>
        <v>12.394284495454855</v>
      </c>
      <c r="F94" s="2">
        <f t="shared" si="9"/>
        <v>12.394284495454855</v>
      </c>
      <c r="G94" s="2"/>
    </row>
    <row r="95" spans="1:7" x14ac:dyDescent="0.25">
      <c r="A95" s="7">
        <f t="shared" si="5"/>
        <v>39661</v>
      </c>
      <c r="B95" s="37">
        <f>IFERROR(INDEX([1]IPCA_Livres_sa!$B:$B,MATCH($A95,[1]IPCA_Livres_sa!$A:$A,0)),"")</f>
        <v>0.40627588082962601</v>
      </c>
      <c r="C95" s="2">
        <f t="shared" si="6"/>
        <v>163.18547432807821</v>
      </c>
      <c r="D95" s="2">
        <f t="shared" si="7"/>
        <v>2.2782031935588698</v>
      </c>
      <c r="E95" s="2">
        <f t="shared" si="8"/>
        <v>9.4289820409902312</v>
      </c>
      <c r="F95" s="2">
        <f t="shared" si="9"/>
        <v>9.4289820409902312</v>
      </c>
      <c r="G95" s="2"/>
    </row>
    <row r="96" spans="1:7" x14ac:dyDescent="0.25">
      <c r="A96" s="7">
        <f t="shared" si="5"/>
        <v>39692</v>
      </c>
      <c r="B96" s="37">
        <f>IFERROR(INDEX([1]IPCA_Livres_sa!$B:$B,MATCH($A96,[1]IPCA_Livres_sa!$A:$A,0)),"")</f>
        <v>0.36477324722431798</v>
      </c>
      <c r="C96" s="2">
        <f t="shared" si="6"/>
        <v>163.78073128178318</v>
      </c>
      <c r="D96" s="2">
        <f t="shared" si="7"/>
        <v>1.5423046382767591</v>
      </c>
      <c r="E96" s="2">
        <f t="shared" si="8"/>
        <v>6.3134139014092927</v>
      </c>
      <c r="F96" s="2">
        <f t="shared" si="9"/>
        <v>6.3134139014092927</v>
      </c>
      <c r="G96" s="2"/>
    </row>
    <row r="97" spans="1:7" x14ac:dyDescent="0.25">
      <c r="A97" s="7">
        <f t="shared" si="5"/>
        <v>39722</v>
      </c>
      <c r="B97" s="37">
        <f>IFERROR(INDEX([1]IPCA_Livres_sa!$B:$B,MATCH($A97,[1]IPCA_Livres_sa!$A:$A,0)),"")</f>
        <v>0.55628428218769899</v>
      </c>
      <c r="C97" s="2">
        <f t="shared" si="6"/>
        <v>164.69181774715582</v>
      </c>
      <c r="D97" s="2">
        <f t="shared" si="7"/>
        <v>1.3331128651258073</v>
      </c>
      <c r="E97" s="2">
        <f t="shared" si="8"/>
        <v>5.4400336914707692</v>
      </c>
      <c r="F97" s="2">
        <f t="shared" si="9"/>
        <v>5.4400336914707692</v>
      </c>
      <c r="G97" s="2"/>
    </row>
    <row r="98" spans="1:7" x14ac:dyDescent="0.25">
      <c r="A98" s="7">
        <f t="shared" si="5"/>
        <v>39753</v>
      </c>
      <c r="B98" s="37">
        <f>IFERROR(INDEX([1]IPCA_Livres_sa!$B:$B,MATCH($A98,[1]IPCA_Livres_sa!$A:$A,0)),"")</f>
        <v>0.35965348515105</v>
      </c>
      <c r="C98" s="2">
        <f t="shared" si="6"/>
        <v>165.2841376094421</v>
      </c>
      <c r="D98" s="2">
        <f t="shared" si="7"/>
        <v>1.286060104310871</v>
      </c>
      <c r="E98" s="2">
        <f t="shared" si="8"/>
        <v>5.2443310202583415</v>
      </c>
      <c r="F98" s="2">
        <f t="shared" si="9"/>
        <v>5.2443310202583415</v>
      </c>
      <c r="G98" s="2"/>
    </row>
    <row r="99" spans="1:7" x14ac:dyDescent="0.25">
      <c r="A99" s="7">
        <f t="shared" si="5"/>
        <v>39783</v>
      </c>
      <c r="B99" s="37">
        <f>IFERROR(INDEX([1]IPCA_Livres_sa!$B:$B,MATCH($A99,[1]IPCA_Livres_sa!$A:$A,0)),"")</f>
        <v>8.3866974960571897E-2</v>
      </c>
      <c r="C99" s="2">
        <f t="shared" si="6"/>
        <v>165.4227564157448</v>
      </c>
      <c r="D99" s="2">
        <f t="shared" si="7"/>
        <v>1.0025752853286107</v>
      </c>
      <c r="E99" s="2">
        <f t="shared" si="8"/>
        <v>4.0710146821282933</v>
      </c>
      <c r="F99" s="2">
        <f t="shared" si="9"/>
        <v>4.0710146821282933</v>
      </c>
      <c r="G99" s="2"/>
    </row>
    <row r="100" spans="1:7" x14ac:dyDescent="0.25">
      <c r="A100" s="7">
        <f t="shared" si="5"/>
        <v>39814</v>
      </c>
      <c r="B100" s="37">
        <f>IFERROR(INDEX([1]IPCA_Livres_sa!$B:$B,MATCH($A100,[1]IPCA_Livres_sa!$A:$A,0)),"")</f>
        <v>0.23313693472345501</v>
      </c>
      <c r="C100" s="2">
        <f t="shared" si="6"/>
        <v>165.80841795938753</v>
      </c>
      <c r="D100" s="2">
        <f t="shared" si="7"/>
        <v>0.67799373855110812</v>
      </c>
      <c r="E100" s="2">
        <f t="shared" si="8"/>
        <v>2.7396803589237573</v>
      </c>
      <c r="F100" s="2">
        <f t="shared" si="9"/>
        <v>2.7396803589237573</v>
      </c>
      <c r="G100" s="2"/>
    </row>
    <row r="101" spans="1:7" x14ac:dyDescent="0.25">
      <c r="A101" s="7">
        <f t="shared" si="5"/>
        <v>39845</v>
      </c>
      <c r="B101" s="37">
        <f>IFERROR(INDEX([1]IPCA_Livres_sa!$B:$B,MATCH($A101,[1]IPCA_Livres_sa!$A:$A,0)),"")</f>
        <v>0.47133974547211199</v>
      </c>
      <c r="C101" s="2">
        <f t="shared" si="6"/>
        <v>166.58993893456864</v>
      </c>
      <c r="D101" s="2">
        <f t="shared" si="7"/>
        <v>0.79003426705839264</v>
      </c>
      <c r="E101" s="2">
        <f t="shared" si="8"/>
        <v>3.197783947653976</v>
      </c>
      <c r="F101" s="2">
        <f t="shared" si="9"/>
        <v>3.197783947653976</v>
      </c>
      <c r="G101" s="2"/>
    </row>
    <row r="102" spans="1:7" x14ac:dyDescent="0.25">
      <c r="A102" s="7">
        <f t="shared" si="5"/>
        <v>39873</v>
      </c>
      <c r="B102" s="37">
        <f>IFERROR(INDEX([1]IPCA_Livres_sa!$B:$B,MATCH($A102,[1]IPCA_Livres_sa!$A:$A,0)),"")</f>
        <v>0.178397079126624</v>
      </c>
      <c r="C102" s="2">
        <f t="shared" si="6"/>
        <v>166.88713051974671</v>
      </c>
      <c r="D102" s="2">
        <f t="shared" si="7"/>
        <v>0.88523135252420726</v>
      </c>
      <c r="E102" s="2">
        <f t="shared" si="8"/>
        <v>3.5882215761775971</v>
      </c>
      <c r="F102" s="2">
        <f t="shared" si="9"/>
        <v>3.5882215761775971</v>
      </c>
      <c r="G102" s="2"/>
    </row>
    <row r="103" spans="1:7" x14ac:dyDescent="0.25">
      <c r="A103" s="7">
        <f t="shared" si="5"/>
        <v>39904</v>
      </c>
      <c r="B103" s="37">
        <f>IFERROR(INDEX([1]IPCA_Livres_sa!$B:$B,MATCH($A103,[1]IPCA_Livres_sa!$A:$A,0)),"")</f>
        <v>0.48814415836102698</v>
      </c>
      <c r="C103" s="2">
        <f t="shared" si="6"/>
        <v>167.70178029843518</v>
      </c>
      <c r="D103" s="2">
        <f t="shared" si="7"/>
        <v>1.141897596243524</v>
      </c>
      <c r="E103" s="2">
        <f t="shared" si="8"/>
        <v>4.6464234742942701</v>
      </c>
      <c r="F103" s="2">
        <f t="shared" si="9"/>
        <v>4.6464234742942701</v>
      </c>
      <c r="G103" s="2"/>
    </row>
    <row r="104" spans="1:7" x14ac:dyDescent="0.25">
      <c r="A104" s="7">
        <f t="shared" si="5"/>
        <v>39934</v>
      </c>
      <c r="B104" s="37">
        <f>IFERROR(INDEX([1]IPCA_Livres_sa!$B:$B,MATCH($A104,[1]IPCA_Livres_sa!$A:$A,0)),"")</f>
        <v>0.56804075493012296</v>
      </c>
      <c r="C104" s="2">
        <f t="shared" si="6"/>
        <v>168.65439475727368</v>
      </c>
      <c r="D104" s="2">
        <f t="shared" si="7"/>
        <v>1.239243999912798</v>
      </c>
      <c r="E104" s="2">
        <f t="shared" si="8"/>
        <v>5.0498831551231582</v>
      </c>
      <c r="F104" s="2">
        <f t="shared" si="9"/>
        <v>5.0498831551231582</v>
      </c>
      <c r="G104" s="2"/>
    </row>
    <row r="105" spans="1:7" x14ac:dyDescent="0.25">
      <c r="A105" s="7">
        <f t="shared" si="5"/>
        <v>39965</v>
      </c>
      <c r="B105" s="37">
        <f>IFERROR(INDEX([1]IPCA_Livres_sa!$B:$B,MATCH($A105,[1]IPCA_Livres_sa!$A:$A,0)),"")</f>
        <v>0.54293124656764202</v>
      </c>
      <c r="C105" s="2">
        <f t="shared" si="6"/>
        <v>169.57007216512045</v>
      </c>
      <c r="D105" s="2">
        <f t="shared" si="7"/>
        <v>1.6076384302480928</v>
      </c>
      <c r="E105" s="2">
        <f t="shared" si="8"/>
        <v>6.587292457443672</v>
      </c>
      <c r="F105" s="2">
        <f t="shared" si="9"/>
        <v>6.587292457443672</v>
      </c>
      <c r="G105" s="2"/>
    </row>
    <row r="106" spans="1:7" x14ac:dyDescent="0.25">
      <c r="A106" s="7">
        <f t="shared" si="5"/>
        <v>39995</v>
      </c>
      <c r="B106" s="37">
        <f>IFERROR(INDEX([1]IPCA_Livres_sa!$B:$B,MATCH($A106,[1]IPCA_Livres_sa!$A:$A,0)),"")</f>
        <v>0.34875003121901599</v>
      </c>
      <c r="C106" s="2">
        <f t="shared" si="6"/>
        <v>170.16144784473443</v>
      </c>
      <c r="D106" s="2">
        <f t="shared" si="7"/>
        <v>1.4666913743683008</v>
      </c>
      <c r="E106" s="2">
        <f t="shared" si="8"/>
        <v>5.9971031892878779</v>
      </c>
      <c r="F106" s="2">
        <f t="shared" si="9"/>
        <v>5.9971031892878779</v>
      </c>
      <c r="G106" s="2"/>
    </row>
    <row r="107" spans="1:7" x14ac:dyDescent="0.25">
      <c r="A107" s="7">
        <f t="shared" si="5"/>
        <v>40026</v>
      </c>
      <c r="B107" s="37">
        <f>IFERROR(INDEX([1]IPCA_Livres_sa!$B:$B,MATCH($A107,[1]IPCA_Livres_sa!$A:$A,0)),"")</f>
        <v>0.28044209961426297</v>
      </c>
      <c r="C107" s="2">
        <f t="shared" si="6"/>
        <v>170.63865218180422</v>
      </c>
      <c r="D107" s="2">
        <f t="shared" si="7"/>
        <v>1.1765228100852454</v>
      </c>
      <c r="E107" s="2">
        <f t="shared" si="8"/>
        <v>4.7897969316627931</v>
      </c>
      <c r="F107" s="2">
        <f t="shared" si="9"/>
        <v>4.7897969316627931</v>
      </c>
      <c r="G107" s="2"/>
    </row>
    <row r="108" spans="1:7" x14ac:dyDescent="0.25">
      <c r="A108" s="7">
        <f t="shared" si="5"/>
        <v>40057</v>
      </c>
      <c r="B108" s="37">
        <f>IFERROR(INDEX([1]IPCA_Livres_sa!$B:$B,MATCH($A108,[1]IPCA_Livres_sa!$A:$A,0)),"")</f>
        <v>0.28951100301454502</v>
      </c>
      <c r="C108" s="2">
        <f t="shared" si="6"/>
        <v>171.13266985526627</v>
      </c>
      <c r="D108" s="2">
        <f t="shared" si="7"/>
        <v>0.92150558774559688</v>
      </c>
      <c r="E108" s="2">
        <f t="shared" si="8"/>
        <v>3.737286431870479</v>
      </c>
      <c r="F108" s="2">
        <f t="shared" si="9"/>
        <v>3.737286431870479</v>
      </c>
      <c r="G108" s="2"/>
    </row>
    <row r="109" spans="1:7" x14ac:dyDescent="0.25">
      <c r="A109" s="7">
        <f t="shared" si="5"/>
        <v>40087</v>
      </c>
      <c r="B109" s="37">
        <f>IFERROR(INDEX([1]IPCA_Livres_sa!$B:$B,MATCH($A109,[1]IPCA_Livres_sa!$A:$A,0)),"")</f>
        <v>0.21482866274758</v>
      </c>
      <c r="C109" s="2">
        <f t="shared" si="6"/>
        <v>171.50031188144058</v>
      </c>
      <c r="D109" s="2">
        <f t="shared" si="7"/>
        <v>0.78681984295749796</v>
      </c>
      <c r="E109" s="2">
        <f t="shared" si="8"/>
        <v>3.1846197265045451</v>
      </c>
      <c r="F109" s="2">
        <f t="shared" si="9"/>
        <v>3.1846197265045451</v>
      </c>
      <c r="G109" s="2"/>
    </row>
    <row r="110" spans="1:7" x14ac:dyDescent="0.25">
      <c r="A110" s="7">
        <f t="shared" si="5"/>
        <v>40118</v>
      </c>
      <c r="B110" s="37">
        <f>IFERROR(INDEX([1]IPCA_Livres_sa!$B:$B,MATCH($A110,[1]IPCA_Livres_sa!$A:$A,0)),"")</f>
        <v>0.306852629077282</v>
      </c>
      <c r="C110" s="2">
        <f t="shared" si="6"/>
        <v>172.02656509732452</v>
      </c>
      <c r="D110" s="2">
        <f t="shared" si="7"/>
        <v>0.81336373545752849</v>
      </c>
      <c r="E110" s="2">
        <f t="shared" si="8"/>
        <v>3.2933642492112725</v>
      </c>
      <c r="F110" s="2">
        <f t="shared" si="9"/>
        <v>3.2933642492112725</v>
      </c>
      <c r="G110" s="2"/>
    </row>
    <row r="111" spans="1:7" x14ac:dyDescent="0.25">
      <c r="A111" s="7">
        <f t="shared" si="5"/>
        <v>40148</v>
      </c>
      <c r="B111" s="37">
        <f>IFERROR(INDEX([1]IPCA_Livres_sa!$B:$B,MATCH($A111,[1]IPCA_Livres_sa!$A:$A,0)),"")</f>
        <v>0.23078248877195501</v>
      </c>
      <c r="C111" s="2">
        <f t="shared" si="6"/>
        <v>172.42357228560502</v>
      </c>
      <c r="D111" s="2">
        <f t="shared" si="7"/>
        <v>0.75432845840044394</v>
      </c>
      <c r="E111" s="2">
        <f t="shared" si="8"/>
        <v>3.0516265313687896</v>
      </c>
      <c r="F111" s="2">
        <f t="shared" si="9"/>
        <v>3.0516265313687896</v>
      </c>
      <c r="G111" s="2"/>
    </row>
    <row r="112" spans="1:7" x14ac:dyDescent="0.25">
      <c r="A112" s="7">
        <f t="shared" si="5"/>
        <v>40179</v>
      </c>
      <c r="B112" s="37">
        <f>IFERROR(INDEX([1]IPCA_Livres_sa!$B:$B,MATCH($A112,[1]IPCA_Livres_sa!$A:$A,0)),"")</f>
        <v>0.54167177530422395</v>
      </c>
      <c r="C112" s="2">
        <f t="shared" si="6"/>
        <v>173.35754211064742</v>
      </c>
      <c r="D112" s="2">
        <f t="shared" si="7"/>
        <v>1.0829311088896176</v>
      </c>
      <c r="E112" s="2">
        <f t="shared" si="8"/>
        <v>4.402598196632157</v>
      </c>
      <c r="F112" s="2">
        <f t="shared" si="9"/>
        <v>4.402598196632157</v>
      </c>
      <c r="G112" s="2"/>
    </row>
    <row r="113" spans="1:7" x14ac:dyDescent="0.25">
      <c r="A113" s="7">
        <f t="shared" si="5"/>
        <v>40210</v>
      </c>
      <c r="B113" s="37">
        <f>IFERROR(INDEX([1]IPCA_Livres_sa!$B:$B,MATCH($A113,[1]IPCA_Livres_sa!$A:$A,0)),"")</f>
        <v>0.71939395711516296</v>
      </c>
      <c r="C113" s="2">
        <f t="shared" si="6"/>
        <v>174.60466579279478</v>
      </c>
      <c r="D113" s="2">
        <f t="shared" si="7"/>
        <v>1.4986642871184896</v>
      </c>
      <c r="E113" s="2">
        <f t="shared" si="8"/>
        <v>6.1307682684806686</v>
      </c>
      <c r="F113" s="2">
        <f t="shared" si="9"/>
        <v>6.1307682684806686</v>
      </c>
      <c r="G113" s="2"/>
    </row>
    <row r="114" spans="1:7" x14ac:dyDescent="0.25">
      <c r="A114" s="7">
        <f t="shared" si="5"/>
        <v>40238</v>
      </c>
      <c r="B114" s="37">
        <f>IFERROR(INDEX([1]IPCA_Livres_sa!$B:$B,MATCH($A114,[1]IPCA_Livres_sa!$A:$A,0)),"")</f>
        <v>0.70398552259534197</v>
      </c>
      <c r="C114" s="2">
        <f t="shared" si="6"/>
        <v>175.83385736175202</v>
      </c>
      <c r="D114" s="2">
        <f t="shared" si="7"/>
        <v>1.9778531618044326</v>
      </c>
      <c r="E114" s="2">
        <f t="shared" si="8"/>
        <v>8.149237005972898</v>
      </c>
      <c r="F114" s="2">
        <f t="shared" si="9"/>
        <v>8.149237005972898</v>
      </c>
      <c r="G114" s="2"/>
    </row>
    <row r="115" spans="1:7" x14ac:dyDescent="0.25">
      <c r="A115" s="7">
        <f t="shared" si="5"/>
        <v>40269</v>
      </c>
      <c r="B115" s="37">
        <f>IFERROR(INDEX([1]IPCA_Livres_sa!$B:$B,MATCH($A115,[1]IPCA_Livres_sa!$A:$A,0)),"")</f>
        <v>0.74772973170339996</v>
      </c>
      <c r="C115" s="2">
        <f t="shared" si="6"/>
        <v>177.1486193916468</v>
      </c>
      <c r="D115" s="2">
        <f t="shared" si="7"/>
        <v>2.1868545405308693</v>
      </c>
      <c r="E115" s="2">
        <f t="shared" si="8"/>
        <v>9.0385643061797296</v>
      </c>
      <c r="F115" s="2">
        <f t="shared" si="9"/>
        <v>9.0385643061797296</v>
      </c>
      <c r="G115" s="2"/>
    </row>
    <row r="116" spans="1:7" x14ac:dyDescent="0.25">
      <c r="A116" s="7">
        <f t="shared" si="5"/>
        <v>40299</v>
      </c>
      <c r="B116" s="37">
        <f>IFERROR(INDEX([1]IPCA_Livres_sa!$B:$B,MATCH($A116,[1]IPCA_Livres_sa!$A:$A,0)),"")</f>
        <v>0.47226280475731303</v>
      </c>
      <c r="C116" s="2">
        <f t="shared" si="6"/>
        <v>177.98522643017466</v>
      </c>
      <c r="D116" s="2">
        <f t="shared" si="7"/>
        <v>1.9361227387769908</v>
      </c>
      <c r="E116" s="2">
        <f t="shared" si="8"/>
        <v>7.9723223600924875</v>
      </c>
      <c r="F116" s="2">
        <f t="shared" si="9"/>
        <v>7.9723223600924875</v>
      </c>
      <c r="G116" s="2"/>
    </row>
    <row r="117" spans="1:7" x14ac:dyDescent="0.25">
      <c r="A117" s="7">
        <f t="shared" si="5"/>
        <v>40330</v>
      </c>
      <c r="B117" s="37">
        <f>IFERROR(INDEX([1]IPCA_Livres_sa!$B:$B,MATCH($A117,[1]IPCA_Livres_sa!$A:$A,0)),"")</f>
        <v>0.13964121167374499</v>
      </c>
      <c r="C117" s="2">
        <f t="shared" si="6"/>
        <v>178.23376715696199</v>
      </c>
      <c r="D117" s="2">
        <f t="shared" si="7"/>
        <v>1.3648735409770962</v>
      </c>
      <c r="E117" s="2">
        <f t="shared" si="8"/>
        <v>5.5722874593312932</v>
      </c>
      <c r="F117" s="2">
        <f t="shared" si="9"/>
        <v>5.5722874593312932</v>
      </c>
      <c r="G117" s="2"/>
    </row>
    <row r="118" spans="1:7" x14ac:dyDescent="0.25">
      <c r="A118" s="7">
        <f t="shared" si="5"/>
        <v>40360</v>
      </c>
      <c r="B118" s="37">
        <f>IFERROR(INDEX([1]IPCA_Livres_sa!$B:$B,MATCH($A118,[1]IPCA_Livres_sa!$A:$A,0)),"")</f>
        <v>0.12909944462654899</v>
      </c>
      <c r="C118" s="2">
        <f t="shared" si="6"/>
        <v>178.46386596049862</v>
      </c>
      <c r="D118" s="2">
        <f t="shared" si="7"/>
        <v>0.74245375062393926</v>
      </c>
      <c r="E118" s="2">
        <f t="shared" si="8"/>
        <v>3.0030532680286104</v>
      </c>
      <c r="F118" s="2">
        <f t="shared" si="9"/>
        <v>3.0030532680286104</v>
      </c>
      <c r="G118" s="2"/>
    </row>
    <row r="119" spans="1:7" x14ac:dyDescent="0.25">
      <c r="A119" s="7">
        <f t="shared" si="5"/>
        <v>40391</v>
      </c>
      <c r="B119" s="37">
        <f>IFERROR(INDEX([1]IPCA_Livres_sa!$B:$B,MATCH($A119,[1]IPCA_Livres_sa!$A:$A,0)),"")</f>
        <v>0.23558075608447299</v>
      </c>
      <c r="C119" s="2">
        <f t="shared" si="6"/>
        <v>178.88429248526595</v>
      </c>
      <c r="D119" s="2">
        <f t="shared" si="7"/>
        <v>0.50513521437915987</v>
      </c>
      <c r="E119" s="2">
        <f t="shared" si="8"/>
        <v>2.035902174153148</v>
      </c>
      <c r="F119" s="2">
        <f t="shared" si="9"/>
        <v>2.035902174153148</v>
      </c>
      <c r="G119" s="2"/>
    </row>
    <row r="120" spans="1:7" x14ac:dyDescent="0.25">
      <c r="A120" s="7">
        <f t="shared" si="5"/>
        <v>40422</v>
      </c>
      <c r="B120" s="37">
        <f>IFERROR(INDEX([1]IPCA_Livres_sa!$B:$B,MATCH($A120,[1]IPCA_Livres_sa!$A:$A,0)),"")</f>
        <v>0.70888606433089196</v>
      </c>
      <c r="C120" s="2">
        <f t="shared" si="6"/>
        <v>180.1523783059709</v>
      </c>
      <c r="D120" s="2">
        <f t="shared" si="7"/>
        <v>1.0764577215715221</v>
      </c>
      <c r="E120" s="2">
        <f t="shared" si="8"/>
        <v>4.3758568455813718</v>
      </c>
      <c r="F120" s="2">
        <f t="shared" si="9"/>
        <v>4.3758568455813718</v>
      </c>
      <c r="G120" s="2"/>
    </row>
    <row r="121" spans="1:7" x14ac:dyDescent="0.25">
      <c r="A121" s="7">
        <f t="shared" si="5"/>
        <v>40452</v>
      </c>
      <c r="B121" s="37">
        <f>IFERROR(INDEX([1]IPCA_Livres_sa!$B:$B,MATCH($A121,[1]IPCA_Livres_sa!$A:$A,0)),"")</f>
        <v>0.88977236029992302</v>
      </c>
      <c r="C121" s="2">
        <f t="shared" si="6"/>
        <v>181.75532437456039</v>
      </c>
      <c r="D121" s="2">
        <f t="shared" si="7"/>
        <v>1.8443276437765332</v>
      </c>
      <c r="E121" s="2">
        <f t="shared" si="8"/>
        <v>7.583924238056583</v>
      </c>
      <c r="F121" s="2">
        <f t="shared" si="9"/>
        <v>7.583924238056583</v>
      </c>
      <c r="G121" s="2"/>
    </row>
    <row r="122" spans="1:7" x14ac:dyDescent="0.25">
      <c r="A122" s="7">
        <f t="shared" si="5"/>
        <v>40483</v>
      </c>
      <c r="B122" s="37">
        <f>IFERROR(INDEX([1]IPCA_Livres_sa!$B:$B,MATCH($A122,[1]IPCA_Livres_sa!$A:$A,0)),"")</f>
        <v>0.91256690484312997</v>
      </c>
      <c r="C122" s="2">
        <f t="shared" si="6"/>
        <v>183.41396331259293</v>
      </c>
      <c r="D122" s="2">
        <f t="shared" si="7"/>
        <v>2.5321791893494927</v>
      </c>
      <c r="E122" s="2">
        <f t="shared" si="8"/>
        <v>10.519968220830766</v>
      </c>
      <c r="F122" s="2">
        <f t="shared" si="9"/>
        <v>10.519968220830766</v>
      </c>
      <c r="G122" s="2"/>
    </row>
    <row r="123" spans="1:7" x14ac:dyDescent="0.25">
      <c r="A123" s="7">
        <f t="shared" si="5"/>
        <v>40513</v>
      </c>
      <c r="B123" s="37">
        <f>IFERROR(INDEX([1]IPCA_Livres_sa!$B:$B,MATCH($A123,[1]IPCA_Livres_sa!$A:$A,0)),"")</f>
        <v>0.65290999384777204</v>
      </c>
      <c r="C123" s="2">
        <f t="shared" si="6"/>
        <v>184.61149140917314</v>
      </c>
      <c r="D123" s="2">
        <f t="shared" si="7"/>
        <v>2.4751896950418795</v>
      </c>
      <c r="E123" s="2">
        <f t="shared" si="8"/>
        <v>10.274455919798475</v>
      </c>
      <c r="F123" s="2">
        <f t="shared" si="9"/>
        <v>10.274455919798475</v>
      </c>
      <c r="G123" s="2"/>
    </row>
    <row r="124" spans="1:7" x14ac:dyDescent="0.25">
      <c r="A124" s="7">
        <f t="shared" si="5"/>
        <v>40544</v>
      </c>
      <c r="B124" s="37">
        <f>IFERROR(INDEX([1]IPCA_Livres_sa!$B:$B,MATCH($A124,[1]IPCA_Livres_sa!$A:$A,0)),"")</f>
        <v>0.56823375527426501</v>
      </c>
      <c r="C124" s="2">
        <f t="shared" si="6"/>
        <v>185.66051621947531</v>
      </c>
      <c r="D124" s="2">
        <f t="shared" si="7"/>
        <v>2.1485983193906932</v>
      </c>
      <c r="E124" s="2">
        <f t="shared" si="8"/>
        <v>8.8753706536325971</v>
      </c>
      <c r="F124" s="2">
        <f t="shared" si="9"/>
        <v>8.8753706536325971</v>
      </c>
      <c r="G124" s="2"/>
    </row>
    <row r="125" spans="1:7" x14ac:dyDescent="0.25">
      <c r="A125" s="7">
        <f t="shared" si="5"/>
        <v>40575</v>
      </c>
      <c r="B125" s="37">
        <f>IFERROR(INDEX([1]IPCA_Livres_sa!$B:$B,MATCH($A125,[1]IPCA_Livres_sa!$A:$A,0)),"")</f>
        <v>0.717814724115858</v>
      </c>
      <c r="C125" s="2">
        <f t="shared" si="6"/>
        <v>186.99321474176821</v>
      </c>
      <c r="D125" s="2">
        <f t="shared" si="7"/>
        <v>1.951460709169206</v>
      </c>
      <c r="E125" s="2">
        <f t="shared" si="8"/>
        <v>8.0373218932315194</v>
      </c>
      <c r="F125" s="2">
        <f t="shared" si="9"/>
        <v>8.0373218932315194</v>
      </c>
      <c r="G125" s="2"/>
    </row>
    <row r="126" spans="1:7" x14ac:dyDescent="0.25">
      <c r="A126" s="7">
        <f t="shared" si="5"/>
        <v>40603</v>
      </c>
      <c r="B126" s="37">
        <f>IFERROR(INDEX([1]IPCA_Livres_sa!$B:$B,MATCH($A126,[1]IPCA_Livres_sa!$A:$A,0)),"")</f>
        <v>0.70540415953250002</v>
      </c>
      <c r="C126" s="2">
        <f t="shared" si="6"/>
        <v>188.31227265660021</v>
      </c>
      <c r="D126" s="2">
        <f t="shared" si="7"/>
        <v>2.0046321164399528</v>
      </c>
      <c r="E126" s="2">
        <f t="shared" si="8"/>
        <v>8.2628798955333149</v>
      </c>
      <c r="F126" s="2">
        <f t="shared" si="9"/>
        <v>8.2628798955333149</v>
      </c>
      <c r="G126" s="2"/>
    </row>
    <row r="127" spans="1:7" x14ac:dyDescent="0.25">
      <c r="A127" s="7">
        <f t="shared" si="5"/>
        <v>40634</v>
      </c>
      <c r="B127" s="37">
        <f>IFERROR(INDEX([1]IPCA_Livres_sa!$B:$B,MATCH($A127,[1]IPCA_Livres_sa!$A:$A,0)),"")</f>
        <v>0.472155813613927</v>
      </c>
      <c r="C127" s="2">
        <f t="shared" si="6"/>
        <v>189.20139999969686</v>
      </c>
      <c r="D127" s="2">
        <f t="shared" si="7"/>
        <v>1.9071819104691912</v>
      </c>
      <c r="E127" s="2">
        <f t="shared" si="8"/>
        <v>7.8497562723033321</v>
      </c>
      <c r="F127" s="2">
        <f t="shared" si="9"/>
        <v>7.8497562723033321</v>
      </c>
      <c r="G127" s="2"/>
    </row>
    <row r="128" spans="1:7" x14ac:dyDescent="0.25">
      <c r="A128" s="7">
        <f t="shared" si="5"/>
        <v>40664</v>
      </c>
      <c r="B128" s="37">
        <f>IFERROR(INDEX([1]IPCA_Livres_sa!$B:$B,MATCH($A128,[1]IPCA_Livres_sa!$A:$A,0)),"")</f>
        <v>0.49181787843478603</v>
      </c>
      <c r="C128" s="2">
        <f t="shared" si="6"/>
        <v>190.1319263111443</v>
      </c>
      <c r="D128" s="2">
        <f t="shared" si="7"/>
        <v>1.6785162893266259</v>
      </c>
      <c r="E128" s="2">
        <f t="shared" si="8"/>
        <v>6.8850097432434643</v>
      </c>
      <c r="F128" s="2">
        <f t="shared" si="9"/>
        <v>6.8850097432434643</v>
      </c>
      <c r="G128" s="2"/>
    </row>
    <row r="129" spans="1:7" x14ac:dyDescent="0.25">
      <c r="A129" s="7">
        <f t="shared" si="5"/>
        <v>40695</v>
      </c>
      <c r="B129" s="37">
        <f>IFERROR(INDEX([1]IPCA_Livres_sa!$B:$B,MATCH($A129,[1]IPCA_Livres_sa!$A:$A,0)),"")</f>
        <v>0.50295154279148102</v>
      </c>
      <c r="C129" s="2">
        <f t="shared" si="6"/>
        <v>191.08819776786535</v>
      </c>
      <c r="D129" s="2">
        <f t="shared" si="7"/>
        <v>1.4741073813745675</v>
      </c>
      <c r="E129" s="2">
        <f t="shared" si="8"/>
        <v>6.0280950914602727</v>
      </c>
      <c r="F129" s="2">
        <f t="shared" si="9"/>
        <v>6.0280950914602727</v>
      </c>
      <c r="G129" s="2"/>
    </row>
    <row r="130" spans="1:7" x14ac:dyDescent="0.25">
      <c r="A130" s="7">
        <f t="shared" si="5"/>
        <v>40725</v>
      </c>
      <c r="B130" s="37">
        <f>IFERROR(INDEX([1]IPCA_Livres_sa!$B:$B,MATCH($A130,[1]IPCA_Livres_sa!$A:$A,0)),"")</f>
        <v>0.32389177430827898</v>
      </c>
      <c r="C130" s="2">
        <f t="shared" si="6"/>
        <v>191.70711672210939</v>
      </c>
      <c r="D130" s="2">
        <f t="shared" si="7"/>
        <v>1.3243647892756227</v>
      </c>
      <c r="E130" s="2">
        <f t="shared" si="8"/>
        <v>5.4036279027809941</v>
      </c>
      <c r="F130" s="2">
        <f t="shared" si="9"/>
        <v>5.4036279027809941</v>
      </c>
      <c r="G130" s="2"/>
    </row>
    <row r="131" spans="1:7" x14ac:dyDescent="0.25">
      <c r="A131" s="7">
        <f t="shared" si="5"/>
        <v>40756</v>
      </c>
      <c r="B131" s="37">
        <f>IFERROR(INDEX([1]IPCA_Livres_sa!$B:$B,MATCH($A131,[1]IPCA_Livres_sa!$A:$A,0)),"")</f>
        <v>0.65243644524142097</v>
      </c>
      <c r="C131" s="2">
        <f t="shared" si="6"/>
        <v>192.95788381972594</v>
      </c>
      <c r="D131" s="2">
        <f t="shared" si="7"/>
        <v>1.4863140364743677</v>
      </c>
      <c r="E131" s="2">
        <f t="shared" si="8"/>
        <v>6.0791221750746471</v>
      </c>
      <c r="F131" s="2">
        <f t="shared" si="9"/>
        <v>6.0791221750746471</v>
      </c>
      <c r="G131" s="2"/>
    </row>
    <row r="132" spans="1:7" x14ac:dyDescent="0.25">
      <c r="A132" s="7">
        <f t="shared" si="5"/>
        <v>40787</v>
      </c>
      <c r="B132" s="37">
        <f>IFERROR(INDEX([1]IPCA_Livres_sa!$B:$B,MATCH($A132,[1]IPCA_Livres_sa!$A:$A,0)),"")</f>
        <v>0.61847036327670102</v>
      </c>
      <c r="C132" s="2">
        <f t="shared" si="6"/>
        <v>194.15127114475681</v>
      </c>
      <c r="D132" s="2">
        <f t="shared" si="7"/>
        <v>1.6029631409326894</v>
      </c>
      <c r="E132" s="2">
        <f t="shared" si="8"/>
        <v>6.5676761355225377</v>
      </c>
      <c r="F132" s="2">
        <f t="shared" si="9"/>
        <v>6.5676761355225377</v>
      </c>
      <c r="G132" s="2"/>
    </row>
    <row r="133" spans="1:7" x14ac:dyDescent="0.25">
      <c r="A133" s="7">
        <f t="shared" si="5"/>
        <v>40817</v>
      </c>
      <c r="B133" s="37">
        <f>IFERROR(INDEX([1]IPCA_Livres_sa!$B:$B,MATCH($A133,[1]IPCA_Livres_sa!$A:$A,0)),"")</f>
        <v>0.33005211546561602</v>
      </c>
      <c r="C133" s="2">
        <f t="shared" si="6"/>
        <v>194.79207152237348</v>
      </c>
      <c r="D133" s="2">
        <f t="shared" si="7"/>
        <v>1.6092020228627657</v>
      </c>
      <c r="E133" s="2">
        <f t="shared" si="8"/>
        <v>6.5938534976519581</v>
      </c>
      <c r="F133" s="2">
        <f t="shared" si="9"/>
        <v>6.5938534976519581</v>
      </c>
      <c r="G133" s="2"/>
    </row>
    <row r="134" spans="1:7" x14ac:dyDescent="0.25">
      <c r="A134" s="7">
        <f t="shared" ref="A134:A197" si="10">EDATE(A133,1)</f>
        <v>40848</v>
      </c>
      <c r="B134" s="37">
        <f>IFERROR(INDEX([1]IPCA_Livres_sa!$B:$B,MATCH($A134,[1]IPCA_Livres_sa!$A:$A,0)),"")</f>
        <v>0.55892577574947699</v>
      </c>
      <c r="C134" s="2">
        <f t="shared" ref="C134:C197" si="11">IFERROR(C133*(1+B134/100),"")</f>
        <v>195.88081461922837</v>
      </c>
      <c r="D134" s="2">
        <f t="shared" si="7"/>
        <v>1.5148024748412148</v>
      </c>
      <c r="E134" s="2">
        <f t="shared" si="8"/>
        <v>6.1982831193261978</v>
      </c>
      <c r="F134" s="2">
        <f t="shared" si="9"/>
        <v>6.1982831193261978</v>
      </c>
      <c r="G134" s="2"/>
    </row>
    <row r="135" spans="1:7" x14ac:dyDescent="0.25">
      <c r="A135" s="7">
        <f t="shared" si="10"/>
        <v>40878</v>
      </c>
      <c r="B135" s="37">
        <f>IFERROR(INDEX([1]IPCA_Livres_sa!$B:$B,MATCH($A135,[1]IPCA_Livres_sa!$A:$A,0)),"")</f>
        <v>0.47141939298004798</v>
      </c>
      <c r="C135" s="2">
        <f t="shared" si="11"/>
        <v>196.80423476647073</v>
      </c>
      <c r="D135" s="2">
        <f t="shared" si="7"/>
        <v>1.3664415412124153</v>
      </c>
      <c r="E135" s="2">
        <f t="shared" si="8"/>
        <v>5.578819947632252</v>
      </c>
      <c r="F135" s="2">
        <f t="shared" si="9"/>
        <v>5.578819947632252</v>
      </c>
      <c r="G135" s="2"/>
    </row>
    <row r="136" spans="1:7" x14ac:dyDescent="0.25">
      <c r="A136" s="7">
        <f t="shared" si="10"/>
        <v>40909</v>
      </c>
      <c r="B136" s="37">
        <f>IFERROR(INDEX([1]IPCA_Livres_sa!$B:$B,MATCH($A136,[1]IPCA_Livres_sa!$A:$A,0)),"")</f>
        <v>0.400437010146171</v>
      </c>
      <c r="C136" s="2">
        <f t="shared" si="11"/>
        <v>197.59231176001066</v>
      </c>
      <c r="D136" s="2">
        <f t="shared" ref="D136:D199" si="12">IFERROR(100*(C136/C133-1),"")</f>
        <v>1.4375534978155136</v>
      </c>
      <c r="E136" s="2">
        <f t="shared" ref="E136:E199" si="13">IFERROR(100*((1+D136/100)^4-1),"")</f>
        <v>5.8754001817339807</v>
      </c>
      <c r="F136" s="2">
        <f t="shared" ref="F136:F199" si="14">E136</f>
        <v>5.8754001817339807</v>
      </c>
      <c r="G136" s="2"/>
    </row>
    <row r="137" spans="1:7" x14ac:dyDescent="0.25">
      <c r="A137" s="7">
        <f t="shared" si="10"/>
        <v>40940</v>
      </c>
      <c r="B137" s="37">
        <f>IFERROR(INDEX([1]IPCA_Livres_sa!$B:$B,MATCH($A137,[1]IPCA_Livres_sa!$A:$A,0)),"")</f>
        <v>0.29367199391106202</v>
      </c>
      <c r="C137" s="2">
        <f t="shared" si="11"/>
        <v>198.17258504177124</v>
      </c>
      <c r="D137" s="2">
        <f t="shared" si="12"/>
        <v>1.1699820765999069</v>
      </c>
      <c r="E137" s="2">
        <f t="shared" si="13"/>
        <v>4.7627022795039498</v>
      </c>
      <c r="F137" s="2">
        <f t="shared" si="14"/>
        <v>4.7627022795039498</v>
      </c>
      <c r="G137" s="2"/>
    </row>
    <row r="138" spans="1:7" x14ac:dyDescent="0.25">
      <c r="A138" s="7">
        <f t="shared" si="10"/>
        <v>40969</v>
      </c>
      <c r="B138" s="37">
        <f>IFERROR(INDEX([1]IPCA_Livres_sa!$B:$B,MATCH($A138,[1]IPCA_Livres_sa!$A:$A,0)),"")</f>
        <v>0.19583599804644999</v>
      </c>
      <c r="C138" s="2">
        <f t="shared" si="11"/>
        <v>198.56067830154223</v>
      </c>
      <c r="D138" s="2">
        <f t="shared" si="12"/>
        <v>0.8924825917266066</v>
      </c>
      <c r="E138" s="2">
        <f t="shared" si="13"/>
        <v>3.6180068658924425</v>
      </c>
      <c r="F138" s="2">
        <f t="shared" si="14"/>
        <v>3.6180068658924425</v>
      </c>
      <c r="G138" s="2"/>
    </row>
    <row r="139" spans="1:7" x14ac:dyDescent="0.25">
      <c r="A139" s="7">
        <f t="shared" si="10"/>
        <v>41000</v>
      </c>
      <c r="B139" s="37">
        <f>IFERROR(INDEX([1]IPCA_Livres_sa!$B:$B,MATCH($A139,[1]IPCA_Livres_sa!$A:$A,0)),"")</f>
        <v>0.61441633757610004</v>
      </c>
      <c r="C139" s="2">
        <f t="shared" si="11"/>
        <v>199.78066754902883</v>
      </c>
      <c r="D139" s="2">
        <f t="shared" si="12"/>
        <v>1.1075105956936726</v>
      </c>
      <c r="E139" s="2">
        <f t="shared" si="13"/>
        <v>4.5041820504612584</v>
      </c>
      <c r="F139" s="2">
        <f t="shared" si="14"/>
        <v>4.5041820504612584</v>
      </c>
      <c r="G139" s="2"/>
    </row>
    <row r="140" spans="1:7" x14ac:dyDescent="0.25">
      <c r="A140" s="7">
        <f t="shared" si="10"/>
        <v>41030</v>
      </c>
      <c r="B140" s="37">
        <f>IFERROR(INDEX([1]IPCA_Livres_sa!$B:$B,MATCH($A140,[1]IPCA_Livres_sa!$A:$A,0)),"")</f>
        <v>0.52470098144516597</v>
      </c>
      <c r="C140" s="2">
        <f t="shared" si="11"/>
        <v>200.8289186723963</v>
      </c>
      <c r="D140" s="2">
        <f t="shared" si="12"/>
        <v>1.3404142808477459</v>
      </c>
      <c r="E140" s="2">
        <f t="shared" si="13"/>
        <v>5.470426312752652</v>
      </c>
      <c r="F140" s="2">
        <f t="shared" si="14"/>
        <v>5.470426312752652</v>
      </c>
      <c r="G140" s="2"/>
    </row>
    <row r="141" spans="1:7" x14ac:dyDescent="0.25">
      <c r="A141" s="7">
        <f t="shared" si="10"/>
        <v>41061</v>
      </c>
      <c r="B141" s="37">
        <f>IFERROR(INDEX([1]IPCA_Livres_sa!$B:$B,MATCH($A141,[1]IPCA_Livres_sa!$A:$A,0)),"")</f>
        <v>0.198152826810473</v>
      </c>
      <c r="C141" s="2">
        <f t="shared" si="11"/>
        <v>201.22686685179858</v>
      </c>
      <c r="D141" s="2">
        <f t="shared" si="12"/>
        <v>1.3427575757005483</v>
      </c>
      <c r="E141" s="2">
        <f t="shared" si="13"/>
        <v>5.4801818236692057</v>
      </c>
      <c r="F141" s="2">
        <f t="shared" si="14"/>
        <v>5.4801818236692057</v>
      </c>
      <c r="G141" s="2"/>
    </row>
    <row r="142" spans="1:7" x14ac:dyDescent="0.25">
      <c r="A142" s="7">
        <f t="shared" si="10"/>
        <v>41091</v>
      </c>
      <c r="B142" s="37">
        <f>IFERROR(INDEX([1]IPCA_Livres_sa!$B:$B,MATCH($A142,[1]IPCA_Livres_sa!$A:$A,0)),"")</f>
        <v>0.71665100545999305</v>
      </c>
      <c r="C142" s="2">
        <f t="shared" si="11"/>
        <v>202.66896121634761</v>
      </c>
      <c r="D142" s="2">
        <f t="shared" si="12"/>
        <v>1.445732313718473</v>
      </c>
      <c r="E142" s="2">
        <f t="shared" si="13"/>
        <v>5.9095508532302388</v>
      </c>
      <c r="F142" s="2">
        <f t="shared" si="14"/>
        <v>5.9095508532302388</v>
      </c>
      <c r="G142" s="2"/>
    </row>
    <row r="143" spans="1:7" x14ac:dyDescent="0.25">
      <c r="A143" s="7">
        <f t="shared" si="10"/>
        <v>41122</v>
      </c>
      <c r="B143" s="37">
        <f>IFERROR(INDEX([1]IPCA_Livres_sa!$B:$B,MATCH($A143,[1]IPCA_Livres_sa!$A:$A,0)),"")</f>
        <v>0.73854182392842904</v>
      </c>
      <c r="C143" s="2">
        <f t="shared" si="11"/>
        <v>204.16575625905162</v>
      </c>
      <c r="D143" s="2">
        <f t="shared" si="12"/>
        <v>1.6615324171010304</v>
      </c>
      <c r="E143" s="2">
        <f t="shared" si="13"/>
        <v>6.8136134785514502</v>
      </c>
      <c r="F143" s="2">
        <f t="shared" si="14"/>
        <v>6.8136134785514502</v>
      </c>
      <c r="G143" s="2"/>
    </row>
    <row r="144" spans="1:7" x14ac:dyDescent="0.25">
      <c r="A144" s="7">
        <f t="shared" si="10"/>
        <v>41153</v>
      </c>
      <c r="B144" s="37">
        <f>IFERROR(INDEX([1]IPCA_Livres_sa!$B:$B,MATCH($A144,[1]IPCA_Livres_sa!$A:$A,0)),"")</f>
        <v>0.74759452967703199</v>
      </c>
      <c r="C144" s="2">
        <f t="shared" si="11"/>
        <v>205.69208828431803</v>
      </c>
      <c r="D144" s="2">
        <f t="shared" si="12"/>
        <v>2.2189986369007375</v>
      </c>
      <c r="E144" s="2">
        <f t="shared" si="13"/>
        <v>9.1758265896987101</v>
      </c>
      <c r="F144" s="2">
        <f t="shared" si="14"/>
        <v>9.1758265896987101</v>
      </c>
      <c r="G144" s="2"/>
    </row>
    <row r="145" spans="1:7" x14ac:dyDescent="0.25">
      <c r="A145" s="7">
        <f t="shared" si="10"/>
        <v>41183</v>
      </c>
      <c r="B145" s="37">
        <f>IFERROR(INDEX([1]IPCA_Livres_sa!$B:$B,MATCH($A145,[1]IPCA_Livres_sa!$A:$A,0)),"")</f>
        <v>0.609547272314517</v>
      </c>
      <c r="C145" s="2">
        <f t="shared" si="11"/>
        <v>206.94587879782188</v>
      </c>
      <c r="D145" s="2">
        <f t="shared" si="12"/>
        <v>2.1102972827243605</v>
      </c>
      <c r="E145" s="2">
        <f t="shared" si="13"/>
        <v>8.7121694014159488</v>
      </c>
      <c r="F145" s="2">
        <f t="shared" si="14"/>
        <v>8.7121694014159488</v>
      </c>
      <c r="G145" s="2"/>
    </row>
    <row r="146" spans="1:7" x14ac:dyDescent="0.25">
      <c r="A146" s="7">
        <f t="shared" si="10"/>
        <v>41214</v>
      </c>
      <c r="B146" s="37">
        <f>IFERROR(INDEX([1]IPCA_Livres_sa!$B:$B,MATCH($A146,[1]IPCA_Livres_sa!$A:$A,0)),"")</f>
        <v>0.61230852995784502</v>
      </c>
      <c r="C146" s="2">
        <f t="shared" si="11"/>
        <v>208.21302606609714</v>
      </c>
      <c r="D146" s="2">
        <f t="shared" si="12"/>
        <v>1.9823450715751978</v>
      </c>
      <c r="E146" s="2">
        <f t="shared" si="13"/>
        <v>8.1682932499617333</v>
      </c>
      <c r="F146" s="2">
        <f t="shared" si="14"/>
        <v>8.1682932499617333</v>
      </c>
      <c r="G146" s="2"/>
    </row>
    <row r="147" spans="1:7" x14ac:dyDescent="0.25">
      <c r="A147" s="7">
        <f t="shared" si="10"/>
        <v>41244</v>
      </c>
      <c r="B147" s="37">
        <f>IFERROR(INDEX([1]IPCA_Livres_sa!$B:$B,MATCH($A147,[1]IPCA_Livres_sa!$A:$A,0)),"")</f>
        <v>0.68871046364441602</v>
      </c>
      <c r="C147" s="2">
        <f t="shared" si="11"/>
        <v>209.64701096328506</v>
      </c>
      <c r="D147" s="2">
        <f t="shared" si="12"/>
        <v>1.9227393294293016</v>
      </c>
      <c r="E147" s="2">
        <f t="shared" si="13"/>
        <v>7.9156298671330783</v>
      </c>
      <c r="F147" s="2">
        <f t="shared" si="14"/>
        <v>7.9156298671330783</v>
      </c>
      <c r="G147" s="2"/>
    </row>
    <row r="148" spans="1:7" x14ac:dyDescent="0.25">
      <c r="A148" s="7">
        <f t="shared" si="10"/>
        <v>41275</v>
      </c>
      <c r="B148" s="37">
        <f>IFERROR(INDEX([1]IPCA_Livres_sa!$B:$B,MATCH($A148,[1]IPCA_Livres_sa!$A:$A,0)),"")</f>
        <v>1.09562390488259</v>
      </c>
      <c r="C148" s="2">
        <f t="shared" si="11"/>
        <v>211.94395373127062</v>
      </c>
      <c r="D148" s="2">
        <f t="shared" si="12"/>
        <v>2.4151604093221257</v>
      </c>
      <c r="E148" s="2">
        <f t="shared" si="13"/>
        <v>10.01629070141712</v>
      </c>
      <c r="F148" s="2">
        <f t="shared" si="14"/>
        <v>10.01629070141712</v>
      </c>
      <c r="G148" s="2"/>
    </row>
    <row r="149" spans="1:7" x14ac:dyDescent="0.25">
      <c r="A149" s="7">
        <f t="shared" si="10"/>
        <v>41306</v>
      </c>
      <c r="B149" s="37">
        <f>IFERROR(INDEX([1]IPCA_Livres_sa!$B:$B,MATCH($A149,[1]IPCA_Livres_sa!$A:$A,0)),"")</f>
        <v>0.91674458996765595</v>
      </c>
      <c r="C149" s="2">
        <f t="shared" si="11"/>
        <v>213.88693846086562</v>
      </c>
      <c r="D149" s="2">
        <f t="shared" si="12"/>
        <v>2.7250515983410661</v>
      </c>
      <c r="E149" s="2">
        <f t="shared" si="13"/>
        <v>11.353910301303237</v>
      </c>
      <c r="F149" s="2">
        <f t="shared" si="14"/>
        <v>11.353910301303237</v>
      </c>
      <c r="G149" s="2"/>
    </row>
    <row r="150" spans="1:7" x14ac:dyDescent="0.25">
      <c r="A150" s="7">
        <f t="shared" si="10"/>
        <v>41334</v>
      </c>
      <c r="B150" s="37">
        <f>IFERROR(INDEX([1]IPCA_Livres_sa!$B:$B,MATCH($A150,[1]IPCA_Livres_sa!$A:$A,0)),"")</f>
        <v>0.45895841200827597</v>
      </c>
      <c r="C150" s="2">
        <f t="shared" si="11"/>
        <v>214.86859055711872</v>
      </c>
      <c r="D150" s="2">
        <f t="shared" si="12"/>
        <v>2.4906530123380177</v>
      </c>
      <c r="E150" s="2">
        <f t="shared" si="13"/>
        <v>10.341031835969972</v>
      </c>
      <c r="F150" s="2">
        <f t="shared" si="14"/>
        <v>10.341031835969972</v>
      </c>
      <c r="G150" s="2"/>
    </row>
    <row r="151" spans="1:7" x14ac:dyDescent="0.25">
      <c r="A151" s="7">
        <f t="shared" si="10"/>
        <v>41365</v>
      </c>
      <c r="B151" s="37">
        <f>IFERROR(INDEX([1]IPCA_Livres_sa!$B:$B,MATCH($A151,[1]IPCA_Livres_sa!$A:$A,0)),"")</f>
        <v>0.50198096429779604</v>
      </c>
      <c r="C151" s="2">
        <f t="shared" si="11"/>
        <v>215.9471899799704</v>
      </c>
      <c r="D151" s="2">
        <f t="shared" si="12"/>
        <v>1.8888183306118744</v>
      </c>
      <c r="E151" s="2">
        <f t="shared" si="13"/>
        <v>7.7720395771448514</v>
      </c>
      <c r="F151" s="2">
        <f t="shared" si="14"/>
        <v>7.7720395771448514</v>
      </c>
      <c r="G151" s="2"/>
    </row>
    <row r="152" spans="1:7" x14ac:dyDescent="0.25">
      <c r="A152" s="7">
        <f t="shared" si="10"/>
        <v>41395</v>
      </c>
      <c r="B152" s="37">
        <f>IFERROR(INDEX([1]IPCA_Livres_sa!$B:$B,MATCH($A152,[1]IPCA_Livres_sa!$A:$A,0)),"")</f>
        <v>0.52400602497762305</v>
      </c>
      <c r="C152" s="2">
        <f t="shared" si="11"/>
        <v>217.07876626623531</v>
      </c>
      <c r="D152" s="2">
        <f t="shared" si="12"/>
        <v>1.4922967378644625</v>
      </c>
      <c r="E152" s="2">
        <f t="shared" si="13"/>
        <v>6.1041381918144566</v>
      </c>
      <c r="F152" s="2">
        <f t="shared" si="14"/>
        <v>6.1041381918144566</v>
      </c>
      <c r="G152" s="2"/>
    </row>
    <row r="153" spans="1:7" x14ac:dyDescent="0.25">
      <c r="A153" s="7">
        <f t="shared" si="10"/>
        <v>41426</v>
      </c>
      <c r="B153" s="37">
        <f>IFERROR(INDEX([1]IPCA_Livres_sa!$B:$B,MATCH($A153,[1]IPCA_Livres_sa!$A:$A,0)),"")</f>
        <v>0.392423329260842</v>
      </c>
      <c r="C153" s="2">
        <f t="shared" si="11"/>
        <v>217.93063398793561</v>
      </c>
      <c r="D153" s="2">
        <f t="shared" si="12"/>
        <v>1.4250772636789311</v>
      </c>
      <c r="E153" s="2">
        <f t="shared" si="13"/>
        <v>5.8233215360277368</v>
      </c>
      <c r="F153" s="2">
        <f t="shared" si="14"/>
        <v>5.8233215360277368</v>
      </c>
      <c r="G153" s="2"/>
    </row>
    <row r="154" spans="1:7" x14ac:dyDescent="0.25">
      <c r="A154" s="7">
        <f t="shared" si="10"/>
        <v>41456</v>
      </c>
      <c r="B154" s="37">
        <f>IFERROR(INDEX([1]IPCA_Livres_sa!$B:$B,MATCH($A154,[1]IPCA_Livres_sa!$A:$A,0)),"")</f>
        <v>0.29189374193180501</v>
      </c>
      <c r="C154" s="2">
        <f t="shared" si="11"/>
        <v>218.56675987029871</v>
      </c>
      <c r="D154" s="2">
        <f t="shared" si="12"/>
        <v>1.2130604202681639</v>
      </c>
      <c r="E154" s="2">
        <f t="shared" si="13"/>
        <v>4.9412487963487406</v>
      </c>
      <c r="F154" s="2">
        <f t="shared" si="14"/>
        <v>4.9412487963487406</v>
      </c>
      <c r="G154" s="2"/>
    </row>
    <row r="155" spans="1:7" x14ac:dyDescent="0.25">
      <c r="A155" s="7">
        <f t="shared" si="10"/>
        <v>41487</v>
      </c>
      <c r="B155" s="37">
        <f>IFERROR(INDEX([1]IPCA_Livres_sa!$B:$B,MATCH($A155,[1]IPCA_Livres_sa!$A:$A,0)),"")</f>
        <v>0.52442232917339204</v>
      </c>
      <c r="C155" s="2">
        <f t="shared" si="11"/>
        <v>219.71297276320936</v>
      </c>
      <c r="D155" s="2">
        <f t="shared" si="12"/>
        <v>1.2134795780732288</v>
      </c>
      <c r="E155" s="2">
        <f t="shared" si="13"/>
        <v>4.9429871971666817</v>
      </c>
      <c r="F155" s="2">
        <f t="shared" si="14"/>
        <v>4.9429871971666817</v>
      </c>
      <c r="G155" s="2"/>
    </row>
    <row r="156" spans="1:7" x14ac:dyDescent="0.25">
      <c r="A156" s="7">
        <f t="shared" si="10"/>
        <v>41518</v>
      </c>
      <c r="B156" s="37">
        <f>IFERROR(INDEX([1]IPCA_Livres_sa!$B:$B,MATCH($A156,[1]IPCA_Livres_sa!$A:$A,0)),"")</f>
        <v>0.46521519481436202</v>
      </c>
      <c r="C156" s="2">
        <f t="shared" si="11"/>
        <v>220.73511089748217</v>
      </c>
      <c r="D156" s="2">
        <f t="shared" si="12"/>
        <v>1.2868667695895564</v>
      </c>
      <c r="E156" s="2">
        <f t="shared" si="13"/>
        <v>5.2476838197152098</v>
      </c>
      <c r="F156" s="2">
        <f t="shared" si="14"/>
        <v>5.2476838197152098</v>
      </c>
      <c r="G156" s="2"/>
    </row>
    <row r="157" spans="1:7" x14ac:dyDescent="0.25">
      <c r="A157" s="7">
        <f t="shared" si="10"/>
        <v>41548</v>
      </c>
      <c r="B157" s="37">
        <f>IFERROR(INDEX([1]IPCA_Livres_sa!$B:$B,MATCH($A157,[1]IPCA_Livres_sa!$A:$A,0)),"")</f>
        <v>0.73154474689638505</v>
      </c>
      <c r="C157" s="2">
        <f t="shared" si="11"/>
        <v>222.34988700580863</v>
      </c>
      <c r="D157" s="2">
        <f t="shared" si="12"/>
        <v>1.730879452005829</v>
      </c>
      <c r="E157" s="2">
        <f t="shared" si="13"/>
        <v>7.105357651284594</v>
      </c>
      <c r="F157" s="2">
        <f t="shared" si="14"/>
        <v>7.105357651284594</v>
      </c>
      <c r="G157" s="2"/>
    </row>
    <row r="158" spans="1:7" x14ac:dyDescent="0.25">
      <c r="A158" s="7">
        <f t="shared" si="10"/>
        <v>41579</v>
      </c>
      <c r="B158" s="37">
        <f>IFERROR(INDEX([1]IPCA_Livres_sa!$B:$B,MATCH($A158,[1]IPCA_Livres_sa!$A:$A,0)),"")</f>
        <v>0.47987306945649499</v>
      </c>
      <c r="C158" s="2">
        <f t="shared" si="11"/>
        <v>223.41688423351644</v>
      </c>
      <c r="D158" s="2">
        <f t="shared" si="12"/>
        <v>1.6857955284683479</v>
      </c>
      <c r="E158" s="2">
        <f t="shared" si="13"/>
        <v>6.9156209334855889</v>
      </c>
      <c r="F158" s="2">
        <f t="shared" si="14"/>
        <v>6.9156209334855889</v>
      </c>
      <c r="G158" s="2"/>
    </row>
    <row r="159" spans="1:7" x14ac:dyDescent="0.25">
      <c r="A159" s="7">
        <f t="shared" si="10"/>
        <v>41609</v>
      </c>
      <c r="B159" s="37">
        <f>IFERROR(INDEX([1]IPCA_Livres_sa!$B:$B,MATCH($A159,[1]IPCA_Livres_sa!$A:$A,0)),"")</f>
        <v>0.692582663510666</v>
      </c>
      <c r="C159" s="2">
        <f t="shared" si="11"/>
        <v>224.96423084107346</v>
      </c>
      <c r="D159" s="2">
        <f t="shared" si="12"/>
        <v>1.9159253488927108</v>
      </c>
      <c r="E159" s="2">
        <f t="shared" si="13"/>
        <v>7.8867742351477421</v>
      </c>
      <c r="F159" s="2">
        <f t="shared" si="14"/>
        <v>7.8867742351477421</v>
      </c>
      <c r="G159" s="2"/>
    </row>
    <row r="160" spans="1:7" x14ac:dyDescent="0.25">
      <c r="A160" s="7">
        <f t="shared" si="10"/>
        <v>41640</v>
      </c>
      <c r="B160" s="37">
        <f>IFERROR(INDEX([1]IPCA_Livres_sa!$B:$B,MATCH($A160,[1]IPCA_Livres_sa!$A:$A,0)),"")</f>
        <v>0.47165559282721597</v>
      </c>
      <c r="C160" s="2">
        <f t="shared" si="11"/>
        <v>226.02528721769613</v>
      </c>
      <c r="D160" s="2">
        <f t="shared" si="12"/>
        <v>1.6529804720752939</v>
      </c>
      <c r="E160" s="2">
        <f t="shared" si="13"/>
        <v>6.7776766252726883</v>
      </c>
      <c r="F160" s="2">
        <f t="shared" si="14"/>
        <v>6.7776766252726883</v>
      </c>
      <c r="G160" s="2"/>
    </row>
    <row r="161" spans="1:7" x14ac:dyDescent="0.25">
      <c r="A161" s="7">
        <f t="shared" si="10"/>
        <v>41671</v>
      </c>
      <c r="B161" s="37">
        <f>IFERROR(INDEX([1]IPCA_Livres_sa!$B:$B,MATCH($A161,[1]IPCA_Livres_sa!$A:$A,0)),"")</f>
        <v>0.57092592953461396</v>
      </c>
      <c r="C161" s="2">
        <f t="shared" si="11"/>
        <v>227.31572418972704</v>
      </c>
      <c r="D161" s="2">
        <f t="shared" si="12"/>
        <v>1.7450963787210894</v>
      </c>
      <c r="E161" s="2">
        <f t="shared" si="13"/>
        <v>7.1652422510119607</v>
      </c>
      <c r="F161" s="2">
        <f t="shared" si="14"/>
        <v>7.1652422510119607</v>
      </c>
      <c r="G161" s="2"/>
    </row>
    <row r="162" spans="1:7" x14ac:dyDescent="0.25">
      <c r="A162" s="7">
        <f t="shared" si="10"/>
        <v>41699</v>
      </c>
      <c r="B162" s="37">
        <f>IFERROR(INDEX([1]IPCA_Livres_sa!$B:$B,MATCH($A162,[1]IPCA_Livres_sa!$A:$A,0)),"")</f>
        <v>1.0758179175223099</v>
      </c>
      <c r="C162" s="2">
        <f t="shared" si="11"/>
        <v>229.76122747990573</v>
      </c>
      <c r="D162" s="2">
        <f t="shared" si="12"/>
        <v>2.1323374924528071</v>
      </c>
      <c r="E162" s="2">
        <f t="shared" si="13"/>
        <v>8.8060606134134023</v>
      </c>
      <c r="F162" s="2">
        <f t="shared" si="14"/>
        <v>8.8060606134134023</v>
      </c>
      <c r="G162" s="2"/>
    </row>
    <row r="163" spans="1:7" x14ac:dyDescent="0.25">
      <c r="A163" s="7">
        <f t="shared" si="10"/>
        <v>41730</v>
      </c>
      <c r="B163" s="37">
        <f>IFERROR(INDEX([1]IPCA_Livres_sa!$B:$B,MATCH($A163,[1]IPCA_Livres_sa!$A:$A,0)),"")</f>
        <v>0.604451316302552</v>
      </c>
      <c r="C163" s="2">
        <f t="shared" si="11"/>
        <v>231.15002224376093</v>
      </c>
      <c r="D163" s="2">
        <f t="shared" si="12"/>
        <v>2.2673281778108789</v>
      </c>
      <c r="E163" s="2">
        <f t="shared" si="13"/>
        <v>9.3824480942650048</v>
      </c>
      <c r="F163" s="2">
        <f t="shared" si="14"/>
        <v>9.3824480942650048</v>
      </c>
      <c r="G163" s="2"/>
    </row>
    <row r="164" spans="1:7" x14ac:dyDescent="0.25">
      <c r="A164" s="7">
        <f t="shared" si="10"/>
        <v>41760</v>
      </c>
      <c r="B164" s="37">
        <f>IFERROR(INDEX([1]IPCA_Livres_sa!$B:$B,MATCH($A164,[1]IPCA_Livres_sa!$A:$A,0)),"")</f>
        <v>0.54593333491253204</v>
      </c>
      <c r="C164" s="2">
        <f t="shared" si="11"/>
        <v>232.41194726884734</v>
      </c>
      <c r="D164" s="2">
        <f t="shared" si="12"/>
        <v>2.2419140150933048</v>
      </c>
      <c r="E164" s="2">
        <f t="shared" si="13"/>
        <v>9.2737593338720448</v>
      </c>
      <c r="F164" s="2">
        <f t="shared" si="14"/>
        <v>9.2737593338720448</v>
      </c>
      <c r="G164" s="2"/>
    </row>
    <row r="165" spans="1:7" x14ac:dyDescent="0.25">
      <c r="A165" s="7">
        <f t="shared" si="10"/>
        <v>41791</v>
      </c>
      <c r="B165" s="37">
        <f>IFERROR(INDEX([1]IPCA_Livres_sa!$B:$B,MATCH($A165,[1]IPCA_Livres_sa!$A:$A,0)),"")</f>
        <v>0.55389012392160197</v>
      </c>
      <c r="C165" s="2">
        <f t="shared" si="11"/>
        <v>233.69925409158336</v>
      </c>
      <c r="D165" s="2">
        <f t="shared" si="12"/>
        <v>1.7139648211628833</v>
      </c>
      <c r="E165" s="2">
        <f t="shared" si="13"/>
        <v>7.0341424680016029</v>
      </c>
      <c r="F165" s="2">
        <f t="shared" si="14"/>
        <v>7.0341424680016029</v>
      </c>
      <c r="G165" s="2"/>
    </row>
    <row r="166" spans="1:7" x14ac:dyDescent="0.25">
      <c r="A166" s="7">
        <f t="shared" si="10"/>
        <v>41821</v>
      </c>
      <c r="B166" s="37">
        <f>IFERROR(INDEX([1]IPCA_Livres_sa!$B:$B,MATCH($A166,[1]IPCA_Livres_sa!$A:$A,0)),"")</f>
        <v>0.18552902610284899</v>
      </c>
      <c r="C166" s="2">
        <f t="shared" si="11"/>
        <v>234.13283404170909</v>
      </c>
      <c r="D166" s="2">
        <f t="shared" si="12"/>
        <v>1.2904224576723689</v>
      </c>
      <c r="E166" s="2">
        <f t="shared" si="13"/>
        <v>5.2624635301939726</v>
      </c>
      <c r="F166" s="2">
        <f t="shared" si="14"/>
        <v>5.2624635301939726</v>
      </c>
      <c r="G166" s="2"/>
    </row>
    <row r="167" spans="1:7" x14ac:dyDescent="0.25">
      <c r="A167" s="7">
        <f t="shared" si="10"/>
        <v>41852</v>
      </c>
      <c r="B167" s="37">
        <f>IFERROR(INDEX([1]IPCA_Livres_sa!$B:$B,MATCH($A167,[1]IPCA_Livres_sa!$A:$A,0)),"")</f>
        <v>0.37814556040944203</v>
      </c>
      <c r="C167" s="2">
        <f t="shared" si="11"/>
        <v>235.01819695909865</v>
      </c>
      <c r="D167" s="2">
        <f t="shared" si="12"/>
        <v>1.1213923040008122</v>
      </c>
      <c r="E167" s="2">
        <f t="shared" si="13"/>
        <v>4.5615861089436827</v>
      </c>
      <c r="F167" s="2">
        <f t="shared" si="14"/>
        <v>4.5615861089436827</v>
      </c>
      <c r="G167" s="2"/>
    </row>
    <row r="168" spans="1:7" x14ac:dyDescent="0.25">
      <c r="A168" s="7">
        <f t="shared" si="10"/>
        <v>41883</v>
      </c>
      <c r="B168" s="37">
        <f>IFERROR(INDEX([1]IPCA_Livres_sa!$B:$B,MATCH($A168,[1]IPCA_Livres_sa!$A:$A,0)),"")</f>
        <v>0.66453345532986896</v>
      </c>
      <c r="C168" s="2">
        <f t="shared" si="11"/>
        <v>236.57997150400487</v>
      </c>
      <c r="D168" s="2">
        <f t="shared" si="12"/>
        <v>1.2326600799900778</v>
      </c>
      <c r="E168" s="2">
        <f t="shared" si="13"/>
        <v>5.0225588676331201</v>
      </c>
      <c r="F168" s="2">
        <f t="shared" si="14"/>
        <v>5.0225588676331201</v>
      </c>
      <c r="G168" s="2"/>
    </row>
    <row r="169" spans="1:7" x14ac:dyDescent="0.25">
      <c r="A169" s="7">
        <f t="shared" si="10"/>
        <v>41913</v>
      </c>
      <c r="B169" s="37">
        <f>IFERROR(INDEX([1]IPCA_Livres_sa!$B:$B,MATCH($A169,[1]IPCA_Livres_sa!$A:$A,0)),"")</f>
        <v>0.42985447886843597</v>
      </c>
      <c r="C169" s="2">
        <f t="shared" si="11"/>
        <v>237.59692110762049</v>
      </c>
      <c r="D169" s="2">
        <f t="shared" si="12"/>
        <v>1.4795392026452303</v>
      </c>
      <c r="E169" s="2">
        <f t="shared" si="13"/>
        <v>6.050799283570929</v>
      </c>
      <c r="F169" s="2">
        <f t="shared" si="14"/>
        <v>6.050799283570929</v>
      </c>
      <c r="G169" s="2"/>
    </row>
    <row r="170" spans="1:7" x14ac:dyDescent="0.25">
      <c r="A170" s="7">
        <f t="shared" si="10"/>
        <v>41944</v>
      </c>
      <c r="B170" s="37">
        <f>IFERROR(INDEX([1]IPCA_Livres_sa!$B:$B,MATCH($A170,[1]IPCA_Livres_sa!$A:$A,0)),"")</f>
        <v>0.429867992355632</v>
      </c>
      <c r="C170" s="2">
        <f t="shared" si="11"/>
        <v>238.61827422228458</v>
      </c>
      <c r="D170" s="2">
        <f t="shared" si="12"/>
        <v>1.5318291561110309</v>
      </c>
      <c r="E170" s="2">
        <f t="shared" si="13"/>
        <v>6.2695499395109433</v>
      </c>
      <c r="F170" s="2">
        <f t="shared" si="14"/>
        <v>6.2695499395109433</v>
      </c>
      <c r="G170" s="2"/>
    </row>
    <row r="171" spans="1:7" x14ac:dyDescent="0.25">
      <c r="A171" s="7">
        <f t="shared" si="10"/>
        <v>41974</v>
      </c>
      <c r="B171" s="37">
        <f>IFERROR(INDEX([1]IPCA_Livres_sa!$B:$B,MATCH($A171,[1]IPCA_Livres_sa!$A:$A,0)),"")</f>
        <v>0.60905504735467697</v>
      </c>
      <c r="C171" s="2">
        <f t="shared" si="11"/>
        <v>240.071590865346</v>
      </c>
      <c r="D171" s="2">
        <f t="shared" si="12"/>
        <v>1.4758727626619894</v>
      </c>
      <c r="E171" s="2">
        <f t="shared" si="13"/>
        <v>6.0354737185626561</v>
      </c>
      <c r="F171" s="2">
        <f t="shared" si="14"/>
        <v>6.0354737185626561</v>
      </c>
      <c r="G171" s="2"/>
    </row>
    <row r="172" spans="1:7" x14ac:dyDescent="0.25">
      <c r="A172" s="7">
        <f t="shared" si="10"/>
        <v>42005</v>
      </c>
      <c r="B172" s="37">
        <f>IFERROR(INDEX([1]IPCA_Livres_sa!$B:$B,MATCH($A172,[1]IPCA_Livres_sa!$A:$A,0)),"")</f>
        <v>0.73357752444056101</v>
      </c>
      <c r="C172" s="2">
        <f t="shared" si="11"/>
        <v>241.83270209850107</v>
      </c>
      <c r="D172" s="2">
        <f t="shared" si="12"/>
        <v>1.7827592088038857</v>
      </c>
      <c r="E172" s="2">
        <f t="shared" si="13"/>
        <v>7.324007167961355</v>
      </c>
      <c r="F172" s="2">
        <f t="shared" si="14"/>
        <v>7.324007167961355</v>
      </c>
      <c r="G172" s="2"/>
    </row>
    <row r="173" spans="1:7" x14ac:dyDescent="0.25">
      <c r="A173" s="7">
        <f t="shared" si="10"/>
        <v>42036</v>
      </c>
      <c r="B173" s="37">
        <f>IFERROR(INDEX([1]IPCA_Livres_sa!$B:$B,MATCH($A173,[1]IPCA_Livres_sa!$A:$A,0)),"")</f>
        <v>0.67800053598028198</v>
      </c>
      <c r="C173" s="2">
        <f t="shared" si="11"/>
        <v>243.47232911490451</v>
      </c>
      <c r="D173" s="2">
        <f t="shared" si="12"/>
        <v>2.034234347071906</v>
      </c>
      <c r="E173" s="2">
        <f t="shared" si="13"/>
        <v>8.3886082286573895</v>
      </c>
      <c r="F173" s="2">
        <f t="shared" si="14"/>
        <v>8.3886082286573895</v>
      </c>
      <c r="G173" s="2"/>
    </row>
    <row r="174" spans="1:7" x14ac:dyDescent="0.25">
      <c r="A174" s="7">
        <f t="shared" si="10"/>
        <v>42064</v>
      </c>
      <c r="B174" s="37">
        <f>IFERROR(INDEX([1]IPCA_Livres_sa!$B:$B,MATCH($A174,[1]IPCA_Livres_sa!$A:$A,0)),"")</f>
        <v>0.61231614875055895</v>
      </c>
      <c r="C174" s="2">
        <f t="shared" si="11"/>
        <v>244.96314950381421</v>
      </c>
      <c r="D174" s="2">
        <f t="shared" si="12"/>
        <v>2.037541643655727</v>
      </c>
      <c r="E174" s="2">
        <f t="shared" si="13"/>
        <v>8.4026619707373129</v>
      </c>
      <c r="F174" s="2">
        <f t="shared" si="14"/>
        <v>8.4026619707373129</v>
      </c>
      <c r="G174" s="2"/>
    </row>
    <row r="175" spans="1:7" x14ac:dyDescent="0.25">
      <c r="A175" s="7">
        <f t="shared" si="10"/>
        <v>42095</v>
      </c>
      <c r="B175" s="37">
        <f>IFERROR(INDEX([1]IPCA_Livres_sa!$B:$B,MATCH($A175,[1]IPCA_Livres_sa!$A:$A,0)),"")</f>
        <v>0.70841062677248201</v>
      </c>
      <c r="C175" s="2">
        <f t="shared" si="11"/>
        <v>246.69849448657575</v>
      </c>
      <c r="D175" s="2">
        <f t="shared" si="12"/>
        <v>2.0120489685025333</v>
      </c>
      <c r="E175" s="2">
        <f t="shared" si="13"/>
        <v>8.2943709103493912</v>
      </c>
      <c r="F175" s="2">
        <f t="shared" si="14"/>
        <v>8.2943709103493912</v>
      </c>
      <c r="G175" s="2"/>
    </row>
    <row r="176" spans="1:7" x14ac:dyDescent="0.25">
      <c r="A176" s="7">
        <f t="shared" si="10"/>
        <v>42125</v>
      </c>
      <c r="B176" s="37">
        <f>IFERROR(INDEX([1]IPCA_Livres_sa!$B:$B,MATCH($A176,[1]IPCA_Livres_sa!$A:$A,0)),"")</f>
        <v>0.68867537989674099</v>
      </c>
      <c r="C176" s="2">
        <f t="shared" si="11"/>
        <v>248.39744628068073</v>
      </c>
      <c r="D176" s="2">
        <f t="shared" si="12"/>
        <v>2.0228652609848963</v>
      </c>
      <c r="E176" s="2">
        <f t="shared" si="13"/>
        <v>8.3403078329203453</v>
      </c>
      <c r="F176" s="2">
        <f t="shared" si="14"/>
        <v>8.3403078329203453</v>
      </c>
      <c r="G176" s="2"/>
    </row>
    <row r="177" spans="1:7" x14ac:dyDescent="0.25">
      <c r="A177" s="7">
        <f t="shared" si="10"/>
        <v>42156</v>
      </c>
      <c r="B177" s="37">
        <f>IFERROR(INDEX([1]IPCA_Livres_sa!$B:$B,MATCH($A177,[1]IPCA_Livres_sa!$A:$A,0)),"")</f>
        <v>0.76637932592011604</v>
      </c>
      <c r="C177" s="2">
        <f t="shared" si="11"/>
        <v>250.30111295508939</v>
      </c>
      <c r="D177" s="2">
        <f t="shared" si="12"/>
        <v>2.1790883494466451</v>
      </c>
      <c r="E177" s="2">
        <f t="shared" si="13"/>
        <v>9.0054204033581655</v>
      </c>
      <c r="F177" s="2">
        <f t="shared" si="14"/>
        <v>9.0054204033581655</v>
      </c>
      <c r="G177" s="2"/>
    </row>
    <row r="178" spans="1:7" x14ac:dyDescent="0.25">
      <c r="A178" s="7">
        <f t="shared" si="10"/>
        <v>42186</v>
      </c>
      <c r="B178" s="37">
        <f>IFERROR(INDEX([1]IPCA_Livres_sa!$B:$B,MATCH($A178,[1]IPCA_Livres_sa!$A:$A,0)),"")</f>
        <v>0.68088891713992705</v>
      </c>
      <c r="C178" s="2">
        <f t="shared" si="11"/>
        <v>252.0053854926785</v>
      </c>
      <c r="D178" s="2">
        <f t="shared" si="12"/>
        <v>2.1511647313241067</v>
      </c>
      <c r="E178" s="2">
        <f t="shared" si="13"/>
        <v>8.8863127354853688</v>
      </c>
      <c r="F178" s="2">
        <f t="shared" si="14"/>
        <v>8.8863127354853688</v>
      </c>
      <c r="G178" s="2"/>
    </row>
    <row r="179" spans="1:7" x14ac:dyDescent="0.25">
      <c r="A179" s="7">
        <f t="shared" si="10"/>
        <v>42217</v>
      </c>
      <c r="B179" s="37">
        <f>IFERROR(INDEX([1]IPCA_Livres_sa!$B:$B,MATCH($A179,[1]IPCA_Livres_sa!$A:$A,0)),"")</f>
        <v>0.36163574343589899</v>
      </c>
      <c r="C179" s="2">
        <f t="shared" si="11"/>
        <v>252.91672704200346</v>
      </c>
      <c r="D179" s="2">
        <f t="shared" si="12"/>
        <v>1.8193748885067418</v>
      </c>
      <c r="E179" s="2">
        <f t="shared" si="13"/>
        <v>7.4785269533602872</v>
      </c>
      <c r="F179" s="2">
        <f t="shared" si="14"/>
        <v>7.4785269533602872</v>
      </c>
      <c r="G179" s="2"/>
    </row>
    <row r="180" spans="1:7" x14ac:dyDescent="0.25">
      <c r="A180" s="7">
        <f t="shared" si="10"/>
        <v>42248</v>
      </c>
      <c r="B180" s="37">
        <f>IFERROR(INDEX([1]IPCA_Livres_sa!$B:$B,MATCH($A180,[1]IPCA_Livres_sa!$A:$A,0)),"")</f>
        <v>0.52367416490285201</v>
      </c>
      <c r="C180" s="2">
        <f t="shared" si="11"/>
        <v>254.24118660024027</v>
      </c>
      <c r="D180" s="2">
        <f t="shared" si="12"/>
        <v>1.5741334901127058</v>
      </c>
      <c r="E180" s="2">
        <f t="shared" si="13"/>
        <v>6.446774090887808</v>
      </c>
      <c r="F180" s="2">
        <f t="shared" si="14"/>
        <v>6.446774090887808</v>
      </c>
      <c r="G180" s="2"/>
    </row>
    <row r="181" spans="1:7" x14ac:dyDescent="0.25">
      <c r="A181" s="7">
        <f t="shared" si="10"/>
        <v>42278</v>
      </c>
      <c r="B181" s="37">
        <f>IFERROR(INDEX([1]IPCA_Livres_sa!$B:$B,MATCH($A181,[1]IPCA_Livres_sa!$A:$A,0)),"")</f>
        <v>0.62010800107117303</v>
      </c>
      <c r="C181" s="2">
        <f t="shared" si="11"/>
        <v>255.81775654036664</v>
      </c>
      <c r="D181" s="2">
        <f t="shared" si="12"/>
        <v>1.5128133235069008</v>
      </c>
      <c r="E181" s="2">
        <f t="shared" si="13"/>
        <v>6.1899596731845641</v>
      </c>
      <c r="F181" s="2">
        <f t="shared" si="14"/>
        <v>6.1899596731845641</v>
      </c>
      <c r="G181" s="2"/>
    </row>
    <row r="182" spans="1:7" x14ac:dyDescent="0.25">
      <c r="A182" s="7">
        <f t="shared" si="10"/>
        <v>42309</v>
      </c>
      <c r="B182" s="37">
        <f>IFERROR(INDEX([1]IPCA_Livres_sa!$B:$B,MATCH($A182,[1]IPCA_Livres_sa!$A:$A,0)),"")</f>
        <v>0.93087836231419796</v>
      </c>
      <c r="C182" s="2">
        <f t="shared" si="11"/>
        <v>258.19910868295852</v>
      </c>
      <c r="D182" s="2">
        <f t="shared" si="12"/>
        <v>2.0885853232150087</v>
      </c>
      <c r="E182" s="2">
        <f t="shared" si="13"/>
        <v>8.6197359619693881</v>
      </c>
      <c r="F182" s="2">
        <f t="shared" si="14"/>
        <v>8.6197359619693881</v>
      </c>
      <c r="G182" s="2"/>
    </row>
    <row r="183" spans="1:7" x14ac:dyDescent="0.25">
      <c r="A183" s="7">
        <f t="shared" si="10"/>
        <v>42339</v>
      </c>
      <c r="B183" s="37">
        <f>IFERROR(INDEX([1]IPCA_Livres_sa!$B:$B,MATCH($A183,[1]IPCA_Livres_sa!$A:$A,0)),"")</f>
        <v>0.94505092376352695</v>
      </c>
      <c r="C183" s="2">
        <f t="shared" si="11"/>
        <v>260.63922174471605</v>
      </c>
      <c r="D183" s="2">
        <f t="shared" si="12"/>
        <v>2.5165219019119167</v>
      </c>
      <c r="E183" s="2">
        <f t="shared" si="13"/>
        <v>10.452475397004424</v>
      </c>
      <c r="F183" s="2">
        <f t="shared" si="14"/>
        <v>10.452475397004424</v>
      </c>
      <c r="G183" s="2"/>
    </row>
    <row r="184" spans="1:7" x14ac:dyDescent="0.25">
      <c r="A184" s="7">
        <f t="shared" si="10"/>
        <v>42370</v>
      </c>
      <c r="B184" s="37">
        <f>IFERROR(INDEX([1]IPCA_Livres_sa!$B:$B,MATCH($A184,[1]IPCA_Livres_sa!$A:$A,0)),"")</f>
        <v>0.95989211811603703</v>
      </c>
      <c r="C184" s="2">
        <f t="shared" si="11"/>
        <v>263.1410770909626</v>
      </c>
      <c r="D184" s="2">
        <f t="shared" si="12"/>
        <v>2.862710020459569</v>
      </c>
      <c r="E184" s="2">
        <f t="shared" si="13"/>
        <v>11.951997849191942</v>
      </c>
      <c r="F184" s="2">
        <f t="shared" si="14"/>
        <v>11.951997849191942</v>
      </c>
      <c r="G184" s="2"/>
    </row>
    <row r="185" spans="1:7" x14ac:dyDescent="0.25">
      <c r="A185" s="7">
        <f t="shared" si="10"/>
        <v>42401</v>
      </c>
      <c r="B185" s="37">
        <f>IFERROR(INDEX([1]IPCA_Livres_sa!$B:$B,MATCH($A185,[1]IPCA_Livres_sa!$A:$A,0)),"")</f>
        <v>0.80579053504892195</v>
      </c>
      <c r="C185" s="2">
        <f t="shared" si="11"/>
        <v>265.26144298398737</v>
      </c>
      <c r="D185" s="2">
        <f t="shared" si="12"/>
        <v>2.7352279940286994</v>
      </c>
      <c r="E185" s="2">
        <f t="shared" si="13"/>
        <v>11.398041692156436</v>
      </c>
      <c r="F185" s="2">
        <f t="shared" si="14"/>
        <v>11.398041692156436</v>
      </c>
      <c r="G185" s="2"/>
    </row>
    <row r="186" spans="1:7" x14ac:dyDescent="0.25">
      <c r="A186" s="7">
        <f t="shared" si="10"/>
        <v>42430</v>
      </c>
      <c r="B186" s="37">
        <f>IFERROR(INDEX([1]IPCA_Livres_sa!$B:$B,MATCH($A186,[1]IPCA_Livres_sa!$A:$A,0)),"")</f>
        <v>0.68711958969735598</v>
      </c>
      <c r="C186" s="2">
        <f t="shared" si="11"/>
        <v>267.08410632264423</v>
      </c>
      <c r="D186" s="2">
        <f t="shared" si="12"/>
        <v>2.4727224608737775</v>
      </c>
      <c r="E186" s="2">
        <f t="shared" si="13"/>
        <v>10.263836253489966</v>
      </c>
      <c r="F186" s="2">
        <f t="shared" si="14"/>
        <v>10.263836253489966</v>
      </c>
      <c r="G186" s="2"/>
    </row>
    <row r="187" spans="1:7" x14ac:dyDescent="0.25">
      <c r="A187" s="7">
        <f t="shared" si="10"/>
        <v>42461</v>
      </c>
      <c r="B187" s="37">
        <f>IFERROR(INDEX([1]IPCA_Livres_sa!$B:$B,MATCH($A187,[1]IPCA_Livres_sa!$A:$A,0)),"")</f>
        <v>0.49991281464298898</v>
      </c>
      <c r="C187" s="2">
        <f t="shared" si="11"/>
        <v>268.41929399602583</v>
      </c>
      <c r="D187" s="2">
        <f t="shared" si="12"/>
        <v>2.0058506119280839</v>
      </c>
      <c r="E187" s="2">
        <f t="shared" si="13"/>
        <v>8.2680530015658995</v>
      </c>
      <c r="F187" s="2">
        <f t="shared" si="14"/>
        <v>8.2680530015658995</v>
      </c>
      <c r="G187" s="2"/>
    </row>
    <row r="188" spans="1:7" x14ac:dyDescent="0.25">
      <c r="A188" s="7">
        <f t="shared" si="10"/>
        <v>42491</v>
      </c>
      <c r="B188" s="37">
        <f>IFERROR(INDEX([1]IPCA_Livres_sa!$B:$B,MATCH($A188,[1]IPCA_Livres_sa!$A:$A,0)),"")</f>
        <v>0.68658571413912906</v>
      </c>
      <c r="C188" s="2">
        <f t="shared" si="11"/>
        <v>270.26222252259566</v>
      </c>
      <c r="D188" s="2">
        <f t="shared" si="12"/>
        <v>1.8852266964823006</v>
      </c>
      <c r="E188" s="2">
        <f t="shared" si="13"/>
        <v>7.7568442976100549</v>
      </c>
      <c r="F188" s="2">
        <f t="shared" si="14"/>
        <v>7.7568442976100549</v>
      </c>
      <c r="G188" s="2"/>
    </row>
    <row r="189" spans="1:7" x14ac:dyDescent="0.25">
      <c r="A189" s="7">
        <f t="shared" si="10"/>
        <v>42522</v>
      </c>
      <c r="B189" s="37">
        <f>IFERROR(INDEX([1]IPCA_Livres_sa!$B:$B,MATCH($A189,[1]IPCA_Livres_sa!$A:$A,0)),"")</f>
        <v>0.55259293152899802</v>
      </c>
      <c r="C189" s="2">
        <f t="shared" si="11"/>
        <v>271.7556724608487</v>
      </c>
      <c r="D189" s="2">
        <f t="shared" si="12"/>
        <v>1.7490992640951442</v>
      </c>
      <c r="E189" s="2">
        <f t="shared" si="13"/>
        <v>7.1821077516307508</v>
      </c>
      <c r="F189" s="2">
        <f t="shared" si="14"/>
        <v>7.1821077516307508</v>
      </c>
      <c r="G189" s="2"/>
    </row>
    <row r="190" spans="1:7" x14ac:dyDescent="0.25">
      <c r="A190" s="7">
        <f t="shared" si="10"/>
        <v>42552</v>
      </c>
      <c r="B190" s="37">
        <f>IFERROR(INDEX([1]IPCA_Livres_sa!$B:$B,MATCH($A190,[1]IPCA_Livres_sa!$A:$A,0)),"")</f>
        <v>0.87463059780046704</v>
      </c>
      <c r="C190" s="2">
        <f t="shared" si="11"/>
        <v>274.13253072344969</v>
      </c>
      <c r="D190" s="2">
        <f t="shared" si="12"/>
        <v>2.1284746868861282</v>
      </c>
      <c r="E190" s="2">
        <f t="shared" si="13"/>
        <v>8.7896006821859274</v>
      </c>
      <c r="F190" s="2">
        <f t="shared" si="14"/>
        <v>8.7896006821859274</v>
      </c>
      <c r="G190" s="2"/>
    </row>
    <row r="191" spans="1:7" x14ac:dyDescent="0.25">
      <c r="A191" s="7">
        <f t="shared" si="10"/>
        <v>42583</v>
      </c>
      <c r="B191" s="37">
        <f>IFERROR(INDEX([1]IPCA_Livres_sa!$B:$B,MATCH($A191,[1]IPCA_Livres_sa!$A:$A,0)),"")</f>
        <v>0.667923236092684</v>
      </c>
      <c r="C191" s="2">
        <f t="shared" si="11"/>
        <v>275.96352559384053</v>
      </c>
      <c r="D191" s="2">
        <f t="shared" si="12"/>
        <v>2.1095449515768694</v>
      </c>
      <c r="E191" s="2">
        <f t="shared" si="13"/>
        <v>8.708965546391024</v>
      </c>
      <c r="F191" s="2">
        <f t="shared" si="14"/>
        <v>8.708965546391024</v>
      </c>
      <c r="G191" s="2"/>
    </row>
    <row r="192" spans="1:7" x14ac:dyDescent="0.25">
      <c r="A192" s="7">
        <f t="shared" si="10"/>
        <v>42614</v>
      </c>
      <c r="B192" s="37">
        <f>IFERROR(INDEX([1]IPCA_Livres_sa!$B:$B,MATCH($A192,[1]IPCA_Livres_sa!$A:$A,0)),"")</f>
        <v>0.12947801507777101</v>
      </c>
      <c r="C192" s="2">
        <f t="shared" si="11"/>
        <v>276.32083768911804</v>
      </c>
      <c r="D192" s="2">
        <f t="shared" si="12"/>
        <v>1.6798785419748885</v>
      </c>
      <c r="E192" s="2">
        <f t="shared" si="13"/>
        <v>6.8907378879511594</v>
      </c>
      <c r="F192" s="2">
        <f t="shared" si="14"/>
        <v>6.8907378879511594</v>
      </c>
      <c r="G192" s="2"/>
    </row>
    <row r="193" spans="1:7" x14ac:dyDescent="0.25">
      <c r="A193" s="7">
        <f t="shared" si="10"/>
        <v>42644</v>
      </c>
      <c r="B193" s="37">
        <f>IFERROR(INDEX([1]IPCA_Livres_sa!$B:$B,MATCH($A193,[1]IPCA_Livres_sa!$A:$A,0)),"")</f>
        <v>6.5478736924933001E-2</v>
      </c>
      <c r="C193" s="2">
        <f t="shared" si="11"/>
        <v>276.50176908349727</v>
      </c>
      <c r="D193" s="2">
        <f t="shared" si="12"/>
        <v>0.86426749638031097</v>
      </c>
      <c r="E193" s="2">
        <f t="shared" si="13"/>
        <v>3.5021462704996953</v>
      </c>
      <c r="F193" s="2">
        <f t="shared" si="14"/>
        <v>3.5021462704996953</v>
      </c>
      <c r="G193" s="2"/>
    </row>
    <row r="194" spans="1:7" x14ac:dyDescent="0.25">
      <c r="A194" s="7">
        <f t="shared" si="10"/>
        <v>42675</v>
      </c>
      <c r="B194" s="37">
        <f>IFERROR(INDEX([1]IPCA_Livres_sa!$B:$B,MATCH($A194,[1]IPCA_Livres_sa!$A:$A,0)),"")</f>
        <v>0.17340209619400601</v>
      </c>
      <c r="C194" s="2">
        <f t="shared" si="11"/>
        <v>276.98122894710156</v>
      </c>
      <c r="D194" s="2">
        <f t="shared" si="12"/>
        <v>0.36878183487150107</v>
      </c>
      <c r="E194" s="2">
        <f t="shared" si="13"/>
        <v>1.4833074222238452</v>
      </c>
      <c r="F194" s="2">
        <f t="shared" si="14"/>
        <v>1.4833074222238452</v>
      </c>
      <c r="G194" s="2"/>
    </row>
    <row r="195" spans="1:7" x14ac:dyDescent="0.25">
      <c r="A195" s="7">
        <f t="shared" si="10"/>
        <v>42705</v>
      </c>
      <c r="B195" s="37">
        <f>IFERROR(INDEX([1]IPCA_Livres_sa!$B:$B,MATCH($A195,[1]IPCA_Livres_sa!$A:$A,0)),"")</f>
        <v>0.195484294384836</v>
      </c>
      <c r="C195" s="2">
        <f t="shared" si="11"/>
        <v>277.52268374808722</v>
      </c>
      <c r="D195" s="2">
        <f t="shared" si="12"/>
        <v>0.43494586547299097</v>
      </c>
      <c r="E195" s="2">
        <f t="shared" si="13"/>
        <v>1.7511670848929572</v>
      </c>
      <c r="F195" s="2">
        <f t="shared" si="14"/>
        <v>1.7511670848929572</v>
      </c>
      <c r="G195" s="2"/>
    </row>
    <row r="196" spans="1:7" x14ac:dyDescent="0.25">
      <c r="A196" s="7">
        <f t="shared" si="10"/>
        <v>42736</v>
      </c>
      <c r="B196" s="37">
        <f>IFERROR(INDEX([1]IPCA_Livres_sa!$B:$B,MATCH($A196,[1]IPCA_Livres_sa!$A:$A,0)),"")</f>
        <v>0.10717313739836699</v>
      </c>
      <c r="C196" s="2">
        <f t="shared" si="11"/>
        <v>277.82011351525216</v>
      </c>
      <c r="D196" s="2">
        <f t="shared" si="12"/>
        <v>0.47679421224853247</v>
      </c>
      <c r="E196" s="2">
        <f t="shared" si="13"/>
        <v>1.9208602202945624</v>
      </c>
      <c r="F196" s="2">
        <f t="shared" si="14"/>
        <v>1.9208602202945624</v>
      </c>
      <c r="G196" s="2"/>
    </row>
    <row r="197" spans="1:7" x14ac:dyDescent="0.25">
      <c r="A197" s="7">
        <f t="shared" si="10"/>
        <v>42767</v>
      </c>
      <c r="B197" s="37">
        <f>IFERROR(INDEX([1]IPCA_Livres_sa!$B:$B,MATCH($A197,[1]IPCA_Livres_sa!$A:$A,0)),"")</f>
        <v>6.8040122256358707E-2</v>
      </c>
      <c r="C197" s="2">
        <f t="shared" si="11"/>
        <v>278.0091426601407</v>
      </c>
      <c r="D197" s="2">
        <f t="shared" si="12"/>
        <v>0.3711131317261307</v>
      </c>
      <c r="E197" s="2">
        <f t="shared" si="13"/>
        <v>1.4927364878810412</v>
      </c>
      <c r="F197" s="2">
        <f t="shared" si="14"/>
        <v>1.4927364878810412</v>
      </c>
      <c r="G197" s="2"/>
    </row>
    <row r="198" spans="1:7" x14ac:dyDescent="0.25">
      <c r="A198" s="7">
        <f t="shared" ref="A198:A261" si="15">EDATE(A197,1)</f>
        <v>42795</v>
      </c>
      <c r="B198" s="37">
        <f>IFERROR(INDEX([1]IPCA_Livres_sa!$B:$B,MATCH($A198,[1]IPCA_Livres_sa!$A:$A,0)),"")</f>
        <v>0.15903027027835101</v>
      </c>
      <c r="C198" s="2">
        <f t="shared" ref="C198:C261" si="16">IFERROR(C197*(1+B198/100),"")</f>
        <v>278.45126135111161</v>
      </c>
      <c r="D198" s="2">
        <f t="shared" si="12"/>
        <v>0.33459520875320781</v>
      </c>
      <c r="E198" s="2">
        <f t="shared" si="13"/>
        <v>1.3451130684723589</v>
      </c>
      <c r="F198" s="2">
        <f t="shared" si="14"/>
        <v>1.3451130684723589</v>
      </c>
      <c r="G198" s="2"/>
    </row>
    <row r="199" spans="1:7" x14ac:dyDescent="0.25">
      <c r="A199" s="7">
        <f t="shared" si="15"/>
        <v>42826</v>
      </c>
      <c r="B199" s="37">
        <f>IFERROR(INDEX([1]IPCA_Livres_sa!$B:$B,MATCH($A199,[1]IPCA_Livres_sa!$A:$A,0)),"")</f>
        <v>0.348432928627948</v>
      </c>
      <c r="C199" s="2">
        <f t="shared" si="16"/>
        <v>279.42147723583872</v>
      </c>
      <c r="D199" s="2">
        <f t="shared" si="12"/>
        <v>0.57640309059143746</v>
      </c>
      <c r="E199" s="2">
        <f t="shared" si="13"/>
        <v>2.3256235059057717</v>
      </c>
      <c r="F199" s="2">
        <f t="shared" si="14"/>
        <v>2.3256235059057717</v>
      </c>
      <c r="G199" s="2"/>
    </row>
    <row r="200" spans="1:7" x14ac:dyDescent="0.25">
      <c r="A200" s="7">
        <f t="shared" si="15"/>
        <v>42856</v>
      </c>
      <c r="B200" s="37">
        <f>IFERROR(INDEX([1]IPCA_Livres_sa!$B:$B,MATCH($A200,[1]IPCA_Livres_sa!$A:$A,0)),"")</f>
        <v>-3.1029480917479902E-3</v>
      </c>
      <c r="C200" s="2">
        <f t="shared" si="16"/>
        <v>279.41280693244289</v>
      </c>
      <c r="D200" s="2">
        <f t="shared" ref="D200:D263" si="17">IFERROR(100*(C200/C197-1),"")</f>
        <v>0.50489860112914453</v>
      </c>
      <c r="E200" s="2">
        <f t="shared" ref="E200:E263" si="18">IFERROR(100*((1+D200/100)^4-1),"")</f>
        <v>2.0349413093725843</v>
      </c>
      <c r="F200" s="2">
        <f t="shared" ref="F200:F231" si="19">E200</f>
        <v>2.0349413093725843</v>
      </c>
      <c r="G200" s="2"/>
    </row>
    <row r="201" spans="1:7" x14ac:dyDescent="0.25">
      <c r="A201" s="7">
        <f t="shared" si="15"/>
        <v>42887</v>
      </c>
      <c r="B201" s="37">
        <f>IFERROR(INDEX([1]IPCA_Livres_sa!$B:$B,MATCH($A201,[1]IPCA_Livres_sa!$A:$A,0)),"")</f>
        <v>9.3322377603286197E-2</v>
      </c>
      <c r="C201" s="2">
        <f t="shared" si="16"/>
        <v>279.67356160720033</v>
      </c>
      <c r="D201" s="2">
        <f t="shared" si="17"/>
        <v>0.43896380650525479</v>
      </c>
      <c r="E201" s="2">
        <f t="shared" si="18"/>
        <v>1.7674504499934462</v>
      </c>
      <c r="F201" s="2">
        <f t="shared" si="19"/>
        <v>1.7674504499934462</v>
      </c>
      <c r="G201" s="2"/>
    </row>
    <row r="202" spans="1:7" x14ac:dyDescent="0.25">
      <c r="A202" s="7">
        <f t="shared" si="15"/>
        <v>42917</v>
      </c>
      <c r="B202" s="37">
        <f>IFERROR(INDEX([1]IPCA_Livres_sa!$B:$B,MATCH($A202,[1]IPCA_Livres_sa!$A:$A,0)),"")</f>
        <v>1.49740030947996E-2</v>
      </c>
      <c r="C202" s="2">
        <f t="shared" si="16"/>
        <v>279.71543993497073</v>
      </c>
      <c r="D202" s="2">
        <f t="shared" si="17"/>
        <v>0.10520404588796328</v>
      </c>
      <c r="E202" s="2">
        <f t="shared" si="18"/>
        <v>0.4214807229053763</v>
      </c>
      <c r="F202" s="2">
        <f t="shared" si="19"/>
        <v>0.4214807229053763</v>
      </c>
      <c r="G202" s="2"/>
    </row>
    <row r="203" spans="1:7" x14ac:dyDescent="0.25">
      <c r="A203" s="7">
        <f t="shared" si="15"/>
        <v>42948</v>
      </c>
      <c r="B203" s="37">
        <f>IFERROR(INDEX([1]IPCA_Livres_sa!$B:$B,MATCH($A203,[1]IPCA_Livres_sa!$A:$A,0)),"")</f>
        <v>-1.8311340638490201E-2</v>
      </c>
      <c r="C203" s="2">
        <f t="shared" si="16"/>
        <v>279.6642202879458</v>
      </c>
      <c r="D203" s="2">
        <f t="shared" si="17"/>
        <v>8.9979181077293191E-2</v>
      </c>
      <c r="E203" s="2">
        <f t="shared" si="18"/>
        <v>0.36040279095406191</v>
      </c>
      <c r="F203" s="2">
        <f t="shared" si="19"/>
        <v>0.36040279095406191</v>
      </c>
      <c r="G203" s="2"/>
    </row>
    <row r="204" spans="1:7" x14ac:dyDescent="0.25">
      <c r="A204" s="7">
        <f t="shared" si="15"/>
        <v>42979</v>
      </c>
      <c r="B204" s="37">
        <f>IFERROR(INDEX([1]IPCA_Livres_sa!$B:$B,MATCH($A204,[1]IPCA_Livres_sa!$A:$A,0)),"")</f>
        <v>0.17242846589847299</v>
      </c>
      <c r="C204" s="2">
        <f t="shared" si="16"/>
        <v>280.1464410126552</v>
      </c>
      <c r="D204" s="2">
        <f t="shared" si="17"/>
        <v>0.16908262716623934</v>
      </c>
      <c r="E204" s="2">
        <f t="shared" si="18"/>
        <v>0.67804777912772174</v>
      </c>
      <c r="F204" s="2">
        <f t="shared" si="19"/>
        <v>0.67804777912772174</v>
      </c>
      <c r="G204" s="2"/>
    </row>
    <row r="205" spans="1:7" x14ac:dyDescent="0.25">
      <c r="A205" s="7">
        <f t="shared" si="15"/>
        <v>43009</v>
      </c>
      <c r="B205" s="37">
        <f>IFERROR(INDEX([1]IPCA_Livres_sa!$B:$B,MATCH($A205,[1]IPCA_Livres_sa!$A:$A,0)),"")</f>
        <v>0.14260317491737601</v>
      </c>
      <c r="C205" s="2">
        <f t="shared" si="16"/>
        <v>280.54593873195728</v>
      </c>
      <c r="D205" s="2">
        <f t="shared" si="17"/>
        <v>0.29690845710184099</v>
      </c>
      <c r="E205" s="2">
        <f t="shared" si="18"/>
        <v>1.1929335836348143</v>
      </c>
      <c r="F205" s="2">
        <f t="shared" si="19"/>
        <v>1.1929335836348143</v>
      </c>
      <c r="G205" s="2"/>
    </row>
    <row r="206" spans="1:7" x14ac:dyDescent="0.25">
      <c r="A206" s="7">
        <f t="shared" si="15"/>
        <v>43040</v>
      </c>
      <c r="B206" s="37">
        <f>IFERROR(INDEX([1]IPCA_Livres_sa!$B:$B,MATCH($A206,[1]IPCA_Livres_sa!$A:$A,0)),"")</f>
        <v>-6.5767585299425198E-3</v>
      </c>
      <c r="C206" s="2">
        <f t="shared" si="16"/>
        <v>280.52748790300132</v>
      </c>
      <c r="D206" s="2">
        <f t="shared" si="17"/>
        <v>0.30868003571091762</v>
      </c>
      <c r="E206" s="2">
        <f t="shared" si="18"/>
        <v>1.2404489186183421</v>
      </c>
      <c r="F206" s="2">
        <f t="shared" si="19"/>
        <v>1.2404489186183421</v>
      </c>
      <c r="G206" s="2"/>
    </row>
    <row r="207" spans="1:7" x14ac:dyDescent="0.25">
      <c r="A207" s="7">
        <f t="shared" si="15"/>
        <v>43070</v>
      </c>
      <c r="B207" s="37">
        <f>IFERROR(INDEX([1]IPCA_Livres_sa!$B:$B,MATCH($A207,[1]IPCA_Livres_sa!$A:$A,0)),"")</f>
        <v>0.27668309219077403</v>
      </c>
      <c r="C207" s="2">
        <f t="shared" si="16"/>
        <v>281.30366003097646</v>
      </c>
      <c r="D207" s="2">
        <f t="shared" si="17"/>
        <v>0.41307646605761583</v>
      </c>
      <c r="E207" s="2">
        <f t="shared" si="18"/>
        <v>1.6625720170074354</v>
      </c>
      <c r="F207" s="2">
        <f t="shared" si="19"/>
        <v>1.6625720170074354</v>
      </c>
      <c r="G207" s="2"/>
    </row>
    <row r="208" spans="1:7" x14ac:dyDescent="0.25">
      <c r="A208" s="7">
        <f t="shared" si="15"/>
        <v>43101</v>
      </c>
      <c r="B208" s="37">
        <f>IFERROR(INDEX([1]IPCA_Livres_sa!$B:$B,MATCH($A208,[1]IPCA_Livres_sa!$A:$A,0)),"")</f>
        <v>0.161725344519522</v>
      </c>
      <c r="C208" s="2">
        <f t="shared" si="16"/>
        <v>281.75859934430758</v>
      </c>
      <c r="D208" s="2">
        <f t="shared" si="17"/>
        <v>0.43225028237137142</v>
      </c>
      <c r="E208" s="2">
        <f t="shared" si="18"/>
        <v>1.7402438875015136</v>
      </c>
      <c r="F208" s="2">
        <f t="shared" si="19"/>
        <v>1.7402438875015136</v>
      </c>
      <c r="G208" s="2"/>
    </row>
    <row r="209" spans="1:7" x14ac:dyDescent="0.25">
      <c r="A209" s="7">
        <f t="shared" si="15"/>
        <v>43132</v>
      </c>
      <c r="B209" s="37">
        <f>IFERROR(INDEX([1]IPCA_Livres_sa!$B:$B,MATCH($A209,[1]IPCA_Livres_sa!$A:$A,0)),"")</f>
        <v>6.5082484780568606E-2</v>
      </c>
      <c r="C209" s="2">
        <f t="shared" si="16"/>
        <v>281.94197484184377</v>
      </c>
      <c r="D209" s="2">
        <f t="shared" si="17"/>
        <v>0.5042240065014747</v>
      </c>
      <c r="E209" s="2">
        <f t="shared" si="18"/>
        <v>2.0322018795061902</v>
      </c>
      <c r="F209" s="2">
        <f t="shared" si="19"/>
        <v>2.0322018795061902</v>
      </c>
      <c r="G209" s="2"/>
    </row>
    <row r="210" spans="1:7" x14ac:dyDescent="0.25">
      <c r="A210" s="7">
        <f t="shared" si="15"/>
        <v>43160</v>
      </c>
      <c r="B210" s="37">
        <f>IFERROR(INDEX([1]IPCA_Livres_sa!$B:$B,MATCH($A210,[1]IPCA_Livres_sa!$A:$A,0)),"")</f>
        <v>6.3751427129633198E-3</v>
      </c>
      <c r="C210" s="2">
        <f t="shared" si="16"/>
        <v>281.95994904510769</v>
      </c>
      <c r="D210" s="2">
        <f t="shared" si="17"/>
        <v>0.2333026929187243</v>
      </c>
      <c r="E210" s="2">
        <f t="shared" si="18"/>
        <v>0.93648166290882795</v>
      </c>
      <c r="F210" s="2">
        <f t="shared" si="19"/>
        <v>0.93648166290882795</v>
      </c>
      <c r="G210" s="2"/>
    </row>
    <row r="211" spans="1:7" x14ac:dyDescent="0.25">
      <c r="A211" s="7">
        <f t="shared" si="15"/>
        <v>43191</v>
      </c>
      <c r="B211" s="37">
        <f>IFERROR(INDEX([1]IPCA_Livres_sa!$B:$B,MATCH($A211,[1]IPCA_Livres_sa!$A:$A,0)),"")</f>
        <v>2.6668849743879799E-2</v>
      </c>
      <c r="C211" s="2">
        <f t="shared" si="16"/>
        <v>282.03514452025644</v>
      </c>
      <c r="D211" s="2">
        <f t="shared" si="17"/>
        <v>9.8149684372517143E-2</v>
      </c>
      <c r="E211" s="2">
        <f t="shared" si="18"/>
        <v>0.39317711741992944</v>
      </c>
      <c r="F211" s="2">
        <f t="shared" si="19"/>
        <v>0.39317711741992944</v>
      </c>
      <c r="G211" s="2"/>
    </row>
    <row r="212" spans="1:7" x14ac:dyDescent="0.25">
      <c r="A212" s="7">
        <f t="shared" si="15"/>
        <v>43221</v>
      </c>
      <c r="B212" s="37">
        <f>IFERROR(INDEX([1]IPCA_Livres_sa!$B:$B,MATCH($A212,[1]IPCA_Livres_sa!$A:$A,0)),"")</f>
        <v>0.29369551513386</v>
      </c>
      <c r="C212" s="2">
        <f t="shared" si="16"/>
        <v>282.86346909081368</v>
      </c>
      <c r="D212" s="2">
        <f t="shared" si="17"/>
        <v>0.32683826148511841</v>
      </c>
      <c r="E212" s="2">
        <f t="shared" si="18"/>
        <v>1.3137764178719369</v>
      </c>
      <c r="F212" s="2">
        <f t="shared" si="19"/>
        <v>1.3137764178719369</v>
      </c>
      <c r="G212" s="2"/>
    </row>
    <row r="213" spans="1:7" x14ac:dyDescent="0.25">
      <c r="A213" s="7">
        <f t="shared" si="15"/>
        <v>43252</v>
      </c>
      <c r="B213" s="37">
        <f>IFERROR(INDEX([1]IPCA_Livres_sa!$B:$B,MATCH($A213,[1]IPCA_Livres_sa!$A:$A,0)),"")</f>
        <v>0.86298048505708203</v>
      </c>
      <c r="C213" s="2">
        <f t="shared" si="16"/>
        <v>285.30452562842288</v>
      </c>
      <c r="D213" s="2">
        <f t="shared" si="17"/>
        <v>1.1861885330317401</v>
      </c>
      <c r="E213" s="2">
        <f t="shared" si="18"/>
        <v>4.8298463134721636</v>
      </c>
      <c r="F213" s="2">
        <f t="shared" si="19"/>
        <v>4.8298463134721636</v>
      </c>
      <c r="G213" s="2"/>
    </row>
    <row r="214" spans="1:7" x14ac:dyDescent="0.25">
      <c r="A214" s="7">
        <f t="shared" si="15"/>
        <v>43282</v>
      </c>
      <c r="B214" s="37">
        <f>IFERROR(INDEX([1]IPCA_Livres_sa!$B:$B,MATCH($A214,[1]IPCA_Livres_sa!$A:$A,0)),"")</f>
        <v>0.260247201190618</v>
      </c>
      <c r="C214" s="2">
        <f t="shared" si="16"/>
        <v>286.04702267124105</v>
      </c>
      <c r="D214" s="2">
        <f t="shared" si="17"/>
        <v>1.42247454933635</v>
      </c>
      <c r="E214" s="2">
        <f t="shared" si="18"/>
        <v>5.8124596354983682</v>
      </c>
      <c r="F214" s="2">
        <f t="shared" si="19"/>
        <v>5.8124596354983682</v>
      </c>
      <c r="G214" s="2"/>
    </row>
    <row r="215" spans="1:7" x14ac:dyDescent="0.25">
      <c r="A215" s="7">
        <f t="shared" si="15"/>
        <v>43313</v>
      </c>
      <c r="B215" s="37">
        <f>IFERROR(INDEX([1]IPCA_Livres_sa!$B:$B,MATCH($A215,[1]IPCA_Livres_sa!$A:$A,0)),"")</f>
        <v>9.6407767139636905E-2</v>
      </c>
      <c r="C215" s="2">
        <f t="shared" si="16"/>
        <v>286.3227942187678</v>
      </c>
      <c r="D215" s="2">
        <f t="shared" si="17"/>
        <v>1.2229663798839718</v>
      </c>
      <c r="E215" s="2">
        <f t="shared" si="18"/>
        <v>4.9823382127593074</v>
      </c>
      <c r="F215" s="2">
        <f t="shared" si="19"/>
        <v>4.9823382127593074</v>
      </c>
      <c r="G215" s="2"/>
    </row>
    <row r="216" spans="1:7" x14ac:dyDescent="0.25">
      <c r="A216" s="7">
        <f t="shared" si="15"/>
        <v>43344</v>
      </c>
      <c r="B216" s="37">
        <f>IFERROR(INDEX([1]IPCA_Livres_sa!$B:$B,MATCH($A216,[1]IPCA_Livres_sa!$A:$A,0)),"")</f>
        <v>0.39168994040642502</v>
      </c>
      <c r="C216" s="2">
        <f t="shared" si="16"/>
        <v>287.44429180081329</v>
      </c>
      <c r="D216" s="2">
        <f t="shared" si="17"/>
        <v>0.74999377162954239</v>
      </c>
      <c r="E216" s="2">
        <f t="shared" si="18"/>
        <v>3.0338935881587759</v>
      </c>
      <c r="F216" s="2">
        <f t="shared" si="19"/>
        <v>3.0338935881587759</v>
      </c>
      <c r="G216" s="2"/>
    </row>
    <row r="217" spans="1:7" x14ac:dyDescent="0.25">
      <c r="A217" s="7">
        <f t="shared" si="15"/>
        <v>43374</v>
      </c>
      <c r="B217" s="37">
        <f>IFERROR(INDEX([1]IPCA_Livres_sa!$B:$B,MATCH($A217,[1]IPCA_Livres_sa!$A:$A,0)),"")</f>
        <v>0.27966627926977</v>
      </c>
      <c r="C217" s="2">
        <f t="shared" si="16"/>
        <v>288.24817655666595</v>
      </c>
      <c r="D217" s="2">
        <f t="shared" si="17"/>
        <v>0.76950770711385896</v>
      </c>
      <c r="E217" s="2">
        <f t="shared" si="18"/>
        <v>3.1137419689335477</v>
      </c>
      <c r="F217" s="2">
        <f t="shared" si="19"/>
        <v>3.1137419689335477</v>
      </c>
      <c r="G217" s="2"/>
    </row>
    <row r="218" spans="1:7" x14ac:dyDescent="0.25">
      <c r="A218" s="7">
        <f t="shared" si="15"/>
        <v>43405</v>
      </c>
      <c r="B218" s="37">
        <f>IFERROR(INDEX([1]IPCA_Livres_sa!$B:$B,MATCH($A218,[1]IPCA_Livres_sa!$A:$A,0)),"")</f>
        <v>0.123840545964053</v>
      </c>
      <c r="C218" s="2">
        <f t="shared" si="16"/>
        <v>288.60514467224516</v>
      </c>
      <c r="D218" s="2">
        <f t="shared" si="17"/>
        <v>0.79712495811057327</v>
      </c>
      <c r="E218" s="2">
        <f t="shared" si="18"/>
        <v>3.2268273280100068</v>
      </c>
      <c r="F218" s="2">
        <f t="shared" si="19"/>
        <v>3.2268273280100068</v>
      </c>
      <c r="G218" s="2"/>
    </row>
    <row r="219" spans="1:7" x14ac:dyDescent="0.25">
      <c r="A219" s="7">
        <f t="shared" si="15"/>
        <v>43435</v>
      </c>
      <c r="B219" s="37">
        <f>IFERROR(INDEX([1]IPCA_Livres_sa!$B:$B,MATCH($A219,[1]IPCA_Livres_sa!$A:$A,0)),"")</f>
        <v>0.23672506053234299</v>
      </c>
      <c r="C219" s="2">
        <f t="shared" si="16"/>
        <v>289.28834537566996</v>
      </c>
      <c r="D219" s="2">
        <f t="shared" si="17"/>
        <v>0.64153424766373313</v>
      </c>
      <c r="E219" s="2">
        <f t="shared" si="18"/>
        <v>2.5909367450198451</v>
      </c>
      <c r="F219" s="2">
        <f t="shared" si="19"/>
        <v>2.5909367450198451</v>
      </c>
      <c r="G219" s="2"/>
    </row>
    <row r="220" spans="1:7" x14ac:dyDescent="0.25">
      <c r="A220" s="7">
        <f t="shared" si="15"/>
        <v>43466</v>
      </c>
      <c r="B220" s="37">
        <f>IFERROR(INDEX([1]IPCA_Livres_sa!$B:$B,MATCH($A220,[1]IPCA_Livres_sa!$A:$A,0)),"")</f>
        <v>0.394363387737522</v>
      </c>
      <c r="C220" s="2">
        <f t="shared" si="16"/>
        <v>290.42919269482331</v>
      </c>
      <c r="D220" s="2">
        <f t="shared" si="17"/>
        <v>0.75664525070415767</v>
      </c>
      <c r="E220" s="2">
        <f t="shared" si="18"/>
        <v>3.0611053281164757</v>
      </c>
      <c r="F220" s="2">
        <f t="shared" si="19"/>
        <v>3.0611053281164757</v>
      </c>
      <c r="G220" s="2"/>
    </row>
    <row r="221" spans="1:7" x14ac:dyDescent="0.25">
      <c r="A221" s="7">
        <f t="shared" si="15"/>
        <v>43497</v>
      </c>
      <c r="B221" s="37">
        <f>IFERROR(INDEX([1]IPCA_Livres_sa!$B:$B,MATCH($A221,[1]IPCA_Livres_sa!$A:$A,0)),"")</f>
        <v>0.30585238606313297</v>
      </c>
      <c r="C221" s="2">
        <f t="shared" si="16"/>
        <v>291.31747731050433</v>
      </c>
      <c r="D221" s="2">
        <f t="shared" si="17"/>
        <v>0.93980744568480379</v>
      </c>
      <c r="E221" s="2">
        <f t="shared" si="18"/>
        <v>3.8125568744191707</v>
      </c>
      <c r="F221" s="2">
        <f t="shared" si="19"/>
        <v>3.8125568744191707</v>
      </c>
      <c r="G221" s="2"/>
    </row>
    <row r="222" spans="1:7" x14ac:dyDescent="0.25">
      <c r="A222" s="7">
        <f t="shared" si="15"/>
        <v>43525</v>
      </c>
      <c r="B222" s="37">
        <f>IFERROR(INDEX([1]IPCA_Livres_sa!$B:$B,MATCH($A222,[1]IPCA_Livres_sa!$A:$A,0)),"")</f>
        <v>0.67931171154381698</v>
      </c>
      <c r="C222" s="2">
        <f t="shared" si="16"/>
        <v>293.29643105164854</v>
      </c>
      <c r="D222" s="2">
        <f t="shared" si="17"/>
        <v>1.3854984965860462</v>
      </c>
      <c r="E222" s="2">
        <f t="shared" si="18"/>
        <v>5.6582378808116118</v>
      </c>
      <c r="F222" s="2">
        <f t="shared" si="19"/>
        <v>5.6582378808116118</v>
      </c>
      <c r="G222" s="2"/>
    </row>
    <row r="223" spans="1:7" x14ac:dyDescent="0.25">
      <c r="A223" s="7">
        <f t="shared" si="15"/>
        <v>43556</v>
      </c>
      <c r="B223" s="37">
        <f>IFERROR(INDEX([1]IPCA_Livres_sa!$B:$B,MATCH($A223,[1]IPCA_Livres_sa!$A:$A,0)),"")</f>
        <v>0.33240680011844398</v>
      </c>
      <c r="C223" s="2">
        <f t="shared" si="16"/>
        <v>294.2713683329689</v>
      </c>
      <c r="D223" s="2">
        <f t="shared" si="17"/>
        <v>1.3229302476431393</v>
      </c>
      <c r="E223" s="2">
        <f t="shared" si="18"/>
        <v>5.3976588475929121</v>
      </c>
      <c r="F223" s="2">
        <f t="shared" si="19"/>
        <v>5.3976588475929121</v>
      </c>
      <c r="G223" s="2"/>
    </row>
    <row r="224" spans="1:7" x14ac:dyDescent="0.25">
      <c r="A224" s="7">
        <f t="shared" si="15"/>
        <v>43586</v>
      </c>
      <c r="B224" s="37">
        <f>IFERROR(INDEX([1]IPCA_Livres_sa!$B:$B,MATCH($A224,[1]IPCA_Livres_sa!$A:$A,0)),"")</f>
        <v>-2.47693280768909E-2</v>
      </c>
      <c r="C224" s="2">
        <f t="shared" si="16"/>
        <v>294.19847929231014</v>
      </c>
      <c r="D224" s="2">
        <f t="shared" si="17"/>
        <v>0.98895610672031786</v>
      </c>
      <c r="E224" s="2">
        <f t="shared" si="18"/>
        <v>4.0148943274436411</v>
      </c>
      <c r="F224" s="2">
        <f t="shared" si="19"/>
        <v>4.0148943274436411</v>
      </c>
      <c r="G224" s="2"/>
    </row>
    <row r="225" spans="1:7" x14ac:dyDescent="0.25">
      <c r="A225" s="7">
        <f t="shared" si="15"/>
        <v>43617</v>
      </c>
      <c r="B225" s="37">
        <f>IFERROR(INDEX([1]IPCA_Livres_sa!$B:$B,MATCH($A225,[1]IPCA_Livres_sa!$A:$A,0)),"")</f>
        <v>0.166712910831471</v>
      </c>
      <c r="C225" s="2">
        <f t="shared" si="16"/>
        <v>294.68894614076032</v>
      </c>
      <c r="D225" s="2">
        <f t="shared" si="17"/>
        <v>0.47478078206364405</v>
      </c>
      <c r="E225" s="2">
        <f t="shared" si="18"/>
        <v>1.9126909959524596</v>
      </c>
      <c r="F225" s="2">
        <f t="shared" si="19"/>
        <v>1.9126909959524596</v>
      </c>
      <c r="G225" s="2"/>
    </row>
    <row r="226" spans="1:7" x14ac:dyDescent="0.25">
      <c r="A226" s="7">
        <f t="shared" si="15"/>
        <v>43647</v>
      </c>
      <c r="B226" s="37">
        <f>IFERROR(INDEX([1]IPCA_Livres_sa!$B:$B,MATCH($A226,[1]IPCA_Livres_sa!$A:$A,0)),"")</f>
        <v>0.208293114026532</v>
      </c>
      <c r="C226" s="2">
        <f t="shared" si="16"/>
        <v>295.30276292336885</v>
      </c>
      <c r="D226" s="2">
        <f t="shared" si="17"/>
        <v>0.35049097581010269</v>
      </c>
      <c r="E226" s="2">
        <f t="shared" si="18"/>
        <v>1.4093517760532359</v>
      </c>
      <c r="F226" s="2">
        <f t="shared" si="19"/>
        <v>1.4093517760532359</v>
      </c>
      <c r="G226" s="2"/>
    </row>
    <row r="227" spans="1:7" x14ac:dyDescent="0.25">
      <c r="A227" s="7">
        <f t="shared" si="15"/>
        <v>43678</v>
      </c>
      <c r="B227" s="37">
        <f>IFERROR(INDEX([1]IPCA_Livres_sa!$B:$B,MATCH($A227,[1]IPCA_Livres_sa!$A:$A,0)),"")</f>
        <v>0.172116240434176</v>
      </c>
      <c r="C227" s="2">
        <f t="shared" si="16"/>
        <v>295.81102693681083</v>
      </c>
      <c r="D227" s="2">
        <f t="shared" si="17"/>
        <v>0.54811556075329282</v>
      </c>
      <c r="E227" s="2">
        <f t="shared" si="18"/>
        <v>2.2105540416377467</v>
      </c>
      <c r="F227" s="2">
        <f t="shared" si="19"/>
        <v>2.2105540416377467</v>
      </c>
      <c r="G227" s="2"/>
    </row>
    <row r="228" spans="1:7" x14ac:dyDescent="0.25">
      <c r="A228" s="7">
        <f t="shared" si="15"/>
        <v>43709</v>
      </c>
      <c r="B228" s="37">
        <f>IFERROR(INDEX([1]IPCA_Livres_sa!$B:$B,MATCH($A228,[1]IPCA_Livres_sa!$A:$A,0)),"")</f>
        <v>-6.1392270366292301E-2</v>
      </c>
      <c r="C228" s="2">
        <f t="shared" si="16"/>
        <v>295.62942183138051</v>
      </c>
      <c r="D228" s="2">
        <f t="shared" si="17"/>
        <v>0.31914182833683302</v>
      </c>
      <c r="E228" s="2">
        <f t="shared" si="18"/>
        <v>1.282691416147097</v>
      </c>
      <c r="F228" s="2">
        <f t="shared" si="19"/>
        <v>1.282691416147097</v>
      </c>
      <c r="G228" s="2"/>
    </row>
    <row r="229" spans="1:7" x14ac:dyDescent="0.25">
      <c r="A229" s="7">
        <f t="shared" si="15"/>
        <v>43739</v>
      </c>
      <c r="B229" s="37">
        <f>IFERROR(INDEX([1]IPCA_Livres_sa!$B:$B,MATCH($A229,[1]IPCA_Livres_sa!$A:$A,0)),"")</f>
        <v>0.14395991536477401</v>
      </c>
      <c r="C229" s="2">
        <f t="shared" si="16"/>
        <v>296.05500969684238</v>
      </c>
      <c r="D229" s="2">
        <f t="shared" si="17"/>
        <v>0.25473746538184905</v>
      </c>
      <c r="E229" s="2">
        <f t="shared" si="18"/>
        <v>1.0228499483999398</v>
      </c>
      <c r="F229" s="2">
        <f t="shared" si="19"/>
        <v>1.0228499483999398</v>
      </c>
      <c r="G229" s="2"/>
    </row>
    <row r="230" spans="1:7" x14ac:dyDescent="0.25">
      <c r="A230" s="7">
        <f t="shared" si="15"/>
        <v>43770</v>
      </c>
      <c r="B230" s="37">
        <f>IFERROR(INDEX([1]IPCA_Livres_sa!$B:$B,MATCH($A230,[1]IPCA_Livres_sa!$A:$A,0)),"")</f>
        <v>0.31515667585964502</v>
      </c>
      <c r="C230" s="2">
        <f t="shared" si="16"/>
        <v>296.9880468241189</v>
      </c>
      <c r="D230" s="2">
        <f t="shared" si="17"/>
        <v>0.39789587950671557</v>
      </c>
      <c r="E230" s="2">
        <f t="shared" si="18"/>
        <v>1.601108009078378</v>
      </c>
      <c r="F230" s="2">
        <f t="shared" si="19"/>
        <v>1.601108009078378</v>
      </c>
      <c r="G230" s="2"/>
    </row>
    <row r="231" spans="1:7" x14ac:dyDescent="0.25">
      <c r="A231" s="7">
        <f t="shared" si="15"/>
        <v>43800</v>
      </c>
      <c r="B231" s="37">
        <f>IFERROR(INDEX([1]IPCA_Livres_sa!$B:$B,MATCH($A231,[1]IPCA_Livres_sa!$A:$A,0)),"")</f>
        <v>1.19108519399138</v>
      </c>
      <c r="C231" s="2">
        <f t="shared" si="16"/>
        <v>300.52542747776516</v>
      </c>
      <c r="D231" s="2">
        <f t="shared" si="17"/>
        <v>1.6561293581858649</v>
      </c>
      <c r="E231" s="2">
        <f t="shared" si="18"/>
        <v>6.7909077716549859</v>
      </c>
      <c r="F231" s="2">
        <f t="shared" si="19"/>
        <v>6.7909077716549859</v>
      </c>
      <c r="G231" s="2"/>
    </row>
    <row r="232" spans="1:7" x14ac:dyDescent="0.25">
      <c r="A232" s="7">
        <f t="shared" si="15"/>
        <v>43831</v>
      </c>
      <c r="B232" s="37">
        <f>IFERROR(INDEX([1]IPCA_Livres_sa!$B:$B,MATCH($A232,[1]IPCA_Livres_sa!$A:$A,0)),"")</f>
        <v>7.23122010436094E-2</v>
      </c>
      <c r="C232" s="2">
        <f t="shared" si="16"/>
        <v>300.74274402907002</v>
      </c>
      <c r="D232" s="2">
        <f t="shared" si="17"/>
        <v>1.5833997664919996</v>
      </c>
      <c r="E232" s="2">
        <f t="shared" si="18"/>
        <v>6.4856225723678884</v>
      </c>
      <c r="F232" s="13">
        <f t="shared" ref="F232:F255" si="20">E232*0.33</f>
        <v>2.1402554488814034</v>
      </c>
      <c r="G232" s="2"/>
    </row>
    <row r="233" spans="1:7" x14ac:dyDescent="0.25">
      <c r="A233" s="7">
        <f t="shared" si="15"/>
        <v>43862</v>
      </c>
      <c r="B233" s="37">
        <f>IFERROR(INDEX([1]IPCA_Livres_sa!$B:$B,MATCH($A233,[1]IPCA_Livres_sa!$A:$A,0)),"")</f>
        <v>0.24576661401543201</v>
      </c>
      <c r="C233" s="2">
        <f t="shared" si="16"/>
        <v>301.48186928796736</v>
      </c>
      <c r="D233" s="2">
        <f t="shared" si="17"/>
        <v>1.5131324347574804</v>
      </c>
      <c r="E233" s="2">
        <f t="shared" si="18"/>
        <v>6.1912949359758329</v>
      </c>
      <c r="F233" s="13">
        <f t="shared" si="20"/>
        <v>2.0431273288720249</v>
      </c>
      <c r="G233" s="2"/>
    </row>
    <row r="234" spans="1:7" x14ac:dyDescent="0.25">
      <c r="A234" s="7">
        <f t="shared" si="15"/>
        <v>43891</v>
      </c>
      <c r="B234" s="37">
        <f>IFERROR(INDEX([1]IPCA_Livres_sa!$B:$B,MATCH($A234,[1]IPCA_Livres_sa!$A:$A,0)),"")</f>
        <v>0.105422464641775</v>
      </c>
      <c r="C234" s="2">
        <f t="shared" si="16"/>
        <v>301.79969890501883</v>
      </c>
      <c r="D234" s="2">
        <f t="shared" si="17"/>
        <v>0.42401451283118341</v>
      </c>
      <c r="E234" s="2">
        <f t="shared" si="18"/>
        <v>1.7068758752146307</v>
      </c>
      <c r="F234" s="13">
        <f t="shared" si="20"/>
        <v>0.56326903882082813</v>
      </c>
      <c r="G234" s="2"/>
    </row>
    <row r="235" spans="1:7" x14ac:dyDescent="0.25">
      <c r="A235" s="7">
        <f t="shared" si="15"/>
        <v>43922</v>
      </c>
      <c r="B235" s="37">
        <f>IFERROR(INDEX([1]IPCA_Livres_sa!$B:$B,MATCH($A235,[1]IPCA_Livres_sa!$A:$A,0)),"")</f>
        <v>0.33194985706529201</v>
      </c>
      <c r="C235" s="2">
        <f t="shared" si="16"/>
        <v>302.8015225741575</v>
      </c>
      <c r="D235" s="2">
        <f t="shared" si="17"/>
        <v>0.68456466064845678</v>
      </c>
      <c r="E235" s="2">
        <f t="shared" si="18"/>
        <v>2.7665049113624995</v>
      </c>
      <c r="F235" s="13">
        <f t="shared" si="20"/>
        <v>0.91294662074962485</v>
      </c>
      <c r="G235" s="2"/>
    </row>
    <row r="236" spans="1:7" x14ac:dyDescent="0.25">
      <c r="A236" s="7">
        <f t="shared" si="15"/>
        <v>43952</v>
      </c>
      <c r="B236" s="37">
        <f>IFERROR(INDEX([1]IPCA_Livres_sa!$B:$B,MATCH($A236,[1]IPCA_Livres_sa!$A:$A,0)),"")</f>
        <v>-3.3098171911638799E-3</v>
      </c>
      <c r="C236" s="2">
        <f t="shared" si="16"/>
        <v>302.79150039730825</v>
      </c>
      <c r="D236" s="2">
        <f t="shared" si="17"/>
        <v>0.43439796642961159</v>
      </c>
      <c r="E236" s="2">
        <f t="shared" si="18"/>
        <v>1.7489467855563712</v>
      </c>
      <c r="F236" s="13">
        <f t="shared" si="20"/>
        <v>0.57715243923360249</v>
      </c>
      <c r="G236" s="2"/>
    </row>
    <row r="237" spans="1:7" x14ac:dyDescent="0.25">
      <c r="A237" s="7">
        <f t="shared" si="15"/>
        <v>43983</v>
      </c>
      <c r="B237" s="37">
        <f>IFERROR(INDEX([1]IPCA_Livres_sa!$B:$B,MATCH($A237,[1]IPCA_Livres_sa!$A:$A,0)),"")</f>
        <v>8.2506146814451994E-2</v>
      </c>
      <c r="C237" s="2">
        <f t="shared" si="16"/>
        <v>303.0413219971677</v>
      </c>
      <c r="D237" s="2">
        <f t="shared" si="17"/>
        <v>0.41140633892402523</v>
      </c>
      <c r="E237" s="2">
        <f t="shared" si="18"/>
        <v>1.6558085479466911</v>
      </c>
      <c r="F237" s="13">
        <f t="shared" si="20"/>
        <v>0.54641682082240806</v>
      </c>
      <c r="G237" s="2"/>
    </row>
    <row r="238" spans="1:7" x14ac:dyDescent="0.25">
      <c r="A238" s="7">
        <f t="shared" si="15"/>
        <v>44013</v>
      </c>
      <c r="B238" s="37">
        <f>IFERROR(INDEX([1]IPCA_Livres_sa!$B:$B,MATCH($A238,[1]IPCA_Livres_sa!$A:$A,0)),"")</f>
        <v>0.23167041690553999</v>
      </c>
      <c r="C238" s="2">
        <f t="shared" si="16"/>
        <v>303.7433790912346</v>
      </c>
      <c r="D238" s="2">
        <f t="shared" si="17"/>
        <v>0.3110474838667443</v>
      </c>
      <c r="E238" s="2">
        <f t="shared" si="18"/>
        <v>1.2500070146652886</v>
      </c>
      <c r="F238" s="13">
        <f t="shared" si="20"/>
        <v>0.41250231483954525</v>
      </c>
      <c r="G238" s="2"/>
    </row>
    <row r="239" spans="1:7" x14ac:dyDescent="0.25">
      <c r="A239" s="7">
        <f t="shared" si="15"/>
        <v>44044</v>
      </c>
      <c r="B239" s="37">
        <f>IFERROR(INDEX([1]IPCA_Livres_sa!$B:$B,MATCH($A239,[1]IPCA_Livres_sa!$A:$A,0)),"")</f>
        <v>0.19421052146499801</v>
      </c>
      <c r="C239" s="2">
        <f t="shared" si="16"/>
        <v>304.33328069168311</v>
      </c>
      <c r="D239" s="2">
        <f t="shared" si="17"/>
        <v>0.5091887626805347</v>
      </c>
      <c r="E239" s="2">
        <f t="shared" si="18"/>
        <v>2.0523643173062656</v>
      </c>
      <c r="F239" s="13">
        <f t="shared" si="20"/>
        <v>0.67728022471106764</v>
      </c>
      <c r="G239" s="2"/>
    </row>
    <row r="240" spans="1:7" x14ac:dyDescent="0.25">
      <c r="A240" s="7">
        <f t="shared" si="15"/>
        <v>44075</v>
      </c>
      <c r="B240" s="37">
        <f>IFERROR(INDEX([1]IPCA_Livres_sa!$B:$B,MATCH($A240,[1]IPCA_Livres_sa!$A:$A,0)),"")</f>
        <v>0.887838065690014</v>
      </c>
      <c r="C240" s="2">
        <f t="shared" si="16"/>
        <v>307.03526740422711</v>
      </c>
      <c r="D240" s="2">
        <f t="shared" si="17"/>
        <v>1.3179540601056194</v>
      </c>
      <c r="E240" s="2">
        <f t="shared" si="18"/>
        <v>5.3769551478866973</v>
      </c>
      <c r="F240" s="13">
        <f t="shared" si="20"/>
        <v>1.7743951988026101</v>
      </c>
      <c r="G240" s="2"/>
    </row>
    <row r="241" spans="1:7" x14ac:dyDescent="0.25">
      <c r="A241" s="7">
        <f t="shared" si="15"/>
        <v>44105</v>
      </c>
      <c r="B241" s="37">
        <f>IFERROR(INDEX([1]IPCA_Livres_sa!$B:$B,MATCH($A241,[1]IPCA_Livres_sa!$A:$A,0)),"")</f>
        <v>0.97433479571637505</v>
      </c>
      <c r="C241" s="2">
        <f t="shared" si="16"/>
        <v>310.02681884966734</v>
      </c>
      <c r="D241" s="2">
        <f t="shared" si="17"/>
        <v>2.0686672339104373</v>
      </c>
      <c r="E241" s="2">
        <f t="shared" si="18"/>
        <v>8.5349913449375148</v>
      </c>
      <c r="F241" s="13">
        <f t="shared" si="20"/>
        <v>2.8165471438293799</v>
      </c>
      <c r="G241" s="2"/>
    </row>
    <row r="242" spans="1:7" x14ac:dyDescent="0.25">
      <c r="A242" s="7">
        <f t="shared" si="15"/>
        <v>44136</v>
      </c>
      <c r="B242" s="37">
        <f>IFERROR(INDEX([1]IPCA_Livres_sa!$B:$B,MATCH($A242,[1]IPCA_Livres_sa!$A:$A,0)),"")</f>
        <v>1.0391706842017701</v>
      </c>
      <c r="C242" s="2">
        <f t="shared" si="16"/>
        <v>313.24852666431639</v>
      </c>
      <c r="D242" s="2">
        <f t="shared" si="17"/>
        <v>2.9294351088947179</v>
      </c>
      <c r="E242" s="2">
        <f t="shared" si="18"/>
        <v>12.242765167181769</v>
      </c>
      <c r="F242" s="13">
        <f t="shared" si="20"/>
        <v>4.0401125051699838</v>
      </c>
      <c r="G242" s="2"/>
    </row>
    <row r="243" spans="1:7" x14ac:dyDescent="0.25">
      <c r="A243" s="7">
        <f t="shared" si="15"/>
        <v>44166</v>
      </c>
      <c r="B243" s="37">
        <f>IFERROR(INDEX([1]IPCA_Livres_sa!$B:$B,MATCH($A243,[1]IPCA_Livres_sa!$A:$A,0)),"")</f>
        <v>0.95164962401993902</v>
      </c>
      <c r="C243" s="2">
        <f t="shared" si="16"/>
        <v>316.22955509056538</v>
      </c>
      <c r="D243" s="2">
        <f t="shared" si="17"/>
        <v>2.9945379773697267</v>
      </c>
      <c r="E243" s="2">
        <f t="shared" si="18"/>
        <v>12.527008900555803</v>
      </c>
      <c r="F243" s="13">
        <f t="shared" si="20"/>
        <v>4.1339129371834149</v>
      </c>
      <c r="G243" s="2"/>
    </row>
    <row r="244" spans="1:7" x14ac:dyDescent="0.25">
      <c r="A244" s="7">
        <f t="shared" si="15"/>
        <v>44197</v>
      </c>
      <c r="B244" s="37">
        <f>IFERROR(INDEX([1]IPCA_Livres_sa!$B:$B,MATCH($A244,[1]IPCA_Livres_sa!$A:$A,0)),"")</f>
        <v>0.374089356342793</v>
      </c>
      <c r="C244" s="2">
        <f t="shared" si="16"/>
        <v>317.41253619776938</v>
      </c>
      <c r="D244" s="2">
        <f t="shared" si="17"/>
        <v>2.3822833700343216</v>
      </c>
      <c r="E244" s="2">
        <f t="shared" si="18"/>
        <v>9.8750901765821695</v>
      </c>
      <c r="F244" s="13">
        <f t="shared" si="20"/>
        <v>3.2587797582721163</v>
      </c>
      <c r="G244" s="2"/>
    </row>
    <row r="245" spans="1:7" x14ac:dyDescent="0.25">
      <c r="A245" s="7">
        <f t="shared" si="15"/>
        <v>44228</v>
      </c>
      <c r="B245" s="37">
        <f>IFERROR(INDEX([1]IPCA_Livres_sa!$B:$B,MATCH($A245,[1]IPCA_Livres_sa!$A:$A,0)),"")</f>
        <v>0.41087499671476602</v>
      </c>
      <c r="C245" s="2">
        <f t="shared" si="16"/>
        <v>318.71670494544423</v>
      </c>
      <c r="D245" s="2">
        <f t="shared" si="17"/>
        <v>1.7456357542545264</v>
      </c>
      <c r="E245" s="2">
        <f t="shared" si="18"/>
        <v>7.1675147052687294</v>
      </c>
      <c r="F245" s="13">
        <f t="shared" si="20"/>
        <v>2.3652798527386807</v>
      </c>
      <c r="G245" s="2"/>
    </row>
    <row r="246" spans="1:7" x14ac:dyDescent="0.25">
      <c r="A246" s="7">
        <f t="shared" si="15"/>
        <v>44256</v>
      </c>
      <c r="B246" s="37">
        <f>IFERROR(INDEX([1]IPCA_Livres_sa!$B:$B,MATCH($A246,[1]IPCA_Livres_sa!$A:$A,0)),"")</f>
        <v>0.189040392245792</v>
      </c>
      <c r="C246" s="2">
        <f t="shared" si="16"/>
        <v>319.31920825462595</v>
      </c>
      <c r="D246" s="2">
        <f t="shared" si="17"/>
        <v>0.97702859025170508</v>
      </c>
      <c r="E246" s="2">
        <f t="shared" si="18"/>
        <v>3.9657634268916553</v>
      </c>
      <c r="F246" s="13">
        <f t="shared" si="20"/>
        <v>1.3087019308742462</v>
      </c>
      <c r="G246" s="2"/>
    </row>
    <row r="247" spans="1:7" x14ac:dyDescent="0.25">
      <c r="A247" s="7">
        <f t="shared" si="15"/>
        <v>44287</v>
      </c>
      <c r="B247" s="37">
        <f>IFERROR(INDEX([1]IPCA_Livres_sa!$B:$B,MATCH($A247,[1]IPCA_Livres_sa!$A:$A,0)),"")</f>
        <v>0.30137027504732899</v>
      </c>
      <c r="C247" s="2">
        <f t="shared" si="16"/>
        <v>320.28154143082185</v>
      </c>
      <c r="D247" s="2">
        <f t="shared" si="17"/>
        <v>0.90387269117337965</v>
      </c>
      <c r="E247" s="2">
        <f t="shared" si="18"/>
        <v>3.6648059631469332</v>
      </c>
      <c r="F247" s="13">
        <f t="shared" si="20"/>
        <v>1.209385967838488</v>
      </c>
      <c r="G247" s="2"/>
    </row>
    <row r="248" spans="1:7" x14ac:dyDescent="0.25">
      <c r="A248" s="7">
        <f t="shared" si="15"/>
        <v>44317</v>
      </c>
      <c r="B248" s="37">
        <f>IFERROR(INDEX([1]IPCA_Livres_sa!$B:$B,MATCH($A248,[1]IPCA_Livres_sa!$A:$A,0)),"")</f>
        <v>0.49048670669272598</v>
      </c>
      <c r="C248" s="2">
        <f t="shared" si="16"/>
        <v>321.85247981553056</v>
      </c>
      <c r="D248" s="2">
        <f t="shared" si="17"/>
        <v>0.98387527902659144</v>
      </c>
      <c r="E248" s="2">
        <f t="shared" si="18"/>
        <v>3.9939636476973517</v>
      </c>
      <c r="F248" s="13">
        <f t="shared" si="20"/>
        <v>1.3180080037401261</v>
      </c>
      <c r="G248" s="2"/>
    </row>
    <row r="249" spans="1:7" x14ac:dyDescent="0.25">
      <c r="A249" s="7">
        <f t="shared" si="15"/>
        <v>44348</v>
      </c>
      <c r="B249" s="37">
        <f>IFERROR(INDEX([1]IPCA_Livres_sa!$B:$B,MATCH($A249,[1]IPCA_Livres_sa!$A:$A,0)),"")</f>
        <v>0.52394306595172202</v>
      </c>
      <c r="C249" s="2">
        <f t="shared" si="16"/>
        <v>323.53880356611768</v>
      </c>
      <c r="D249" s="2">
        <f t="shared" si="17"/>
        <v>1.3214348534044351</v>
      </c>
      <c r="E249" s="2">
        <f t="shared" si="18"/>
        <v>5.3914368576736482</v>
      </c>
      <c r="F249" s="13">
        <f t="shared" si="20"/>
        <v>1.7791741630323039</v>
      </c>
      <c r="G249" s="2"/>
    </row>
    <row r="250" spans="1:7" x14ac:dyDescent="0.25">
      <c r="A250" s="7">
        <f t="shared" si="15"/>
        <v>44378</v>
      </c>
      <c r="B250" s="37">
        <f>IFERROR(INDEX([1]IPCA_Livres_sa!$B:$B,MATCH($A250,[1]IPCA_Livres_sa!$A:$A,0)),"")</f>
        <v>0.84146374228605902</v>
      </c>
      <c r="C250" s="2">
        <f t="shared" si="16"/>
        <v>326.2612652903527</v>
      </c>
      <c r="D250" s="2">
        <f t="shared" si="17"/>
        <v>1.8670210692808276</v>
      </c>
      <c r="E250" s="2">
        <f t="shared" si="18"/>
        <v>7.6798456887632538</v>
      </c>
      <c r="F250" s="13">
        <f t="shared" si="20"/>
        <v>2.534349077291874</v>
      </c>
      <c r="G250" s="2"/>
    </row>
    <row r="251" spans="1:7" x14ac:dyDescent="0.25">
      <c r="A251" s="7">
        <f t="shared" si="15"/>
        <v>44409</v>
      </c>
      <c r="B251" s="37">
        <f>IFERROR(INDEX([1]IPCA_Livres_sa!$B:$B,MATCH($A251,[1]IPCA_Livres_sa!$A:$A,0)),"")</f>
        <v>1.00580827462988</v>
      </c>
      <c r="C251" s="2">
        <f t="shared" si="16"/>
        <v>329.54282809355522</v>
      </c>
      <c r="D251" s="2">
        <f t="shared" si="17"/>
        <v>2.3894015924414758</v>
      </c>
      <c r="E251" s="2">
        <f t="shared" si="18"/>
        <v>9.9056500302149963</v>
      </c>
      <c r="F251" s="13">
        <f t="shared" si="20"/>
        <v>3.2688645099709488</v>
      </c>
      <c r="G251" s="2"/>
    </row>
    <row r="252" spans="1:7" x14ac:dyDescent="0.25">
      <c r="A252" s="7">
        <f t="shared" si="15"/>
        <v>44440</v>
      </c>
      <c r="B252" s="37">
        <f>IFERROR(INDEX([1]IPCA_Livres_sa!$B:$B,MATCH($A252,[1]IPCA_Livres_sa!$A:$A,0)),"")</f>
        <v>1.0031872119627501</v>
      </c>
      <c r="C252" s="2">
        <f t="shared" si="16"/>
        <v>332.84875960293016</v>
      </c>
      <c r="D252" s="2">
        <f t="shared" si="17"/>
        <v>2.8775392423400437</v>
      </c>
      <c r="E252" s="2">
        <f t="shared" si="18"/>
        <v>12.016570134187333</v>
      </c>
      <c r="F252" s="13">
        <f t="shared" si="20"/>
        <v>3.9654681442818203</v>
      </c>
      <c r="G252" s="2"/>
    </row>
    <row r="253" spans="1:7" x14ac:dyDescent="0.25">
      <c r="A253" s="7">
        <f t="shared" si="15"/>
        <v>44470</v>
      </c>
      <c r="B253" s="37">
        <f>IFERROR(INDEX([1]IPCA_Livres_sa!$B:$B,MATCH($A253,[1]IPCA_Livres_sa!$A:$A,0)),"")</f>
        <v>1.06761464189431</v>
      </c>
      <c r="C253" s="2">
        <f t="shared" si="16"/>
        <v>336.40230169581463</v>
      </c>
      <c r="D253" s="2">
        <f t="shared" si="17"/>
        <v>3.1082563222566417</v>
      </c>
      <c r="E253" s="2">
        <f t="shared" si="18"/>
        <v>13.024805936525418</v>
      </c>
      <c r="F253" s="13">
        <f t="shared" si="20"/>
        <v>4.298185959053388</v>
      </c>
      <c r="G253" s="2"/>
    </row>
    <row r="254" spans="1:7" x14ac:dyDescent="0.25">
      <c r="A254" s="7">
        <f t="shared" si="15"/>
        <v>44501</v>
      </c>
      <c r="B254" s="37">
        <f>IFERROR(INDEX([1]IPCA_Livres_sa!$B:$B,MATCH($A254,[1]IPCA_Livres_sa!$A:$A,0)),"")</f>
        <v>0.43495398249536799</v>
      </c>
      <c r="C254" s="2">
        <f t="shared" si="16"/>
        <v>337.8654969042467</v>
      </c>
      <c r="D254" s="2">
        <f t="shared" si="17"/>
        <v>2.5255196293723303</v>
      </c>
      <c r="E254" s="2">
        <f t="shared" si="18"/>
        <v>10.491257521078023</v>
      </c>
      <c r="F254" s="13">
        <f t="shared" si="20"/>
        <v>3.4621149819557475</v>
      </c>
      <c r="G254" s="2"/>
    </row>
    <row r="255" spans="1:7" x14ac:dyDescent="0.25">
      <c r="A255" s="7">
        <f t="shared" si="15"/>
        <v>44531</v>
      </c>
      <c r="B255" s="37">
        <f>IFERROR(INDEX([1]IPCA_Livres_sa!$B:$B,MATCH($A255,[1]IPCA_Livres_sa!$A:$A,0)),"")</f>
        <v>0.81265123726934196</v>
      </c>
      <c r="C255" s="2">
        <f t="shared" si="16"/>
        <v>340.6111650451453</v>
      </c>
      <c r="D255" s="2">
        <f t="shared" si="17"/>
        <v>2.3321118731147505</v>
      </c>
      <c r="E255" s="2">
        <f t="shared" si="18"/>
        <v>9.6598753251895921</v>
      </c>
      <c r="F255" s="13">
        <f t="shared" si="20"/>
        <v>3.1877588573125655</v>
      </c>
      <c r="G255" s="2"/>
    </row>
    <row r="256" spans="1:7" x14ac:dyDescent="0.25">
      <c r="A256" s="7">
        <f t="shared" si="15"/>
        <v>44562</v>
      </c>
      <c r="B256" s="37">
        <f>IFERROR(INDEX([1]IPCA_Livres_sa!$B:$B,MATCH($A256,[1]IPCA_Livres_sa!$A:$A,0)),"")</f>
        <v>0.77201827464388895</v>
      </c>
      <c r="C256" s="2">
        <f t="shared" si="16"/>
        <v>343.24074548477125</v>
      </c>
      <c r="D256" s="2">
        <f t="shared" si="17"/>
        <v>2.0328171818337237</v>
      </c>
      <c r="E256" s="2">
        <f t="shared" si="18"/>
        <v>8.3825866666331628</v>
      </c>
      <c r="F256" s="13">
        <f>E256*0.33</f>
        <v>2.7662535999889437</v>
      </c>
      <c r="G256" s="2"/>
    </row>
    <row r="257" spans="1:7" x14ac:dyDescent="0.25">
      <c r="A257" s="7">
        <f t="shared" si="15"/>
        <v>44593</v>
      </c>
      <c r="B257" s="37">
        <f>IFERROR(INDEX([1]IPCA_Livres_sa!$B:$B,MATCH($A257,[1]IPCA_Livres_sa!$A:$A,0)),"")</f>
        <v>1.16550272633739</v>
      </c>
      <c r="C257" s="2">
        <f t="shared" si="16"/>
        <v>347.24122573129705</v>
      </c>
      <c r="D257" s="2">
        <f t="shared" si="17"/>
        <v>2.7749885421734843</v>
      </c>
      <c r="E257" s="2">
        <f t="shared" si="18"/>
        <v>11.570594739763118</v>
      </c>
      <c r="F257" s="13">
        <f t="shared" ref="F257:F262" si="21">E257*0.33</f>
        <v>3.818296264121829</v>
      </c>
      <c r="G257" s="2"/>
    </row>
    <row r="258" spans="1:7" x14ac:dyDescent="0.25">
      <c r="A258" s="7">
        <f t="shared" si="15"/>
        <v>44621</v>
      </c>
      <c r="B258" s="37">
        <f>IFERROR(INDEX([1]IPCA_Livres_sa!$B:$B,MATCH($A258,[1]IPCA_Livres_sa!$A:$A,0)),"")</f>
        <v>1.2654340382689799</v>
      </c>
      <c r="C258" s="2">
        <f t="shared" si="16"/>
        <v>351.6353343966033</v>
      </c>
      <c r="D258" s="2">
        <f t="shared" si="17"/>
        <v>3.2365848459479762</v>
      </c>
      <c r="E258" s="2">
        <f t="shared" si="18"/>
        <v>13.588539921230502</v>
      </c>
      <c r="F258" s="13">
        <f t="shared" si="21"/>
        <v>4.4842181740060658</v>
      </c>
      <c r="G258" s="2"/>
    </row>
    <row r="259" spans="1:7" x14ac:dyDescent="0.25">
      <c r="A259" s="7">
        <f t="shared" si="15"/>
        <v>44652</v>
      </c>
      <c r="B259" s="37">
        <f>IFERROR(INDEX([1]IPCA_Livres_sa!$B:$B,MATCH($A259,[1]IPCA_Livres_sa!$A:$A,0)),"")</f>
        <v>1.17642061751306</v>
      </c>
      <c r="C259" s="2">
        <f t="shared" si="16"/>
        <v>355.77204496890596</v>
      </c>
      <c r="D259" s="2">
        <f t="shared" si="17"/>
        <v>3.6508775980067076</v>
      </c>
      <c r="E259" s="2">
        <f t="shared" si="18"/>
        <v>15.422887369465554</v>
      </c>
      <c r="F259" s="13">
        <f t="shared" si="21"/>
        <v>5.0895528319236334</v>
      </c>
      <c r="G259" s="2"/>
    </row>
    <row r="260" spans="1:7" x14ac:dyDescent="0.25">
      <c r="A260" s="7">
        <f t="shared" si="15"/>
        <v>44682</v>
      </c>
      <c r="B260" s="37">
        <f>IFERROR(INDEX([1]IPCA_Livres_sa!$B:$B,MATCH($A260,[1]IPCA_Livres_sa!$A:$A,0)),"")</f>
        <v>0.96128617659650795</v>
      </c>
      <c r="C260" s="2">
        <f t="shared" si="16"/>
        <v>359.19203245738674</v>
      </c>
      <c r="D260" s="2">
        <f t="shared" si="17"/>
        <v>3.4416439755737605</v>
      </c>
      <c r="E260" s="2">
        <f t="shared" si="18"/>
        <v>14.493717389278826</v>
      </c>
      <c r="F260" s="13">
        <f t="shared" si="21"/>
        <v>4.7829267384620131</v>
      </c>
      <c r="G260" s="2"/>
    </row>
    <row r="261" spans="1:7" x14ac:dyDescent="0.25">
      <c r="A261" s="7">
        <f t="shared" si="15"/>
        <v>44713</v>
      </c>
      <c r="B261" s="37">
        <f>IFERROR(INDEX([1]IPCA_Livres_sa!$B:$B,MATCH($A261,[1]IPCA_Livres_sa!$A:$A,0)),"")</f>
        <v>0.87689498467984295</v>
      </c>
      <c r="C261" s="2">
        <f t="shared" si="16"/>
        <v>362.34176937537518</v>
      </c>
      <c r="D261" s="2">
        <f t="shared" si="17"/>
        <v>3.0447551572551301</v>
      </c>
      <c r="E261" s="2">
        <f t="shared" si="18"/>
        <v>12.746629212321835</v>
      </c>
      <c r="F261" s="13">
        <f t="shared" si="21"/>
        <v>4.2063876400662057</v>
      </c>
      <c r="G261" s="2"/>
    </row>
    <row r="262" spans="1:7" x14ac:dyDescent="0.25">
      <c r="A262" s="7">
        <f t="shared" ref="A262:A303" si="22">EDATE(A261,1)</f>
        <v>44743</v>
      </c>
      <c r="B262" s="37">
        <f>IFERROR(INDEX([1]IPCA_Livres_sa!$B:$B,MATCH($A262,[1]IPCA_Livres_sa!$A:$A,0)),"")</f>
        <v>0.74524510946982303</v>
      </c>
      <c r="C262" s="2">
        <f t="shared" ref="C262:C303" si="23">IFERROR(C261*(1+B262/100),"")</f>
        <v>365.04210369121159</v>
      </c>
      <c r="D262" s="2">
        <f t="shared" si="17"/>
        <v>2.6056175164397288</v>
      </c>
      <c r="E262" s="2">
        <f t="shared" si="18"/>
        <v>10.836946785913737</v>
      </c>
      <c r="F262" s="13">
        <f t="shared" si="21"/>
        <v>3.5761924393515332</v>
      </c>
      <c r="G262" s="2"/>
    </row>
    <row r="263" spans="1:7" x14ac:dyDescent="0.25">
      <c r="A263" s="7">
        <f t="shared" si="22"/>
        <v>44774</v>
      </c>
      <c r="B263" s="37">
        <f>IFERROR(INDEX([1]IPCA_Livres_sa!$B:$B,MATCH($A263,[1]IPCA_Livres_sa!$A:$A,0)),"")</f>
        <v>0.51464753244288597</v>
      </c>
      <c r="C263" s="2">
        <f t="shared" si="23"/>
        <v>366.92078387023599</v>
      </c>
      <c r="D263" s="2">
        <f t="shared" si="17"/>
        <v>2.151704579852054</v>
      </c>
      <c r="E263" s="2">
        <f t="shared" si="18"/>
        <v>8.8886145234983402</v>
      </c>
      <c r="F263" s="13"/>
      <c r="G263" s="2"/>
    </row>
    <row r="264" spans="1:7" x14ac:dyDescent="0.25">
      <c r="A264" s="7">
        <f t="shared" si="22"/>
        <v>44805</v>
      </c>
      <c r="B264" s="37">
        <f>IFERROR(INDEX([1]IPCA_Livres_sa!$B:$B,MATCH($A264,[1]IPCA_Livres_sa!$A:$A,0)),"")</f>
        <v>0.141000226604935</v>
      </c>
      <c r="C264" s="2">
        <f t="shared" si="23"/>
        <v>367.43814300695362</v>
      </c>
      <c r="D264" s="2">
        <f t="shared" ref="D264:D327" si="24">IFERROR(100*(C264/C261-1),"")</f>
        <v>1.4065101134665969</v>
      </c>
      <c r="E264" s="2">
        <f t="shared" ref="E264:E327" si="25">IFERROR(100*((1+D264/100)^4-1),"")</f>
        <v>5.7458535924766574</v>
      </c>
      <c r="F264" s="13"/>
      <c r="G264" s="2"/>
    </row>
    <row r="265" spans="1:7" x14ac:dyDescent="0.25">
      <c r="A265" s="7">
        <f t="shared" si="22"/>
        <v>44835</v>
      </c>
      <c r="B265" s="37">
        <f>IFERROR(INDEX([1]IPCA_Livres_sa!$B:$B,MATCH($A265,[1]IPCA_Livres_sa!$A:$A,0)),"")</f>
        <v>0.55585107331099404</v>
      </c>
      <c r="C265" s="2">
        <f t="shared" si="23"/>
        <v>369.48055186861177</v>
      </c>
      <c r="D265" s="2">
        <f t="shared" si="24"/>
        <v>1.215872945208174</v>
      </c>
      <c r="E265" s="2">
        <f t="shared" si="25"/>
        <v>4.9529137803334899</v>
      </c>
      <c r="F265" s="13"/>
      <c r="G265" s="2"/>
    </row>
    <row r="266" spans="1:7" x14ac:dyDescent="0.25">
      <c r="A266" s="7">
        <f t="shared" si="22"/>
        <v>44866</v>
      </c>
      <c r="B266" s="37">
        <f>IFERROR(INDEX([1]IPCA_Livres_sa!$B:$B,MATCH($A266,[1]IPCA_Livres_sa!$A:$A,0)),"")</f>
        <v>0.26808362502845401</v>
      </c>
      <c r="C266" s="2">
        <f t="shared" si="23"/>
        <v>370.47106872583629</v>
      </c>
      <c r="D266" s="2">
        <f t="shared" si="24"/>
        <v>0.96758892155204279</v>
      </c>
      <c r="E266" s="2">
        <f t="shared" si="25"/>
        <v>3.9268926156588835</v>
      </c>
      <c r="F266" s="13"/>
      <c r="G266" s="2"/>
    </row>
    <row r="267" spans="1:7" x14ac:dyDescent="0.25">
      <c r="A267" s="7">
        <f t="shared" si="22"/>
        <v>44896</v>
      </c>
      <c r="B267" s="37">
        <f>IFERROR(INDEX([1]IPCA_Livres_sa!$B:$B,MATCH($A267,[1]IPCA_Livres_sa!$A:$A,0)),"")</f>
        <v>0.557758226834983</v>
      </c>
      <c r="C267" s="2">
        <f t="shared" si="23"/>
        <v>372.53740158969816</v>
      </c>
      <c r="D267" s="2">
        <f t="shared" si="24"/>
        <v>1.3877869458555514</v>
      </c>
      <c r="E267" s="2">
        <f t="shared" si="25"/>
        <v>5.6677777738954438</v>
      </c>
      <c r="F267" s="13"/>
      <c r="G267" s="2"/>
    </row>
    <row r="268" spans="1:7" x14ac:dyDescent="0.25">
      <c r="A268" s="7">
        <f t="shared" si="22"/>
        <v>44927</v>
      </c>
      <c r="B268" s="37">
        <f>IFERROR(INDEX([1]IPCA_Livres_sa!$B:$B,MATCH($A268,[1]IPCA_Livres_sa!$A:$A,0)),"")</f>
        <v>0.45172070228523997</v>
      </c>
      <c r="C268" s="2">
        <f t="shared" si="23"/>
        <v>374.2202301564343</v>
      </c>
      <c r="D268" s="2">
        <f t="shared" si="24"/>
        <v>1.2827950656271625</v>
      </c>
      <c r="E268" s="2">
        <f t="shared" si="25"/>
        <v>5.2307611293418654</v>
      </c>
      <c r="F268" s="13"/>
      <c r="G268" s="2"/>
    </row>
    <row r="269" spans="1:7" x14ac:dyDescent="0.25">
      <c r="A269" s="7">
        <f t="shared" si="22"/>
        <v>44958</v>
      </c>
      <c r="B269" s="37">
        <f>IFERROR(INDEX([1]IPCA_Livres_sa!$B:$B,MATCH($A269,[1]IPCA_Livres_sa!$A:$A,0)),"")</f>
        <v>0.59198974340707999</v>
      </c>
      <c r="C269" s="2">
        <f t="shared" si="23"/>
        <v>376.43557553671479</v>
      </c>
      <c r="D269" s="2">
        <f t="shared" si="24"/>
        <v>1.6099791088659776</v>
      </c>
      <c r="E269" s="2">
        <f t="shared" si="25"/>
        <v>6.5971143653752451</v>
      </c>
      <c r="F269" s="13"/>
      <c r="G269" s="2"/>
    </row>
    <row r="270" spans="1:7" x14ac:dyDescent="0.25">
      <c r="A270" s="7">
        <f t="shared" si="22"/>
        <v>44986</v>
      </c>
      <c r="B270" s="37">
        <f>IFERROR(INDEX([1]IPCA_Livres_sa!$B:$B,MATCH($A270,[1]IPCA_Livres_sa!$A:$A,0)),"")</f>
        <v>0.34265858213602501</v>
      </c>
      <c r="C270" s="2">
        <f t="shared" si="23"/>
        <v>377.72546434250449</v>
      </c>
      <c r="D270" s="2">
        <f t="shared" si="24"/>
        <v>1.3926286946405186</v>
      </c>
      <c r="E270" s="2">
        <f t="shared" si="25"/>
        <v>5.6879637745738343</v>
      </c>
      <c r="F270" s="13"/>
      <c r="G270" s="2"/>
    </row>
    <row r="271" spans="1:7" x14ac:dyDescent="0.25">
      <c r="A271" s="7">
        <f t="shared" si="22"/>
        <v>45017</v>
      </c>
      <c r="B271" s="37">
        <f>IFERROR(INDEX([1]IPCA_Livres_sa!$B:$B,MATCH($A271,[1]IPCA_Livres_sa!$A:$A,0)),"")</f>
        <v>0.35251102934740403</v>
      </c>
      <c r="C271" s="2">
        <f t="shared" si="23"/>
        <v>379.05698826496553</v>
      </c>
      <c r="D271" s="2">
        <f t="shared" si="24"/>
        <v>1.292489747683967</v>
      </c>
      <c r="E271" s="2">
        <f t="shared" si="25"/>
        <v>5.2710572233065189</v>
      </c>
      <c r="F271" s="13"/>
      <c r="G271" s="2"/>
    </row>
    <row r="272" spans="1:7" x14ac:dyDescent="0.25">
      <c r="A272" s="7">
        <f t="shared" si="22"/>
        <v>45047</v>
      </c>
      <c r="B272" s="37">
        <f>IFERROR(INDEX([1]IPCA_Livres_sa!$B:$B,MATCH($A272,[1]IPCA_Livres_sa!$A:$A,0)),"")</f>
        <v>0.35974665962566699</v>
      </c>
      <c r="C272" s="2">
        <f t="shared" si="23"/>
        <v>380.42063311832635</v>
      </c>
      <c r="D272" s="2">
        <f t="shared" si="24"/>
        <v>1.058629375273501</v>
      </c>
      <c r="E272" s="2">
        <f t="shared" si="25"/>
        <v>4.3022350870532078</v>
      </c>
      <c r="F272" s="13"/>
      <c r="G272" s="2"/>
    </row>
    <row r="273" spans="1:7" x14ac:dyDescent="0.25">
      <c r="A273" s="7">
        <f t="shared" si="22"/>
        <v>45078</v>
      </c>
      <c r="B273" s="37">
        <f>IFERROR(INDEX([1]IPCA_Livres_sa!$B:$B,MATCH($A273,[1]IPCA_Livres_sa!$A:$A,0)),"")</f>
        <v>0.41318458500639599</v>
      </c>
      <c r="C273" s="2">
        <f t="shared" si="23"/>
        <v>381.99247253255498</v>
      </c>
      <c r="D273" s="2">
        <f t="shared" si="24"/>
        <v>1.129658599395178</v>
      </c>
      <c r="E273" s="2">
        <f t="shared" si="25"/>
        <v>4.5957803749927306</v>
      </c>
      <c r="F273" s="13"/>
      <c r="G273" s="2"/>
    </row>
    <row r="274" spans="1:7" x14ac:dyDescent="0.25">
      <c r="A274" s="7">
        <f t="shared" si="22"/>
        <v>45108</v>
      </c>
      <c r="B274" s="37" t="str">
        <f>IFERROR(INDEX([1]IPCA_Livres_sa!$B:$B,MATCH($A274,[1]IPCA_Livres_sa!$A:$A,0)),"")</f>
        <v/>
      </c>
      <c r="C274" s="2" t="str">
        <f t="shared" si="23"/>
        <v/>
      </c>
      <c r="D274" s="2" t="str">
        <f t="shared" si="24"/>
        <v/>
      </c>
      <c r="E274" s="2" t="str">
        <f t="shared" si="25"/>
        <v/>
      </c>
      <c r="F274" s="13"/>
      <c r="G274" s="2"/>
    </row>
    <row r="275" spans="1:7" x14ac:dyDescent="0.25">
      <c r="A275" s="7">
        <f t="shared" si="22"/>
        <v>45139</v>
      </c>
      <c r="B275" s="37" t="str">
        <f>IFERROR(INDEX([1]IPCA_Livres_sa!$B:$B,MATCH($A275,[1]IPCA_Livres_sa!$A:$A,0)),"")</f>
        <v/>
      </c>
      <c r="C275" s="2" t="str">
        <f t="shared" si="23"/>
        <v/>
      </c>
      <c r="D275" s="2" t="str">
        <f t="shared" si="24"/>
        <v/>
      </c>
      <c r="E275" s="2" t="str">
        <f t="shared" si="25"/>
        <v/>
      </c>
      <c r="F275" s="13"/>
      <c r="G275" s="2"/>
    </row>
    <row r="276" spans="1:7" x14ac:dyDescent="0.25">
      <c r="A276" s="7">
        <f t="shared" si="22"/>
        <v>45170</v>
      </c>
      <c r="B276" s="37" t="str">
        <f>IFERROR(INDEX([1]IPCA_Livres_sa!$B:$B,MATCH($A276,[1]IPCA_Livres_sa!$A:$A,0)),"")</f>
        <v/>
      </c>
      <c r="C276" s="2" t="str">
        <f t="shared" si="23"/>
        <v/>
      </c>
      <c r="D276" s="2" t="str">
        <f t="shared" si="24"/>
        <v/>
      </c>
      <c r="E276" s="2" t="str">
        <f t="shared" si="25"/>
        <v/>
      </c>
      <c r="F276" s="13"/>
      <c r="G276" s="2"/>
    </row>
    <row r="277" spans="1:7" x14ac:dyDescent="0.25">
      <c r="A277" s="7">
        <f t="shared" si="22"/>
        <v>45200</v>
      </c>
      <c r="B277" s="37" t="str">
        <f>IFERROR(INDEX([1]IPCA_Livres_sa!$B:$B,MATCH($A277,[1]IPCA_Livres_sa!$A:$A,0)),"")</f>
        <v/>
      </c>
      <c r="C277" s="2" t="str">
        <f t="shared" si="23"/>
        <v/>
      </c>
      <c r="D277" s="2" t="str">
        <f t="shared" si="24"/>
        <v/>
      </c>
      <c r="E277" s="2" t="str">
        <f t="shared" si="25"/>
        <v/>
      </c>
      <c r="F277" s="13"/>
      <c r="G277" s="2"/>
    </row>
    <row r="278" spans="1:7" x14ac:dyDescent="0.25">
      <c r="A278" s="7">
        <f t="shared" si="22"/>
        <v>45231</v>
      </c>
      <c r="B278" s="37" t="str">
        <f>IFERROR(INDEX([1]IPCA_Livres_sa!$B:$B,MATCH($A278,[1]IPCA_Livres_sa!$A:$A,0)),"")</f>
        <v/>
      </c>
      <c r="C278" s="2" t="str">
        <f t="shared" si="23"/>
        <v/>
      </c>
      <c r="D278" s="2" t="str">
        <f t="shared" si="24"/>
        <v/>
      </c>
      <c r="E278" s="2" t="str">
        <f t="shared" si="25"/>
        <v/>
      </c>
      <c r="F278" s="13"/>
      <c r="G278" s="2"/>
    </row>
    <row r="279" spans="1:7" x14ac:dyDescent="0.25">
      <c r="A279" s="7">
        <f t="shared" si="22"/>
        <v>45261</v>
      </c>
      <c r="B279" s="37" t="str">
        <f>IFERROR(INDEX([1]IPCA_Livres_sa!$B:$B,MATCH($A279,[1]IPCA_Livres_sa!$A:$A,0)),"")</f>
        <v/>
      </c>
      <c r="C279" s="2" t="str">
        <f t="shared" si="23"/>
        <v/>
      </c>
      <c r="D279" s="2" t="str">
        <f t="shared" si="24"/>
        <v/>
      </c>
      <c r="E279" s="2" t="str">
        <f t="shared" si="25"/>
        <v/>
      </c>
      <c r="F279" s="13"/>
      <c r="G279" s="2"/>
    </row>
    <row r="280" spans="1:7" x14ac:dyDescent="0.25">
      <c r="A280" s="7">
        <f t="shared" si="22"/>
        <v>45292</v>
      </c>
      <c r="B280" s="37" t="str">
        <f>IFERROR(INDEX([1]IPCA_Livres_sa!$B:$B,MATCH($A280,[1]IPCA_Livres_sa!$A:$A,0)),"")</f>
        <v/>
      </c>
      <c r="C280" s="2" t="str">
        <f t="shared" si="23"/>
        <v/>
      </c>
      <c r="D280" s="2" t="str">
        <f t="shared" si="24"/>
        <v/>
      </c>
      <c r="E280" s="2" t="str">
        <f t="shared" si="25"/>
        <v/>
      </c>
      <c r="F280" s="13"/>
      <c r="G280" s="2"/>
    </row>
    <row r="281" spans="1:7" x14ac:dyDescent="0.25">
      <c r="A281" s="7">
        <f t="shared" si="22"/>
        <v>45323</v>
      </c>
      <c r="B281" s="37" t="str">
        <f>IFERROR(INDEX([1]IPCA_Livres_sa!$B:$B,MATCH($A281,[1]IPCA_Livres_sa!$A:$A,0)),"")</f>
        <v/>
      </c>
      <c r="C281" s="2" t="str">
        <f t="shared" si="23"/>
        <v/>
      </c>
      <c r="D281" s="2" t="str">
        <f t="shared" si="24"/>
        <v/>
      </c>
      <c r="E281" s="2" t="str">
        <f t="shared" si="25"/>
        <v/>
      </c>
      <c r="F281" s="13"/>
      <c r="G281" s="2"/>
    </row>
    <row r="282" spans="1:7" x14ac:dyDescent="0.25">
      <c r="A282" s="7">
        <f t="shared" si="22"/>
        <v>45352</v>
      </c>
      <c r="B282" s="37" t="str">
        <f>IFERROR(INDEX([1]IPCA_Livres_sa!$B:$B,MATCH($A282,[1]IPCA_Livres_sa!$A:$A,0)),"")</f>
        <v/>
      </c>
      <c r="C282" s="2" t="str">
        <f t="shared" si="23"/>
        <v/>
      </c>
      <c r="D282" s="2" t="str">
        <f t="shared" si="24"/>
        <v/>
      </c>
      <c r="E282" s="2" t="str">
        <f t="shared" si="25"/>
        <v/>
      </c>
      <c r="F282" s="13"/>
      <c r="G282" s="2"/>
    </row>
    <row r="283" spans="1:7" x14ac:dyDescent="0.25">
      <c r="A283" s="7">
        <f t="shared" si="22"/>
        <v>45383</v>
      </c>
      <c r="B283" s="37" t="str">
        <f>IFERROR(INDEX([1]IPCA_Livres_sa!$B:$B,MATCH($A283,[1]IPCA_Livres_sa!$A:$A,0)),"")</f>
        <v/>
      </c>
      <c r="C283" s="2" t="str">
        <f t="shared" si="23"/>
        <v/>
      </c>
      <c r="D283" s="2" t="str">
        <f t="shared" si="24"/>
        <v/>
      </c>
      <c r="E283" s="2" t="str">
        <f t="shared" si="25"/>
        <v/>
      </c>
      <c r="F283" s="13"/>
      <c r="G283" s="2"/>
    </row>
    <row r="284" spans="1:7" x14ac:dyDescent="0.25">
      <c r="A284" s="7">
        <f t="shared" si="22"/>
        <v>45413</v>
      </c>
      <c r="B284" s="37" t="str">
        <f>IFERROR(INDEX([1]IPCA_Livres_sa!$B:$B,MATCH($A284,[1]IPCA_Livres_sa!$A:$A,0)),"")</f>
        <v/>
      </c>
      <c r="C284" s="2" t="str">
        <f t="shared" si="23"/>
        <v/>
      </c>
      <c r="D284" s="2" t="str">
        <f t="shared" si="24"/>
        <v/>
      </c>
      <c r="E284" s="2" t="str">
        <f t="shared" si="25"/>
        <v/>
      </c>
      <c r="F284" s="13"/>
      <c r="G284" s="2"/>
    </row>
    <row r="285" spans="1:7" x14ac:dyDescent="0.25">
      <c r="A285" s="7">
        <f t="shared" si="22"/>
        <v>45444</v>
      </c>
      <c r="B285" s="37" t="str">
        <f>IFERROR(INDEX([1]IPCA_Livres_sa!$B:$B,MATCH($A285,[1]IPCA_Livres_sa!$A:$A,0)),"")</f>
        <v/>
      </c>
      <c r="C285" s="2" t="str">
        <f t="shared" si="23"/>
        <v/>
      </c>
      <c r="D285" s="2" t="str">
        <f t="shared" si="24"/>
        <v/>
      </c>
      <c r="E285" s="2" t="str">
        <f t="shared" si="25"/>
        <v/>
      </c>
      <c r="F285" s="13"/>
      <c r="G285" s="2"/>
    </row>
    <row r="286" spans="1:7" x14ac:dyDescent="0.25">
      <c r="A286" s="7">
        <f t="shared" si="22"/>
        <v>45474</v>
      </c>
      <c r="B286" s="37" t="str">
        <f>IFERROR(INDEX([1]IPCA_Livres_sa!$B:$B,MATCH($A286,[1]IPCA_Livres_sa!$A:$A,0)),"")</f>
        <v/>
      </c>
      <c r="C286" s="2" t="str">
        <f t="shared" si="23"/>
        <v/>
      </c>
      <c r="D286" s="2" t="str">
        <f t="shared" si="24"/>
        <v/>
      </c>
      <c r="E286" s="2" t="str">
        <f t="shared" si="25"/>
        <v/>
      </c>
      <c r="F286" s="13"/>
      <c r="G286" s="2"/>
    </row>
    <row r="287" spans="1:7" x14ac:dyDescent="0.25">
      <c r="A287" s="7">
        <f t="shared" si="22"/>
        <v>45505</v>
      </c>
      <c r="B287" s="37" t="str">
        <f>IFERROR(INDEX([1]IPCA_Livres_sa!$B:$B,MATCH($A287,[1]IPCA_Livres_sa!$A:$A,0)),"")</f>
        <v/>
      </c>
      <c r="C287" s="2" t="str">
        <f t="shared" si="23"/>
        <v/>
      </c>
      <c r="D287" s="2" t="str">
        <f t="shared" si="24"/>
        <v/>
      </c>
      <c r="E287" s="2" t="str">
        <f t="shared" si="25"/>
        <v/>
      </c>
      <c r="F287" s="13"/>
      <c r="G287" s="2"/>
    </row>
    <row r="288" spans="1:7" x14ac:dyDescent="0.25">
      <c r="A288" s="7">
        <f t="shared" si="22"/>
        <v>45536</v>
      </c>
      <c r="B288" s="37" t="str">
        <f>IFERROR(INDEX([1]IPCA_Livres_sa!$B:$B,MATCH($A288,[1]IPCA_Livres_sa!$A:$A,0)),"")</f>
        <v/>
      </c>
      <c r="C288" s="2" t="str">
        <f t="shared" si="23"/>
        <v/>
      </c>
      <c r="D288" s="2" t="str">
        <f t="shared" si="24"/>
        <v/>
      </c>
      <c r="E288" s="2" t="str">
        <f t="shared" si="25"/>
        <v/>
      </c>
      <c r="F288" s="13"/>
      <c r="G288" s="2"/>
    </row>
    <row r="289" spans="1:7" x14ac:dyDescent="0.25">
      <c r="A289" s="7">
        <f t="shared" si="22"/>
        <v>45566</v>
      </c>
      <c r="B289" s="37" t="str">
        <f>IFERROR(INDEX([1]IPCA_Livres_sa!$B:$B,MATCH($A289,[1]IPCA_Livres_sa!$A:$A,0)),"")</f>
        <v/>
      </c>
      <c r="C289" s="2" t="str">
        <f t="shared" si="23"/>
        <v/>
      </c>
      <c r="D289" s="2" t="str">
        <f t="shared" si="24"/>
        <v/>
      </c>
      <c r="E289" s="2" t="str">
        <f t="shared" si="25"/>
        <v/>
      </c>
      <c r="F289" s="13"/>
      <c r="G289" s="2"/>
    </row>
    <row r="290" spans="1:7" x14ac:dyDescent="0.25">
      <c r="A290" s="7">
        <f t="shared" si="22"/>
        <v>45597</v>
      </c>
      <c r="B290" s="37" t="str">
        <f>IFERROR(INDEX([1]IPCA_Livres_sa!$B:$B,MATCH($A290,[1]IPCA_Livres_sa!$A:$A,0)),"")</f>
        <v/>
      </c>
      <c r="C290" s="2" t="str">
        <f t="shared" si="23"/>
        <v/>
      </c>
      <c r="D290" s="2" t="str">
        <f t="shared" si="24"/>
        <v/>
      </c>
      <c r="E290" s="2" t="str">
        <f t="shared" si="25"/>
        <v/>
      </c>
      <c r="F290" s="13"/>
      <c r="G290" s="2"/>
    </row>
    <row r="291" spans="1:7" x14ac:dyDescent="0.25">
      <c r="A291" s="7">
        <f t="shared" si="22"/>
        <v>45627</v>
      </c>
      <c r="B291" s="37" t="str">
        <f>IFERROR(INDEX([1]IPCA_Livres_sa!$B:$B,MATCH($A291,[1]IPCA_Livres_sa!$A:$A,0)),"")</f>
        <v/>
      </c>
      <c r="C291" s="2" t="str">
        <f t="shared" si="23"/>
        <v/>
      </c>
      <c r="D291" s="2" t="str">
        <f t="shared" si="24"/>
        <v/>
      </c>
      <c r="E291" s="2" t="str">
        <f t="shared" si="25"/>
        <v/>
      </c>
      <c r="F291" s="13"/>
      <c r="G291" s="2"/>
    </row>
    <row r="292" spans="1:7" x14ac:dyDescent="0.25">
      <c r="A292" s="7">
        <f t="shared" si="22"/>
        <v>45658</v>
      </c>
      <c r="B292" s="37" t="str">
        <f>IFERROR(INDEX([1]IPCA_Livres_sa!$B:$B,MATCH($A292,[1]IPCA_Livres_sa!$A:$A,0)),"")</f>
        <v/>
      </c>
      <c r="C292" s="2" t="str">
        <f t="shared" si="23"/>
        <v/>
      </c>
      <c r="D292" s="2" t="str">
        <f t="shared" si="24"/>
        <v/>
      </c>
      <c r="E292" s="2" t="str">
        <f t="shared" si="25"/>
        <v/>
      </c>
      <c r="F292" s="2"/>
      <c r="G292" s="2"/>
    </row>
    <row r="293" spans="1:7" x14ac:dyDescent="0.25">
      <c r="A293" s="7">
        <f t="shared" si="22"/>
        <v>45689</v>
      </c>
      <c r="B293" s="37" t="str">
        <f>IFERROR(INDEX([1]IPCA_Livres_sa!$B:$B,MATCH($A293,[1]IPCA_Livres_sa!$A:$A,0)),"")</f>
        <v/>
      </c>
      <c r="C293" s="2" t="str">
        <f t="shared" si="23"/>
        <v/>
      </c>
      <c r="D293" s="2" t="str">
        <f t="shared" si="24"/>
        <v/>
      </c>
      <c r="E293" s="2" t="str">
        <f t="shared" si="25"/>
        <v/>
      </c>
      <c r="F293" s="2"/>
      <c r="G293" s="2"/>
    </row>
    <row r="294" spans="1:7" x14ac:dyDescent="0.25">
      <c r="A294" s="7">
        <f t="shared" si="22"/>
        <v>45717</v>
      </c>
      <c r="B294" s="37" t="str">
        <f>IFERROR(INDEX([1]IPCA_Livres_sa!$B:$B,MATCH($A294,[1]IPCA_Livres_sa!$A:$A,0)),"")</f>
        <v/>
      </c>
      <c r="C294" s="2" t="str">
        <f t="shared" si="23"/>
        <v/>
      </c>
      <c r="D294" s="2" t="str">
        <f t="shared" si="24"/>
        <v/>
      </c>
      <c r="E294" s="2" t="str">
        <f t="shared" si="25"/>
        <v/>
      </c>
      <c r="F294" s="2"/>
      <c r="G294" s="2"/>
    </row>
    <row r="295" spans="1:7" x14ac:dyDescent="0.25">
      <c r="A295" s="7">
        <f t="shared" si="22"/>
        <v>45748</v>
      </c>
      <c r="B295" s="37" t="str">
        <f>IFERROR(INDEX([1]IPCA_Livres_sa!$B:$B,MATCH($A295,[1]IPCA_Livres_sa!$A:$A,0)),"")</f>
        <v/>
      </c>
      <c r="C295" s="2" t="str">
        <f t="shared" si="23"/>
        <v/>
      </c>
      <c r="D295" s="2" t="str">
        <f t="shared" si="24"/>
        <v/>
      </c>
      <c r="E295" s="2" t="str">
        <f t="shared" si="25"/>
        <v/>
      </c>
      <c r="F295" s="2"/>
      <c r="G295" s="2"/>
    </row>
    <row r="296" spans="1:7" x14ac:dyDescent="0.25">
      <c r="A296" s="7">
        <f t="shared" si="22"/>
        <v>45778</v>
      </c>
      <c r="B296" s="37" t="str">
        <f>IFERROR(INDEX([1]IPCA_Livres_sa!$B:$B,MATCH($A296,[1]IPCA_Livres_sa!$A:$A,0)),"")</f>
        <v/>
      </c>
      <c r="C296" s="2" t="str">
        <f t="shared" si="23"/>
        <v/>
      </c>
      <c r="D296" s="2" t="str">
        <f t="shared" si="24"/>
        <v/>
      </c>
      <c r="E296" s="2" t="str">
        <f t="shared" si="25"/>
        <v/>
      </c>
      <c r="F296" s="2"/>
      <c r="G296" s="2"/>
    </row>
    <row r="297" spans="1:7" x14ac:dyDescent="0.25">
      <c r="A297" s="7">
        <f t="shared" si="22"/>
        <v>45809</v>
      </c>
      <c r="B297" s="37" t="str">
        <f>IFERROR(INDEX([1]IPCA_Livres_sa!$B:$B,MATCH($A297,[1]IPCA_Livres_sa!$A:$A,0)),"")</f>
        <v/>
      </c>
      <c r="C297" s="2" t="str">
        <f t="shared" si="23"/>
        <v/>
      </c>
      <c r="D297" s="2" t="str">
        <f t="shared" si="24"/>
        <v/>
      </c>
      <c r="E297" s="2" t="str">
        <f t="shared" si="25"/>
        <v/>
      </c>
      <c r="F297" s="2"/>
      <c r="G297" s="2"/>
    </row>
    <row r="298" spans="1:7" x14ac:dyDescent="0.25">
      <c r="A298" s="7">
        <f t="shared" si="22"/>
        <v>45839</v>
      </c>
      <c r="B298" s="37" t="str">
        <f>IFERROR(INDEX([1]IPCA_Livres_sa!$B:$B,MATCH($A298,[1]IPCA_Livres_sa!$A:$A,0)),"")</f>
        <v/>
      </c>
      <c r="C298" s="2" t="str">
        <f t="shared" si="23"/>
        <v/>
      </c>
      <c r="D298" s="2" t="str">
        <f t="shared" si="24"/>
        <v/>
      </c>
      <c r="E298" s="2" t="str">
        <f t="shared" si="25"/>
        <v/>
      </c>
      <c r="F298" s="2"/>
      <c r="G298" s="2"/>
    </row>
    <row r="299" spans="1:7" x14ac:dyDescent="0.25">
      <c r="A299" s="7">
        <f t="shared" si="22"/>
        <v>45870</v>
      </c>
      <c r="B299" s="37" t="str">
        <f>IFERROR(INDEX([1]IPCA_Livres_sa!$B:$B,MATCH($A299,[1]IPCA_Livres_sa!$A:$A,0)),"")</f>
        <v/>
      </c>
      <c r="C299" s="2" t="str">
        <f t="shared" si="23"/>
        <v/>
      </c>
      <c r="D299" s="2" t="str">
        <f t="shared" si="24"/>
        <v/>
      </c>
      <c r="E299" s="2" t="str">
        <f t="shared" si="25"/>
        <v/>
      </c>
      <c r="F299" s="2"/>
      <c r="G299" s="2"/>
    </row>
    <row r="300" spans="1:7" x14ac:dyDescent="0.25">
      <c r="A300" s="7">
        <f t="shared" si="22"/>
        <v>45901</v>
      </c>
      <c r="B300" s="37" t="str">
        <f>IFERROR(INDEX([1]IPCA_Livres_sa!$B:$B,MATCH($A300,[1]IPCA_Livres_sa!$A:$A,0)),"")</f>
        <v/>
      </c>
      <c r="C300" s="2" t="str">
        <f t="shared" si="23"/>
        <v/>
      </c>
      <c r="D300" s="2" t="str">
        <f t="shared" si="24"/>
        <v/>
      </c>
      <c r="E300" s="2" t="str">
        <f t="shared" si="25"/>
        <v/>
      </c>
      <c r="F300" s="2"/>
      <c r="G300" s="2"/>
    </row>
    <row r="301" spans="1:7" x14ac:dyDescent="0.25">
      <c r="A301" s="7">
        <f t="shared" si="22"/>
        <v>45931</v>
      </c>
      <c r="B301" s="37" t="str">
        <f>IFERROR(INDEX([1]IPCA_Livres_sa!$B:$B,MATCH($A301,[1]IPCA_Livres_sa!$A:$A,0)),"")</f>
        <v/>
      </c>
      <c r="C301" s="2" t="str">
        <f t="shared" si="23"/>
        <v/>
      </c>
      <c r="D301" s="2" t="str">
        <f t="shared" si="24"/>
        <v/>
      </c>
      <c r="E301" s="2" t="str">
        <f t="shared" si="25"/>
        <v/>
      </c>
      <c r="F301" s="2"/>
      <c r="G301" s="2"/>
    </row>
    <row r="302" spans="1:7" x14ac:dyDescent="0.25">
      <c r="A302" s="7">
        <f t="shared" si="22"/>
        <v>45962</v>
      </c>
      <c r="B302" s="37" t="str">
        <f>IFERROR(INDEX([1]IPCA_Livres_sa!$B:$B,MATCH($A302,[1]IPCA_Livres_sa!$A:$A,0)),"")</f>
        <v/>
      </c>
      <c r="C302" s="2" t="str">
        <f t="shared" si="23"/>
        <v/>
      </c>
      <c r="D302" s="2" t="str">
        <f t="shared" si="24"/>
        <v/>
      </c>
      <c r="E302" s="2" t="str">
        <f t="shared" si="25"/>
        <v/>
      </c>
      <c r="F302" s="2"/>
      <c r="G302" s="2"/>
    </row>
    <row r="303" spans="1:7" x14ac:dyDescent="0.25">
      <c r="A303" s="7">
        <f t="shared" si="22"/>
        <v>45992</v>
      </c>
      <c r="B303" s="37" t="str">
        <f>IFERROR(INDEX([1]IPCA_Livres_sa!$B:$B,MATCH($A303,[1]IPCA_Livres_sa!$A:$A,0)),"")</f>
        <v/>
      </c>
      <c r="C303" s="2" t="str">
        <f t="shared" si="23"/>
        <v/>
      </c>
      <c r="D303" s="2" t="str">
        <f t="shared" si="24"/>
        <v/>
      </c>
      <c r="E303" s="2" t="str">
        <f t="shared" si="25"/>
        <v/>
      </c>
      <c r="F303" s="2"/>
      <c r="G303" s="2"/>
    </row>
    <row r="304" spans="1:7" x14ac:dyDescent="0.25">
      <c r="A304" s="7">
        <f t="shared" ref="A304:A367" si="26">EDATE(A303,1)</f>
        <v>46023</v>
      </c>
      <c r="B304" s="37" t="str">
        <f>IFERROR(INDEX([1]IPCA_Livres_sa!$B:$B,MATCH($A304,[1]IPCA_Livres_sa!$A:$A,0)),"")</f>
        <v/>
      </c>
      <c r="C304" s="2" t="str">
        <f t="shared" ref="C304:C367" si="27">IFERROR(C303*(1+B304/100),"")</f>
        <v/>
      </c>
      <c r="D304" s="2" t="str">
        <f t="shared" si="24"/>
        <v/>
      </c>
      <c r="E304" s="2" t="str">
        <f t="shared" si="25"/>
        <v/>
      </c>
      <c r="F304" s="2"/>
    </row>
    <row r="305" spans="1:6" x14ac:dyDescent="0.25">
      <c r="A305" s="7">
        <f t="shared" si="26"/>
        <v>46054</v>
      </c>
      <c r="B305" s="37" t="str">
        <f>IFERROR(INDEX([1]IPCA_Livres_sa!$B:$B,MATCH($A305,[1]IPCA_Livres_sa!$A:$A,0)),"")</f>
        <v/>
      </c>
      <c r="C305" s="2" t="str">
        <f t="shared" si="27"/>
        <v/>
      </c>
      <c r="D305" s="2" t="str">
        <f t="shared" si="24"/>
        <v/>
      </c>
      <c r="E305" s="2" t="str">
        <f t="shared" si="25"/>
        <v/>
      </c>
      <c r="F305" s="2"/>
    </row>
    <row r="306" spans="1:6" x14ac:dyDescent="0.25">
      <c r="A306" s="7">
        <f t="shared" si="26"/>
        <v>46082</v>
      </c>
      <c r="B306" s="37" t="str">
        <f>IFERROR(INDEX([1]IPCA_Livres_sa!$B:$B,MATCH($A306,[1]IPCA_Livres_sa!$A:$A,0)),"")</f>
        <v/>
      </c>
      <c r="C306" s="2" t="str">
        <f t="shared" si="27"/>
        <v/>
      </c>
      <c r="D306" s="2" t="str">
        <f t="shared" si="24"/>
        <v/>
      </c>
      <c r="E306" s="2" t="str">
        <f t="shared" si="25"/>
        <v/>
      </c>
      <c r="F306" s="2"/>
    </row>
    <row r="307" spans="1:6" x14ac:dyDescent="0.25">
      <c r="A307" s="7">
        <f t="shared" si="26"/>
        <v>46113</v>
      </c>
      <c r="B307" s="37" t="str">
        <f>IFERROR(INDEX([1]IPCA_Livres_sa!$B:$B,MATCH($A307,[1]IPCA_Livres_sa!$A:$A,0)),"")</f>
        <v/>
      </c>
      <c r="C307" s="2" t="str">
        <f t="shared" si="27"/>
        <v/>
      </c>
      <c r="D307" s="2" t="str">
        <f t="shared" si="24"/>
        <v/>
      </c>
      <c r="E307" s="2" t="str">
        <f t="shared" si="25"/>
        <v/>
      </c>
      <c r="F307" s="2"/>
    </row>
    <row r="308" spans="1:6" x14ac:dyDescent="0.25">
      <c r="A308" s="7">
        <f t="shared" si="26"/>
        <v>46143</v>
      </c>
      <c r="B308" s="37" t="str">
        <f>IFERROR(INDEX([1]IPCA_Livres_sa!$B:$B,MATCH($A308,[1]IPCA_Livres_sa!$A:$A,0)),"")</f>
        <v/>
      </c>
      <c r="C308" s="2" t="str">
        <f t="shared" si="27"/>
        <v/>
      </c>
      <c r="D308" s="2" t="str">
        <f t="shared" si="24"/>
        <v/>
      </c>
      <c r="E308" s="2" t="str">
        <f t="shared" si="25"/>
        <v/>
      </c>
      <c r="F308" s="2"/>
    </row>
    <row r="309" spans="1:6" x14ac:dyDescent="0.25">
      <c r="A309" s="7">
        <f t="shared" si="26"/>
        <v>46174</v>
      </c>
      <c r="B309" s="37" t="str">
        <f>IFERROR(INDEX([1]IPCA_Livres_sa!$B:$B,MATCH($A309,[1]IPCA_Livres_sa!$A:$A,0)),"")</f>
        <v/>
      </c>
      <c r="C309" s="2" t="str">
        <f t="shared" si="27"/>
        <v/>
      </c>
      <c r="D309" s="2" t="str">
        <f t="shared" si="24"/>
        <v/>
      </c>
      <c r="E309" s="2" t="str">
        <f t="shared" si="25"/>
        <v/>
      </c>
      <c r="F309" s="2"/>
    </row>
    <row r="310" spans="1:6" x14ac:dyDescent="0.25">
      <c r="A310" s="7">
        <f t="shared" si="26"/>
        <v>46204</v>
      </c>
      <c r="B310" s="37" t="str">
        <f>IFERROR(INDEX([1]IPCA_Livres_sa!$B:$B,MATCH($A310,[1]IPCA_Livres_sa!$A:$A,0)),"")</f>
        <v/>
      </c>
      <c r="C310" s="2" t="str">
        <f t="shared" si="27"/>
        <v/>
      </c>
      <c r="D310" s="2" t="str">
        <f t="shared" si="24"/>
        <v/>
      </c>
      <c r="E310" s="2" t="str">
        <f t="shared" si="25"/>
        <v/>
      </c>
      <c r="F310" s="2"/>
    </row>
    <row r="311" spans="1:6" x14ac:dyDescent="0.25">
      <c r="A311" s="7">
        <f t="shared" si="26"/>
        <v>46235</v>
      </c>
      <c r="B311" s="37" t="str">
        <f>IFERROR(INDEX([1]IPCA_Livres_sa!$B:$B,MATCH($A311,[1]IPCA_Livres_sa!$A:$A,0)),"")</f>
        <v/>
      </c>
      <c r="C311" s="2" t="str">
        <f t="shared" si="27"/>
        <v/>
      </c>
      <c r="D311" s="2" t="str">
        <f t="shared" si="24"/>
        <v/>
      </c>
      <c r="E311" s="2" t="str">
        <f t="shared" si="25"/>
        <v/>
      </c>
      <c r="F311" s="2"/>
    </row>
    <row r="312" spans="1:6" x14ac:dyDescent="0.25">
      <c r="A312" s="7">
        <f t="shared" si="26"/>
        <v>46266</v>
      </c>
      <c r="B312" s="37" t="str">
        <f>IFERROR(INDEX([1]IPCA_Livres_sa!$B:$B,MATCH($A312,[1]IPCA_Livres_sa!$A:$A,0)),"")</f>
        <v/>
      </c>
      <c r="C312" s="2" t="str">
        <f t="shared" si="27"/>
        <v/>
      </c>
      <c r="D312" s="2" t="str">
        <f t="shared" si="24"/>
        <v/>
      </c>
      <c r="E312" s="2" t="str">
        <f t="shared" si="25"/>
        <v/>
      </c>
      <c r="F312" s="2"/>
    </row>
    <row r="313" spans="1:6" x14ac:dyDescent="0.25">
      <c r="A313" s="7">
        <f t="shared" si="26"/>
        <v>46296</v>
      </c>
      <c r="B313" s="37" t="str">
        <f>IFERROR(INDEX([1]IPCA_Livres_sa!$B:$B,MATCH($A313,[1]IPCA_Livres_sa!$A:$A,0)),"")</f>
        <v/>
      </c>
      <c r="C313" s="2" t="str">
        <f t="shared" si="27"/>
        <v/>
      </c>
      <c r="D313" s="2" t="str">
        <f t="shared" si="24"/>
        <v/>
      </c>
      <c r="E313" s="2" t="str">
        <f t="shared" si="25"/>
        <v/>
      </c>
      <c r="F313" s="2"/>
    </row>
    <row r="314" spans="1:6" x14ac:dyDescent="0.25">
      <c r="A314" s="7">
        <f t="shared" si="26"/>
        <v>46327</v>
      </c>
      <c r="B314" s="37" t="str">
        <f>IFERROR(INDEX([1]IPCA_Livres_sa!$B:$B,MATCH($A314,[1]IPCA_Livres_sa!$A:$A,0)),"")</f>
        <v/>
      </c>
      <c r="C314" s="2" t="str">
        <f t="shared" si="27"/>
        <v/>
      </c>
      <c r="D314" s="2" t="str">
        <f t="shared" si="24"/>
        <v/>
      </c>
      <c r="E314" s="2" t="str">
        <f t="shared" si="25"/>
        <v/>
      </c>
      <c r="F314" s="2"/>
    </row>
    <row r="315" spans="1:6" x14ac:dyDescent="0.25">
      <c r="A315" s="7">
        <f t="shared" si="26"/>
        <v>46357</v>
      </c>
      <c r="B315" s="37" t="str">
        <f>IFERROR(INDEX([1]IPCA_Livres_sa!$B:$B,MATCH($A315,[1]IPCA_Livres_sa!$A:$A,0)),"")</f>
        <v/>
      </c>
      <c r="C315" s="2" t="str">
        <f t="shared" si="27"/>
        <v/>
      </c>
      <c r="D315" s="2" t="str">
        <f t="shared" si="24"/>
        <v/>
      </c>
      <c r="E315" s="2" t="str">
        <f t="shared" si="25"/>
        <v/>
      </c>
      <c r="F315" s="2"/>
    </row>
    <row r="316" spans="1:6" x14ac:dyDescent="0.25">
      <c r="A316" s="7">
        <f t="shared" si="26"/>
        <v>46388</v>
      </c>
      <c r="B316" s="37" t="str">
        <f>IFERROR(INDEX([1]IPCA_Livres_sa!$B:$B,MATCH($A316,[1]IPCA_Livres_sa!$A:$A,0)),"")</f>
        <v/>
      </c>
      <c r="C316" s="2" t="str">
        <f t="shared" si="27"/>
        <v/>
      </c>
      <c r="D316" s="2" t="str">
        <f t="shared" si="24"/>
        <v/>
      </c>
      <c r="E316" s="2" t="str">
        <f t="shared" si="25"/>
        <v/>
      </c>
      <c r="F316" s="2"/>
    </row>
    <row r="317" spans="1:6" x14ac:dyDescent="0.25">
      <c r="A317" s="7">
        <f t="shared" si="26"/>
        <v>46419</v>
      </c>
      <c r="B317" s="37" t="str">
        <f>IFERROR(INDEX([1]IPCA_Livres_sa!$B:$B,MATCH($A317,[1]IPCA_Livres_sa!$A:$A,0)),"")</f>
        <v/>
      </c>
      <c r="C317" s="2" t="str">
        <f t="shared" si="27"/>
        <v/>
      </c>
      <c r="D317" s="2" t="str">
        <f t="shared" si="24"/>
        <v/>
      </c>
      <c r="E317" s="2" t="str">
        <f t="shared" si="25"/>
        <v/>
      </c>
      <c r="F317" s="2"/>
    </row>
    <row r="318" spans="1:6" x14ac:dyDescent="0.25">
      <c r="A318" s="7">
        <f t="shared" si="26"/>
        <v>46447</v>
      </c>
      <c r="B318" s="37" t="str">
        <f>IFERROR(INDEX([1]IPCA_Livres_sa!$B:$B,MATCH($A318,[1]IPCA_Livres_sa!$A:$A,0)),"")</f>
        <v/>
      </c>
      <c r="C318" s="2" t="str">
        <f t="shared" si="27"/>
        <v/>
      </c>
      <c r="D318" s="2" t="str">
        <f t="shared" si="24"/>
        <v/>
      </c>
      <c r="E318" s="2" t="str">
        <f t="shared" si="25"/>
        <v/>
      </c>
      <c r="F318" s="2"/>
    </row>
    <row r="319" spans="1:6" x14ac:dyDescent="0.25">
      <c r="A319" s="7">
        <f t="shared" si="26"/>
        <v>46478</v>
      </c>
      <c r="B319" s="37" t="str">
        <f>IFERROR(INDEX([1]IPCA_Livres_sa!$B:$B,MATCH($A319,[1]IPCA_Livres_sa!$A:$A,0)),"")</f>
        <v/>
      </c>
      <c r="C319" s="2" t="str">
        <f t="shared" si="27"/>
        <v/>
      </c>
      <c r="D319" s="2" t="str">
        <f t="shared" si="24"/>
        <v/>
      </c>
      <c r="E319" s="2" t="str">
        <f t="shared" si="25"/>
        <v/>
      </c>
      <c r="F319" s="2"/>
    </row>
    <row r="320" spans="1:6" x14ac:dyDescent="0.25">
      <c r="A320" s="7">
        <f t="shared" si="26"/>
        <v>46508</v>
      </c>
      <c r="B320" s="37" t="str">
        <f>IFERROR(INDEX([1]IPCA_Livres_sa!$B:$B,MATCH($A320,[1]IPCA_Livres_sa!$A:$A,0)),"")</f>
        <v/>
      </c>
      <c r="C320" s="2" t="str">
        <f t="shared" si="27"/>
        <v/>
      </c>
      <c r="D320" s="2" t="str">
        <f t="shared" si="24"/>
        <v/>
      </c>
      <c r="E320" s="2" t="str">
        <f t="shared" si="25"/>
        <v/>
      </c>
      <c r="F320" s="2"/>
    </row>
    <row r="321" spans="1:6" x14ac:dyDescent="0.25">
      <c r="A321" s="7">
        <f t="shared" si="26"/>
        <v>46539</v>
      </c>
      <c r="B321" s="37" t="str">
        <f>IFERROR(INDEX([1]IPCA_Livres_sa!$B:$B,MATCH($A321,[1]IPCA_Livres_sa!$A:$A,0)),"")</f>
        <v/>
      </c>
      <c r="C321" s="2" t="str">
        <f t="shared" si="27"/>
        <v/>
      </c>
      <c r="D321" s="2" t="str">
        <f t="shared" si="24"/>
        <v/>
      </c>
      <c r="E321" s="2" t="str">
        <f t="shared" si="25"/>
        <v/>
      </c>
      <c r="F321" s="2"/>
    </row>
    <row r="322" spans="1:6" x14ac:dyDescent="0.25">
      <c r="A322" s="7">
        <f t="shared" si="26"/>
        <v>46569</v>
      </c>
      <c r="B322" s="37" t="str">
        <f>IFERROR(INDEX([1]IPCA_Livres_sa!$B:$B,MATCH($A322,[1]IPCA_Livres_sa!$A:$A,0)),"")</f>
        <v/>
      </c>
      <c r="C322" s="2" t="str">
        <f t="shared" si="27"/>
        <v/>
      </c>
      <c r="D322" s="2" t="str">
        <f t="shared" si="24"/>
        <v/>
      </c>
      <c r="E322" s="2" t="str">
        <f t="shared" si="25"/>
        <v/>
      </c>
      <c r="F322" s="2"/>
    </row>
    <row r="323" spans="1:6" x14ac:dyDescent="0.25">
      <c r="A323" s="7">
        <f t="shared" si="26"/>
        <v>46600</v>
      </c>
      <c r="B323" s="37" t="str">
        <f>IFERROR(INDEX([1]IPCA_Livres_sa!$B:$B,MATCH($A323,[1]IPCA_Livres_sa!$A:$A,0)),"")</f>
        <v/>
      </c>
      <c r="C323" s="2" t="str">
        <f t="shared" si="27"/>
        <v/>
      </c>
      <c r="D323" s="2" t="str">
        <f t="shared" si="24"/>
        <v/>
      </c>
      <c r="E323" s="2" t="str">
        <f t="shared" si="25"/>
        <v/>
      </c>
      <c r="F323" s="2"/>
    </row>
    <row r="324" spans="1:6" x14ac:dyDescent="0.25">
      <c r="A324" s="7">
        <f t="shared" si="26"/>
        <v>46631</v>
      </c>
      <c r="B324" s="37" t="str">
        <f>IFERROR(INDEX([1]IPCA_Livres_sa!$B:$B,MATCH($A324,[1]IPCA_Livres_sa!$A:$A,0)),"")</f>
        <v/>
      </c>
      <c r="C324" s="2" t="str">
        <f t="shared" si="27"/>
        <v/>
      </c>
      <c r="D324" s="2" t="str">
        <f t="shared" si="24"/>
        <v/>
      </c>
      <c r="E324" s="2" t="str">
        <f t="shared" si="25"/>
        <v/>
      </c>
      <c r="F324" s="2"/>
    </row>
    <row r="325" spans="1:6" x14ac:dyDescent="0.25">
      <c r="A325" s="7">
        <f t="shared" si="26"/>
        <v>46661</v>
      </c>
      <c r="B325" s="37" t="str">
        <f>IFERROR(INDEX([1]IPCA_Livres_sa!$B:$B,MATCH($A325,[1]IPCA_Livres_sa!$A:$A,0)),"")</f>
        <v/>
      </c>
      <c r="C325" s="2" t="str">
        <f t="shared" si="27"/>
        <v/>
      </c>
      <c r="D325" s="2" t="str">
        <f t="shared" si="24"/>
        <v/>
      </c>
      <c r="E325" s="2" t="str">
        <f t="shared" si="25"/>
        <v/>
      </c>
      <c r="F325" s="2"/>
    </row>
    <row r="326" spans="1:6" x14ac:dyDescent="0.25">
      <c r="A326" s="7">
        <f t="shared" si="26"/>
        <v>46692</v>
      </c>
      <c r="B326" s="37" t="str">
        <f>IFERROR(INDEX([1]IPCA_Livres_sa!$B:$B,MATCH($A326,[1]IPCA_Livres_sa!$A:$A,0)),"")</f>
        <v/>
      </c>
      <c r="C326" s="2" t="str">
        <f t="shared" si="27"/>
        <v/>
      </c>
      <c r="D326" s="2" t="str">
        <f t="shared" si="24"/>
        <v/>
      </c>
      <c r="E326" s="2" t="str">
        <f t="shared" si="25"/>
        <v/>
      </c>
      <c r="F326" s="2"/>
    </row>
    <row r="327" spans="1:6" x14ac:dyDescent="0.25">
      <c r="A327" s="7">
        <f t="shared" si="26"/>
        <v>46722</v>
      </c>
      <c r="B327" s="37" t="str">
        <f>IFERROR(INDEX([1]IPCA_Livres_sa!$B:$B,MATCH($A327,[1]IPCA_Livres_sa!$A:$A,0)),"")</f>
        <v/>
      </c>
      <c r="C327" s="2" t="str">
        <f t="shared" si="27"/>
        <v/>
      </c>
      <c r="D327" s="2" t="str">
        <f t="shared" si="24"/>
        <v/>
      </c>
      <c r="E327" s="2" t="str">
        <f t="shared" si="25"/>
        <v/>
      </c>
      <c r="F327" s="2"/>
    </row>
    <row r="328" spans="1:6" x14ac:dyDescent="0.25">
      <c r="A328" s="7">
        <f t="shared" si="26"/>
        <v>46753</v>
      </c>
      <c r="B328" s="37" t="str">
        <f>IFERROR(INDEX([1]IPCA_Livres_sa!$B:$B,MATCH($A328,[1]IPCA_Livres_sa!$A:$A,0)),"")</f>
        <v/>
      </c>
      <c r="C328" s="2" t="str">
        <f t="shared" si="27"/>
        <v/>
      </c>
      <c r="D328" s="2" t="str">
        <f t="shared" ref="D328:D391" si="28">IFERROR(100*(C328/C325-1),"")</f>
        <v/>
      </c>
      <c r="E328" s="2" t="str">
        <f t="shared" ref="E328:E391" si="29">IFERROR(100*((1+D328/100)^4-1),"")</f>
        <v/>
      </c>
      <c r="F328" s="2"/>
    </row>
    <row r="329" spans="1:6" x14ac:dyDescent="0.25">
      <c r="A329" s="7">
        <f t="shared" si="26"/>
        <v>46784</v>
      </c>
      <c r="B329" s="37" t="str">
        <f>IFERROR(INDEX([1]IPCA_Livres_sa!$B:$B,MATCH($A329,[1]IPCA_Livres_sa!$A:$A,0)),"")</f>
        <v/>
      </c>
      <c r="C329" s="2" t="str">
        <f t="shared" si="27"/>
        <v/>
      </c>
      <c r="D329" s="2" t="str">
        <f t="shared" si="28"/>
        <v/>
      </c>
      <c r="E329" s="2" t="str">
        <f t="shared" si="29"/>
        <v/>
      </c>
      <c r="F329" s="2"/>
    </row>
    <row r="330" spans="1:6" x14ac:dyDescent="0.25">
      <c r="A330" s="7">
        <f t="shared" si="26"/>
        <v>46813</v>
      </c>
      <c r="B330" s="37" t="str">
        <f>IFERROR(INDEX([1]IPCA_Livres_sa!$B:$B,MATCH($A330,[1]IPCA_Livres_sa!$A:$A,0)),"")</f>
        <v/>
      </c>
      <c r="C330" s="2" t="str">
        <f t="shared" si="27"/>
        <v/>
      </c>
      <c r="D330" s="2" t="str">
        <f t="shared" si="28"/>
        <v/>
      </c>
      <c r="E330" s="2" t="str">
        <f t="shared" si="29"/>
        <v/>
      </c>
      <c r="F330" s="2"/>
    </row>
    <row r="331" spans="1:6" x14ac:dyDescent="0.25">
      <c r="A331" s="7">
        <f t="shared" si="26"/>
        <v>46844</v>
      </c>
      <c r="B331" s="37" t="str">
        <f>IFERROR(INDEX([1]IPCA_Livres_sa!$B:$B,MATCH($A331,[1]IPCA_Livres_sa!$A:$A,0)),"")</f>
        <v/>
      </c>
      <c r="C331" s="2" t="str">
        <f t="shared" si="27"/>
        <v/>
      </c>
      <c r="D331" s="2" t="str">
        <f t="shared" si="28"/>
        <v/>
      </c>
      <c r="E331" s="2" t="str">
        <f t="shared" si="29"/>
        <v/>
      </c>
      <c r="F331" s="2"/>
    </row>
    <row r="332" spans="1:6" x14ac:dyDescent="0.25">
      <c r="A332" s="7">
        <f t="shared" si="26"/>
        <v>46874</v>
      </c>
      <c r="B332" s="37" t="str">
        <f>IFERROR(INDEX([1]IPCA_Livres_sa!$B:$B,MATCH($A332,[1]IPCA_Livres_sa!$A:$A,0)),"")</f>
        <v/>
      </c>
      <c r="C332" s="2" t="str">
        <f t="shared" si="27"/>
        <v/>
      </c>
      <c r="D332" s="2" t="str">
        <f t="shared" si="28"/>
        <v/>
      </c>
      <c r="E332" s="2" t="str">
        <f t="shared" si="29"/>
        <v/>
      </c>
      <c r="F332" s="2"/>
    </row>
    <row r="333" spans="1:6" x14ac:dyDescent="0.25">
      <c r="A333" s="7">
        <f t="shared" si="26"/>
        <v>46905</v>
      </c>
      <c r="B333" s="37" t="str">
        <f>IFERROR(INDEX([1]IPCA_Livres_sa!$B:$B,MATCH($A333,[1]IPCA_Livres_sa!$A:$A,0)),"")</f>
        <v/>
      </c>
      <c r="C333" s="2" t="str">
        <f t="shared" si="27"/>
        <v/>
      </c>
      <c r="D333" s="2" t="str">
        <f t="shared" si="28"/>
        <v/>
      </c>
      <c r="E333" s="2" t="str">
        <f t="shared" si="29"/>
        <v/>
      </c>
      <c r="F333" s="2"/>
    </row>
    <row r="334" spans="1:6" x14ac:dyDescent="0.25">
      <c r="A334" s="7">
        <f t="shared" si="26"/>
        <v>46935</v>
      </c>
      <c r="B334" s="37" t="str">
        <f>IFERROR(INDEX([1]IPCA_Livres_sa!$B:$B,MATCH($A334,[1]IPCA_Livres_sa!$A:$A,0)),"")</f>
        <v/>
      </c>
      <c r="C334" s="2" t="str">
        <f t="shared" si="27"/>
        <v/>
      </c>
      <c r="D334" s="2" t="str">
        <f t="shared" si="28"/>
        <v/>
      </c>
      <c r="E334" s="2" t="str">
        <f t="shared" si="29"/>
        <v/>
      </c>
      <c r="F334" s="2"/>
    </row>
    <row r="335" spans="1:6" x14ac:dyDescent="0.25">
      <c r="A335" s="7">
        <f t="shared" si="26"/>
        <v>46966</v>
      </c>
      <c r="B335" s="37" t="str">
        <f>IFERROR(INDEX([1]IPCA_Livres_sa!$B:$B,MATCH($A335,[1]IPCA_Livres_sa!$A:$A,0)),"")</f>
        <v/>
      </c>
      <c r="C335" s="2" t="str">
        <f t="shared" si="27"/>
        <v/>
      </c>
      <c r="D335" s="2" t="str">
        <f t="shared" si="28"/>
        <v/>
      </c>
      <c r="E335" s="2" t="str">
        <f t="shared" si="29"/>
        <v/>
      </c>
      <c r="F335" s="2"/>
    </row>
    <row r="336" spans="1:6" x14ac:dyDescent="0.25">
      <c r="A336" s="7">
        <f t="shared" si="26"/>
        <v>46997</v>
      </c>
      <c r="B336" s="37" t="str">
        <f>IFERROR(INDEX([1]IPCA_Livres_sa!$B:$B,MATCH($A336,[1]IPCA_Livres_sa!$A:$A,0)),"")</f>
        <v/>
      </c>
      <c r="C336" s="2" t="str">
        <f t="shared" si="27"/>
        <v/>
      </c>
      <c r="D336" s="2" t="str">
        <f t="shared" si="28"/>
        <v/>
      </c>
      <c r="E336" s="2" t="str">
        <f t="shared" si="29"/>
        <v/>
      </c>
      <c r="F336" s="2"/>
    </row>
    <row r="337" spans="1:6" x14ac:dyDescent="0.25">
      <c r="A337" s="7">
        <f t="shared" si="26"/>
        <v>47027</v>
      </c>
      <c r="B337" s="37" t="str">
        <f>IFERROR(INDEX([1]IPCA_Livres_sa!$B:$B,MATCH($A337,[1]IPCA_Livres_sa!$A:$A,0)),"")</f>
        <v/>
      </c>
      <c r="C337" s="2" t="str">
        <f t="shared" si="27"/>
        <v/>
      </c>
      <c r="D337" s="2" t="str">
        <f t="shared" si="28"/>
        <v/>
      </c>
      <c r="E337" s="2" t="str">
        <f t="shared" si="29"/>
        <v/>
      </c>
      <c r="F337" s="2"/>
    </row>
    <row r="338" spans="1:6" x14ac:dyDescent="0.25">
      <c r="A338" s="7">
        <f t="shared" si="26"/>
        <v>47058</v>
      </c>
      <c r="B338" s="37" t="str">
        <f>IFERROR(INDEX([1]IPCA_Livres_sa!$B:$B,MATCH($A338,[1]IPCA_Livres_sa!$A:$A,0)),"")</f>
        <v/>
      </c>
      <c r="C338" s="2" t="str">
        <f t="shared" si="27"/>
        <v/>
      </c>
      <c r="D338" s="2" t="str">
        <f t="shared" si="28"/>
        <v/>
      </c>
      <c r="E338" s="2" t="str">
        <f t="shared" si="29"/>
        <v/>
      </c>
      <c r="F338" s="2"/>
    </row>
    <row r="339" spans="1:6" x14ac:dyDescent="0.25">
      <c r="A339" s="7">
        <f t="shared" si="26"/>
        <v>47088</v>
      </c>
      <c r="B339" s="37" t="str">
        <f>IFERROR(INDEX([1]IPCA_Livres_sa!$B:$B,MATCH($A339,[1]IPCA_Livres_sa!$A:$A,0)),"")</f>
        <v/>
      </c>
      <c r="C339" s="2" t="str">
        <f t="shared" si="27"/>
        <v/>
      </c>
      <c r="D339" s="2" t="str">
        <f t="shared" si="28"/>
        <v/>
      </c>
      <c r="E339" s="2" t="str">
        <f t="shared" si="29"/>
        <v/>
      </c>
      <c r="F339" s="2"/>
    </row>
    <row r="340" spans="1:6" x14ac:dyDescent="0.25">
      <c r="A340" s="7">
        <f t="shared" si="26"/>
        <v>47119</v>
      </c>
      <c r="B340" s="37" t="str">
        <f>IFERROR(INDEX([1]IPCA_Livres_sa!$B:$B,MATCH($A340,[1]IPCA_Livres_sa!$A:$A,0)),"")</f>
        <v/>
      </c>
      <c r="C340" s="2" t="str">
        <f t="shared" si="27"/>
        <v/>
      </c>
      <c r="D340" s="2" t="str">
        <f t="shared" si="28"/>
        <v/>
      </c>
      <c r="E340" s="2" t="str">
        <f t="shared" si="29"/>
        <v/>
      </c>
      <c r="F340" s="2"/>
    </row>
    <row r="341" spans="1:6" x14ac:dyDescent="0.25">
      <c r="A341" s="7">
        <f t="shared" si="26"/>
        <v>47150</v>
      </c>
      <c r="B341" s="37" t="str">
        <f>IFERROR(INDEX([1]IPCA_Livres_sa!$B:$B,MATCH($A341,[1]IPCA_Livres_sa!$A:$A,0)),"")</f>
        <v/>
      </c>
      <c r="C341" s="2" t="str">
        <f t="shared" si="27"/>
        <v/>
      </c>
      <c r="D341" s="2" t="str">
        <f t="shared" si="28"/>
        <v/>
      </c>
      <c r="E341" s="2" t="str">
        <f t="shared" si="29"/>
        <v/>
      </c>
      <c r="F341" s="2"/>
    </row>
    <row r="342" spans="1:6" x14ac:dyDescent="0.25">
      <c r="A342" s="7">
        <f t="shared" si="26"/>
        <v>47178</v>
      </c>
      <c r="B342" s="37" t="str">
        <f>IFERROR(INDEX([1]IPCA_Livres_sa!$B:$B,MATCH($A342,[1]IPCA_Livres_sa!$A:$A,0)),"")</f>
        <v/>
      </c>
      <c r="C342" s="2" t="str">
        <f t="shared" si="27"/>
        <v/>
      </c>
      <c r="D342" s="2" t="str">
        <f t="shared" si="28"/>
        <v/>
      </c>
      <c r="E342" s="2" t="str">
        <f t="shared" si="29"/>
        <v/>
      </c>
      <c r="F342" s="2"/>
    </row>
    <row r="343" spans="1:6" x14ac:dyDescent="0.25">
      <c r="A343" s="7">
        <f t="shared" si="26"/>
        <v>47209</v>
      </c>
      <c r="B343" s="37" t="str">
        <f>IFERROR(INDEX([1]IPCA_Livres_sa!$B:$B,MATCH($A343,[1]IPCA_Livres_sa!$A:$A,0)),"")</f>
        <v/>
      </c>
      <c r="C343" s="2" t="str">
        <f t="shared" si="27"/>
        <v/>
      </c>
      <c r="D343" s="2" t="str">
        <f t="shared" si="28"/>
        <v/>
      </c>
      <c r="E343" s="2" t="str">
        <f t="shared" si="29"/>
        <v/>
      </c>
      <c r="F343" s="2"/>
    </row>
    <row r="344" spans="1:6" x14ac:dyDescent="0.25">
      <c r="A344" s="7">
        <f t="shared" si="26"/>
        <v>47239</v>
      </c>
      <c r="B344" s="37" t="str">
        <f>IFERROR(INDEX([1]IPCA_Livres_sa!$B:$B,MATCH($A344,[1]IPCA_Livres_sa!$A:$A,0)),"")</f>
        <v/>
      </c>
      <c r="C344" s="2" t="str">
        <f t="shared" si="27"/>
        <v/>
      </c>
      <c r="D344" s="2" t="str">
        <f t="shared" si="28"/>
        <v/>
      </c>
      <c r="E344" s="2" t="str">
        <f t="shared" si="29"/>
        <v/>
      </c>
      <c r="F344" s="2"/>
    </row>
    <row r="345" spans="1:6" x14ac:dyDescent="0.25">
      <c r="A345" s="7">
        <f t="shared" si="26"/>
        <v>47270</v>
      </c>
      <c r="B345" s="37" t="str">
        <f>IFERROR(INDEX([1]IPCA_Livres_sa!$B:$B,MATCH($A345,[1]IPCA_Livres_sa!$A:$A,0)),"")</f>
        <v/>
      </c>
      <c r="C345" s="2" t="str">
        <f t="shared" si="27"/>
        <v/>
      </c>
      <c r="D345" s="2" t="str">
        <f t="shared" si="28"/>
        <v/>
      </c>
      <c r="E345" s="2" t="str">
        <f t="shared" si="29"/>
        <v/>
      </c>
      <c r="F345" s="2"/>
    </row>
    <row r="346" spans="1:6" x14ac:dyDescent="0.25">
      <c r="A346" s="7">
        <f t="shared" si="26"/>
        <v>47300</v>
      </c>
      <c r="B346" s="37" t="str">
        <f>IFERROR(INDEX([1]IPCA_Livres_sa!$B:$B,MATCH($A346,[1]IPCA_Livres_sa!$A:$A,0)),"")</f>
        <v/>
      </c>
      <c r="C346" s="2" t="str">
        <f t="shared" si="27"/>
        <v/>
      </c>
      <c r="D346" s="2" t="str">
        <f t="shared" si="28"/>
        <v/>
      </c>
      <c r="E346" s="2" t="str">
        <f t="shared" si="29"/>
        <v/>
      </c>
      <c r="F346" s="2"/>
    </row>
    <row r="347" spans="1:6" x14ac:dyDescent="0.25">
      <c r="A347" s="7">
        <f t="shared" si="26"/>
        <v>47331</v>
      </c>
      <c r="B347" s="37" t="str">
        <f>IFERROR(INDEX([1]IPCA_Livres_sa!$B:$B,MATCH($A347,[1]IPCA_Livres_sa!$A:$A,0)),"")</f>
        <v/>
      </c>
      <c r="C347" s="2" t="str">
        <f t="shared" si="27"/>
        <v/>
      </c>
      <c r="D347" s="2" t="str">
        <f t="shared" si="28"/>
        <v/>
      </c>
      <c r="E347" s="2" t="str">
        <f t="shared" si="29"/>
        <v/>
      </c>
      <c r="F347" s="2"/>
    </row>
    <row r="348" spans="1:6" x14ac:dyDescent="0.25">
      <c r="A348" s="7">
        <f t="shared" si="26"/>
        <v>47362</v>
      </c>
      <c r="B348" s="37" t="str">
        <f>IFERROR(INDEX([1]IPCA_Livres_sa!$B:$B,MATCH($A348,[1]IPCA_Livres_sa!$A:$A,0)),"")</f>
        <v/>
      </c>
      <c r="C348" s="2" t="str">
        <f t="shared" si="27"/>
        <v/>
      </c>
      <c r="D348" s="2" t="str">
        <f t="shared" si="28"/>
        <v/>
      </c>
      <c r="E348" s="2" t="str">
        <f t="shared" si="29"/>
        <v/>
      </c>
      <c r="F348" s="2"/>
    </row>
    <row r="349" spans="1:6" x14ac:dyDescent="0.25">
      <c r="A349" s="7">
        <f t="shared" si="26"/>
        <v>47392</v>
      </c>
      <c r="B349" s="37" t="str">
        <f>IFERROR(INDEX([1]IPCA_Livres_sa!$B:$B,MATCH($A349,[1]IPCA_Livres_sa!$A:$A,0)),"")</f>
        <v/>
      </c>
      <c r="C349" s="2" t="str">
        <f t="shared" si="27"/>
        <v/>
      </c>
      <c r="D349" s="2" t="str">
        <f t="shared" si="28"/>
        <v/>
      </c>
      <c r="E349" s="2" t="str">
        <f t="shared" si="29"/>
        <v/>
      </c>
      <c r="F349" s="2"/>
    </row>
    <row r="350" spans="1:6" x14ac:dyDescent="0.25">
      <c r="A350" s="7">
        <f t="shared" si="26"/>
        <v>47423</v>
      </c>
      <c r="B350" s="37" t="str">
        <f>IFERROR(INDEX([1]IPCA_Livres_sa!$B:$B,MATCH($A350,[1]IPCA_Livres_sa!$A:$A,0)),"")</f>
        <v/>
      </c>
      <c r="C350" s="2" t="str">
        <f t="shared" si="27"/>
        <v/>
      </c>
      <c r="D350" s="2" t="str">
        <f t="shared" si="28"/>
        <v/>
      </c>
      <c r="E350" s="2" t="str">
        <f t="shared" si="29"/>
        <v/>
      </c>
      <c r="F350" s="2"/>
    </row>
    <row r="351" spans="1:6" x14ac:dyDescent="0.25">
      <c r="A351" s="7">
        <f t="shared" si="26"/>
        <v>47453</v>
      </c>
      <c r="B351" s="37" t="str">
        <f>IFERROR(INDEX([1]IPCA_Livres_sa!$B:$B,MATCH($A351,[1]IPCA_Livres_sa!$A:$A,0)),"")</f>
        <v/>
      </c>
      <c r="C351" s="2" t="str">
        <f t="shared" si="27"/>
        <v/>
      </c>
      <c r="D351" s="2" t="str">
        <f t="shared" si="28"/>
        <v/>
      </c>
      <c r="E351" s="2" t="str">
        <f t="shared" si="29"/>
        <v/>
      </c>
      <c r="F351" s="2"/>
    </row>
    <row r="352" spans="1:6" x14ac:dyDescent="0.25">
      <c r="A352" s="7">
        <f t="shared" si="26"/>
        <v>47484</v>
      </c>
      <c r="B352" s="37" t="str">
        <f>IFERROR(INDEX([1]IPCA_Livres_sa!$B:$B,MATCH($A352,[1]IPCA_Livres_sa!$A:$A,0)),"")</f>
        <v/>
      </c>
      <c r="C352" s="2" t="str">
        <f t="shared" si="27"/>
        <v/>
      </c>
      <c r="D352" s="2" t="str">
        <f t="shared" si="28"/>
        <v/>
      </c>
      <c r="E352" s="2" t="str">
        <f t="shared" si="29"/>
        <v/>
      </c>
      <c r="F352" s="2"/>
    </row>
    <row r="353" spans="1:6" x14ac:dyDescent="0.25">
      <c r="A353" s="7">
        <f t="shared" si="26"/>
        <v>47515</v>
      </c>
      <c r="B353" s="37" t="str">
        <f>IFERROR(INDEX([1]IPCA_Livres_sa!$B:$B,MATCH($A353,[1]IPCA_Livres_sa!$A:$A,0)),"")</f>
        <v/>
      </c>
      <c r="C353" s="2" t="str">
        <f t="shared" si="27"/>
        <v/>
      </c>
      <c r="D353" s="2" t="str">
        <f t="shared" si="28"/>
        <v/>
      </c>
      <c r="E353" s="2" t="str">
        <f t="shared" si="29"/>
        <v/>
      </c>
      <c r="F353" s="2"/>
    </row>
    <row r="354" spans="1:6" x14ac:dyDescent="0.25">
      <c r="A354" s="7">
        <f t="shared" si="26"/>
        <v>47543</v>
      </c>
      <c r="B354" s="37" t="str">
        <f>IFERROR(INDEX([1]IPCA_Livres_sa!$B:$B,MATCH($A354,[1]IPCA_Livres_sa!$A:$A,0)),"")</f>
        <v/>
      </c>
      <c r="C354" s="2" t="str">
        <f t="shared" si="27"/>
        <v/>
      </c>
      <c r="D354" s="2" t="str">
        <f t="shared" si="28"/>
        <v/>
      </c>
      <c r="E354" s="2" t="str">
        <f t="shared" si="29"/>
        <v/>
      </c>
      <c r="F354" s="2"/>
    </row>
    <row r="355" spans="1:6" x14ac:dyDescent="0.25">
      <c r="A355" s="7">
        <f t="shared" si="26"/>
        <v>47574</v>
      </c>
      <c r="B355" s="37" t="str">
        <f>IFERROR(INDEX([1]IPCA_Livres_sa!$B:$B,MATCH($A355,[1]IPCA_Livres_sa!$A:$A,0)),"")</f>
        <v/>
      </c>
      <c r="C355" s="2" t="str">
        <f t="shared" si="27"/>
        <v/>
      </c>
      <c r="D355" s="2" t="str">
        <f t="shared" si="28"/>
        <v/>
      </c>
      <c r="E355" s="2" t="str">
        <f t="shared" si="29"/>
        <v/>
      </c>
      <c r="F355" s="2"/>
    </row>
    <row r="356" spans="1:6" x14ac:dyDescent="0.25">
      <c r="A356" s="7">
        <f t="shared" si="26"/>
        <v>47604</v>
      </c>
      <c r="B356" s="37" t="str">
        <f>IFERROR(INDEX([1]IPCA_Livres_sa!$B:$B,MATCH($A356,[1]IPCA_Livres_sa!$A:$A,0)),"")</f>
        <v/>
      </c>
      <c r="C356" s="2" t="str">
        <f t="shared" si="27"/>
        <v/>
      </c>
      <c r="D356" s="2" t="str">
        <f t="shared" si="28"/>
        <v/>
      </c>
      <c r="E356" s="2" t="str">
        <f t="shared" si="29"/>
        <v/>
      </c>
      <c r="F356" s="2"/>
    </row>
    <row r="357" spans="1:6" x14ac:dyDescent="0.25">
      <c r="A357" s="7">
        <f t="shared" si="26"/>
        <v>47635</v>
      </c>
      <c r="B357" s="37" t="str">
        <f>IFERROR(INDEX([1]IPCA_Livres_sa!$B:$B,MATCH($A357,[1]IPCA_Livres_sa!$A:$A,0)),"")</f>
        <v/>
      </c>
      <c r="C357" s="2" t="str">
        <f t="shared" si="27"/>
        <v/>
      </c>
      <c r="D357" s="2" t="str">
        <f t="shared" si="28"/>
        <v/>
      </c>
      <c r="E357" s="2" t="str">
        <f t="shared" si="29"/>
        <v/>
      </c>
      <c r="F357" s="2"/>
    </row>
    <row r="358" spans="1:6" x14ac:dyDescent="0.25">
      <c r="A358" s="7">
        <f t="shared" si="26"/>
        <v>47665</v>
      </c>
      <c r="B358" s="37" t="str">
        <f>IFERROR(INDEX([1]IPCA_Livres_sa!$B:$B,MATCH($A358,[1]IPCA_Livres_sa!$A:$A,0)),"")</f>
        <v/>
      </c>
      <c r="C358" s="2" t="str">
        <f t="shared" si="27"/>
        <v/>
      </c>
      <c r="D358" s="2" t="str">
        <f t="shared" si="28"/>
        <v/>
      </c>
      <c r="E358" s="2" t="str">
        <f t="shared" si="29"/>
        <v/>
      </c>
      <c r="F358" s="2"/>
    </row>
    <row r="359" spans="1:6" x14ac:dyDescent="0.25">
      <c r="A359" s="7">
        <f t="shared" si="26"/>
        <v>47696</v>
      </c>
      <c r="B359" s="37" t="str">
        <f>IFERROR(INDEX([1]IPCA_Livres_sa!$B:$B,MATCH($A359,[1]IPCA_Livres_sa!$A:$A,0)),"")</f>
        <v/>
      </c>
      <c r="C359" s="2" t="str">
        <f t="shared" si="27"/>
        <v/>
      </c>
      <c r="D359" s="2" t="str">
        <f t="shared" si="28"/>
        <v/>
      </c>
      <c r="E359" s="2" t="str">
        <f t="shared" si="29"/>
        <v/>
      </c>
      <c r="F359" s="2"/>
    </row>
    <row r="360" spans="1:6" x14ac:dyDescent="0.25">
      <c r="A360" s="7">
        <f t="shared" si="26"/>
        <v>47727</v>
      </c>
      <c r="B360" s="37" t="str">
        <f>IFERROR(INDEX([1]IPCA_Livres_sa!$B:$B,MATCH($A360,[1]IPCA_Livres_sa!$A:$A,0)),"")</f>
        <v/>
      </c>
      <c r="C360" s="2" t="str">
        <f t="shared" si="27"/>
        <v/>
      </c>
      <c r="D360" s="2" t="str">
        <f t="shared" si="28"/>
        <v/>
      </c>
      <c r="E360" s="2" t="str">
        <f t="shared" si="29"/>
        <v/>
      </c>
      <c r="F360" s="2"/>
    </row>
    <row r="361" spans="1:6" x14ac:dyDescent="0.25">
      <c r="A361" s="7">
        <f t="shared" si="26"/>
        <v>47757</v>
      </c>
      <c r="B361" s="37" t="str">
        <f>IFERROR(INDEX([1]IPCA_Livres_sa!$B:$B,MATCH($A361,[1]IPCA_Livres_sa!$A:$A,0)),"")</f>
        <v/>
      </c>
      <c r="C361" s="2" t="str">
        <f t="shared" si="27"/>
        <v/>
      </c>
      <c r="D361" s="2" t="str">
        <f t="shared" si="28"/>
        <v/>
      </c>
      <c r="E361" s="2" t="str">
        <f t="shared" si="29"/>
        <v/>
      </c>
      <c r="F361" s="2"/>
    </row>
    <row r="362" spans="1:6" x14ac:dyDescent="0.25">
      <c r="A362" s="7">
        <f t="shared" si="26"/>
        <v>47788</v>
      </c>
      <c r="B362" s="37" t="str">
        <f>IFERROR(INDEX([1]IPCA_Livres_sa!$B:$B,MATCH($A362,[1]IPCA_Livres_sa!$A:$A,0)),"")</f>
        <v/>
      </c>
      <c r="C362" s="2" t="str">
        <f t="shared" si="27"/>
        <v/>
      </c>
      <c r="D362" s="2" t="str">
        <f t="shared" si="28"/>
        <v/>
      </c>
      <c r="E362" s="2" t="str">
        <f t="shared" si="29"/>
        <v/>
      </c>
      <c r="F362" s="2"/>
    </row>
    <row r="363" spans="1:6" x14ac:dyDescent="0.25">
      <c r="A363" s="7">
        <f t="shared" si="26"/>
        <v>47818</v>
      </c>
      <c r="B363" s="37" t="str">
        <f>IFERROR(INDEX([1]IPCA_Livres_sa!$B:$B,MATCH($A363,[1]IPCA_Livres_sa!$A:$A,0)),"")</f>
        <v/>
      </c>
      <c r="C363" s="2" t="str">
        <f t="shared" si="27"/>
        <v/>
      </c>
      <c r="D363" s="2" t="str">
        <f t="shared" si="28"/>
        <v/>
      </c>
      <c r="E363" s="2" t="str">
        <f t="shared" si="29"/>
        <v/>
      </c>
      <c r="F363" s="2"/>
    </row>
    <row r="364" spans="1:6" x14ac:dyDescent="0.25">
      <c r="A364" s="7">
        <f t="shared" si="26"/>
        <v>47849</v>
      </c>
      <c r="B364" s="37" t="str">
        <f>IFERROR(INDEX([1]IPCA_Livres_sa!$B:$B,MATCH($A364,[1]IPCA_Livres_sa!$A:$A,0)),"")</f>
        <v/>
      </c>
      <c r="C364" s="2" t="str">
        <f t="shared" si="27"/>
        <v/>
      </c>
      <c r="D364" s="2" t="str">
        <f t="shared" si="28"/>
        <v/>
      </c>
      <c r="E364" s="2" t="str">
        <f t="shared" si="29"/>
        <v/>
      </c>
      <c r="F364" s="2"/>
    </row>
    <row r="365" spans="1:6" x14ac:dyDescent="0.25">
      <c r="A365" s="7">
        <f t="shared" si="26"/>
        <v>47880</v>
      </c>
      <c r="B365" s="37" t="str">
        <f>IFERROR(INDEX([1]IPCA_Livres_sa!$B:$B,MATCH($A365,[1]IPCA_Livres_sa!$A:$A,0)),"")</f>
        <v/>
      </c>
      <c r="C365" s="2" t="str">
        <f t="shared" si="27"/>
        <v/>
      </c>
      <c r="D365" s="2" t="str">
        <f t="shared" si="28"/>
        <v/>
      </c>
      <c r="E365" s="2" t="str">
        <f t="shared" si="29"/>
        <v/>
      </c>
      <c r="F365" s="2"/>
    </row>
    <row r="366" spans="1:6" x14ac:dyDescent="0.25">
      <c r="A366" s="7">
        <f t="shared" si="26"/>
        <v>47908</v>
      </c>
      <c r="B366" s="37" t="str">
        <f>IFERROR(INDEX([1]IPCA_Livres_sa!$B:$B,MATCH($A366,[1]IPCA_Livres_sa!$A:$A,0)),"")</f>
        <v/>
      </c>
      <c r="C366" s="2" t="str">
        <f t="shared" si="27"/>
        <v/>
      </c>
      <c r="D366" s="2" t="str">
        <f t="shared" si="28"/>
        <v/>
      </c>
      <c r="E366" s="2" t="str">
        <f t="shared" si="29"/>
        <v/>
      </c>
      <c r="F366" s="2"/>
    </row>
    <row r="367" spans="1:6" x14ac:dyDescent="0.25">
      <c r="A367" s="7">
        <f t="shared" si="26"/>
        <v>47939</v>
      </c>
      <c r="B367" s="37" t="str">
        <f>IFERROR(INDEX([1]IPCA_Livres_sa!$B:$B,MATCH($A367,[1]IPCA_Livres_sa!$A:$A,0)),"")</f>
        <v/>
      </c>
      <c r="C367" s="2" t="str">
        <f t="shared" si="27"/>
        <v/>
      </c>
      <c r="D367" s="2" t="str">
        <f t="shared" si="28"/>
        <v/>
      </c>
      <c r="E367" s="2" t="str">
        <f t="shared" si="29"/>
        <v/>
      </c>
      <c r="F367" s="2"/>
    </row>
    <row r="368" spans="1:6" x14ac:dyDescent="0.25">
      <c r="A368" s="7">
        <f t="shared" ref="A368:A369" si="30">EDATE(A367,1)</f>
        <v>47969</v>
      </c>
      <c r="B368" s="37" t="str">
        <f>IFERROR(INDEX([1]IPCA_Livres_sa!$B:$B,MATCH($A368,[1]IPCA_Livres_sa!$A:$A,0)),"")</f>
        <v/>
      </c>
      <c r="C368" s="2" t="str">
        <f t="shared" ref="C368:C369" si="31">IFERROR(C367*(1+B368/100),"")</f>
        <v/>
      </c>
      <c r="D368" s="2" t="str">
        <f t="shared" si="28"/>
        <v/>
      </c>
      <c r="E368" s="2" t="str">
        <f t="shared" si="29"/>
        <v/>
      </c>
      <c r="F368" s="2"/>
    </row>
    <row r="369" spans="1:6" x14ac:dyDescent="0.25">
      <c r="A369" s="7">
        <f t="shared" si="30"/>
        <v>48000</v>
      </c>
      <c r="B369" s="37" t="str">
        <f>IFERROR(INDEX([1]IPCA_Livres_sa!$B:$B,MATCH($A369,[1]IPCA_Livres_sa!$A:$A,0)),"")</f>
        <v/>
      </c>
      <c r="C369" s="2" t="str">
        <f t="shared" si="31"/>
        <v/>
      </c>
      <c r="D369" s="2" t="str">
        <f t="shared" si="28"/>
        <v/>
      </c>
      <c r="E369" s="2" t="str">
        <f t="shared" si="29"/>
        <v/>
      </c>
      <c r="F369" s="2"/>
    </row>
    <row r="370" spans="1:6" x14ac:dyDescent="0.25">
      <c r="A370" s="7">
        <f t="shared" ref="A370:A413" si="32">EDATE(A369,1)</f>
        <v>48030</v>
      </c>
      <c r="B370" s="37" t="str">
        <f>IFERROR(INDEX([1]IPCA_Livres_sa!$B:$B,MATCH($A370,[1]IPCA_Livres_sa!$A:$A,0)),"")</f>
        <v/>
      </c>
      <c r="C370" s="2" t="str">
        <f t="shared" ref="C370:C413" si="33">IFERROR(C369*(1+B370/100),"")</f>
        <v/>
      </c>
      <c r="D370" s="2" t="str">
        <f t="shared" si="28"/>
        <v/>
      </c>
      <c r="E370" s="2" t="str">
        <f t="shared" si="29"/>
        <v/>
      </c>
      <c r="F370" s="2"/>
    </row>
    <row r="371" spans="1:6" x14ac:dyDescent="0.25">
      <c r="A371" s="7">
        <f t="shared" si="32"/>
        <v>48061</v>
      </c>
      <c r="B371" s="37" t="str">
        <f>IFERROR(INDEX([1]IPCA_Livres_sa!$B:$B,MATCH($A371,[1]IPCA_Livres_sa!$A:$A,0)),"")</f>
        <v/>
      </c>
      <c r="C371" s="2" t="str">
        <f t="shared" si="33"/>
        <v/>
      </c>
      <c r="D371" s="2" t="str">
        <f t="shared" si="28"/>
        <v/>
      </c>
      <c r="E371" s="2" t="str">
        <f t="shared" si="29"/>
        <v/>
      </c>
      <c r="F371" s="2"/>
    </row>
    <row r="372" spans="1:6" x14ac:dyDescent="0.25">
      <c r="A372" s="7">
        <f t="shared" si="32"/>
        <v>48092</v>
      </c>
      <c r="B372" s="37" t="str">
        <f>IFERROR(INDEX([1]IPCA_Livres_sa!$B:$B,MATCH($A372,[1]IPCA_Livres_sa!$A:$A,0)),"")</f>
        <v/>
      </c>
      <c r="C372" s="2" t="str">
        <f t="shared" si="33"/>
        <v/>
      </c>
      <c r="D372" s="2" t="str">
        <f t="shared" si="28"/>
        <v/>
      </c>
      <c r="E372" s="2" t="str">
        <f t="shared" si="29"/>
        <v/>
      </c>
      <c r="F372" s="2"/>
    </row>
    <row r="373" spans="1:6" x14ac:dyDescent="0.25">
      <c r="A373" s="7">
        <f t="shared" si="32"/>
        <v>48122</v>
      </c>
      <c r="B373" s="37" t="str">
        <f>IFERROR(INDEX([1]IPCA_Livres_sa!$B:$B,MATCH($A373,[1]IPCA_Livres_sa!$A:$A,0)),"")</f>
        <v/>
      </c>
      <c r="C373" s="2" t="str">
        <f t="shared" si="33"/>
        <v/>
      </c>
      <c r="D373" s="2" t="str">
        <f t="shared" si="28"/>
        <v/>
      </c>
      <c r="E373" s="2" t="str">
        <f t="shared" si="29"/>
        <v/>
      </c>
      <c r="F373" s="2"/>
    </row>
    <row r="374" spans="1:6" x14ac:dyDescent="0.25">
      <c r="A374" s="7">
        <f t="shared" si="32"/>
        <v>48153</v>
      </c>
      <c r="B374" s="37" t="str">
        <f>IFERROR(INDEX([1]IPCA_Livres_sa!$B:$B,MATCH($A374,[1]IPCA_Livres_sa!$A:$A,0)),"")</f>
        <v/>
      </c>
      <c r="C374" s="2" t="str">
        <f t="shared" si="33"/>
        <v/>
      </c>
      <c r="D374" s="2" t="str">
        <f t="shared" si="28"/>
        <v/>
      </c>
      <c r="E374" s="2" t="str">
        <f t="shared" si="29"/>
        <v/>
      </c>
      <c r="F374" s="2"/>
    </row>
    <row r="375" spans="1:6" x14ac:dyDescent="0.25">
      <c r="A375" s="7">
        <f t="shared" si="32"/>
        <v>48183</v>
      </c>
      <c r="B375" s="37" t="str">
        <f>IFERROR(INDEX([1]IPCA_Livres_sa!$B:$B,MATCH($A375,[1]IPCA_Livres_sa!$A:$A,0)),"")</f>
        <v/>
      </c>
      <c r="C375" s="2" t="str">
        <f t="shared" si="33"/>
        <v/>
      </c>
      <c r="D375" s="2" t="str">
        <f t="shared" si="28"/>
        <v/>
      </c>
      <c r="E375" s="2" t="str">
        <f t="shared" si="29"/>
        <v/>
      </c>
      <c r="F375" s="2"/>
    </row>
    <row r="376" spans="1:6" x14ac:dyDescent="0.25">
      <c r="A376" s="7">
        <f t="shared" si="32"/>
        <v>48214</v>
      </c>
      <c r="B376" s="37" t="str">
        <f>IFERROR(INDEX([1]IPCA_Livres_sa!$B:$B,MATCH($A376,[1]IPCA_Livres_sa!$A:$A,0)),"")</f>
        <v/>
      </c>
      <c r="C376" s="2" t="str">
        <f t="shared" si="33"/>
        <v/>
      </c>
      <c r="D376" s="2" t="str">
        <f t="shared" si="28"/>
        <v/>
      </c>
      <c r="E376" s="2" t="str">
        <f t="shared" si="29"/>
        <v/>
      </c>
      <c r="F376" s="2"/>
    </row>
    <row r="377" spans="1:6" x14ac:dyDescent="0.25">
      <c r="A377" s="7">
        <f t="shared" si="32"/>
        <v>48245</v>
      </c>
      <c r="B377" s="37" t="str">
        <f>IFERROR(INDEX([1]IPCA_Livres_sa!$B:$B,MATCH($A377,[1]IPCA_Livres_sa!$A:$A,0)),"")</f>
        <v/>
      </c>
      <c r="C377" s="2" t="str">
        <f t="shared" si="33"/>
        <v/>
      </c>
      <c r="D377" s="2" t="str">
        <f t="shared" si="28"/>
        <v/>
      </c>
      <c r="E377" s="2" t="str">
        <f t="shared" si="29"/>
        <v/>
      </c>
      <c r="F377" s="2"/>
    </row>
    <row r="378" spans="1:6" x14ac:dyDescent="0.25">
      <c r="A378" s="7">
        <f t="shared" si="32"/>
        <v>48274</v>
      </c>
      <c r="B378" s="37" t="str">
        <f>IFERROR(INDEX([1]IPCA_Livres_sa!$B:$B,MATCH($A378,[1]IPCA_Livres_sa!$A:$A,0)),"")</f>
        <v/>
      </c>
      <c r="C378" s="2" t="str">
        <f t="shared" si="33"/>
        <v/>
      </c>
      <c r="D378" s="2" t="str">
        <f t="shared" si="28"/>
        <v/>
      </c>
      <c r="E378" s="2" t="str">
        <f t="shared" si="29"/>
        <v/>
      </c>
      <c r="F378" s="2"/>
    </row>
    <row r="379" spans="1:6" x14ac:dyDescent="0.25">
      <c r="A379" s="7">
        <f t="shared" si="32"/>
        <v>48305</v>
      </c>
      <c r="B379" s="37" t="str">
        <f>IFERROR(INDEX([1]IPCA_Livres_sa!$B:$B,MATCH($A379,[1]IPCA_Livres_sa!$A:$A,0)),"")</f>
        <v/>
      </c>
      <c r="C379" s="2" t="str">
        <f t="shared" si="33"/>
        <v/>
      </c>
      <c r="D379" s="2" t="str">
        <f t="shared" si="28"/>
        <v/>
      </c>
      <c r="E379" s="2" t="str">
        <f t="shared" si="29"/>
        <v/>
      </c>
      <c r="F379" s="2"/>
    </row>
    <row r="380" spans="1:6" x14ac:dyDescent="0.25">
      <c r="A380" s="7">
        <f t="shared" si="32"/>
        <v>48335</v>
      </c>
      <c r="B380" s="37" t="str">
        <f>IFERROR(INDEX([1]IPCA_Livres_sa!$B:$B,MATCH($A380,[1]IPCA_Livres_sa!$A:$A,0)),"")</f>
        <v/>
      </c>
      <c r="C380" s="2" t="str">
        <f t="shared" si="33"/>
        <v/>
      </c>
      <c r="D380" s="2" t="str">
        <f t="shared" si="28"/>
        <v/>
      </c>
      <c r="E380" s="2" t="str">
        <f t="shared" si="29"/>
        <v/>
      </c>
      <c r="F380" s="2"/>
    </row>
    <row r="381" spans="1:6" x14ac:dyDescent="0.25">
      <c r="A381" s="7">
        <f t="shared" si="32"/>
        <v>48366</v>
      </c>
      <c r="B381" s="37" t="str">
        <f>IFERROR(INDEX([1]IPCA_Livres_sa!$B:$B,MATCH($A381,[1]IPCA_Livres_sa!$A:$A,0)),"")</f>
        <v/>
      </c>
      <c r="C381" s="2" t="str">
        <f t="shared" si="33"/>
        <v/>
      </c>
      <c r="D381" s="2" t="str">
        <f t="shared" si="28"/>
        <v/>
      </c>
      <c r="E381" s="2" t="str">
        <f t="shared" si="29"/>
        <v/>
      </c>
      <c r="F381" s="2"/>
    </row>
    <row r="382" spans="1:6" x14ac:dyDescent="0.25">
      <c r="A382" s="7">
        <f t="shared" si="32"/>
        <v>48396</v>
      </c>
      <c r="B382" s="37" t="str">
        <f>IFERROR(INDEX([1]IPCA_Livres_sa!$B:$B,MATCH($A382,[1]IPCA_Livres_sa!$A:$A,0)),"")</f>
        <v/>
      </c>
      <c r="C382" s="2" t="str">
        <f t="shared" si="33"/>
        <v/>
      </c>
      <c r="D382" s="2" t="str">
        <f t="shared" si="28"/>
        <v/>
      </c>
      <c r="E382" s="2" t="str">
        <f t="shared" si="29"/>
        <v/>
      </c>
      <c r="F382" s="2"/>
    </row>
    <row r="383" spans="1:6" x14ac:dyDescent="0.25">
      <c r="A383" s="7">
        <f t="shared" si="32"/>
        <v>48427</v>
      </c>
      <c r="B383" s="37" t="str">
        <f>IFERROR(INDEX([1]IPCA_Livres_sa!$B:$B,MATCH($A383,[1]IPCA_Livres_sa!$A:$A,0)),"")</f>
        <v/>
      </c>
      <c r="C383" s="2" t="str">
        <f t="shared" si="33"/>
        <v/>
      </c>
      <c r="D383" s="2" t="str">
        <f t="shared" si="28"/>
        <v/>
      </c>
      <c r="E383" s="2" t="str">
        <f t="shared" si="29"/>
        <v/>
      </c>
      <c r="F383" s="2"/>
    </row>
    <row r="384" spans="1:6" x14ac:dyDescent="0.25">
      <c r="A384" s="7">
        <f t="shared" si="32"/>
        <v>48458</v>
      </c>
      <c r="B384" s="37" t="str">
        <f>IFERROR(INDEX([1]IPCA_Livres_sa!$B:$B,MATCH($A384,[1]IPCA_Livres_sa!$A:$A,0)),"")</f>
        <v/>
      </c>
      <c r="C384" s="2" t="str">
        <f t="shared" si="33"/>
        <v/>
      </c>
      <c r="D384" s="2" t="str">
        <f t="shared" si="28"/>
        <v/>
      </c>
      <c r="E384" s="2" t="str">
        <f t="shared" si="29"/>
        <v/>
      </c>
      <c r="F384" s="2"/>
    </row>
    <row r="385" spans="1:6" x14ac:dyDescent="0.25">
      <c r="A385" s="7">
        <f t="shared" si="32"/>
        <v>48488</v>
      </c>
      <c r="B385" s="37" t="str">
        <f>IFERROR(INDEX([1]IPCA_Livres_sa!$B:$B,MATCH($A385,[1]IPCA_Livres_sa!$A:$A,0)),"")</f>
        <v/>
      </c>
      <c r="C385" s="2" t="str">
        <f t="shared" si="33"/>
        <v/>
      </c>
      <c r="D385" s="2" t="str">
        <f t="shared" si="28"/>
        <v/>
      </c>
      <c r="E385" s="2" t="str">
        <f t="shared" si="29"/>
        <v/>
      </c>
      <c r="F385" s="2"/>
    </row>
    <row r="386" spans="1:6" x14ac:dyDescent="0.25">
      <c r="A386" s="7">
        <f t="shared" si="32"/>
        <v>48519</v>
      </c>
      <c r="B386" s="37" t="str">
        <f>IFERROR(INDEX([1]IPCA_Livres_sa!$B:$B,MATCH($A386,[1]IPCA_Livres_sa!$A:$A,0)),"")</f>
        <v/>
      </c>
      <c r="C386" s="2" t="str">
        <f t="shared" si="33"/>
        <v/>
      </c>
      <c r="D386" s="2" t="str">
        <f t="shared" si="28"/>
        <v/>
      </c>
      <c r="E386" s="2" t="str">
        <f t="shared" si="29"/>
        <v/>
      </c>
      <c r="F386" s="2"/>
    </row>
    <row r="387" spans="1:6" x14ac:dyDescent="0.25">
      <c r="A387" s="7">
        <f t="shared" si="32"/>
        <v>48549</v>
      </c>
      <c r="B387" s="37" t="str">
        <f>IFERROR(INDEX([1]IPCA_Livres_sa!$B:$B,MATCH($A387,[1]IPCA_Livres_sa!$A:$A,0)),"")</f>
        <v/>
      </c>
      <c r="C387" s="2" t="str">
        <f t="shared" si="33"/>
        <v/>
      </c>
      <c r="D387" s="2" t="str">
        <f t="shared" si="28"/>
        <v/>
      </c>
      <c r="E387" s="2" t="str">
        <f t="shared" si="29"/>
        <v/>
      </c>
      <c r="F387" s="2"/>
    </row>
    <row r="388" spans="1:6" x14ac:dyDescent="0.25">
      <c r="A388" s="7">
        <f t="shared" si="32"/>
        <v>48580</v>
      </c>
      <c r="B388" s="37" t="str">
        <f>IFERROR(INDEX([1]IPCA_Livres_sa!$B:$B,MATCH($A388,[1]IPCA_Livres_sa!$A:$A,0)),"")</f>
        <v/>
      </c>
      <c r="C388" s="2" t="str">
        <f t="shared" si="33"/>
        <v/>
      </c>
      <c r="D388" s="2" t="str">
        <f t="shared" si="28"/>
        <v/>
      </c>
      <c r="E388" s="2" t="str">
        <f t="shared" si="29"/>
        <v/>
      </c>
      <c r="F388" s="2"/>
    </row>
    <row r="389" spans="1:6" x14ac:dyDescent="0.25">
      <c r="A389" s="7">
        <f t="shared" si="32"/>
        <v>48611</v>
      </c>
      <c r="B389" s="37" t="str">
        <f>IFERROR(INDEX([1]IPCA_Livres_sa!$B:$B,MATCH($A389,[1]IPCA_Livres_sa!$A:$A,0)),"")</f>
        <v/>
      </c>
      <c r="C389" s="2" t="str">
        <f t="shared" si="33"/>
        <v/>
      </c>
      <c r="D389" s="2" t="str">
        <f t="shared" si="28"/>
        <v/>
      </c>
      <c r="E389" s="2" t="str">
        <f t="shared" si="29"/>
        <v/>
      </c>
      <c r="F389" s="2"/>
    </row>
    <row r="390" spans="1:6" x14ac:dyDescent="0.25">
      <c r="A390" s="7">
        <f t="shared" si="32"/>
        <v>48639</v>
      </c>
      <c r="B390" s="37" t="str">
        <f>IFERROR(INDEX([1]IPCA_Livres_sa!$B:$B,MATCH($A390,[1]IPCA_Livres_sa!$A:$A,0)),"")</f>
        <v/>
      </c>
      <c r="C390" s="2" t="str">
        <f t="shared" si="33"/>
        <v/>
      </c>
      <c r="D390" s="2" t="str">
        <f t="shared" si="28"/>
        <v/>
      </c>
      <c r="E390" s="2" t="str">
        <f t="shared" si="29"/>
        <v/>
      </c>
      <c r="F390" s="2"/>
    </row>
    <row r="391" spans="1:6" x14ac:dyDescent="0.25">
      <c r="A391" s="7">
        <f t="shared" si="32"/>
        <v>48670</v>
      </c>
      <c r="B391" s="37" t="str">
        <f>IFERROR(INDEX([1]IPCA_Livres_sa!$B:$B,MATCH($A391,[1]IPCA_Livres_sa!$A:$A,0)),"")</f>
        <v/>
      </c>
      <c r="C391" s="2" t="str">
        <f t="shared" si="33"/>
        <v/>
      </c>
      <c r="D391" s="2" t="str">
        <f t="shared" si="28"/>
        <v/>
      </c>
      <c r="E391" s="2" t="str">
        <f t="shared" si="29"/>
        <v/>
      </c>
      <c r="F391" s="2"/>
    </row>
    <row r="392" spans="1:6" x14ac:dyDescent="0.25">
      <c r="A392" s="7">
        <f t="shared" si="32"/>
        <v>48700</v>
      </c>
      <c r="B392" s="37" t="str">
        <f>IFERROR(INDEX([1]IPCA_Livres_sa!$B:$B,MATCH($A392,[1]IPCA_Livres_sa!$A:$A,0)),"")</f>
        <v/>
      </c>
      <c r="C392" s="2" t="str">
        <f t="shared" si="33"/>
        <v/>
      </c>
      <c r="D392" s="2" t="str">
        <f t="shared" ref="D392:D413" si="34">IFERROR(100*(C392/C389-1),"")</f>
        <v/>
      </c>
      <c r="E392" s="2" t="str">
        <f t="shared" ref="E392:E413" si="35">IFERROR(100*((1+D392/100)^4-1),"")</f>
        <v/>
      </c>
      <c r="F392" s="2"/>
    </row>
    <row r="393" spans="1:6" x14ac:dyDescent="0.25">
      <c r="A393" s="7">
        <f t="shared" si="32"/>
        <v>48731</v>
      </c>
      <c r="B393" s="37" t="str">
        <f>IFERROR(INDEX([1]IPCA_Livres_sa!$B:$B,MATCH($A393,[1]IPCA_Livres_sa!$A:$A,0)),"")</f>
        <v/>
      </c>
      <c r="C393" s="2" t="str">
        <f t="shared" si="33"/>
        <v/>
      </c>
      <c r="D393" s="2" t="str">
        <f t="shared" si="34"/>
        <v/>
      </c>
      <c r="E393" s="2" t="str">
        <f t="shared" si="35"/>
        <v/>
      </c>
      <c r="F393" s="2"/>
    </row>
    <row r="394" spans="1:6" x14ac:dyDescent="0.25">
      <c r="A394" s="7">
        <f t="shared" si="32"/>
        <v>48761</v>
      </c>
      <c r="B394" s="37" t="str">
        <f>IFERROR(INDEX([1]IPCA_Livres_sa!$B:$B,MATCH($A394,[1]IPCA_Livres_sa!$A:$A,0)),"")</f>
        <v/>
      </c>
      <c r="C394" s="2" t="str">
        <f t="shared" si="33"/>
        <v/>
      </c>
      <c r="D394" s="2" t="str">
        <f t="shared" si="34"/>
        <v/>
      </c>
      <c r="E394" s="2" t="str">
        <f t="shared" si="35"/>
        <v/>
      </c>
      <c r="F394" s="2"/>
    </row>
    <row r="395" spans="1:6" x14ac:dyDescent="0.25">
      <c r="A395" s="7">
        <f t="shared" si="32"/>
        <v>48792</v>
      </c>
      <c r="B395" s="37" t="str">
        <f>IFERROR(INDEX([1]IPCA_Livres_sa!$B:$B,MATCH($A395,[1]IPCA_Livres_sa!$A:$A,0)),"")</f>
        <v/>
      </c>
      <c r="C395" s="2" t="str">
        <f t="shared" si="33"/>
        <v/>
      </c>
      <c r="D395" s="2" t="str">
        <f t="shared" si="34"/>
        <v/>
      </c>
      <c r="E395" s="2" t="str">
        <f t="shared" si="35"/>
        <v/>
      </c>
      <c r="F395" s="2"/>
    </row>
    <row r="396" spans="1:6" x14ac:dyDescent="0.25">
      <c r="A396" s="7">
        <f t="shared" si="32"/>
        <v>48823</v>
      </c>
      <c r="B396" s="37" t="str">
        <f>IFERROR(INDEX([1]IPCA_Livres_sa!$B:$B,MATCH($A396,[1]IPCA_Livres_sa!$A:$A,0)),"")</f>
        <v/>
      </c>
      <c r="C396" s="2" t="str">
        <f t="shared" si="33"/>
        <v/>
      </c>
      <c r="D396" s="2" t="str">
        <f t="shared" si="34"/>
        <v/>
      </c>
      <c r="E396" s="2" t="str">
        <f t="shared" si="35"/>
        <v/>
      </c>
      <c r="F396" s="2"/>
    </row>
    <row r="397" spans="1:6" x14ac:dyDescent="0.25">
      <c r="A397" s="7">
        <f t="shared" si="32"/>
        <v>48853</v>
      </c>
      <c r="B397" s="37" t="str">
        <f>IFERROR(INDEX([1]IPCA_Livres_sa!$B:$B,MATCH($A397,[1]IPCA_Livres_sa!$A:$A,0)),"")</f>
        <v/>
      </c>
      <c r="C397" s="2" t="str">
        <f t="shared" si="33"/>
        <v/>
      </c>
      <c r="D397" s="2" t="str">
        <f t="shared" si="34"/>
        <v/>
      </c>
      <c r="E397" s="2" t="str">
        <f t="shared" si="35"/>
        <v/>
      </c>
      <c r="F397" s="2"/>
    </row>
    <row r="398" spans="1:6" x14ac:dyDescent="0.25">
      <c r="A398" s="7">
        <f t="shared" si="32"/>
        <v>48884</v>
      </c>
      <c r="B398" s="37" t="str">
        <f>IFERROR(INDEX([1]IPCA_Livres_sa!$B:$B,MATCH($A398,[1]IPCA_Livres_sa!$A:$A,0)),"")</f>
        <v/>
      </c>
      <c r="C398" s="2" t="str">
        <f t="shared" si="33"/>
        <v/>
      </c>
      <c r="D398" s="2" t="str">
        <f t="shared" si="34"/>
        <v/>
      </c>
      <c r="E398" s="2" t="str">
        <f t="shared" si="35"/>
        <v/>
      </c>
      <c r="F398" s="2"/>
    </row>
    <row r="399" spans="1:6" x14ac:dyDescent="0.25">
      <c r="A399" s="7">
        <f t="shared" si="32"/>
        <v>48914</v>
      </c>
      <c r="B399" s="37" t="str">
        <f>IFERROR(INDEX([1]IPCA_Livres_sa!$B:$B,MATCH($A399,[1]IPCA_Livres_sa!$A:$A,0)),"")</f>
        <v/>
      </c>
      <c r="C399" s="2" t="str">
        <f t="shared" si="33"/>
        <v/>
      </c>
      <c r="D399" s="2" t="str">
        <f t="shared" si="34"/>
        <v/>
      </c>
      <c r="E399" s="2" t="str">
        <f t="shared" si="35"/>
        <v/>
      </c>
      <c r="F399" s="2"/>
    </row>
    <row r="400" spans="1:6" x14ac:dyDescent="0.25">
      <c r="A400" s="7">
        <f t="shared" si="32"/>
        <v>48945</v>
      </c>
      <c r="B400" s="37" t="str">
        <f>IFERROR(INDEX([1]IPCA_Livres_sa!$B:$B,MATCH($A400,[1]IPCA_Livres_sa!$A:$A,0)),"")</f>
        <v/>
      </c>
      <c r="C400" s="2" t="str">
        <f t="shared" si="33"/>
        <v/>
      </c>
      <c r="D400" s="2" t="str">
        <f t="shared" si="34"/>
        <v/>
      </c>
      <c r="E400" s="2" t="str">
        <f t="shared" si="35"/>
        <v/>
      </c>
      <c r="F400" s="2"/>
    </row>
    <row r="401" spans="1:6" x14ac:dyDescent="0.25">
      <c r="A401" s="7">
        <f t="shared" si="32"/>
        <v>48976</v>
      </c>
      <c r="B401" s="37" t="str">
        <f>IFERROR(INDEX([1]IPCA_Livres_sa!$B:$B,MATCH($A401,[1]IPCA_Livres_sa!$A:$A,0)),"")</f>
        <v/>
      </c>
      <c r="C401" s="2" t="str">
        <f t="shared" si="33"/>
        <v/>
      </c>
      <c r="D401" s="2" t="str">
        <f t="shared" si="34"/>
        <v/>
      </c>
      <c r="E401" s="2" t="str">
        <f t="shared" si="35"/>
        <v/>
      </c>
      <c r="F401" s="2"/>
    </row>
    <row r="402" spans="1:6" x14ac:dyDescent="0.25">
      <c r="A402" s="7">
        <f t="shared" si="32"/>
        <v>49004</v>
      </c>
      <c r="B402" s="37" t="str">
        <f>IFERROR(INDEX([1]IPCA_Livres_sa!$B:$B,MATCH($A402,[1]IPCA_Livres_sa!$A:$A,0)),"")</f>
        <v/>
      </c>
      <c r="C402" s="2" t="str">
        <f t="shared" si="33"/>
        <v/>
      </c>
      <c r="D402" s="2" t="str">
        <f t="shared" si="34"/>
        <v/>
      </c>
      <c r="E402" s="2" t="str">
        <f t="shared" si="35"/>
        <v/>
      </c>
      <c r="F402" s="2"/>
    </row>
    <row r="403" spans="1:6" x14ac:dyDescent="0.25">
      <c r="A403" s="7">
        <f t="shared" si="32"/>
        <v>49035</v>
      </c>
      <c r="B403" s="37" t="str">
        <f>IFERROR(INDEX([1]IPCA_Livres_sa!$B:$B,MATCH($A403,[1]IPCA_Livres_sa!$A:$A,0)),"")</f>
        <v/>
      </c>
      <c r="C403" s="2" t="str">
        <f t="shared" si="33"/>
        <v/>
      </c>
      <c r="D403" s="2" t="str">
        <f t="shared" si="34"/>
        <v/>
      </c>
      <c r="E403" s="2" t="str">
        <f t="shared" si="35"/>
        <v/>
      </c>
      <c r="F403" s="2"/>
    </row>
    <row r="404" spans="1:6" x14ac:dyDescent="0.25">
      <c r="A404" s="7">
        <f t="shared" si="32"/>
        <v>49065</v>
      </c>
      <c r="B404" s="37" t="str">
        <f>IFERROR(INDEX([1]IPCA_Livres_sa!$B:$B,MATCH($A404,[1]IPCA_Livres_sa!$A:$A,0)),"")</f>
        <v/>
      </c>
      <c r="C404" s="2" t="str">
        <f t="shared" si="33"/>
        <v/>
      </c>
      <c r="D404" s="2" t="str">
        <f t="shared" si="34"/>
        <v/>
      </c>
      <c r="E404" s="2" t="str">
        <f t="shared" si="35"/>
        <v/>
      </c>
      <c r="F404" s="2"/>
    </row>
    <row r="405" spans="1:6" x14ac:dyDescent="0.25">
      <c r="A405" s="7">
        <f t="shared" si="32"/>
        <v>49096</v>
      </c>
      <c r="B405" s="37" t="str">
        <f>IFERROR(INDEX([1]IPCA_Livres_sa!$B:$B,MATCH($A405,[1]IPCA_Livres_sa!$A:$A,0)),"")</f>
        <v/>
      </c>
      <c r="C405" s="2" t="str">
        <f t="shared" si="33"/>
        <v/>
      </c>
      <c r="D405" s="2" t="str">
        <f t="shared" si="34"/>
        <v/>
      </c>
      <c r="E405" s="2" t="str">
        <f t="shared" si="35"/>
        <v/>
      </c>
      <c r="F405" s="2"/>
    </row>
    <row r="406" spans="1:6" x14ac:dyDescent="0.25">
      <c r="A406" s="7">
        <f t="shared" si="32"/>
        <v>49126</v>
      </c>
      <c r="B406" s="37" t="str">
        <f>IFERROR(INDEX([1]IPCA_Livres_sa!$B:$B,MATCH($A406,[1]IPCA_Livres_sa!$A:$A,0)),"")</f>
        <v/>
      </c>
      <c r="C406" s="2" t="str">
        <f t="shared" si="33"/>
        <v/>
      </c>
      <c r="D406" s="2" t="str">
        <f t="shared" si="34"/>
        <v/>
      </c>
      <c r="E406" s="2" t="str">
        <f t="shared" si="35"/>
        <v/>
      </c>
      <c r="F406" s="2"/>
    </row>
    <row r="407" spans="1:6" x14ac:dyDescent="0.25">
      <c r="A407" s="7">
        <f t="shared" si="32"/>
        <v>49157</v>
      </c>
      <c r="B407" s="37" t="str">
        <f>IFERROR(INDEX([1]IPCA_Livres_sa!$B:$B,MATCH($A407,[1]IPCA_Livres_sa!$A:$A,0)),"")</f>
        <v/>
      </c>
      <c r="C407" s="2" t="str">
        <f t="shared" si="33"/>
        <v/>
      </c>
      <c r="D407" s="2" t="str">
        <f t="shared" si="34"/>
        <v/>
      </c>
      <c r="E407" s="2" t="str">
        <f t="shared" si="35"/>
        <v/>
      </c>
      <c r="F407" s="2"/>
    </row>
    <row r="408" spans="1:6" x14ac:dyDescent="0.25">
      <c r="A408" s="7">
        <f t="shared" si="32"/>
        <v>49188</v>
      </c>
      <c r="B408" s="37" t="str">
        <f>IFERROR(INDEX([1]IPCA_Livres_sa!$B:$B,MATCH($A408,[1]IPCA_Livres_sa!$A:$A,0)),"")</f>
        <v/>
      </c>
      <c r="C408" s="2" t="str">
        <f t="shared" si="33"/>
        <v/>
      </c>
      <c r="D408" s="2" t="str">
        <f t="shared" si="34"/>
        <v/>
      </c>
      <c r="E408" s="2" t="str">
        <f t="shared" si="35"/>
        <v/>
      </c>
      <c r="F408" s="2"/>
    </row>
    <row r="409" spans="1:6" x14ac:dyDescent="0.25">
      <c r="A409" s="7">
        <f t="shared" si="32"/>
        <v>49218</v>
      </c>
      <c r="B409" s="37" t="str">
        <f>IFERROR(INDEX([1]IPCA_Livres_sa!$B:$B,MATCH($A409,[1]IPCA_Livres_sa!$A:$A,0)),"")</f>
        <v/>
      </c>
      <c r="C409" s="2" t="str">
        <f t="shared" si="33"/>
        <v/>
      </c>
      <c r="D409" s="2" t="str">
        <f t="shared" si="34"/>
        <v/>
      </c>
      <c r="E409" s="2" t="str">
        <f t="shared" si="35"/>
        <v/>
      </c>
      <c r="F409" s="2"/>
    </row>
    <row r="410" spans="1:6" x14ac:dyDescent="0.25">
      <c r="A410" s="7">
        <f t="shared" si="32"/>
        <v>49249</v>
      </c>
      <c r="B410" s="37" t="str">
        <f>IFERROR(INDEX([1]IPCA_Livres_sa!$B:$B,MATCH($A410,[1]IPCA_Livres_sa!$A:$A,0)),"")</f>
        <v/>
      </c>
      <c r="C410" s="2" t="str">
        <f t="shared" si="33"/>
        <v/>
      </c>
      <c r="D410" s="2" t="str">
        <f t="shared" si="34"/>
        <v/>
      </c>
      <c r="E410" s="2" t="str">
        <f t="shared" si="35"/>
        <v/>
      </c>
      <c r="F410" s="2"/>
    </row>
    <row r="411" spans="1:6" x14ac:dyDescent="0.25">
      <c r="A411" s="7">
        <f t="shared" si="32"/>
        <v>49279</v>
      </c>
      <c r="B411" s="37" t="str">
        <f>IFERROR(INDEX([1]IPCA_Livres_sa!$B:$B,MATCH($A411,[1]IPCA_Livres_sa!$A:$A,0)),"")</f>
        <v/>
      </c>
      <c r="C411" s="2" t="str">
        <f t="shared" si="33"/>
        <v/>
      </c>
      <c r="D411" s="2" t="str">
        <f t="shared" si="34"/>
        <v/>
      </c>
      <c r="E411" s="2" t="str">
        <f t="shared" si="35"/>
        <v/>
      </c>
      <c r="F411" s="2"/>
    </row>
    <row r="412" spans="1:6" x14ac:dyDescent="0.25">
      <c r="A412" s="7">
        <f t="shared" si="32"/>
        <v>49310</v>
      </c>
      <c r="B412" s="37" t="str">
        <f>IFERROR(INDEX([1]IPCA_Livres_sa!$B:$B,MATCH($A412,[1]IPCA_Livres_sa!$A:$A,0)),"")</f>
        <v/>
      </c>
      <c r="C412" s="2" t="str">
        <f t="shared" si="33"/>
        <v/>
      </c>
      <c r="D412" s="2" t="str">
        <f t="shared" si="34"/>
        <v/>
      </c>
      <c r="E412" s="2" t="str">
        <f t="shared" si="35"/>
        <v/>
      </c>
      <c r="F412" s="2"/>
    </row>
    <row r="413" spans="1:6" x14ac:dyDescent="0.25">
      <c r="A413" s="7">
        <f t="shared" si="32"/>
        <v>49341</v>
      </c>
      <c r="B413" s="37" t="str">
        <f>IFERROR(INDEX([1]IPCA_Livres_sa!$B:$B,MATCH($A413,[1]IPCA_Livres_sa!$A:$A,0)),"")</f>
        <v/>
      </c>
      <c r="C413" s="2" t="str">
        <f t="shared" si="33"/>
        <v/>
      </c>
      <c r="D413" s="2" t="str">
        <f t="shared" si="34"/>
        <v/>
      </c>
      <c r="E413" s="2" t="str">
        <f t="shared" si="35"/>
        <v/>
      </c>
      <c r="F413" s="2"/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BADD-7D77-4F81-80DA-BC0A24B8E37E}">
  <dimension ref="A1:E413"/>
  <sheetViews>
    <sheetView showGridLines="0" workbookViewId="0">
      <pane xSplit="1" ySplit="3" topLeftCell="B68" activePane="bottomRight" state="frozen"/>
      <selection pane="topRight" activeCell="B1" sqref="B1"/>
      <selection pane="bottomLeft" activeCell="A4" sqref="A4"/>
      <selection pane="bottomRight" activeCell="E90" sqref="E90"/>
    </sheetView>
  </sheetViews>
  <sheetFormatPr defaultRowHeight="15" x14ac:dyDescent="0.25"/>
  <cols>
    <col min="1" max="1" width="10.7109375" bestFit="1" customWidth="1"/>
    <col min="2" max="4" width="13.28515625" customWidth="1"/>
  </cols>
  <sheetData>
    <row r="1" spans="1:5" x14ac:dyDescent="0.25">
      <c r="A1" s="89" t="str">
        <f>HYPERLINK("#'"&amp;"INSTRUÇÕES"&amp;"'!A1","Retornar")</f>
        <v>Retornar</v>
      </c>
    </row>
    <row r="2" spans="1:5" x14ac:dyDescent="0.25">
      <c r="B2" s="122" t="s">
        <v>170</v>
      </c>
      <c r="C2" s="122"/>
      <c r="D2" s="122"/>
    </row>
    <row r="3" spans="1:5" ht="26.25" x14ac:dyDescent="0.25">
      <c r="A3" s="7"/>
      <c r="B3" s="48" t="s">
        <v>171</v>
      </c>
      <c r="C3" s="46" t="s">
        <v>172</v>
      </c>
      <c r="D3" s="10" t="s">
        <v>173</v>
      </c>
      <c r="E3" s="10" t="s">
        <v>78</v>
      </c>
    </row>
    <row r="4" spans="1:5" x14ac:dyDescent="0.25">
      <c r="A4" s="1">
        <f>IFERROR(DATE(C4,D4,1),"")</f>
        <v>36951</v>
      </c>
      <c r="B4" s="37" t="e">
        <f>SUMIFS([1]ADM_sa!$D:$D,[1]ADM_sa!$B:$B,C4,[1]ADM_sa!$C:$C,D4)</f>
        <v>#VALUE!</v>
      </c>
      <c r="C4">
        <f>[1]ADM_sa!B2</f>
        <v>2001</v>
      </c>
      <c r="D4">
        <f>[1]ADM_sa!C2</f>
        <v>3</v>
      </c>
    </row>
    <row r="5" spans="1:5" x14ac:dyDescent="0.25">
      <c r="A5" s="1">
        <f t="shared" ref="A5:A68" si="0">IFERROR(DATE(C5,D5,1),"")</f>
        <v>37043</v>
      </c>
      <c r="B5" s="37" t="e">
        <f>SUMIFS([1]ADM_sa!$D:$D,[1]ADM_sa!$B:$B,C5,[1]ADM_sa!$C:$C,D5)</f>
        <v>#VALUE!</v>
      </c>
      <c r="C5">
        <f>[1]ADM_sa!B3</f>
        <v>2001</v>
      </c>
      <c r="D5">
        <f>[1]ADM_sa!C3</f>
        <v>6</v>
      </c>
      <c r="E5" s="2" t="e">
        <f>((1+B5/100)^(1/4)-1)*100</f>
        <v>#VALUE!</v>
      </c>
    </row>
    <row r="6" spans="1:5" x14ac:dyDescent="0.25">
      <c r="A6" s="1">
        <f t="shared" si="0"/>
        <v>37135</v>
      </c>
      <c r="B6" s="37" t="e">
        <f>SUMIFS([1]ADM_sa!$D:$D,[1]ADM_sa!$B:$B,C6,[1]ADM_sa!$C:$C,D6)</f>
        <v>#VALUE!</v>
      </c>
      <c r="C6">
        <f>[1]ADM_sa!B4</f>
        <v>2001</v>
      </c>
      <c r="D6">
        <f>[1]ADM_sa!C4</f>
        <v>9</v>
      </c>
      <c r="E6" s="2" t="e">
        <f t="shared" ref="E6:E69" si="1">((1+B6/100)^(1/4)-1)*100</f>
        <v>#VALUE!</v>
      </c>
    </row>
    <row r="7" spans="1:5" x14ac:dyDescent="0.25">
      <c r="A7" s="1">
        <f t="shared" si="0"/>
        <v>37226</v>
      </c>
      <c r="B7" s="37" t="e">
        <f>SUMIFS([1]ADM_sa!$D:$D,[1]ADM_sa!$B:$B,C7,[1]ADM_sa!$C:$C,D7)</f>
        <v>#VALUE!</v>
      </c>
      <c r="C7">
        <f>[1]ADM_sa!B5</f>
        <v>2001</v>
      </c>
      <c r="D7">
        <f>[1]ADM_sa!C5</f>
        <v>12</v>
      </c>
      <c r="E7" s="2" t="e">
        <f t="shared" si="1"/>
        <v>#VALUE!</v>
      </c>
    </row>
    <row r="8" spans="1:5" x14ac:dyDescent="0.25">
      <c r="A8" s="1">
        <f t="shared" si="0"/>
        <v>37316</v>
      </c>
      <c r="B8" s="37" t="e">
        <f>SUMIFS([1]ADM_sa!$D:$D,[1]ADM_sa!$B:$B,C8,[1]ADM_sa!$C:$C,D8)</f>
        <v>#VALUE!</v>
      </c>
      <c r="C8">
        <f>[1]ADM_sa!B6</f>
        <v>2002</v>
      </c>
      <c r="D8">
        <f>[1]ADM_sa!C6</f>
        <v>3</v>
      </c>
      <c r="E8" s="2" t="e">
        <f t="shared" si="1"/>
        <v>#VALUE!</v>
      </c>
    </row>
    <row r="9" spans="1:5" x14ac:dyDescent="0.25">
      <c r="A9" s="1">
        <f t="shared" si="0"/>
        <v>37408</v>
      </c>
      <c r="B9" s="37" t="e">
        <f>SUMIFS([1]ADM_sa!$D:$D,[1]ADM_sa!$B:$B,C9,[1]ADM_sa!$C:$C,D9)</f>
        <v>#VALUE!</v>
      </c>
      <c r="C9">
        <f>[1]ADM_sa!B7</f>
        <v>2002</v>
      </c>
      <c r="D9">
        <f>[1]ADM_sa!C7</f>
        <v>6</v>
      </c>
      <c r="E9" s="2" t="e">
        <f t="shared" si="1"/>
        <v>#VALUE!</v>
      </c>
    </row>
    <row r="10" spans="1:5" x14ac:dyDescent="0.25">
      <c r="A10" s="1">
        <f t="shared" si="0"/>
        <v>37500</v>
      </c>
      <c r="B10" s="37" t="e">
        <f>SUMIFS([1]ADM_sa!$D:$D,[1]ADM_sa!$B:$B,C10,[1]ADM_sa!$C:$C,D10)</f>
        <v>#VALUE!</v>
      </c>
      <c r="C10">
        <f>[1]ADM_sa!B8</f>
        <v>2002</v>
      </c>
      <c r="D10">
        <f>[1]ADM_sa!C8</f>
        <v>9</v>
      </c>
      <c r="E10" s="2" t="e">
        <f t="shared" si="1"/>
        <v>#VALUE!</v>
      </c>
    </row>
    <row r="11" spans="1:5" x14ac:dyDescent="0.25">
      <c r="A11" s="1">
        <f t="shared" si="0"/>
        <v>37591</v>
      </c>
      <c r="B11" s="37" t="e">
        <f>SUMIFS([1]ADM_sa!$D:$D,[1]ADM_sa!$B:$B,C11,[1]ADM_sa!$C:$C,D11)</f>
        <v>#VALUE!</v>
      </c>
      <c r="C11">
        <f>[1]ADM_sa!B9</f>
        <v>2002</v>
      </c>
      <c r="D11">
        <f>[1]ADM_sa!C9</f>
        <v>12</v>
      </c>
      <c r="E11" s="2" t="e">
        <f t="shared" si="1"/>
        <v>#VALUE!</v>
      </c>
    </row>
    <row r="12" spans="1:5" x14ac:dyDescent="0.25">
      <c r="A12" s="1">
        <f t="shared" si="0"/>
        <v>37681</v>
      </c>
      <c r="B12" s="37" t="e">
        <f>SUMIFS([1]ADM_sa!$D:$D,[1]ADM_sa!$B:$B,C12,[1]ADM_sa!$C:$C,D12)</f>
        <v>#VALUE!</v>
      </c>
      <c r="C12">
        <f>[1]ADM_sa!B10</f>
        <v>2003</v>
      </c>
      <c r="D12">
        <f>[1]ADM_sa!C10</f>
        <v>3</v>
      </c>
      <c r="E12" s="2" t="e">
        <f t="shared" si="1"/>
        <v>#VALUE!</v>
      </c>
    </row>
    <row r="13" spans="1:5" x14ac:dyDescent="0.25">
      <c r="A13" s="1">
        <f t="shared" si="0"/>
        <v>37773</v>
      </c>
      <c r="B13" s="37" t="e">
        <f>SUMIFS([1]ADM_sa!$D:$D,[1]ADM_sa!$B:$B,C13,[1]ADM_sa!$C:$C,D13)</f>
        <v>#VALUE!</v>
      </c>
      <c r="C13">
        <f>[1]ADM_sa!B11</f>
        <v>2003</v>
      </c>
      <c r="D13">
        <f>[1]ADM_sa!C11</f>
        <v>6</v>
      </c>
      <c r="E13" s="2" t="e">
        <f t="shared" si="1"/>
        <v>#VALUE!</v>
      </c>
    </row>
    <row r="14" spans="1:5" x14ac:dyDescent="0.25">
      <c r="A14" s="1">
        <f t="shared" si="0"/>
        <v>37865</v>
      </c>
      <c r="B14" s="37" t="e">
        <f>SUMIFS([1]ADM_sa!$D:$D,[1]ADM_sa!$B:$B,C14,[1]ADM_sa!$C:$C,D14)</f>
        <v>#VALUE!</v>
      </c>
      <c r="C14">
        <f>[1]ADM_sa!B12</f>
        <v>2003</v>
      </c>
      <c r="D14">
        <f>[1]ADM_sa!C12</f>
        <v>9</v>
      </c>
      <c r="E14" s="2" t="e">
        <f t="shared" si="1"/>
        <v>#VALUE!</v>
      </c>
    </row>
    <row r="15" spans="1:5" x14ac:dyDescent="0.25">
      <c r="A15" s="1">
        <f t="shared" si="0"/>
        <v>37956</v>
      </c>
      <c r="B15" s="37" t="e">
        <f>SUMIFS([1]ADM_sa!$D:$D,[1]ADM_sa!$B:$B,C15,[1]ADM_sa!$C:$C,D15)</f>
        <v>#VALUE!</v>
      </c>
      <c r="C15">
        <f>[1]ADM_sa!B13</f>
        <v>2003</v>
      </c>
      <c r="D15">
        <f>[1]ADM_sa!C13</f>
        <v>12</v>
      </c>
      <c r="E15" s="2" t="e">
        <f t="shared" si="1"/>
        <v>#VALUE!</v>
      </c>
    </row>
    <row r="16" spans="1:5" x14ac:dyDescent="0.25">
      <c r="A16" s="1">
        <f t="shared" si="0"/>
        <v>38047</v>
      </c>
      <c r="B16" s="37" t="e">
        <f>SUMIFS([1]ADM_sa!$D:$D,[1]ADM_sa!$B:$B,C16,[1]ADM_sa!$C:$C,D16)</f>
        <v>#VALUE!</v>
      </c>
      <c r="C16">
        <f>[1]ADM_sa!B14</f>
        <v>2004</v>
      </c>
      <c r="D16">
        <f>[1]ADM_sa!C14</f>
        <v>3</v>
      </c>
      <c r="E16" s="2" t="e">
        <f t="shared" si="1"/>
        <v>#VALUE!</v>
      </c>
    </row>
    <row r="17" spans="1:5" x14ac:dyDescent="0.25">
      <c r="A17" s="1">
        <f t="shared" si="0"/>
        <v>38139</v>
      </c>
      <c r="B17" s="37" t="e">
        <f>SUMIFS([1]ADM_sa!$D:$D,[1]ADM_sa!$B:$B,C17,[1]ADM_sa!$C:$C,D17)</f>
        <v>#VALUE!</v>
      </c>
      <c r="C17">
        <f>[1]ADM_sa!B15</f>
        <v>2004</v>
      </c>
      <c r="D17">
        <f>[1]ADM_sa!C15</f>
        <v>6</v>
      </c>
      <c r="E17" s="2" t="e">
        <f t="shared" si="1"/>
        <v>#VALUE!</v>
      </c>
    </row>
    <row r="18" spans="1:5" x14ac:dyDescent="0.25">
      <c r="A18" s="1">
        <f t="shared" si="0"/>
        <v>38231</v>
      </c>
      <c r="B18" s="37" t="e">
        <f>SUMIFS([1]ADM_sa!$D:$D,[1]ADM_sa!$B:$B,C18,[1]ADM_sa!$C:$C,D18)</f>
        <v>#VALUE!</v>
      </c>
      <c r="C18">
        <f>[1]ADM_sa!B16</f>
        <v>2004</v>
      </c>
      <c r="D18">
        <f>[1]ADM_sa!C16</f>
        <v>9</v>
      </c>
      <c r="E18" s="2" t="e">
        <f t="shared" si="1"/>
        <v>#VALUE!</v>
      </c>
    </row>
    <row r="19" spans="1:5" x14ac:dyDescent="0.25">
      <c r="A19" s="1">
        <f t="shared" si="0"/>
        <v>38322</v>
      </c>
      <c r="B19" s="37" t="e">
        <f>SUMIFS([1]ADM_sa!$D:$D,[1]ADM_sa!$B:$B,C19,[1]ADM_sa!$C:$C,D19)</f>
        <v>#VALUE!</v>
      </c>
      <c r="C19">
        <f>[1]ADM_sa!B17</f>
        <v>2004</v>
      </c>
      <c r="D19">
        <f>[1]ADM_sa!C17</f>
        <v>12</v>
      </c>
      <c r="E19" s="2" t="e">
        <f t="shared" si="1"/>
        <v>#VALUE!</v>
      </c>
    </row>
    <row r="20" spans="1:5" x14ac:dyDescent="0.25">
      <c r="A20" s="1">
        <f t="shared" si="0"/>
        <v>38412</v>
      </c>
      <c r="B20" s="37" t="e">
        <f>SUMIFS([1]ADM_sa!$D:$D,[1]ADM_sa!$B:$B,C20,[1]ADM_sa!$C:$C,D20)</f>
        <v>#VALUE!</v>
      </c>
      <c r="C20">
        <f>[1]ADM_sa!B18</f>
        <v>2005</v>
      </c>
      <c r="D20">
        <f>[1]ADM_sa!C18</f>
        <v>3</v>
      </c>
      <c r="E20" s="2" t="e">
        <f t="shared" si="1"/>
        <v>#VALUE!</v>
      </c>
    </row>
    <row r="21" spans="1:5" x14ac:dyDescent="0.25">
      <c r="A21" s="1">
        <f t="shared" si="0"/>
        <v>38504</v>
      </c>
      <c r="B21" s="37" t="e">
        <f>SUMIFS([1]ADM_sa!$D:$D,[1]ADM_sa!$B:$B,C21,[1]ADM_sa!$C:$C,D21)</f>
        <v>#VALUE!</v>
      </c>
      <c r="C21">
        <f>[1]ADM_sa!B19</f>
        <v>2005</v>
      </c>
      <c r="D21">
        <f>[1]ADM_sa!C19</f>
        <v>6</v>
      </c>
      <c r="E21" s="2" t="e">
        <f t="shared" si="1"/>
        <v>#VALUE!</v>
      </c>
    </row>
    <row r="22" spans="1:5" x14ac:dyDescent="0.25">
      <c r="A22" s="1">
        <f t="shared" si="0"/>
        <v>38596</v>
      </c>
      <c r="B22" s="37" t="e">
        <f>SUMIFS([1]ADM_sa!$D:$D,[1]ADM_sa!$B:$B,C22,[1]ADM_sa!$C:$C,D22)</f>
        <v>#VALUE!</v>
      </c>
      <c r="C22">
        <f>[1]ADM_sa!B20</f>
        <v>2005</v>
      </c>
      <c r="D22">
        <f>[1]ADM_sa!C20</f>
        <v>9</v>
      </c>
      <c r="E22" s="2" t="e">
        <f t="shared" si="1"/>
        <v>#VALUE!</v>
      </c>
    </row>
    <row r="23" spans="1:5" x14ac:dyDescent="0.25">
      <c r="A23" s="1">
        <f t="shared" si="0"/>
        <v>38687</v>
      </c>
      <c r="B23" s="37" t="e">
        <f>SUMIFS([1]ADM_sa!$D:$D,[1]ADM_sa!$B:$B,C23,[1]ADM_sa!$C:$C,D23)</f>
        <v>#VALUE!</v>
      </c>
      <c r="C23">
        <f>[1]ADM_sa!B21</f>
        <v>2005</v>
      </c>
      <c r="D23">
        <f>[1]ADM_sa!C21</f>
        <v>12</v>
      </c>
      <c r="E23" s="2" t="e">
        <f t="shared" si="1"/>
        <v>#VALUE!</v>
      </c>
    </row>
    <row r="24" spans="1:5" x14ac:dyDescent="0.25">
      <c r="A24" s="1">
        <f t="shared" si="0"/>
        <v>38777</v>
      </c>
      <c r="B24" s="37" t="e">
        <f>SUMIFS([1]ADM_sa!$D:$D,[1]ADM_sa!$B:$B,C24,[1]ADM_sa!$C:$C,D24)</f>
        <v>#VALUE!</v>
      </c>
      <c r="C24">
        <f>[1]ADM_sa!B22</f>
        <v>2006</v>
      </c>
      <c r="D24">
        <f>[1]ADM_sa!C22</f>
        <v>3</v>
      </c>
      <c r="E24" s="2" t="e">
        <f t="shared" si="1"/>
        <v>#VALUE!</v>
      </c>
    </row>
    <row r="25" spans="1:5" x14ac:dyDescent="0.25">
      <c r="A25" s="1">
        <f t="shared" si="0"/>
        <v>38869</v>
      </c>
      <c r="B25" s="37" t="e">
        <f>SUMIFS([1]ADM_sa!$D:$D,[1]ADM_sa!$B:$B,C25,[1]ADM_sa!$C:$C,D25)</f>
        <v>#VALUE!</v>
      </c>
      <c r="C25">
        <f>[1]ADM_sa!B23</f>
        <v>2006</v>
      </c>
      <c r="D25">
        <f>[1]ADM_sa!C23</f>
        <v>6</v>
      </c>
      <c r="E25" s="2" t="e">
        <f t="shared" si="1"/>
        <v>#VALUE!</v>
      </c>
    </row>
    <row r="26" spans="1:5" x14ac:dyDescent="0.25">
      <c r="A26" s="1">
        <f t="shared" si="0"/>
        <v>38961</v>
      </c>
      <c r="B26" s="37" t="e">
        <f>SUMIFS([1]ADM_sa!$D:$D,[1]ADM_sa!$B:$B,C26,[1]ADM_sa!$C:$C,D26)</f>
        <v>#VALUE!</v>
      </c>
      <c r="C26">
        <f>[1]ADM_sa!B24</f>
        <v>2006</v>
      </c>
      <c r="D26">
        <f>[1]ADM_sa!C24</f>
        <v>9</v>
      </c>
      <c r="E26" s="2" t="e">
        <f t="shared" si="1"/>
        <v>#VALUE!</v>
      </c>
    </row>
    <row r="27" spans="1:5" x14ac:dyDescent="0.25">
      <c r="A27" s="1">
        <f t="shared" si="0"/>
        <v>39052</v>
      </c>
      <c r="B27" s="37" t="e">
        <f>SUMIFS([1]ADM_sa!$D:$D,[1]ADM_sa!$B:$B,C27,[1]ADM_sa!$C:$C,D27)</f>
        <v>#VALUE!</v>
      </c>
      <c r="C27">
        <f>[1]ADM_sa!B25</f>
        <v>2006</v>
      </c>
      <c r="D27">
        <f>[1]ADM_sa!C25</f>
        <v>12</v>
      </c>
      <c r="E27" s="2" t="e">
        <f t="shared" si="1"/>
        <v>#VALUE!</v>
      </c>
    </row>
    <row r="28" spans="1:5" x14ac:dyDescent="0.25">
      <c r="A28" s="1">
        <f t="shared" si="0"/>
        <v>39142</v>
      </c>
      <c r="B28" s="37" t="e">
        <f>SUMIFS([1]ADM_sa!$D:$D,[1]ADM_sa!$B:$B,C28,[1]ADM_sa!$C:$C,D28)</f>
        <v>#VALUE!</v>
      </c>
      <c r="C28">
        <f>[1]ADM_sa!B26</f>
        <v>2007</v>
      </c>
      <c r="D28">
        <f>[1]ADM_sa!C26</f>
        <v>3</v>
      </c>
      <c r="E28" s="2" t="e">
        <f t="shared" si="1"/>
        <v>#VALUE!</v>
      </c>
    </row>
    <row r="29" spans="1:5" x14ac:dyDescent="0.25">
      <c r="A29" s="1">
        <f t="shared" si="0"/>
        <v>39234</v>
      </c>
      <c r="B29" s="37" t="e">
        <f>SUMIFS([1]ADM_sa!$D:$D,[1]ADM_sa!$B:$B,C29,[1]ADM_sa!$C:$C,D29)</f>
        <v>#VALUE!</v>
      </c>
      <c r="C29">
        <f>[1]ADM_sa!B27</f>
        <v>2007</v>
      </c>
      <c r="D29">
        <f>[1]ADM_sa!C27</f>
        <v>6</v>
      </c>
      <c r="E29" s="2" t="e">
        <f t="shared" si="1"/>
        <v>#VALUE!</v>
      </c>
    </row>
    <row r="30" spans="1:5" x14ac:dyDescent="0.25">
      <c r="A30" s="1">
        <f t="shared" si="0"/>
        <v>39326</v>
      </c>
      <c r="B30" s="37" t="e">
        <f>SUMIFS([1]ADM_sa!$D:$D,[1]ADM_sa!$B:$B,C30,[1]ADM_sa!$C:$C,D30)</f>
        <v>#VALUE!</v>
      </c>
      <c r="C30">
        <f>[1]ADM_sa!B28</f>
        <v>2007</v>
      </c>
      <c r="D30">
        <f>[1]ADM_sa!C28</f>
        <v>9</v>
      </c>
      <c r="E30" s="2" t="e">
        <f t="shared" si="1"/>
        <v>#VALUE!</v>
      </c>
    </row>
    <row r="31" spans="1:5" x14ac:dyDescent="0.25">
      <c r="A31" s="1">
        <f t="shared" si="0"/>
        <v>39417</v>
      </c>
      <c r="B31" s="37" t="e">
        <f>SUMIFS([1]ADM_sa!$D:$D,[1]ADM_sa!$B:$B,C31,[1]ADM_sa!$C:$C,D31)</f>
        <v>#VALUE!</v>
      </c>
      <c r="C31">
        <f>[1]ADM_sa!B29</f>
        <v>2007</v>
      </c>
      <c r="D31">
        <f>[1]ADM_sa!C29</f>
        <v>12</v>
      </c>
      <c r="E31" s="2" t="e">
        <f t="shared" si="1"/>
        <v>#VALUE!</v>
      </c>
    </row>
    <row r="32" spans="1:5" x14ac:dyDescent="0.25">
      <c r="A32" s="1">
        <f t="shared" si="0"/>
        <v>39508</v>
      </c>
      <c r="B32" s="37" t="e">
        <f>SUMIFS([1]ADM_sa!$D:$D,[1]ADM_sa!$B:$B,C32,[1]ADM_sa!$C:$C,D32)</f>
        <v>#VALUE!</v>
      </c>
      <c r="C32">
        <f>[1]ADM_sa!B30</f>
        <v>2008</v>
      </c>
      <c r="D32">
        <f>[1]ADM_sa!C30</f>
        <v>3</v>
      </c>
      <c r="E32" s="2" t="e">
        <f t="shared" si="1"/>
        <v>#VALUE!</v>
      </c>
    </row>
    <row r="33" spans="1:5" x14ac:dyDescent="0.25">
      <c r="A33" s="1">
        <f t="shared" si="0"/>
        <v>39600</v>
      </c>
      <c r="B33" s="37" t="e">
        <f>SUMIFS([1]ADM_sa!$D:$D,[1]ADM_sa!$B:$B,C33,[1]ADM_sa!$C:$C,D33)</f>
        <v>#VALUE!</v>
      </c>
      <c r="C33">
        <f>[1]ADM_sa!B31</f>
        <v>2008</v>
      </c>
      <c r="D33">
        <f>[1]ADM_sa!C31</f>
        <v>6</v>
      </c>
      <c r="E33" s="2" t="e">
        <f t="shared" si="1"/>
        <v>#VALUE!</v>
      </c>
    </row>
    <row r="34" spans="1:5" x14ac:dyDescent="0.25">
      <c r="A34" s="1">
        <f t="shared" si="0"/>
        <v>39692</v>
      </c>
      <c r="B34" s="37" t="e">
        <f>SUMIFS([1]ADM_sa!$D:$D,[1]ADM_sa!$B:$B,C34,[1]ADM_sa!$C:$C,D34)</f>
        <v>#VALUE!</v>
      </c>
      <c r="C34">
        <f>[1]ADM_sa!B32</f>
        <v>2008</v>
      </c>
      <c r="D34">
        <f>[1]ADM_sa!C32</f>
        <v>9</v>
      </c>
      <c r="E34" s="2" t="e">
        <f t="shared" si="1"/>
        <v>#VALUE!</v>
      </c>
    </row>
    <row r="35" spans="1:5" x14ac:dyDescent="0.25">
      <c r="A35" s="1">
        <f t="shared" si="0"/>
        <v>39783</v>
      </c>
      <c r="B35" s="37" t="e">
        <f>SUMIFS([1]ADM_sa!$D:$D,[1]ADM_sa!$B:$B,C35,[1]ADM_sa!$C:$C,D35)</f>
        <v>#VALUE!</v>
      </c>
      <c r="C35">
        <f>[1]ADM_sa!B33</f>
        <v>2008</v>
      </c>
      <c r="D35">
        <f>[1]ADM_sa!C33</f>
        <v>12</v>
      </c>
      <c r="E35" s="2" t="e">
        <f t="shared" si="1"/>
        <v>#VALUE!</v>
      </c>
    </row>
    <row r="36" spans="1:5" x14ac:dyDescent="0.25">
      <c r="A36" s="1">
        <f t="shared" si="0"/>
        <v>39873</v>
      </c>
      <c r="B36" s="37" t="e">
        <f>SUMIFS([1]ADM_sa!$D:$D,[1]ADM_sa!$B:$B,C36,[1]ADM_sa!$C:$C,D36)</f>
        <v>#VALUE!</v>
      </c>
      <c r="C36">
        <f>[1]ADM_sa!B34</f>
        <v>2009</v>
      </c>
      <c r="D36">
        <f>[1]ADM_sa!C34</f>
        <v>3</v>
      </c>
      <c r="E36" s="2" t="e">
        <f t="shared" si="1"/>
        <v>#VALUE!</v>
      </c>
    </row>
    <row r="37" spans="1:5" x14ac:dyDescent="0.25">
      <c r="A37" s="1">
        <f t="shared" si="0"/>
        <v>39965</v>
      </c>
      <c r="B37" s="37" t="e">
        <f>SUMIFS([1]ADM_sa!$D:$D,[1]ADM_sa!$B:$B,C37,[1]ADM_sa!$C:$C,D37)</f>
        <v>#VALUE!</v>
      </c>
      <c r="C37">
        <f>[1]ADM_sa!B35</f>
        <v>2009</v>
      </c>
      <c r="D37">
        <f>[1]ADM_sa!C35</f>
        <v>6</v>
      </c>
      <c r="E37" s="2" t="e">
        <f t="shared" si="1"/>
        <v>#VALUE!</v>
      </c>
    </row>
    <row r="38" spans="1:5" x14ac:dyDescent="0.25">
      <c r="A38" s="1">
        <f t="shared" si="0"/>
        <v>40057</v>
      </c>
      <c r="B38" s="37" t="e">
        <f>SUMIFS([1]ADM_sa!$D:$D,[1]ADM_sa!$B:$B,C38,[1]ADM_sa!$C:$C,D38)</f>
        <v>#VALUE!</v>
      </c>
      <c r="C38">
        <f>[1]ADM_sa!B36</f>
        <v>2009</v>
      </c>
      <c r="D38">
        <f>[1]ADM_sa!C36</f>
        <v>9</v>
      </c>
      <c r="E38" s="2" t="e">
        <f t="shared" si="1"/>
        <v>#VALUE!</v>
      </c>
    </row>
    <row r="39" spans="1:5" x14ac:dyDescent="0.25">
      <c r="A39" s="1">
        <f t="shared" si="0"/>
        <v>40148</v>
      </c>
      <c r="B39" s="37" t="e">
        <f>SUMIFS([1]ADM_sa!$D:$D,[1]ADM_sa!$B:$B,C39,[1]ADM_sa!$C:$C,D39)</f>
        <v>#VALUE!</v>
      </c>
      <c r="C39">
        <f>[1]ADM_sa!B37</f>
        <v>2009</v>
      </c>
      <c r="D39">
        <f>[1]ADM_sa!C37</f>
        <v>12</v>
      </c>
      <c r="E39" s="2" t="e">
        <f t="shared" si="1"/>
        <v>#VALUE!</v>
      </c>
    </row>
    <row r="40" spans="1:5" x14ac:dyDescent="0.25">
      <c r="A40" s="1">
        <f t="shared" si="0"/>
        <v>40238</v>
      </c>
      <c r="B40" s="37" t="e">
        <f>SUMIFS([1]ADM_sa!$D:$D,[1]ADM_sa!$B:$B,C40,[1]ADM_sa!$C:$C,D40)</f>
        <v>#VALUE!</v>
      </c>
      <c r="C40">
        <f>[1]ADM_sa!B38</f>
        <v>2010</v>
      </c>
      <c r="D40">
        <f>[1]ADM_sa!C38</f>
        <v>3</v>
      </c>
      <c r="E40" s="2" t="e">
        <f t="shared" si="1"/>
        <v>#VALUE!</v>
      </c>
    </row>
    <row r="41" spans="1:5" x14ac:dyDescent="0.25">
      <c r="A41" s="1">
        <f t="shared" si="0"/>
        <v>40330</v>
      </c>
      <c r="B41" s="37" t="e">
        <f>SUMIFS([1]ADM_sa!$D:$D,[1]ADM_sa!$B:$B,C41,[1]ADM_sa!$C:$C,D41)</f>
        <v>#VALUE!</v>
      </c>
      <c r="C41">
        <f>[1]ADM_sa!B39</f>
        <v>2010</v>
      </c>
      <c r="D41">
        <f>[1]ADM_sa!C39</f>
        <v>6</v>
      </c>
      <c r="E41" s="2" t="e">
        <f t="shared" si="1"/>
        <v>#VALUE!</v>
      </c>
    </row>
    <row r="42" spans="1:5" x14ac:dyDescent="0.25">
      <c r="A42" s="1">
        <f t="shared" si="0"/>
        <v>40422</v>
      </c>
      <c r="B42" s="37" t="e">
        <f>SUMIFS([1]ADM_sa!$D:$D,[1]ADM_sa!$B:$B,C42,[1]ADM_sa!$C:$C,D42)</f>
        <v>#VALUE!</v>
      </c>
      <c r="C42">
        <f>[1]ADM_sa!B40</f>
        <v>2010</v>
      </c>
      <c r="D42">
        <f>[1]ADM_sa!C40</f>
        <v>9</v>
      </c>
      <c r="E42" s="2" t="e">
        <f t="shared" si="1"/>
        <v>#VALUE!</v>
      </c>
    </row>
    <row r="43" spans="1:5" x14ac:dyDescent="0.25">
      <c r="A43" s="1">
        <f t="shared" si="0"/>
        <v>40513</v>
      </c>
      <c r="B43" s="37" t="e">
        <f>SUMIFS([1]ADM_sa!$D:$D,[1]ADM_sa!$B:$B,C43,[1]ADM_sa!$C:$C,D43)</f>
        <v>#VALUE!</v>
      </c>
      <c r="C43">
        <f>[1]ADM_sa!B41</f>
        <v>2010</v>
      </c>
      <c r="D43">
        <f>[1]ADM_sa!C41</f>
        <v>12</v>
      </c>
      <c r="E43" s="2" t="e">
        <f t="shared" si="1"/>
        <v>#VALUE!</v>
      </c>
    </row>
    <row r="44" spans="1:5" x14ac:dyDescent="0.25">
      <c r="A44" s="1">
        <f t="shared" si="0"/>
        <v>40603</v>
      </c>
      <c r="B44" s="37" t="e">
        <f>SUMIFS([1]ADM_sa!$D:$D,[1]ADM_sa!$B:$B,C44,[1]ADM_sa!$C:$C,D44)</f>
        <v>#VALUE!</v>
      </c>
      <c r="C44">
        <f>[1]ADM_sa!B42</f>
        <v>2011</v>
      </c>
      <c r="D44">
        <f>[1]ADM_sa!C42</f>
        <v>3</v>
      </c>
      <c r="E44" s="2" t="e">
        <f t="shared" si="1"/>
        <v>#VALUE!</v>
      </c>
    </row>
    <row r="45" spans="1:5" x14ac:dyDescent="0.25">
      <c r="A45" s="1">
        <f t="shared" si="0"/>
        <v>40695</v>
      </c>
      <c r="B45" s="37" t="e">
        <f>SUMIFS([1]ADM_sa!$D:$D,[1]ADM_sa!$B:$B,C45,[1]ADM_sa!$C:$C,D45)</f>
        <v>#VALUE!</v>
      </c>
      <c r="C45">
        <f>[1]ADM_sa!B43</f>
        <v>2011</v>
      </c>
      <c r="D45">
        <f>[1]ADM_sa!C43</f>
        <v>6</v>
      </c>
      <c r="E45" s="2" t="e">
        <f t="shared" si="1"/>
        <v>#VALUE!</v>
      </c>
    </row>
    <row r="46" spans="1:5" x14ac:dyDescent="0.25">
      <c r="A46" s="1">
        <f t="shared" si="0"/>
        <v>40787</v>
      </c>
      <c r="B46" s="37" t="e">
        <f>SUMIFS([1]ADM_sa!$D:$D,[1]ADM_sa!$B:$B,C46,[1]ADM_sa!$C:$C,D46)</f>
        <v>#VALUE!</v>
      </c>
      <c r="C46">
        <f>[1]ADM_sa!B44</f>
        <v>2011</v>
      </c>
      <c r="D46">
        <f>[1]ADM_sa!C44</f>
        <v>9</v>
      </c>
      <c r="E46" s="2" t="e">
        <f t="shared" si="1"/>
        <v>#VALUE!</v>
      </c>
    </row>
    <row r="47" spans="1:5" x14ac:dyDescent="0.25">
      <c r="A47" s="1">
        <f t="shared" si="0"/>
        <v>40878</v>
      </c>
      <c r="B47" s="37" t="e">
        <f>SUMIFS([1]ADM_sa!$D:$D,[1]ADM_sa!$B:$B,C47,[1]ADM_sa!$C:$C,D47)</f>
        <v>#VALUE!</v>
      </c>
      <c r="C47">
        <f>[1]ADM_sa!B45</f>
        <v>2011</v>
      </c>
      <c r="D47">
        <f>[1]ADM_sa!C45</f>
        <v>12</v>
      </c>
      <c r="E47" s="2" t="e">
        <f t="shared" si="1"/>
        <v>#VALUE!</v>
      </c>
    </row>
    <row r="48" spans="1:5" x14ac:dyDescent="0.25">
      <c r="A48" s="1">
        <f t="shared" si="0"/>
        <v>40969</v>
      </c>
      <c r="B48" s="37" t="e">
        <f>SUMIFS([1]ADM_sa!$D:$D,[1]ADM_sa!$B:$B,C48,[1]ADM_sa!$C:$C,D48)</f>
        <v>#VALUE!</v>
      </c>
      <c r="C48">
        <f>[1]ADM_sa!B46</f>
        <v>2012</v>
      </c>
      <c r="D48">
        <f>[1]ADM_sa!C46</f>
        <v>3</v>
      </c>
      <c r="E48" s="2" t="e">
        <f t="shared" si="1"/>
        <v>#VALUE!</v>
      </c>
    </row>
    <row r="49" spans="1:5" x14ac:dyDescent="0.25">
      <c r="A49" s="1">
        <f t="shared" si="0"/>
        <v>41061</v>
      </c>
      <c r="B49" s="37" t="e">
        <f>SUMIFS([1]ADM_sa!$D:$D,[1]ADM_sa!$B:$B,C49,[1]ADM_sa!$C:$C,D49)</f>
        <v>#VALUE!</v>
      </c>
      <c r="C49">
        <f>[1]ADM_sa!B47</f>
        <v>2012</v>
      </c>
      <c r="D49">
        <f>[1]ADM_sa!C47</f>
        <v>6</v>
      </c>
      <c r="E49" s="2" t="e">
        <f t="shared" si="1"/>
        <v>#VALUE!</v>
      </c>
    </row>
    <row r="50" spans="1:5" x14ac:dyDescent="0.25">
      <c r="A50" s="1">
        <f t="shared" si="0"/>
        <v>41153</v>
      </c>
      <c r="B50" s="37" t="e">
        <f>SUMIFS([1]ADM_sa!$D:$D,[1]ADM_sa!$B:$B,C50,[1]ADM_sa!$C:$C,D50)</f>
        <v>#VALUE!</v>
      </c>
      <c r="C50">
        <f>[1]ADM_sa!B48</f>
        <v>2012</v>
      </c>
      <c r="D50">
        <f>[1]ADM_sa!C48</f>
        <v>9</v>
      </c>
      <c r="E50" s="2" t="e">
        <f t="shared" si="1"/>
        <v>#VALUE!</v>
      </c>
    </row>
    <row r="51" spans="1:5" x14ac:dyDescent="0.25">
      <c r="A51" s="1">
        <f t="shared" si="0"/>
        <v>41244</v>
      </c>
      <c r="B51" s="37" t="e">
        <f>SUMIFS([1]ADM_sa!$D:$D,[1]ADM_sa!$B:$B,C51,[1]ADM_sa!$C:$C,D51)</f>
        <v>#VALUE!</v>
      </c>
      <c r="C51">
        <f>[1]ADM_sa!B49</f>
        <v>2012</v>
      </c>
      <c r="D51">
        <f>[1]ADM_sa!C49</f>
        <v>12</v>
      </c>
      <c r="E51" s="2" t="e">
        <f t="shared" si="1"/>
        <v>#VALUE!</v>
      </c>
    </row>
    <row r="52" spans="1:5" x14ac:dyDescent="0.25">
      <c r="A52" s="1">
        <f t="shared" si="0"/>
        <v>41334</v>
      </c>
      <c r="B52" s="37" t="e">
        <f>SUMIFS([1]ADM_sa!$D:$D,[1]ADM_sa!$B:$B,C52,[1]ADM_sa!$C:$C,D52)</f>
        <v>#VALUE!</v>
      </c>
      <c r="C52">
        <f>[1]ADM_sa!B50</f>
        <v>2013</v>
      </c>
      <c r="D52">
        <f>[1]ADM_sa!C50</f>
        <v>3</v>
      </c>
      <c r="E52" s="2" t="e">
        <f t="shared" si="1"/>
        <v>#VALUE!</v>
      </c>
    </row>
    <row r="53" spans="1:5" x14ac:dyDescent="0.25">
      <c r="A53" s="1">
        <f t="shared" si="0"/>
        <v>41426</v>
      </c>
      <c r="B53" s="37" t="e">
        <f>SUMIFS([1]ADM_sa!$D:$D,[1]ADM_sa!$B:$B,C53,[1]ADM_sa!$C:$C,D53)</f>
        <v>#VALUE!</v>
      </c>
      <c r="C53">
        <f>[1]ADM_sa!B51</f>
        <v>2013</v>
      </c>
      <c r="D53">
        <f>[1]ADM_sa!C51</f>
        <v>6</v>
      </c>
      <c r="E53" s="2" t="e">
        <f t="shared" si="1"/>
        <v>#VALUE!</v>
      </c>
    </row>
    <row r="54" spans="1:5" x14ac:dyDescent="0.25">
      <c r="A54" s="1">
        <f t="shared" si="0"/>
        <v>41518</v>
      </c>
      <c r="B54" s="37" t="e">
        <f>SUMIFS([1]ADM_sa!$D:$D,[1]ADM_sa!$B:$B,C54,[1]ADM_sa!$C:$C,D54)</f>
        <v>#VALUE!</v>
      </c>
      <c r="C54">
        <f>[1]ADM_sa!B52</f>
        <v>2013</v>
      </c>
      <c r="D54">
        <f>[1]ADM_sa!C52</f>
        <v>9</v>
      </c>
      <c r="E54" s="2" t="e">
        <f t="shared" si="1"/>
        <v>#VALUE!</v>
      </c>
    </row>
    <row r="55" spans="1:5" x14ac:dyDescent="0.25">
      <c r="A55" s="1">
        <f t="shared" si="0"/>
        <v>41609</v>
      </c>
      <c r="B55" s="37" t="e">
        <f>SUMIFS([1]ADM_sa!$D:$D,[1]ADM_sa!$B:$B,C55,[1]ADM_sa!$C:$C,D55)</f>
        <v>#VALUE!</v>
      </c>
      <c r="C55">
        <f>[1]ADM_sa!B53</f>
        <v>2013</v>
      </c>
      <c r="D55">
        <f>[1]ADM_sa!C53</f>
        <v>12</v>
      </c>
      <c r="E55" s="2" t="e">
        <f t="shared" si="1"/>
        <v>#VALUE!</v>
      </c>
    </row>
    <row r="56" spans="1:5" x14ac:dyDescent="0.25">
      <c r="A56" s="1">
        <f t="shared" si="0"/>
        <v>41699</v>
      </c>
      <c r="B56" s="37" t="e">
        <f>SUMIFS([1]ADM_sa!$D:$D,[1]ADM_sa!$B:$B,C56,[1]ADM_sa!$C:$C,D56)</f>
        <v>#VALUE!</v>
      </c>
      <c r="C56">
        <f>[1]ADM_sa!B54</f>
        <v>2014</v>
      </c>
      <c r="D56">
        <f>[1]ADM_sa!C54</f>
        <v>3</v>
      </c>
      <c r="E56" s="2" t="e">
        <f t="shared" si="1"/>
        <v>#VALUE!</v>
      </c>
    </row>
    <row r="57" spans="1:5" x14ac:dyDescent="0.25">
      <c r="A57" s="1">
        <f t="shared" si="0"/>
        <v>41791</v>
      </c>
      <c r="B57" s="37" t="e">
        <f>SUMIFS([1]ADM_sa!$D:$D,[1]ADM_sa!$B:$B,C57,[1]ADM_sa!$C:$C,D57)</f>
        <v>#VALUE!</v>
      </c>
      <c r="C57">
        <f>[1]ADM_sa!B55</f>
        <v>2014</v>
      </c>
      <c r="D57">
        <f>[1]ADM_sa!C55</f>
        <v>6</v>
      </c>
      <c r="E57" s="2" t="e">
        <f t="shared" si="1"/>
        <v>#VALUE!</v>
      </c>
    </row>
    <row r="58" spans="1:5" x14ac:dyDescent="0.25">
      <c r="A58" s="1">
        <f t="shared" si="0"/>
        <v>41883</v>
      </c>
      <c r="B58" s="37" t="e">
        <f>SUMIFS([1]ADM_sa!$D:$D,[1]ADM_sa!$B:$B,C58,[1]ADM_sa!$C:$C,D58)</f>
        <v>#VALUE!</v>
      </c>
      <c r="C58">
        <f>[1]ADM_sa!B56</f>
        <v>2014</v>
      </c>
      <c r="D58">
        <f>[1]ADM_sa!C56</f>
        <v>9</v>
      </c>
      <c r="E58" s="2" t="e">
        <f t="shared" si="1"/>
        <v>#VALUE!</v>
      </c>
    </row>
    <row r="59" spans="1:5" x14ac:dyDescent="0.25">
      <c r="A59" s="1">
        <f t="shared" si="0"/>
        <v>41974</v>
      </c>
      <c r="B59" s="37" t="e">
        <f>SUMIFS([1]ADM_sa!$D:$D,[1]ADM_sa!$B:$B,C59,[1]ADM_sa!$C:$C,D59)</f>
        <v>#VALUE!</v>
      </c>
      <c r="C59">
        <f>[1]ADM_sa!B57</f>
        <v>2014</v>
      </c>
      <c r="D59">
        <f>[1]ADM_sa!C57</f>
        <v>12</v>
      </c>
      <c r="E59" s="2" t="e">
        <f t="shared" si="1"/>
        <v>#VALUE!</v>
      </c>
    </row>
    <row r="60" spans="1:5" x14ac:dyDescent="0.25">
      <c r="A60" s="1">
        <f t="shared" si="0"/>
        <v>42064</v>
      </c>
      <c r="B60" s="37" t="e">
        <f>SUMIFS([1]ADM_sa!$D:$D,[1]ADM_sa!$B:$B,C60,[1]ADM_sa!$C:$C,D60)</f>
        <v>#VALUE!</v>
      </c>
      <c r="C60">
        <f>[1]ADM_sa!B58</f>
        <v>2015</v>
      </c>
      <c r="D60">
        <f>[1]ADM_sa!C58</f>
        <v>3</v>
      </c>
      <c r="E60" s="2" t="e">
        <f t="shared" si="1"/>
        <v>#VALUE!</v>
      </c>
    </row>
    <row r="61" spans="1:5" x14ac:dyDescent="0.25">
      <c r="A61" s="1">
        <f t="shared" si="0"/>
        <v>42156</v>
      </c>
      <c r="B61" s="37" t="e">
        <f>SUMIFS([1]ADM_sa!$D:$D,[1]ADM_sa!$B:$B,C61,[1]ADM_sa!$C:$C,D61)</f>
        <v>#VALUE!</v>
      </c>
      <c r="C61">
        <f>[1]ADM_sa!B59</f>
        <v>2015</v>
      </c>
      <c r="D61">
        <f>[1]ADM_sa!C59</f>
        <v>6</v>
      </c>
      <c r="E61" s="2" t="e">
        <f t="shared" si="1"/>
        <v>#VALUE!</v>
      </c>
    </row>
    <row r="62" spans="1:5" x14ac:dyDescent="0.25">
      <c r="A62" s="1">
        <f t="shared" si="0"/>
        <v>42248</v>
      </c>
      <c r="B62" s="37" t="e">
        <f>SUMIFS([1]ADM_sa!$D:$D,[1]ADM_sa!$B:$B,C62,[1]ADM_sa!$C:$C,D62)</f>
        <v>#VALUE!</v>
      </c>
      <c r="C62">
        <f>[1]ADM_sa!B60</f>
        <v>2015</v>
      </c>
      <c r="D62">
        <f>[1]ADM_sa!C60</f>
        <v>9</v>
      </c>
      <c r="E62" s="2" t="e">
        <f t="shared" si="1"/>
        <v>#VALUE!</v>
      </c>
    </row>
    <row r="63" spans="1:5" x14ac:dyDescent="0.25">
      <c r="A63" s="1">
        <f t="shared" si="0"/>
        <v>42339</v>
      </c>
      <c r="B63" s="37" t="e">
        <f>SUMIFS([1]ADM_sa!$D:$D,[1]ADM_sa!$B:$B,C63,[1]ADM_sa!$C:$C,D63)</f>
        <v>#VALUE!</v>
      </c>
      <c r="C63">
        <f>[1]ADM_sa!B61</f>
        <v>2015</v>
      </c>
      <c r="D63">
        <f>[1]ADM_sa!C61</f>
        <v>12</v>
      </c>
      <c r="E63" s="2" t="e">
        <f t="shared" si="1"/>
        <v>#VALUE!</v>
      </c>
    </row>
    <row r="64" spans="1:5" x14ac:dyDescent="0.25">
      <c r="A64" s="1">
        <f t="shared" si="0"/>
        <v>42430</v>
      </c>
      <c r="B64" s="37" t="e">
        <f>SUMIFS([1]ADM_sa!$D:$D,[1]ADM_sa!$B:$B,C64,[1]ADM_sa!$C:$C,D64)</f>
        <v>#VALUE!</v>
      </c>
      <c r="C64">
        <f>[1]ADM_sa!B62</f>
        <v>2016</v>
      </c>
      <c r="D64">
        <f>[1]ADM_sa!C62</f>
        <v>3</v>
      </c>
      <c r="E64" s="2" t="e">
        <f t="shared" si="1"/>
        <v>#VALUE!</v>
      </c>
    </row>
    <row r="65" spans="1:5" x14ac:dyDescent="0.25">
      <c r="A65" s="1">
        <f t="shared" si="0"/>
        <v>42522</v>
      </c>
      <c r="B65" s="37" t="e">
        <f>SUMIFS([1]ADM_sa!$D:$D,[1]ADM_sa!$B:$B,C65,[1]ADM_sa!$C:$C,D65)</f>
        <v>#VALUE!</v>
      </c>
      <c r="C65">
        <f>[1]ADM_sa!B63</f>
        <v>2016</v>
      </c>
      <c r="D65">
        <f>[1]ADM_sa!C63</f>
        <v>6</v>
      </c>
      <c r="E65" s="2" t="e">
        <f t="shared" si="1"/>
        <v>#VALUE!</v>
      </c>
    </row>
    <row r="66" spans="1:5" x14ac:dyDescent="0.25">
      <c r="A66" s="1">
        <f t="shared" si="0"/>
        <v>42614</v>
      </c>
      <c r="B66" s="37" t="e">
        <f>SUMIFS([1]ADM_sa!$D:$D,[1]ADM_sa!$B:$B,C66,[1]ADM_sa!$C:$C,D66)</f>
        <v>#VALUE!</v>
      </c>
      <c r="C66">
        <f>[1]ADM_sa!B64</f>
        <v>2016</v>
      </c>
      <c r="D66">
        <f>[1]ADM_sa!C64</f>
        <v>9</v>
      </c>
      <c r="E66" s="2" t="e">
        <f t="shared" si="1"/>
        <v>#VALUE!</v>
      </c>
    </row>
    <row r="67" spans="1:5" x14ac:dyDescent="0.25">
      <c r="A67" s="1">
        <f t="shared" si="0"/>
        <v>42705</v>
      </c>
      <c r="B67" s="37" t="e">
        <f>SUMIFS([1]ADM_sa!$D:$D,[1]ADM_sa!$B:$B,C67,[1]ADM_sa!$C:$C,D67)</f>
        <v>#VALUE!</v>
      </c>
      <c r="C67">
        <f>[1]ADM_sa!B65</f>
        <v>2016</v>
      </c>
      <c r="D67">
        <f>[1]ADM_sa!C65</f>
        <v>12</v>
      </c>
      <c r="E67" s="2" t="e">
        <f t="shared" si="1"/>
        <v>#VALUE!</v>
      </c>
    </row>
    <row r="68" spans="1:5" x14ac:dyDescent="0.25">
      <c r="A68" s="1">
        <f t="shared" si="0"/>
        <v>42795</v>
      </c>
      <c r="B68" s="37" t="e">
        <f>SUMIFS([1]ADM_sa!$D:$D,[1]ADM_sa!$B:$B,C68,[1]ADM_sa!$C:$C,D68)</f>
        <v>#VALUE!</v>
      </c>
      <c r="C68">
        <f>[1]ADM_sa!B66</f>
        <v>2017</v>
      </c>
      <c r="D68">
        <f>[1]ADM_sa!C66</f>
        <v>3</v>
      </c>
      <c r="E68" s="2" t="e">
        <f t="shared" si="1"/>
        <v>#VALUE!</v>
      </c>
    </row>
    <row r="69" spans="1:5" x14ac:dyDescent="0.25">
      <c r="A69" s="1">
        <f t="shared" ref="A69:A132" si="2">IFERROR(DATE(C69,D69,1),"")</f>
        <v>42887</v>
      </c>
      <c r="B69" s="37" t="e">
        <f>SUMIFS([1]ADM_sa!$D:$D,[1]ADM_sa!$B:$B,C69,[1]ADM_sa!$C:$C,D69)</f>
        <v>#VALUE!</v>
      </c>
      <c r="C69">
        <f>[1]ADM_sa!B67</f>
        <v>2017</v>
      </c>
      <c r="D69">
        <f>[1]ADM_sa!C67</f>
        <v>6</v>
      </c>
      <c r="E69" s="2" t="e">
        <f t="shared" si="1"/>
        <v>#VALUE!</v>
      </c>
    </row>
    <row r="70" spans="1:5" x14ac:dyDescent="0.25">
      <c r="A70" s="1">
        <f t="shared" si="2"/>
        <v>42979</v>
      </c>
      <c r="B70" s="37" t="e">
        <f>SUMIFS([1]ADM_sa!$D:$D,[1]ADM_sa!$B:$B,C70,[1]ADM_sa!$C:$C,D70)</f>
        <v>#VALUE!</v>
      </c>
      <c r="C70">
        <f>[1]ADM_sa!B68</f>
        <v>2017</v>
      </c>
      <c r="D70">
        <f>[1]ADM_sa!C68</f>
        <v>9</v>
      </c>
      <c r="E70" s="2" t="e">
        <f t="shared" ref="E70:E133" si="3">((1+B70/100)^(1/4)-1)*100</f>
        <v>#VALUE!</v>
      </c>
    </row>
    <row r="71" spans="1:5" x14ac:dyDescent="0.25">
      <c r="A71" s="1">
        <f t="shared" si="2"/>
        <v>43070</v>
      </c>
      <c r="B71" s="37" t="e">
        <f>SUMIFS([1]ADM_sa!$D:$D,[1]ADM_sa!$B:$B,C71,[1]ADM_sa!$C:$C,D71)</f>
        <v>#VALUE!</v>
      </c>
      <c r="C71">
        <f>[1]ADM_sa!B69</f>
        <v>2017</v>
      </c>
      <c r="D71">
        <f>[1]ADM_sa!C69</f>
        <v>12</v>
      </c>
      <c r="E71" s="2" t="e">
        <f t="shared" si="3"/>
        <v>#VALUE!</v>
      </c>
    </row>
    <row r="72" spans="1:5" x14ac:dyDescent="0.25">
      <c r="A72" s="1">
        <f t="shared" si="2"/>
        <v>43160</v>
      </c>
      <c r="B72" s="37" t="e">
        <f>SUMIFS([1]ADM_sa!$D:$D,[1]ADM_sa!$B:$B,C72,[1]ADM_sa!$C:$C,D72)</f>
        <v>#VALUE!</v>
      </c>
      <c r="C72">
        <f>[1]ADM_sa!B70</f>
        <v>2018</v>
      </c>
      <c r="D72">
        <f>[1]ADM_sa!C70</f>
        <v>3</v>
      </c>
      <c r="E72" s="2" t="e">
        <f t="shared" si="3"/>
        <v>#VALUE!</v>
      </c>
    </row>
    <row r="73" spans="1:5" x14ac:dyDescent="0.25">
      <c r="A73" s="1">
        <f t="shared" si="2"/>
        <v>43252</v>
      </c>
      <c r="B73" s="37" t="e">
        <f>SUMIFS([1]ADM_sa!$D:$D,[1]ADM_sa!$B:$B,C73,[1]ADM_sa!$C:$C,D73)</f>
        <v>#VALUE!</v>
      </c>
      <c r="C73">
        <f>[1]ADM_sa!B71</f>
        <v>2018</v>
      </c>
      <c r="D73">
        <f>[1]ADM_sa!C71</f>
        <v>6</v>
      </c>
      <c r="E73" s="2" t="e">
        <f t="shared" si="3"/>
        <v>#VALUE!</v>
      </c>
    </row>
    <row r="74" spans="1:5" x14ac:dyDescent="0.25">
      <c r="A74" s="1">
        <f t="shared" si="2"/>
        <v>43344</v>
      </c>
      <c r="B74" s="37" t="e">
        <f>SUMIFS([1]ADM_sa!$D:$D,[1]ADM_sa!$B:$B,C74,[1]ADM_sa!$C:$C,D74)</f>
        <v>#VALUE!</v>
      </c>
      <c r="C74">
        <f>[1]ADM_sa!B72</f>
        <v>2018</v>
      </c>
      <c r="D74">
        <f>[1]ADM_sa!C72</f>
        <v>9</v>
      </c>
      <c r="E74" s="2" t="e">
        <f t="shared" si="3"/>
        <v>#VALUE!</v>
      </c>
    </row>
    <row r="75" spans="1:5" x14ac:dyDescent="0.25">
      <c r="A75" s="1">
        <f t="shared" si="2"/>
        <v>43435</v>
      </c>
      <c r="B75" s="37" t="e">
        <f>SUMIFS([1]ADM_sa!$D:$D,[1]ADM_sa!$B:$B,C75,[1]ADM_sa!$C:$C,D75)</f>
        <v>#VALUE!</v>
      </c>
      <c r="C75">
        <f>[1]ADM_sa!B73</f>
        <v>2018</v>
      </c>
      <c r="D75">
        <f>[1]ADM_sa!C73</f>
        <v>12</v>
      </c>
      <c r="E75" s="2" t="e">
        <f t="shared" si="3"/>
        <v>#VALUE!</v>
      </c>
    </row>
    <row r="76" spans="1:5" x14ac:dyDescent="0.25">
      <c r="A76" s="1">
        <f t="shared" si="2"/>
        <v>43525</v>
      </c>
      <c r="B76" s="37" t="e">
        <f>SUMIFS([1]ADM_sa!$D:$D,[1]ADM_sa!$B:$B,C76,[1]ADM_sa!$C:$C,D76)</f>
        <v>#VALUE!</v>
      </c>
      <c r="C76">
        <f>[1]ADM_sa!B74</f>
        <v>2019</v>
      </c>
      <c r="D76">
        <f>[1]ADM_sa!C74</f>
        <v>3</v>
      </c>
      <c r="E76" s="2" t="e">
        <f t="shared" si="3"/>
        <v>#VALUE!</v>
      </c>
    </row>
    <row r="77" spans="1:5" x14ac:dyDescent="0.25">
      <c r="A77" s="1">
        <f t="shared" si="2"/>
        <v>43617</v>
      </c>
      <c r="B77" s="37" t="e">
        <f>SUMIFS([1]ADM_sa!$D:$D,[1]ADM_sa!$B:$B,C77,[1]ADM_sa!$C:$C,D77)</f>
        <v>#VALUE!</v>
      </c>
      <c r="C77">
        <f>[1]ADM_sa!B75</f>
        <v>2019</v>
      </c>
      <c r="D77">
        <f>[1]ADM_sa!C75</f>
        <v>6</v>
      </c>
      <c r="E77" s="2" t="e">
        <f t="shared" si="3"/>
        <v>#VALUE!</v>
      </c>
    </row>
    <row r="78" spans="1:5" x14ac:dyDescent="0.25">
      <c r="A78" s="1">
        <f t="shared" si="2"/>
        <v>43709</v>
      </c>
      <c r="B78" s="37" t="e">
        <f>SUMIFS([1]ADM_sa!$D:$D,[1]ADM_sa!$B:$B,C78,[1]ADM_sa!$C:$C,D78)</f>
        <v>#VALUE!</v>
      </c>
      <c r="C78">
        <f>[1]ADM_sa!B76</f>
        <v>2019</v>
      </c>
      <c r="D78">
        <f>[1]ADM_sa!C76</f>
        <v>9</v>
      </c>
      <c r="E78" s="2" t="e">
        <f t="shared" si="3"/>
        <v>#VALUE!</v>
      </c>
    </row>
    <row r="79" spans="1:5" x14ac:dyDescent="0.25">
      <c r="A79" s="1">
        <f t="shared" si="2"/>
        <v>43800</v>
      </c>
      <c r="B79" s="37" t="e">
        <f>SUMIFS([1]ADM_sa!$D:$D,[1]ADM_sa!$B:$B,C79,[1]ADM_sa!$C:$C,D79)</f>
        <v>#VALUE!</v>
      </c>
      <c r="C79">
        <f>[1]ADM_sa!B77</f>
        <v>2019</v>
      </c>
      <c r="D79">
        <f>[1]ADM_sa!C77</f>
        <v>12</v>
      </c>
      <c r="E79" s="2" t="e">
        <f t="shared" si="3"/>
        <v>#VALUE!</v>
      </c>
    </row>
    <row r="80" spans="1:5" x14ac:dyDescent="0.25">
      <c r="A80" s="1">
        <f t="shared" si="2"/>
        <v>43891</v>
      </c>
      <c r="B80" s="37" t="e">
        <f>SUMIFS([1]ADM_sa!$D:$D,[1]ADM_sa!$B:$B,C80,[1]ADM_sa!$C:$C,D80)</f>
        <v>#VALUE!</v>
      </c>
      <c r="C80">
        <f>[1]ADM_sa!B78</f>
        <v>2020</v>
      </c>
      <c r="D80">
        <f>[1]ADM_sa!C78</f>
        <v>3</v>
      </c>
      <c r="E80" s="2" t="e">
        <f t="shared" si="3"/>
        <v>#VALUE!</v>
      </c>
    </row>
    <row r="81" spans="1:5" x14ac:dyDescent="0.25">
      <c r="A81" s="1">
        <f t="shared" si="2"/>
        <v>43983</v>
      </c>
      <c r="B81" s="37" t="e">
        <f>SUMIFS([1]ADM_sa!$D:$D,[1]ADM_sa!$B:$B,C81,[1]ADM_sa!$C:$C,D81)</f>
        <v>#VALUE!</v>
      </c>
      <c r="C81">
        <f>[1]ADM_sa!B79</f>
        <v>2020</v>
      </c>
      <c r="D81">
        <f>[1]ADM_sa!C79</f>
        <v>6</v>
      </c>
      <c r="E81" s="2" t="e">
        <f t="shared" si="3"/>
        <v>#VALUE!</v>
      </c>
    </row>
    <row r="82" spans="1:5" x14ac:dyDescent="0.25">
      <c r="A82" s="1">
        <f t="shared" si="2"/>
        <v>44075</v>
      </c>
      <c r="B82" s="37" t="e">
        <f>SUMIFS([1]ADM_sa!$D:$D,[1]ADM_sa!$B:$B,C82,[1]ADM_sa!$C:$C,D82)</f>
        <v>#VALUE!</v>
      </c>
      <c r="C82">
        <f>[1]ADM_sa!B80</f>
        <v>2020</v>
      </c>
      <c r="D82">
        <f>[1]ADM_sa!C80</f>
        <v>9</v>
      </c>
      <c r="E82" s="2" t="e">
        <f t="shared" si="3"/>
        <v>#VALUE!</v>
      </c>
    </row>
    <row r="83" spans="1:5" x14ac:dyDescent="0.25">
      <c r="A83" s="1">
        <f t="shared" si="2"/>
        <v>44166</v>
      </c>
      <c r="B83" s="37" t="e">
        <f>SUMIFS([1]ADM_sa!$D:$D,[1]ADM_sa!$B:$B,C83,[1]ADM_sa!$C:$C,D83)</f>
        <v>#VALUE!</v>
      </c>
      <c r="C83">
        <f>[1]ADM_sa!B81</f>
        <v>2020</v>
      </c>
      <c r="D83">
        <f>[1]ADM_sa!C81</f>
        <v>12</v>
      </c>
      <c r="E83" s="2" t="e">
        <f t="shared" si="3"/>
        <v>#VALUE!</v>
      </c>
    </row>
    <row r="84" spans="1:5" x14ac:dyDescent="0.25">
      <c r="A84" s="1">
        <f t="shared" si="2"/>
        <v>44256</v>
      </c>
      <c r="B84" s="37" t="e">
        <f>SUMIFS([1]ADM_sa!$D:$D,[1]ADM_sa!$B:$B,C84,[1]ADM_sa!$C:$C,D84)</f>
        <v>#VALUE!</v>
      </c>
      <c r="C84">
        <f>[1]ADM_sa!B82</f>
        <v>2021</v>
      </c>
      <c r="D84">
        <f>[1]ADM_sa!C82</f>
        <v>3</v>
      </c>
      <c r="E84" s="2" t="e">
        <f t="shared" si="3"/>
        <v>#VALUE!</v>
      </c>
    </row>
    <row r="85" spans="1:5" x14ac:dyDescent="0.25">
      <c r="A85" s="1">
        <f t="shared" si="2"/>
        <v>44348</v>
      </c>
      <c r="B85" s="37" t="e">
        <f>SUMIFS([1]ADM_sa!$D:$D,[1]ADM_sa!$B:$B,C85,[1]ADM_sa!$C:$C,D85)</f>
        <v>#VALUE!</v>
      </c>
      <c r="C85">
        <f>[1]ADM_sa!B83</f>
        <v>2021</v>
      </c>
      <c r="D85">
        <f>[1]ADM_sa!C83</f>
        <v>6</v>
      </c>
      <c r="E85" s="2" t="e">
        <f t="shared" si="3"/>
        <v>#VALUE!</v>
      </c>
    </row>
    <row r="86" spans="1:5" x14ac:dyDescent="0.25">
      <c r="A86" s="1">
        <f t="shared" si="2"/>
        <v>44440</v>
      </c>
      <c r="B86" s="37" t="e">
        <f>SUMIFS([1]ADM_sa!$D:$D,[1]ADM_sa!$B:$B,C86,[1]ADM_sa!$C:$C,D86)</f>
        <v>#VALUE!</v>
      </c>
      <c r="C86">
        <f>[1]ADM_sa!B84</f>
        <v>2021</v>
      </c>
      <c r="D86">
        <f>[1]ADM_sa!C84</f>
        <v>9</v>
      </c>
      <c r="E86" s="2" t="e">
        <f t="shared" si="3"/>
        <v>#VALUE!</v>
      </c>
    </row>
    <row r="87" spans="1:5" x14ac:dyDescent="0.25">
      <c r="A87" s="1">
        <f t="shared" si="2"/>
        <v>44531</v>
      </c>
      <c r="B87" s="37" t="e">
        <f>SUMIFS([1]ADM_sa!$D:$D,[1]ADM_sa!$B:$B,C87,[1]ADM_sa!$C:$C,D87)</f>
        <v>#VALUE!</v>
      </c>
      <c r="C87">
        <f>[1]ADM_sa!B85</f>
        <v>2021</v>
      </c>
      <c r="D87">
        <f>[1]ADM_sa!C85</f>
        <v>12</v>
      </c>
      <c r="E87" s="2" t="e">
        <f t="shared" si="3"/>
        <v>#VALUE!</v>
      </c>
    </row>
    <row r="88" spans="1:5" x14ac:dyDescent="0.25">
      <c r="A88" s="1">
        <f t="shared" si="2"/>
        <v>44621</v>
      </c>
      <c r="B88" s="37" t="e">
        <f>SUMIFS([1]ADM_sa!$D:$D,[1]ADM_sa!$B:$B,C88,[1]ADM_sa!$C:$C,D88)</f>
        <v>#VALUE!</v>
      </c>
      <c r="C88">
        <f>[1]ADM_sa!B86</f>
        <v>2022</v>
      </c>
      <c r="D88">
        <f>[1]ADM_sa!C86</f>
        <v>3</v>
      </c>
      <c r="E88" s="2" t="e">
        <f t="shared" si="3"/>
        <v>#VALUE!</v>
      </c>
    </row>
    <row r="89" spans="1:5" x14ac:dyDescent="0.25">
      <c r="A89" s="1">
        <f t="shared" si="2"/>
        <v>44713</v>
      </c>
      <c r="B89" s="37" t="e">
        <f>SUMIFS([1]ADM_sa!$D:$D,[1]ADM_sa!$B:$B,C89,[1]ADM_sa!$C:$C,D89)</f>
        <v>#VALUE!</v>
      </c>
      <c r="C89">
        <f>[1]ADM_sa!B87</f>
        <v>2022</v>
      </c>
      <c r="D89">
        <f>[1]ADM_sa!C87</f>
        <v>6</v>
      </c>
      <c r="E89" s="2" t="e">
        <f t="shared" si="3"/>
        <v>#VALUE!</v>
      </c>
    </row>
    <row r="90" spans="1:5" x14ac:dyDescent="0.25">
      <c r="A90" s="1">
        <f t="shared" si="2"/>
        <v>44805</v>
      </c>
      <c r="B90" s="37" t="e">
        <f>SUMIFS([1]ADM_sa!$D:$D,[1]ADM_sa!$B:$B,C90,[1]ADM_sa!$C:$C,D90)</f>
        <v>#VALUE!</v>
      </c>
      <c r="C90">
        <f>[1]ADM_sa!B88</f>
        <v>2022</v>
      </c>
      <c r="D90">
        <f>[1]ADM_sa!C88</f>
        <v>9</v>
      </c>
      <c r="E90" s="2" t="e">
        <f t="shared" si="3"/>
        <v>#VALUE!</v>
      </c>
    </row>
    <row r="91" spans="1:5" x14ac:dyDescent="0.25">
      <c r="A91" s="1">
        <f t="shared" si="2"/>
        <v>44896</v>
      </c>
      <c r="B91" s="37" t="e">
        <f>SUMIFS([1]ADM_sa!$D:$D,[1]ADM_sa!$B:$B,C91,[1]ADM_sa!$C:$C,D91)</f>
        <v>#VALUE!</v>
      </c>
      <c r="C91">
        <f>[1]ADM_sa!B89</f>
        <v>2022</v>
      </c>
      <c r="D91">
        <f>[1]ADM_sa!C89</f>
        <v>12</v>
      </c>
      <c r="E91" s="2" t="e">
        <f t="shared" si="3"/>
        <v>#VALUE!</v>
      </c>
    </row>
    <row r="92" spans="1:5" x14ac:dyDescent="0.25">
      <c r="A92" s="1">
        <f t="shared" si="2"/>
        <v>44986</v>
      </c>
      <c r="B92" s="37" t="e">
        <f>SUMIFS([1]ADM_sa!$D:$D,[1]ADM_sa!$B:$B,C92,[1]ADM_sa!$C:$C,D92)</f>
        <v>#VALUE!</v>
      </c>
      <c r="C92">
        <f>[1]ADM_sa!B90</f>
        <v>2023</v>
      </c>
      <c r="D92">
        <f>[1]ADM_sa!C90</f>
        <v>3</v>
      </c>
      <c r="E92" s="2" t="e">
        <f t="shared" si="3"/>
        <v>#VALUE!</v>
      </c>
    </row>
    <row r="93" spans="1:5" x14ac:dyDescent="0.25">
      <c r="A93" s="1">
        <f t="shared" si="2"/>
        <v>45078</v>
      </c>
      <c r="B93" s="37" t="e">
        <f>SUMIFS([1]ADM_sa!$D:$D,[1]ADM_sa!$B:$B,C93,[1]ADM_sa!$C:$C,D93)</f>
        <v>#VALUE!</v>
      </c>
      <c r="C93">
        <f>[1]ADM_sa!B91</f>
        <v>2023</v>
      </c>
      <c r="D93">
        <f>[1]ADM_sa!C91</f>
        <v>6</v>
      </c>
      <c r="E93" s="2" t="e">
        <f t="shared" si="3"/>
        <v>#VALUE!</v>
      </c>
    </row>
    <row r="94" spans="1:5" x14ac:dyDescent="0.25">
      <c r="A94" s="1" t="str">
        <f t="shared" si="2"/>
        <v/>
      </c>
      <c r="B94" s="37" t="e">
        <f>SUMIFS([1]ADM_sa!$D:$D,[1]ADM_sa!$B:$B,C94,[1]ADM_sa!$C:$C,D94)</f>
        <v>#VALUE!</v>
      </c>
      <c r="C94">
        <f>[1]ADM_sa!B92</f>
        <v>0</v>
      </c>
      <c r="D94">
        <f>[1]ADM_sa!C92</f>
        <v>0</v>
      </c>
      <c r="E94" s="2" t="e">
        <f t="shared" si="3"/>
        <v>#VALUE!</v>
      </c>
    </row>
    <row r="95" spans="1:5" x14ac:dyDescent="0.25">
      <c r="A95" s="1" t="str">
        <f t="shared" si="2"/>
        <v/>
      </c>
      <c r="B95" s="37" t="e">
        <f>SUMIFS([1]ADM_sa!$D:$D,[1]ADM_sa!$B:$B,C95,[1]ADM_sa!$C:$C,D95)</f>
        <v>#VALUE!</v>
      </c>
      <c r="C95">
        <f>[1]ADM_sa!B93</f>
        <v>0</v>
      </c>
      <c r="D95">
        <f>[1]ADM_sa!C93</f>
        <v>0</v>
      </c>
      <c r="E95" s="2" t="e">
        <f t="shared" si="3"/>
        <v>#VALUE!</v>
      </c>
    </row>
    <row r="96" spans="1:5" x14ac:dyDescent="0.25">
      <c r="A96" s="1" t="str">
        <f t="shared" si="2"/>
        <v/>
      </c>
      <c r="B96" s="37" t="e">
        <f>SUMIFS([1]ADM_sa!$D:$D,[1]ADM_sa!$B:$B,C96,[1]ADM_sa!$C:$C,D96)</f>
        <v>#VALUE!</v>
      </c>
      <c r="C96">
        <f>[1]ADM_sa!B94</f>
        <v>0</v>
      </c>
      <c r="D96">
        <f>[1]ADM_sa!C94</f>
        <v>0</v>
      </c>
      <c r="E96" s="2" t="e">
        <f t="shared" si="3"/>
        <v>#VALUE!</v>
      </c>
    </row>
    <row r="97" spans="1:5" x14ac:dyDescent="0.25">
      <c r="A97" s="1" t="str">
        <f t="shared" si="2"/>
        <v/>
      </c>
      <c r="B97" s="37" t="e">
        <f>SUMIFS([1]ADM_sa!$D:$D,[1]ADM_sa!$B:$B,C97,[1]ADM_sa!$C:$C,D97)</f>
        <v>#VALUE!</v>
      </c>
      <c r="C97">
        <f>[1]ADM_sa!B95</f>
        <v>0</v>
      </c>
      <c r="D97">
        <f>[1]ADM_sa!C95</f>
        <v>0</v>
      </c>
      <c r="E97" s="2" t="e">
        <f t="shared" si="3"/>
        <v>#VALUE!</v>
      </c>
    </row>
    <row r="98" spans="1:5" x14ac:dyDescent="0.25">
      <c r="A98" s="1" t="str">
        <f t="shared" si="2"/>
        <v/>
      </c>
      <c r="B98" s="37" t="e">
        <f>SUMIFS([1]ADM_sa!$D:$D,[1]ADM_sa!$B:$B,C98,[1]ADM_sa!$C:$C,D98)</f>
        <v>#VALUE!</v>
      </c>
      <c r="C98">
        <f>[1]ADM_sa!B96</f>
        <v>0</v>
      </c>
      <c r="D98">
        <f>[1]ADM_sa!C96</f>
        <v>0</v>
      </c>
      <c r="E98" s="2" t="e">
        <f t="shared" si="3"/>
        <v>#VALUE!</v>
      </c>
    </row>
    <row r="99" spans="1:5" x14ac:dyDescent="0.25">
      <c r="A99" s="1" t="str">
        <f t="shared" si="2"/>
        <v/>
      </c>
      <c r="B99" s="37" t="e">
        <f>SUMIFS([1]ADM_sa!$D:$D,[1]ADM_sa!$B:$B,C99,[1]ADM_sa!$C:$C,D99)</f>
        <v>#VALUE!</v>
      </c>
      <c r="C99">
        <f>[1]ADM_sa!B97</f>
        <v>0</v>
      </c>
      <c r="D99">
        <f>[1]ADM_sa!C97</f>
        <v>0</v>
      </c>
      <c r="E99" s="2" t="e">
        <f t="shared" si="3"/>
        <v>#VALUE!</v>
      </c>
    </row>
    <row r="100" spans="1:5" x14ac:dyDescent="0.25">
      <c r="A100" s="1" t="str">
        <f t="shared" si="2"/>
        <v/>
      </c>
      <c r="B100" s="37" t="e">
        <f>SUMIFS([1]ADM_sa!$D:$D,[1]ADM_sa!$B:$B,C100,[1]ADM_sa!$C:$C,D100)</f>
        <v>#VALUE!</v>
      </c>
      <c r="C100">
        <f>[1]ADM_sa!B98</f>
        <v>0</v>
      </c>
      <c r="D100">
        <f>[1]ADM_sa!C98</f>
        <v>0</v>
      </c>
      <c r="E100" s="2" t="e">
        <f t="shared" si="3"/>
        <v>#VALUE!</v>
      </c>
    </row>
    <row r="101" spans="1:5" x14ac:dyDescent="0.25">
      <c r="A101" s="1" t="str">
        <f t="shared" si="2"/>
        <v/>
      </c>
      <c r="B101" s="37" t="e">
        <f>SUMIFS([1]ADM_sa!$D:$D,[1]ADM_sa!$B:$B,C101,[1]ADM_sa!$C:$C,D101)</f>
        <v>#VALUE!</v>
      </c>
      <c r="C101">
        <f>[1]ADM_sa!B99</f>
        <v>0</v>
      </c>
      <c r="D101">
        <f>[1]ADM_sa!C99</f>
        <v>0</v>
      </c>
      <c r="E101" s="2" t="e">
        <f t="shared" si="3"/>
        <v>#VALUE!</v>
      </c>
    </row>
    <row r="102" spans="1:5" x14ac:dyDescent="0.25">
      <c r="A102" s="1" t="str">
        <f t="shared" si="2"/>
        <v/>
      </c>
      <c r="B102" s="37" t="e">
        <f>SUMIFS([1]ADM_sa!$D:$D,[1]ADM_sa!$B:$B,C102,[1]ADM_sa!$C:$C,D102)</f>
        <v>#VALUE!</v>
      </c>
      <c r="C102">
        <f>[1]ADM_sa!B100</f>
        <v>0</v>
      </c>
      <c r="D102">
        <f>[1]ADM_sa!C100</f>
        <v>0</v>
      </c>
      <c r="E102" s="2" t="e">
        <f t="shared" si="3"/>
        <v>#VALUE!</v>
      </c>
    </row>
    <row r="103" spans="1:5" x14ac:dyDescent="0.25">
      <c r="A103" s="1" t="str">
        <f t="shared" si="2"/>
        <v/>
      </c>
      <c r="B103" s="37" t="e">
        <f>SUMIFS([1]ADM_sa!$D:$D,[1]ADM_sa!$B:$B,C103,[1]ADM_sa!$C:$C,D103)</f>
        <v>#VALUE!</v>
      </c>
      <c r="C103">
        <f>[1]ADM_sa!B101</f>
        <v>0</v>
      </c>
      <c r="D103">
        <f>[1]ADM_sa!C101</f>
        <v>0</v>
      </c>
      <c r="E103" s="2" t="e">
        <f t="shared" si="3"/>
        <v>#VALUE!</v>
      </c>
    </row>
    <row r="104" spans="1:5" x14ac:dyDescent="0.25">
      <c r="A104" s="1" t="str">
        <f t="shared" si="2"/>
        <v/>
      </c>
      <c r="B104" s="37" t="e">
        <f>SUMIFS([1]ADM_sa!$D:$D,[1]ADM_sa!$B:$B,C104,[1]ADM_sa!$C:$C,D104)</f>
        <v>#VALUE!</v>
      </c>
      <c r="C104">
        <f>[1]ADM_sa!B102</f>
        <v>0</v>
      </c>
      <c r="D104">
        <f>[1]ADM_sa!C102</f>
        <v>0</v>
      </c>
      <c r="E104" s="2" t="e">
        <f t="shared" si="3"/>
        <v>#VALUE!</v>
      </c>
    </row>
    <row r="105" spans="1:5" x14ac:dyDescent="0.25">
      <c r="A105" s="1" t="str">
        <f t="shared" si="2"/>
        <v/>
      </c>
      <c r="B105" s="37" t="e">
        <f>SUMIFS([1]ADM_sa!$D:$D,[1]ADM_sa!$B:$B,C105,[1]ADM_sa!$C:$C,D105)</f>
        <v>#VALUE!</v>
      </c>
      <c r="C105">
        <f>[1]ADM_sa!B103</f>
        <v>0</v>
      </c>
      <c r="D105">
        <f>[1]ADM_sa!C103</f>
        <v>0</v>
      </c>
      <c r="E105" s="2" t="e">
        <f t="shared" si="3"/>
        <v>#VALUE!</v>
      </c>
    </row>
    <row r="106" spans="1:5" x14ac:dyDescent="0.25">
      <c r="A106" s="1" t="str">
        <f t="shared" si="2"/>
        <v/>
      </c>
      <c r="B106" s="37" t="e">
        <f>SUMIFS([1]ADM_sa!$D:$D,[1]ADM_sa!$B:$B,C106,[1]ADM_sa!$C:$C,D106)</f>
        <v>#VALUE!</v>
      </c>
      <c r="C106">
        <f>[1]ADM_sa!B104</f>
        <v>0</v>
      </c>
      <c r="D106">
        <f>[1]ADM_sa!C104</f>
        <v>0</v>
      </c>
      <c r="E106" s="2" t="e">
        <f t="shared" si="3"/>
        <v>#VALUE!</v>
      </c>
    </row>
    <row r="107" spans="1:5" x14ac:dyDescent="0.25">
      <c r="A107" s="1" t="str">
        <f t="shared" si="2"/>
        <v/>
      </c>
      <c r="B107" s="37" t="e">
        <f>SUMIFS([1]ADM_sa!$D:$D,[1]ADM_sa!$B:$B,C107,[1]ADM_sa!$C:$C,D107)</f>
        <v>#VALUE!</v>
      </c>
      <c r="C107">
        <f>[1]ADM_sa!B105</f>
        <v>0</v>
      </c>
      <c r="D107">
        <f>[1]ADM_sa!C105</f>
        <v>0</v>
      </c>
      <c r="E107" s="2" t="e">
        <f t="shared" si="3"/>
        <v>#VALUE!</v>
      </c>
    </row>
    <row r="108" spans="1:5" x14ac:dyDescent="0.25">
      <c r="A108" s="1" t="str">
        <f t="shared" si="2"/>
        <v/>
      </c>
      <c r="B108" s="37" t="e">
        <f>SUMIFS([1]ADM_sa!$D:$D,[1]ADM_sa!$B:$B,C108,[1]ADM_sa!$C:$C,D108)</f>
        <v>#VALUE!</v>
      </c>
      <c r="C108">
        <f>[1]ADM_sa!B106</f>
        <v>0</v>
      </c>
      <c r="D108">
        <f>[1]ADM_sa!C106</f>
        <v>0</v>
      </c>
      <c r="E108" s="2" t="e">
        <f t="shared" si="3"/>
        <v>#VALUE!</v>
      </c>
    </row>
    <row r="109" spans="1:5" x14ac:dyDescent="0.25">
      <c r="A109" s="1" t="str">
        <f t="shared" si="2"/>
        <v/>
      </c>
      <c r="B109" s="37" t="e">
        <f>SUMIFS([1]ADM_sa!$D:$D,[1]ADM_sa!$B:$B,C109,[1]ADM_sa!$C:$C,D109)</f>
        <v>#VALUE!</v>
      </c>
      <c r="C109">
        <f>[1]ADM_sa!B107</f>
        <v>0</v>
      </c>
      <c r="D109">
        <f>[1]ADM_sa!C107</f>
        <v>0</v>
      </c>
      <c r="E109" s="2" t="e">
        <f t="shared" si="3"/>
        <v>#VALUE!</v>
      </c>
    </row>
    <row r="110" spans="1:5" x14ac:dyDescent="0.25">
      <c r="A110" s="1" t="str">
        <f t="shared" si="2"/>
        <v/>
      </c>
      <c r="B110" s="37" t="e">
        <f>SUMIFS([1]ADM_sa!$D:$D,[1]ADM_sa!$B:$B,C110,[1]ADM_sa!$C:$C,D110)</f>
        <v>#VALUE!</v>
      </c>
      <c r="C110">
        <f>[1]ADM_sa!B108</f>
        <v>0</v>
      </c>
      <c r="D110">
        <f>[1]ADM_sa!C108</f>
        <v>0</v>
      </c>
      <c r="E110" s="2" t="e">
        <f t="shared" si="3"/>
        <v>#VALUE!</v>
      </c>
    </row>
    <row r="111" spans="1:5" x14ac:dyDescent="0.25">
      <c r="A111" s="1" t="str">
        <f t="shared" si="2"/>
        <v/>
      </c>
      <c r="B111" s="37" t="e">
        <f>SUMIFS([1]ADM_sa!$D:$D,[1]ADM_sa!$B:$B,C111,[1]ADM_sa!$C:$C,D111)</f>
        <v>#VALUE!</v>
      </c>
      <c r="C111">
        <f>[1]ADM_sa!B109</f>
        <v>0</v>
      </c>
      <c r="D111">
        <f>[1]ADM_sa!C109</f>
        <v>0</v>
      </c>
      <c r="E111" s="2" t="e">
        <f t="shared" si="3"/>
        <v>#VALUE!</v>
      </c>
    </row>
    <row r="112" spans="1:5" x14ac:dyDescent="0.25">
      <c r="A112" s="1" t="str">
        <f t="shared" si="2"/>
        <v/>
      </c>
      <c r="B112" s="37" t="e">
        <f>SUMIFS([1]ADM_sa!$D:$D,[1]ADM_sa!$B:$B,C112,[1]ADM_sa!$C:$C,D112)</f>
        <v>#VALUE!</v>
      </c>
      <c r="C112">
        <f>[1]ADM_sa!B110</f>
        <v>0</v>
      </c>
      <c r="D112">
        <f>[1]ADM_sa!C110</f>
        <v>0</v>
      </c>
      <c r="E112" s="2" t="e">
        <f t="shared" si="3"/>
        <v>#VALUE!</v>
      </c>
    </row>
    <row r="113" spans="1:5" x14ac:dyDescent="0.25">
      <c r="A113" s="1" t="str">
        <f t="shared" si="2"/>
        <v/>
      </c>
      <c r="B113" s="37" t="e">
        <f>SUMIFS([1]ADM_sa!$D:$D,[1]ADM_sa!$B:$B,C113,[1]ADM_sa!$C:$C,D113)</f>
        <v>#VALUE!</v>
      </c>
      <c r="C113">
        <f>[1]ADM_sa!B111</f>
        <v>0</v>
      </c>
      <c r="D113">
        <f>[1]ADM_sa!C111</f>
        <v>0</v>
      </c>
      <c r="E113" s="2" t="e">
        <f t="shared" si="3"/>
        <v>#VALUE!</v>
      </c>
    </row>
    <row r="114" spans="1:5" x14ac:dyDescent="0.25">
      <c r="A114" s="1" t="str">
        <f t="shared" si="2"/>
        <v/>
      </c>
      <c r="B114" s="37" t="e">
        <f>SUMIFS([1]ADM_sa!$D:$D,[1]ADM_sa!$B:$B,C114,[1]ADM_sa!$C:$C,D114)</f>
        <v>#VALUE!</v>
      </c>
      <c r="C114">
        <f>[1]ADM_sa!B112</f>
        <v>0</v>
      </c>
      <c r="D114">
        <f>[1]ADM_sa!C112</f>
        <v>0</v>
      </c>
      <c r="E114" s="2" t="e">
        <f t="shared" si="3"/>
        <v>#VALUE!</v>
      </c>
    </row>
    <row r="115" spans="1:5" x14ac:dyDescent="0.25">
      <c r="A115" s="1" t="str">
        <f t="shared" si="2"/>
        <v/>
      </c>
      <c r="B115" s="37" t="e">
        <f>SUMIFS([1]ADM_sa!$D:$D,[1]ADM_sa!$B:$B,C115,[1]ADM_sa!$C:$C,D115)</f>
        <v>#VALUE!</v>
      </c>
      <c r="C115">
        <f>[1]ADM_sa!B113</f>
        <v>0</v>
      </c>
      <c r="D115">
        <f>[1]ADM_sa!C113</f>
        <v>0</v>
      </c>
      <c r="E115" s="2" t="e">
        <f t="shared" si="3"/>
        <v>#VALUE!</v>
      </c>
    </row>
    <row r="116" spans="1:5" x14ac:dyDescent="0.25">
      <c r="A116" s="1" t="str">
        <f t="shared" si="2"/>
        <v/>
      </c>
      <c r="B116" s="37" t="e">
        <f>SUMIFS([1]ADM_sa!$D:$D,[1]ADM_sa!$B:$B,C116,[1]ADM_sa!$C:$C,D116)</f>
        <v>#VALUE!</v>
      </c>
      <c r="C116">
        <f>[1]ADM_sa!B114</f>
        <v>0</v>
      </c>
      <c r="D116">
        <f>[1]ADM_sa!C114</f>
        <v>0</v>
      </c>
      <c r="E116" s="2" t="e">
        <f t="shared" si="3"/>
        <v>#VALUE!</v>
      </c>
    </row>
    <row r="117" spans="1:5" x14ac:dyDescent="0.25">
      <c r="A117" s="1" t="str">
        <f t="shared" si="2"/>
        <v/>
      </c>
      <c r="B117" s="37" t="e">
        <f>SUMIFS([1]ADM_sa!$D:$D,[1]ADM_sa!$B:$B,C117,[1]ADM_sa!$C:$C,D117)</f>
        <v>#VALUE!</v>
      </c>
      <c r="C117">
        <f>[1]ADM_sa!B115</f>
        <v>0</v>
      </c>
      <c r="D117">
        <f>[1]ADM_sa!C115</f>
        <v>0</v>
      </c>
      <c r="E117" s="2" t="e">
        <f t="shared" si="3"/>
        <v>#VALUE!</v>
      </c>
    </row>
    <row r="118" spans="1:5" x14ac:dyDescent="0.25">
      <c r="A118" s="1" t="str">
        <f t="shared" si="2"/>
        <v/>
      </c>
      <c r="B118" s="37" t="e">
        <f>SUMIFS([1]ADM_sa!$D:$D,[1]ADM_sa!$B:$B,C118,[1]ADM_sa!$C:$C,D118)</f>
        <v>#VALUE!</v>
      </c>
      <c r="C118">
        <f>[1]ADM_sa!B116</f>
        <v>0</v>
      </c>
      <c r="D118">
        <f>[1]ADM_sa!C116</f>
        <v>0</v>
      </c>
      <c r="E118" s="2" t="e">
        <f t="shared" si="3"/>
        <v>#VALUE!</v>
      </c>
    </row>
    <row r="119" spans="1:5" x14ac:dyDescent="0.25">
      <c r="A119" s="1" t="str">
        <f t="shared" si="2"/>
        <v/>
      </c>
      <c r="B119" s="37" t="e">
        <f>SUMIFS([1]ADM_sa!$D:$D,[1]ADM_sa!$B:$B,C119,[1]ADM_sa!$C:$C,D119)</f>
        <v>#VALUE!</v>
      </c>
      <c r="C119">
        <f>[1]ADM_sa!B117</f>
        <v>0</v>
      </c>
      <c r="D119">
        <f>[1]ADM_sa!C117</f>
        <v>0</v>
      </c>
      <c r="E119" s="2" t="e">
        <f t="shared" si="3"/>
        <v>#VALUE!</v>
      </c>
    </row>
    <row r="120" spans="1:5" x14ac:dyDescent="0.25">
      <c r="A120" s="1" t="str">
        <f t="shared" si="2"/>
        <v/>
      </c>
      <c r="B120" s="37" t="e">
        <f>SUMIFS([1]ADM_sa!$D:$D,[1]ADM_sa!$B:$B,C120,[1]ADM_sa!$C:$C,D120)</f>
        <v>#VALUE!</v>
      </c>
      <c r="C120">
        <f>[1]ADM_sa!B118</f>
        <v>0</v>
      </c>
      <c r="D120">
        <f>[1]ADM_sa!C118</f>
        <v>0</v>
      </c>
      <c r="E120" s="2" t="e">
        <f t="shared" si="3"/>
        <v>#VALUE!</v>
      </c>
    </row>
    <row r="121" spans="1:5" x14ac:dyDescent="0.25">
      <c r="A121" s="1" t="str">
        <f t="shared" si="2"/>
        <v/>
      </c>
      <c r="B121" s="37" t="e">
        <f>SUMIFS([1]ADM_sa!$D:$D,[1]ADM_sa!$B:$B,C121,[1]ADM_sa!$C:$C,D121)</f>
        <v>#VALUE!</v>
      </c>
      <c r="C121">
        <f>[1]ADM_sa!B119</f>
        <v>0</v>
      </c>
      <c r="D121">
        <f>[1]ADM_sa!C119</f>
        <v>0</v>
      </c>
      <c r="E121" s="2" t="e">
        <f t="shared" si="3"/>
        <v>#VALUE!</v>
      </c>
    </row>
    <row r="122" spans="1:5" x14ac:dyDescent="0.25">
      <c r="A122" s="1" t="str">
        <f t="shared" si="2"/>
        <v/>
      </c>
      <c r="B122" s="37" t="e">
        <f>SUMIFS([1]ADM_sa!$D:$D,[1]ADM_sa!$B:$B,C122,[1]ADM_sa!$C:$C,D122)</f>
        <v>#VALUE!</v>
      </c>
      <c r="C122">
        <f>[1]ADM_sa!B120</f>
        <v>0</v>
      </c>
      <c r="D122">
        <f>[1]ADM_sa!C120</f>
        <v>0</v>
      </c>
      <c r="E122" s="2" t="e">
        <f t="shared" si="3"/>
        <v>#VALUE!</v>
      </c>
    </row>
    <row r="123" spans="1:5" x14ac:dyDescent="0.25">
      <c r="A123" s="1" t="str">
        <f t="shared" si="2"/>
        <v/>
      </c>
      <c r="B123" s="37" t="e">
        <f>SUMIFS([1]ADM_sa!$D:$D,[1]ADM_sa!$B:$B,C123,[1]ADM_sa!$C:$C,D123)</f>
        <v>#VALUE!</v>
      </c>
      <c r="C123">
        <f>[1]ADM_sa!B121</f>
        <v>0</v>
      </c>
      <c r="D123">
        <f>[1]ADM_sa!C121</f>
        <v>0</v>
      </c>
      <c r="E123" s="2" t="e">
        <f t="shared" si="3"/>
        <v>#VALUE!</v>
      </c>
    </row>
    <row r="124" spans="1:5" x14ac:dyDescent="0.25">
      <c r="A124" s="1" t="str">
        <f t="shared" si="2"/>
        <v/>
      </c>
      <c r="B124" s="37" t="e">
        <f>SUMIFS([1]ADM_sa!$D:$D,[1]ADM_sa!$B:$B,C124,[1]ADM_sa!$C:$C,D124)</f>
        <v>#VALUE!</v>
      </c>
      <c r="C124">
        <f>[1]ADM_sa!B122</f>
        <v>0</v>
      </c>
      <c r="D124">
        <f>[1]ADM_sa!C122</f>
        <v>0</v>
      </c>
      <c r="E124" s="2" t="e">
        <f t="shared" si="3"/>
        <v>#VALUE!</v>
      </c>
    </row>
    <row r="125" spans="1:5" x14ac:dyDescent="0.25">
      <c r="A125" s="1" t="str">
        <f t="shared" si="2"/>
        <v/>
      </c>
      <c r="B125" s="37" t="e">
        <f>SUMIFS([1]ADM_sa!$D:$D,[1]ADM_sa!$B:$B,C125,[1]ADM_sa!$C:$C,D125)</f>
        <v>#VALUE!</v>
      </c>
      <c r="C125">
        <f>[1]ADM_sa!B123</f>
        <v>0</v>
      </c>
      <c r="D125">
        <f>[1]ADM_sa!C123</f>
        <v>0</v>
      </c>
      <c r="E125" s="2" t="e">
        <f t="shared" si="3"/>
        <v>#VALUE!</v>
      </c>
    </row>
    <row r="126" spans="1:5" x14ac:dyDescent="0.25">
      <c r="A126" s="1" t="str">
        <f t="shared" si="2"/>
        <v/>
      </c>
      <c r="B126" s="37" t="e">
        <f>SUMIFS([1]ADM_sa!$D:$D,[1]ADM_sa!$B:$B,C126,[1]ADM_sa!$C:$C,D126)</f>
        <v>#VALUE!</v>
      </c>
      <c r="C126">
        <f>[1]ADM_sa!B124</f>
        <v>0</v>
      </c>
      <c r="D126">
        <f>[1]ADM_sa!C124</f>
        <v>0</v>
      </c>
      <c r="E126" s="2" t="e">
        <f t="shared" si="3"/>
        <v>#VALUE!</v>
      </c>
    </row>
    <row r="127" spans="1:5" x14ac:dyDescent="0.25">
      <c r="A127" s="1" t="str">
        <f t="shared" si="2"/>
        <v/>
      </c>
      <c r="B127" s="37" t="e">
        <f>SUMIFS([1]ADM_sa!$D:$D,[1]ADM_sa!$B:$B,C127,[1]ADM_sa!$C:$C,D127)</f>
        <v>#VALUE!</v>
      </c>
      <c r="C127">
        <f>[1]ADM_sa!B125</f>
        <v>0</v>
      </c>
      <c r="D127">
        <f>[1]ADM_sa!C125</f>
        <v>0</v>
      </c>
      <c r="E127" s="2" t="e">
        <f t="shared" si="3"/>
        <v>#VALUE!</v>
      </c>
    </row>
    <row r="128" spans="1:5" x14ac:dyDescent="0.25">
      <c r="A128" s="1" t="str">
        <f t="shared" si="2"/>
        <v/>
      </c>
      <c r="B128" s="37" t="e">
        <f>SUMIFS([1]ADM_sa!$D:$D,[1]ADM_sa!$B:$B,C128,[1]ADM_sa!$C:$C,D128)</f>
        <v>#VALUE!</v>
      </c>
      <c r="C128">
        <f>[1]ADM_sa!B126</f>
        <v>0</v>
      </c>
      <c r="D128">
        <f>[1]ADM_sa!C126</f>
        <v>0</v>
      </c>
      <c r="E128" s="2" t="e">
        <f t="shared" si="3"/>
        <v>#VALUE!</v>
      </c>
    </row>
    <row r="129" spans="1:5" x14ac:dyDescent="0.25">
      <c r="A129" s="1" t="str">
        <f t="shared" si="2"/>
        <v/>
      </c>
      <c r="B129" s="37" t="e">
        <f>SUMIFS([1]ADM_sa!$D:$D,[1]ADM_sa!$B:$B,C129,[1]ADM_sa!$C:$C,D129)</f>
        <v>#VALUE!</v>
      </c>
      <c r="C129">
        <f>[1]ADM_sa!B127</f>
        <v>0</v>
      </c>
      <c r="D129">
        <f>[1]ADM_sa!C127</f>
        <v>0</v>
      </c>
      <c r="E129" s="2" t="e">
        <f t="shared" si="3"/>
        <v>#VALUE!</v>
      </c>
    </row>
    <row r="130" spans="1:5" x14ac:dyDescent="0.25">
      <c r="A130" s="1" t="str">
        <f t="shared" si="2"/>
        <v/>
      </c>
      <c r="B130" s="37" t="e">
        <f>SUMIFS([1]ADM_sa!$D:$D,[1]ADM_sa!$B:$B,C130,[1]ADM_sa!$C:$C,D130)</f>
        <v>#VALUE!</v>
      </c>
      <c r="C130">
        <f>[1]ADM_sa!B128</f>
        <v>0</v>
      </c>
      <c r="D130">
        <f>[1]ADM_sa!C128</f>
        <v>0</v>
      </c>
      <c r="E130" s="2" t="e">
        <f t="shared" si="3"/>
        <v>#VALUE!</v>
      </c>
    </row>
    <row r="131" spans="1:5" x14ac:dyDescent="0.25">
      <c r="A131" s="1" t="str">
        <f t="shared" si="2"/>
        <v/>
      </c>
      <c r="B131" s="37" t="e">
        <f>SUMIFS([1]ADM_sa!$D:$D,[1]ADM_sa!$B:$B,C131,[1]ADM_sa!$C:$C,D131)</f>
        <v>#VALUE!</v>
      </c>
      <c r="C131">
        <f>[1]ADM_sa!B129</f>
        <v>0</v>
      </c>
      <c r="D131">
        <f>[1]ADM_sa!C129</f>
        <v>0</v>
      </c>
      <c r="E131" s="2" t="e">
        <f t="shared" si="3"/>
        <v>#VALUE!</v>
      </c>
    </row>
    <row r="132" spans="1:5" x14ac:dyDescent="0.25">
      <c r="A132" s="1" t="str">
        <f t="shared" si="2"/>
        <v/>
      </c>
      <c r="B132" s="37" t="e">
        <f>SUMIFS([1]ADM_sa!$D:$D,[1]ADM_sa!$B:$B,C132,[1]ADM_sa!$C:$C,D132)</f>
        <v>#VALUE!</v>
      </c>
      <c r="C132">
        <f>[1]ADM_sa!B130</f>
        <v>0</v>
      </c>
      <c r="D132">
        <f>[1]ADM_sa!C130</f>
        <v>0</v>
      </c>
      <c r="E132" s="2" t="e">
        <f t="shared" si="3"/>
        <v>#VALUE!</v>
      </c>
    </row>
    <row r="133" spans="1:5" x14ac:dyDescent="0.25">
      <c r="A133" s="1" t="str">
        <f t="shared" ref="A133:A143" si="4">IFERROR(DATE(C133,D133,1),"")</f>
        <v/>
      </c>
      <c r="B133" s="37" t="e">
        <f>SUMIFS([1]ADM_sa!$D:$D,[1]ADM_sa!$B:$B,C133,[1]ADM_sa!$C:$C,D133)</f>
        <v>#VALUE!</v>
      </c>
      <c r="C133">
        <f>[1]ADM_sa!B131</f>
        <v>0</v>
      </c>
      <c r="D133">
        <f>[1]ADM_sa!C131</f>
        <v>0</v>
      </c>
      <c r="E133" s="2" t="e">
        <f t="shared" si="3"/>
        <v>#VALUE!</v>
      </c>
    </row>
    <row r="134" spans="1:5" x14ac:dyDescent="0.25">
      <c r="A134" s="1" t="str">
        <f t="shared" si="4"/>
        <v/>
      </c>
      <c r="B134" s="37" t="e">
        <f>SUMIFS([1]ADM_sa!$D:$D,[1]ADM_sa!$B:$B,C134,[1]ADM_sa!$C:$C,D134)</f>
        <v>#VALUE!</v>
      </c>
      <c r="C134">
        <f>[1]ADM_sa!B132</f>
        <v>0</v>
      </c>
      <c r="D134">
        <f>[1]ADM_sa!C132</f>
        <v>0</v>
      </c>
      <c r="E134" s="2" t="e">
        <f t="shared" ref="E134:E143" si="5">((1+B134/100)^(1/4)-1)*100</f>
        <v>#VALUE!</v>
      </c>
    </row>
    <row r="135" spans="1:5" x14ac:dyDescent="0.25">
      <c r="A135" s="1" t="str">
        <f t="shared" si="4"/>
        <v/>
      </c>
      <c r="B135" s="37" t="e">
        <f>SUMIFS([1]ADM_sa!$D:$D,[1]ADM_sa!$B:$B,C135,[1]ADM_sa!$C:$C,D135)</f>
        <v>#VALUE!</v>
      </c>
      <c r="C135">
        <f>[1]ADM_sa!B133</f>
        <v>0</v>
      </c>
      <c r="D135">
        <f>[1]ADM_sa!C133</f>
        <v>0</v>
      </c>
      <c r="E135" s="2" t="e">
        <f t="shared" si="5"/>
        <v>#VALUE!</v>
      </c>
    </row>
    <row r="136" spans="1:5" x14ac:dyDescent="0.25">
      <c r="A136" s="1" t="str">
        <f t="shared" si="4"/>
        <v/>
      </c>
      <c r="B136" s="37" t="e">
        <f>SUMIFS([1]ADM_sa!$D:$D,[1]ADM_sa!$B:$B,C136,[1]ADM_sa!$C:$C,D136)</f>
        <v>#VALUE!</v>
      </c>
      <c r="C136">
        <f>[1]ADM_sa!B134</f>
        <v>0</v>
      </c>
      <c r="D136">
        <f>[1]ADM_sa!C134</f>
        <v>0</v>
      </c>
      <c r="E136" s="2" t="e">
        <f t="shared" si="5"/>
        <v>#VALUE!</v>
      </c>
    </row>
    <row r="137" spans="1:5" x14ac:dyDescent="0.25">
      <c r="A137" s="1" t="str">
        <f t="shared" si="4"/>
        <v/>
      </c>
      <c r="B137" s="37" t="e">
        <f>SUMIFS([1]ADM_sa!$D:$D,[1]ADM_sa!$B:$B,C137,[1]ADM_sa!$C:$C,D137)</f>
        <v>#VALUE!</v>
      </c>
      <c r="C137">
        <f>[1]ADM_sa!B135</f>
        <v>0</v>
      </c>
      <c r="D137">
        <f>[1]ADM_sa!C135</f>
        <v>0</v>
      </c>
      <c r="E137" s="2" t="e">
        <f t="shared" si="5"/>
        <v>#VALUE!</v>
      </c>
    </row>
    <row r="138" spans="1:5" x14ac:dyDescent="0.25">
      <c r="A138" s="1" t="str">
        <f t="shared" si="4"/>
        <v/>
      </c>
      <c r="B138" s="37" t="e">
        <f>SUMIFS([1]ADM_sa!$D:$D,[1]ADM_sa!$B:$B,C138,[1]ADM_sa!$C:$C,D138)</f>
        <v>#VALUE!</v>
      </c>
      <c r="C138">
        <f>[1]ADM_sa!B136</f>
        <v>0</v>
      </c>
      <c r="D138">
        <f>[1]ADM_sa!C136</f>
        <v>0</v>
      </c>
      <c r="E138" s="2" t="e">
        <f t="shared" si="5"/>
        <v>#VALUE!</v>
      </c>
    </row>
    <row r="139" spans="1:5" x14ac:dyDescent="0.25">
      <c r="A139" s="1" t="str">
        <f t="shared" si="4"/>
        <v/>
      </c>
      <c r="B139" s="37" t="e">
        <f>SUMIFS([1]ADM_sa!$D:$D,[1]ADM_sa!$B:$B,C139,[1]ADM_sa!$C:$C,D139)</f>
        <v>#VALUE!</v>
      </c>
      <c r="C139">
        <f>[1]ADM_sa!B137</f>
        <v>0</v>
      </c>
      <c r="D139">
        <f>[1]ADM_sa!C137</f>
        <v>0</v>
      </c>
      <c r="E139" s="2" t="e">
        <f t="shared" si="5"/>
        <v>#VALUE!</v>
      </c>
    </row>
    <row r="140" spans="1:5" x14ac:dyDescent="0.25">
      <c r="A140" s="1" t="str">
        <f t="shared" si="4"/>
        <v/>
      </c>
      <c r="B140" s="37" t="e">
        <f>SUMIFS([1]ADM_sa!$D:$D,[1]ADM_sa!$B:$B,C140,[1]ADM_sa!$C:$C,D140)</f>
        <v>#VALUE!</v>
      </c>
      <c r="C140">
        <f>[1]ADM_sa!B138</f>
        <v>0</v>
      </c>
      <c r="D140">
        <f>[1]ADM_sa!C138</f>
        <v>0</v>
      </c>
      <c r="E140" s="2" t="e">
        <f t="shared" si="5"/>
        <v>#VALUE!</v>
      </c>
    </row>
    <row r="141" spans="1:5" x14ac:dyDescent="0.25">
      <c r="A141" s="1" t="str">
        <f t="shared" si="4"/>
        <v/>
      </c>
      <c r="B141" s="37" t="e">
        <f>SUMIFS([1]ADM_sa!$D:$D,[1]ADM_sa!$B:$B,C141,[1]ADM_sa!$C:$C,D141)</f>
        <v>#VALUE!</v>
      </c>
      <c r="C141">
        <f>[1]ADM_sa!B139</f>
        <v>0</v>
      </c>
      <c r="D141">
        <f>[1]ADM_sa!C139</f>
        <v>0</v>
      </c>
      <c r="E141" s="2" t="e">
        <f t="shared" si="5"/>
        <v>#VALUE!</v>
      </c>
    </row>
    <row r="142" spans="1:5" x14ac:dyDescent="0.25">
      <c r="A142" s="1" t="str">
        <f t="shared" si="4"/>
        <v/>
      </c>
      <c r="B142" s="37" t="e">
        <f>SUMIFS([1]ADM_sa!$D:$D,[1]ADM_sa!$B:$B,C142,[1]ADM_sa!$C:$C,D142)</f>
        <v>#VALUE!</v>
      </c>
      <c r="C142">
        <f>[1]ADM_sa!B140</f>
        <v>0</v>
      </c>
      <c r="D142">
        <f>[1]ADM_sa!C140</f>
        <v>0</v>
      </c>
      <c r="E142" s="2" t="e">
        <f t="shared" si="5"/>
        <v>#VALUE!</v>
      </c>
    </row>
    <row r="143" spans="1:5" x14ac:dyDescent="0.25">
      <c r="A143" s="1" t="str">
        <f t="shared" si="4"/>
        <v/>
      </c>
      <c r="B143" s="37" t="e">
        <f>SUMIFS([1]ADM_sa!$D:$D,[1]ADM_sa!$B:$B,C143,[1]ADM_sa!$C:$C,D143)</f>
        <v>#VALUE!</v>
      </c>
      <c r="C143">
        <f>[1]ADM_sa!B141</f>
        <v>0</v>
      </c>
      <c r="D143">
        <f>[1]ADM_sa!C141</f>
        <v>0</v>
      </c>
      <c r="E143" s="2" t="e">
        <f t="shared" si="5"/>
        <v>#VALUE!</v>
      </c>
    </row>
    <row r="144" spans="1:5" x14ac:dyDescent="0.25">
      <c r="A144" s="7"/>
      <c r="B144" s="37"/>
      <c r="C144" s="2"/>
      <c r="D144" s="2"/>
      <c r="E144" s="2"/>
    </row>
    <row r="145" spans="1:5" x14ac:dyDescent="0.25">
      <c r="A145" s="7"/>
      <c r="B145" s="37"/>
      <c r="C145" s="2"/>
      <c r="D145" s="2"/>
      <c r="E145" s="2"/>
    </row>
    <row r="146" spans="1:5" x14ac:dyDescent="0.25">
      <c r="A146" s="7"/>
      <c r="B146" s="37"/>
      <c r="C146" s="2"/>
      <c r="D146" s="2"/>
      <c r="E146" s="2"/>
    </row>
    <row r="147" spans="1:5" x14ac:dyDescent="0.25">
      <c r="A147" s="7"/>
      <c r="B147" s="37"/>
      <c r="C147" s="2"/>
      <c r="D147" s="2"/>
      <c r="E147" s="2"/>
    </row>
    <row r="148" spans="1:5" x14ac:dyDescent="0.25">
      <c r="A148" s="7"/>
      <c r="B148" s="37"/>
      <c r="C148" s="2"/>
      <c r="D148" s="2"/>
      <c r="E148" s="2"/>
    </row>
    <row r="149" spans="1:5" x14ac:dyDescent="0.25">
      <c r="A149" s="7"/>
      <c r="B149" s="37"/>
      <c r="C149" s="2"/>
      <c r="D149" s="2"/>
      <c r="E149" s="2"/>
    </row>
    <row r="150" spans="1:5" x14ac:dyDescent="0.25">
      <c r="A150" s="7"/>
      <c r="B150" s="37"/>
      <c r="C150" s="2"/>
      <c r="D150" s="2"/>
      <c r="E150" s="2"/>
    </row>
    <row r="151" spans="1:5" x14ac:dyDescent="0.25">
      <c r="A151" s="7"/>
      <c r="B151" s="37"/>
      <c r="C151" s="2"/>
      <c r="D151" s="2"/>
      <c r="E151" s="2"/>
    </row>
    <row r="152" spans="1:5" x14ac:dyDescent="0.25">
      <c r="A152" s="7"/>
      <c r="B152" s="37"/>
      <c r="C152" s="2"/>
      <c r="D152" s="2"/>
      <c r="E152" s="2"/>
    </row>
    <row r="153" spans="1:5" x14ac:dyDescent="0.25">
      <c r="A153" s="7"/>
      <c r="B153" s="37"/>
      <c r="C153" s="2"/>
      <c r="D153" s="2"/>
      <c r="E153" s="2"/>
    </row>
    <row r="154" spans="1:5" x14ac:dyDescent="0.25">
      <c r="A154" s="7"/>
      <c r="B154" s="37"/>
      <c r="C154" s="2"/>
      <c r="D154" s="2"/>
      <c r="E154" s="2"/>
    </row>
    <row r="155" spans="1:5" x14ac:dyDescent="0.25">
      <c r="A155" s="7"/>
      <c r="B155" s="37"/>
      <c r="C155" s="2"/>
      <c r="D155" s="2"/>
      <c r="E155" s="2"/>
    </row>
    <row r="156" spans="1:5" x14ac:dyDescent="0.25">
      <c r="A156" s="7"/>
      <c r="B156" s="37"/>
      <c r="C156" s="2"/>
      <c r="D156" s="2"/>
      <c r="E156" s="2"/>
    </row>
    <row r="157" spans="1:5" x14ac:dyDescent="0.25">
      <c r="A157" s="7"/>
      <c r="B157" s="37"/>
      <c r="C157" s="2"/>
      <c r="D157" s="2"/>
      <c r="E157" s="2"/>
    </row>
    <row r="158" spans="1:5" x14ac:dyDescent="0.25">
      <c r="A158" s="7"/>
      <c r="B158" s="37"/>
      <c r="C158" s="2"/>
      <c r="D158" s="2"/>
      <c r="E158" s="2"/>
    </row>
    <row r="159" spans="1:5" x14ac:dyDescent="0.25">
      <c r="A159" s="7"/>
      <c r="B159" s="37"/>
      <c r="C159" s="2"/>
      <c r="D159" s="2"/>
      <c r="E159" s="2"/>
    </row>
    <row r="160" spans="1:5" x14ac:dyDescent="0.25">
      <c r="A160" s="7"/>
      <c r="B160" s="37"/>
      <c r="C160" s="2"/>
      <c r="D160" s="2"/>
      <c r="E160" s="2"/>
    </row>
    <row r="161" spans="1:5" x14ac:dyDescent="0.25">
      <c r="A161" s="7"/>
      <c r="B161" s="37"/>
      <c r="C161" s="2"/>
      <c r="D161" s="2"/>
      <c r="E161" s="2"/>
    </row>
    <row r="162" spans="1:5" x14ac:dyDescent="0.25">
      <c r="A162" s="7"/>
      <c r="B162" s="37"/>
      <c r="C162" s="2"/>
      <c r="D162" s="2"/>
      <c r="E162" s="2"/>
    </row>
    <row r="163" spans="1:5" x14ac:dyDescent="0.25">
      <c r="A163" s="7"/>
      <c r="B163" s="37"/>
      <c r="C163" s="2"/>
      <c r="D163" s="2"/>
      <c r="E163" s="2"/>
    </row>
    <row r="164" spans="1:5" x14ac:dyDescent="0.25">
      <c r="A164" s="7"/>
      <c r="B164" s="37"/>
      <c r="C164" s="2"/>
      <c r="D164" s="2"/>
      <c r="E164" s="2"/>
    </row>
    <row r="165" spans="1:5" x14ac:dyDescent="0.25">
      <c r="A165" s="7"/>
      <c r="B165" s="37"/>
      <c r="C165" s="2"/>
      <c r="D165" s="2"/>
      <c r="E165" s="2"/>
    </row>
    <row r="166" spans="1:5" x14ac:dyDescent="0.25">
      <c r="A166" s="7"/>
      <c r="B166" s="37"/>
      <c r="C166" s="2"/>
      <c r="D166" s="2"/>
      <c r="E166" s="2"/>
    </row>
    <row r="167" spans="1:5" x14ac:dyDescent="0.25">
      <c r="A167" s="7"/>
      <c r="B167" s="37"/>
      <c r="C167" s="2"/>
      <c r="D167" s="2"/>
      <c r="E167" s="2"/>
    </row>
    <row r="168" spans="1:5" x14ac:dyDescent="0.25">
      <c r="A168" s="7"/>
      <c r="B168" s="37"/>
      <c r="C168" s="2"/>
      <c r="D168" s="2"/>
      <c r="E168" s="2"/>
    </row>
    <row r="169" spans="1:5" x14ac:dyDescent="0.25">
      <c r="A169" s="7"/>
      <c r="B169" s="37"/>
      <c r="C169" s="2"/>
      <c r="D169" s="2"/>
      <c r="E169" s="2"/>
    </row>
    <row r="170" spans="1:5" x14ac:dyDescent="0.25">
      <c r="A170" s="7"/>
      <c r="B170" s="37"/>
      <c r="C170" s="2"/>
      <c r="D170" s="2"/>
      <c r="E170" s="2"/>
    </row>
    <row r="171" spans="1:5" x14ac:dyDescent="0.25">
      <c r="A171" s="7"/>
      <c r="B171" s="37"/>
      <c r="C171" s="2"/>
      <c r="D171" s="2"/>
      <c r="E171" s="2"/>
    </row>
    <row r="172" spans="1:5" x14ac:dyDescent="0.25">
      <c r="A172" s="7"/>
      <c r="B172" s="37"/>
      <c r="C172" s="2"/>
      <c r="D172" s="2"/>
      <c r="E172" s="2"/>
    </row>
    <row r="173" spans="1:5" x14ac:dyDescent="0.25">
      <c r="A173" s="7"/>
      <c r="B173" s="37"/>
      <c r="C173" s="2"/>
      <c r="D173" s="2"/>
      <c r="E173" s="2"/>
    </row>
    <row r="174" spans="1:5" x14ac:dyDescent="0.25">
      <c r="A174" s="7"/>
      <c r="B174" s="37"/>
      <c r="C174" s="2"/>
      <c r="D174" s="2"/>
      <c r="E174" s="2"/>
    </row>
    <row r="175" spans="1:5" x14ac:dyDescent="0.25">
      <c r="A175" s="7"/>
      <c r="B175" s="37"/>
      <c r="C175" s="2"/>
      <c r="D175" s="2"/>
      <c r="E175" s="2"/>
    </row>
    <row r="176" spans="1:5" x14ac:dyDescent="0.25">
      <c r="A176" s="7"/>
      <c r="B176" s="37"/>
      <c r="C176" s="2"/>
      <c r="D176" s="2"/>
      <c r="E176" s="2"/>
    </row>
    <row r="177" spans="1:5" x14ac:dyDescent="0.25">
      <c r="A177" s="7"/>
      <c r="B177" s="37"/>
      <c r="C177" s="2"/>
      <c r="D177" s="2"/>
      <c r="E177" s="2"/>
    </row>
    <row r="178" spans="1:5" x14ac:dyDescent="0.25">
      <c r="A178" s="7"/>
      <c r="B178" s="37"/>
      <c r="C178" s="2"/>
      <c r="D178" s="2"/>
      <c r="E178" s="2"/>
    </row>
    <row r="179" spans="1:5" x14ac:dyDescent="0.25">
      <c r="A179" s="7"/>
      <c r="B179" s="37"/>
      <c r="C179" s="2"/>
      <c r="D179" s="2"/>
      <c r="E179" s="2"/>
    </row>
    <row r="180" spans="1:5" x14ac:dyDescent="0.25">
      <c r="A180" s="7"/>
      <c r="B180" s="37"/>
      <c r="C180" s="2"/>
      <c r="D180" s="2"/>
      <c r="E180" s="2"/>
    </row>
    <row r="181" spans="1:5" x14ac:dyDescent="0.25">
      <c r="A181" s="7"/>
      <c r="B181" s="37"/>
      <c r="C181" s="2"/>
      <c r="D181" s="2"/>
      <c r="E181" s="2"/>
    </row>
    <row r="182" spans="1:5" x14ac:dyDescent="0.25">
      <c r="A182" s="7"/>
      <c r="B182" s="37"/>
      <c r="C182" s="2"/>
      <c r="D182" s="2"/>
      <c r="E182" s="2"/>
    </row>
    <row r="183" spans="1:5" x14ac:dyDescent="0.25">
      <c r="A183" s="7"/>
      <c r="B183" s="37"/>
      <c r="C183" s="2"/>
      <c r="D183" s="2"/>
      <c r="E183" s="2"/>
    </row>
    <row r="184" spans="1:5" x14ac:dyDescent="0.25">
      <c r="A184" s="7"/>
      <c r="B184" s="37"/>
      <c r="C184" s="2"/>
      <c r="D184" s="2"/>
      <c r="E184" s="2"/>
    </row>
    <row r="185" spans="1:5" x14ac:dyDescent="0.25">
      <c r="A185" s="7"/>
      <c r="B185" s="37"/>
      <c r="C185" s="2"/>
      <c r="D185" s="2"/>
      <c r="E185" s="2"/>
    </row>
    <row r="186" spans="1:5" x14ac:dyDescent="0.25">
      <c r="A186" s="7"/>
      <c r="B186" s="37"/>
      <c r="C186" s="2"/>
      <c r="D186" s="2"/>
      <c r="E186" s="2"/>
    </row>
    <row r="187" spans="1:5" x14ac:dyDescent="0.25">
      <c r="A187" s="7"/>
      <c r="B187" s="37"/>
      <c r="C187" s="2"/>
      <c r="D187" s="2"/>
      <c r="E187" s="2"/>
    </row>
    <row r="188" spans="1:5" x14ac:dyDescent="0.25">
      <c r="A188" s="7"/>
      <c r="B188" s="37"/>
      <c r="C188" s="2"/>
      <c r="D188" s="2"/>
      <c r="E188" s="2"/>
    </row>
    <row r="189" spans="1:5" x14ac:dyDescent="0.25">
      <c r="A189" s="7"/>
      <c r="B189" s="37"/>
      <c r="C189" s="2"/>
      <c r="D189" s="2"/>
      <c r="E189" s="2"/>
    </row>
    <row r="190" spans="1:5" x14ac:dyDescent="0.25">
      <c r="A190" s="7"/>
      <c r="B190" s="37"/>
      <c r="C190" s="2"/>
      <c r="D190" s="2"/>
      <c r="E190" s="2"/>
    </row>
    <row r="191" spans="1:5" x14ac:dyDescent="0.25">
      <c r="A191" s="7"/>
      <c r="B191" s="37"/>
      <c r="C191" s="2"/>
      <c r="D191" s="2"/>
      <c r="E191" s="2"/>
    </row>
    <row r="192" spans="1:5" x14ac:dyDescent="0.25">
      <c r="A192" s="7"/>
      <c r="B192" s="37"/>
      <c r="C192" s="2"/>
      <c r="D192" s="2"/>
      <c r="E192" s="2"/>
    </row>
    <row r="193" spans="1:5" x14ac:dyDescent="0.25">
      <c r="A193" s="7"/>
      <c r="B193" s="37"/>
      <c r="C193" s="2"/>
      <c r="D193" s="2"/>
      <c r="E193" s="2"/>
    </row>
    <row r="194" spans="1:5" x14ac:dyDescent="0.25">
      <c r="A194" s="7"/>
      <c r="B194" s="37"/>
      <c r="C194" s="2"/>
      <c r="D194" s="2"/>
      <c r="E194" s="2"/>
    </row>
    <row r="195" spans="1:5" x14ac:dyDescent="0.25">
      <c r="A195" s="7"/>
      <c r="B195" s="37"/>
      <c r="C195" s="2"/>
      <c r="D195" s="2"/>
      <c r="E195" s="2"/>
    </row>
    <row r="196" spans="1:5" x14ac:dyDescent="0.25">
      <c r="A196" s="7"/>
      <c r="B196" s="37"/>
      <c r="C196" s="2"/>
      <c r="D196" s="2"/>
      <c r="E196" s="2"/>
    </row>
    <row r="197" spans="1:5" x14ac:dyDescent="0.25">
      <c r="A197" s="7"/>
      <c r="B197" s="37"/>
      <c r="C197" s="2"/>
      <c r="D197" s="2"/>
      <c r="E197" s="2"/>
    </row>
    <row r="198" spans="1:5" x14ac:dyDescent="0.25">
      <c r="A198" s="7"/>
      <c r="B198" s="37"/>
      <c r="C198" s="2"/>
      <c r="D198" s="2"/>
      <c r="E198" s="2"/>
    </row>
    <row r="199" spans="1:5" x14ac:dyDescent="0.25">
      <c r="A199" s="7"/>
      <c r="B199" s="37"/>
      <c r="C199" s="2"/>
      <c r="D199" s="2"/>
      <c r="E199" s="2"/>
    </row>
    <row r="200" spans="1:5" x14ac:dyDescent="0.25">
      <c r="A200" s="7"/>
      <c r="B200" s="37"/>
      <c r="C200" s="2"/>
      <c r="D200" s="2"/>
      <c r="E200" s="2"/>
    </row>
    <row r="201" spans="1:5" x14ac:dyDescent="0.25">
      <c r="A201" s="7"/>
      <c r="B201" s="37"/>
      <c r="C201" s="2"/>
      <c r="D201" s="2"/>
      <c r="E201" s="2"/>
    </row>
    <row r="202" spans="1:5" x14ac:dyDescent="0.25">
      <c r="A202" s="7"/>
      <c r="B202" s="37"/>
      <c r="C202" s="2"/>
      <c r="D202" s="2"/>
      <c r="E202" s="2"/>
    </row>
    <row r="203" spans="1:5" x14ac:dyDescent="0.25">
      <c r="A203" s="7"/>
      <c r="B203" s="37"/>
      <c r="C203" s="2"/>
      <c r="D203" s="2"/>
      <c r="E203" s="2"/>
    </row>
    <row r="204" spans="1:5" x14ac:dyDescent="0.25">
      <c r="A204" s="7"/>
      <c r="B204" s="37"/>
      <c r="C204" s="2"/>
      <c r="D204" s="2"/>
      <c r="E204" s="2"/>
    </row>
    <row r="205" spans="1:5" x14ac:dyDescent="0.25">
      <c r="A205" s="7"/>
      <c r="B205" s="37"/>
      <c r="C205" s="2"/>
      <c r="D205" s="2"/>
      <c r="E205" s="2"/>
    </row>
    <row r="206" spans="1:5" x14ac:dyDescent="0.25">
      <c r="A206" s="7"/>
      <c r="B206" s="37"/>
      <c r="C206" s="2"/>
      <c r="D206" s="2"/>
      <c r="E206" s="2"/>
    </row>
    <row r="207" spans="1:5" x14ac:dyDescent="0.25">
      <c r="A207" s="7"/>
      <c r="B207" s="37"/>
      <c r="C207" s="2"/>
      <c r="D207" s="2"/>
      <c r="E207" s="2"/>
    </row>
    <row r="208" spans="1:5" x14ac:dyDescent="0.25">
      <c r="A208" s="7"/>
      <c r="B208" s="37"/>
      <c r="C208" s="2"/>
      <c r="D208" s="2"/>
      <c r="E208" s="2"/>
    </row>
    <row r="209" spans="1:5" x14ac:dyDescent="0.25">
      <c r="A209" s="7"/>
      <c r="B209" s="37"/>
      <c r="C209" s="2"/>
      <c r="D209" s="2"/>
      <c r="E209" s="2"/>
    </row>
    <row r="210" spans="1:5" x14ac:dyDescent="0.25">
      <c r="A210" s="7"/>
      <c r="B210" s="37"/>
      <c r="C210" s="2"/>
      <c r="D210" s="2"/>
      <c r="E210" s="2"/>
    </row>
    <row r="211" spans="1:5" x14ac:dyDescent="0.25">
      <c r="A211" s="7"/>
      <c r="B211" s="37"/>
      <c r="C211" s="2"/>
      <c r="D211" s="2"/>
      <c r="E211" s="2"/>
    </row>
    <row r="212" spans="1:5" x14ac:dyDescent="0.25">
      <c r="A212" s="7"/>
      <c r="B212" s="37"/>
      <c r="C212" s="2"/>
      <c r="D212" s="2"/>
      <c r="E212" s="2"/>
    </row>
    <row r="213" spans="1:5" x14ac:dyDescent="0.25">
      <c r="A213" s="7"/>
      <c r="B213" s="37"/>
      <c r="C213" s="2"/>
      <c r="D213" s="2"/>
      <c r="E213" s="2"/>
    </row>
    <row r="214" spans="1:5" x14ac:dyDescent="0.25">
      <c r="A214" s="7"/>
      <c r="B214" s="37"/>
      <c r="C214" s="2"/>
      <c r="D214" s="2"/>
      <c r="E214" s="2"/>
    </row>
    <row r="215" spans="1:5" x14ac:dyDescent="0.25">
      <c r="A215" s="7"/>
      <c r="B215" s="37"/>
      <c r="C215" s="2"/>
      <c r="D215" s="2"/>
      <c r="E215" s="2"/>
    </row>
    <row r="216" spans="1:5" x14ac:dyDescent="0.25">
      <c r="A216" s="7"/>
      <c r="B216" s="37"/>
      <c r="C216" s="2"/>
      <c r="D216" s="2"/>
      <c r="E216" s="2"/>
    </row>
    <row r="217" spans="1:5" x14ac:dyDescent="0.25">
      <c r="A217" s="7"/>
      <c r="B217" s="37"/>
      <c r="C217" s="2"/>
      <c r="D217" s="2"/>
      <c r="E217" s="2"/>
    </row>
    <row r="218" spans="1:5" x14ac:dyDescent="0.25">
      <c r="A218" s="7"/>
      <c r="B218" s="37"/>
      <c r="C218" s="2"/>
      <c r="D218" s="2"/>
      <c r="E218" s="2"/>
    </row>
    <row r="219" spans="1:5" x14ac:dyDescent="0.25">
      <c r="A219" s="7"/>
      <c r="B219" s="37"/>
      <c r="C219" s="2"/>
      <c r="D219" s="2"/>
      <c r="E219" s="2"/>
    </row>
    <row r="220" spans="1:5" x14ac:dyDescent="0.25">
      <c r="A220" s="7"/>
      <c r="B220" s="37"/>
      <c r="C220" s="2"/>
      <c r="D220" s="2"/>
      <c r="E220" s="2"/>
    </row>
    <row r="221" spans="1:5" x14ac:dyDescent="0.25">
      <c r="A221" s="7"/>
      <c r="B221" s="37"/>
      <c r="C221" s="2"/>
      <c r="D221" s="2"/>
      <c r="E221" s="2"/>
    </row>
    <row r="222" spans="1:5" x14ac:dyDescent="0.25">
      <c r="A222" s="7"/>
      <c r="B222" s="37"/>
      <c r="C222" s="2"/>
      <c r="D222" s="2"/>
      <c r="E222" s="2"/>
    </row>
    <row r="223" spans="1:5" x14ac:dyDescent="0.25">
      <c r="A223" s="7"/>
      <c r="B223" s="37"/>
      <c r="C223" s="2"/>
      <c r="D223" s="2"/>
      <c r="E223" s="2"/>
    </row>
    <row r="224" spans="1:5" x14ac:dyDescent="0.25">
      <c r="A224" s="7"/>
      <c r="B224" s="37"/>
      <c r="C224" s="2"/>
      <c r="D224" s="2"/>
      <c r="E224" s="2"/>
    </row>
    <row r="225" spans="1:5" x14ac:dyDescent="0.25">
      <c r="A225" s="7"/>
      <c r="B225" s="37"/>
      <c r="C225" s="2"/>
      <c r="D225" s="2"/>
      <c r="E225" s="2"/>
    </row>
    <row r="226" spans="1:5" x14ac:dyDescent="0.25">
      <c r="A226" s="7"/>
      <c r="B226" s="37"/>
      <c r="C226" s="2"/>
      <c r="D226" s="2"/>
      <c r="E226" s="2"/>
    </row>
    <row r="227" spans="1:5" x14ac:dyDescent="0.25">
      <c r="A227" s="7"/>
      <c r="B227" s="37"/>
      <c r="C227" s="2"/>
      <c r="D227" s="2"/>
      <c r="E227" s="2"/>
    </row>
    <row r="228" spans="1:5" x14ac:dyDescent="0.25">
      <c r="A228" s="7"/>
      <c r="B228" s="37"/>
      <c r="C228" s="2"/>
      <c r="D228" s="2"/>
      <c r="E228" s="2"/>
    </row>
    <row r="229" spans="1:5" x14ac:dyDescent="0.25">
      <c r="A229" s="7"/>
      <c r="B229" s="37"/>
      <c r="C229" s="2"/>
      <c r="D229" s="2"/>
      <c r="E229" s="2"/>
    </row>
    <row r="230" spans="1:5" x14ac:dyDescent="0.25">
      <c r="A230" s="7"/>
      <c r="B230" s="37"/>
      <c r="C230" s="2"/>
      <c r="D230" s="2"/>
      <c r="E230" s="2"/>
    </row>
    <row r="231" spans="1:5" x14ac:dyDescent="0.25">
      <c r="A231" s="7"/>
      <c r="B231" s="37"/>
      <c r="C231" s="2"/>
      <c r="D231" s="2"/>
      <c r="E231" s="2"/>
    </row>
    <row r="232" spans="1:5" x14ac:dyDescent="0.25">
      <c r="A232" s="7"/>
      <c r="B232" s="37"/>
      <c r="C232" s="2"/>
      <c r="D232" s="2"/>
      <c r="E232" s="2"/>
    </row>
    <row r="233" spans="1:5" x14ac:dyDescent="0.25">
      <c r="A233" s="7"/>
      <c r="B233" s="37"/>
      <c r="C233" s="2"/>
      <c r="D233" s="2"/>
      <c r="E233" s="2"/>
    </row>
    <row r="234" spans="1:5" x14ac:dyDescent="0.25">
      <c r="A234" s="7"/>
      <c r="B234" s="37"/>
      <c r="C234" s="2"/>
      <c r="D234" s="2"/>
      <c r="E234" s="2"/>
    </row>
    <row r="235" spans="1:5" x14ac:dyDescent="0.25">
      <c r="A235" s="7"/>
      <c r="B235" s="37"/>
      <c r="C235" s="2"/>
      <c r="D235" s="2"/>
      <c r="E235" s="2"/>
    </row>
    <row r="236" spans="1:5" x14ac:dyDescent="0.25">
      <c r="A236" s="7"/>
      <c r="B236" s="37"/>
      <c r="C236" s="2"/>
      <c r="D236" s="2"/>
      <c r="E236" s="2"/>
    </row>
    <row r="237" spans="1:5" x14ac:dyDescent="0.25">
      <c r="A237" s="7"/>
      <c r="B237" s="37"/>
      <c r="C237" s="2"/>
      <c r="D237" s="2"/>
      <c r="E237" s="2"/>
    </row>
    <row r="238" spans="1:5" x14ac:dyDescent="0.25">
      <c r="A238" s="7"/>
      <c r="B238" s="37"/>
      <c r="C238" s="2"/>
      <c r="D238" s="2"/>
      <c r="E238" s="2"/>
    </row>
    <row r="239" spans="1:5" x14ac:dyDescent="0.25">
      <c r="A239" s="7"/>
      <c r="B239" s="37"/>
      <c r="C239" s="2"/>
      <c r="D239" s="2"/>
      <c r="E239" s="2"/>
    </row>
    <row r="240" spans="1:5" x14ac:dyDescent="0.25">
      <c r="A240" s="7"/>
      <c r="B240" s="37"/>
      <c r="C240" s="2"/>
      <c r="D240" s="2"/>
      <c r="E240" s="2"/>
    </row>
    <row r="241" spans="1:5" x14ac:dyDescent="0.25">
      <c r="A241" s="7"/>
      <c r="B241" s="37"/>
      <c r="C241" s="2"/>
      <c r="D241" s="2"/>
      <c r="E241" s="2"/>
    </row>
    <row r="242" spans="1:5" x14ac:dyDescent="0.25">
      <c r="A242" s="7"/>
      <c r="B242" s="37"/>
      <c r="C242" s="2"/>
      <c r="D242" s="2"/>
      <c r="E242" s="2"/>
    </row>
    <row r="243" spans="1:5" x14ac:dyDescent="0.25">
      <c r="A243" s="7"/>
      <c r="B243" s="37"/>
      <c r="C243" s="2"/>
      <c r="D243" s="2"/>
      <c r="E243" s="2"/>
    </row>
    <row r="244" spans="1:5" x14ac:dyDescent="0.25">
      <c r="A244" s="7"/>
      <c r="B244" s="37"/>
      <c r="C244" s="2"/>
      <c r="D244" s="2"/>
      <c r="E244" s="2"/>
    </row>
    <row r="245" spans="1:5" x14ac:dyDescent="0.25">
      <c r="A245" s="7"/>
      <c r="B245" s="37"/>
      <c r="C245" s="2"/>
      <c r="D245" s="2"/>
      <c r="E245" s="2"/>
    </row>
    <row r="246" spans="1:5" x14ac:dyDescent="0.25">
      <c r="A246" s="7"/>
      <c r="B246" s="37"/>
      <c r="C246" s="2"/>
      <c r="D246" s="2"/>
      <c r="E246" s="2"/>
    </row>
    <row r="247" spans="1:5" x14ac:dyDescent="0.25">
      <c r="A247" s="7"/>
      <c r="B247" s="37"/>
      <c r="C247" s="2"/>
      <c r="D247" s="2"/>
      <c r="E247" s="2"/>
    </row>
    <row r="248" spans="1:5" x14ac:dyDescent="0.25">
      <c r="A248" s="7"/>
      <c r="B248" s="37"/>
      <c r="C248" s="2"/>
      <c r="D248" s="2"/>
      <c r="E248" s="2"/>
    </row>
    <row r="249" spans="1:5" x14ac:dyDescent="0.25">
      <c r="A249" s="7"/>
      <c r="B249" s="37"/>
      <c r="C249" s="2"/>
      <c r="D249" s="2"/>
      <c r="E249" s="2"/>
    </row>
    <row r="250" spans="1:5" x14ac:dyDescent="0.25">
      <c r="A250" s="7"/>
      <c r="B250" s="37"/>
      <c r="C250" s="2"/>
      <c r="D250" s="2"/>
      <c r="E250" s="2"/>
    </row>
    <row r="251" spans="1:5" x14ac:dyDescent="0.25">
      <c r="A251" s="7"/>
      <c r="B251" s="37"/>
      <c r="C251" s="2"/>
      <c r="D251" s="2"/>
      <c r="E251" s="2"/>
    </row>
    <row r="252" spans="1:5" x14ac:dyDescent="0.25">
      <c r="A252" s="7"/>
      <c r="B252" s="37"/>
      <c r="C252" s="2"/>
      <c r="D252" s="2"/>
      <c r="E252" s="2"/>
    </row>
    <row r="253" spans="1:5" x14ac:dyDescent="0.25">
      <c r="A253" s="7"/>
      <c r="B253" s="37"/>
      <c r="C253" s="2"/>
      <c r="D253" s="2"/>
      <c r="E253" s="2"/>
    </row>
    <row r="254" spans="1:5" x14ac:dyDescent="0.25">
      <c r="A254" s="7"/>
      <c r="B254" s="37"/>
      <c r="C254" s="2"/>
      <c r="D254" s="2"/>
      <c r="E254" s="2"/>
    </row>
    <row r="255" spans="1:5" x14ac:dyDescent="0.25">
      <c r="A255" s="7"/>
      <c r="B255" s="37"/>
      <c r="C255" s="2"/>
      <c r="D255" s="2"/>
      <c r="E255" s="2"/>
    </row>
    <row r="256" spans="1:5" x14ac:dyDescent="0.25">
      <c r="A256" s="7"/>
      <c r="B256" s="37"/>
      <c r="C256" s="2"/>
      <c r="D256" s="2"/>
      <c r="E256" s="2"/>
    </row>
    <row r="257" spans="1:5" x14ac:dyDescent="0.25">
      <c r="A257" s="7"/>
      <c r="B257" s="37"/>
      <c r="C257" s="2"/>
      <c r="D257" s="2"/>
      <c r="E257" s="2"/>
    </row>
    <row r="258" spans="1:5" x14ac:dyDescent="0.25">
      <c r="A258" s="7"/>
      <c r="B258" s="37"/>
      <c r="C258" s="2"/>
      <c r="D258" s="2"/>
      <c r="E258" s="2"/>
    </row>
    <row r="259" spans="1:5" x14ac:dyDescent="0.25">
      <c r="A259" s="7"/>
      <c r="B259" s="37"/>
      <c r="C259" s="2"/>
      <c r="D259" s="2"/>
      <c r="E259" s="2"/>
    </row>
    <row r="260" spans="1:5" x14ac:dyDescent="0.25">
      <c r="A260" s="7"/>
      <c r="B260" s="37"/>
      <c r="C260" s="2"/>
      <c r="D260" s="2"/>
      <c r="E260" s="2"/>
    </row>
    <row r="261" spans="1:5" x14ac:dyDescent="0.25">
      <c r="A261" s="7"/>
      <c r="B261" s="37"/>
      <c r="C261" s="2"/>
      <c r="D261" s="2"/>
      <c r="E261" s="2"/>
    </row>
    <row r="262" spans="1:5" x14ac:dyDescent="0.25">
      <c r="A262" s="7"/>
      <c r="B262" s="37"/>
      <c r="C262" s="2"/>
      <c r="D262" s="2"/>
      <c r="E262" s="2"/>
    </row>
    <row r="263" spans="1:5" x14ac:dyDescent="0.25">
      <c r="A263" s="7"/>
      <c r="B263" s="37"/>
      <c r="C263" s="2"/>
      <c r="D263" s="2"/>
      <c r="E263" s="2"/>
    </row>
    <row r="264" spans="1:5" x14ac:dyDescent="0.25">
      <c r="A264" s="7"/>
      <c r="B264" s="37"/>
      <c r="C264" s="2"/>
      <c r="D264" s="2"/>
      <c r="E264" s="2"/>
    </row>
    <row r="265" spans="1:5" x14ac:dyDescent="0.25">
      <c r="A265" s="7"/>
      <c r="B265" s="37"/>
      <c r="C265" s="2"/>
      <c r="D265" s="2"/>
      <c r="E265" s="2"/>
    </row>
    <row r="266" spans="1:5" x14ac:dyDescent="0.25">
      <c r="A266" s="7"/>
      <c r="B266" s="37"/>
      <c r="C266" s="2"/>
      <c r="D266" s="2"/>
      <c r="E266" s="2"/>
    </row>
    <row r="267" spans="1:5" x14ac:dyDescent="0.25">
      <c r="A267" s="7"/>
      <c r="B267" s="37"/>
      <c r="C267" s="2"/>
      <c r="D267" s="2"/>
      <c r="E267" s="2"/>
    </row>
    <row r="268" spans="1:5" x14ac:dyDescent="0.25">
      <c r="A268" s="7"/>
      <c r="B268" s="37"/>
      <c r="C268" s="2"/>
      <c r="D268" s="2"/>
      <c r="E268" s="2"/>
    </row>
    <row r="269" spans="1:5" x14ac:dyDescent="0.25">
      <c r="A269" s="7"/>
      <c r="B269" s="37"/>
      <c r="C269" s="2"/>
      <c r="D269" s="2"/>
      <c r="E269" s="2"/>
    </row>
    <row r="270" spans="1:5" x14ac:dyDescent="0.25">
      <c r="A270" s="7"/>
      <c r="B270" s="37"/>
      <c r="C270" s="2"/>
      <c r="D270" s="2"/>
      <c r="E270" s="2"/>
    </row>
    <row r="271" spans="1:5" x14ac:dyDescent="0.25">
      <c r="A271" s="7"/>
      <c r="B271" s="37"/>
      <c r="C271" s="2"/>
      <c r="D271" s="2"/>
      <c r="E271" s="2"/>
    </row>
    <row r="272" spans="1:5" x14ac:dyDescent="0.25">
      <c r="A272" s="7"/>
      <c r="B272" s="37"/>
      <c r="C272" s="2"/>
      <c r="D272" s="2"/>
      <c r="E272" s="2"/>
    </row>
    <row r="273" spans="1:5" x14ac:dyDescent="0.25">
      <c r="A273" s="7"/>
      <c r="B273" s="37"/>
      <c r="C273" s="2"/>
      <c r="D273" s="2"/>
      <c r="E273" s="2"/>
    </row>
    <row r="274" spans="1:5" x14ac:dyDescent="0.25">
      <c r="A274" s="7"/>
      <c r="B274" s="37"/>
      <c r="C274" s="2"/>
      <c r="D274" s="2"/>
      <c r="E274" s="2"/>
    </row>
    <row r="275" spans="1:5" x14ac:dyDescent="0.25">
      <c r="A275" s="7"/>
      <c r="B275" s="37"/>
      <c r="C275" s="2"/>
      <c r="D275" s="2"/>
      <c r="E275" s="2"/>
    </row>
    <row r="276" spans="1:5" x14ac:dyDescent="0.25">
      <c r="A276" s="7"/>
      <c r="B276" s="37"/>
      <c r="C276" s="2"/>
      <c r="D276" s="2"/>
      <c r="E276" s="2"/>
    </row>
    <row r="277" spans="1:5" x14ac:dyDescent="0.25">
      <c r="A277" s="7"/>
      <c r="B277" s="37"/>
      <c r="C277" s="2"/>
      <c r="D277" s="2"/>
      <c r="E277" s="2"/>
    </row>
    <row r="278" spans="1:5" x14ac:dyDescent="0.25">
      <c r="A278" s="7"/>
      <c r="B278" s="37"/>
      <c r="C278" s="2"/>
      <c r="D278" s="2"/>
      <c r="E278" s="2"/>
    </row>
    <row r="279" spans="1:5" x14ac:dyDescent="0.25">
      <c r="A279" s="7"/>
      <c r="B279" s="37"/>
      <c r="C279" s="2"/>
      <c r="D279" s="2"/>
      <c r="E279" s="2"/>
    </row>
    <row r="280" spans="1:5" x14ac:dyDescent="0.25">
      <c r="A280" s="7"/>
      <c r="B280" s="37"/>
      <c r="C280" s="2"/>
      <c r="D280" s="2"/>
      <c r="E280" s="2"/>
    </row>
    <row r="281" spans="1:5" x14ac:dyDescent="0.25">
      <c r="A281" s="7"/>
      <c r="B281" s="37"/>
      <c r="C281" s="2"/>
      <c r="D281" s="2"/>
      <c r="E281" s="2"/>
    </row>
    <row r="282" spans="1:5" x14ac:dyDescent="0.25">
      <c r="A282" s="7"/>
      <c r="B282" s="37"/>
      <c r="C282" s="2"/>
      <c r="D282" s="2"/>
      <c r="E282" s="2"/>
    </row>
    <row r="283" spans="1:5" x14ac:dyDescent="0.25">
      <c r="A283" s="7"/>
      <c r="B283" s="37"/>
      <c r="C283" s="2"/>
      <c r="D283" s="2"/>
      <c r="E283" s="2"/>
    </row>
    <row r="284" spans="1:5" x14ac:dyDescent="0.25">
      <c r="A284" s="7"/>
      <c r="B284" s="37"/>
      <c r="C284" s="2"/>
      <c r="D284" s="2"/>
      <c r="E284" s="2"/>
    </row>
    <row r="285" spans="1:5" x14ac:dyDescent="0.25">
      <c r="A285" s="7"/>
      <c r="B285" s="37"/>
      <c r="C285" s="2"/>
      <c r="D285" s="2"/>
      <c r="E285" s="2"/>
    </row>
    <row r="286" spans="1:5" x14ac:dyDescent="0.25">
      <c r="A286" s="7"/>
      <c r="B286" s="37"/>
      <c r="C286" s="2"/>
      <c r="D286" s="2"/>
      <c r="E286" s="2"/>
    </row>
    <row r="287" spans="1:5" x14ac:dyDescent="0.25">
      <c r="A287" s="7"/>
      <c r="B287" s="37"/>
      <c r="C287" s="2"/>
      <c r="D287" s="2"/>
      <c r="E287" s="2"/>
    </row>
    <row r="288" spans="1:5" x14ac:dyDescent="0.25">
      <c r="A288" s="7"/>
      <c r="B288" s="37"/>
      <c r="C288" s="2"/>
      <c r="D288" s="2"/>
      <c r="E288" s="2"/>
    </row>
    <row r="289" spans="1:5" x14ac:dyDescent="0.25">
      <c r="A289" s="7"/>
      <c r="B289" s="37"/>
      <c r="C289" s="2"/>
      <c r="D289" s="2"/>
      <c r="E289" s="2"/>
    </row>
    <row r="290" spans="1:5" x14ac:dyDescent="0.25">
      <c r="A290" s="7"/>
      <c r="B290" s="37"/>
      <c r="C290" s="2"/>
      <c r="D290" s="2"/>
      <c r="E290" s="2"/>
    </row>
    <row r="291" spans="1:5" x14ac:dyDescent="0.25">
      <c r="A291" s="7"/>
      <c r="B291" s="37"/>
      <c r="C291" s="2"/>
      <c r="D291" s="2"/>
      <c r="E291" s="2"/>
    </row>
    <row r="292" spans="1:5" x14ac:dyDescent="0.25">
      <c r="A292" s="7"/>
      <c r="B292" s="37"/>
      <c r="C292" s="2"/>
      <c r="D292" s="2"/>
      <c r="E292" s="2"/>
    </row>
    <row r="293" spans="1:5" x14ac:dyDescent="0.25">
      <c r="A293" s="7"/>
      <c r="B293" s="37"/>
      <c r="C293" s="2"/>
      <c r="D293" s="2"/>
      <c r="E293" s="2"/>
    </row>
    <row r="294" spans="1:5" x14ac:dyDescent="0.25">
      <c r="A294" s="7"/>
      <c r="B294" s="37"/>
      <c r="C294" s="2"/>
      <c r="D294" s="2"/>
      <c r="E294" s="2"/>
    </row>
    <row r="295" spans="1:5" x14ac:dyDescent="0.25">
      <c r="A295" s="7"/>
      <c r="B295" s="37"/>
      <c r="C295" s="2"/>
      <c r="D295" s="2"/>
      <c r="E295" s="2"/>
    </row>
    <row r="296" spans="1:5" x14ac:dyDescent="0.25">
      <c r="A296" s="7"/>
      <c r="B296" s="37"/>
      <c r="C296" s="2"/>
      <c r="D296" s="2"/>
      <c r="E296" s="2"/>
    </row>
    <row r="297" spans="1:5" x14ac:dyDescent="0.25">
      <c r="A297" s="7"/>
      <c r="B297" s="37"/>
      <c r="C297" s="2"/>
      <c r="D297" s="2"/>
      <c r="E297" s="2"/>
    </row>
    <row r="298" spans="1:5" x14ac:dyDescent="0.25">
      <c r="A298" s="7"/>
      <c r="B298" s="37"/>
      <c r="C298" s="2"/>
      <c r="D298" s="2"/>
      <c r="E298" s="2"/>
    </row>
    <row r="299" spans="1:5" x14ac:dyDescent="0.25">
      <c r="A299" s="7"/>
      <c r="B299" s="37"/>
      <c r="C299" s="2"/>
      <c r="D299" s="2"/>
      <c r="E299" s="2"/>
    </row>
    <row r="300" spans="1:5" x14ac:dyDescent="0.25">
      <c r="A300" s="7"/>
      <c r="B300" s="37"/>
      <c r="C300" s="2"/>
      <c r="D300" s="2"/>
      <c r="E300" s="2"/>
    </row>
    <row r="301" spans="1:5" x14ac:dyDescent="0.25">
      <c r="A301" s="7"/>
      <c r="B301" s="37"/>
      <c r="C301" s="2"/>
      <c r="D301" s="2"/>
      <c r="E301" s="2"/>
    </row>
    <row r="302" spans="1:5" x14ac:dyDescent="0.25">
      <c r="A302" s="7"/>
      <c r="B302" s="37"/>
      <c r="C302" s="2"/>
      <c r="D302" s="2"/>
      <c r="E302" s="2"/>
    </row>
    <row r="303" spans="1:5" x14ac:dyDescent="0.25">
      <c r="A303" s="7"/>
      <c r="B303" s="37"/>
      <c r="C303" s="2"/>
      <c r="D303" s="2"/>
      <c r="E303" s="2"/>
    </row>
    <row r="304" spans="1:5" x14ac:dyDescent="0.25">
      <c r="A304" s="7"/>
      <c r="B304" s="37"/>
      <c r="C304" s="2"/>
      <c r="D304" s="2"/>
    </row>
    <row r="305" spans="1:4" x14ac:dyDescent="0.25">
      <c r="A305" s="7"/>
      <c r="B305" s="37"/>
      <c r="C305" s="2"/>
      <c r="D305" s="2"/>
    </row>
    <row r="306" spans="1:4" x14ac:dyDescent="0.25">
      <c r="A306" s="7"/>
      <c r="B306" s="37"/>
      <c r="C306" s="2"/>
      <c r="D306" s="2"/>
    </row>
    <row r="307" spans="1:4" x14ac:dyDescent="0.25">
      <c r="A307" s="7"/>
      <c r="B307" s="37"/>
      <c r="C307" s="2"/>
      <c r="D307" s="2"/>
    </row>
    <row r="308" spans="1:4" x14ac:dyDescent="0.25">
      <c r="A308" s="7"/>
      <c r="B308" s="37"/>
      <c r="C308" s="2"/>
      <c r="D308" s="2"/>
    </row>
    <row r="309" spans="1:4" x14ac:dyDescent="0.25">
      <c r="A309" s="7"/>
      <c r="B309" s="37"/>
      <c r="C309" s="2"/>
      <c r="D309" s="2"/>
    </row>
    <row r="310" spans="1:4" x14ac:dyDescent="0.25">
      <c r="A310" s="7"/>
      <c r="B310" s="37"/>
      <c r="C310" s="2"/>
      <c r="D310" s="2"/>
    </row>
    <row r="311" spans="1:4" x14ac:dyDescent="0.25">
      <c r="A311" s="7"/>
      <c r="B311" s="37"/>
      <c r="C311" s="2"/>
      <c r="D311" s="2"/>
    </row>
    <row r="312" spans="1:4" x14ac:dyDescent="0.25">
      <c r="A312" s="7"/>
      <c r="B312" s="37"/>
      <c r="C312" s="2"/>
      <c r="D312" s="2"/>
    </row>
    <row r="313" spans="1:4" x14ac:dyDescent="0.25">
      <c r="A313" s="7"/>
      <c r="B313" s="37"/>
      <c r="C313" s="2"/>
      <c r="D313" s="2"/>
    </row>
    <row r="314" spans="1:4" x14ac:dyDescent="0.25">
      <c r="A314" s="7"/>
      <c r="B314" s="37"/>
      <c r="C314" s="2"/>
      <c r="D314" s="2"/>
    </row>
    <row r="315" spans="1:4" x14ac:dyDescent="0.25">
      <c r="A315" s="7"/>
      <c r="B315" s="37"/>
      <c r="C315" s="2"/>
      <c r="D315" s="2"/>
    </row>
    <row r="316" spans="1:4" x14ac:dyDescent="0.25">
      <c r="A316" s="7"/>
      <c r="B316" s="37"/>
      <c r="C316" s="2"/>
      <c r="D316" s="2"/>
    </row>
    <row r="317" spans="1:4" x14ac:dyDescent="0.25">
      <c r="A317" s="7"/>
      <c r="B317" s="37"/>
      <c r="C317" s="2"/>
      <c r="D317" s="2"/>
    </row>
    <row r="318" spans="1:4" x14ac:dyDescent="0.25">
      <c r="A318" s="7"/>
      <c r="B318" s="37"/>
      <c r="C318" s="2"/>
      <c r="D318" s="2"/>
    </row>
    <row r="319" spans="1:4" x14ac:dyDescent="0.25">
      <c r="A319" s="7"/>
      <c r="B319" s="37"/>
      <c r="C319" s="2"/>
      <c r="D319" s="2"/>
    </row>
    <row r="320" spans="1:4" x14ac:dyDescent="0.25">
      <c r="A320" s="7"/>
      <c r="B320" s="37"/>
      <c r="C320" s="2"/>
      <c r="D320" s="2"/>
    </row>
    <row r="321" spans="1:4" x14ac:dyDescent="0.25">
      <c r="A321" s="7"/>
      <c r="B321" s="37"/>
      <c r="C321" s="2"/>
      <c r="D321" s="2"/>
    </row>
    <row r="322" spans="1:4" x14ac:dyDescent="0.25">
      <c r="A322" s="7"/>
      <c r="B322" s="37"/>
      <c r="C322" s="2"/>
      <c r="D322" s="2"/>
    </row>
    <row r="323" spans="1:4" x14ac:dyDescent="0.25">
      <c r="A323" s="7"/>
      <c r="B323" s="37"/>
      <c r="C323" s="2"/>
      <c r="D323" s="2"/>
    </row>
    <row r="324" spans="1:4" x14ac:dyDescent="0.25">
      <c r="A324" s="7"/>
      <c r="B324" s="37"/>
      <c r="C324" s="2"/>
      <c r="D324" s="2"/>
    </row>
    <row r="325" spans="1:4" x14ac:dyDescent="0.25">
      <c r="A325" s="7"/>
      <c r="B325" s="37"/>
      <c r="C325" s="2"/>
      <c r="D325" s="2"/>
    </row>
    <row r="326" spans="1:4" x14ac:dyDescent="0.25">
      <c r="A326" s="7"/>
      <c r="B326" s="37"/>
      <c r="C326" s="2"/>
      <c r="D326" s="2"/>
    </row>
    <row r="327" spans="1:4" x14ac:dyDescent="0.25">
      <c r="A327" s="7"/>
      <c r="B327" s="37"/>
      <c r="C327" s="2"/>
      <c r="D327" s="2"/>
    </row>
    <row r="328" spans="1:4" x14ac:dyDescent="0.25">
      <c r="A328" s="7"/>
      <c r="B328" s="37"/>
      <c r="C328" s="2"/>
      <c r="D328" s="2"/>
    </row>
    <row r="329" spans="1:4" x14ac:dyDescent="0.25">
      <c r="A329" s="7"/>
      <c r="B329" s="37"/>
      <c r="C329" s="2"/>
      <c r="D329" s="2"/>
    </row>
    <row r="330" spans="1:4" x14ac:dyDescent="0.25">
      <c r="A330" s="7"/>
      <c r="B330" s="37"/>
      <c r="C330" s="2"/>
      <c r="D330" s="2"/>
    </row>
    <row r="331" spans="1:4" x14ac:dyDescent="0.25">
      <c r="A331" s="7"/>
      <c r="B331" s="37"/>
      <c r="C331" s="2"/>
      <c r="D331" s="2"/>
    </row>
    <row r="332" spans="1:4" x14ac:dyDescent="0.25">
      <c r="A332" s="7"/>
      <c r="B332" s="37"/>
      <c r="C332" s="2"/>
      <c r="D332" s="2"/>
    </row>
    <row r="333" spans="1:4" x14ac:dyDescent="0.25">
      <c r="A333" s="7"/>
      <c r="B333" s="37"/>
      <c r="C333" s="2"/>
      <c r="D333" s="2"/>
    </row>
    <row r="334" spans="1:4" x14ac:dyDescent="0.25">
      <c r="A334" s="7"/>
      <c r="B334" s="37"/>
      <c r="C334" s="2"/>
      <c r="D334" s="2"/>
    </row>
    <row r="335" spans="1:4" x14ac:dyDescent="0.25">
      <c r="A335" s="7"/>
      <c r="B335" s="37"/>
      <c r="C335" s="2"/>
      <c r="D335" s="2"/>
    </row>
    <row r="336" spans="1:4" x14ac:dyDescent="0.25">
      <c r="A336" s="7"/>
      <c r="B336" s="37"/>
      <c r="C336" s="2"/>
      <c r="D336" s="2"/>
    </row>
    <row r="337" spans="1:4" x14ac:dyDescent="0.25">
      <c r="A337" s="7"/>
      <c r="B337" s="37"/>
      <c r="C337" s="2"/>
      <c r="D337" s="2"/>
    </row>
    <row r="338" spans="1:4" x14ac:dyDescent="0.25">
      <c r="A338" s="7"/>
      <c r="B338" s="37"/>
      <c r="C338" s="2"/>
      <c r="D338" s="2"/>
    </row>
    <row r="339" spans="1:4" x14ac:dyDescent="0.25">
      <c r="A339" s="7"/>
      <c r="B339" s="37"/>
      <c r="C339" s="2"/>
      <c r="D339" s="2"/>
    </row>
    <row r="340" spans="1:4" x14ac:dyDescent="0.25">
      <c r="A340" s="7"/>
      <c r="B340" s="37"/>
      <c r="C340" s="2"/>
      <c r="D340" s="2"/>
    </row>
    <row r="341" spans="1:4" x14ac:dyDescent="0.25">
      <c r="A341" s="7"/>
      <c r="B341" s="37"/>
      <c r="C341" s="2"/>
      <c r="D341" s="2"/>
    </row>
    <row r="342" spans="1:4" x14ac:dyDescent="0.25">
      <c r="A342" s="7"/>
      <c r="B342" s="37"/>
      <c r="C342" s="2"/>
      <c r="D342" s="2"/>
    </row>
    <row r="343" spans="1:4" x14ac:dyDescent="0.25">
      <c r="A343" s="7"/>
      <c r="B343" s="37"/>
      <c r="C343" s="2"/>
      <c r="D343" s="2"/>
    </row>
    <row r="344" spans="1:4" x14ac:dyDescent="0.25">
      <c r="A344" s="7"/>
      <c r="B344" s="37"/>
      <c r="C344" s="2"/>
      <c r="D344" s="2"/>
    </row>
    <row r="345" spans="1:4" x14ac:dyDescent="0.25">
      <c r="A345" s="7"/>
      <c r="B345" s="37"/>
      <c r="C345" s="2"/>
      <c r="D345" s="2"/>
    </row>
    <row r="346" spans="1:4" x14ac:dyDescent="0.25">
      <c r="A346" s="7"/>
      <c r="B346" s="37"/>
      <c r="C346" s="2"/>
      <c r="D346" s="2"/>
    </row>
    <row r="347" spans="1:4" x14ac:dyDescent="0.25">
      <c r="A347" s="7"/>
      <c r="B347" s="37"/>
      <c r="C347" s="2"/>
      <c r="D347" s="2"/>
    </row>
    <row r="348" spans="1:4" x14ac:dyDescent="0.25">
      <c r="A348" s="7"/>
      <c r="B348" s="37"/>
      <c r="C348" s="2"/>
      <c r="D348" s="2"/>
    </row>
    <row r="349" spans="1:4" x14ac:dyDescent="0.25">
      <c r="A349" s="7"/>
      <c r="B349" s="37"/>
      <c r="C349" s="2"/>
      <c r="D349" s="2"/>
    </row>
    <row r="350" spans="1:4" x14ac:dyDescent="0.25">
      <c r="A350" s="7"/>
      <c r="B350" s="37"/>
      <c r="C350" s="2"/>
      <c r="D350" s="2"/>
    </row>
    <row r="351" spans="1:4" x14ac:dyDescent="0.25">
      <c r="A351" s="7"/>
      <c r="B351" s="37"/>
      <c r="C351" s="2"/>
      <c r="D351" s="2"/>
    </row>
    <row r="352" spans="1:4" x14ac:dyDescent="0.25">
      <c r="A352" s="7"/>
      <c r="B352" s="37"/>
      <c r="C352" s="2"/>
      <c r="D352" s="2"/>
    </row>
    <row r="353" spans="1:4" x14ac:dyDescent="0.25">
      <c r="A353" s="7"/>
      <c r="B353" s="37"/>
      <c r="C353" s="2"/>
      <c r="D353" s="2"/>
    </row>
    <row r="354" spans="1:4" x14ac:dyDescent="0.25">
      <c r="A354" s="7"/>
      <c r="B354" s="37"/>
      <c r="C354" s="2"/>
      <c r="D354" s="2"/>
    </row>
    <row r="355" spans="1:4" x14ac:dyDescent="0.25">
      <c r="A355" s="7"/>
      <c r="B355" s="37"/>
      <c r="C355" s="2"/>
      <c r="D355" s="2"/>
    </row>
    <row r="356" spans="1:4" x14ac:dyDescent="0.25">
      <c r="A356" s="7"/>
      <c r="B356" s="37"/>
      <c r="C356" s="2"/>
      <c r="D356" s="2"/>
    </row>
    <row r="357" spans="1:4" x14ac:dyDescent="0.25">
      <c r="A357" s="7"/>
      <c r="B357" s="37"/>
      <c r="C357" s="2"/>
      <c r="D357" s="2"/>
    </row>
    <row r="358" spans="1:4" x14ac:dyDescent="0.25">
      <c r="A358" s="7"/>
      <c r="B358" s="37"/>
      <c r="C358" s="2"/>
      <c r="D358" s="2"/>
    </row>
    <row r="359" spans="1:4" x14ac:dyDescent="0.25">
      <c r="A359" s="7"/>
      <c r="B359" s="37"/>
      <c r="C359" s="2"/>
      <c r="D359" s="2"/>
    </row>
    <row r="360" spans="1:4" x14ac:dyDescent="0.25">
      <c r="A360" s="7"/>
      <c r="B360" s="37"/>
      <c r="C360" s="2"/>
      <c r="D360" s="2"/>
    </row>
    <row r="361" spans="1:4" x14ac:dyDescent="0.25">
      <c r="A361" s="7"/>
      <c r="B361" s="37"/>
      <c r="C361" s="2"/>
      <c r="D361" s="2"/>
    </row>
    <row r="362" spans="1:4" x14ac:dyDescent="0.25">
      <c r="A362" s="7"/>
      <c r="B362" s="37"/>
      <c r="C362" s="2"/>
      <c r="D362" s="2"/>
    </row>
    <row r="363" spans="1:4" x14ac:dyDescent="0.25">
      <c r="A363" s="7"/>
      <c r="B363" s="37"/>
      <c r="C363" s="2"/>
      <c r="D363" s="2"/>
    </row>
    <row r="364" spans="1:4" x14ac:dyDescent="0.25">
      <c r="A364" s="7"/>
      <c r="B364" s="37"/>
      <c r="C364" s="2"/>
      <c r="D364" s="2"/>
    </row>
    <row r="365" spans="1:4" x14ac:dyDescent="0.25">
      <c r="A365" s="7"/>
      <c r="B365" s="37"/>
      <c r="C365" s="2"/>
      <c r="D365" s="2"/>
    </row>
    <row r="366" spans="1:4" x14ac:dyDescent="0.25">
      <c r="A366" s="7"/>
      <c r="B366" s="37"/>
      <c r="C366" s="2"/>
      <c r="D366" s="2"/>
    </row>
    <row r="367" spans="1:4" x14ac:dyDescent="0.25">
      <c r="A367" s="7"/>
      <c r="B367" s="37"/>
      <c r="C367" s="2"/>
      <c r="D367" s="2"/>
    </row>
    <row r="368" spans="1:4" x14ac:dyDescent="0.25">
      <c r="A368" s="7"/>
      <c r="B368" s="37"/>
      <c r="C368" s="2"/>
      <c r="D368" s="2"/>
    </row>
    <row r="369" spans="1:4" x14ac:dyDescent="0.25">
      <c r="A369" s="7"/>
      <c r="B369" s="37"/>
      <c r="C369" s="2"/>
      <c r="D369" s="2"/>
    </row>
    <row r="370" spans="1:4" x14ac:dyDescent="0.25">
      <c r="A370" s="7"/>
      <c r="B370" s="37"/>
      <c r="C370" s="2"/>
      <c r="D370" s="2"/>
    </row>
    <row r="371" spans="1:4" x14ac:dyDescent="0.25">
      <c r="A371" s="7"/>
      <c r="B371" s="37"/>
      <c r="C371" s="2"/>
      <c r="D371" s="2"/>
    </row>
    <row r="372" spans="1:4" x14ac:dyDescent="0.25">
      <c r="A372" s="7"/>
      <c r="B372" s="37"/>
      <c r="C372" s="2"/>
      <c r="D372" s="2"/>
    </row>
    <row r="373" spans="1:4" x14ac:dyDescent="0.25">
      <c r="A373" s="7"/>
      <c r="B373" s="37"/>
      <c r="C373" s="2"/>
      <c r="D373" s="2"/>
    </row>
    <row r="374" spans="1:4" x14ac:dyDescent="0.25">
      <c r="A374" s="7"/>
      <c r="B374" s="37"/>
      <c r="C374" s="2"/>
      <c r="D374" s="2"/>
    </row>
    <row r="375" spans="1:4" x14ac:dyDescent="0.25">
      <c r="A375" s="7"/>
      <c r="B375" s="37"/>
      <c r="C375" s="2"/>
      <c r="D375" s="2"/>
    </row>
    <row r="376" spans="1:4" x14ac:dyDescent="0.25">
      <c r="A376" s="7"/>
      <c r="B376" s="37"/>
      <c r="C376" s="2"/>
      <c r="D376" s="2"/>
    </row>
    <row r="377" spans="1:4" x14ac:dyDescent="0.25">
      <c r="A377" s="7"/>
      <c r="B377" s="37"/>
      <c r="C377" s="2"/>
      <c r="D377" s="2"/>
    </row>
    <row r="378" spans="1:4" x14ac:dyDescent="0.25">
      <c r="A378" s="7"/>
      <c r="B378" s="37"/>
      <c r="C378" s="2"/>
      <c r="D378" s="2"/>
    </row>
    <row r="379" spans="1:4" x14ac:dyDescent="0.25">
      <c r="A379" s="7"/>
      <c r="B379" s="37"/>
      <c r="C379" s="2"/>
      <c r="D379" s="2"/>
    </row>
    <row r="380" spans="1:4" x14ac:dyDescent="0.25">
      <c r="A380" s="7"/>
      <c r="B380" s="37"/>
      <c r="C380" s="2"/>
      <c r="D380" s="2"/>
    </row>
    <row r="381" spans="1:4" x14ac:dyDescent="0.25">
      <c r="A381" s="7"/>
      <c r="B381" s="37"/>
      <c r="C381" s="2"/>
      <c r="D381" s="2"/>
    </row>
    <row r="382" spans="1:4" x14ac:dyDescent="0.25">
      <c r="A382" s="7"/>
      <c r="B382" s="37"/>
      <c r="C382" s="2"/>
      <c r="D382" s="2"/>
    </row>
    <row r="383" spans="1:4" x14ac:dyDescent="0.25">
      <c r="A383" s="7"/>
      <c r="B383" s="37"/>
      <c r="C383" s="2"/>
      <c r="D383" s="2"/>
    </row>
    <row r="384" spans="1:4" x14ac:dyDescent="0.25">
      <c r="A384" s="7"/>
      <c r="B384" s="37"/>
      <c r="C384" s="2"/>
      <c r="D384" s="2"/>
    </row>
    <row r="385" spans="1:4" x14ac:dyDescent="0.25">
      <c r="A385" s="7"/>
      <c r="B385" s="37"/>
      <c r="C385" s="2"/>
      <c r="D385" s="2"/>
    </row>
    <row r="386" spans="1:4" x14ac:dyDescent="0.25">
      <c r="A386" s="7"/>
      <c r="B386" s="37"/>
      <c r="C386" s="2"/>
      <c r="D386" s="2"/>
    </row>
    <row r="387" spans="1:4" x14ac:dyDescent="0.25">
      <c r="A387" s="7"/>
      <c r="B387" s="37"/>
      <c r="C387" s="2"/>
      <c r="D387" s="2"/>
    </row>
    <row r="388" spans="1:4" x14ac:dyDescent="0.25">
      <c r="A388" s="7"/>
      <c r="B388" s="37"/>
      <c r="C388" s="2"/>
      <c r="D388" s="2"/>
    </row>
    <row r="389" spans="1:4" x14ac:dyDescent="0.25">
      <c r="A389" s="7"/>
      <c r="B389" s="37"/>
      <c r="C389" s="2"/>
      <c r="D389" s="2"/>
    </row>
    <row r="390" spans="1:4" x14ac:dyDescent="0.25">
      <c r="A390" s="7"/>
      <c r="B390" s="37"/>
      <c r="C390" s="2"/>
      <c r="D390" s="2"/>
    </row>
    <row r="391" spans="1:4" x14ac:dyDescent="0.25">
      <c r="A391" s="7"/>
      <c r="B391" s="37"/>
      <c r="C391" s="2"/>
      <c r="D391" s="2"/>
    </row>
    <row r="392" spans="1:4" x14ac:dyDescent="0.25">
      <c r="A392" s="7"/>
      <c r="B392" s="37"/>
      <c r="C392" s="2"/>
      <c r="D392" s="2"/>
    </row>
    <row r="393" spans="1:4" x14ac:dyDescent="0.25">
      <c r="A393" s="7"/>
      <c r="B393" s="37"/>
      <c r="C393" s="2"/>
      <c r="D393" s="2"/>
    </row>
    <row r="394" spans="1:4" x14ac:dyDescent="0.25">
      <c r="A394" s="7"/>
      <c r="B394" s="37"/>
      <c r="C394" s="2"/>
      <c r="D394" s="2"/>
    </row>
    <row r="395" spans="1:4" x14ac:dyDescent="0.25">
      <c r="A395" s="7"/>
      <c r="B395" s="37"/>
      <c r="C395" s="2"/>
      <c r="D395" s="2"/>
    </row>
    <row r="396" spans="1:4" x14ac:dyDescent="0.25">
      <c r="A396" s="7"/>
      <c r="B396" s="37"/>
      <c r="C396" s="2"/>
      <c r="D396" s="2"/>
    </row>
    <row r="397" spans="1:4" x14ac:dyDescent="0.25">
      <c r="A397" s="7"/>
      <c r="B397" s="37"/>
      <c r="C397" s="2"/>
      <c r="D397" s="2"/>
    </row>
    <row r="398" spans="1:4" x14ac:dyDescent="0.25">
      <c r="A398" s="7"/>
      <c r="B398" s="37"/>
      <c r="C398" s="2"/>
      <c r="D398" s="2"/>
    </row>
    <row r="399" spans="1:4" x14ac:dyDescent="0.25">
      <c r="A399" s="7"/>
      <c r="B399" s="37"/>
      <c r="C399" s="2"/>
      <c r="D399" s="2"/>
    </row>
    <row r="400" spans="1:4" x14ac:dyDescent="0.25">
      <c r="A400" s="7"/>
      <c r="B400" s="37"/>
      <c r="C400" s="2"/>
      <c r="D400" s="2"/>
    </row>
    <row r="401" spans="1:4" x14ac:dyDescent="0.25">
      <c r="A401" s="7"/>
      <c r="B401" s="37"/>
      <c r="C401" s="2"/>
      <c r="D401" s="2"/>
    </row>
    <row r="402" spans="1:4" x14ac:dyDescent="0.25">
      <c r="A402" s="7"/>
      <c r="B402" s="37"/>
      <c r="C402" s="2"/>
      <c r="D402" s="2"/>
    </row>
    <row r="403" spans="1:4" x14ac:dyDescent="0.25">
      <c r="A403" s="7"/>
      <c r="B403" s="37"/>
      <c r="C403" s="2"/>
      <c r="D403" s="2"/>
    </row>
    <row r="404" spans="1:4" x14ac:dyDescent="0.25">
      <c r="A404" s="7"/>
      <c r="B404" s="37"/>
      <c r="C404" s="2"/>
      <c r="D404" s="2"/>
    </row>
    <row r="405" spans="1:4" x14ac:dyDescent="0.25">
      <c r="A405" s="7"/>
      <c r="B405" s="37"/>
      <c r="C405" s="2"/>
      <c r="D405" s="2"/>
    </row>
    <row r="406" spans="1:4" x14ac:dyDescent="0.25">
      <c r="A406" s="7"/>
      <c r="B406" s="37"/>
      <c r="C406" s="2"/>
      <c r="D406" s="2"/>
    </row>
    <row r="407" spans="1:4" x14ac:dyDescent="0.25">
      <c r="A407" s="7"/>
      <c r="B407" s="37"/>
      <c r="C407" s="2"/>
      <c r="D407" s="2"/>
    </row>
    <row r="408" spans="1:4" x14ac:dyDescent="0.25">
      <c r="A408" s="7"/>
      <c r="B408" s="37"/>
      <c r="C408" s="2"/>
      <c r="D408" s="2"/>
    </row>
    <row r="409" spans="1:4" x14ac:dyDescent="0.25">
      <c r="A409" s="7"/>
      <c r="B409" s="37"/>
      <c r="C409" s="2"/>
      <c r="D409" s="2"/>
    </row>
    <row r="410" spans="1:4" x14ac:dyDescent="0.25">
      <c r="A410" s="7"/>
      <c r="B410" s="37"/>
      <c r="C410" s="2"/>
      <c r="D410" s="2"/>
    </row>
    <row r="411" spans="1:4" x14ac:dyDescent="0.25">
      <c r="A411" s="7"/>
      <c r="B411" s="37"/>
      <c r="C411" s="2"/>
      <c r="D411" s="2"/>
    </row>
    <row r="412" spans="1:4" x14ac:dyDescent="0.25">
      <c r="A412" s="7"/>
      <c r="B412" s="37"/>
      <c r="C412" s="2"/>
      <c r="D412" s="2"/>
    </row>
    <row r="413" spans="1:4" x14ac:dyDescent="0.25">
      <c r="A413" s="7"/>
      <c r="B413" s="37"/>
      <c r="C413" s="2"/>
      <c r="D413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5A0F-3C1E-4645-ACF3-DADAFAEB5EC2}">
  <dimension ref="A1:H143"/>
  <sheetViews>
    <sheetView showGridLines="0" workbookViewId="0">
      <pane xSplit="1" ySplit="3" topLeftCell="B68" activePane="bottomRight" state="frozen"/>
      <selection pane="topRight" activeCell="B1" sqref="B1"/>
      <selection pane="bottomLeft" activeCell="A4" sqref="A4"/>
      <selection pane="bottomRight" activeCell="A87" sqref="A87:E87"/>
    </sheetView>
  </sheetViews>
  <sheetFormatPr defaultRowHeight="15" x14ac:dyDescent="0.25"/>
  <cols>
    <col min="1" max="1" width="10.140625" bestFit="1" customWidth="1"/>
    <col min="2" max="4" width="15.140625" customWidth="1"/>
    <col min="5" max="5" width="18.42578125" customWidth="1"/>
  </cols>
  <sheetData>
    <row r="1" spans="1:5" x14ac:dyDescent="0.25">
      <c r="A1" s="89" t="str">
        <f>HYPERLINK("#'"&amp;"INSTRUÇÕES"&amp;"'!A1","Retornar")</f>
        <v>Retornar</v>
      </c>
    </row>
    <row r="2" spans="1:5" ht="14.65" customHeight="1" x14ac:dyDescent="0.25">
      <c r="B2" s="121" t="s">
        <v>112</v>
      </c>
      <c r="C2" s="121"/>
      <c r="D2" s="121"/>
    </row>
    <row r="3" spans="1:5" ht="37.35" customHeight="1" x14ac:dyDescent="0.25">
      <c r="B3" s="10" t="s">
        <v>3</v>
      </c>
      <c r="C3" s="10" t="s">
        <v>22</v>
      </c>
      <c r="D3" s="36" t="s">
        <v>23</v>
      </c>
      <c r="E3" s="10" t="s">
        <v>78</v>
      </c>
    </row>
    <row r="4" spans="1:5" x14ac:dyDescent="0.25">
      <c r="A4" s="1">
        <f>IFERROR(DATE(B4,C4*3,1),"")</f>
        <v>37226</v>
      </c>
      <c r="B4">
        <f>[1]IPCA_EXP!A2</f>
        <v>2001</v>
      </c>
      <c r="C4">
        <f>[1]IPCA_EXP!B2</f>
        <v>4</v>
      </c>
      <c r="D4" s="37" t="e">
        <f>SUMIFS([1]IPCA_EXP!$C:$C,[1]IPCA_EXP!$A:$A,B4,[1]IPCA_EXP!$B:$B,C4)</f>
        <v>#VALUE!</v>
      </c>
      <c r="E4" s="2" t="e">
        <f>((1+D4/100)^(1/4)-1)*100</f>
        <v>#VALUE!</v>
      </c>
    </row>
    <row r="5" spans="1:5" x14ac:dyDescent="0.25">
      <c r="A5" s="1">
        <f t="shared" ref="A5:A68" si="0">IFERROR(DATE(B5,C5*3,1),"")</f>
        <v>37316</v>
      </c>
      <c r="B5">
        <f>[1]IPCA_EXP!A3</f>
        <v>2002</v>
      </c>
      <c r="C5">
        <f>[1]IPCA_EXP!B3</f>
        <v>1</v>
      </c>
      <c r="D5" s="37" t="e">
        <f>SUMIFS([1]IPCA_EXP!$C:$C,[1]IPCA_EXP!$A:$A,B5,[1]IPCA_EXP!$B:$B,C5)</f>
        <v>#VALUE!</v>
      </c>
      <c r="E5" s="2" t="e">
        <f t="shared" ref="E5:E68" si="1">((1+D5/100)^(1/4)-1)*100</f>
        <v>#VALUE!</v>
      </c>
    </row>
    <row r="6" spans="1:5" x14ac:dyDescent="0.25">
      <c r="A6" s="1">
        <f t="shared" si="0"/>
        <v>37408</v>
      </c>
      <c r="B6">
        <f>[1]IPCA_EXP!A4</f>
        <v>2002</v>
      </c>
      <c r="C6">
        <f>[1]IPCA_EXP!B4</f>
        <v>2</v>
      </c>
      <c r="D6" s="37" t="e">
        <f>SUMIFS([1]IPCA_EXP!$C:$C,[1]IPCA_EXP!$A:$A,B6,[1]IPCA_EXP!$B:$B,C6)</f>
        <v>#VALUE!</v>
      </c>
      <c r="E6" s="2" t="e">
        <f t="shared" si="1"/>
        <v>#VALUE!</v>
      </c>
    </row>
    <row r="7" spans="1:5" x14ac:dyDescent="0.25">
      <c r="A7" s="1">
        <f t="shared" si="0"/>
        <v>37500</v>
      </c>
      <c r="B7">
        <f>[1]IPCA_EXP!A5</f>
        <v>2002</v>
      </c>
      <c r="C7">
        <f>[1]IPCA_EXP!B5</f>
        <v>3</v>
      </c>
      <c r="D7" s="37" t="e">
        <f>SUMIFS([1]IPCA_EXP!$C:$C,[1]IPCA_EXP!$A:$A,B7,[1]IPCA_EXP!$B:$B,C7)</f>
        <v>#VALUE!</v>
      </c>
      <c r="E7" s="2" t="e">
        <f t="shared" si="1"/>
        <v>#VALUE!</v>
      </c>
    </row>
    <row r="8" spans="1:5" x14ac:dyDescent="0.25">
      <c r="A8" s="1">
        <f t="shared" si="0"/>
        <v>37591</v>
      </c>
      <c r="B8">
        <f>[1]IPCA_EXP!A6</f>
        <v>2002</v>
      </c>
      <c r="C8">
        <f>[1]IPCA_EXP!B6</f>
        <v>4</v>
      </c>
      <c r="D8" s="37" t="e">
        <f>SUMIFS([1]IPCA_EXP!$C:$C,[1]IPCA_EXP!$A:$A,B8,[1]IPCA_EXP!$B:$B,C8)</f>
        <v>#VALUE!</v>
      </c>
      <c r="E8" s="2" t="e">
        <f t="shared" si="1"/>
        <v>#VALUE!</v>
      </c>
    </row>
    <row r="9" spans="1:5" x14ac:dyDescent="0.25">
      <c r="A9" s="1">
        <f t="shared" si="0"/>
        <v>37681</v>
      </c>
      <c r="B9">
        <f>[1]IPCA_EXP!A7</f>
        <v>2003</v>
      </c>
      <c r="C9">
        <f>[1]IPCA_EXP!B7</f>
        <v>1</v>
      </c>
      <c r="D9" s="37" t="e">
        <f>SUMIFS([1]IPCA_EXP!$C:$C,[1]IPCA_EXP!$A:$A,B9,[1]IPCA_EXP!$B:$B,C9)</f>
        <v>#VALUE!</v>
      </c>
      <c r="E9" s="2" t="e">
        <f t="shared" si="1"/>
        <v>#VALUE!</v>
      </c>
    </row>
    <row r="10" spans="1:5" x14ac:dyDescent="0.25">
      <c r="A10" s="1">
        <f t="shared" si="0"/>
        <v>37773</v>
      </c>
      <c r="B10">
        <f>[1]IPCA_EXP!A8</f>
        <v>2003</v>
      </c>
      <c r="C10">
        <f>[1]IPCA_EXP!B8</f>
        <v>2</v>
      </c>
      <c r="D10" s="37" t="e">
        <f>SUMIFS([1]IPCA_EXP!$C:$C,[1]IPCA_EXP!$A:$A,B10,[1]IPCA_EXP!$B:$B,C10)</f>
        <v>#VALUE!</v>
      </c>
      <c r="E10" s="2" t="e">
        <f t="shared" si="1"/>
        <v>#VALUE!</v>
      </c>
    </row>
    <row r="11" spans="1:5" x14ac:dyDescent="0.25">
      <c r="A11" s="1">
        <f t="shared" si="0"/>
        <v>37865</v>
      </c>
      <c r="B11">
        <f>[1]IPCA_EXP!A9</f>
        <v>2003</v>
      </c>
      <c r="C11">
        <f>[1]IPCA_EXP!B9</f>
        <v>3</v>
      </c>
      <c r="D11" s="37" t="e">
        <f>SUMIFS([1]IPCA_EXP!$C:$C,[1]IPCA_EXP!$A:$A,B11,[1]IPCA_EXP!$B:$B,C11)</f>
        <v>#VALUE!</v>
      </c>
      <c r="E11" s="2" t="e">
        <f t="shared" si="1"/>
        <v>#VALUE!</v>
      </c>
    </row>
    <row r="12" spans="1:5" x14ac:dyDescent="0.25">
      <c r="A12" s="1">
        <f t="shared" si="0"/>
        <v>37956</v>
      </c>
      <c r="B12">
        <f>[1]IPCA_EXP!A10</f>
        <v>2003</v>
      </c>
      <c r="C12">
        <f>[1]IPCA_EXP!B10</f>
        <v>4</v>
      </c>
      <c r="D12" s="37" t="e">
        <f>SUMIFS([1]IPCA_EXP!$C:$C,[1]IPCA_EXP!$A:$A,B12,[1]IPCA_EXP!$B:$B,C12)</f>
        <v>#VALUE!</v>
      </c>
      <c r="E12" s="2" t="e">
        <f t="shared" si="1"/>
        <v>#VALUE!</v>
      </c>
    </row>
    <row r="13" spans="1:5" x14ac:dyDescent="0.25">
      <c r="A13" s="1">
        <f t="shared" si="0"/>
        <v>38047</v>
      </c>
      <c r="B13">
        <f>[1]IPCA_EXP!A11</f>
        <v>2004</v>
      </c>
      <c r="C13">
        <f>[1]IPCA_EXP!B11</f>
        <v>1</v>
      </c>
      <c r="D13" s="37" t="e">
        <f>SUMIFS([1]IPCA_EXP!$C:$C,[1]IPCA_EXP!$A:$A,B13,[1]IPCA_EXP!$B:$B,C13)</f>
        <v>#VALUE!</v>
      </c>
      <c r="E13" s="2" t="e">
        <f t="shared" si="1"/>
        <v>#VALUE!</v>
      </c>
    </row>
    <row r="14" spans="1:5" x14ac:dyDescent="0.25">
      <c r="A14" s="1">
        <f t="shared" si="0"/>
        <v>38139</v>
      </c>
      <c r="B14">
        <f>[1]IPCA_EXP!A12</f>
        <v>2004</v>
      </c>
      <c r="C14">
        <f>[1]IPCA_EXP!B12</f>
        <v>2</v>
      </c>
      <c r="D14" s="37" t="e">
        <f>SUMIFS([1]IPCA_EXP!$C:$C,[1]IPCA_EXP!$A:$A,B14,[1]IPCA_EXP!$B:$B,C14)</f>
        <v>#VALUE!</v>
      </c>
      <c r="E14" s="2" t="e">
        <f t="shared" si="1"/>
        <v>#VALUE!</v>
      </c>
    </row>
    <row r="15" spans="1:5" x14ac:dyDescent="0.25">
      <c r="A15" s="1">
        <f t="shared" si="0"/>
        <v>38231</v>
      </c>
      <c r="B15">
        <f>[1]IPCA_EXP!A13</f>
        <v>2004</v>
      </c>
      <c r="C15">
        <f>[1]IPCA_EXP!B13</f>
        <v>3</v>
      </c>
      <c r="D15" s="37" t="e">
        <f>SUMIFS([1]IPCA_EXP!$C:$C,[1]IPCA_EXP!$A:$A,B15,[1]IPCA_EXP!$B:$B,C15)</f>
        <v>#VALUE!</v>
      </c>
      <c r="E15" s="2" t="e">
        <f t="shared" si="1"/>
        <v>#VALUE!</v>
      </c>
    </row>
    <row r="16" spans="1:5" x14ac:dyDescent="0.25">
      <c r="A16" s="1">
        <f t="shared" si="0"/>
        <v>38322</v>
      </c>
      <c r="B16">
        <f>[1]IPCA_EXP!A14</f>
        <v>2004</v>
      </c>
      <c r="C16">
        <f>[1]IPCA_EXP!B14</f>
        <v>4</v>
      </c>
      <c r="D16" s="37" t="e">
        <f>SUMIFS([1]IPCA_EXP!$C:$C,[1]IPCA_EXP!$A:$A,B16,[1]IPCA_EXP!$B:$B,C16)</f>
        <v>#VALUE!</v>
      </c>
      <c r="E16" s="2" t="e">
        <f t="shared" si="1"/>
        <v>#VALUE!</v>
      </c>
    </row>
    <row r="17" spans="1:5" x14ac:dyDescent="0.25">
      <c r="A17" s="1">
        <f t="shared" si="0"/>
        <v>38412</v>
      </c>
      <c r="B17">
        <f>[1]IPCA_EXP!A15</f>
        <v>2005</v>
      </c>
      <c r="C17">
        <f>[1]IPCA_EXP!B15</f>
        <v>1</v>
      </c>
      <c r="D17" s="37" t="e">
        <f>SUMIFS([1]IPCA_EXP!$C:$C,[1]IPCA_EXP!$A:$A,B17,[1]IPCA_EXP!$B:$B,C17)</f>
        <v>#VALUE!</v>
      </c>
      <c r="E17" s="2" t="e">
        <f t="shared" si="1"/>
        <v>#VALUE!</v>
      </c>
    </row>
    <row r="18" spans="1:5" x14ac:dyDescent="0.25">
      <c r="A18" s="1">
        <f t="shared" si="0"/>
        <v>38504</v>
      </c>
      <c r="B18">
        <f>[1]IPCA_EXP!A16</f>
        <v>2005</v>
      </c>
      <c r="C18">
        <f>[1]IPCA_EXP!B16</f>
        <v>2</v>
      </c>
      <c r="D18" s="37" t="e">
        <f>SUMIFS([1]IPCA_EXP!$C:$C,[1]IPCA_EXP!$A:$A,B18,[1]IPCA_EXP!$B:$B,C18)</f>
        <v>#VALUE!</v>
      </c>
      <c r="E18" s="2" t="e">
        <f t="shared" si="1"/>
        <v>#VALUE!</v>
      </c>
    </row>
    <row r="19" spans="1:5" x14ac:dyDescent="0.25">
      <c r="A19" s="1">
        <f t="shared" si="0"/>
        <v>38596</v>
      </c>
      <c r="B19">
        <f>[1]IPCA_EXP!A17</f>
        <v>2005</v>
      </c>
      <c r="C19">
        <f>[1]IPCA_EXP!B17</f>
        <v>3</v>
      </c>
      <c r="D19" s="37" t="e">
        <f>SUMIFS([1]IPCA_EXP!$C:$C,[1]IPCA_EXP!$A:$A,B19,[1]IPCA_EXP!$B:$B,C19)</f>
        <v>#VALUE!</v>
      </c>
      <c r="E19" s="2" t="e">
        <f t="shared" si="1"/>
        <v>#VALUE!</v>
      </c>
    </row>
    <row r="20" spans="1:5" x14ac:dyDescent="0.25">
      <c r="A20" s="1">
        <f t="shared" si="0"/>
        <v>38687</v>
      </c>
      <c r="B20">
        <f>[1]IPCA_EXP!A18</f>
        <v>2005</v>
      </c>
      <c r="C20">
        <f>[1]IPCA_EXP!B18</f>
        <v>4</v>
      </c>
      <c r="D20" s="37" t="e">
        <f>SUMIFS([1]IPCA_EXP!$C:$C,[1]IPCA_EXP!$A:$A,B20,[1]IPCA_EXP!$B:$B,C20)</f>
        <v>#VALUE!</v>
      </c>
      <c r="E20" s="2" t="e">
        <f t="shared" si="1"/>
        <v>#VALUE!</v>
      </c>
    </row>
    <row r="21" spans="1:5" x14ac:dyDescent="0.25">
      <c r="A21" s="1">
        <f t="shared" si="0"/>
        <v>38777</v>
      </c>
      <c r="B21">
        <f>[1]IPCA_EXP!A19</f>
        <v>2006</v>
      </c>
      <c r="C21">
        <f>[1]IPCA_EXP!B19</f>
        <v>1</v>
      </c>
      <c r="D21" s="37" t="e">
        <f>SUMIFS([1]IPCA_EXP!$C:$C,[1]IPCA_EXP!$A:$A,B21,[1]IPCA_EXP!$B:$B,C21)</f>
        <v>#VALUE!</v>
      </c>
      <c r="E21" s="2" t="e">
        <f t="shared" si="1"/>
        <v>#VALUE!</v>
      </c>
    </row>
    <row r="22" spans="1:5" x14ac:dyDescent="0.25">
      <c r="A22" s="1">
        <f t="shared" si="0"/>
        <v>38869</v>
      </c>
      <c r="B22">
        <f>[1]IPCA_EXP!A20</f>
        <v>2006</v>
      </c>
      <c r="C22">
        <f>[1]IPCA_EXP!B20</f>
        <v>2</v>
      </c>
      <c r="D22" s="37" t="e">
        <f>SUMIFS([1]IPCA_EXP!$C:$C,[1]IPCA_EXP!$A:$A,B22,[1]IPCA_EXP!$B:$B,C22)</f>
        <v>#VALUE!</v>
      </c>
      <c r="E22" s="2" t="e">
        <f t="shared" si="1"/>
        <v>#VALUE!</v>
      </c>
    </row>
    <row r="23" spans="1:5" x14ac:dyDescent="0.25">
      <c r="A23" s="1">
        <f t="shared" si="0"/>
        <v>38961</v>
      </c>
      <c r="B23">
        <f>[1]IPCA_EXP!A21</f>
        <v>2006</v>
      </c>
      <c r="C23">
        <f>[1]IPCA_EXP!B21</f>
        <v>3</v>
      </c>
      <c r="D23" s="37" t="e">
        <f>SUMIFS([1]IPCA_EXP!$C:$C,[1]IPCA_EXP!$A:$A,B23,[1]IPCA_EXP!$B:$B,C23)</f>
        <v>#VALUE!</v>
      </c>
      <c r="E23" s="2" t="e">
        <f t="shared" si="1"/>
        <v>#VALUE!</v>
      </c>
    </row>
    <row r="24" spans="1:5" x14ac:dyDescent="0.25">
      <c r="A24" s="1">
        <f t="shared" si="0"/>
        <v>39052</v>
      </c>
      <c r="B24">
        <f>[1]IPCA_EXP!A22</f>
        <v>2006</v>
      </c>
      <c r="C24">
        <f>[1]IPCA_EXP!B22</f>
        <v>4</v>
      </c>
      <c r="D24" s="37" t="e">
        <f>SUMIFS([1]IPCA_EXP!$C:$C,[1]IPCA_EXP!$A:$A,B24,[1]IPCA_EXP!$B:$B,C24)</f>
        <v>#VALUE!</v>
      </c>
      <c r="E24" s="2" t="e">
        <f t="shared" si="1"/>
        <v>#VALUE!</v>
      </c>
    </row>
    <row r="25" spans="1:5" x14ac:dyDescent="0.25">
      <c r="A25" s="1">
        <f t="shared" si="0"/>
        <v>39142</v>
      </c>
      <c r="B25">
        <f>[1]IPCA_EXP!A23</f>
        <v>2007</v>
      </c>
      <c r="C25">
        <f>[1]IPCA_EXP!B23</f>
        <v>1</v>
      </c>
      <c r="D25" s="37" t="e">
        <f>SUMIFS([1]IPCA_EXP!$C:$C,[1]IPCA_EXP!$A:$A,B25,[1]IPCA_EXP!$B:$B,C25)</f>
        <v>#VALUE!</v>
      </c>
      <c r="E25" s="2" t="e">
        <f t="shared" si="1"/>
        <v>#VALUE!</v>
      </c>
    </row>
    <row r="26" spans="1:5" x14ac:dyDescent="0.25">
      <c r="A26" s="1">
        <f t="shared" si="0"/>
        <v>39234</v>
      </c>
      <c r="B26">
        <f>[1]IPCA_EXP!A24</f>
        <v>2007</v>
      </c>
      <c r="C26">
        <f>[1]IPCA_EXP!B24</f>
        <v>2</v>
      </c>
      <c r="D26" s="37" t="e">
        <f>SUMIFS([1]IPCA_EXP!$C:$C,[1]IPCA_EXP!$A:$A,B26,[1]IPCA_EXP!$B:$B,C26)</f>
        <v>#VALUE!</v>
      </c>
      <c r="E26" s="2" t="e">
        <f t="shared" si="1"/>
        <v>#VALUE!</v>
      </c>
    </row>
    <row r="27" spans="1:5" x14ac:dyDescent="0.25">
      <c r="A27" s="1">
        <f t="shared" si="0"/>
        <v>39326</v>
      </c>
      <c r="B27">
        <f>[1]IPCA_EXP!A25</f>
        <v>2007</v>
      </c>
      <c r="C27">
        <f>[1]IPCA_EXP!B25</f>
        <v>3</v>
      </c>
      <c r="D27" s="37" t="e">
        <f>SUMIFS([1]IPCA_EXP!$C:$C,[1]IPCA_EXP!$A:$A,B27,[1]IPCA_EXP!$B:$B,C27)</f>
        <v>#VALUE!</v>
      </c>
      <c r="E27" s="2" t="e">
        <f t="shared" si="1"/>
        <v>#VALUE!</v>
      </c>
    </row>
    <row r="28" spans="1:5" x14ac:dyDescent="0.25">
      <c r="A28" s="1">
        <f t="shared" si="0"/>
        <v>39417</v>
      </c>
      <c r="B28">
        <f>[1]IPCA_EXP!A26</f>
        <v>2007</v>
      </c>
      <c r="C28">
        <f>[1]IPCA_EXP!B26</f>
        <v>4</v>
      </c>
      <c r="D28" s="37" t="e">
        <f>SUMIFS([1]IPCA_EXP!$C:$C,[1]IPCA_EXP!$A:$A,B28,[1]IPCA_EXP!$B:$B,C28)</f>
        <v>#VALUE!</v>
      </c>
      <c r="E28" s="2" t="e">
        <f t="shared" si="1"/>
        <v>#VALUE!</v>
      </c>
    </row>
    <row r="29" spans="1:5" x14ac:dyDescent="0.25">
      <c r="A29" s="1">
        <f t="shared" si="0"/>
        <v>39508</v>
      </c>
      <c r="B29">
        <f>[1]IPCA_EXP!A27</f>
        <v>2008</v>
      </c>
      <c r="C29">
        <f>[1]IPCA_EXP!B27</f>
        <v>1</v>
      </c>
      <c r="D29" s="37" t="e">
        <f>SUMIFS([1]IPCA_EXP!$C:$C,[1]IPCA_EXP!$A:$A,B29,[1]IPCA_EXP!$B:$B,C29)</f>
        <v>#VALUE!</v>
      </c>
      <c r="E29" s="2" t="e">
        <f t="shared" si="1"/>
        <v>#VALUE!</v>
      </c>
    </row>
    <row r="30" spans="1:5" x14ac:dyDescent="0.25">
      <c r="A30" s="1">
        <f t="shared" si="0"/>
        <v>39600</v>
      </c>
      <c r="B30">
        <f>[1]IPCA_EXP!A28</f>
        <v>2008</v>
      </c>
      <c r="C30">
        <f>[1]IPCA_EXP!B28</f>
        <v>2</v>
      </c>
      <c r="D30" s="37" t="e">
        <f>SUMIFS([1]IPCA_EXP!$C:$C,[1]IPCA_EXP!$A:$A,B30,[1]IPCA_EXP!$B:$B,C30)</f>
        <v>#VALUE!</v>
      </c>
      <c r="E30" s="2" t="e">
        <f t="shared" si="1"/>
        <v>#VALUE!</v>
      </c>
    </row>
    <row r="31" spans="1:5" x14ac:dyDescent="0.25">
      <c r="A31" s="1">
        <f t="shared" si="0"/>
        <v>39692</v>
      </c>
      <c r="B31">
        <f>[1]IPCA_EXP!A29</f>
        <v>2008</v>
      </c>
      <c r="C31">
        <f>[1]IPCA_EXP!B29</f>
        <v>3</v>
      </c>
      <c r="D31" s="37" t="e">
        <f>SUMIFS([1]IPCA_EXP!$C:$C,[1]IPCA_EXP!$A:$A,B31,[1]IPCA_EXP!$B:$B,C31)</f>
        <v>#VALUE!</v>
      </c>
      <c r="E31" s="2" t="e">
        <f t="shared" si="1"/>
        <v>#VALUE!</v>
      </c>
    </row>
    <row r="32" spans="1:5" x14ac:dyDescent="0.25">
      <c r="A32" s="1">
        <f t="shared" si="0"/>
        <v>39783</v>
      </c>
      <c r="B32">
        <f>[1]IPCA_EXP!A30</f>
        <v>2008</v>
      </c>
      <c r="C32">
        <f>[1]IPCA_EXP!B30</f>
        <v>4</v>
      </c>
      <c r="D32" s="37" t="e">
        <f>SUMIFS([1]IPCA_EXP!$C:$C,[1]IPCA_EXP!$A:$A,B32,[1]IPCA_EXP!$B:$B,C32)</f>
        <v>#VALUE!</v>
      </c>
      <c r="E32" s="2" t="e">
        <f t="shared" si="1"/>
        <v>#VALUE!</v>
      </c>
    </row>
    <row r="33" spans="1:5" x14ac:dyDescent="0.25">
      <c r="A33" s="1">
        <f t="shared" si="0"/>
        <v>39873</v>
      </c>
      <c r="B33">
        <f>[1]IPCA_EXP!A31</f>
        <v>2009</v>
      </c>
      <c r="C33">
        <f>[1]IPCA_EXP!B31</f>
        <v>1</v>
      </c>
      <c r="D33" s="37" t="e">
        <f>SUMIFS([1]IPCA_EXP!$C:$C,[1]IPCA_EXP!$A:$A,B33,[1]IPCA_EXP!$B:$B,C33)</f>
        <v>#VALUE!</v>
      </c>
      <c r="E33" s="2" t="e">
        <f t="shared" si="1"/>
        <v>#VALUE!</v>
      </c>
    </row>
    <row r="34" spans="1:5" x14ac:dyDescent="0.25">
      <c r="A34" s="1">
        <f t="shared" si="0"/>
        <v>39965</v>
      </c>
      <c r="B34">
        <f>[1]IPCA_EXP!A32</f>
        <v>2009</v>
      </c>
      <c r="C34">
        <f>[1]IPCA_EXP!B32</f>
        <v>2</v>
      </c>
      <c r="D34" s="37" t="e">
        <f>SUMIFS([1]IPCA_EXP!$C:$C,[1]IPCA_EXP!$A:$A,B34,[1]IPCA_EXP!$B:$B,C34)</f>
        <v>#VALUE!</v>
      </c>
      <c r="E34" s="2" t="e">
        <f t="shared" si="1"/>
        <v>#VALUE!</v>
      </c>
    </row>
    <row r="35" spans="1:5" x14ac:dyDescent="0.25">
      <c r="A35" s="1">
        <f t="shared" si="0"/>
        <v>40057</v>
      </c>
      <c r="B35">
        <f>[1]IPCA_EXP!A33</f>
        <v>2009</v>
      </c>
      <c r="C35">
        <f>[1]IPCA_EXP!B33</f>
        <v>3</v>
      </c>
      <c r="D35" s="37" t="e">
        <f>SUMIFS([1]IPCA_EXP!$C:$C,[1]IPCA_EXP!$A:$A,B35,[1]IPCA_EXP!$B:$B,C35)</f>
        <v>#VALUE!</v>
      </c>
      <c r="E35" s="2" t="e">
        <f t="shared" si="1"/>
        <v>#VALUE!</v>
      </c>
    </row>
    <row r="36" spans="1:5" x14ac:dyDescent="0.25">
      <c r="A36" s="1">
        <f t="shared" si="0"/>
        <v>40148</v>
      </c>
      <c r="B36">
        <f>[1]IPCA_EXP!A34</f>
        <v>2009</v>
      </c>
      <c r="C36">
        <f>[1]IPCA_EXP!B34</f>
        <v>4</v>
      </c>
      <c r="D36" s="37" t="e">
        <f>SUMIFS([1]IPCA_EXP!$C:$C,[1]IPCA_EXP!$A:$A,B36,[1]IPCA_EXP!$B:$B,C36)</f>
        <v>#VALUE!</v>
      </c>
      <c r="E36" s="2" t="e">
        <f t="shared" si="1"/>
        <v>#VALUE!</v>
      </c>
    </row>
    <row r="37" spans="1:5" x14ac:dyDescent="0.25">
      <c r="A37" s="1">
        <f t="shared" si="0"/>
        <v>40238</v>
      </c>
      <c r="B37">
        <f>[1]IPCA_EXP!A35</f>
        <v>2010</v>
      </c>
      <c r="C37">
        <f>[1]IPCA_EXP!B35</f>
        <v>1</v>
      </c>
      <c r="D37" s="37" t="e">
        <f>SUMIFS([1]IPCA_EXP!$C:$C,[1]IPCA_EXP!$A:$A,B37,[1]IPCA_EXP!$B:$B,C37)</f>
        <v>#VALUE!</v>
      </c>
      <c r="E37" s="2" t="e">
        <f t="shared" si="1"/>
        <v>#VALUE!</v>
      </c>
    </row>
    <row r="38" spans="1:5" x14ac:dyDescent="0.25">
      <c r="A38" s="1">
        <f t="shared" si="0"/>
        <v>40330</v>
      </c>
      <c r="B38">
        <f>[1]IPCA_EXP!A36</f>
        <v>2010</v>
      </c>
      <c r="C38">
        <f>[1]IPCA_EXP!B36</f>
        <v>2</v>
      </c>
      <c r="D38" s="37" t="e">
        <f>SUMIFS([1]IPCA_EXP!$C:$C,[1]IPCA_EXP!$A:$A,B38,[1]IPCA_EXP!$B:$B,C38)</f>
        <v>#VALUE!</v>
      </c>
      <c r="E38" s="2" t="e">
        <f t="shared" si="1"/>
        <v>#VALUE!</v>
      </c>
    </row>
    <row r="39" spans="1:5" x14ac:dyDescent="0.25">
      <c r="A39" s="1">
        <f t="shared" si="0"/>
        <v>40422</v>
      </c>
      <c r="B39">
        <f>[1]IPCA_EXP!A37</f>
        <v>2010</v>
      </c>
      <c r="C39">
        <f>[1]IPCA_EXP!B37</f>
        <v>3</v>
      </c>
      <c r="D39" s="37" t="e">
        <f>SUMIFS([1]IPCA_EXP!$C:$C,[1]IPCA_EXP!$A:$A,B39,[1]IPCA_EXP!$B:$B,C39)</f>
        <v>#VALUE!</v>
      </c>
      <c r="E39" s="2" t="e">
        <f t="shared" si="1"/>
        <v>#VALUE!</v>
      </c>
    </row>
    <row r="40" spans="1:5" x14ac:dyDescent="0.25">
      <c r="A40" s="1">
        <f t="shared" si="0"/>
        <v>40513</v>
      </c>
      <c r="B40">
        <f>[1]IPCA_EXP!A38</f>
        <v>2010</v>
      </c>
      <c r="C40">
        <f>[1]IPCA_EXP!B38</f>
        <v>4</v>
      </c>
      <c r="D40" s="37" t="e">
        <f>SUMIFS([1]IPCA_EXP!$C:$C,[1]IPCA_EXP!$A:$A,B40,[1]IPCA_EXP!$B:$B,C40)</f>
        <v>#VALUE!</v>
      </c>
      <c r="E40" s="2" t="e">
        <f t="shared" si="1"/>
        <v>#VALUE!</v>
      </c>
    </row>
    <row r="41" spans="1:5" x14ac:dyDescent="0.25">
      <c r="A41" s="1">
        <f t="shared" si="0"/>
        <v>40603</v>
      </c>
      <c r="B41">
        <f>[1]IPCA_EXP!A39</f>
        <v>2011</v>
      </c>
      <c r="C41">
        <f>[1]IPCA_EXP!B39</f>
        <v>1</v>
      </c>
      <c r="D41" s="37" t="e">
        <f>SUMIFS([1]IPCA_EXP!$C:$C,[1]IPCA_EXP!$A:$A,B41,[1]IPCA_EXP!$B:$B,C41)</f>
        <v>#VALUE!</v>
      </c>
      <c r="E41" s="2" t="e">
        <f t="shared" si="1"/>
        <v>#VALUE!</v>
      </c>
    </row>
    <row r="42" spans="1:5" x14ac:dyDescent="0.25">
      <c r="A42" s="1">
        <f t="shared" si="0"/>
        <v>40695</v>
      </c>
      <c r="B42">
        <f>[1]IPCA_EXP!A40</f>
        <v>2011</v>
      </c>
      <c r="C42">
        <f>[1]IPCA_EXP!B40</f>
        <v>2</v>
      </c>
      <c r="D42" s="37" t="e">
        <f>SUMIFS([1]IPCA_EXP!$C:$C,[1]IPCA_EXP!$A:$A,B42,[1]IPCA_EXP!$B:$B,C42)</f>
        <v>#VALUE!</v>
      </c>
      <c r="E42" s="2" t="e">
        <f t="shared" si="1"/>
        <v>#VALUE!</v>
      </c>
    </row>
    <row r="43" spans="1:5" x14ac:dyDescent="0.25">
      <c r="A43" s="1">
        <f t="shared" si="0"/>
        <v>40787</v>
      </c>
      <c r="B43">
        <f>[1]IPCA_EXP!A41</f>
        <v>2011</v>
      </c>
      <c r="C43">
        <f>[1]IPCA_EXP!B41</f>
        <v>3</v>
      </c>
      <c r="D43" s="37" t="e">
        <f>SUMIFS([1]IPCA_EXP!$C:$C,[1]IPCA_EXP!$A:$A,B43,[1]IPCA_EXP!$B:$B,C43)</f>
        <v>#VALUE!</v>
      </c>
      <c r="E43" s="2" t="e">
        <f t="shared" si="1"/>
        <v>#VALUE!</v>
      </c>
    </row>
    <row r="44" spans="1:5" x14ac:dyDescent="0.25">
      <c r="A44" s="1">
        <f t="shared" si="0"/>
        <v>40878</v>
      </c>
      <c r="B44">
        <f>[1]IPCA_EXP!A42</f>
        <v>2011</v>
      </c>
      <c r="C44">
        <f>[1]IPCA_EXP!B42</f>
        <v>4</v>
      </c>
      <c r="D44" s="37" t="e">
        <f>SUMIFS([1]IPCA_EXP!$C:$C,[1]IPCA_EXP!$A:$A,B44,[1]IPCA_EXP!$B:$B,C44)</f>
        <v>#VALUE!</v>
      </c>
      <c r="E44" s="2" t="e">
        <f t="shared" si="1"/>
        <v>#VALUE!</v>
      </c>
    </row>
    <row r="45" spans="1:5" x14ac:dyDescent="0.25">
      <c r="A45" s="1">
        <f t="shared" si="0"/>
        <v>40969</v>
      </c>
      <c r="B45">
        <f>[1]IPCA_EXP!A43</f>
        <v>2012</v>
      </c>
      <c r="C45">
        <f>[1]IPCA_EXP!B43</f>
        <v>1</v>
      </c>
      <c r="D45" s="37" t="e">
        <f>SUMIFS([1]IPCA_EXP!$C:$C,[1]IPCA_EXP!$A:$A,B45,[1]IPCA_EXP!$B:$B,C45)</f>
        <v>#VALUE!</v>
      </c>
      <c r="E45" s="2" t="e">
        <f t="shared" si="1"/>
        <v>#VALUE!</v>
      </c>
    </row>
    <row r="46" spans="1:5" x14ac:dyDescent="0.25">
      <c r="A46" s="1">
        <f t="shared" si="0"/>
        <v>41061</v>
      </c>
      <c r="B46">
        <f>[1]IPCA_EXP!A44</f>
        <v>2012</v>
      </c>
      <c r="C46">
        <f>[1]IPCA_EXP!B44</f>
        <v>2</v>
      </c>
      <c r="D46" s="37" t="e">
        <f>SUMIFS([1]IPCA_EXP!$C:$C,[1]IPCA_EXP!$A:$A,B46,[1]IPCA_EXP!$B:$B,C46)</f>
        <v>#VALUE!</v>
      </c>
      <c r="E46" s="2" t="e">
        <f t="shared" si="1"/>
        <v>#VALUE!</v>
      </c>
    </row>
    <row r="47" spans="1:5" x14ac:dyDescent="0.25">
      <c r="A47" s="1">
        <f t="shared" si="0"/>
        <v>41153</v>
      </c>
      <c r="B47">
        <f>[1]IPCA_EXP!A45</f>
        <v>2012</v>
      </c>
      <c r="C47">
        <f>[1]IPCA_EXP!B45</f>
        <v>3</v>
      </c>
      <c r="D47" s="37" t="e">
        <f>SUMIFS([1]IPCA_EXP!$C:$C,[1]IPCA_EXP!$A:$A,B47,[1]IPCA_EXP!$B:$B,C47)</f>
        <v>#VALUE!</v>
      </c>
      <c r="E47" s="2" t="e">
        <f t="shared" si="1"/>
        <v>#VALUE!</v>
      </c>
    </row>
    <row r="48" spans="1:5" x14ac:dyDescent="0.25">
      <c r="A48" s="1">
        <f t="shared" si="0"/>
        <v>41244</v>
      </c>
      <c r="B48">
        <f>[1]IPCA_EXP!A46</f>
        <v>2012</v>
      </c>
      <c r="C48">
        <f>[1]IPCA_EXP!B46</f>
        <v>4</v>
      </c>
      <c r="D48" s="37" t="e">
        <f>SUMIFS([1]IPCA_EXP!$C:$C,[1]IPCA_EXP!$A:$A,B48,[1]IPCA_EXP!$B:$B,C48)</f>
        <v>#VALUE!</v>
      </c>
      <c r="E48" s="2" t="e">
        <f t="shared" si="1"/>
        <v>#VALUE!</v>
      </c>
    </row>
    <row r="49" spans="1:5" x14ac:dyDescent="0.25">
      <c r="A49" s="1">
        <f t="shared" si="0"/>
        <v>41334</v>
      </c>
      <c r="B49">
        <f>[1]IPCA_EXP!A47</f>
        <v>2013</v>
      </c>
      <c r="C49">
        <f>[1]IPCA_EXP!B47</f>
        <v>1</v>
      </c>
      <c r="D49" s="37" t="e">
        <f>SUMIFS([1]IPCA_EXP!$C:$C,[1]IPCA_EXP!$A:$A,B49,[1]IPCA_EXP!$B:$B,C49)</f>
        <v>#VALUE!</v>
      </c>
      <c r="E49" s="2" t="e">
        <f t="shared" si="1"/>
        <v>#VALUE!</v>
      </c>
    </row>
    <row r="50" spans="1:5" x14ac:dyDescent="0.25">
      <c r="A50" s="1">
        <f t="shared" si="0"/>
        <v>41426</v>
      </c>
      <c r="B50">
        <f>[1]IPCA_EXP!A48</f>
        <v>2013</v>
      </c>
      <c r="C50">
        <f>[1]IPCA_EXP!B48</f>
        <v>2</v>
      </c>
      <c r="D50" s="37" t="e">
        <f>SUMIFS([1]IPCA_EXP!$C:$C,[1]IPCA_EXP!$A:$A,B50,[1]IPCA_EXP!$B:$B,C50)</f>
        <v>#VALUE!</v>
      </c>
      <c r="E50" s="2" t="e">
        <f t="shared" si="1"/>
        <v>#VALUE!</v>
      </c>
    </row>
    <row r="51" spans="1:5" x14ac:dyDescent="0.25">
      <c r="A51" s="1">
        <f t="shared" si="0"/>
        <v>41518</v>
      </c>
      <c r="B51">
        <f>[1]IPCA_EXP!A49</f>
        <v>2013</v>
      </c>
      <c r="C51">
        <f>[1]IPCA_EXP!B49</f>
        <v>3</v>
      </c>
      <c r="D51" s="37" t="e">
        <f>SUMIFS([1]IPCA_EXP!$C:$C,[1]IPCA_EXP!$A:$A,B51,[1]IPCA_EXP!$B:$B,C51)</f>
        <v>#VALUE!</v>
      </c>
      <c r="E51" s="2" t="e">
        <f t="shared" si="1"/>
        <v>#VALUE!</v>
      </c>
    </row>
    <row r="52" spans="1:5" x14ac:dyDescent="0.25">
      <c r="A52" s="1">
        <f t="shared" si="0"/>
        <v>41609</v>
      </c>
      <c r="B52">
        <f>[1]IPCA_EXP!A50</f>
        <v>2013</v>
      </c>
      <c r="C52">
        <f>[1]IPCA_EXP!B50</f>
        <v>4</v>
      </c>
      <c r="D52" s="37" t="e">
        <f>SUMIFS([1]IPCA_EXP!$C:$C,[1]IPCA_EXP!$A:$A,B52,[1]IPCA_EXP!$B:$B,C52)</f>
        <v>#VALUE!</v>
      </c>
      <c r="E52" s="2" t="e">
        <f t="shared" si="1"/>
        <v>#VALUE!</v>
      </c>
    </row>
    <row r="53" spans="1:5" x14ac:dyDescent="0.25">
      <c r="A53" s="1">
        <f t="shared" si="0"/>
        <v>41699</v>
      </c>
      <c r="B53">
        <f>[1]IPCA_EXP!A51</f>
        <v>2014</v>
      </c>
      <c r="C53">
        <f>[1]IPCA_EXP!B51</f>
        <v>1</v>
      </c>
      <c r="D53" s="37" t="e">
        <f>SUMIFS([1]IPCA_EXP!$C:$C,[1]IPCA_EXP!$A:$A,B53,[1]IPCA_EXP!$B:$B,C53)</f>
        <v>#VALUE!</v>
      </c>
      <c r="E53" s="2" t="e">
        <f t="shared" si="1"/>
        <v>#VALUE!</v>
      </c>
    </row>
    <row r="54" spans="1:5" x14ac:dyDescent="0.25">
      <c r="A54" s="1">
        <f t="shared" si="0"/>
        <v>41791</v>
      </c>
      <c r="B54">
        <f>[1]IPCA_EXP!A52</f>
        <v>2014</v>
      </c>
      <c r="C54">
        <f>[1]IPCA_EXP!B52</f>
        <v>2</v>
      </c>
      <c r="D54" s="37" t="e">
        <f>SUMIFS([1]IPCA_EXP!$C:$C,[1]IPCA_EXP!$A:$A,B54,[1]IPCA_EXP!$B:$B,C54)</f>
        <v>#VALUE!</v>
      </c>
      <c r="E54" s="2" t="e">
        <f t="shared" si="1"/>
        <v>#VALUE!</v>
      </c>
    </row>
    <row r="55" spans="1:5" x14ac:dyDescent="0.25">
      <c r="A55" s="1">
        <f t="shared" si="0"/>
        <v>41883</v>
      </c>
      <c r="B55">
        <f>[1]IPCA_EXP!A53</f>
        <v>2014</v>
      </c>
      <c r="C55">
        <f>[1]IPCA_EXP!B53</f>
        <v>3</v>
      </c>
      <c r="D55" s="37" t="e">
        <f>SUMIFS([1]IPCA_EXP!$C:$C,[1]IPCA_EXP!$A:$A,B55,[1]IPCA_EXP!$B:$B,C55)</f>
        <v>#VALUE!</v>
      </c>
      <c r="E55" s="2" t="e">
        <f t="shared" si="1"/>
        <v>#VALUE!</v>
      </c>
    </row>
    <row r="56" spans="1:5" x14ac:dyDescent="0.25">
      <c r="A56" s="1">
        <f t="shared" si="0"/>
        <v>41974</v>
      </c>
      <c r="B56">
        <f>[1]IPCA_EXP!A54</f>
        <v>2014</v>
      </c>
      <c r="C56">
        <f>[1]IPCA_EXP!B54</f>
        <v>4</v>
      </c>
      <c r="D56" s="37" t="e">
        <f>SUMIFS([1]IPCA_EXP!$C:$C,[1]IPCA_EXP!$A:$A,B56,[1]IPCA_EXP!$B:$B,C56)</f>
        <v>#VALUE!</v>
      </c>
      <c r="E56" s="2" t="e">
        <f t="shared" si="1"/>
        <v>#VALUE!</v>
      </c>
    </row>
    <row r="57" spans="1:5" x14ac:dyDescent="0.25">
      <c r="A57" s="1">
        <f t="shared" si="0"/>
        <v>42064</v>
      </c>
      <c r="B57">
        <f>[1]IPCA_EXP!A55</f>
        <v>2015</v>
      </c>
      <c r="C57">
        <f>[1]IPCA_EXP!B55</f>
        <v>1</v>
      </c>
      <c r="D57" s="37" t="e">
        <f>SUMIFS([1]IPCA_EXP!$C:$C,[1]IPCA_EXP!$A:$A,B57,[1]IPCA_EXP!$B:$B,C57)</f>
        <v>#VALUE!</v>
      </c>
      <c r="E57" s="2" t="e">
        <f t="shared" si="1"/>
        <v>#VALUE!</v>
      </c>
    </row>
    <row r="58" spans="1:5" x14ac:dyDescent="0.25">
      <c r="A58" s="1">
        <f t="shared" si="0"/>
        <v>42156</v>
      </c>
      <c r="B58">
        <f>[1]IPCA_EXP!A56</f>
        <v>2015</v>
      </c>
      <c r="C58">
        <f>[1]IPCA_EXP!B56</f>
        <v>2</v>
      </c>
      <c r="D58" s="37" t="e">
        <f>SUMIFS([1]IPCA_EXP!$C:$C,[1]IPCA_EXP!$A:$A,B58,[1]IPCA_EXP!$B:$B,C58)</f>
        <v>#VALUE!</v>
      </c>
      <c r="E58" s="2" t="e">
        <f t="shared" si="1"/>
        <v>#VALUE!</v>
      </c>
    </row>
    <row r="59" spans="1:5" x14ac:dyDescent="0.25">
      <c r="A59" s="1">
        <f t="shared" si="0"/>
        <v>42248</v>
      </c>
      <c r="B59">
        <f>[1]IPCA_EXP!A57</f>
        <v>2015</v>
      </c>
      <c r="C59">
        <f>[1]IPCA_EXP!B57</f>
        <v>3</v>
      </c>
      <c r="D59" s="37" t="e">
        <f>SUMIFS([1]IPCA_EXP!$C:$C,[1]IPCA_EXP!$A:$A,B59,[1]IPCA_EXP!$B:$B,C59)</f>
        <v>#VALUE!</v>
      </c>
      <c r="E59" s="2" t="e">
        <f t="shared" si="1"/>
        <v>#VALUE!</v>
      </c>
    </row>
    <row r="60" spans="1:5" x14ac:dyDescent="0.25">
      <c r="A60" s="1">
        <f t="shared" si="0"/>
        <v>42339</v>
      </c>
      <c r="B60">
        <f>[1]IPCA_EXP!A58</f>
        <v>2015</v>
      </c>
      <c r="C60">
        <f>[1]IPCA_EXP!B58</f>
        <v>4</v>
      </c>
      <c r="D60" s="37" t="e">
        <f>SUMIFS([1]IPCA_EXP!$C:$C,[1]IPCA_EXP!$A:$A,B60,[1]IPCA_EXP!$B:$B,C60)</f>
        <v>#VALUE!</v>
      </c>
      <c r="E60" s="2" t="e">
        <f t="shared" si="1"/>
        <v>#VALUE!</v>
      </c>
    </row>
    <row r="61" spans="1:5" x14ac:dyDescent="0.25">
      <c r="A61" s="1">
        <f t="shared" si="0"/>
        <v>42430</v>
      </c>
      <c r="B61">
        <f>[1]IPCA_EXP!A59</f>
        <v>2016</v>
      </c>
      <c r="C61">
        <f>[1]IPCA_EXP!B59</f>
        <v>1</v>
      </c>
      <c r="D61" s="37" t="e">
        <f>SUMIFS([1]IPCA_EXP!$C:$C,[1]IPCA_EXP!$A:$A,B61,[1]IPCA_EXP!$B:$B,C61)</f>
        <v>#VALUE!</v>
      </c>
      <c r="E61" s="2" t="e">
        <f t="shared" si="1"/>
        <v>#VALUE!</v>
      </c>
    </row>
    <row r="62" spans="1:5" x14ac:dyDescent="0.25">
      <c r="A62" s="1">
        <f t="shared" si="0"/>
        <v>42522</v>
      </c>
      <c r="B62">
        <f>[1]IPCA_EXP!A60</f>
        <v>2016</v>
      </c>
      <c r="C62">
        <f>[1]IPCA_EXP!B60</f>
        <v>2</v>
      </c>
      <c r="D62" s="37" t="e">
        <f>SUMIFS([1]IPCA_EXP!$C:$C,[1]IPCA_EXP!$A:$A,B62,[1]IPCA_EXP!$B:$B,C62)</f>
        <v>#VALUE!</v>
      </c>
      <c r="E62" s="2" t="e">
        <f t="shared" si="1"/>
        <v>#VALUE!</v>
      </c>
    </row>
    <row r="63" spans="1:5" x14ac:dyDescent="0.25">
      <c r="A63" s="1">
        <f t="shared" si="0"/>
        <v>42614</v>
      </c>
      <c r="B63">
        <f>[1]IPCA_EXP!A61</f>
        <v>2016</v>
      </c>
      <c r="C63">
        <f>[1]IPCA_EXP!B61</f>
        <v>3</v>
      </c>
      <c r="D63" s="37" t="e">
        <f>SUMIFS([1]IPCA_EXP!$C:$C,[1]IPCA_EXP!$A:$A,B63,[1]IPCA_EXP!$B:$B,C63)</f>
        <v>#VALUE!</v>
      </c>
      <c r="E63" s="2" t="e">
        <f t="shared" si="1"/>
        <v>#VALUE!</v>
      </c>
    </row>
    <row r="64" spans="1:5" x14ac:dyDescent="0.25">
      <c r="A64" s="1">
        <f t="shared" si="0"/>
        <v>42705</v>
      </c>
      <c r="B64">
        <f>[1]IPCA_EXP!A62</f>
        <v>2016</v>
      </c>
      <c r="C64">
        <f>[1]IPCA_EXP!B62</f>
        <v>4</v>
      </c>
      <c r="D64" s="37" t="e">
        <f>SUMIFS([1]IPCA_EXP!$C:$C,[1]IPCA_EXP!$A:$A,B64,[1]IPCA_EXP!$B:$B,C64)</f>
        <v>#VALUE!</v>
      </c>
      <c r="E64" s="2" t="e">
        <f t="shared" si="1"/>
        <v>#VALUE!</v>
      </c>
    </row>
    <row r="65" spans="1:5" x14ac:dyDescent="0.25">
      <c r="A65" s="1">
        <f t="shared" si="0"/>
        <v>42795</v>
      </c>
      <c r="B65">
        <f>[1]IPCA_EXP!A63</f>
        <v>2017</v>
      </c>
      <c r="C65">
        <f>[1]IPCA_EXP!B63</f>
        <v>1</v>
      </c>
      <c r="D65" s="37" t="e">
        <f>SUMIFS([1]IPCA_EXP!$C:$C,[1]IPCA_EXP!$A:$A,B65,[1]IPCA_EXP!$B:$B,C65)</f>
        <v>#VALUE!</v>
      </c>
      <c r="E65" s="2" t="e">
        <f t="shared" si="1"/>
        <v>#VALUE!</v>
      </c>
    </row>
    <row r="66" spans="1:5" x14ac:dyDescent="0.25">
      <c r="A66" s="1">
        <f t="shared" si="0"/>
        <v>42887</v>
      </c>
      <c r="B66">
        <f>[1]IPCA_EXP!A64</f>
        <v>2017</v>
      </c>
      <c r="C66">
        <f>[1]IPCA_EXP!B64</f>
        <v>2</v>
      </c>
      <c r="D66" s="37" t="e">
        <f>SUMIFS([1]IPCA_EXP!$C:$C,[1]IPCA_EXP!$A:$A,B66,[1]IPCA_EXP!$B:$B,C66)</f>
        <v>#VALUE!</v>
      </c>
      <c r="E66" s="2" t="e">
        <f t="shared" si="1"/>
        <v>#VALUE!</v>
      </c>
    </row>
    <row r="67" spans="1:5" x14ac:dyDescent="0.25">
      <c r="A67" s="1">
        <f t="shared" si="0"/>
        <v>42979</v>
      </c>
      <c r="B67">
        <f>[1]IPCA_EXP!A65</f>
        <v>2017</v>
      </c>
      <c r="C67">
        <f>[1]IPCA_EXP!B65</f>
        <v>3</v>
      </c>
      <c r="D67" s="37" t="e">
        <f>SUMIFS([1]IPCA_EXP!$C:$C,[1]IPCA_EXP!$A:$A,B67,[1]IPCA_EXP!$B:$B,C67)</f>
        <v>#VALUE!</v>
      </c>
      <c r="E67" s="2" t="e">
        <f t="shared" si="1"/>
        <v>#VALUE!</v>
      </c>
    </row>
    <row r="68" spans="1:5" x14ac:dyDescent="0.25">
      <c r="A68" s="1">
        <f t="shared" si="0"/>
        <v>43070</v>
      </c>
      <c r="B68">
        <f>[1]IPCA_EXP!A66</f>
        <v>2017</v>
      </c>
      <c r="C68">
        <f>[1]IPCA_EXP!B66</f>
        <v>4</v>
      </c>
      <c r="D68" s="37" t="e">
        <f>SUMIFS([1]IPCA_EXP!$C:$C,[1]IPCA_EXP!$A:$A,B68,[1]IPCA_EXP!$B:$B,C68)</f>
        <v>#VALUE!</v>
      </c>
      <c r="E68" s="2" t="e">
        <f t="shared" si="1"/>
        <v>#VALUE!</v>
      </c>
    </row>
    <row r="69" spans="1:5" x14ac:dyDescent="0.25">
      <c r="A69" s="1">
        <f t="shared" ref="A69:A132" si="2">IFERROR(DATE(B69,C69*3,1),"")</f>
        <v>43160</v>
      </c>
      <c r="B69">
        <f>[1]IPCA_EXP!A67</f>
        <v>2018</v>
      </c>
      <c r="C69">
        <f>[1]IPCA_EXP!B67</f>
        <v>1</v>
      </c>
      <c r="D69" s="37" t="e">
        <f>SUMIFS([1]IPCA_EXP!$C:$C,[1]IPCA_EXP!$A:$A,B69,[1]IPCA_EXP!$B:$B,C69)</f>
        <v>#VALUE!</v>
      </c>
      <c r="E69" s="2" t="e">
        <f t="shared" ref="E69:E132" si="3">((1+D69/100)^(1/4)-1)*100</f>
        <v>#VALUE!</v>
      </c>
    </row>
    <row r="70" spans="1:5" x14ac:dyDescent="0.25">
      <c r="A70" s="1">
        <f t="shared" si="2"/>
        <v>43252</v>
      </c>
      <c r="B70">
        <f>[1]IPCA_EXP!A68</f>
        <v>2018</v>
      </c>
      <c r="C70">
        <f>[1]IPCA_EXP!B68</f>
        <v>2</v>
      </c>
      <c r="D70" s="37" t="e">
        <f>SUMIFS([1]IPCA_EXP!$C:$C,[1]IPCA_EXP!$A:$A,B70,[1]IPCA_EXP!$B:$B,C70)</f>
        <v>#VALUE!</v>
      </c>
      <c r="E70" s="2" t="e">
        <f t="shared" si="3"/>
        <v>#VALUE!</v>
      </c>
    </row>
    <row r="71" spans="1:5" x14ac:dyDescent="0.25">
      <c r="A71" s="1">
        <f t="shared" si="2"/>
        <v>43344</v>
      </c>
      <c r="B71">
        <f>[1]IPCA_EXP!A69</f>
        <v>2018</v>
      </c>
      <c r="C71">
        <f>[1]IPCA_EXP!B69</f>
        <v>3</v>
      </c>
      <c r="D71" s="37" t="e">
        <f>SUMIFS([1]IPCA_EXP!$C:$C,[1]IPCA_EXP!$A:$A,B71,[1]IPCA_EXP!$B:$B,C71)</f>
        <v>#VALUE!</v>
      </c>
      <c r="E71" s="2" t="e">
        <f t="shared" si="3"/>
        <v>#VALUE!</v>
      </c>
    </row>
    <row r="72" spans="1:5" x14ac:dyDescent="0.25">
      <c r="A72" s="1">
        <f t="shared" si="2"/>
        <v>43435</v>
      </c>
      <c r="B72">
        <f>[1]IPCA_EXP!A70</f>
        <v>2018</v>
      </c>
      <c r="C72">
        <f>[1]IPCA_EXP!B70</f>
        <v>4</v>
      </c>
      <c r="D72" s="37" t="e">
        <f>SUMIFS([1]IPCA_EXP!$C:$C,[1]IPCA_EXP!$A:$A,B72,[1]IPCA_EXP!$B:$B,C72)</f>
        <v>#VALUE!</v>
      </c>
      <c r="E72" s="2" t="e">
        <f t="shared" si="3"/>
        <v>#VALUE!</v>
      </c>
    </row>
    <row r="73" spans="1:5" x14ac:dyDescent="0.25">
      <c r="A73" s="1">
        <f t="shared" si="2"/>
        <v>43525</v>
      </c>
      <c r="B73">
        <f>[1]IPCA_EXP!A71</f>
        <v>2019</v>
      </c>
      <c r="C73">
        <f>[1]IPCA_EXP!B71</f>
        <v>1</v>
      </c>
      <c r="D73" s="37" t="e">
        <f>SUMIFS([1]IPCA_EXP!$C:$C,[1]IPCA_EXP!$A:$A,B73,[1]IPCA_EXP!$B:$B,C73)</f>
        <v>#VALUE!</v>
      </c>
      <c r="E73" s="2" t="e">
        <f t="shared" si="3"/>
        <v>#VALUE!</v>
      </c>
    </row>
    <row r="74" spans="1:5" x14ac:dyDescent="0.25">
      <c r="A74" s="1">
        <f t="shared" si="2"/>
        <v>43617</v>
      </c>
      <c r="B74">
        <f>[1]IPCA_EXP!A72</f>
        <v>2019</v>
      </c>
      <c r="C74">
        <f>[1]IPCA_EXP!B72</f>
        <v>2</v>
      </c>
      <c r="D74" s="37" t="e">
        <f>SUMIFS([1]IPCA_EXP!$C:$C,[1]IPCA_EXP!$A:$A,B74,[1]IPCA_EXP!$B:$B,C74)</f>
        <v>#VALUE!</v>
      </c>
      <c r="E74" s="2" t="e">
        <f t="shared" si="3"/>
        <v>#VALUE!</v>
      </c>
    </row>
    <row r="75" spans="1:5" x14ac:dyDescent="0.25">
      <c r="A75" s="1">
        <f t="shared" si="2"/>
        <v>43709</v>
      </c>
      <c r="B75">
        <f>[1]IPCA_EXP!A73</f>
        <v>2019</v>
      </c>
      <c r="C75">
        <f>[1]IPCA_EXP!B73</f>
        <v>3</v>
      </c>
      <c r="D75" s="37" t="e">
        <f>SUMIFS([1]IPCA_EXP!$C:$C,[1]IPCA_EXP!$A:$A,B75,[1]IPCA_EXP!$B:$B,C75)</f>
        <v>#VALUE!</v>
      </c>
      <c r="E75" s="2" t="e">
        <f t="shared" si="3"/>
        <v>#VALUE!</v>
      </c>
    </row>
    <row r="76" spans="1:5" x14ac:dyDescent="0.25">
      <c r="A76" s="1">
        <f t="shared" si="2"/>
        <v>43800</v>
      </c>
      <c r="B76">
        <f>[1]IPCA_EXP!A74</f>
        <v>2019</v>
      </c>
      <c r="C76">
        <f>[1]IPCA_EXP!B74</f>
        <v>4</v>
      </c>
      <c r="D76" s="37" t="e">
        <f>SUMIFS([1]IPCA_EXP!$C:$C,[1]IPCA_EXP!$A:$A,B76,[1]IPCA_EXP!$B:$B,C76)</f>
        <v>#VALUE!</v>
      </c>
      <c r="E76" s="2" t="e">
        <f t="shared" si="3"/>
        <v>#VALUE!</v>
      </c>
    </row>
    <row r="77" spans="1:5" x14ac:dyDescent="0.25">
      <c r="A77" s="1">
        <f t="shared" si="2"/>
        <v>43891</v>
      </c>
      <c r="B77">
        <f>[1]IPCA_EXP!A75</f>
        <v>2020</v>
      </c>
      <c r="C77">
        <f>[1]IPCA_EXP!B75</f>
        <v>1</v>
      </c>
      <c r="D77" s="37" t="e">
        <f>SUMIFS([1]IPCA_EXP!$C:$C,[1]IPCA_EXP!$A:$A,B77,[1]IPCA_EXP!$B:$B,C77)</f>
        <v>#VALUE!</v>
      </c>
      <c r="E77" s="2" t="e">
        <f t="shared" si="3"/>
        <v>#VALUE!</v>
      </c>
    </row>
    <row r="78" spans="1:5" x14ac:dyDescent="0.25">
      <c r="A78" s="1">
        <f t="shared" si="2"/>
        <v>43983</v>
      </c>
      <c r="B78">
        <f>[1]IPCA_EXP!A76</f>
        <v>2020</v>
      </c>
      <c r="C78">
        <f>[1]IPCA_EXP!B76</f>
        <v>2</v>
      </c>
      <c r="D78" s="37" t="e">
        <f>SUMIFS([1]IPCA_EXP!$C:$C,[1]IPCA_EXP!$A:$A,B78,[1]IPCA_EXP!$B:$B,C78)</f>
        <v>#VALUE!</v>
      </c>
      <c r="E78" s="2" t="e">
        <f t="shared" si="3"/>
        <v>#VALUE!</v>
      </c>
    </row>
    <row r="79" spans="1:5" x14ac:dyDescent="0.25">
      <c r="A79" s="1">
        <f t="shared" si="2"/>
        <v>44075</v>
      </c>
      <c r="B79">
        <f>[1]IPCA_EXP!A77</f>
        <v>2020</v>
      </c>
      <c r="C79">
        <f>[1]IPCA_EXP!B77</f>
        <v>3</v>
      </c>
      <c r="D79" s="37" t="e">
        <f>SUMIFS([1]IPCA_EXP!$C:$C,[1]IPCA_EXP!$A:$A,B79,[1]IPCA_EXP!$B:$B,C79)</f>
        <v>#VALUE!</v>
      </c>
      <c r="E79" s="2" t="e">
        <f t="shared" si="3"/>
        <v>#VALUE!</v>
      </c>
    </row>
    <row r="80" spans="1:5" x14ac:dyDescent="0.25">
      <c r="A80" s="1">
        <f t="shared" si="2"/>
        <v>44166</v>
      </c>
      <c r="B80">
        <f>[1]IPCA_EXP!A78</f>
        <v>2020</v>
      </c>
      <c r="C80">
        <f>[1]IPCA_EXP!B78</f>
        <v>4</v>
      </c>
      <c r="D80" s="37" t="e">
        <f>SUMIFS([1]IPCA_EXP!$C:$C,[1]IPCA_EXP!$A:$A,B80,[1]IPCA_EXP!$B:$B,C80)</f>
        <v>#VALUE!</v>
      </c>
      <c r="E80" s="2" t="e">
        <f t="shared" si="3"/>
        <v>#VALUE!</v>
      </c>
    </row>
    <row r="81" spans="1:8" x14ac:dyDescent="0.25">
      <c r="A81" s="1">
        <f t="shared" si="2"/>
        <v>44256</v>
      </c>
      <c r="B81">
        <f>[1]IPCA_EXP!A79</f>
        <v>2021</v>
      </c>
      <c r="C81">
        <f>[1]IPCA_EXP!B79</f>
        <v>1</v>
      </c>
      <c r="D81" s="37" t="e">
        <f>SUMIFS([1]IPCA_EXP!$C:$C,[1]IPCA_EXP!$A:$A,B81,[1]IPCA_EXP!$B:$B,C81)</f>
        <v>#VALUE!</v>
      </c>
      <c r="E81" s="2" t="e">
        <f t="shared" si="3"/>
        <v>#VALUE!</v>
      </c>
    </row>
    <row r="82" spans="1:8" x14ac:dyDescent="0.25">
      <c r="A82" s="1">
        <f t="shared" si="2"/>
        <v>44348</v>
      </c>
      <c r="B82">
        <f>[1]IPCA_EXP!A80</f>
        <v>2021</v>
      </c>
      <c r="C82">
        <f>[1]IPCA_EXP!B80</f>
        <v>2</v>
      </c>
      <c r="D82" s="37" t="e">
        <f>SUMIFS([1]IPCA_EXP!$C:$C,[1]IPCA_EXP!$A:$A,B82,[1]IPCA_EXP!$B:$B,C82)</f>
        <v>#VALUE!</v>
      </c>
      <c r="E82" s="2" t="e">
        <f t="shared" si="3"/>
        <v>#VALUE!</v>
      </c>
    </row>
    <row r="83" spans="1:8" x14ac:dyDescent="0.25">
      <c r="A83" s="1">
        <f t="shared" si="2"/>
        <v>44440</v>
      </c>
      <c r="B83">
        <f>[1]IPCA_EXP!A81</f>
        <v>2021</v>
      </c>
      <c r="C83">
        <f>[1]IPCA_EXP!B81</f>
        <v>3</v>
      </c>
      <c r="D83" s="37" t="e">
        <f>SUMIFS([1]IPCA_EXP!$C:$C,[1]IPCA_EXP!$A:$A,B83,[1]IPCA_EXP!$B:$B,C83)</f>
        <v>#VALUE!</v>
      </c>
      <c r="E83" s="2" t="e">
        <f t="shared" si="3"/>
        <v>#VALUE!</v>
      </c>
    </row>
    <row r="84" spans="1:8" x14ac:dyDescent="0.25">
      <c r="A84" s="1">
        <f t="shared" si="2"/>
        <v>44531</v>
      </c>
      <c r="B84">
        <f>[1]IPCA_EXP!A82</f>
        <v>2021</v>
      </c>
      <c r="C84">
        <f>[1]IPCA_EXP!B82</f>
        <v>4</v>
      </c>
      <c r="D84" s="37" t="e">
        <f>SUMIFS([1]IPCA_EXP!$C:$C,[1]IPCA_EXP!$A:$A,B84,[1]IPCA_EXP!$B:$B,C84)</f>
        <v>#VALUE!</v>
      </c>
      <c r="E84" s="2" t="e">
        <f t="shared" si="3"/>
        <v>#VALUE!</v>
      </c>
      <c r="H84" s="2"/>
    </row>
    <row r="85" spans="1:8" x14ac:dyDescent="0.25">
      <c r="A85" s="1">
        <f t="shared" si="2"/>
        <v>44621</v>
      </c>
      <c r="B85">
        <f>[1]IPCA_EXP!A83</f>
        <v>2022</v>
      </c>
      <c r="C85">
        <f>[1]IPCA_EXP!B83</f>
        <v>1</v>
      </c>
      <c r="D85" s="37" t="e">
        <f>SUMIFS([1]IPCA_EXP!$C:$C,[1]IPCA_EXP!$A:$A,B85,[1]IPCA_EXP!$B:$B,C85)</f>
        <v>#VALUE!</v>
      </c>
      <c r="E85" s="2" t="e">
        <f t="shared" si="3"/>
        <v>#VALUE!</v>
      </c>
    </row>
    <row r="86" spans="1:8" x14ac:dyDescent="0.25">
      <c r="A86" s="1">
        <f t="shared" si="2"/>
        <v>44713</v>
      </c>
      <c r="B86">
        <f>[1]IPCA_EXP!A84</f>
        <v>2022</v>
      </c>
      <c r="C86">
        <f>[1]IPCA_EXP!B84</f>
        <v>2</v>
      </c>
      <c r="D86" s="37" t="e">
        <f>SUMIFS([1]IPCA_EXP!$C:$C,[1]IPCA_EXP!$A:$A,B86,[1]IPCA_EXP!$B:$B,C86)</f>
        <v>#VALUE!</v>
      </c>
      <c r="E86" s="2" t="e">
        <f t="shared" si="3"/>
        <v>#VALUE!</v>
      </c>
    </row>
    <row r="87" spans="1:8" x14ac:dyDescent="0.25">
      <c r="A87" s="1">
        <f t="shared" si="2"/>
        <v>44805</v>
      </c>
      <c r="B87">
        <f>[1]IPCA_EXP!A85</f>
        <v>2022</v>
      </c>
      <c r="C87">
        <f>[1]IPCA_EXP!B85</f>
        <v>3</v>
      </c>
      <c r="D87" s="37" t="e">
        <f>SUMIFS([1]IPCA_EXP!$C:$C,[1]IPCA_EXP!$A:$A,B87,[1]IPCA_EXP!$B:$B,C87)</f>
        <v>#VALUE!</v>
      </c>
      <c r="E87" s="2" t="e">
        <f t="shared" si="3"/>
        <v>#VALUE!</v>
      </c>
    </row>
    <row r="88" spans="1:8" x14ac:dyDescent="0.25">
      <c r="A88" s="1">
        <f t="shared" si="2"/>
        <v>44896</v>
      </c>
      <c r="B88">
        <f>[1]IPCA_EXP!A86</f>
        <v>2022</v>
      </c>
      <c r="C88">
        <f>[1]IPCA_EXP!B86</f>
        <v>4</v>
      </c>
      <c r="D88" s="37" t="e">
        <f>SUMIFS([1]IPCA_EXP!$C:$C,[1]IPCA_EXP!$A:$A,B88,[1]IPCA_EXP!$B:$B,C88)</f>
        <v>#VALUE!</v>
      </c>
      <c r="E88" s="2" t="e">
        <f t="shared" si="3"/>
        <v>#VALUE!</v>
      </c>
    </row>
    <row r="89" spans="1:8" x14ac:dyDescent="0.25">
      <c r="A89" s="1">
        <f t="shared" si="2"/>
        <v>44986</v>
      </c>
      <c r="B89">
        <f>[1]IPCA_EXP!A87</f>
        <v>2023</v>
      </c>
      <c r="C89">
        <f>[1]IPCA_EXP!B87</f>
        <v>1</v>
      </c>
      <c r="D89" s="37" t="e">
        <f>SUMIFS([1]IPCA_EXP!$C:$C,[1]IPCA_EXP!$A:$A,B89,[1]IPCA_EXP!$B:$B,C89)</f>
        <v>#VALUE!</v>
      </c>
      <c r="E89" s="2" t="e">
        <f t="shared" si="3"/>
        <v>#VALUE!</v>
      </c>
    </row>
    <row r="90" spans="1:8" x14ac:dyDescent="0.25">
      <c r="A90" s="1" t="str">
        <f t="shared" si="2"/>
        <v/>
      </c>
      <c r="B90">
        <f>[1]IPCA_EXP!A88</f>
        <v>0</v>
      </c>
      <c r="C90">
        <f>[1]IPCA_EXP!B88</f>
        <v>0</v>
      </c>
      <c r="D90" s="37" t="e">
        <f>SUMIFS([1]IPCA_EXP!$C:$C,[1]IPCA_EXP!$A:$A,B90,[1]IPCA_EXP!$B:$B,C90)</f>
        <v>#VALUE!</v>
      </c>
      <c r="E90" s="2" t="e">
        <f t="shared" si="3"/>
        <v>#VALUE!</v>
      </c>
    </row>
    <row r="91" spans="1:8" x14ac:dyDescent="0.25">
      <c r="A91" s="1" t="str">
        <f t="shared" si="2"/>
        <v/>
      </c>
      <c r="B91">
        <f>[1]IPCA_EXP!A89</f>
        <v>0</v>
      </c>
      <c r="C91">
        <f>[1]IPCA_EXP!B89</f>
        <v>0</v>
      </c>
      <c r="D91" s="37" t="e">
        <f>SUMIFS([1]IPCA_EXP!$C:$C,[1]IPCA_EXP!$A:$A,B91,[1]IPCA_EXP!$B:$B,C91)</f>
        <v>#VALUE!</v>
      </c>
      <c r="E91" s="2" t="e">
        <f t="shared" si="3"/>
        <v>#VALUE!</v>
      </c>
    </row>
    <row r="92" spans="1:8" x14ac:dyDescent="0.25">
      <c r="A92" s="1" t="str">
        <f t="shared" si="2"/>
        <v/>
      </c>
      <c r="B92">
        <f>[1]IPCA_EXP!A90</f>
        <v>0</v>
      </c>
      <c r="C92">
        <f>[1]IPCA_EXP!B90</f>
        <v>0</v>
      </c>
      <c r="D92" s="37" t="e">
        <f>SUMIFS([1]IPCA_EXP!$C:$C,[1]IPCA_EXP!$A:$A,B92,[1]IPCA_EXP!$B:$B,C92)</f>
        <v>#VALUE!</v>
      </c>
      <c r="E92" s="2" t="e">
        <f t="shared" si="3"/>
        <v>#VALUE!</v>
      </c>
    </row>
    <row r="93" spans="1:8" x14ac:dyDescent="0.25">
      <c r="A93" s="1" t="str">
        <f t="shared" si="2"/>
        <v/>
      </c>
      <c r="B93">
        <f>[1]IPCA_EXP!A91</f>
        <v>0</v>
      </c>
      <c r="C93">
        <f>[1]IPCA_EXP!B91</f>
        <v>0</v>
      </c>
      <c r="D93" s="37" t="e">
        <f>SUMIFS([1]IPCA_EXP!$C:$C,[1]IPCA_EXP!$A:$A,B93,[1]IPCA_EXP!$B:$B,C93)</f>
        <v>#VALUE!</v>
      </c>
      <c r="E93" s="2" t="e">
        <f t="shared" si="3"/>
        <v>#VALUE!</v>
      </c>
    </row>
    <row r="94" spans="1:8" x14ac:dyDescent="0.25">
      <c r="A94" s="1" t="str">
        <f t="shared" si="2"/>
        <v/>
      </c>
      <c r="B94">
        <f>[1]IPCA_EXP!A92</f>
        <v>0</v>
      </c>
      <c r="C94">
        <f>[1]IPCA_EXP!B92</f>
        <v>0</v>
      </c>
      <c r="D94" s="37" t="e">
        <f>SUMIFS([1]IPCA_EXP!$C:$C,[1]IPCA_EXP!$A:$A,B94,[1]IPCA_EXP!$B:$B,C94)</f>
        <v>#VALUE!</v>
      </c>
      <c r="E94" s="2" t="e">
        <f t="shared" si="3"/>
        <v>#VALUE!</v>
      </c>
    </row>
    <row r="95" spans="1:8" x14ac:dyDescent="0.25">
      <c r="A95" s="1" t="str">
        <f t="shared" si="2"/>
        <v/>
      </c>
      <c r="B95">
        <f>[1]IPCA_EXP!A93</f>
        <v>0</v>
      </c>
      <c r="C95">
        <f>[1]IPCA_EXP!B93</f>
        <v>0</v>
      </c>
      <c r="D95" s="37" t="e">
        <f>SUMIFS([1]IPCA_EXP!$C:$C,[1]IPCA_EXP!$A:$A,B95,[1]IPCA_EXP!$B:$B,C95)</f>
        <v>#VALUE!</v>
      </c>
      <c r="E95" s="2" t="e">
        <f t="shared" si="3"/>
        <v>#VALUE!</v>
      </c>
    </row>
    <row r="96" spans="1:8" x14ac:dyDescent="0.25">
      <c r="A96" s="1" t="str">
        <f t="shared" si="2"/>
        <v/>
      </c>
      <c r="B96">
        <f>[1]IPCA_EXP!A94</f>
        <v>0</v>
      </c>
      <c r="C96">
        <f>[1]IPCA_EXP!B94</f>
        <v>0</v>
      </c>
      <c r="D96" s="37" t="e">
        <f>SUMIFS([1]IPCA_EXP!$C:$C,[1]IPCA_EXP!$A:$A,B96,[1]IPCA_EXP!$B:$B,C96)</f>
        <v>#VALUE!</v>
      </c>
      <c r="E96" s="2" t="e">
        <f t="shared" si="3"/>
        <v>#VALUE!</v>
      </c>
    </row>
    <row r="97" spans="1:5" x14ac:dyDescent="0.25">
      <c r="A97" s="1" t="str">
        <f t="shared" si="2"/>
        <v/>
      </c>
      <c r="B97">
        <f>[1]IPCA_EXP!A95</f>
        <v>0</v>
      </c>
      <c r="C97">
        <f>[1]IPCA_EXP!B95</f>
        <v>0</v>
      </c>
      <c r="D97" s="37" t="e">
        <f>SUMIFS([1]IPCA_EXP!$C:$C,[1]IPCA_EXP!$A:$A,B97,[1]IPCA_EXP!$B:$B,C97)</f>
        <v>#VALUE!</v>
      </c>
      <c r="E97" s="2" t="e">
        <f t="shared" si="3"/>
        <v>#VALUE!</v>
      </c>
    </row>
    <row r="98" spans="1:5" x14ac:dyDescent="0.25">
      <c r="A98" s="1" t="str">
        <f t="shared" si="2"/>
        <v/>
      </c>
      <c r="B98">
        <f>[1]IPCA_EXP!A96</f>
        <v>0</v>
      </c>
      <c r="C98">
        <f>[1]IPCA_EXP!B96</f>
        <v>0</v>
      </c>
      <c r="D98" s="37" t="e">
        <f>SUMIFS([1]IPCA_EXP!$C:$C,[1]IPCA_EXP!$A:$A,B98,[1]IPCA_EXP!$B:$B,C98)</f>
        <v>#VALUE!</v>
      </c>
      <c r="E98" s="2" t="e">
        <f t="shared" si="3"/>
        <v>#VALUE!</v>
      </c>
    </row>
    <row r="99" spans="1:5" x14ac:dyDescent="0.25">
      <c r="A99" s="1" t="str">
        <f t="shared" si="2"/>
        <v/>
      </c>
      <c r="B99">
        <f>[1]IPCA_EXP!A97</f>
        <v>0</v>
      </c>
      <c r="C99">
        <f>[1]IPCA_EXP!B97</f>
        <v>0</v>
      </c>
      <c r="D99" s="37" t="e">
        <f>SUMIFS([1]IPCA_EXP!$C:$C,[1]IPCA_EXP!$A:$A,B99,[1]IPCA_EXP!$B:$B,C99)</f>
        <v>#VALUE!</v>
      </c>
      <c r="E99" s="2" t="e">
        <f t="shared" si="3"/>
        <v>#VALUE!</v>
      </c>
    </row>
    <row r="100" spans="1:5" x14ac:dyDescent="0.25">
      <c r="A100" s="1" t="str">
        <f t="shared" si="2"/>
        <v/>
      </c>
      <c r="B100">
        <f>[1]IPCA_EXP!A98</f>
        <v>0</v>
      </c>
      <c r="C100">
        <f>[1]IPCA_EXP!B98</f>
        <v>0</v>
      </c>
      <c r="D100" s="37" t="e">
        <f>SUMIFS([1]IPCA_EXP!$C:$C,[1]IPCA_EXP!$A:$A,B100,[1]IPCA_EXP!$B:$B,C100)</f>
        <v>#VALUE!</v>
      </c>
      <c r="E100" s="2" t="e">
        <f t="shared" si="3"/>
        <v>#VALUE!</v>
      </c>
    </row>
    <row r="101" spans="1:5" x14ac:dyDescent="0.25">
      <c r="A101" s="1" t="str">
        <f t="shared" si="2"/>
        <v/>
      </c>
      <c r="B101">
        <f>[1]IPCA_EXP!A99</f>
        <v>0</v>
      </c>
      <c r="C101">
        <f>[1]IPCA_EXP!B99</f>
        <v>0</v>
      </c>
      <c r="D101" s="37" t="e">
        <f>SUMIFS([1]IPCA_EXP!$C:$C,[1]IPCA_EXP!$A:$A,B101,[1]IPCA_EXP!$B:$B,C101)</f>
        <v>#VALUE!</v>
      </c>
      <c r="E101" s="2" t="e">
        <f t="shared" si="3"/>
        <v>#VALUE!</v>
      </c>
    </row>
    <row r="102" spans="1:5" x14ac:dyDescent="0.25">
      <c r="A102" s="1" t="str">
        <f t="shared" si="2"/>
        <v/>
      </c>
      <c r="B102">
        <f>[1]IPCA_EXP!A100</f>
        <v>0</v>
      </c>
      <c r="C102">
        <f>[1]IPCA_EXP!B100</f>
        <v>0</v>
      </c>
      <c r="D102" s="37" t="e">
        <f>SUMIFS([1]IPCA_EXP!$C:$C,[1]IPCA_EXP!$A:$A,B102,[1]IPCA_EXP!$B:$B,C102)</f>
        <v>#VALUE!</v>
      </c>
      <c r="E102" s="2" t="e">
        <f t="shared" si="3"/>
        <v>#VALUE!</v>
      </c>
    </row>
    <row r="103" spans="1:5" x14ac:dyDescent="0.25">
      <c r="A103" s="1" t="str">
        <f t="shared" si="2"/>
        <v/>
      </c>
      <c r="B103">
        <f>[1]IPCA_EXP!A101</f>
        <v>0</v>
      </c>
      <c r="C103">
        <f>[1]IPCA_EXP!B101</f>
        <v>0</v>
      </c>
      <c r="D103" s="37" t="e">
        <f>SUMIFS([1]IPCA_EXP!$C:$C,[1]IPCA_EXP!$A:$A,B103,[1]IPCA_EXP!$B:$B,C103)</f>
        <v>#VALUE!</v>
      </c>
      <c r="E103" s="2" t="e">
        <f t="shared" si="3"/>
        <v>#VALUE!</v>
      </c>
    </row>
    <row r="104" spans="1:5" x14ac:dyDescent="0.25">
      <c r="A104" s="1" t="str">
        <f t="shared" si="2"/>
        <v/>
      </c>
      <c r="B104">
        <f>[1]IPCA_EXP!A102</f>
        <v>0</v>
      </c>
      <c r="C104">
        <f>[1]IPCA_EXP!B102</f>
        <v>0</v>
      </c>
      <c r="D104" s="37" t="e">
        <f>SUMIFS([1]IPCA_EXP!$C:$C,[1]IPCA_EXP!$A:$A,B104,[1]IPCA_EXP!$B:$B,C104)</f>
        <v>#VALUE!</v>
      </c>
      <c r="E104" s="2" t="e">
        <f t="shared" si="3"/>
        <v>#VALUE!</v>
      </c>
    </row>
    <row r="105" spans="1:5" x14ac:dyDescent="0.25">
      <c r="A105" s="1" t="str">
        <f t="shared" si="2"/>
        <v/>
      </c>
      <c r="B105">
        <f>[1]IPCA_EXP!A103</f>
        <v>0</v>
      </c>
      <c r="C105">
        <f>[1]IPCA_EXP!B103</f>
        <v>0</v>
      </c>
      <c r="D105" s="37" t="e">
        <f>SUMIFS([1]IPCA_EXP!$C:$C,[1]IPCA_EXP!$A:$A,B105,[1]IPCA_EXP!$B:$B,C105)</f>
        <v>#VALUE!</v>
      </c>
      <c r="E105" s="2" t="e">
        <f t="shared" si="3"/>
        <v>#VALUE!</v>
      </c>
    </row>
    <row r="106" spans="1:5" x14ac:dyDescent="0.25">
      <c r="A106" s="1" t="str">
        <f t="shared" si="2"/>
        <v/>
      </c>
      <c r="B106">
        <f>[1]IPCA_EXP!A104</f>
        <v>0</v>
      </c>
      <c r="C106">
        <f>[1]IPCA_EXP!B104</f>
        <v>0</v>
      </c>
      <c r="D106" s="37" t="e">
        <f>SUMIFS([1]IPCA_EXP!$C:$C,[1]IPCA_EXP!$A:$A,B106,[1]IPCA_EXP!$B:$B,C106)</f>
        <v>#VALUE!</v>
      </c>
      <c r="E106" s="2" t="e">
        <f t="shared" si="3"/>
        <v>#VALUE!</v>
      </c>
    </row>
    <row r="107" spans="1:5" x14ac:dyDescent="0.25">
      <c r="A107" s="1" t="str">
        <f t="shared" si="2"/>
        <v/>
      </c>
      <c r="B107">
        <f>[1]IPCA_EXP!A105</f>
        <v>0</v>
      </c>
      <c r="C107">
        <f>[1]IPCA_EXP!B105</f>
        <v>0</v>
      </c>
      <c r="D107" s="37" t="e">
        <f>SUMIFS([1]IPCA_EXP!$C:$C,[1]IPCA_EXP!$A:$A,B107,[1]IPCA_EXP!$B:$B,C107)</f>
        <v>#VALUE!</v>
      </c>
      <c r="E107" s="2" t="e">
        <f t="shared" si="3"/>
        <v>#VALUE!</v>
      </c>
    </row>
    <row r="108" spans="1:5" x14ac:dyDescent="0.25">
      <c r="A108" s="1" t="str">
        <f t="shared" si="2"/>
        <v/>
      </c>
      <c r="B108">
        <f>[1]IPCA_EXP!A106</f>
        <v>0</v>
      </c>
      <c r="C108">
        <f>[1]IPCA_EXP!B106</f>
        <v>0</v>
      </c>
      <c r="D108" s="37" t="e">
        <f>SUMIFS([1]IPCA_EXP!$C:$C,[1]IPCA_EXP!$A:$A,B108,[1]IPCA_EXP!$B:$B,C108)</f>
        <v>#VALUE!</v>
      </c>
      <c r="E108" s="2" t="e">
        <f t="shared" si="3"/>
        <v>#VALUE!</v>
      </c>
    </row>
    <row r="109" spans="1:5" x14ac:dyDescent="0.25">
      <c r="A109" s="1" t="str">
        <f t="shared" si="2"/>
        <v/>
      </c>
      <c r="B109">
        <f>[1]IPCA_EXP!A107</f>
        <v>0</v>
      </c>
      <c r="C109">
        <f>[1]IPCA_EXP!B107</f>
        <v>0</v>
      </c>
      <c r="D109" s="37" t="e">
        <f>SUMIFS([1]IPCA_EXP!$C:$C,[1]IPCA_EXP!$A:$A,B109,[1]IPCA_EXP!$B:$B,C109)</f>
        <v>#VALUE!</v>
      </c>
      <c r="E109" s="2" t="e">
        <f t="shared" si="3"/>
        <v>#VALUE!</v>
      </c>
    </row>
    <row r="110" spans="1:5" x14ac:dyDescent="0.25">
      <c r="A110" s="1" t="str">
        <f t="shared" si="2"/>
        <v/>
      </c>
      <c r="B110">
        <f>[1]IPCA_EXP!A108</f>
        <v>0</v>
      </c>
      <c r="C110">
        <f>[1]IPCA_EXP!B108</f>
        <v>0</v>
      </c>
      <c r="D110" s="37" t="e">
        <f>SUMIFS([1]IPCA_EXP!$C:$C,[1]IPCA_EXP!$A:$A,B110,[1]IPCA_EXP!$B:$B,C110)</f>
        <v>#VALUE!</v>
      </c>
      <c r="E110" s="2" t="e">
        <f t="shared" si="3"/>
        <v>#VALUE!</v>
      </c>
    </row>
    <row r="111" spans="1:5" x14ac:dyDescent="0.25">
      <c r="A111" s="1" t="str">
        <f t="shared" si="2"/>
        <v/>
      </c>
      <c r="B111">
        <f>[1]IPCA_EXP!A109</f>
        <v>0</v>
      </c>
      <c r="C111">
        <f>[1]IPCA_EXP!B109</f>
        <v>0</v>
      </c>
      <c r="D111" s="37" t="e">
        <f>SUMIFS([1]IPCA_EXP!$C:$C,[1]IPCA_EXP!$A:$A,B111,[1]IPCA_EXP!$B:$B,C111)</f>
        <v>#VALUE!</v>
      </c>
      <c r="E111" s="2" t="e">
        <f t="shared" si="3"/>
        <v>#VALUE!</v>
      </c>
    </row>
    <row r="112" spans="1:5" x14ac:dyDescent="0.25">
      <c r="A112" s="1" t="str">
        <f t="shared" si="2"/>
        <v/>
      </c>
      <c r="B112">
        <f>[1]IPCA_EXP!A110</f>
        <v>0</v>
      </c>
      <c r="C112">
        <f>[1]IPCA_EXP!B110</f>
        <v>0</v>
      </c>
      <c r="D112" s="37" t="e">
        <f>SUMIFS([1]IPCA_EXP!$C:$C,[1]IPCA_EXP!$A:$A,B112,[1]IPCA_EXP!$B:$B,C112)</f>
        <v>#VALUE!</v>
      </c>
      <c r="E112" s="2" t="e">
        <f t="shared" si="3"/>
        <v>#VALUE!</v>
      </c>
    </row>
    <row r="113" spans="1:5" x14ac:dyDescent="0.25">
      <c r="A113" s="1" t="str">
        <f t="shared" si="2"/>
        <v/>
      </c>
      <c r="B113">
        <f>[1]IPCA_EXP!A111</f>
        <v>0</v>
      </c>
      <c r="C113">
        <f>[1]IPCA_EXP!B111</f>
        <v>0</v>
      </c>
      <c r="D113" s="37" t="e">
        <f>SUMIFS([1]IPCA_EXP!$C:$C,[1]IPCA_EXP!$A:$A,B113,[1]IPCA_EXP!$B:$B,C113)</f>
        <v>#VALUE!</v>
      </c>
      <c r="E113" s="2" t="e">
        <f t="shared" si="3"/>
        <v>#VALUE!</v>
      </c>
    </row>
    <row r="114" spans="1:5" x14ac:dyDescent="0.25">
      <c r="A114" s="1" t="str">
        <f t="shared" si="2"/>
        <v/>
      </c>
      <c r="B114">
        <f>[1]IPCA_EXP!A112</f>
        <v>0</v>
      </c>
      <c r="C114">
        <f>[1]IPCA_EXP!B112</f>
        <v>0</v>
      </c>
      <c r="D114" s="37" t="e">
        <f>SUMIFS([1]IPCA_EXP!$C:$C,[1]IPCA_EXP!$A:$A,B114,[1]IPCA_EXP!$B:$B,C114)</f>
        <v>#VALUE!</v>
      </c>
      <c r="E114" s="2" t="e">
        <f t="shared" si="3"/>
        <v>#VALUE!</v>
      </c>
    </row>
    <row r="115" spans="1:5" x14ac:dyDescent="0.25">
      <c r="A115" s="1" t="str">
        <f t="shared" si="2"/>
        <v/>
      </c>
      <c r="B115">
        <f>[1]IPCA_EXP!A113</f>
        <v>0</v>
      </c>
      <c r="C115">
        <f>[1]IPCA_EXP!B113</f>
        <v>0</v>
      </c>
      <c r="D115" s="37" t="e">
        <f>SUMIFS([1]IPCA_EXP!$C:$C,[1]IPCA_EXP!$A:$A,B115,[1]IPCA_EXP!$B:$B,C115)</f>
        <v>#VALUE!</v>
      </c>
      <c r="E115" s="2" t="e">
        <f t="shared" si="3"/>
        <v>#VALUE!</v>
      </c>
    </row>
    <row r="116" spans="1:5" x14ac:dyDescent="0.25">
      <c r="A116" s="1" t="str">
        <f t="shared" si="2"/>
        <v/>
      </c>
      <c r="B116">
        <f>[1]IPCA_EXP!A114</f>
        <v>0</v>
      </c>
      <c r="C116">
        <f>[1]IPCA_EXP!B114</f>
        <v>0</v>
      </c>
      <c r="D116" s="37" t="e">
        <f>SUMIFS([1]IPCA_EXP!$C:$C,[1]IPCA_EXP!$A:$A,B116,[1]IPCA_EXP!$B:$B,C116)</f>
        <v>#VALUE!</v>
      </c>
      <c r="E116" s="2" t="e">
        <f t="shared" si="3"/>
        <v>#VALUE!</v>
      </c>
    </row>
    <row r="117" spans="1:5" x14ac:dyDescent="0.25">
      <c r="A117" s="1" t="str">
        <f t="shared" si="2"/>
        <v/>
      </c>
      <c r="B117">
        <f>[1]IPCA_EXP!A115</f>
        <v>0</v>
      </c>
      <c r="C117">
        <f>[1]IPCA_EXP!B115</f>
        <v>0</v>
      </c>
      <c r="D117" s="37" t="e">
        <f>SUMIFS([1]IPCA_EXP!$C:$C,[1]IPCA_EXP!$A:$A,B117,[1]IPCA_EXP!$B:$B,C117)</f>
        <v>#VALUE!</v>
      </c>
      <c r="E117" s="2" t="e">
        <f t="shared" si="3"/>
        <v>#VALUE!</v>
      </c>
    </row>
    <row r="118" spans="1:5" x14ac:dyDescent="0.25">
      <c r="A118" s="1" t="str">
        <f t="shared" si="2"/>
        <v/>
      </c>
      <c r="B118">
        <f>[1]IPCA_EXP!A116</f>
        <v>0</v>
      </c>
      <c r="C118">
        <f>[1]IPCA_EXP!B116</f>
        <v>0</v>
      </c>
      <c r="D118" s="37" t="e">
        <f>SUMIFS([1]IPCA_EXP!$C:$C,[1]IPCA_EXP!$A:$A,B118,[1]IPCA_EXP!$B:$B,C118)</f>
        <v>#VALUE!</v>
      </c>
      <c r="E118" s="2" t="e">
        <f t="shared" si="3"/>
        <v>#VALUE!</v>
      </c>
    </row>
    <row r="119" spans="1:5" x14ac:dyDescent="0.25">
      <c r="A119" s="1" t="str">
        <f t="shared" si="2"/>
        <v/>
      </c>
      <c r="B119">
        <f>[1]IPCA_EXP!A117</f>
        <v>0</v>
      </c>
      <c r="C119">
        <f>[1]IPCA_EXP!B117</f>
        <v>0</v>
      </c>
      <c r="D119" s="37" t="e">
        <f>SUMIFS([1]IPCA_EXP!$C:$C,[1]IPCA_EXP!$A:$A,B119,[1]IPCA_EXP!$B:$B,C119)</f>
        <v>#VALUE!</v>
      </c>
      <c r="E119" s="2" t="e">
        <f t="shared" si="3"/>
        <v>#VALUE!</v>
      </c>
    </row>
    <row r="120" spans="1:5" x14ac:dyDescent="0.25">
      <c r="A120" s="1" t="str">
        <f t="shared" si="2"/>
        <v/>
      </c>
      <c r="B120">
        <f>[1]IPCA_EXP!A118</f>
        <v>0</v>
      </c>
      <c r="C120">
        <f>[1]IPCA_EXP!B118</f>
        <v>0</v>
      </c>
      <c r="D120" s="37" t="e">
        <f>SUMIFS([1]IPCA_EXP!$C:$C,[1]IPCA_EXP!$A:$A,B120,[1]IPCA_EXP!$B:$B,C120)</f>
        <v>#VALUE!</v>
      </c>
      <c r="E120" s="2" t="e">
        <f t="shared" si="3"/>
        <v>#VALUE!</v>
      </c>
    </row>
    <row r="121" spans="1:5" x14ac:dyDescent="0.25">
      <c r="A121" s="1" t="str">
        <f t="shared" si="2"/>
        <v/>
      </c>
      <c r="B121">
        <f>[1]IPCA_EXP!A119</f>
        <v>0</v>
      </c>
      <c r="C121">
        <f>[1]IPCA_EXP!B119</f>
        <v>0</v>
      </c>
      <c r="D121" s="37" t="e">
        <f>SUMIFS([1]IPCA_EXP!$C:$C,[1]IPCA_EXP!$A:$A,B121,[1]IPCA_EXP!$B:$B,C121)</f>
        <v>#VALUE!</v>
      </c>
      <c r="E121" s="2" t="e">
        <f t="shared" si="3"/>
        <v>#VALUE!</v>
      </c>
    </row>
    <row r="122" spans="1:5" x14ac:dyDescent="0.25">
      <c r="A122" s="1" t="str">
        <f t="shared" si="2"/>
        <v/>
      </c>
      <c r="B122">
        <f>[1]IPCA_EXP!A120</f>
        <v>0</v>
      </c>
      <c r="C122">
        <f>[1]IPCA_EXP!B120</f>
        <v>0</v>
      </c>
      <c r="D122" s="37" t="e">
        <f>SUMIFS([1]IPCA_EXP!$C:$C,[1]IPCA_EXP!$A:$A,B122,[1]IPCA_EXP!$B:$B,C122)</f>
        <v>#VALUE!</v>
      </c>
      <c r="E122" s="2" t="e">
        <f t="shared" si="3"/>
        <v>#VALUE!</v>
      </c>
    </row>
    <row r="123" spans="1:5" x14ac:dyDescent="0.25">
      <c r="A123" s="1" t="str">
        <f t="shared" si="2"/>
        <v/>
      </c>
      <c r="B123">
        <f>[1]IPCA_EXP!A121</f>
        <v>0</v>
      </c>
      <c r="C123">
        <f>[1]IPCA_EXP!B121</f>
        <v>0</v>
      </c>
      <c r="D123" s="37" t="e">
        <f>SUMIFS([1]IPCA_EXP!$C:$C,[1]IPCA_EXP!$A:$A,B123,[1]IPCA_EXP!$B:$B,C123)</f>
        <v>#VALUE!</v>
      </c>
      <c r="E123" s="2" t="e">
        <f t="shared" si="3"/>
        <v>#VALUE!</v>
      </c>
    </row>
    <row r="124" spans="1:5" x14ac:dyDescent="0.25">
      <c r="A124" s="1" t="str">
        <f t="shared" si="2"/>
        <v/>
      </c>
      <c r="B124">
        <f>[1]IPCA_EXP!A122</f>
        <v>0</v>
      </c>
      <c r="C124">
        <f>[1]IPCA_EXP!B122</f>
        <v>0</v>
      </c>
      <c r="D124" s="37" t="e">
        <f>SUMIFS([1]IPCA_EXP!$C:$C,[1]IPCA_EXP!$A:$A,B124,[1]IPCA_EXP!$B:$B,C124)</f>
        <v>#VALUE!</v>
      </c>
      <c r="E124" s="2" t="e">
        <f t="shared" si="3"/>
        <v>#VALUE!</v>
      </c>
    </row>
    <row r="125" spans="1:5" x14ac:dyDescent="0.25">
      <c r="A125" s="1" t="str">
        <f t="shared" si="2"/>
        <v/>
      </c>
      <c r="B125">
        <f>[1]IPCA_EXP!A123</f>
        <v>0</v>
      </c>
      <c r="C125">
        <f>[1]IPCA_EXP!B123</f>
        <v>0</v>
      </c>
      <c r="D125" s="37" t="e">
        <f>SUMIFS([1]IPCA_EXP!$C:$C,[1]IPCA_EXP!$A:$A,B125,[1]IPCA_EXP!$B:$B,C125)</f>
        <v>#VALUE!</v>
      </c>
      <c r="E125" s="2" t="e">
        <f t="shared" si="3"/>
        <v>#VALUE!</v>
      </c>
    </row>
    <row r="126" spans="1:5" x14ac:dyDescent="0.25">
      <c r="A126" s="1" t="str">
        <f t="shared" si="2"/>
        <v/>
      </c>
      <c r="B126">
        <f>[1]IPCA_EXP!A124</f>
        <v>0</v>
      </c>
      <c r="C126">
        <f>[1]IPCA_EXP!B124</f>
        <v>0</v>
      </c>
      <c r="D126" s="37" t="e">
        <f>SUMIFS([1]IPCA_EXP!$C:$C,[1]IPCA_EXP!$A:$A,B126,[1]IPCA_EXP!$B:$B,C126)</f>
        <v>#VALUE!</v>
      </c>
      <c r="E126" s="2" t="e">
        <f t="shared" si="3"/>
        <v>#VALUE!</v>
      </c>
    </row>
    <row r="127" spans="1:5" x14ac:dyDescent="0.25">
      <c r="A127" s="1" t="str">
        <f t="shared" si="2"/>
        <v/>
      </c>
      <c r="B127">
        <f>[1]IPCA_EXP!A125</f>
        <v>0</v>
      </c>
      <c r="C127">
        <f>[1]IPCA_EXP!B125</f>
        <v>0</v>
      </c>
      <c r="D127" s="37" t="e">
        <f>SUMIFS([1]IPCA_EXP!$C:$C,[1]IPCA_EXP!$A:$A,B127,[1]IPCA_EXP!$B:$B,C127)</f>
        <v>#VALUE!</v>
      </c>
      <c r="E127" s="2" t="e">
        <f t="shared" si="3"/>
        <v>#VALUE!</v>
      </c>
    </row>
    <row r="128" spans="1:5" x14ac:dyDescent="0.25">
      <c r="A128" s="1" t="str">
        <f t="shared" si="2"/>
        <v/>
      </c>
      <c r="B128">
        <f>[1]IPCA_EXP!A126</f>
        <v>0</v>
      </c>
      <c r="C128">
        <f>[1]IPCA_EXP!B126</f>
        <v>0</v>
      </c>
      <c r="D128" s="37" t="e">
        <f>SUMIFS([1]IPCA_EXP!$C:$C,[1]IPCA_EXP!$A:$A,B128,[1]IPCA_EXP!$B:$B,C128)</f>
        <v>#VALUE!</v>
      </c>
      <c r="E128" s="2" t="e">
        <f t="shared" si="3"/>
        <v>#VALUE!</v>
      </c>
    </row>
    <row r="129" spans="1:5" x14ac:dyDescent="0.25">
      <c r="A129" s="1" t="str">
        <f t="shared" si="2"/>
        <v/>
      </c>
      <c r="B129">
        <f>[1]IPCA_EXP!A127</f>
        <v>0</v>
      </c>
      <c r="C129">
        <f>[1]IPCA_EXP!B127</f>
        <v>0</v>
      </c>
      <c r="D129" s="37" t="e">
        <f>SUMIFS([1]IPCA_EXP!$C:$C,[1]IPCA_EXP!$A:$A,B129,[1]IPCA_EXP!$B:$B,C129)</f>
        <v>#VALUE!</v>
      </c>
      <c r="E129" s="2" t="e">
        <f t="shared" si="3"/>
        <v>#VALUE!</v>
      </c>
    </row>
    <row r="130" spans="1:5" x14ac:dyDescent="0.25">
      <c r="A130" s="1" t="str">
        <f t="shared" si="2"/>
        <v/>
      </c>
      <c r="B130">
        <f>[1]IPCA_EXP!A128</f>
        <v>0</v>
      </c>
      <c r="C130">
        <f>[1]IPCA_EXP!B128</f>
        <v>0</v>
      </c>
      <c r="D130" s="37" t="e">
        <f>SUMIFS([1]IPCA_EXP!$C:$C,[1]IPCA_EXP!$A:$A,B130,[1]IPCA_EXP!$B:$B,C130)</f>
        <v>#VALUE!</v>
      </c>
      <c r="E130" s="2" t="e">
        <f t="shared" si="3"/>
        <v>#VALUE!</v>
      </c>
    </row>
    <row r="131" spans="1:5" x14ac:dyDescent="0.25">
      <c r="A131" s="1" t="str">
        <f t="shared" si="2"/>
        <v/>
      </c>
      <c r="B131">
        <f>[1]IPCA_EXP!A129</f>
        <v>0</v>
      </c>
      <c r="C131">
        <f>[1]IPCA_EXP!B129</f>
        <v>0</v>
      </c>
      <c r="D131" s="37" t="e">
        <f>SUMIFS([1]IPCA_EXP!$C:$C,[1]IPCA_EXP!$A:$A,B131,[1]IPCA_EXP!$B:$B,C131)</f>
        <v>#VALUE!</v>
      </c>
      <c r="E131" s="2" t="e">
        <f t="shared" si="3"/>
        <v>#VALUE!</v>
      </c>
    </row>
    <row r="132" spans="1:5" x14ac:dyDescent="0.25">
      <c r="A132" s="1" t="str">
        <f t="shared" si="2"/>
        <v/>
      </c>
      <c r="B132">
        <f>[1]IPCA_EXP!A130</f>
        <v>0</v>
      </c>
      <c r="C132">
        <f>[1]IPCA_EXP!B130</f>
        <v>0</v>
      </c>
      <c r="D132" s="37" t="e">
        <f>SUMIFS([1]IPCA_EXP!$C:$C,[1]IPCA_EXP!$A:$A,B132,[1]IPCA_EXP!$B:$B,C132)</f>
        <v>#VALUE!</v>
      </c>
      <c r="E132" s="2" t="e">
        <f t="shared" si="3"/>
        <v>#VALUE!</v>
      </c>
    </row>
    <row r="133" spans="1:5" x14ac:dyDescent="0.25">
      <c r="A133" s="1" t="str">
        <f t="shared" ref="A133:A143" si="4">IFERROR(DATE(B133,C133*3,1),"")</f>
        <v/>
      </c>
      <c r="B133">
        <f>[1]IPCA_EXP!A131</f>
        <v>0</v>
      </c>
      <c r="C133">
        <f>[1]IPCA_EXP!B131</f>
        <v>0</v>
      </c>
      <c r="D133" s="37" t="e">
        <f>SUMIFS([1]IPCA_EXP!$C:$C,[1]IPCA_EXP!$A:$A,B133,[1]IPCA_EXP!$B:$B,C133)</f>
        <v>#VALUE!</v>
      </c>
      <c r="E133" s="2" t="e">
        <f t="shared" ref="E133:E143" si="5">((1+D133/100)^(1/4)-1)*100</f>
        <v>#VALUE!</v>
      </c>
    </row>
    <row r="134" spans="1:5" x14ac:dyDescent="0.25">
      <c r="A134" s="1" t="str">
        <f t="shared" si="4"/>
        <v/>
      </c>
      <c r="B134">
        <f>[1]IPCA_EXP!A132</f>
        <v>0</v>
      </c>
      <c r="C134">
        <f>[1]IPCA_EXP!B132</f>
        <v>0</v>
      </c>
      <c r="D134" s="37" t="e">
        <f>SUMIFS([1]IPCA_EXP!$C:$C,[1]IPCA_EXP!$A:$A,B134,[1]IPCA_EXP!$B:$B,C134)</f>
        <v>#VALUE!</v>
      </c>
      <c r="E134" s="2" t="e">
        <f t="shared" si="5"/>
        <v>#VALUE!</v>
      </c>
    </row>
    <row r="135" spans="1:5" x14ac:dyDescent="0.25">
      <c r="A135" s="1" t="str">
        <f t="shared" si="4"/>
        <v/>
      </c>
      <c r="B135">
        <f>[1]IPCA_EXP!A133</f>
        <v>0</v>
      </c>
      <c r="C135">
        <f>[1]IPCA_EXP!B133</f>
        <v>0</v>
      </c>
      <c r="D135" s="37" t="e">
        <f>SUMIFS([1]IPCA_EXP!$C:$C,[1]IPCA_EXP!$A:$A,B135,[1]IPCA_EXP!$B:$B,C135)</f>
        <v>#VALUE!</v>
      </c>
      <c r="E135" s="2" t="e">
        <f t="shared" si="5"/>
        <v>#VALUE!</v>
      </c>
    </row>
    <row r="136" spans="1:5" x14ac:dyDescent="0.25">
      <c r="A136" s="1" t="str">
        <f t="shared" si="4"/>
        <v/>
      </c>
      <c r="B136">
        <f>[1]IPCA_EXP!A134</f>
        <v>0</v>
      </c>
      <c r="C136">
        <f>[1]IPCA_EXP!B134</f>
        <v>0</v>
      </c>
      <c r="D136" s="37" t="e">
        <f>SUMIFS([1]IPCA_EXP!$C:$C,[1]IPCA_EXP!$A:$A,B136,[1]IPCA_EXP!$B:$B,C136)</f>
        <v>#VALUE!</v>
      </c>
      <c r="E136" s="2" t="e">
        <f t="shared" si="5"/>
        <v>#VALUE!</v>
      </c>
    </row>
    <row r="137" spans="1:5" x14ac:dyDescent="0.25">
      <c r="A137" s="1" t="str">
        <f t="shared" si="4"/>
        <v/>
      </c>
      <c r="B137">
        <f>[1]IPCA_EXP!A135</f>
        <v>0</v>
      </c>
      <c r="C137">
        <f>[1]IPCA_EXP!B135</f>
        <v>0</v>
      </c>
      <c r="D137" s="37" t="e">
        <f>SUMIFS([1]IPCA_EXP!$C:$C,[1]IPCA_EXP!$A:$A,B137,[1]IPCA_EXP!$B:$B,C137)</f>
        <v>#VALUE!</v>
      </c>
      <c r="E137" s="2" t="e">
        <f t="shared" si="5"/>
        <v>#VALUE!</v>
      </c>
    </row>
    <row r="138" spans="1:5" x14ac:dyDescent="0.25">
      <c r="A138" s="1" t="str">
        <f t="shared" si="4"/>
        <v/>
      </c>
      <c r="B138">
        <f>[1]IPCA_EXP!A136</f>
        <v>0</v>
      </c>
      <c r="C138">
        <f>[1]IPCA_EXP!B136</f>
        <v>0</v>
      </c>
      <c r="D138" s="37" t="e">
        <f>SUMIFS([1]IPCA_EXP!$C:$C,[1]IPCA_EXP!$A:$A,B138,[1]IPCA_EXP!$B:$B,C138)</f>
        <v>#VALUE!</v>
      </c>
      <c r="E138" s="2" t="e">
        <f t="shared" si="5"/>
        <v>#VALUE!</v>
      </c>
    </row>
    <row r="139" spans="1:5" x14ac:dyDescent="0.25">
      <c r="A139" s="1" t="str">
        <f t="shared" si="4"/>
        <v/>
      </c>
      <c r="B139">
        <f>[1]IPCA_EXP!A137</f>
        <v>0</v>
      </c>
      <c r="C139">
        <f>[1]IPCA_EXP!B137</f>
        <v>0</v>
      </c>
      <c r="D139" s="37" t="e">
        <f>SUMIFS([1]IPCA_EXP!$C:$C,[1]IPCA_EXP!$A:$A,B139,[1]IPCA_EXP!$B:$B,C139)</f>
        <v>#VALUE!</v>
      </c>
      <c r="E139" s="2" t="e">
        <f t="shared" si="5"/>
        <v>#VALUE!</v>
      </c>
    </row>
    <row r="140" spans="1:5" x14ac:dyDescent="0.25">
      <c r="A140" s="1" t="str">
        <f t="shared" si="4"/>
        <v/>
      </c>
      <c r="B140">
        <f>[1]IPCA_EXP!A138</f>
        <v>0</v>
      </c>
      <c r="C140">
        <f>[1]IPCA_EXP!B138</f>
        <v>0</v>
      </c>
      <c r="D140" s="37" t="e">
        <f>SUMIFS([1]IPCA_EXP!$C:$C,[1]IPCA_EXP!$A:$A,B140,[1]IPCA_EXP!$B:$B,C140)</f>
        <v>#VALUE!</v>
      </c>
      <c r="E140" s="2" t="e">
        <f t="shared" si="5"/>
        <v>#VALUE!</v>
      </c>
    </row>
    <row r="141" spans="1:5" x14ac:dyDescent="0.25">
      <c r="A141" s="1" t="str">
        <f t="shared" si="4"/>
        <v/>
      </c>
      <c r="B141">
        <f>[1]IPCA_EXP!A139</f>
        <v>0</v>
      </c>
      <c r="C141">
        <f>[1]IPCA_EXP!B139</f>
        <v>0</v>
      </c>
      <c r="D141" s="37" t="e">
        <f>SUMIFS([1]IPCA_EXP!$C:$C,[1]IPCA_EXP!$A:$A,B141,[1]IPCA_EXP!$B:$B,C141)</f>
        <v>#VALUE!</v>
      </c>
      <c r="E141" s="2" t="e">
        <f t="shared" si="5"/>
        <v>#VALUE!</v>
      </c>
    </row>
    <row r="142" spans="1:5" x14ac:dyDescent="0.25">
      <c r="A142" s="1" t="str">
        <f t="shared" si="4"/>
        <v/>
      </c>
      <c r="B142">
        <f>[1]IPCA_EXP!A140</f>
        <v>0</v>
      </c>
      <c r="C142">
        <f>[1]IPCA_EXP!B140</f>
        <v>0</v>
      </c>
      <c r="D142" s="37" t="e">
        <f>SUMIFS([1]IPCA_EXP!$C:$C,[1]IPCA_EXP!$A:$A,B142,[1]IPCA_EXP!$B:$B,C142)</f>
        <v>#VALUE!</v>
      </c>
      <c r="E142" s="2" t="e">
        <f t="shared" si="5"/>
        <v>#VALUE!</v>
      </c>
    </row>
    <row r="143" spans="1:5" x14ac:dyDescent="0.25">
      <c r="A143" s="1" t="str">
        <f t="shared" si="4"/>
        <v/>
      </c>
      <c r="B143">
        <f>[1]IPCA_EXP!A141</f>
        <v>0</v>
      </c>
      <c r="C143">
        <f>[1]IPCA_EXP!B141</f>
        <v>0</v>
      </c>
      <c r="D143" s="37" t="e">
        <f>SUMIFS([1]IPCA_EXP!$C:$C,[1]IPCA_EXP!$A:$A,B143,[1]IPCA_EXP!$B:$B,C143)</f>
        <v>#VALUE!</v>
      </c>
      <c r="E143" s="2" t="e">
        <f t="shared" si="5"/>
        <v>#VALUE!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7144-C6F8-49B3-BBC8-F040DB56DE18}">
  <dimension ref="A1:E196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10.7109375" bestFit="1" customWidth="1"/>
    <col min="2" max="4" width="12.28515625" customWidth="1"/>
  </cols>
  <sheetData>
    <row r="1" spans="1:5" x14ac:dyDescent="0.25">
      <c r="A1" s="89" t="str">
        <f>HYPERLINK("#'"&amp;"INSTRUÇÕES"&amp;"'!A1","Retornar")</f>
        <v>Retornar</v>
      </c>
    </row>
    <row r="2" spans="1:5" x14ac:dyDescent="0.25">
      <c r="B2" s="121" t="s">
        <v>114</v>
      </c>
      <c r="C2" s="121"/>
      <c r="D2" s="121"/>
    </row>
    <row r="3" spans="1:5" ht="26.25" x14ac:dyDescent="0.25">
      <c r="B3" s="10" t="s">
        <v>101</v>
      </c>
      <c r="C3" s="10" t="s">
        <v>100</v>
      </c>
      <c r="D3" s="36" t="s">
        <v>99</v>
      </c>
      <c r="E3" t="s">
        <v>78</v>
      </c>
    </row>
    <row r="4" spans="1:5" x14ac:dyDescent="0.25">
      <c r="A4" s="1">
        <f>IFERROR(DATE(B4,C4*3,1),"")</f>
        <v>36220</v>
      </c>
      <c r="B4">
        <f>[1]Selic!A2</f>
        <v>1999</v>
      </c>
      <c r="C4">
        <f>[1]Selic!B2</f>
        <v>1</v>
      </c>
      <c r="D4" s="37" t="e">
        <f>SUMIFS([1]Selic!$C:$C,[1]Selic!$A:$A,B4,[1]Selic!$B:$B,C4)</f>
        <v>#VALUE!</v>
      </c>
      <c r="E4" s="2" t="e">
        <f>D4/4</f>
        <v>#VALUE!</v>
      </c>
    </row>
    <row r="5" spans="1:5" x14ac:dyDescent="0.25">
      <c r="A5" s="1">
        <f t="shared" ref="A5:A68" si="0">IFERROR(DATE(B5,C5*3,1),"")</f>
        <v>36312</v>
      </c>
      <c r="B5">
        <f>[1]Selic!A3</f>
        <v>1999</v>
      </c>
      <c r="C5">
        <f>[1]Selic!B3</f>
        <v>2</v>
      </c>
      <c r="D5" s="37" t="e">
        <f>SUMIFS([1]Selic!$C:$C,[1]Selic!$A:$A,B5,[1]Selic!$B:$B,C5)</f>
        <v>#VALUE!</v>
      </c>
      <c r="E5" s="2" t="e">
        <f t="shared" ref="E5:E68" si="1">D5/4</f>
        <v>#VALUE!</v>
      </c>
    </row>
    <row r="6" spans="1:5" x14ac:dyDescent="0.25">
      <c r="A6" s="1">
        <f t="shared" si="0"/>
        <v>36404</v>
      </c>
      <c r="B6">
        <f>[1]Selic!A4</f>
        <v>1999</v>
      </c>
      <c r="C6">
        <f>[1]Selic!B4</f>
        <v>3</v>
      </c>
      <c r="D6" s="37" t="e">
        <f>SUMIFS([1]Selic!$C:$C,[1]Selic!$A:$A,B6,[1]Selic!$B:$B,C6)</f>
        <v>#VALUE!</v>
      </c>
      <c r="E6" s="2" t="e">
        <f t="shared" si="1"/>
        <v>#VALUE!</v>
      </c>
    </row>
    <row r="7" spans="1:5" x14ac:dyDescent="0.25">
      <c r="A7" s="1">
        <f t="shared" si="0"/>
        <v>36495</v>
      </c>
      <c r="B7">
        <f>[1]Selic!A5</f>
        <v>1999</v>
      </c>
      <c r="C7">
        <f>[1]Selic!B5</f>
        <v>4</v>
      </c>
      <c r="D7" s="37" t="e">
        <f>SUMIFS([1]Selic!$C:$C,[1]Selic!$A:$A,B7,[1]Selic!$B:$B,C7)</f>
        <v>#VALUE!</v>
      </c>
      <c r="E7" s="2" t="e">
        <f t="shared" si="1"/>
        <v>#VALUE!</v>
      </c>
    </row>
    <row r="8" spans="1:5" x14ac:dyDescent="0.25">
      <c r="A8" s="1">
        <f t="shared" si="0"/>
        <v>36586</v>
      </c>
      <c r="B8">
        <f>[1]Selic!A6</f>
        <v>2000</v>
      </c>
      <c r="C8">
        <f>[1]Selic!B6</f>
        <v>1</v>
      </c>
      <c r="D8" s="37" t="e">
        <f>SUMIFS([1]Selic!$C:$C,[1]Selic!$A:$A,B8,[1]Selic!$B:$B,C8)</f>
        <v>#VALUE!</v>
      </c>
      <c r="E8" s="2" t="e">
        <f t="shared" si="1"/>
        <v>#VALUE!</v>
      </c>
    </row>
    <row r="9" spans="1:5" x14ac:dyDescent="0.25">
      <c r="A9" s="1">
        <f t="shared" si="0"/>
        <v>36678</v>
      </c>
      <c r="B9">
        <f>[1]Selic!A7</f>
        <v>2000</v>
      </c>
      <c r="C9">
        <f>[1]Selic!B7</f>
        <v>2</v>
      </c>
      <c r="D9" s="37" t="e">
        <f>SUMIFS([1]Selic!$C:$C,[1]Selic!$A:$A,B9,[1]Selic!$B:$B,C9)</f>
        <v>#VALUE!</v>
      </c>
      <c r="E9" s="2" t="e">
        <f t="shared" si="1"/>
        <v>#VALUE!</v>
      </c>
    </row>
    <row r="10" spans="1:5" x14ac:dyDescent="0.25">
      <c r="A10" s="1">
        <f t="shared" si="0"/>
        <v>36770</v>
      </c>
      <c r="B10">
        <f>[1]Selic!A8</f>
        <v>2000</v>
      </c>
      <c r="C10">
        <f>[1]Selic!B8</f>
        <v>3</v>
      </c>
      <c r="D10" s="37" t="e">
        <f>SUMIFS([1]Selic!$C:$C,[1]Selic!$A:$A,B10,[1]Selic!$B:$B,C10)</f>
        <v>#VALUE!</v>
      </c>
      <c r="E10" s="2" t="e">
        <f t="shared" si="1"/>
        <v>#VALUE!</v>
      </c>
    </row>
    <row r="11" spans="1:5" x14ac:dyDescent="0.25">
      <c r="A11" s="1">
        <f t="shared" si="0"/>
        <v>36861</v>
      </c>
      <c r="B11">
        <f>[1]Selic!A9</f>
        <v>2000</v>
      </c>
      <c r="C11">
        <f>[1]Selic!B9</f>
        <v>4</v>
      </c>
      <c r="D11" s="37" t="e">
        <f>SUMIFS([1]Selic!$C:$C,[1]Selic!$A:$A,B11,[1]Selic!$B:$B,C11)</f>
        <v>#VALUE!</v>
      </c>
      <c r="E11" s="2" t="e">
        <f t="shared" si="1"/>
        <v>#VALUE!</v>
      </c>
    </row>
    <row r="12" spans="1:5" x14ac:dyDescent="0.25">
      <c r="A12" s="1">
        <f t="shared" si="0"/>
        <v>36951</v>
      </c>
      <c r="B12">
        <f>[1]Selic!A10</f>
        <v>2001</v>
      </c>
      <c r="C12">
        <f>[1]Selic!B10</f>
        <v>1</v>
      </c>
      <c r="D12" s="37" t="e">
        <f>SUMIFS([1]Selic!$C:$C,[1]Selic!$A:$A,B12,[1]Selic!$B:$B,C12)</f>
        <v>#VALUE!</v>
      </c>
      <c r="E12" s="2" t="e">
        <f t="shared" si="1"/>
        <v>#VALUE!</v>
      </c>
    </row>
    <row r="13" spans="1:5" x14ac:dyDescent="0.25">
      <c r="A13" s="1">
        <f t="shared" si="0"/>
        <v>37043</v>
      </c>
      <c r="B13">
        <f>[1]Selic!A11</f>
        <v>2001</v>
      </c>
      <c r="C13">
        <f>[1]Selic!B11</f>
        <v>2</v>
      </c>
      <c r="D13" s="37" t="e">
        <f>SUMIFS([1]Selic!$C:$C,[1]Selic!$A:$A,B13,[1]Selic!$B:$B,C13)</f>
        <v>#VALUE!</v>
      </c>
      <c r="E13" s="2" t="e">
        <f t="shared" si="1"/>
        <v>#VALUE!</v>
      </c>
    </row>
    <row r="14" spans="1:5" x14ac:dyDescent="0.25">
      <c r="A14" s="1">
        <f t="shared" si="0"/>
        <v>37135</v>
      </c>
      <c r="B14">
        <f>[1]Selic!A12</f>
        <v>2001</v>
      </c>
      <c r="C14">
        <f>[1]Selic!B12</f>
        <v>3</v>
      </c>
      <c r="D14" s="37" t="e">
        <f>SUMIFS([1]Selic!$C:$C,[1]Selic!$A:$A,B14,[1]Selic!$B:$B,C14)</f>
        <v>#VALUE!</v>
      </c>
      <c r="E14" s="2" t="e">
        <f t="shared" si="1"/>
        <v>#VALUE!</v>
      </c>
    </row>
    <row r="15" spans="1:5" x14ac:dyDescent="0.25">
      <c r="A15" s="1">
        <f t="shared" si="0"/>
        <v>37226</v>
      </c>
      <c r="B15">
        <f>[1]Selic!A13</f>
        <v>2001</v>
      </c>
      <c r="C15">
        <f>[1]Selic!B13</f>
        <v>4</v>
      </c>
      <c r="D15" s="37" t="e">
        <f>SUMIFS([1]Selic!$C:$C,[1]Selic!$A:$A,B15,[1]Selic!$B:$B,C15)</f>
        <v>#VALUE!</v>
      </c>
      <c r="E15" s="2" t="e">
        <f t="shared" si="1"/>
        <v>#VALUE!</v>
      </c>
    </row>
    <row r="16" spans="1:5" x14ac:dyDescent="0.25">
      <c r="A16" s="1">
        <f t="shared" si="0"/>
        <v>37316</v>
      </c>
      <c r="B16">
        <f>[1]Selic!A14</f>
        <v>2002</v>
      </c>
      <c r="C16">
        <f>[1]Selic!B14</f>
        <v>1</v>
      </c>
      <c r="D16" s="37" t="e">
        <f>SUMIFS([1]Selic!$C:$C,[1]Selic!$A:$A,B16,[1]Selic!$B:$B,C16)</f>
        <v>#VALUE!</v>
      </c>
      <c r="E16" s="2" t="e">
        <f t="shared" si="1"/>
        <v>#VALUE!</v>
      </c>
    </row>
    <row r="17" spans="1:5" x14ac:dyDescent="0.25">
      <c r="A17" s="1">
        <f t="shared" si="0"/>
        <v>37408</v>
      </c>
      <c r="B17">
        <f>[1]Selic!A15</f>
        <v>2002</v>
      </c>
      <c r="C17">
        <f>[1]Selic!B15</f>
        <v>2</v>
      </c>
      <c r="D17" s="37" t="e">
        <f>SUMIFS([1]Selic!$C:$C,[1]Selic!$A:$A,B17,[1]Selic!$B:$B,C17)</f>
        <v>#VALUE!</v>
      </c>
      <c r="E17" s="2" t="e">
        <f t="shared" si="1"/>
        <v>#VALUE!</v>
      </c>
    </row>
    <row r="18" spans="1:5" x14ac:dyDescent="0.25">
      <c r="A18" s="1">
        <f t="shared" si="0"/>
        <v>37500</v>
      </c>
      <c r="B18">
        <f>[1]Selic!A16</f>
        <v>2002</v>
      </c>
      <c r="C18">
        <f>[1]Selic!B16</f>
        <v>3</v>
      </c>
      <c r="D18" s="37" t="e">
        <f>SUMIFS([1]Selic!$C:$C,[1]Selic!$A:$A,B18,[1]Selic!$B:$B,C18)</f>
        <v>#VALUE!</v>
      </c>
      <c r="E18" s="2" t="e">
        <f t="shared" si="1"/>
        <v>#VALUE!</v>
      </c>
    </row>
    <row r="19" spans="1:5" x14ac:dyDescent="0.25">
      <c r="A19" s="1">
        <f t="shared" si="0"/>
        <v>37591</v>
      </c>
      <c r="B19">
        <f>[1]Selic!A17</f>
        <v>2002</v>
      </c>
      <c r="C19">
        <f>[1]Selic!B17</f>
        <v>4</v>
      </c>
      <c r="D19" s="37" t="e">
        <f>SUMIFS([1]Selic!$C:$C,[1]Selic!$A:$A,B19,[1]Selic!$B:$B,C19)</f>
        <v>#VALUE!</v>
      </c>
      <c r="E19" s="2" t="e">
        <f t="shared" si="1"/>
        <v>#VALUE!</v>
      </c>
    </row>
    <row r="20" spans="1:5" x14ac:dyDescent="0.25">
      <c r="A20" s="1">
        <f t="shared" si="0"/>
        <v>37681</v>
      </c>
      <c r="B20">
        <f>[1]Selic!A18</f>
        <v>2003</v>
      </c>
      <c r="C20">
        <f>[1]Selic!B18</f>
        <v>1</v>
      </c>
      <c r="D20" s="37" t="e">
        <f>SUMIFS([1]Selic!$C:$C,[1]Selic!$A:$A,B20,[1]Selic!$B:$B,C20)</f>
        <v>#VALUE!</v>
      </c>
      <c r="E20" s="2" t="e">
        <f t="shared" si="1"/>
        <v>#VALUE!</v>
      </c>
    </row>
    <row r="21" spans="1:5" x14ac:dyDescent="0.25">
      <c r="A21" s="1">
        <f t="shared" si="0"/>
        <v>37773</v>
      </c>
      <c r="B21">
        <f>[1]Selic!A19</f>
        <v>2003</v>
      </c>
      <c r="C21">
        <f>[1]Selic!B19</f>
        <v>2</v>
      </c>
      <c r="D21" s="37" t="e">
        <f>SUMIFS([1]Selic!$C:$C,[1]Selic!$A:$A,B21,[1]Selic!$B:$B,C21)</f>
        <v>#VALUE!</v>
      </c>
      <c r="E21" s="2" t="e">
        <f t="shared" si="1"/>
        <v>#VALUE!</v>
      </c>
    </row>
    <row r="22" spans="1:5" x14ac:dyDescent="0.25">
      <c r="A22" s="1">
        <f t="shared" si="0"/>
        <v>37865</v>
      </c>
      <c r="B22">
        <f>[1]Selic!A20</f>
        <v>2003</v>
      </c>
      <c r="C22">
        <f>[1]Selic!B20</f>
        <v>3</v>
      </c>
      <c r="D22" s="37" t="e">
        <f>SUMIFS([1]Selic!$C:$C,[1]Selic!$A:$A,B22,[1]Selic!$B:$B,C22)</f>
        <v>#VALUE!</v>
      </c>
      <c r="E22" s="2" t="e">
        <f t="shared" si="1"/>
        <v>#VALUE!</v>
      </c>
    </row>
    <row r="23" spans="1:5" x14ac:dyDescent="0.25">
      <c r="A23" s="1">
        <f t="shared" si="0"/>
        <v>37956</v>
      </c>
      <c r="B23">
        <f>[1]Selic!A21</f>
        <v>2003</v>
      </c>
      <c r="C23">
        <f>[1]Selic!B21</f>
        <v>4</v>
      </c>
      <c r="D23" s="37" t="e">
        <f>SUMIFS([1]Selic!$C:$C,[1]Selic!$A:$A,B23,[1]Selic!$B:$B,C23)</f>
        <v>#VALUE!</v>
      </c>
      <c r="E23" s="2" t="e">
        <f t="shared" si="1"/>
        <v>#VALUE!</v>
      </c>
    </row>
    <row r="24" spans="1:5" x14ac:dyDescent="0.25">
      <c r="A24" s="1">
        <f t="shared" si="0"/>
        <v>38047</v>
      </c>
      <c r="B24">
        <f>[1]Selic!A22</f>
        <v>2004</v>
      </c>
      <c r="C24">
        <f>[1]Selic!B22</f>
        <v>1</v>
      </c>
      <c r="D24" s="37" t="e">
        <f>SUMIFS([1]Selic!$C:$C,[1]Selic!$A:$A,B24,[1]Selic!$B:$B,C24)</f>
        <v>#VALUE!</v>
      </c>
      <c r="E24" s="2" t="e">
        <f t="shared" si="1"/>
        <v>#VALUE!</v>
      </c>
    </row>
    <row r="25" spans="1:5" x14ac:dyDescent="0.25">
      <c r="A25" s="1">
        <f t="shared" si="0"/>
        <v>38139</v>
      </c>
      <c r="B25">
        <f>[1]Selic!A23</f>
        <v>2004</v>
      </c>
      <c r="C25">
        <f>[1]Selic!B23</f>
        <v>2</v>
      </c>
      <c r="D25" s="37" t="e">
        <f>SUMIFS([1]Selic!$C:$C,[1]Selic!$A:$A,B25,[1]Selic!$B:$B,C25)</f>
        <v>#VALUE!</v>
      </c>
      <c r="E25" s="2" t="e">
        <f t="shared" si="1"/>
        <v>#VALUE!</v>
      </c>
    </row>
    <row r="26" spans="1:5" x14ac:dyDescent="0.25">
      <c r="A26" s="1">
        <f t="shared" si="0"/>
        <v>38231</v>
      </c>
      <c r="B26">
        <f>[1]Selic!A24</f>
        <v>2004</v>
      </c>
      <c r="C26">
        <f>[1]Selic!B24</f>
        <v>3</v>
      </c>
      <c r="D26" s="37" t="e">
        <f>SUMIFS([1]Selic!$C:$C,[1]Selic!$A:$A,B26,[1]Selic!$B:$B,C26)</f>
        <v>#VALUE!</v>
      </c>
      <c r="E26" s="2" t="e">
        <f t="shared" si="1"/>
        <v>#VALUE!</v>
      </c>
    </row>
    <row r="27" spans="1:5" x14ac:dyDescent="0.25">
      <c r="A27" s="1">
        <f t="shared" si="0"/>
        <v>38322</v>
      </c>
      <c r="B27">
        <f>[1]Selic!A25</f>
        <v>2004</v>
      </c>
      <c r="C27">
        <f>[1]Selic!B25</f>
        <v>4</v>
      </c>
      <c r="D27" s="37" t="e">
        <f>SUMIFS([1]Selic!$C:$C,[1]Selic!$A:$A,B27,[1]Selic!$B:$B,C27)</f>
        <v>#VALUE!</v>
      </c>
      <c r="E27" s="2" t="e">
        <f t="shared" si="1"/>
        <v>#VALUE!</v>
      </c>
    </row>
    <row r="28" spans="1:5" x14ac:dyDescent="0.25">
      <c r="A28" s="1">
        <f t="shared" si="0"/>
        <v>38412</v>
      </c>
      <c r="B28">
        <f>[1]Selic!A26</f>
        <v>2005</v>
      </c>
      <c r="C28">
        <f>[1]Selic!B26</f>
        <v>1</v>
      </c>
      <c r="D28" s="37" t="e">
        <f>SUMIFS([1]Selic!$C:$C,[1]Selic!$A:$A,B28,[1]Selic!$B:$B,C28)</f>
        <v>#VALUE!</v>
      </c>
      <c r="E28" s="2" t="e">
        <f t="shared" si="1"/>
        <v>#VALUE!</v>
      </c>
    </row>
    <row r="29" spans="1:5" x14ac:dyDescent="0.25">
      <c r="A29" s="1">
        <f t="shared" si="0"/>
        <v>38504</v>
      </c>
      <c r="B29">
        <f>[1]Selic!A27</f>
        <v>2005</v>
      </c>
      <c r="C29">
        <f>[1]Selic!B27</f>
        <v>2</v>
      </c>
      <c r="D29" s="37" t="e">
        <f>SUMIFS([1]Selic!$C:$C,[1]Selic!$A:$A,B29,[1]Selic!$B:$B,C29)</f>
        <v>#VALUE!</v>
      </c>
      <c r="E29" s="2" t="e">
        <f t="shared" si="1"/>
        <v>#VALUE!</v>
      </c>
    </row>
    <row r="30" spans="1:5" x14ac:dyDescent="0.25">
      <c r="A30" s="1">
        <f t="shared" si="0"/>
        <v>38596</v>
      </c>
      <c r="B30">
        <f>[1]Selic!A28</f>
        <v>2005</v>
      </c>
      <c r="C30">
        <f>[1]Selic!B28</f>
        <v>3</v>
      </c>
      <c r="D30" s="37" t="e">
        <f>SUMIFS([1]Selic!$C:$C,[1]Selic!$A:$A,B30,[1]Selic!$B:$B,C30)</f>
        <v>#VALUE!</v>
      </c>
      <c r="E30" s="2" t="e">
        <f t="shared" si="1"/>
        <v>#VALUE!</v>
      </c>
    </row>
    <row r="31" spans="1:5" x14ac:dyDescent="0.25">
      <c r="A31" s="1">
        <f t="shared" si="0"/>
        <v>38687</v>
      </c>
      <c r="B31">
        <f>[1]Selic!A29</f>
        <v>2005</v>
      </c>
      <c r="C31">
        <f>[1]Selic!B29</f>
        <v>4</v>
      </c>
      <c r="D31" s="37" t="e">
        <f>SUMIFS([1]Selic!$C:$C,[1]Selic!$A:$A,B31,[1]Selic!$B:$B,C31)</f>
        <v>#VALUE!</v>
      </c>
      <c r="E31" s="2" t="e">
        <f t="shared" si="1"/>
        <v>#VALUE!</v>
      </c>
    </row>
    <row r="32" spans="1:5" x14ac:dyDescent="0.25">
      <c r="A32" s="1">
        <f t="shared" si="0"/>
        <v>38777</v>
      </c>
      <c r="B32">
        <f>[1]Selic!A30</f>
        <v>2006</v>
      </c>
      <c r="C32">
        <f>[1]Selic!B30</f>
        <v>1</v>
      </c>
      <c r="D32" s="37" t="e">
        <f>SUMIFS([1]Selic!$C:$C,[1]Selic!$A:$A,B32,[1]Selic!$B:$B,C32)</f>
        <v>#VALUE!</v>
      </c>
      <c r="E32" s="2" t="e">
        <f t="shared" si="1"/>
        <v>#VALUE!</v>
      </c>
    </row>
    <row r="33" spans="1:5" x14ac:dyDescent="0.25">
      <c r="A33" s="1">
        <f t="shared" si="0"/>
        <v>38869</v>
      </c>
      <c r="B33">
        <f>[1]Selic!A31</f>
        <v>2006</v>
      </c>
      <c r="C33">
        <f>[1]Selic!B31</f>
        <v>2</v>
      </c>
      <c r="D33" s="37" t="e">
        <f>SUMIFS([1]Selic!$C:$C,[1]Selic!$A:$A,B33,[1]Selic!$B:$B,C33)</f>
        <v>#VALUE!</v>
      </c>
      <c r="E33" s="2" t="e">
        <f t="shared" si="1"/>
        <v>#VALUE!</v>
      </c>
    </row>
    <row r="34" spans="1:5" x14ac:dyDescent="0.25">
      <c r="A34" s="1">
        <f t="shared" si="0"/>
        <v>38961</v>
      </c>
      <c r="B34">
        <f>[1]Selic!A32</f>
        <v>2006</v>
      </c>
      <c r="C34">
        <f>[1]Selic!B32</f>
        <v>3</v>
      </c>
      <c r="D34" s="37" t="e">
        <f>SUMIFS([1]Selic!$C:$C,[1]Selic!$A:$A,B34,[1]Selic!$B:$B,C34)</f>
        <v>#VALUE!</v>
      </c>
      <c r="E34" s="2" t="e">
        <f t="shared" si="1"/>
        <v>#VALUE!</v>
      </c>
    </row>
    <row r="35" spans="1:5" x14ac:dyDescent="0.25">
      <c r="A35" s="1">
        <f t="shared" si="0"/>
        <v>39052</v>
      </c>
      <c r="B35">
        <f>[1]Selic!A33</f>
        <v>2006</v>
      </c>
      <c r="C35">
        <f>[1]Selic!B33</f>
        <v>4</v>
      </c>
      <c r="D35" s="37" t="e">
        <f>SUMIFS([1]Selic!$C:$C,[1]Selic!$A:$A,B35,[1]Selic!$B:$B,C35)</f>
        <v>#VALUE!</v>
      </c>
      <c r="E35" s="2" t="e">
        <f t="shared" si="1"/>
        <v>#VALUE!</v>
      </c>
    </row>
    <row r="36" spans="1:5" x14ac:dyDescent="0.25">
      <c r="A36" s="1">
        <f t="shared" si="0"/>
        <v>39142</v>
      </c>
      <c r="B36">
        <f>[1]Selic!A34</f>
        <v>2007</v>
      </c>
      <c r="C36">
        <f>[1]Selic!B34</f>
        <v>1</v>
      </c>
      <c r="D36" s="37" t="e">
        <f>SUMIFS([1]Selic!$C:$C,[1]Selic!$A:$A,B36,[1]Selic!$B:$B,C36)</f>
        <v>#VALUE!</v>
      </c>
      <c r="E36" s="2" t="e">
        <f t="shared" si="1"/>
        <v>#VALUE!</v>
      </c>
    </row>
    <row r="37" spans="1:5" x14ac:dyDescent="0.25">
      <c r="A37" s="1">
        <f t="shared" si="0"/>
        <v>39234</v>
      </c>
      <c r="B37">
        <f>[1]Selic!A35</f>
        <v>2007</v>
      </c>
      <c r="C37">
        <f>[1]Selic!B35</f>
        <v>2</v>
      </c>
      <c r="D37" s="37" t="e">
        <f>SUMIFS([1]Selic!$C:$C,[1]Selic!$A:$A,B37,[1]Selic!$B:$B,C37)</f>
        <v>#VALUE!</v>
      </c>
      <c r="E37" s="2" t="e">
        <f t="shared" si="1"/>
        <v>#VALUE!</v>
      </c>
    </row>
    <row r="38" spans="1:5" x14ac:dyDescent="0.25">
      <c r="A38" s="1">
        <f t="shared" si="0"/>
        <v>39326</v>
      </c>
      <c r="B38">
        <f>[1]Selic!A36</f>
        <v>2007</v>
      </c>
      <c r="C38">
        <f>[1]Selic!B36</f>
        <v>3</v>
      </c>
      <c r="D38" s="37" t="e">
        <f>SUMIFS([1]Selic!$C:$C,[1]Selic!$A:$A,B38,[1]Selic!$B:$B,C38)</f>
        <v>#VALUE!</v>
      </c>
      <c r="E38" s="2" t="e">
        <f t="shared" si="1"/>
        <v>#VALUE!</v>
      </c>
    </row>
    <row r="39" spans="1:5" x14ac:dyDescent="0.25">
      <c r="A39" s="1">
        <f t="shared" si="0"/>
        <v>39417</v>
      </c>
      <c r="B39">
        <f>[1]Selic!A37</f>
        <v>2007</v>
      </c>
      <c r="C39">
        <f>[1]Selic!B37</f>
        <v>4</v>
      </c>
      <c r="D39" s="37" t="e">
        <f>SUMIFS([1]Selic!$C:$C,[1]Selic!$A:$A,B39,[1]Selic!$B:$B,C39)</f>
        <v>#VALUE!</v>
      </c>
      <c r="E39" s="2" t="e">
        <f t="shared" si="1"/>
        <v>#VALUE!</v>
      </c>
    </row>
    <row r="40" spans="1:5" x14ac:dyDescent="0.25">
      <c r="A40" s="1">
        <f t="shared" si="0"/>
        <v>39508</v>
      </c>
      <c r="B40">
        <f>[1]Selic!A38</f>
        <v>2008</v>
      </c>
      <c r="C40">
        <f>[1]Selic!B38</f>
        <v>1</v>
      </c>
      <c r="D40" s="37" t="e">
        <f>SUMIFS([1]Selic!$C:$C,[1]Selic!$A:$A,B40,[1]Selic!$B:$B,C40)</f>
        <v>#VALUE!</v>
      </c>
      <c r="E40" s="2" t="e">
        <f t="shared" si="1"/>
        <v>#VALUE!</v>
      </c>
    </row>
    <row r="41" spans="1:5" x14ac:dyDescent="0.25">
      <c r="A41" s="1">
        <f t="shared" si="0"/>
        <v>39600</v>
      </c>
      <c r="B41">
        <f>[1]Selic!A39</f>
        <v>2008</v>
      </c>
      <c r="C41">
        <f>[1]Selic!B39</f>
        <v>2</v>
      </c>
      <c r="D41" s="37" t="e">
        <f>SUMIFS([1]Selic!$C:$C,[1]Selic!$A:$A,B41,[1]Selic!$B:$B,C41)</f>
        <v>#VALUE!</v>
      </c>
      <c r="E41" s="2" t="e">
        <f t="shared" si="1"/>
        <v>#VALUE!</v>
      </c>
    </row>
    <row r="42" spans="1:5" x14ac:dyDescent="0.25">
      <c r="A42" s="1">
        <f t="shared" si="0"/>
        <v>39692</v>
      </c>
      <c r="B42">
        <f>[1]Selic!A40</f>
        <v>2008</v>
      </c>
      <c r="C42">
        <f>[1]Selic!B40</f>
        <v>3</v>
      </c>
      <c r="D42" s="37" t="e">
        <f>SUMIFS([1]Selic!$C:$C,[1]Selic!$A:$A,B42,[1]Selic!$B:$B,C42)</f>
        <v>#VALUE!</v>
      </c>
      <c r="E42" s="2" t="e">
        <f t="shared" si="1"/>
        <v>#VALUE!</v>
      </c>
    </row>
    <row r="43" spans="1:5" x14ac:dyDescent="0.25">
      <c r="A43" s="1">
        <f t="shared" si="0"/>
        <v>39783</v>
      </c>
      <c r="B43">
        <f>[1]Selic!A41</f>
        <v>2008</v>
      </c>
      <c r="C43">
        <f>[1]Selic!B41</f>
        <v>4</v>
      </c>
      <c r="D43" s="37" t="e">
        <f>SUMIFS([1]Selic!$C:$C,[1]Selic!$A:$A,B43,[1]Selic!$B:$B,C43)</f>
        <v>#VALUE!</v>
      </c>
      <c r="E43" s="2" t="e">
        <f t="shared" si="1"/>
        <v>#VALUE!</v>
      </c>
    </row>
    <row r="44" spans="1:5" x14ac:dyDescent="0.25">
      <c r="A44" s="1">
        <f t="shared" si="0"/>
        <v>39873</v>
      </c>
      <c r="B44">
        <f>[1]Selic!A42</f>
        <v>2009</v>
      </c>
      <c r="C44">
        <f>[1]Selic!B42</f>
        <v>1</v>
      </c>
      <c r="D44" s="37" t="e">
        <f>SUMIFS([1]Selic!$C:$C,[1]Selic!$A:$A,B44,[1]Selic!$B:$B,C44)</f>
        <v>#VALUE!</v>
      </c>
      <c r="E44" s="2" t="e">
        <f t="shared" si="1"/>
        <v>#VALUE!</v>
      </c>
    </row>
    <row r="45" spans="1:5" x14ac:dyDescent="0.25">
      <c r="A45" s="1">
        <f t="shared" si="0"/>
        <v>39965</v>
      </c>
      <c r="B45">
        <f>[1]Selic!A43</f>
        <v>2009</v>
      </c>
      <c r="C45">
        <f>[1]Selic!B43</f>
        <v>2</v>
      </c>
      <c r="D45" s="37" t="e">
        <f>SUMIFS([1]Selic!$C:$C,[1]Selic!$A:$A,B45,[1]Selic!$B:$B,C45)</f>
        <v>#VALUE!</v>
      </c>
      <c r="E45" s="2" t="e">
        <f t="shared" si="1"/>
        <v>#VALUE!</v>
      </c>
    </row>
    <row r="46" spans="1:5" x14ac:dyDescent="0.25">
      <c r="A46" s="1">
        <f t="shared" si="0"/>
        <v>40057</v>
      </c>
      <c r="B46">
        <f>[1]Selic!A44</f>
        <v>2009</v>
      </c>
      <c r="C46">
        <f>[1]Selic!B44</f>
        <v>3</v>
      </c>
      <c r="D46" s="37" t="e">
        <f>SUMIFS([1]Selic!$C:$C,[1]Selic!$A:$A,B46,[1]Selic!$B:$B,C46)</f>
        <v>#VALUE!</v>
      </c>
      <c r="E46" s="2" t="e">
        <f t="shared" si="1"/>
        <v>#VALUE!</v>
      </c>
    </row>
    <row r="47" spans="1:5" x14ac:dyDescent="0.25">
      <c r="A47" s="1">
        <f t="shared" si="0"/>
        <v>40148</v>
      </c>
      <c r="B47">
        <f>[1]Selic!A45</f>
        <v>2009</v>
      </c>
      <c r="C47">
        <f>[1]Selic!B45</f>
        <v>4</v>
      </c>
      <c r="D47" s="37" t="e">
        <f>SUMIFS([1]Selic!$C:$C,[1]Selic!$A:$A,B47,[1]Selic!$B:$B,C47)</f>
        <v>#VALUE!</v>
      </c>
      <c r="E47" s="2" t="e">
        <f t="shared" si="1"/>
        <v>#VALUE!</v>
      </c>
    </row>
    <row r="48" spans="1:5" x14ac:dyDescent="0.25">
      <c r="A48" s="1">
        <f t="shared" si="0"/>
        <v>40238</v>
      </c>
      <c r="B48">
        <f>[1]Selic!A46</f>
        <v>2010</v>
      </c>
      <c r="C48">
        <f>[1]Selic!B46</f>
        <v>1</v>
      </c>
      <c r="D48" s="37" t="e">
        <f>SUMIFS([1]Selic!$C:$C,[1]Selic!$A:$A,B48,[1]Selic!$B:$B,C48)</f>
        <v>#VALUE!</v>
      </c>
      <c r="E48" s="2" t="e">
        <f t="shared" si="1"/>
        <v>#VALUE!</v>
      </c>
    </row>
    <row r="49" spans="1:5" x14ac:dyDescent="0.25">
      <c r="A49" s="1">
        <f t="shared" si="0"/>
        <v>40330</v>
      </c>
      <c r="B49">
        <f>[1]Selic!A47</f>
        <v>2010</v>
      </c>
      <c r="C49">
        <f>[1]Selic!B47</f>
        <v>2</v>
      </c>
      <c r="D49" s="37" t="e">
        <f>SUMIFS([1]Selic!$C:$C,[1]Selic!$A:$A,B49,[1]Selic!$B:$B,C49)</f>
        <v>#VALUE!</v>
      </c>
      <c r="E49" s="2" t="e">
        <f t="shared" si="1"/>
        <v>#VALUE!</v>
      </c>
    </row>
    <row r="50" spans="1:5" x14ac:dyDescent="0.25">
      <c r="A50" s="1">
        <f t="shared" si="0"/>
        <v>40422</v>
      </c>
      <c r="B50">
        <f>[1]Selic!A48</f>
        <v>2010</v>
      </c>
      <c r="C50">
        <f>[1]Selic!B48</f>
        <v>3</v>
      </c>
      <c r="D50" s="37" t="e">
        <f>SUMIFS([1]Selic!$C:$C,[1]Selic!$A:$A,B50,[1]Selic!$B:$B,C50)</f>
        <v>#VALUE!</v>
      </c>
      <c r="E50" s="2" t="e">
        <f t="shared" si="1"/>
        <v>#VALUE!</v>
      </c>
    </row>
    <row r="51" spans="1:5" x14ac:dyDescent="0.25">
      <c r="A51" s="1">
        <f t="shared" si="0"/>
        <v>40513</v>
      </c>
      <c r="B51">
        <f>[1]Selic!A49</f>
        <v>2010</v>
      </c>
      <c r="C51">
        <f>[1]Selic!B49</f>
        <v>4</v>
      </c>
      <c r="D51" s="37" t="e">
        <f>SUMIFS([1]Selic!$C:$C,[1]Selic!$A:$A,B51,[1]Selic!$B:$B,C51)</f>
        <v>#VALUE!</v>
      </c>
      <c r="E51" s="2" t="e">
        <f t="shared" si="1"/>
        <v>#VALUE!</v>
      </c>
    </row>
    <row r="52" spans="1:5" x14ac:dyDescent="0.25">
      <c r="A52" s="1">
        <f t="shared" si="0"/>
        <v>40603</v>
      </c>
      <c r="B52">
        <f>[1]Selic!A50</f>
        <v>2011</v>
      </c>
      <c r="C52">
        <f>[1]Selic!B50</f>
        <v>1</v>
      </c>
      <c r="D52" s="37" t="e">
        <f>SUMIFS([1]Selic!$C:$C,[1]Selic!$A:$A,B52,[1]Selic!$B:$B,C52)</f>
        <v>#VALUE!</v>
      </c>
      <c r="E52" s="2" t="e">
        <f t="shared" si="1"/>
        <v>#VALUE!</v>
      </c>
    </row>
    <row r="53" spans="1:5" x14ac:dyDescent="0.25">
      <c r="A53" s="1">
        <f t="shared" si="0"/>
        <v>40695</v>
      </c>
      <c r="B53">
        <f>[1]Selic!A51</f>
        <v>2011</v>
      </c>
      <c r="C53">
        <f>[1]Selic!B51</f>
        <v>2</v>
      </c>
      <c r="D53" s="37" t="e">
        <f>SUMIFS([1]Selic!$C:$C,[1]Selic!$A:$A,B53,[1]Selic!$B:$B,C53)</f>
        <v>#VALUE!</v>
      </c>
      <c r="E53" s="2" t="e">
        <f t="shared" si="1"/>
        <v>#VALUE!</v>
      </c>
    </row>
    <row r="54" spans="1:5" x14ac:dyDescent="0.25">
      <c r="A54" s="1">
        <f t="shared" si="0"/>
        <v>40787</v>
      </c>
      <c r="B54">
        <f>[1]Selic!A52</f>
        <v>2011</v>
      </c>
      <c r="C54">
        <f>[1]Selic!B52</f>
        <v>3</v>
      </c>
      <c r="D54" s="37" t="e">
        <f>SUMIFS([1]Selic!$C:$C,[1]Selic!$A:$A,B54,[1]Selic!$B:$B,C54)</f>
        <v>#VALUE!</v>
      </c>
      <c r="E54" s="2" t="e">
        <f t="shared" si="1"/>
        <v>#VALUE!</v>
      </c>
    </row>
    <row r="55" spans="1:5" x14ac:dyDescent="0.25">
      <c r="A55" s="1">
        <f t="shared" si="0"/>
        <v>40878</v>
      </c>
      <c r="B55">
        <f>[1]Selic!A53</f>
        <v>2011</v>
      </c>
      <c r="C55">
        <f>[1]Selic!B53</f>
        <v>4</v>
      </c>
      <c r="D55" s="37" t="e">
        <f>SUMIFS([1]Selic!$C:$C,[1]Selic!$A:$A,B55,[1]Selic!$B:$B,C55)</f>
        <v>#VALUE!</v>
      </c>
      <c r="E55" s="2" t="e">
        <f t="shared" si="1"/>
        <v>#VALUE!</v>
      </c>
    </row>
    <row r="56" spans="1:5" x14ac:dyDescent="0.25">
      <c r="A56" s="1">
        <f t="shared" si="0"/>
        <v>40969</v>
      </c>
      <c r="B56">
        <f>[1]Selic!A54</f>
        <v>2012</v>
      </c>
      <c r="C56">
        <f>[1]Selic!B54</f>
        <v>1</v>
      </c>
      <c r="D56" s="37" t="e">
        <f>SUMIFS([1]Selic!$C:$C,[1]Selic!$A:$A,B56,[1]Selic!$B:$B,C56)</f>
        <v>#VALUE!</v>
      </c>
      <c r="E56" s="2" t="e">
        <f t="shared" si="1"/>
        <v>#VALUE!</v>
      </c>
    </row>
    <row r="57" spans="1:5" x14ac:dyDescent="0.25">
      <c r="A57" s="1">
        <f t="shared" si="0"/>
        <v>41061</v>
      </c>
      <c r="B57">
        <f>[1]Selic!A55</f>
        <v>2012</v>
      </c>
      <c r="C57">
        <f>[1]Selic!B55</f>
        <v>2</v>
      </c>
      <c r="D57" s="37" t="e">
        <f>SUMIFS([1]Selic!$C:$C,[1]Selic!$A:$A,B57,[1]Selic!$B:$B,C57)</f>
        <v>#VALUE!</v>
      </c>
      <c r="E57" s="2" t="e">
        <f t="shared" si="1"/>
        <v>#VALUE!</v>
      </c>
    </row>
    <row r="58" spans="1:5" x14ac:dyDescent="0.25">
      <c r="A58" s="1">
        <f t="shared" si="0"/>
        <v>41153</v>
      </c>
      <c r="B58">
        <f>[1]Selic!A56</f>
        <v>2012</v>
      </c>
      <c r="C58">
        <f>[1]Selic!B56</f>
        <v>3</v>
      </c>
      <c r="D58" s="37" t="e">
        <f>SUMIFS([1]Selic!$C:$C,[1]Selic!$A:$A,B58,[1]Selic!$B:$B,C58)</f>
        <v>#VALUE!</v>
      </c>
      <c r="E58" s="2" t="e">
        <f t="shared" si="1"/>
        <v>#VALUE!</v>
      </c>
    </row>
    <row r="59" spans="1:5" x14ac:dyDescent="0.25">
      <c r="A59" s="1">
        <f t="shared" si="0"/>
        <v>41244</v>
      </c>
      <c r="B59">
        <f>[1]Selic!A57</f>
        <v>2012</v>
      </c>
      <c r="C59">
        <f>[1]Selic!B57</f>
        <v>4</v>
      </c>
      <c r="D59" s="37" t="e">
        <f>SUMIFS([1]Selic!$C:$C,[1]Selic!$A:$A,B59,[1]Selic!$B:$B,C59)</f>
        <v>#VALUE!</v>
      </c>
      <c r="E59" s="2" t="e">
        <f t="shared" si="1"/>
        <v>#VALUE!</v>
      </c>
    </row>
    <row r="60" spans="1:5" x14ac:dyDescent="0.25">
      <c r="A60" s="1">
        <f t="shared" si="0"/>
        <v>41334</v>
      </c>
      <c r="B60">
        <f>[1]Selic!A58</f>
        <v>2013</v>
      </c>
      <c r="C60">
        <f>[1]Selic!B58</f>
        <v>1</v>
      </c>
      <c r="D60" s="37" t="e">
        <f>SUMIFS([1]Selic!$C:$C,[1]Selic!$A:$A,B60,[1]Selic!$B:$B,C60)</f>
        <v>#VALUE!</v>
      </c>
      <c r="E60" s="2" t="e">
        <f t="shared" si="1"/>
        <v>#VALUE!</v>
      </c>
    </row>
    <row r="61" spans="1:5" x14ac:dyDescent="0.25">
      <c r="A61" s="1">
        <f t="shared" si="0"/>
        <v>41426</v>
      </c>
      <c r="B61">
        <f>[1]Selic!A59</f>
        <v>2013</v>
      </c>
      <c r="C61">
        <f>[1]Selic!B59</f>
        <v>2</v>
      </c>
      <c r="D61" s="37" t="e">
        <f>SUMIFS([1]Selic!$C:$C,[1]Selic!$A:$A,B61,[1]Selic!$B:$B,C61)</f>
        <v>#VALUE!</v>
      </c>
      <c r="E61" s="2" t="e">
        <f t="shared" si="1"/>
        <v>#VALUE!</v>
      </c>
    </row>
    <row r="62" spans="1:5" x14ac:dyDescent="0.25">
      <c r="A62" s="1">
        <f t="shared" si="0"/>
        <v>41518</v>
      </c>
      <c r="B62">
        <f>[1]Selic!A60</f>
        <v>2013</v>
      </c>
      <c r="C62">
        <f>[1]Selic!B60</f>
        <v>3</v>
      </c>
      <c r="D62" s="37" t="e">
        <f>SUMIFS([1]Selic!$C:$C,[1]Selic!$A:$A,B62,[1]Selic!$B:$B,C62)</f>
        <v>#VALUE!</v>
      </c>
      <c r="E62" s="2" t="e">
        <f t="shared" si="1"/>
        <v>#VALUE!</v>
      </c>
    </row>
    <row r="63" spans="1:5" x14ac:dyDescent="0.25">
      <c r="A63" s="1">
        <f t="shared" si="0"/>
        <v>41609</v>
      </c>
      <c r="B63">
        <f>[1]Selic!A61</f>
        <v>2013</v>
      </c>
      <c r="C63">
        <f>[1]Selic!B61</f>
        <v>4</v>
      </c>
      <c r="D63" s="37" t="e">
        <f>SUMIFS([1]Selic!$C:$C,[1]Selic!$A:$A,B63,[1]Selic!$B:$B,C63)</f>
        <v>#VALUE!</v>
      </c>
      <c r="E63" s="2" t="e">
        <f t="shared" si="1"/>
        <v>#VALUE!</v>
      </c>
    </row>
    <row r="64" spans="1:5" x14ac:dyDescent="0.25">
      <c r="A64" s="1">
        <f t="shared" si="0"/>
        <v>41699</v>
      </c>
      <c r="B64">
        <f>[1]Selic!A62</f>
        <v>2014</v>
      </c>
      <c r="C64">
        <f>[1]Selic!B62</f>
        <v>1</v>
      </c>
      <c r="D64" s="37" t="e">
        <f>SUMIFS([1]Selic!$C:$C,[1]Selic!$A:$A,B64,[1]Selic!$B:$B,C64)</f>
        <v>#VALUE!</v>
      </c>
      <c r="E64" s="2" t="e">
        <f t="shared" si="1"/>
        <v>#VALUE!</v>
      </c>
    </row>
    <row r="65" spans="1:5" x14ac:dyDescent="0.25">
      <c r="A65" s="1">
        <f t="shared" si="0"/>
        <v>41791</v>
      </c>
      <c r="B65">
        <f>[1]Selic!A63</f>
        <v>2014</v>
      </c>
      <c r="C65">
        <f>[1]Selic!B63</f>
        <v>2</v>
      </c>
      <c r="D65" s="37" t="e">
        <f>SUMIFS([1]Selic!$C:$C,[1]Selic!$A:$A,B65,[1]Selic!$B:$B,C65)</f>
        <v>#VALUE!</v>
      </c>
      <c r="E65" s="2" t="e">
        <f t="shared" si="1"/>
        <v>#VALUE!</v>
      </c>
    </row>
    <row r="66" spans="1:5" x14ac:dyDescent="0.25">
      <c r="A66" s="1">
        <f t="shared" si="0"/>
        <v>41883</v>
      </c>
      <c r="B66">
        <f>[1]Selic!A64</f>
        <v>2014</v>
      </c>
      <c r="C66">
        <f>[1]Selic!B64</f>
        <v>3</v>
      </c>
      <c r="D66" s="37" t="e">
        <f>SUMIFS([1]Selic!$C:$C,[1]Selic!$A:$A,B66,[1]Selic!$B:$B,C66)</f>
        <v>#VALUE!</v>
      </c>
      <c r="E66" s="2" t="e">
        <f t="shared" si="1"/>
        <v>#VALUE!</v>
      </c>
    </row>
    <row r="67" spans="1:5" x14ac:dyDescent="0.25">
      <c r="A67" s="1">
        <f t="shared" si="0"/>
        <v>41974</v>
      </c>
      <c r="B67">
        <f>[1]Selic!A65</f>
        <v>2014</v>
      </c>
      <c r="C67">
        <f>[1]Selic!B65</f>
        <v>4</v>
      </c>
      <c r="D67" s="37" t="e">
        <f>SUMIFS([1]Selic!$C:$C,[1]Selic!$A:$A,B67,[1]Selic!$B:$B,C67)</f>
        <v>#VALUE!</v>
      </c>
      <c r="E67" s="2" t="e">
        <f t="shared" si="1"/>
        <v>#VALUE!</v>
      </c>
    </row>
    <row r="68" spans="1:5" x14ac:dyDescent="0.25">
      <c r="A68" s="1">
        <f t="shared" si="0"/>
        <v>42064</v>
      </c>
      <c r="B68">
        <f>[1]Selic!A66</f>
        <v>2015</v>
      </c>
      <c r="C68">
        <f>[1]Selic!B66</f>
        <v>1</v>
      </c>
      <c r="D68" s="37" t="e">
        <f>SUMIFS([1]Selic!$C:$C,[1]Selic!$A:$A,B68,[1]Selic!$B:$B,C68)</f>
        <v>#VALUE!</v>
      </c>
      <c r="E68" s="2" t="e">
        <f t="shared" si="1"/>
        <v>#VALUE!</v>
      </c>
    </row>
    <row r="69" spans="1:5" x14ac:dyDescent="0.25">
      <c r="A69" s="1">
        <f t="shared" ref="A69:A92" si="2">IFERROR(DATE(B69,C69*3,1),"")</f>
        <v>42156</v>
      </c>
      <c r="B69">
        <f>[1]Selic!A67</f>
        <v>2015</v>
      </c>
      <c r="C69">
        <f>[1]Selic!B67</f>
        <v>2</v>
      </c>
      <c r="D69" s="37" t="e">
        <f>SUMIFS([1]Selic!$C:$C,[1]Selic!$A:$A,B69,[1]Selic!$B:$B,C69)</f>
        <v>#VALUE!</v>
      </c>
      <c r="E69" s="2" t="e">
        <f t="shared" ref="E69:E132" si="3">D69/4</f>
        <v>#VALUE!</v>
      </c>
    </row>
    <row r="70" spans="1:5" x14ac:dyDescent="0.25">
      <c r="A70" s="1">
        <f t="shared" si="2"/>
        <v>42248</v>
      </c>
      <c r="B70">
        <f>[1]Selic!A68</f>
        <v>2015</v>
      </c>
      <c r="C70">
        <f>[1]Selic!B68</f>
        <v>3</v>
      </c>
      <c r="D70" s="37" t="e">
        <f>SUMIFS([1]Selic!$C:$C,[1]Selic!$A:$A,B70,[1]Selic!$B:$B,C70)</f>
        <v>#VALUE!</v>
      </c>
      <c r="E70" s="2" t="e">
        <f t="shared" si="3"/>
        <v>#VALUE!</v>
      </c>
    </row>
    <row r="71" spans="1:5" x14ac:dyDescent="0.25">
      <c r="A71" s="1">
        <f t="shared" si="2"/>
        <v>42339</v>
      </c>
      <c r="B71">
        <f>[1]Selic!A69</f>
        <v>2015</v>
      </c>
      <c r="C71">
        <f>[1]Selic!B69</f>
        <v>4</v>
      </c>
      <c r="D71" s="37" t="e">
        <f>SUMIFS([1]Selic!$C:$C,[1]Selic!$A:$A,B71,[1]Selic!$B:$B,C71)</f>
        <v>#VALUE!</v>
      </c>
      <c r="E71" s="2" t="e">
        <f t="shared" si="3"/>
        <v>#VALUE!</v>
      </c>
    </row>
    <row r="72" spans="1:5" x14ac:dyDescent="0.25">
      <c r="A72" s="1">
        <f t="shared" si="2"/>
        <v>42430</v>
      </c>
      <c r="B72">
        <f>[1]Selic!A70</f>
        <v>2016</v>
      </c>
      <c r="C72">
        <f>[1]Selic!B70</f>
        <v>1</v>
      </c>
      <c r="D72" s="37" t="e">
        <f>SUMIFS([1]Selic!$C:$C,[1]Selic!$A:$A,B72,[1]Selic!$B:$B,C72)</f>
        <v>#VALUE!</v>
      </c>
      <c r="E72" s="2" t="e">
        <f t="shared" si="3"/>
        <v>#VALUE!</v>
      </c>
    </row>
    <row r="73" spans="1:5" x14ac:dyDescent="0.25">
      <c r="A73" s="1">
        <f t="shared" si="2"/>
        <v>42522</v>
      </c>
      <c r="B73">
        <f>[1]Selic!A71</f>
        <v>2016</v>
      </c>
      <c r="C73">
        <f>[1]Selic!B71</f>
        <v>2</v>
      </c>
      <c r="D73" s="37" t="e">
        <f>SUMIFS([1]Selic!$C:$C,[1]Selic!$A:$A,B73,[1]Selic!$B:$B,C73)</f>
        <v>#VALUE!</v>
      </c>
      <c r="E73" s="2" t="e">
        <f t="shared" si="3"/>
        <v>#VALUE!</v>
      </c>
    </row>
    <row r="74" spans="1:5" x14ac:dyDescent="0.25">
      <c r="A74" s="1">
        <f t="shared" si="2"/>
        <v>42614</v>
      </c>
      <c r="B74">
        <f>[1]Selic!A72</f>
        <v>2016</v>
      </c>
      <c r="C74">
        <f>[1]Selic!B72</f>
        <v>3</v>
      </c>
      <c r="D74" s="37" t="e">
        <f>SUMIFS([1]Selic!$C:$C,[1]Selic!$A:$A,B74,[1]Selic!$B:$B,C74)</f>
        <v>#VALUE!</v>
      </c>
      <c r="E74" s="2" t="e">
        <f t="shared" si="3"/>
        <v>#VALUE!</v>
      </c>
    </row>
    <row r="75" spans="1:5" x14ac:dyDescent="0.25">
      <c r="A75" s="1">
        <f t="shared" si="2"/>
        <v>42705</v>
      </c>
      <c r="B75">
        <f>[1]Selic!A73</f>
        <v>2016</v>
      </c>
      <c r="C75">
        <f>[1]Selic!B73</f>
        <v>4</v>
      </c>
      <c r="D75" s="37" t="e">
        <f>SUMIFS([1]Selic!$C:$C,[1]Selic!$A:$A,B75,[1]Selic!$B:$B,C75)</f>
        <v>#VALUE!</v>
      </c>
      <c r="E75" s="2" t="e">
        <f t="shared" si="3"/>
        <v>#VALUE!</v>
      </c>
    </row>
    <row r="76" spans="1:5" x14ac:dyDescent="0.25">
      <c r="A76" s="1">
        <f t="shared" si="2"/>
        <v>42795</v>
      </c>
      <c r="B76">
        <f>[1]Selic!A74</f>
        <v>2017</v>
      </c>
      <c r="C76">
        <f>[1]Selic!B74</f>
        <v>1</v>
      </c>
      <c r="D76" s="37" t="e">
        <f>SUMIFS([1]Selic!$C:$C,[1]Selic!$A:$A,B76,[1]Selic!$B:$B,C76)</f>
        <v>#VALUE!</v>
      </c>
      <c r="E76" s="2" t="e">
        <f t="shared" si="3"/>
        <v>#VALUE!</v>
      </c>
    </row>
    <row r="77" spans="1:5" x14ac:dyDescent="0.25">
      <c r="A77" s="1">
        <f t="shared" si="2"/>
        <v>42887</v>
      </c>
      <c r="B77">
        <f>[1]Selic!A75</f>
        <v>2017</v>
      </c>
      <c r="C77">
        <f>[1]Selic!B75</f>
        <v>2</v>
      </c>
      <c r="D77" s="37" t="e">
        <f>SUMIFS([1]Selic!$C:$C,[1]Selic!$A:$A,B77,[1]Selic!$B:$B,C77)</f>
        <v>#VALUE!</v>
      </c>
      <c r="E77" s="2" t="e">
        <f t="shared" si="3"/>
        <v>#VALUE!</v>
      </c>
    </row>
    <row r="78" spans="1:5" x14ac:dyDescent="0.25">
      <c r="A78" s="1">
        <f t="shared" si="2"/>
        <v>42979</v>
      </c>
      <c r="B78">
        <f>[1]Selic!A76</f>
        <v>2017</v>
      </c>
      <c r="C78">
        <f>[1]Selic!B76</f>
        <v>3</v>
      </c>
      <c r="D78" s="37" t="e">
        <f>SUMIFS([1]Selic!$C:$C,[1]Selic!$A:$A,B78,[1]Selic!$B:$B,C78)</f>
        <v>#VALUE!</v>
      </c>
      <c r="E78" s="2" t="e">
        <f t="shared" si="3"/>
        <v>#VALUE!</v>
      </c>
    </row>
    <row r="79" spans="1:5" x14ac:dyDescent="0.25">
      <c r="A79" s="1">
        <f t="shared" si="2"/>
        <v>43070</v>
      </c>
      <c r="B79">
        <f>[1]Selic!A77</f>
        <v>2017</v>
      </c>
      <c r="C79">
        <f>[1]Selic!B77</f>
        <v>4</v>
      </c>
      <c r="D79" s="37" t="e">
        <f>SUMIFS([1]Selic!$C:$C,[1]Selic!$A:$A,B79,[1]Selic!$B:$B,C79)</f>
        <v>#VALUE!</v>
      </c>
      <c r="E79" s="2" t="e">
        <f t="shared" si="3"/>
        <v>#VALUE!</v>
      </c>
    </row>
    <row r="80" spans="1:5" x14ac:dyDescent="0.25">
      <c r="A80" s="1">
        <f t="shared" si="2"/>
        <v>43160</v>
      </c>
      <c r="B80">
        <f>[1]Selic!A78</f>
        <v>2018</v>
      </c>
      <c r="C80">
        <f>[1]Selic!B78</f>
        <v>1</v>
      </c>
      <c r="D80" s="37" t="e">
        <f>SUMIFS([1]Selic!$C:$C,[1]Selic!$A:$A,B80,[1]Selic!$B:$B,C80)</f>
        <v>#VALUE!</v>
      </c>
      <c r="E80" s="2" t="e">
        <f t="shared" si="3"/>
        <v>#VALUE!</v>
      </c>
    </row>
    <row r="81" spans="1:5" x14ac:dyDescent="0.25">
      <c r="A81" s="1">
        <f t="shared" si="2"/>
        <v>43252</v>
      </c>
      <c r="B81">
        <f>[1]Selic!A79</f>
        <v>2018</v>
      </c>
      <c r="C81">
        <f>[1]Selic!B79</f>
        <v>2</v>
      </c>
      <c r="D81" s="37" t="e">
        <f>SUMIFS([1]Selic!$C:$C,[1]Selic!$A:$A,B81,[1]Selic!$B:$B,C81)</f>
        <v>#VALUE!</v>
      </c>
      <c r="E81" s="2" t="e">
        <f t="shared" si="3"/>
        <v>#VALUE!</v>
      </c>
    </row>
    <row r="82" spans="1:5" x14ac:dyDescent="0.25">
      <c r="A82" s="1">
        <f t="shared" si="2"/>
        <v>43344</v>
      </c>
      <c r="B82">
        <f>[1]Selic!A80</f>
        <v>2018</v>
      </c>
      <c r="C82">
        <f>[1]Selic!B80</f>
        <v>3</v>
      </c>
      <c r="D82" s="37" t="e">
        <f>SUMIFS([1]Selic!$C:$C,[1]Selic!$A:$A,B82,[1]Selic!$B:$B,C82)</f>
        <v>#VALUE!</v>
      </c>
      <c r="E82" s="2" t="e">
        <f t="shared" si="3"/>
        <v>#VALUE!</v>
      </c>
    </row>
    <row r="83" spans="1:5" x14ac:dyDescent="0.25">
      <c r="A83" s="1">
        <f t="shared" si="2"/>
        <v>43435</v>
      </c>
      <c r="B83">
        <f>[1]Selic!A81</f>
        <v>2018</v>
      </c>
      <c r="C83">
        <f>[1]Selic!B81</f>
        <v>4</v>
      </c>
      <c r="D83" s="37" t="e">
        <f>SUMIFS([1]Selic!$C:$C,[1]Selic!$A:$A,B83,[1]Selic!$B:$B,C83)</f>
        <v>#VALUE!</v>
      </c>
      <c r="E83" s="2" t="e">
        <f t="shared" si="3"/>
        <v>#VALUE!</v>
      </c>
    </row>
    <row r="84" spans="1:5" x14ac:dyDescent="0.25">
      <c r="A84" s="1">
        <f t="shared" si="2"/>
        <v>43525</v>
      </c>
      <c r="B84">
        <f>[1]Selic!A82</f>
        <v>2019</v>
      </c>
      <c r="C84">
        <f>[1]Selic!B82</f>
        <v>1</v>
      </c>
      <c r="D84" s="37" t="e">
        <f>SUMIFS([1]Selic!$C:$C,[1]Selic!$A:$A,B84,[1]Selic!$B:$B,C84)</f>
        <v>#VALUE!</v>
      </c>
      <c r="E84" s="2" t="e">
        <f t="shared" si="3"/>
        <v>#VALUE!</v>
      </c>
    </row>
    <row r="85" spans="1:5" x14ac:dyDescent="0.25">
      <c r="A85" s="1">
        <f t="shared" si="2"/>
        <v>43617</v>
      </c>
      <c r="B85">
        <f>[1]Selic!A83</f>
        <v>2019</v>
      </c>
      <c r="C85">
        <f>[1]Selic!B83</f>
        <v>2</v>
      </c>
      <c r="D85" s="37" t="e">
        <f>SUMIFS([1]Selic!$C:$C,[1]Selic!$A:$A,B85,[1]Selic!$B:$B,C85)</f>
        <v>#VALUE!</v>
      </c>
      <c r="E85" s="2" t="e">
        <f t="shared" si="3"/>
        <v>#VALUE!</v>
      </c>
    </row>
    <row r="86" spans="1:5" x14ac:dyDescent="0.25">
      <c r="A86" s="1">
        <f t="shared" si="2"/>
        <v>43709</v>
      </c>
      <c r="B86">
        <f>[1]Selic!A84</f>
        <v>2019</v>
      </c>
      <c r="C86">
        <f>[1]Selic!B84</f>
        <v>3</v>
      </c>
      <c r="D86" s="37" t="e">
        <f>SUMIFS([1]Selic!$C:$C,[1]Selic!$A:$A,B86,[1]Selic!$B:$B,C86)</f>
        <v>#VALUE!</v>
      </c>
      <c r="E86" s="2" t="e">
        <f t="shared" si="3"/>
        <v>#VALUE!</v>
      </c>
    </row>
    <row r="87" spans="1:5" x14ac:dyDescent="0.25">
      <c r="A87" s="1">
        <f t="shared" si="2"/>
        <v>43800</v>
      </c>
      <c r="B87">
        <f>[1]Selic!A85</f>
        <v>2019</v>
      </c>
      <c r="C87">
        <f>[1]Selic!B85</f>
        <v>4</v>
      </c>
      <c r="D87" s="37" t="e">
        <f>SUMIFS([1]Selic!$C:$C,[1]Selic!$A:$A,B87,[1]Selic!$B:$B,C87)</f>
        <v>#VALUE!</v>
      </c>
      <c r="E87" s="2" t="e">
        <f t="shared" si="3"/>
        <v>#VALUE!</v>
      </c>
    </row>
    <row r="88" spans="1:5" x14ac:dyDescent="0.25">
      <c r="A88" s="1">
        <f t="shared" si="2"/>
        <v>43891</v>
      </c>
      <c r="B88">
        <f>[1]Selic!A86</f>
        <v>2020</v>
      </c>
      <c r="C88">
        <f>[1]Selic!B86</f>
        <v>1</v>
      </c>
      <c r="D88" s="37" t="e">
        <f>SUMIFS([1]Selic!$C:$C,[1]Selic!$A:$A,B88,[1]Selic!$B:$B,C88)</f>
        <v>#VALUE!</v>
      </c>
      <c r="E88" s="2" t="e">
        <f t="shared" si="3"/>
        <v>#VALUE!</v>
      </c>
    </row>
    <row r="89" spans="1:5" x14ac:dyDescent="0.25">
      <c r="A89" s="1">
        <f t="shared" si="2"/>
        <v>43983</v>
      </c>
      <c r="B89">
        <f>[1]Selic!A87</f>
        <v>2020</v>
      </c>
      <c r="C89">
        <f>[1]Selic!B87</f>
        <v>2</v>
      </c>
      <c r="D89" s="37" t="e">
        <f>SUMIFS([1]Selic!$C:$C,[1]Selic!$A:$A,B89,[1]Selic!$B:$B,C89)</f>
        <v>#VALUE!</v>
      </c>
      <c r="E89" s="2" t="e">
        <f t="shared" si="3"/>
        <v>#VALUE!</v>
      </c>
    </row>
    <row r="90" spans="1:5" x14ac:dyDescent="0.25">
      <c r="A90" s="1">
        <f t="shared" si="2"/>
        <v>44075</v>
      </c>
      <c r="B90">
        <f>[1]Selic!A88</f>
        <v>2020</v>
      </c>
      <c r="C90">
        <f>[1]Selic!B88</f>
        <v>3</v>
      </c>
      <c r="D90" s="37" t="e">
        <f>SUMIFS([1]Selic!$C:$C,[1]Selic!$A:$A,B90,[1]Selic!$B:$B,C90)</f>
        <v>#VALUE!</v>
      </c>
      <c r="E90" s="2" t="e">
        <f t="shared" si="3"/>
        <v>#VALUE!</v>
      </c>
    </row>
    <row r="91" spans="1:5" x14ac:dyDescent="0.25">
      <c r="A91" s="1">
        <f t="shared" si="2"/>
        <v>44166</v>
      </c>
      <c r="B91">
        <f>[1]Selic!A89</f>
        <v>2020</v>
      </c>
      <c r="C91">
        <f>[1]Selic!B89</f>
        <v>4</v>
      </c>
      <c r="D91" s="37" t="e">
        <f>SUMIFS([1]Selic!$C:$C,[1]Selic!$A:$A,B91,[1]Selic!$B:$B,C91)</f>
        <v>#VALUE!</v>
      </c>
      <c r="E91" s="2" t="e">
        <f t="shared" si="3"/>
        <v>#VALUE!</v>
      </c>
    </row>
    <row r="92" spans="1:5" x14ac:dyDescent="0.25">
      <c r="A92" s="1">
        <f t="shared" si="2"/>
        <v>44256</v>
      </c>
      <c r="B92">
        <f>[1]Selic!A90</f>
        <v>2021</v>
      </c>
      <c r="C92">
        <f>[1]Selic!B90</f>
        <v>1</v>
      </c>
      <c r="D92" s="37" t="e">
        <f>SUMIFS([1]Selic!$C:$C,[1]Selic!$A:$A,B92,[1]Selic!$B:$B,C92)</f>
        <v>#VALUE!</v>
      </c>
      <c r="E92" s="2" t="e">
        <f t="shared" si="3"/>
        <v>#VALUE!</v>
      </c>
    </row>
    <row r="93" spans="1:5" x14ac:dyDescent="0.25">
      <c r="A93" s="1">
        <f t="shared" ref="A93:A156" si="4">IFERROR(DATE(B93,C93*3,1),"")</f>
        <v>44348</v>
      </c>
      <c r="B93">
        <f>[1]Selic!A91</f>
        <v>2021</v>
      </c>
      <c r="C93">
        <f>[1]Selic!B91</f>
        <v>2</v>
      </c>
      <c r="D93" s="37" t="e">
        <f>SUMIFS([1]Selic!$C:$C,[1]Selic!$A:$A,B93,[1]Selic!$B:$B,C93)</f>
        <v>#VALUE!</v>
      </c>
      <c r="E93" s="2" t="e">
        <f t="shared" si="3"/>
        <v>#VALUE!</v>
      </c>
    </row>
    <row r="94" spans="1:5" x14ac:dyDescent="0.25">
      <c r="A94" s="1">
        <f t="shared" si="4"/>
        <v>44440</v>
      </c>
      <c r="B94">
        <f>[1]Selic!A92</f>
        <v>2021</v>
      </c>
      <c r="C94">
        <f>[1]Selic!B92</f>
        <v>3</v>
      </c>
      <c r="D94" s="37" t="e">
        <f>SUMIFS([1]Selic!$C:$C,[1]Selic!$A:$A,B94,[1]Selic!$B:$B,C94)</f>
        <v>#VALUE!</v>
      </c>
      <c r="E94" s="2" t="e">
        <f t="shared" si="3"/>
        <v>#VALUE!</v>
      </c>
    </row>
    <row r="95" spans="1:5" x14ac:dyDescent="0.25">
      <c r="A95" s="1">
        <f t="shared" si="4"/>
        <v>44531</v>
      </c>
      <c r="B95">
        <f>[1]Selic!A93</f>
        <v>2021</v>
      </c>
      <c r="C95">
        <f>[1]Selic!B93</f>
        <v>4</v>
      </c>
      <c r="D95" s="37" t="e">
        <f>SUMIFS([1]Selic!$C:$C,[1]Selic!$A:$A,B95,[1]Selic!$B:$B,C95)</f>
        <v>#VALUE!</v>
      </c>
      <c r="E95" s="2" t="e">
        <f t="shared" si="3"/>
        <v>#VALUE!</v>
      </c>
    </row>
    <row r="96" spans="1:5" x14ac:dyDescent="0.25">
      <c r="A96" s="1">
        <f t="shared" si="4"/>
        <v>44621</v>
      </c>
      <c r="B96">
        <f>[1]Selic!A94</f>
        <v>2022</v>
      </c>
      <c r="C96">
        <f>[1]Selic!B94</f>
        <v>1</v>
      </c>
      <c r="D96" s="37" t="e">
        <f>SUMIFS([1]Selic!$C:$C,[1]Selic!$A:$A,B96,[1]Selic!$B:$B,C96)</f>
        <v>#VALUE!</v>
      </c>
      <c r="E96" s="2" t="e">
        <f t="shared" si="3"/>
        <v>#VALUE!</v>
      </c>
    </row>
    <row r="97" spans="1:5" x14ac:dyDescent="0.25">
      <c r="A97" s="1">
        <f t="shared" si="4"/>
        <v>44713</v>
      </c>
      <c r="B97">
        <f>[1]Selic!A95</f>
        <v>2022</v>
      </c>
      <c r="C97">
        <f>[1]Selic!B95</f>
        <v>2</v>
      </c>
      <c r="D97" s="37" t="e">
        <f>SUMIFS([1]Selic!$C:$C,[1]Selic!$A:$A,B97,[1]Selic!$B:$B,C97)</f>
        <v>#VALUE!</v>
      </c>
      <c r="E97" s="2" t="e">
        <f t="shared" si="3"/>
        <v>#VALUE!</v>
      </c>
    </row>
    <row r="98" spans="1:5" x14ac:dyDescent="0.25">
      <c r="A98" s="1">
        <f t="shared" si="4"/>
        <v>44805</v>
      </c>
      <c r="B98">
        <f>[1]Selic!A96</f>
        <v>2022</v>
      </c>
      <c r="C98">
        <f>[1]Selic!B96</f>
        <v>3</v>
      </c>
      <c r="D98" s="37" t="e">
        <f>SUMIFS([1]Selic!$C:$C,[1]Selic!$A:$A,B98,[1]Selic!$B:$B,C98)</f>
        <v>#VALUE!</v>
      </c>
      <c r="E98" s="2" t="e">
        <f t="shared" si="3"/>
        <v>#VALUE!</v>
      </c>
    </row>
    <row r="99" spans="1:5" x14ac:dyDescent="0.25">
      <c r="A99" s="1">
        <f t="shared" si="4"/>
        <v>44896</v>
      </c>
      <c r="B99">
        <f>[1]Selic!A97</f>
        <v>2022</v>
      </c>
      <c r="C99">
        <f>[1]Selic!B97</f>
        <v>4</v>
      </c>
      <c r="D99" s="37" t="e">
        <f>SUMIFS([1]Selic!$C:$C,[1]Selic!$A:$A,B99,[1]Selic!$B:$B,C99)</f>
        <v>#VALUE!</v>
      </c>
      <c r="E99" s="2" t="e">
        <f t="shared" si="3"/>
        <v>#VALUE!</v>
      </c>
    </row>
    <row r="100" spans="1:5" x14ac:dyDescent="0.25">
      <c r="A100" s="1">
        <f t="shared" si="4"/>
        <v>44986</v>
      </c>
      <c r="B100">
        <f>[1]Selic!A98</f>
        <v>2023</v>
      </c>
      <c r="C100">
        <f>[1]Selic!B98</f>
        <v>1</v>
      </c>
      <c r="D100" s="37" t="e">
        <f>SUMIFS([1]Selic!$C:$C,[1]Selic!$A:$A,B100,[1]Selic!$B:$B,C100)</f>
        <v>#VALUE!</v>
      </c>
      <c r="E100" s="2" t="e">
        <f t="shared" si="3"/>
        <v>#VALUE!</v>
      </c>
    </row>
    <row r="101" spans="1:5" x14ac:dyDescent="0.25">
      <c r="A101" s="1" t="str">
        <f t="shared" si="4"/>
        <v/>
      </c>
      <c r="B101">
        <f>[1]Selic!A99</f>
        <v>0</v>
      </c>
      <c r="C101">
        <f>[1]Selic!B99</f>
        <v>0</v>
      </c>
      <c r="D101" s="37" t="e">
        <f>SUMIFS([1]Selic!$C:$C,[1]Selic!$A:$A,B101,[1]Selic!$B:$B,C101)</f>
        <v>#VALUE!</v>
      </c>
      <c r="E101" s="2" t="e">
        <f t="shared" si="3"/>
        <v>#VALUE!</v>
      </c>
    </row>
    <row r="102" spans="1:5" x14ac:dyDescent="0.25">
      <c r="A102" s="1" t="str">
        <f t="shared" si="4"/>
        <v/>
      </c>
      <c r="B102">
        <f>[1]Selic!A100</f>
        <v>0</v>
      </c>
      <c r="C102">
        <f>[1]Selic!B100</f>
        <v>0</v>
      </c>
      <c r="D102" s="37" t="e">
        <f>SUMIFS([1]Selic!$C:$C,[1]Selic!$A:$A,B102,[1]Selic!$B:$B,C102)</f>
        <v>#VALUE!</v>
      </c>
      <c r="E102" s="2" t="e">
        <f t="shared" si="3"/>
        <v>#VALUE!</v>
      </c>
    </row>
    <row r="103" spans="1:5" x14ac:dyDescent="0.25">
      <c r="A103" s="1" t="str">
        <f t="shared" si="4"/>
        <v/>
      </c>
      <c r="B103">
        <f>[1]Selic!A101</f>
        <v>0</v>
      </c>
      <c r="C103">
        <f>[1]Selic!B101</f>
        <v>0</v>
      </c>
      <c r="D103" s="37" t="e">
        <f>SUMIFS([1]Selic!$C:$C,[1]Selic!$A:$A,B103,[1]Selic!$B:$B,C103)</f>
        <v>#VALUE!</v>
      </c>
      <c r="E103" s="2" t="e">
        <f t="shared" si="3"/>
        <v>#VALUE!</v>
      </c>
    </row>
    <row r="104" spans="1:5" x14ac:dyDescent="0.25">
      <c r="A104" s="1" t="str">
        <f t="shared" si="4"/>
        <v/>
      </c>
      <c r="B104">
        <f>[1]Selic!A102</f>
        <v>0</v>
      </c>
      <c r="C104">
        <f>[1]Selic!B102</f>
        <v>0</v>
      </c>
      <c r="D104" s="37" t="e">
        <f>SUMIFS([1]Selic!$C:$C,[1]Selic!$A:$A,B104,[1]Selic!$B:$B,C104)</f>
        <v>#VALUE!</v>
      </c>
      <c r="E104" s="2" t="e">
        <f t="shared" si="3"/>
        <v>#VALUE!</v>
      </c>
    </row>
    <row r="105" spans="1:5" x14ac:dyDescent="0.25">
      <c r="A105" s="1" t="str">
        <f t="shared" si="4"/>
        <v/>
      </c>
      <c r="B105">
        <f>[1]Selic!A103</f>
        <v>0</v>
      </c>
      <c r="C105">
        <f>[1]Selic!B103</f>
        <v>0</v>
      </c>
      <c r="D105" s="37" t="e">
        <f>SUMIFS([1]Selic!$C:$C,[1]Selic!$A:$A,B105,[1]Selic!$B:$B,C105)</f>
        <v>#VALUE!</v>
      </c>
      <c r="E105" s="2" t="e">
        <f t="shared" si="3"/>
        <v>#VALUE!</v>
      </c>
    </row>
    <row r="106" spans="1:5" x14ac:dyDescent="0.25">
      <c r="A106" s="1" t="str">
        <f t="shared" si="4"/>
        <v/>
      </c>
      <c r="B106">
        <f>[1]Selic!A104</f>
        <v>0</v>
      </c>
      <c r="C106">
        <f>[1]Selic!B104</f>
        <v>0</v>
      </c>
      <c r="D106" s="37" t="e">
        <f>SUMIFS([1]Selic!$C:$C,[1]Selic!$A:$A,B106,[1]Selic!$B:$B,C106)</f>
        <v>#VALUE!</v>
      </c>
      <c r="E106" s="2" t="e">
        <f t="shared" si="3"/>
        <v>#VALUE!</v>
      </c>
    </row>
    <row r="107" spans="1:5" x14ac:dyDescent="0.25">
      <c r="A107" s="1" t="str">
        <f t="shared" si="4"/>
        <v/>
      </c>
      <c r="B107">
        <f>[1]Selic!A105</f>
        <v>0</v>
      </c>
      <c r="C107">
        <f>[1]Selic!B105</f>
        <v>0</v>
      </c>
      <c r="D107" s="37" t="e">
        <f>SUMIFS([1]Selic!$C:$C,[1]Selic!$A:$A,B107,[1]Selic!$B:$B,C107)</f>
        <v>#VALUE!</v>
      </c>
      <c r="E107" s="2" t="e">
        <f t="shared" si="3"/>
        <v>#VALUE!</v>
      </c>
    </row>
    <row r="108" spans="1:5" x14ac:dyDescent="0.25">
      <c r="A108" s="1" t="str">
        <f t="shared" si="4"/>
        <v/>
      </c>
      <c r="B108">
        <f>[1]Selic!A106</f>
        <v>0</v>
      </c>
      <c r="C108">
        <f>[1]Selic!B106</f>
        <v>0</v>
      </c>
      <c r="D108" s="37" t="e">
        <f>SUMIFS([1]Selic!$C:$C,[1]Selic!$A:$A,B108,[1]Selic!$B:$B,C108)</f>
        <v>#VALUE!</v>
      </c>
      <c r="E108" s="2" t="e">
        <f t="shared" si="3"/>
        <v>#VALUE!</v>
      </c>
    </row>
    <row r="109" spans="1:5" x14ac:dyDescent="0.25">
      <c r="A109" s="1" t="str">
        <f t="shared" si="4"/>
        <v/>
      </c>
      <c r="B109">
        <f>[1]Selic!A107</f>
        <v>0</v>
      </c>
      <c r="C109">
        <f>[1]Selic!B107</f>
        <v>0</v>
      </c>
      <c r="D109" s="37" t="e">
        <f>SUMIFS([1]Selic!$C:$C,[1]Selic!$A:$A,B109,[1]Selic!$B:$B,C109)</f>
        <v>#VALUE!</v>
      </c>
      <c r="E109" s="2" t="e">
        <f t="shared" si="3"/>
        <v>#VALUE!</v>
      </c>
    </row>
    <row r="110" spans="1:5" x14ac:dyDescent="0.25">
      <c r="A110" s="1" t="str">
        <f t="shared" si="4"/>
        <v/>
      </c>
      <c r="B110">
        <f>[1]Selic!A108</f>
        <v>0</v>
      </c>
      <c r="C110">
        <f>[1]Selic!B108</f>
        <v>0</v>
      </c>
      <c r="D110" s="37" t="e">
        <f>SUMIFS([1]Selic!$C:$C,[1]Selic!$A:$A,B110,[1]Selic!$B:$B,C110)</f>
        <v>#VALUE!</v>
      </c>
      <c r="E110" s="2" t="e">
        <f t="shared" si="3"/>
        <v>#VALUE!</v>
      </c>
    </row>
    <row r="111" spans="1:5" x14ac:dyDescent="0.25">
      <c r="A111" s="1" t="str">
        <f t="shared" si="4"/>
        <v/>
      </c>
      <c r="B111">
        <f>[1]Selic!A109</f>
        <v>0</v>
      </c>
      <c r="C111">
        <f>[1]Selic!B109</f>
        <v>0</v>
      </c>
      <c r="D111" s="37" t="e">
        <f>SUMIFS([1]Selic!$C:$C,[1]Selic!$A:$A,B111,[1]Selic!$B:$B,C111)</f>
        <v>#VALUE!</v>
      </c>
      <c r="E111" s="2" t="e">
        <f t="shared" si="3"/>
        <v>#VALUE!</v>
      </c>
    </row>
    <row r="112" spans="1:5" x14ac:dyDescent="0.25">
      <c r="A112" s="1" t="str">
        <f t="shared" si="4"/>
        <v/>
      </c>
      <c r="B112">
        <f>[1]Selic!A110</f>
        <v>0</v>
      </c>
      <c r="C112">
        <f>[1]Selic!B110</f>
        <v>0</v>
      </c>
      <c r="D112" s="37" t="e">
        <f>SUMIFS([1]Selic!$C:$C,[1]Selic!$A:$A,B112,[1]Selic!$B:$B,C112)</f>
        <v>#VALUE!</v>
      </c>
      <c r="E112" s="2" t="e">
        <f t="shared" si="3"/>
        <v>#VALUE!</v>
      </c>
    </row>
    <row r="113" spans="1:5" x14ac:dyDescent="0.25">
      <c r="A113" s="1" t="str">
        <f t="shared" si="4"/>
        <v/>
      </c>
      <c r="B113">
        <f>[1]Selic!A111</f>
        <v>0</v>
      </c>
      <c r="C113">
        <f>[1]Selic!B111</f>
        <v>0</v>
      </c>
      <c r="D113" s="37" t="e">
        <f>SUMIFS([1]Selic!$C:$C,[1]Selic!$A:$A,B113,[1]Selic!$B:$B,C113)</f>
        <v>#VALUE!</v>
      </c>
      <c r="E113" s="2" t="e">
        <f t="shared" si="3"/>
        <v>#VALUE!</v>
      </c>
    </row>
    <row r="114" spans="1:5" x14ac:dyDescent="0.25">
      <c r="A114" s="1" t="str">
        <f t="shared" si="4"/>
        <v/>
      </c>
      <c r="B114">
        <f>[1]Selic!A112</f>
        <v>0</v>
      </c>
      <c r="C114">
        <f>[1]Selic!B112</f>
        <v>0</v>
      </c>
      <c r="D114" s="37" t="e">
        <f>SUMIFS([1]Selic!$C:$C,[1]Selic!$A:$A,B114,[1]Selic!$B:$B,C114)</f>
        <v>#VALUE!</v>
      </c>
      <c r="E114" s="2" t="e">
        <f t="shared" si="3"/>
        <v>#VALUE!</v>
      </c>
    </row>
    <row r="115" spans="1:5" x14ac:dyDescent="0.25">
      <c r="A115" s="1" t="str">
        <f t="shared" si="4"/>
        <v/>
      </c>
      <c r="B115">
        <f>[1]Selic!A113</f>
        <v>0</v>
      </c>
      <c r="C115">
        <f>[1]Selic!B113</f>
        <v>0</v>
      </c>
      <c r="D115" s="37" t="e">
        <f>SUMIFS([1]Selic!$C:$C,[1]Selic!$A:$A,B115,[1]Selic!$B:$B,C115)</f>
        <v>#VALUE!</v>
      </c>
      <c r="E115" s="2" t="e">
        <f t="shared" si="3"/>
        <v>#VALUE!</v>
      </c>
    </row>
    <row r="116" spans="1:5" x14ac:dyDescent="0.25">
      <c r="A116" s="1" t="str">
        <f t="shared" si="4"/>
        <v/>
      </c>
      <c r="B116">
        <f>[1]Selic!A114</f>
        <v>0</v>
      </c>
      <c r="C116">
        <f>[1]Selic!B114</f>
        <v>0</v>
      </c>
      <c r="D116" s="37" t="e">
        <f>SUMIFS([1]Selic!$C:$C,[1]Selic!$A:$A,B116,[1]Selic!$B:$B,C116)</f>
        <v>#VALUE!</v>
      </c>
      <c r="E116" s="2" t="e">
        <f t="shared" si="3"/>
        <v>#VALUE!</v>
      </c>
    </row>
    <row r="117" spans="1:5" x14ac:dyDescent="0.25">
      <c r="A117" s="1" t="str">
        <f t="shared" si="4"/>
        <v/>
      </c>
      <c r="B117">
        <f>[1]Selic!A115</f>
        <v>0</v>
      </c>
      <c r="C117">
        <f>[1]Selic!B115</f>
        <v>0</v>
      </c>
      <c r="D117" s="37" t="e">
        <f>SUMIFS([1]Selic!$C:$C,[1]Selic!$A:$A,B117,[1]Selic!$B:$B,C117)</f>
        <v>#VALUE!</v>
      </c>
      <c r="E117" s="2" t="e">
        <f t="shared" si="3"/>
        <v>#VALUE!</v>
      </c>
    </row>
    <row r="118" spans="1:5" x14ac:dyDescent="0.25">
      <c r="A118" s="1" t="str">
        <f t="shared" si="4"/>
        <v/>
      </c>
      <c r="B118">
        <f>[1]Selic!A116</f>
        <v>0</v>
      </c>
      <c r="C118">
        <f>[1]Selic!B116</f>
        <v>0</v>
      </c>
      <c r="D118" s="37" t="e">
        <f>SUMIFS([1]Selic!$C:$C,[1]Selic!$A:$A,B118,[1]Selic!$B:$B,C118)</f>
        <v>#VALUE!</v>
      </c>
      <c r="E118" s="2" t="e">
        <f t="shared" si="3"/>
        <v>#VALUE!</v>
      </c>
    </row>
    <row r="119" spans="1:5" x14ac:dyDescent="0.25">
      <c r="A119" s="1" t="str">
        <f t="shared" si="4"/>
        <v/>
      </c>
      <c r="B119">
        <f>[1]Selic!A117</f>
        <v>0</v>
      </c>
      <c r="C119">
        <f>[1]Selic!B117</f>
        <v>0</v>
      </c>
      <c r="D119" s="37" t="e">
        <f>SUMIFS([1]Selic!$C:$C,[1]Selic!$A:$A,B119,[1]Selic!$B:$B,C119)</f>
        <v>#VALUE!</v>
      </c>
      <c r="E119" s="2" t="e">
        <f t="shared" si="3"/>
        <v>#VALUE!</v>
      </c>
    </row>
    <row r="120" spans="1:5" x14ac:dyDescent="0.25">
      <c r="A120" s="1" t="str">
        <f t="shared" si="4"/>
        <v/>
      </c>
      <c r="B120">
        <f>[1]Selic!A118</f>
        <v>0</v>
      </c>
      <c r="C120">
        <f>[1]Selic!B118</f>
        <v>0</v>
      </c>
      <c r="D120" s="37" t="e">
        <f>SUMIFS([1]Selic!$C:$C,[1]Selic!$A:$A,B120,[1]Selic!$B:$B,C120)</f>
        <v>#VALUE!</v>
      </c>
      <c r="E120" s="2" t="e">
        <f t="shared" si="3"/>
        <v>#VALUE!</v>
      </c>
    </row>
    <row r="121" spans="1:5" x14ac:dyDescent="0.25">
      <c r="A121" s="1" t="str">
        <f t="shared" si="4"/>
        <v/>
      </c>
      <c r="B121">
        <f>[1]Selic!A119</f>
        <v>0</v>
      </c>
      <c r="C121">
        <f>[1]Selic!B119</f>
        <v>0</v>
      </c>
      <c r="D121" s="37" t="e">
        <f>SUMIFS([1]Selic!$C:$C,[1]Selic!$A:$A,B121,[1]Selic!$B:$B,C121)</f>
        <v>#VALUE!</v>
      </c>
      <c r="E121" s="2" t="e">
        <f t="shared" si="3"/>
        <v>#VALUE!</v>
      </c>
    </row>
    <row r="122" spans="1:5" x14ac:dyDescent="0.25">
      <c r="A122" s="1" t="str">
        <f t="shared" si="4"/>
        <v/>
      </c>
      <c r="B122">
        <f>[1]Selic!A120</f>
        <v>0</v>
      </c>
      <c r="C122">
        <f>[1]Selic!B120</f>
        <v>0</v>
      </c>
      <c r="D122" s="37" t="e">
        <f>SUMIFS([1]Selic!$C:$C,[1]Selic!$A:$A,B122,[1]Selic!$B:$B,C122)</f>
        <v>#VALUE!</v>
      </c>
      <c r="E122" s="2" t="e">
        <f t="shared" si="3"/>
        <v>#VALUE!</v>
      </c>
    </row>
    <row r="123" spans="1:5" x14ac:dyDescent="0.25">
      <c r="A123" s="1" t="str">
        <f t="shared" si="4"/>
        <v/>
      </c>
      <c r="B123">
        <f>[1]Selic!A121</f>
        <v>0</v>
      </c>
      <c r="C123">
        <f>[1]Selic!B121</f>
        <v>0</v>
      </c>
      <c r="D123" s="37" t="e">
        <f>SUMIFS([1]Selic!$C:$C,[1]Selic!$A:$A,B123,[1]Selic!$B:$B,C123)</f>
        <v>#VALUE!</v>
      </c>
      <c r="E123" s="2" t="e">
        <f t="shared" si="3"/>
        <v>#VALUE!</v>
      </c>
    </row>
    <row r="124" spans="1:5" x14ac:dyDescent="0.25">
      <c r="A124" s="1" t="str">
        <f t="shared" si="4"/>
        <v/>
      </c>
      <c r="B124">
        <f>[1]Selic!A122</f>
        <v>0</v>
      </c>
      <c r="C124">
        <f>[1]Selic!B122</f>
        <v>0</v>
      </c>
      <c r="D124" s="37" t="e">
        <f>SUMIFS([1]Selic!$C:$C,[1]Selic!$A:$A,B124,[1]Selic!$B:$B,C124)</f>
        <v>#VALUE!</v>
      </c>
      <c r="E124" s="2" t="e">
        <f t="shared" si="3"/>
        <v>#VALUE!</v>
      </c>
    </row>
    <row r="125" spans="1:5" x14ac:dyDescent="0.25">
      <c r="A125" s="1" t="str">
        <f t="shared" si="4"/>
        <v/>
      </c>
      <c r="B125">
        <f>[1]Selic!A123</f>
        <v>0</v>
      </c>
      <c r="C125">
        <f>[1]Selic!B123</f>
        <v>0</v>
      </c>
      <c r="D125" s="37" t="e">
        <f>SUMIFS([1]Selic!$C:$C,[1]Selic!$A:$A,B125,[1]Selic!$B:$B,C125)</f>
        <v>#VALUE!</v>
      </c>
      <c r="E125" s="2" t="e">
        <f t="shared" si="3"/>
        <v>#VALUE!</v>
      </c>
    </row>
    <row r="126" spans="1:5" x14ac:dyDescent="0.25">
      <c r="A126" s="1" t="str">
        <f t="shared" si="4"/>
        <v/>
      </c>
      <c r="B126">
        <f>[1]Selic!A124</f>
        <v>0</v>
      </c>
      <c r="C126">
        <f>[1]Selic!B124</f>
        <v>0</v>
      </c>
      <c r="D126" s="37" t="e">
        <f>SUMIFS([1]Selic!$C:$C,[1]Selic!$A:$A,B126,[1]Selic!$B:$B,C126)</f>
        <v>#VALUE!</v>
      </c>
      <c r="E126" s="2" t="e">
        <f t="shared" si="3"/>
        <v>#VALUE!</v>
      </c>
    </row>
    <row r="127" spans="1:5" x14ac:dyDescent="0.25">
      <c r="A127" s="1" t="str">
        <f t="shared" si="4"/>
        <v/>
      </c>
      <c r="B127">
        <f>[1]Selic!A125</f>
        <v>0</v>
      </c>
      <c r="C127">
        <f>[1]Selic!B125</f>
        <v>0</v>
      </c>
      <c r="D127" s="37" t="e">
        <f>SUMIFS([1]Selic!$C:$C,[1]Selic!$A:$A,B127,[1]Selic!$B:$B,C127)</f>
        <v>#VALUE!</v>
      </c>
      <c r="E127" s="2" t="e">
        <f t="shared" si="3"/>
        <v>#VALUE!</v>
      </c>
    </row>
    <row r="128" spans="1:5" x14ac:dyDescent="0.25">
      <c r="A128" s="1" t="str">
        <f t="shared" si="4"/>
        <v/>
      </c>
      <c r="B128">
        <f>[1]Selic!A126</f>
        <v>0</v>
      </c>
      <c r="C128">
        <f>[1]Selic!B126</f>
        <v>0</v>
      </c>
      <c r="D128" s="37" t="e">
        <f>SUMIFS([1]Selic!$C:$C,[1]Selic!$A:$A,B128,[1]Selic!$B:$B,C128)</f>
        <v>#VALUE!</v>
      </c>
      <c r="E128" s="2" t="e">
        <f t="shared" si="3"/>
        <v>#VALUE!</v>
      </c>
    </row>
    <row r="129" spans="1:5" x14ac:dyDescent="0.25">
      <c r="A129" s="1" t="str">
        <f t="shared" si="4"/>
        <v/>
      </c>
      <c r="B129">
        <f>[1]Selic!A127</f>
        <v>0</v>
      </c>
      <c r="C129">
        <f>[1]Selic!B127</f>
        <v>0</v>
      </c>
      <c r="D129" s="37" t="e">
        <f>SUMIFS([1]Selic!$C:$C,[1]Selic!$A:$A,B129,[1]Selic!$B:$B,C129)</f>
        <v>#VALUE!</v>
      </c>
      <c r="E129" s="2" t="e">
        <f t="shared" si="3"/>
        <v>#VALUE!</v>
      </c>
    </row>
    <row r="130" spans="1:5" x14ac:dyDescent="0.25">
      <c r="A130" s="1" t="str">
        <f t="shared" si="4"/>
        <v/>
      </c>
      <c r="B130">
        <f>[1]Selic!A128</f>
        <v>0</v>
      </c>
      <c r="C130">
        <f>[1]Selic!B128</f>
        <v>0</v>
      </c>
      <c r="D130" s="37" t="e">
        <f>SUMIFS([1]Selic!$C:$C,[1]Selic!$A:$A,B130,[1]Selic!$B:$B,C130)</f>
        <v>#VALUE!</v>
      </c>
      <c r="E130" s="2" t="e">
        <f t="shared" si="3"/>
        <v>#VALUE!</v>
      </c>
    </row>
    <row r="131" spans="1:5" x14ac:dyDescent="0.25">
      <c r="A131" s="1" t="str">
        <f t="shared" si="4"/>
        <v/>
      </c>
      <c r="B131">
        <f>[1]Selic!A129</f>
        <v>0</v>
      </c>
      <c r="C131">
        <f>[1]Selic!B129</f>
        <v>0</v>
      </c>
      <c r="D131" s="37" t="e">
        <f>SUMIFS([1]Selic!$C:$C,[1]Selic!$A:$A,B131,[1]Selic!$B:$B,C131)</f>
        <v>#VALUE!</v>
      </c>
      <c r="E131" s="2" t="e">
        <f t="shared" si="3"/>
        <v>#VALUE!</v>
      </c>
    </row>
    <row r="132" spans="1:5" x14ac:dyDescent="0.25">
      <c r="A132" s="1" t="str">
        <f t="shared" si="4"/>
        <v/>
      </c>
      <c r="B132">
        <f>[1]Selic!A130</f>
        <v>0</v>
      </c>
      <c r="C132">
        <f>[1]Selic!B130</f>
        <v>0</v>
      </c>
      <c r="D132" s="37" t="e">
        <f>SUMIFS([1]Selic!$C:$C,[1]Selic!$A:$A,B132,[1]Selic!$B:$B,C132)</f>
        <v>#VALUE!</v>
      </c>
      <c r="E132" s="2" t="e">
        <f t="shared" si="3"/>
        <v>#VALUE!</v>
      </c>
    </row>
    <row r="133" spans="1:5" x14ac:dyDescent="0.25">
      <c r="A133" s="1" t="str">
        <f t="shared" si="4"/>
        <v/>
      </c>
      <c r="B133">
        <f>[1]Selic!A131</f>
        <v>0</v>
      </c>
      <c r="C133">
        <f>[1]Selic!B131</f>
        <v>0</v>
      </c>
      <c r="D133" s="37" t="e">
        <f>SUMIFS([1]Selic!$C:$C,[1]Selic!$A:$A,B133,[1]Selic!$B:$B,C133)</f>
        <v>#VALUE!</v>
      </c>
      <c r="E133" s="2" t="e">
        <f t="shared" ref="E133:E196" si="5">D133/4</f>
        <v>#VALUE!</v>
      </c>
    </row>
    <row r="134" spans="1:5" x14ac:dyDescent="0.25">
      <c r="A134" s="1" t="str">
        <f t="shared" si="4"/>
        <v/>
      </c>
      <c r="B134">
        <f>[1]Selic!A132</f>
        <v>0</v>
      </c>
      <c r="C134">
        <f>[1]Selic!B132</f>
        <v>0</v>
      </c>
      <c r="D134" s="37" t="e">
        <f>SUMIFS([1]Selic!$C:$C,[1]Selic!$A:$A,B134,[1]Selic!$B:$B,C134)</f>
        <v>#VALUE!</v>
      </c>
      <c r="E134" s="2" t="e">
        <f t="shared" si="5"/>
        <v>#VALUE!</v>
      </c>
    </row>
    <row r="135" spans="1:5" x14ac:dyDescent="0.25">
      <c r="A135" s="1" t="str">
        <f t="shared" si="4"/>
        <v/>
      </c>
      <c r="B135">
        <f>[1]Selic!A133</f>
        <v>0</v>
      </c>
      <c r="C135">
        <f>[1]Selic!B133</f>
        <v>0</v>
      </c>
      <c r="D135" s="37" t="e">
        <f>SUMIFS([1]Selic!$C:$C,[1]Selic!$A:$A,B135,[1]Selic!$B:$B,C135)</f>
        <v>#VALUE!</v>
      </c>
      <c r="E135" s="2" t="e">
        <f t="shared" si="5"/>
        <v>#VALUE!</v>
      </c>
    </row>
    <row r="136" spans="1:5" x14ac:dyDescent="0.25">
      <c r="A136" s="1" t="str">
        <f t="shared" si="4"/>
        <v/>
      </c>
      <c r="B136">
        <f>[1]Selic!A134</f>
        <v>0</v>
      </c>
      <c r="C136">
        <f>[1]Selic!B134</f>
        <v>0</v>
      </c>
      <c r="D136" s="37" t="e">
        <f>SUMIFS([1]Selic!$C:$C,[1]Selic!$A:$A,B136,[1]Selic!$B:$B,C136)</f>
        <v>#VALUE!</v>
      </c>
      <c r="E136" s="2" t="e">
        <f t="shared" si="5"/>
        <v>#VALUE!</v>
      </c>
    </row>
    <row r="137" spans="1:5" x14ac:dyDescent="0.25">
      <c r="A137" s="1" t="str">
        <f t="shared" si="4"/>
        <v/>
      </c>
      <c r="B137">
        <f>[1]Selic!A135</f>
        <v>0</v>
      </c>
      <c r="C137">
        <f>[1]Selic!B135</f>
        <v>0</v>
      </c>
      <c r="D137" s="37" t="e">
        <f>SUMIFS([1]Selic!$C:$C,[1]Selic!$A:$A,B137,[1]Selic!$B:$B,C137)</f>
        <v>#VALUE!</v>
      </c>
      <c r="E137" s="2" t="e">
        <f t="shared" si="5"/>
        <v>#VALUE!</v>
      </c>
    </row>
    <row r="138" spans="1:5" x14ac:dyDescent="0.25">
      <c r="A138" s="1" t="str">
        <f t="shared" si="4"/>
        <v/>
      </c>
      <c r="B138">
        <f>[1]Selic!A136</f>
        <v>0</v>
      </c>
      <c r="C138">
        <f>[1]Selic!B136</f>
        <v>0</v>
      </c>
      <c r="D138" s="37" t="e">
        <f>SUMIFS([1]Selic!$C:$C,[1]Selic!$A:$A,B138,[1]Selic!$B:$B,C138)</f>
        <v>#VALUE!</v>
      </c>
      <c r="E138" s="2" t="e">
        <f t="shared" si="5"/>
        <v>#VALUE!</v>
      </c>
    </row>
    <row r="139" spans="1:5" x14ac:dyDescent="0.25">
      <c r="A139" s="1" t="str">
        <f t="shared" si="4"/>
        <v/>
      </c>
      <c r="B139">
        <f>[1]Selic!A137</f>
        <v>0</v>
      </c>
      <c r="C139">
        <f>[1]Selic!B137</f>
        <v>0</v>
      </c>
      <c r="D139" s="37" t="e">
        <f>SUMIFS([1]Selic!$C:$C,[1]Selic!$A:$A,B139,[1]Selic!$B:$B,C139)</f>
        <v>#VALUE!</v>
      </c>
      <c r="E139" s="2" t="e">
        <f t="shared" si="5"/>
        <v>#VALUE!</v>
      </c>
    </row>
    <row r="140" spans="1:5" x14ac:dyDescent="0.25">
      <c r="A140" s="1" t="str">
        <f t="shared" si="4"/>
        <v/>
      </c>
      <c r="B140">
        <f>[1]Selic!A138</f>
        <v>0</v>
      </c>
      <c r="C140">
        <f>[1]Selic!B138</f>
        <v>0</v>
      </c>
      <c r="D140" s="37" t="e">
        <f>SUMIFS([1]Selic!$C:$C,[1]Selic!$A:$A,B140,[1]Selic!$B:$B,C140)</f>
        <v>#VALUE!</v>
      </c>
      <c r="E140" s="2" t="e">
        <f t="shared" si="5"/>
        <v>#VALUE!</v>
      </c>
    </row>
    <row r="141" spans="1:5" x14ac:dyDescent="0.25">
      <c r="A141" s="1" t="str">
        <f t="shared" si="4"/>
        <v/>
      </c>
      <c r="B141">
        <f>[1]Selic!A139</f>
        <v>0</v>
      </c>
      <c r="C141">
        <f>[1]Selic!B139</f>
        <v>0</v>
      </c>
      <c r="D141" s="37" t="e">
        <f>SUMIFS([1]Selic!$C:$C,[1]Selic!$A:$A,B141,[1]Selic!$B:$B,C141)</f>
        <v>#VALUE!</v>
      </c>
      <c r="E141" s="2" t="e">
        <f t="shared" si="5"/>
        <v>#VALUE!</v>
      </c>
    </row>
    <row r="142" spans="1:5" x14ac:dyDescent="0.25">
      <c r="A142" s="1" t="str">
        <f t="shared" si="4"/>
        <v/>
      </c>
      <c r="B142">
        <f>[1]Selic!A140</f>
        <v>0</v>
      </c>
      <c r="C142">
        <f>[1]Selic!B140</f>
        <v>0</v>
      </c>
      <c r="D142" s="37" t="e">
        <f>SUMIFS([1]Selic!$C:$C,[1]Selic!$A:$A,B142,[1]Selic!$B:$B,C142)</f>
        <v>#VALUE!</v>
      </c>
      <c r="E142" s="2" t="e">
        <f t="shared" si="5"/>
        <v>#VALUE!</v>
      </c>
    </row>
    <row r="143" spans="1:5" x14ac:dyDescent="0.25">
      <c r="A143" s="1" t="str">
        <f t="shared" si="4"/>
        <v/>
      </c>
      <c r="B143">
        <f>[1]Selic!A141</f>
        <v>0</v>
      </c>
      <c r="C143">
        <f>[1]Selic!B141</f>
        <v>0</v>
      </c>
      <c r="D143" s="37" t="e">
        <f>SUMIFS([1]Selic!$C:$C,[1]Selic!$A:$A,B143,[1]Selic!$B:$B,C143)</f>
        <v>#VALUE!</v>
      </c>
      <c r="E143" s="2" t="e">
        <f t="shared" si="5"/>
        <v>#VALUE!</v>
      </c>
    </row>
    <row r="144" spans="1:5" x14ac:dyDescent="0.25">
      <c r="A144" s="1" t="str">
        <f t="shared" si="4"/>
        <v/>
      </c>
      <c r="B144">
        <f>[1]Selic!A142</f>
        <v>0</v>
      </c>
      <c r="C144">
        <f>[1]Selic!B142</f>
        <v>0</v>
      </c>
      <c r="D144" s="37" t="e">
        <f>SUMIFS([1]Selic!$C:$C,[1]Selic!$A:$A,B144,[1]Selic!$B:$B,C144)</f>
        <v>#VALUE!</v>
      </c>
      <c r="E144" s="2" t="e">
        <f t="shared" si="5"/>
        <v>#VALUE!</v>
      </c>
    </row>
    <row r="145" spans="1:5" x14ac:dyDescent="0.25">
      <c r="A145" s="1" t="str">
        <f t="shared" si="4"/>
        <v/>
      </c>
      <c r="B145">
        <f>[1]Selic!A143</f>
        <v>0</v>
      </c>
      <c r="C145">
        <f>[1]Selic!B143</f>
        <v>0</v>
      </c>
      <c r="D145" s="37" t="e">
        <f>SUMIFS([1]Selic!$C:$C,[1]Selic!$A:$A,B145,[1]Selic!$B:$B,C145)</f>
        <v>#VALUE!</v>
      </c>
      <c r="E145" s="2" t="e">
        <f t="shared" si="5"/>
        <v>#VALUE!</v>
      </c>
    </row>
    <row r="146" spans="1:5" x14ac:dyDescent="0.25">
      <c r="A146" s="1" t="str">
        <f t="shared" si="4"/>
        <v/>
      </c>
      <c r="B146">
        <f>[1]Selic!A144</f>
        <v>0</v>
      </c>
      <c r="C146">
        <f>[1]Selic!B144</f>
        <v>0</v>
      </c>
      <c r="D146" s="37" t="e">
        <f>SUMIFS([1]Selic!$C:$C,[1]Selic!$A:$A,B146,[1]Selic!$B:$B,C146)</f>
        <v>#VALUE!</v>
      </c>
      <c r="E146" s="2" t="e">
        <f t="shared" si="5"/>
        <v>#VALUE!</v>
      </c>
    </row>
    <row r="147" spans="1:5" x14ac:dyDescent="0.25">
      <c r="A147" s="1" t="str">
        <f t="shared" si="4"/>
        <v/>
      </c>
      <c r="B147">
        <f>[1]Selic!A145</f>
        <v>0</v>
      </c>
      <c r="C147">
        <f>[1]Selic!B145</f>
        <v>0</v>
      </c>
      <c r="D147" s="37" t="e">
        <f>SUMIFS([1]Selic!$C:$C,[1]Selic!$A:$A,B147,[1]Selic!$B:$B,C147)</f>
        <v>#VALUE!</v>
      </c>
      <c r="E147" s="2" t="e">
        <f t="shared" si="5"/>
        <v>#VALUE!</v>
      </c>
    </row>
    <row r="148" spans="1:5" x14ac:dyDescent="0.25">
      <c r="A148" s="1" t="str">
        <f t="shared" si="4"/>
        <v/>
      </c>
      <c r="B148">
        <f>[1]Selic!A146</f>
        <v>0</v>
      </c>
      <c r="C148">
        <f>[1]Selic!B146</f>
        <v>0</v>
      </c>
      <c r="D148" s="37" t="e">
        <f>SUMIFS([1]Selic!$C:$C,[1]Selic!$A:$A,B148,[1]Selic!$B:$B,C148)</f>
        <v>#VALUE!</v>
      </c>
      <c r="E148" s="2" t="e">
        <f t="shared" si="5"/>
        <v>#VALUE!</v>
      </c>
    </row>
    <row r="149" spans="1:5" x14ac:dyDescent="0.25">
      <c r="A149" s="1" t="str">
        <f t="shared" si="4"/>
        <v/>
      </c>
      <c r="B149">
        <f>[1]Selic!A147</f>
        <v>0</v>
      </c>
      <c r="C149">
        <f>[1]Selic!B147</f>
        <v>0</v>
      </c>
      <c r="D149" s="37" t="e">
        <f>SUMIFS([1]Selic!$C:$C,[1]Selic!$A:$A,B149,[1]Selic!$B:$B,C149)</f>
        <v>#VALUE!</v>
      </c>
      <c r="E149" s="2" t="e">
        <f t="shared" si="5"/>
        <v>#VALUE!</v>
      </c>
    </row>
    <row r="150" spans="1:5" x14ac:dyDescent="0.25">
      <c r="A150" s="1" t="str">
        <f t="shared" si="4"/>
        <v/>
      </c>
      <c r="B150">
        <f>[1]Selic!A148</f>
        <v>0</v>
      </c>
      <c r="C150">
        <f>[1]Selic!B148</f>
        <v>0</v>
      </c>
      <c r="D150" s="37" t="e">
        <f>SUMIFS([1]Selic!$C:$C,[1]Selic!$A:$A,B150,[1]Selic!$B:$B,C150)</f>
        <v>#VALUE!</v>
      </c>
      <c r="E150" s="2" t="e">
        <f t="shared" si="5"/>
        <v>#VALUE!</v>
      </c>
    </row>
    <row r="151" spans="1:5" x14ac:dyDescent="0.25">
      <c r="A151" s="1" t="str">
        <f t="shared" si="4"/>
        <v/>
      </c>
      <c r="B151">
        <f>[1]Selic!A149</f>
        <v>0</v>
      </c>
      <c r="C151">
        <f>[1]Selic!B149</f>
        <v>0</v>
      </c>
      <c r="D151" s="37" t="e">
        <f>SUMIFS([1]Selic!$C:$C,[1]Selic!$A:$A,B151,[1]Selic!$B:$B,C151)</f>
        <v>#VALUE!</v>
      </c>
      <c r="E151" s="2" t="e">
        <f t="shared" si="5"/>
        <v>#VALUE!</v>
      </c>
    </row>
    <row r="152" spans="1:5" x14ac:dyDescent="0.25">
      <c r="A152" s="1" t="str">
        <f t="shared" si="4"/>
        <v/>
      </c>
      <c r="B152">
        <f>[1]Selic!A150</f>
        <v>0</v>
      </c>
      <c r="C152">
        <f>[1]Selic!B150</f>
        <v>0</v>
      </c>
      <c r="D152" s="37" t="e">
        <f>SUMIFS([1]Selic!$C:$C,[1]Selic!$A:$A,B152,[1]Selic!$B:$B,C152)</f>
        <v>#VALUE!</v>
      </c>
      <c r="E152" s="2" t="e">
        <f t="shared" si="5"/>
        <v>#VALUE!</v>
      </c>
    </row>
    <row r="153" spans="1:5" x14ac:dyDescent="0.25">
      <c r="A153" s="1" t="str">
        <f t="shared" si="4"/>
        <v/>
      </c>
      <c r="B153">
        <f>[1]Selic!A151</f>
        <v>0</v>
      </c>
      <c r="C153">
        <f>[1]Selic!B151</f>
        <v>0</v>
      </c>
      <c r="D153" s="37" t="e">
        <f>SUMIFS([1]Selic!$C:$C,[1]Selic!$A:$A,B153,[1]Selic!$B:$B,C153)</f>
        <v>#VALUE!</v>
      </c>
      <c r="E153" s="2" t="e">
        <f t="shared" si="5"/>
        <v>#VALUE!</v>
      </c>
    </row>
    <row r="154" spans="1:5" x14ac:dyDescent="0.25">
      <c r="A154" s="1" t="str">
        <f t="shared" si="4"/>
        <v/>
      </c>
      <c r="B154">
        <f>[1]Selic!A152</f>
        <v>0</v>
      </c>
      <c r="C154">
        <f>[1]Selic!B152</f>
        <v>0</v>
      </c>
      <c r="D154" s="37" t="e">
        <f>SUMIFS([1]Selic!$C:$C,[1]Selic!$A:$A,B154,[1]Selic!$B:$B,C154)</f>
        <v>#VALUE!</v>
      </c>
      <c r="E154" s="2" t="e">
        <f t="shared" si="5"/>
        <v>#VALUE!</v>
      </c>
    </row>
    <row r="155" spans="1:5" x14ac:dyDescent="0.25">
      <c r="A155" s="1" t="str">
        <f t="shared" si="4"/>
        <v/>
      </c>
      <c r="B155">
        <f>[1]Selic!A153</f>
        <v>0</v>
      </c>
      <c r="C155">
        <f>[1]Selic!B153</f>
        <v>0</v>
      </c>
      <c r="D155" s="37" t="e">
        <f>SUMIFS([1]Selic!$C:$C,[1]Selic!$A:$A,B155,[1]Selic!$B:$B,C155)</f>
        <v>#VALUE!</v>
      </c>
      <c r="E155" s="2" t="e">
        <f t="shared" si="5"/>
        <v>#VALUE!</v>
      </c>
    </row>
    <row r="156" spans="1:5" x14ac:dyDescent="0.25">
      <c r="A156" s="1" t="str">
        <f t="shared" si="4"/>
        <v/>
      </c>
      <c r="B156">
        <f>[1]Selic!A154</f>
        <v>0</v>
      </c>
      <c r="C156">
        <f>[1]Selic!B154</f>
        <v>0</v>
      </c>
      <c r="D156" s="37" t="e">
        <f>SUMIFS([1]Selic!$C:$C,[1]Selic!$A:$A,B156,[1]Selic!$B:$B,C156)</f>
        <v>#VALUE!</v>
      </c>
      <c r="E156" s="2" t="e">
        <f t="shared" si="5"/>
        <v>#VALUE!</v>
      </c>
    </row>
    <row r="157" spans="1:5" x14ac:dyDescent="0.25">
      <c r="A157" s="1" t="str">
        <f t="shared" ref="A157:A196" si="6">IFERROR(DATE(B157,C157*3,1),"")</f>
        <v/>
      </c>
      <c r="B157">
        <f>[1]Selic!A155</f>
        <v>0</v>
      </c>
      <c r="C157">
        <f>[1]Selic!B155</f>
        <v>0</v>
      </c>
      <c r="D157" s="37" t="e">
        <f>SUMIFS([1]Selic!$C:$C,[1]Selic!$A:$A,B157,[1]Selic!$B:$B,C157)</f>
        <v>#VALUE!</v>
      </c>
      <c r="E157" s="2" t="e">
        <f t="shared" si="5"/>
        <v>#VALUE!</v>
      </c>
    </row>
    <row r="158" spans="1:5" x14ac:dyDescent="0.25">
      <c r="A158" s="1" t="str">
        <f t="shared" si="6"/>
        <v/>
      </c>
      <c r="B158">
        <f>[1]Selic!A156</f>
        <v>0</v>
      </c>
      <c r="C158">
        <f>[1]Selic!B156</f>
        <v>0</v>
      </c>
      <c r="D158" s="37" t="e">
        <f>SUMIFS([1]Selic!$C:$C,[1]Selic!$A:$A,B158,[1]Selic!$B:$B,C158)</f>
        <v>#VALUE!</v>
      </c>
      <c r="E158" s="2" t="e">
        <f t="shared" si="5"/>
        <v>#VALUE!</v>
      </c>
    </row>
    <row r="159" spans="1:5" x14ac:dyDescent="0.25">
      <c r="A159" s="1" t="str">
        <f t="shared" si="6"/>
        <v/>
      </c>
      <c r="B159">
        <f>[1]Selic!A157</f>
        <v>0</v>
      </c>
      <c r="C159">
        <f>[1]Selic!B157</f>
        <v>0</v>
      </c>
      <c r="D159" s="37" t="e">
        <f>SUMIFS([1]Selic!$C:$C,[1]Selic!$A:$A,B159,[1]Selic!$B:$B,C159)</f>
        <v>#VALUE!</v>
      </c>
      <c r="E159" s="2" t="e">
        <f t="shared" si="5"/>
        <v>#VALUE!</v>
      </c>
    </row>
    <row r="160" spans="1:5" x14ac:dyDescent="0.25">
      <c r="A160" s="1" t="str">
        <f t="shared" si="6"/>
        <v/>
      </c>
      <c r="B160">
        <f>[1]Selic!A158</f>
        <v>0</v>
      </c>
      <c r="C160">
        <f>[1]Selic!B158</f>
        <v>0</v>
      </c>
      <c r="D160" s="37" t="e">
        <f>SUMIFS([1]Selic!$C:$C,[1]Selic!$A:$A,B160,[1]Selic!$B:$B,C160)</f>
        <v>#VALUE!</v>
      </c>
      <c r="E160" s="2" t="e">
        <f t="shared" si="5"/>
        <v>#VALUE!</v>
      </c>
    </row>
    <row r="161" spans="1:5" x14ac:dyDescent="0.25">
      <c r="A161" s="1" t="str">
        <f t="shared" si="6"/>
        <v/>
      </c>
      <c r="B161">
        <f>[1]Selic!A159</f>
        <v>0</v>
      </c>
      <c r="C161">
        <f>[1]Selic!B159</f>
        <v>0</v>
      </c>
      <c r="D161" s="37" t="e">
        <f>SUMIFS([1]Selic!$C:$C,[1]Selic!$A:$A,B161,[1]Selic!$B:$B,C161)</f>
        <v>#VALUE!</v>
      </c>
      <c r="E161" s="2" t="e">
        <f t="shared" si="5"/>
        <v>#VALUE!</v>
      </c>
    </row>
    <row r="162" spans="1:5" x14ac:dyDescent="0.25">
      <c r="A162" s="1" t="str">
        <f t="shared" si="6"/>
        <v/>
      </c>
      <c r="B162">
        <f>[1]Selic!A160</f>
        <v>0</v>
      </c>
      <c r="C162">
        <f>[1]Selic!B160</f>
        <v>0</v>
      </c>
      <c r="D162" s="37" t="e">
        <f>SUMIFS([1]Selic!$C:$C,[1]Selic!$A:$A,B162,[1]Selic!$B:$B,C162)</f>
        <v>#VALUE!</v>
      </c>
      <c r="E162" s="2" t="e">
        <f t="shared" si="5"/>
        <v>#VALUE!</v>
      </c>
    </row>
    <row r="163" spans="1:5" x14ac:dyDescent="0.25">
      <c r="A163" s="1" t="str">
        <f t="shared" si="6"/>
        <v/>
      </c>
      <c r="B163">
        <f>[1]Selic!A161</f>
        <v>0</v>
      </c>
      <c r="C163">
        <f>[1]Selic!B161</f>
        <v>0</v>
      </c>
      <c r="D163" s="37" t="e">
        <f>SUMIFS([1]Selic!$C:$C,[1]Selic!$A:$A,B163,[1]Selic!$B:$B,C163)</f>
        <v>#VALUE!</v>
      </c>
      <c r="E163" s="2" t="e">
        <f t="shared" si="5"/>
        <v>#VALUE!</v>
      </c>
    </row>
    <row r="164" spans="1:5" x14ac:dyDescent="0.25">
      <c r="A164" s="1" t="str">
        <f t="shared" si="6"/>
        <v/>
      </c>
      <c r="B164">
        <f>[1]Selic!A162</f>
        <v>0</v>
      </c>
      <c r="C164">
        <f>[1]Selic!B162</f>
        <v>0</v>
      </c>
      <c r="D164" s="37" t="e">
        <f>SUMIFS([1]Selic!$C:$C,[1]Selic!$A:$A,B164,[1]Selic!$B:$B,C164)</f>
        <v>#VALUE!</v>
      </c>
      <c r="E164" s="2" t="e">
        <f t="shared" si="5"/>
        <v>#VALUE!</v>
      </c>
    </row>
    <row r="165" spans="1:5" x14ac:dyDescent="0.25">
      <c r="A165" s="1" t="str">
        <f t="shared" si="6"/>
        <v/>
      </c>
      <c r="B165">
        <f>[1]Selic!A163</f>
        <v>0</v>
      </c>
      <c r="C165">
        <f>[1]Selic!B163</f>
        <v>0</v>
      </c>
      <c r="D165" s="37" t="e">
        <f>SUMIFS([1]Selic!$C:$C,[1]Selic!$A:$A,B165,[1]Selic!$B:$B,C165)</f>
        <v>#VALUE!</v>
      </c>
      <c r="E165" s="2" t="e">
        <f t="shared" si="5"/>
        <v>#VALUE!</v>
      </c>
    </row>
    <row r="166" spans="1:5" x14ac:dyDescent="0.25">
      <c r="A166" s="1" t="str">
        <f t="shared" si="6"/>
        <v/>
      </c>
      <c r="B166">
        <f>[1]Selic!A164</f>
        <v>0</v>
      </c>
      <c r="C166">
        <f>[1]Selic!B164</f>
        <v>0</v>
      </c>
      <c r="D166" s="37" t="e">
        <f>SUMIFS([1]Selic!$C:$C,[1]Selic!$A:$A,B166,[1]Selic!$B:$B,C166)</f>
        <v>#VALUE!</v>
      </c>
      <c r="E166" s="2" t="e">
        <f t="shared" si="5"/>
        <v>#VALUE!</v>
      </c>
    </row>
    <row r="167" spans="1:5" x14ac:dyDescent="0.25">
      <c r="A167" s="1" t="str">
        <f t="shared" si="6"/>
        <v/>
      </c>
      <c r="B167">
        <f>[1]Selic!A165</f>
        <v>0</v>
      </c>
      <c r="C167">
        <f>[1]Selic!B165</f>
        <v>0</v>
      </c>
      <c r="D167" s="37" t="e">
        <f>SUMIFS([1]Selic!$C:$C,[1]Selic!$A:$A,B167,[1]Selic!$B:$B,C167)</f>
        <v>#VALUE!</v>
      </c>
      <c r="E167" s="2" t="e">
        <f t="shared" si="5"/>
        <v>#VALUE!</v>
      </c>
    </row>
    <row r="168" spans="1:5" x14ac:dyDescent="0.25">
      <c r="A168" s="1" t="str">
        <f t="shared" si="6"/>
        <v/>
      </c>
      <c r="B168">
        <f>[1]Selic!A166</f>
        <v>0</v>
      </c>
      <c r="C168">
        <f>[1]Selic!B166</f>
        <v>0</v>
      </c>
      <c r="D168" s="37" t="e">
        <f>SUMIFS([1]Selic!$C:$C,[1]Selic!$A:$A,B168,[1]Selic!$B:$B,C168)</f>
        <v>#VALUE!</v>
      </c>
      <c r="E168" s="2" t="e">
        <f t="shared" si="5"/>
        <v>#VALUE!</v>
      </c>
    </row>
    <row r="169" spans="1:5" x14ac:dyDescent="0.25">
      <c r="A169" s="1" t="str">
        <f t="shared" si="6"/>
        <v/>
      </c>
      <c r="B169">
        <f>[1]Selic!A167</f>
        <v>0</v>
      </c>
      <c r="C169">
        <f>[1]Selic!B167</f>
        <v>0</v>
      </c>
      <c r="D169" s="37" t="e">
        <f>SUMIFS([1]Selic!$C:$C,[1]Selic!$A:$A,B169,[1]Selic!$B:$B,C169)</f>
        <v>#VALUE!</v>
      </c>
      <c r="E169" s="2" t="e">
        <f t="shared" si="5"/>
        <v>#VALUE!</v>
      </c>
    </row>
    <row r="170" spans="1:5" x14ac:dyDescent="0.25">
      <c r="A170" s="1" t="str">
        <f t="shared" si="6"/>
        <v/>
      </c>
      <c r="B170">
        <f>[1]Selic!A168</f>
        <v>0</v>
      </c>
      <c r="C170">
        <f>[1]Selic!B168</f>
        <v>0</v>
      </c>
      <c r="D170" s="37" t="e">
        <f>SUMIFS([1]Selic!$C:$C,[1]Selic!$A:$A,B170,[1]Selic!$B:$B,C170)</f>
        <v>#VALUE!</v>
      </c>
      <c r="E170" s="2" t="e">
        <f t="shared" si="5"/>
        <v>#VALUE!</v>
      </c>
    </row>
    <row r="171" spans="1:5" x14ac:dyDescent="0.25">
      <c r="A171" s="1" t="str">
        <f t="shared" si="6"/>
        <v/>
      </c>
      <c r="B171">
        <f>[1]Selic!A169</f>
        <v>0</v>
      </c>
      <c r="C171">
        <f>[1]Selic!B169</f>
        <v>0</v>
      </c>
      <c r="D171" s="37" t="e">
        <f>SUMIFS([1]Selic!$C:$C,[1]Selic!$A:$A,B171,[1]Selic!$B:$B,C171)</f>
        <v>#VALUE!</v>
      </c>
      <c r="E171" s="2" t="e">
        <f t="shared" si="5"/>
        <v>#VALUE!</v>
      </c>
    </row>
    <row r="172" spans="1:5" x14ac:dyDescent="0.25">
      <c r="A172" s="1" t="str">
        <f t="shared" si="6"/>
        <v/>
      </c>
      <c r="B172">
        <f>[1]Selic!A170</f>
        <v>0</v>
      </c>
      <c r="C172">
        <f>[1]Selic!B170</f>
        <v>0</v>
      </c>
      <c r="D172" s="37" t="e">
        <f>SUMIFS([1]Selic!$C:$C,[1]Selic!$A:$A,B172,[1]Selic!$B:$B,C172)</f>
        <v>#VALUE!</v>
      </c>
      <c r="E172" s="2" t="e">
        <f t="shared" si="5"/>
        <v>#VALUE!</v>
      </c>
    </row>
    <row r="173" spans="1:5" x14ac:dyDescent="0.25">
      <c r="A173" s="1" t="str">
        <f t="shared" si="6"/>
        <v/>
      </c>
      <c r="B173">
        <f>[1]Selic!A171</f>
        <v>0</v>
      </c>
      <c r="C173">
        <f>[1]Selic!B171</f>
        <v>0</v>
      </c>
      <c r="D173" s="37" t="e">
        <f>SUMIFS([1]Selic!$C:$C,[1]Selic!$A:$A,B173,[1]Selic!$B:$B,C173)</f>
        <v>#VALUE!</v>
      </c>
      <c r="E173" s="2" t="e">
        <f t="shared" si="5"/>
        <v>#VALUE!</v>
      </c>
    </row>
    <row r="174" spans="1:5" x14ac:dyDescent="0.25">
      <c r="A174" s="1" t="str">
        <f t="shared" si="6"/>
        <v/>
      </c>
      <c r="B174">
        <f>[1]Selic!A172</f>
        <v>0</v>
      </c>
      <c r="C174">
        <f>[1]Selic!B172</f>
        <v>0</v>
      </c>
      <c r="D174" s="37" t="e">
        <f>SUMIFS([1]Selic!$C:$C,[1]Selic!$A:$A,B174,[1]Selic!$B:$B,C174)</f>
        <v>#VALUE!</v>
      </c>
      <c r="E174" s="2" t="e">
        <f t="shared" si="5"/>
        <v>#VALUE!</v>
      </c>
    </row>
    <row r="175" spans="1:5" x14ac:dyDescent="0.25">
      <c r="A175" s="1" t="str">
        <f t="shared" si="6"/>
        <v/>
      </c>
      <c r="B175">
        <f>[1]Selic!A173</f>
        <v>0</v>
      </c>
      <c r="C175">
        <f>[1]Selic!B173</f>
        <v>0</v>
      </c>
      <c r="D175" s="37" t="e">
        <f>SUMIFS([1]Selic!$C:$C,[1]Selic!$A:$A,B175,[1]Selic!$B:$B,C175)</f>
        <v>#VALUE!</v>
      </c>
      <c r="E175" s="2" t="e">
        <f t="shared" si="5"/>
        <v>#VALUE!</v>
      </c>
    </row>
    <row r="176" spans="1:5" x14ac:dyDescent="0.25">
      <c r="A176" s="1" t="str">
        <f t="shared" si="6"/>
        <v/>
      </c>
      <c r="B176">
        <f>[1]Selic!A174</f>
        <v>0</v>
      </c>
      <c r="C176">
        <f>[1]Selic!B174</f>
        <v>0</v>
      </c>
      <c r="D176" s="37" t="e">
        <f>SUMIFS([1]Selic!$C:$C,[1]Selic!$A:$A,B176,[1]Selic!$B:$B,C176)</f>
        <v>#VALUE!</v>
      </c>
      <c r="E176" s="2" t="e">
        <f t="shared" si="5"/>
        <v>#VALUE!</v>
      </c>
    </row>
    <row r="177" spans="1:5" x14ac:dyDescent="0.25">
      <c r="A177" s="1" t="str">
        <f t="shared" si="6"/>
        <v/>
      </c>
      <c r="B177">
        <f>[1]Selic!A175</f>
        <v>0</v>
      </c>
      <c r="C177">
        <f>[1]Selic!B175</f>
        <v>0</v>
      </c>
      <c r="D177" s="37" t="e">
        <f>SUMIFS([1]Selic!$C:$C,[1]Selic!$A:$A,B177,[1]Selic!$B:$B,C177)</f>
        <v>#VALUE!</v>
      </c>
      <c r="E177" s="2" t="e">
        <f t="shared" si="5"/>
        <v>#VALUE!</v>
      </c>
    </row>
    <row r="178" spans="1:5" x14ac:dyDescent="0.25">
      <c r="A178" s="1" t="str">
        <f t="shared" si="6"/>
        <v/>
      </c>
      <c r="B178">
        <f>[1]Selic!A176</f>
        <v>0</v>
      </c>
      <c r="C178">
        <f>[1]Selic!B176</f>
        <v>0</v>
      </c>
      <c r="D178" s="37" t="e">
        <f>SUMIFS([1]Selic!$C:$C,[1]Selic!$A:$A,B178,[1]Selic!$B:$B,C178)</f>
        <v>#VALUE!</v>
      </c>
      <c r="E178" s="2" t="e">
        <f t="shared" si="5"/>
        <v>#VALUE!</v>
      </c>
    </row>
    <row r="179" spans="1:5" x14ac:dyDescent="0.25">
      <c r="A179" s="1" t="str">
        <f t="shared" si="6"/>
        <v/>
      </c>
      <c r="B179">
        <f>[1]Selic!A177</f>
        <v>0</v>
      </c>
      <c r="C179">
        <f>[1]Selic!B177</f>
        <v>0</v>
      </c>
      <c r="D179" s="37" t="e">
        <f>SUMIFS([1]Selic!$C:$C,[1]Selic!$A:$A,B179,[1]Selic!$B:$B,C179)</f>
        <v>#VALUE!</v>
      </c>
      <c r="E179" s="2" t="e">
        <f t="shared" si="5"/>
        <v>#VALUE!</v>
      </c>
    </row>
    <row r="180" spans="1:5" x14ac:dyDescent="0.25">
      <c r="A180" s="1" t="str">
        <f t="shared" si="6"/>
        <v/>
      </c>
      <c r="B180">
        <f>[1]Selic!A178</f>
        <v>0</v>
      </c>
      <c r="C180">
        <f>[1]Selic!B178</f>
        <v>0</v>
      </c>
      <c r="D180" s="37" t="e">
        <f>SUMIFS([1]Selic!$C:$C,[1]Selic!$A:$A,B180,[1]Selic!$B:$B,C180)</f>
        <v>#VALUE!</v>
      </c>
      <c r="E180" s="2" t="e">
        <f t="shared" si="5"/>
        <v>#VALUE!</v>
      </c>
    </row>
    <row r="181" spans="1:5" x14ac:dyDescent="0.25">
      <c r="A181" s="1" t="str">
        <f t="shared" si="6"/>
        <v/>
      </c>
      <c r="B181">
        <f>[1]Selic!A179</f>
        <v>0</v>
      </c>
      <c r="C181">
        <f>[1]Selic!B179</f>
        <v>0</v>
      </c>
      <c r="D181" s="37" t="e">
        <f>SUMIFS([1]Selic!$C:$C,[1]Selic!$A:$A,B181,[1]Selic!$B:$B,C181)</f>
        <v>#VALUE!</v>
      </c>
      <c r="E181" s="2" t="e">
        <f t="shared" si="5"/>
        <v>#VALUE!</v>
      </c>
    </row>
    <row r="182" spans="1:5" x14ac:dyDescent="0.25">
      <c r="A182" s="1" t="str">
        <f t="shared" si="6"/>
        <v/>
      </c>
      <c r="B182">
        <f>[1]Selic!A180</f>
        <v>0</v>
      </c>
      <c r="C182">
        <f>[1]Selic!B180</f>
        <v>0</v>
      </c>
      <c r="D182" s="37" t="e">
        <f>SUMIFS([1]Selic!$C:$C,[1]Selic!$A:$A,B182,[1]Selic!$B:$B,C182)</f>
        <v>#VALUE!</v>
      </c>
      <c r="E182" s="2" t="e">
        <f t="shared" si="5"/>
        <v>#VALUE!</v>
      </c>
    </row>
    <row r="183" spans="1:5" x14ac:dyDescent="0.25">
      <c r="A183" s="1" t="str">
        <f t="shared" si="6"/>
        <v/>
      </c>
      <c r="B183">
        <f>[1]Selic!A181</f>
        <v>0</v>
      </c>
      <c r="C183">
        <f>[1]Selic!B181</f>
        <v>0</v>
      </c>
      <c r="D183" s="37" t="e">
        <f>SUMIFS([1]Selic!$C:$C,[1]Selic!$A:$A,B183,[1]Selic!$B:$B,C183)</f>
        <v>#VALUE!</v>
      </c>
      <c r="E183" s="2" t="e">
        <f t="shared" si="5"/>
        <v>#VALUE!</v>
      </c>
    </row>
    <row r="184" spans="1:5" x14ac:dyDescent="0.25">
      <c r="A184" s="1" t="str">
        <f t="shared" si="6"/>
        <v/>
      </c>
      <c r="B184">
        <f>[1]Selic!A182</f>
        <v>0</v>
      </c>
      <c r="C184">
        <f>[1]Selic!B182</f>
        <v>0</v>
      </c>
      <c r="D184" s="37" t="e">
        <f>SUMIFS([1]Selic!$C:$C,[1]Selic!$A:$A,B184,[1]Selic!$B:$B,C184)</f>
        <v>#VALUE!</v>
      </c>
      <c r="E184" s="2" t="e">
        <f t="shared" si="5"/>
        <v>#VALUE!</v>
      </c>
    </row>
    <row r="185" spans="1:5" x14ac:dyDescent="0.25">
      <c r="A185" s="1" t="str">
        <f t="shared" si="6"/>
        <v/>
      </c>
      <c r="B185">
        <f>[1]Selic!A183</f>
        <v>0</v>
      </c>
      <c r="C185">
        <f>[1]Selic!B183</f>
        <v>0</v>
      </c>
      <c r="D185" s="37" t="e">
        <f>SUMIFS([1]Selic!$C:$C,[1]Selic!$A:$A,B185,[1]Selic!$B:$B,C185)</f>
        <v>#VALUE!</v>
      </c>
      <c r="E185" s="2" t="e">
        <f t="shared" si="5"/>
        <v>#VALUE!</v>
      </c>
    </row>
    <row r="186" spans="1:5" x14ac:dyDescent="0.25">
      <c r="A186" s="1" t="str">
        <f t="shared" si="6"/>
        <v/>
      </c>
      <c r="B186">
        <f>[1]Selic!A184</f>
        <v>0</v>
      </c>
      <c r="C186">
        <f>[1]Selic!B184</f>
        <v>0</v>
      </c>
      <c r="D186" s="37" t="e">
        <f>SUMIFS([1]Selic!$C:$C,[1]Selic!$A:$A,B186,[1]Selic!$B:$B,C186)</f>
        <v>#VALUE!</v>
      </c>
      <c r="E186" s="2" t="e">
        <f t="shared" si="5"/>
        <v>#VALUE!</v>
      </c>
    </row>
    <row r="187" spans="1:5" x14ac:dyDescent="0.25">
      <c r="A187" s="1" t="str">
        <f t="shared" si="6"/>
        <v/>
      </c>
      <c r="B187">
        <f>[1]Selic!A185</f>
        <v>0</v>
      </c>
      <c r="C187">
        <f>[1]Selic!B185</f>
        <v>0</v>
      </c>
      <c r="D187" s="37" t="e">
        <f>SUMIFS([1]Selic!$C:$C,[1]Selic!$A:$A,B187,[1]Selic!$B:$B,C187)</f>
        <v>#VALUE!</v>
      </c>
      <c r="E187" s="2" t="e">
        <f t="shared" si="5"/>
        <v>#VALUE!</v>
      </c>
    </row>
    <row r="188" spans="1:5" x14ac:dyDescent="0.25">
      <c r="A188" s="1" t="str">
        <f t="shared" si="6"/>
        <v/>
      </c>
      <c r="B188">
        <f>[1]Selic!A186</f>
        <v>0</v>
      </c>
      <c r="C188">
        <f>[1]Selic!B186</f>
        <v>0</v>
      </c>
      <c r="D188" s="37" t="e">
        <f>SUMIFS([1]Selic!$C:$C,[1]Selic!$A:$A,B188,[1]Selic!$B:$B,C188)</f>
        <v>#VALUE!</v>
      </c>
      <c r="E188" s="2" t="e">
        <f t="shared" si="5"/>
        <v>#VALUE!</v>
      </c>
    </row>
    <row r="189" spans="1:5" x14ac:dyDescent="0.25">
      <c r="A189" s="1" t="str">
        <f t="shared" si="6"/>
        <v/>
      </c>
      <c r="B189">
        <f>[1]Selic!A187</f>
        <v>0</v>
      </c>
      <c r="C189">
        <f>[1]Selic!B187</f>
        <v>0</v>
      </c>
      <c r="D189" s="37" t="e">
        <f>SUMIFS([1]Selic!$C:$C,[1]Selic!$A:$A,B189,[1]Selic!$B:$B,C189)</f>
        <v>#VALUE!</v>
      </c>
      <c r="E189" s="2" t="e">
        <f t="shared" si="5"/>
        <v>#VALUE!</v>
      </c>
    </row>
    <row r="190" spans="1:5" x14ac:dyDescent="0.25">
      <c r="A190" s="1" t="str">
        <f t="shared" si="6"/>
        <v/>
      </c>
      <c r="B190">
        <f>[1]Selic!A188</f>
        <v>0</v>
      </c>
      <c r="C190">
        <f>[1]Selic!B188</f>
        <v>0</v>
      </c>
      <c r="D190" s="37" t="e">
        <f>SUMIFS([1]Selic!$C:$C,[1]Selic!$A:$A,B190,[1]Selic!$B:$B,C190)</f>
        <v>#VALUE!</v>
      </c>
      <c r="E190" s="2" t="e">
        <f t="shared" si="5"/>
        <v>#VALUE!</v>
      </c>
    </row>
    <row r="191" spans="1:5" x14ac:dyDescent="0.25">
      <c r="A191" s="1" t="str">
        <f t="shared" si="6"/>
        <v/>
      </c>
      <c r="B191">
        <f>[1]Selic!A189</f>
        <v>0</v>
      </c>
      <c r="C191">
        <f>[1]Selic!B189</f>
        <v>0</v>
      </c>
      <c r="D191" s="37" t="e">
        <f>SUMIFS([1]Selic!$C:$C,[1]Selic!$A:$A,B191,[1]Selic!$B:$B,C191)</f>
        <v>#VALUE!</v>
      </c>
      <c r="E191" s="2" t="e">
        <f t="shared" si="5"/>
        <v>#VALUE!</v>
      </c>
    </row>
    <row r="192" spans="1:5" x14ac:dyDescent="0.25">
      <c r="A192" s="1" t="str">
        <f t="shared" si="6"/>
        <v/>
      </c>
      <c r="B192">
        <f>[1]Selic!A190</f>
        <v>0</v>
      </c>
      <c r="C192">
        <f>[1]Selic!B190</f>
        <v>0</v>
      </c>
      <c r="D192" s="37" t="e">
        <f>SUMIFS([1]Selic!$C:$C,[1]Selic!$A:$A,B192,[1]Selic!$B:$B,C192)</f>
        <v>#VALUE!</v>
      </c>
      <c r="E192" s="2" t="e">
        <f t="shared" si="5"/>
        <v>#VALUE!</v>
      </c>
    </row>
    <row r="193" spans="1:5" x14ac:dyDescent="0.25">
      <c r="A193" s="1" t="str">
        <f t="shared" si="6"/>
        <v/>
      </c>
      <c r="B193">
        <f>[1]Selic!A191</f>
        <v>0</v>
      </c>
      <c r="C193">
        <f>[1]Selic!B191</f>
        <v>0</v>
      </c>
      <c r="D193" s="37" t="e">
        <f>SUMIFS([1]Selic!$C:$C,[1]Selic!$A:$A,B193,[1]Selic!$B:$B,C193)</f>
        <v>#VALUE!</v>
      </c>
      <c r="E193" s="2" t="e">
        <f t="shared" si="5"/>
        <v>#VALUE!</v>
      </c>
    </row>
    <row r="194" spans="1:5" x14ac:dyDescent="0.25">
      <c r="A194" s="1" t="str">
        <f t="shared" si="6"/>
        <v/>
      </c>
      <c r="B194">
        <f>[1]Selic!A192</f>
        <v>0</v>
      </c>
      <c r="C194">
        <f>[1]Selic!B192</f>
        <v>0</v>
      </c>
      <c r="D194" s="37" t="e">
        <f>SUMIFS([1]Selic!$C:$C,[1]Selic!$A:$A,B194,[1]Selic!$B:$B,C194)</f>
        <v>#VALUE!</v>
      </c>
      <c r="E194" s="2" t="e">
        <f t="shared" si="5"/>
        <v>#VALUE!</v>
      </c>
    </row>
    <row r="195" spans="1:5" x14ac:dyDescent="0.25">
      <c r="A195" s="1" t="str">
        <f t="shared" si="6"/>
        <v/>
      </c>
      <c r="B195">
        <f>[1]Selic!A193</f>
        <v>0</v>
      </c>
      <c r="C195">
        <f>[1]Selic!B193</f>
        <v>0</v>
      </c>
      <c r="D195" s="37" t="e">
        <f>SUMIFS([1]Selic!$C:$C,[1]Selic!$A:$A,B195,[1]Selic!$B:$B,C195)</f>
        <v>#VALUE!</v>
      </c>
      <c r="E195" s="2" t="e">
        <f t="shared" si="5"/>
        <v>#VALUE!</v>
      </c>
    </row>
    <row r="196" spans="1:5" x14ac:dyDescent="0.25">
      <c r="A196" s="1" t="str">
        <f t="shared" si="6"/>
        <v/>
      </c>
      <c r="B196">
        <f>[1]Selic!A194</f>
        <v>0</v>
      </c>
      <c r="C196">
        <f>[1]Selic!B194</f>
        <v>0</v>
      </c>
      <c r="D196" s="37" t="e">
        <f>SUMIFS([1]Selic!$C:$C,[1]Selic!$A:$A,B196,[1]Selic!$B:$B,C196)</f>
        <v>#VALUE!</v>
      </c>
      <c r="E196" s="2" t="e">
        <f t="shared" si="5"/>
        <v>#VALUE!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D9F4-A1F4-4225-A0CC-5BCA3B4226F7}">
  <dimension ref="A1:F172"/>
  <sheetViews>
    <sheetView showGridLines="0" workbookViewId="0">
      <pane xSplit="1" ySplit="3" topLeftCell="B72" activePane="bottomRight" state="frozen"/>
      <selection pane="topRight" activeCell="B1" sqref="B1"/>
      <selection pane="bottomLeft" activeCell="A4" sqref="A4"/>
      <selection pane="bottomRight" activeCell="D87" sqref="D87"/>
    </sheetView>
  </sheetViews>
  <sheetFormatPr defaultRowHeight="15" x14ac:dyDescent="0.25"/>
  <cols>
    <col min="1" max="1" width="10.7109375" bestFit="1" customWidth="1"/>
    <col min="2" max="4" width="13.140625" customWidth="1"/>
  </cols>
  <sheetData>
    <row r="1" spans="1:6" x14ac:dyDescent="0.25">
      <c r="A1" s="89" t="str">
        <f>HYPERLINK("#'"&amp;"INSTRUÇÕES"&amp;"'!A1","Retornar")</f>
        <v>Retornar</v>
      </c>
    </row>
    <row r="2" spans="1:6" x14ac:dyDescent="0.25">
      <c r="B2" s="121" t="s">
        <v>113</v>
      </c>
      <c r="C2" s="121"/>
      <c r="D2" s="121"/>
    </row>
    <row r="3" spans="1:6" ht="26.25" customHeight="1" x14ac:dyDescent="0.25">
      <c r="B3" s="47" t="s">
        <v>3</v>
      </c>
      <c r="C3" s="47" t="s">
        <v>22</v>
      </c>
      <c r="D3" s="36" t="s">
        <v>23</v>
      </c>
      <c r="E3" t="s">
        <v>194</v>
      </c>
    </row>
    <row r="4" spans="1:6" x14ac:dyDescent="0.25">
      <c r="A4" s="1">
        <f>IFERROR(DATE(B4,C4*3,1),"")</f>
        <v>37226</v>
      </c>
      <c r="B4">
        <f>[1]SELIC_EXP!A2</f>
        <v>2001</v>
      </c>
      <c r="C4">
        <f>[1]SELIC_EXP!B2</f>
        <v>4</v>
      </c>
      <c r="D4" s="37" t="e">
        <f>SUMIFS([1]SELIC_EXP!$C:$C,[1]SELIC_EXP!$A:$A,B4,[1]SELIC_EXP!$B:$B,C4)</f>
        <v>#VALUE!</v>
      </c>
      <c r="E4" s="2" t="e">
        <f>D4/4</f>
        <v>#VALUE!</v>
      </c>
      <c r="F4" s="2"/>
    </row>
    <row r="5" spans="1:6" x14ac:dyDescent="0.25">
      <c r="A5" s="1">
        <f t="shared" ref="A5:A68" si="0">IFERROR(DATE(B5,C5*3,1),"")</f>
        <v>37316</v>
      </c>
      <c r="B5">
        <f>[1]SELIC_EXP!A3</f>
        <v>2002</v>
      </c>
      <c r="C5">
        <f>[1]SELIC_EXP!B3</f>
        <v>1</v>
      </c>
      <c r="D5" s="37" t="e">
        <f>SUMIFS([1]SELIC_EXP!$C:$C,[1]SELIC_EXP!$A:$A,B5,[1]SELIC_EXP!$B:$B,C5)</f>
        <v>#VALUE!</v>
      </c>
      <c r="E5" s="2" t="e">
        <f t="shared" ref="E5:E68" si="1">D5/4</f>
        <v>#VALUE!</v>
      </c>
      <c r="F5" s="2"/>
    </row>
    <row r="6" spans="1:6" x14ac:dyDescent="0.25">
      <c r="A6" s="1">
        <f t="shared" si="0"/>
        <v>37408</v>
      </c>
      <c r="B6">
        <f>[1]SELIC_EXP!A4</f>
        <v>2002</v>
      </c>
      <c r="C6">
        <f>[1]SELIC_EXP!B4</f>
        <v>2</v>
      </c>
      <c r="D6" s="37" t="e">
        <f>SUMIFS([1]SELIC_EXP!$C:$C,[1]SELIC_EXP!$A:$A,B6,[1]SELIC_EXP!$B:$B,C6)</f>
        <v>#VALUE!</v>
      </c>
      <c r="E6" s="2" t="e">
        <f t="shared" si="1"/>
        <v>#VALUE!</v>
      </c>
      <c r="F6" s="2"/>
    </row>
    <row r="7" spans="1:6" x14ac:dyDescent="0.25">
      <c r="A7" s="1">
        <f t="shared" si="0"/>
        <v>37500</v>
      </c>
      <c r="B7">
        <f>[1]SELIC_EXP!A5</f>
        <v>2002</v>
      </c>
      <c r="C7">
        <f>[1]SELIC_EXP!B5</f>
        <v>3</v>
      </c>
      <c r="D7" s="37" t="e">
        <f>SUMIFS([1]SELIC_EXP!$C:$C,[1]SELIC_EXP!$A:$A,B7,[1]SELIC_EXP!$B:$B,C7)</f>
        <v>#VALUE!</v>
      </c>
      <c r="E7" s="2" t="e">
        <f t="shared" si="1"/>
        <v>#VALUE!</v>
      </c>
      <c r="F7" s="2"/>
    </row>
    <row r="8" spans="1:6" x14ac:dyDescent="0.25">
      <c r="A8" s="1">
        <f t="shared" si="0"/>
        <v>37591</v>
      </c>
      <c r="B8">
        <f>[1]SELIC_EXP!A6</f>
        <v>2002</v>
      </c>
      <c r="C8">
        <f>[1]SELIC_EXP!B6</f>
        <v>4</v>
      </c>
      <c r="D8" s="37" t="e">
        <f>SUMIFS([1]SELIC_EXP!$C:$C,[1]SELIC_EXP!$A:$A,B8,[1]SELIC_EXP!$B:$B,C8)</f>
        <v>#VALUE!</v>
      </c>
      <c r="E8" s="2" t="e">
        <f t="shared" si="1"/>
        <v>#VALUE!</v>
      </c>
      <c r="F8" s="2"/>
    </row>
    <row r="9" spans="1:6" x14ac:dyDescent="0.25">
      <c r="A9" s="1">
        <f t="shared" si="0"/>
        <v>37681</v>
      </c>
      <c r="B9">
        <f>[1]SELIC_EXP!A7</f>
        <v>2003</v>
      </c>
      <c r="C9">
        <f>[1]SELIC_EXP!B7</f>
        <v>1</v>
      </c>
      <c r="D9" s="37" t="e">
        <f>SUMIFS([1]SELIC_EXP!$C:$C,[1]SELIC_EXP!$A:$A,B9,[1]SELIC_EXP!$B:$B,C9)</f>
        <v>#VALUE!</v>
      </c>
      <c r="E9" s="2" t="e">
        <f t="shared" si="1"/>
        <v>#VALUE!</v>
      </c>
      <c r="F9" s="2"/>
    </row>
    <row r="10" spans="1:6" x14ac:dyDescent="0.25">
      <c r="A10" s="1">
        <f t="shared" si="0"/>
        <v>37773</v>
      </c>
      <c r="B10">
        <f>[1]SELIC_EXP!A8</f>
        <v>2003</v>
      </c>
      <c r="C10">
        <f>[1]SELIC_EXP!B8</f>
        <v>2</v>
      </c>
      <c r="D10" s="37" t="e">
        <f>SUMIFS([1]SELIC_EXP!$C:$C,[1]SELIC_EXP!$A:$A,B10,[1]SELIC_EXP!$B:$B,C10)</f>
        <v>#VALUE!</v>
      </c>
      <c r="E10" s="2" t="e">
        <f t="shared" si="1"/>
        <v>#VALUE!</v>
      </c>
      <c r="F10" s="2"/>
    </row>
    <row r="11" spans="1:6" x14ac:dyDescent="0.25">
      <c r="A11" s="1">
        <f t="shared" si="0"/>
        <v>37865</v>
      </c>
      <c r="B11">
        <f>[1]SELIC_EXP!A9</f>
        <v>2003</v>
      </c>
      <c r="C11">
        <f>[1]SELIC_EXP!B9</f>
        <v>3</v>
      </c>
      <c r="D11" s="37" t="e">
        <f>SUMIFS([1]SELIC_EXP!$C:$C,[1]SELIC_EXP!$A:$A,B11,[1]SELIC_EXP!$B:$B,C11)</f>
        <v>#VALUE!</v>
      </c>
      <c r="E11" s="2" t="e">
        <f t="shared" si="1"/>
        <v>#VALUE!</v>
      </c>
      <c r="F11" s="2"/>
    </row>
    <row r="12" spans="1:6" x14ac:dyDescent="0.25">
      <c r="A12" s="1">
        <f t="shared" si="0"/>
        <v>37956</v>
      </c>
      <c r="B12">
        <f>[1]SELIC_EXP!A10</f>
        <v>2003</v>
      </c>
      <c r="C12">
        <f>[1]SELIC_EXP!B10</f>
        <v>4</v>
      </c>
      <c r="D12" s="37" t="e">
        <f>SUMIFS([1]SELIC_EXP!$C:$C,[1]SELIC_EXP!$A:$A,B12,[1]SELIC_EXP!$B:$B,C12)</f>
        <v>#VALUE!</v>
      </c>
      <c r="E12" s="2" t="e">
        <f t="shared" si="1"/>
        <v>#VALUE!</v>
      </c>
      <c r="F12" s="2"/>
    </row>
    <row r="13" spans="1:6" x14ac:dyDescent="0.25">
      <c r="A13" s="1">
        <f t="shared" si="0"/>
        <v>38047</v>
      </c>
      <c r="B13">
        <f>[1]SELIC_EXP!A11</f>
        <v>2004</v>
      </c>
      <c r="C13">
        <f>[1]SELIC_EXP!B11</f>
        <v>1</v>
      </c>
      <c r="D13" s="37" t="e">
        <f>SUMIFS([1]SELIC_EXP!$C:$C,[1]SELIC_EXP!$A:$A,B13,[1]SELIC_EXP!$B:$B,C13)</f>
        <v>#VALUE!</v>
      </c>
      <c r="E13" s="2" t="e">
        <f t="shared" si="1"/>
        <v>#VALUE!</v>
      </c>
      <c r="F13" s="2"/>
    </row>
    <row r="14" spans="1:6" x14ac:dyDescent="0.25">
      <c r="A14" s="1">
        <f t="shared" si="0"/>
        <v>38139</v>
      </c>
      <c r="B14">
        <f>[1]SELIC_EXP!A12</f>
        <v>2004</v>
      </c>
      <c r="C14">
        <f>[1]SELIC_EXP!B12</f>
        <v>2</v>
      </c>
      <c r="D14" s="37" t="e">
        <f>SUMIFS([1]SELIC_EXP!$C:$C,[1]SELIC_EXP!$A:$A,B14,[1]SELIC_EXP!$B:$B,C14)</f>
        <v>#VALUE!</v>
      </c>
      <c r="E14" s="2" t="e">
        <f t="shared" si="1"/>
        <v>#VALUE!</v>
      </c>
      <c r="F14" s="2"/>
    </row>
    <row r="15" spans="1:6" x14ac:dyDescent="0.25">
      <c r="A15" s="1">
        <f t="shared" si="0"/>
        <v>38231</v>
      </c>
      <c r="B15">
        <f>[1]SELIC_EXP!A13</f>
        <v>2004</v>
      </c>
      <c r="C15">
        <f>[1]SELIC_EXP!B13</f>
        <v>3</v>
      </c>
      <c r="D15" s="37" t="e">
        <f>SUMIFS([1]SELIC_EXP!$C:$C,[1]SELIC_EXP!$A:$A,B15,[1]SELIC_EXP!$B:$B,C15)</f>
        <v>#VALUE!</v>
      </c>
      <c r="E15" s="2" t="e">
        <f t="shared" si="1"/>
        <v>#VALUE!</v>
      </c>
      <c r="F15" s="2"/>
    </row>
    <row r="16" spans="1:6" x14ac:dyDescent="0.25">
      <c r="A16" s="1">
        <f t="shared" si="0"/>
        <v>38322</v>
      </c>
      <c r="B16">
        <f>[1]SELIC_EXP!A14</f>
        <v>2004</v>
      </c>
      <c r="C16">
        <f>[1]SELIC_EXP!B14</f>
        <v>4</v>
      </c>
      <c r="D16" s="37" t="e">
        <f>SUMIFS([1]SELIC_EXP!$C:$C,[1]SELIC_EXP!$A:$A,B16,[1]SELIC_EXP!$B:$B,C16)</f>
        <v>#VALUE!</v>
      </c>
      <c r="E16" s="2" t="e">
        <f t="shared" si="1"/>
        <v>#VALUE!</v>
      </c>
      <c r="F16" s="2"/>
    </row>
    <row r="17" spans="1:6" x14ac:dyDescent="0.25">
      <c r="A17" s="1">
        <f t="shared" si="0"/>
        <v>38412</v>
      </c>
      <c r="B17">
        <f>[1]SELIC_EXP!A15</f>
        <v>2005</v>
      </c>
      <c r="C17">
        <f>[1]SELIC_EXP!B15</f>
        <v>1</v>
      </c>
      <c r="D17" s="37" t="e">
        <f>SUMIFS([1]SELIC_EXP!$C:$C,[1]SELIC_EXP!$A:$A,B17,[1]SELIC_EXP!$B:$B,C17)</f>
        <v>#VALUE!</v>
      </c>
      <c r="E17" s="2" t="e">
        <f t="shared" si="1"/>
        <v>#VALUE!</v>
      </c>
      <c r="F17" s="2"/>
    </row>
    <row r="18" spans="1:6" x14ac:dyDescent="0.25">
      <c r="A18" s="1">
        <f t="shared" si="0"/>
        <v>38504</v>
      </c>
      <c r="B18">
        <f>[1]SELIC_EXP!A16</f>
        <v>2005</v>
      </c>
      <c r="C18">
        <f>[1]SELIC_EXP!B16</f>
        <v>2</v>
      </c>
      <c r="D18" s="37" t="e">
        <f>SUMIFS([1]SELIC_EXP!$C:$C,[1]SELIC_EXP!$A:$A,B18,[1]SELIC_EXP!$B:$B,C18)</f>
        <v>#VALUE!</v>
      </c>
      <c r="E18" s="2" t="e">
        <f t="shared" si="1"/>
        <v>#VALUE!</v>
      </c>
      <c r="F18" s="2"/>
    </row>
    <row r="19" spans="1:6" x14ac:dyDescent="0.25">
      <c r="A19" s="1">
        <f t="shared" si="0"/>
        <v>38596</v>
      </c>
      <c r="B19">
        <f>[1]SELIC_EXP!A17</f>
        <v>2005</v>
      </c>
      <c r="C19">
        <f>[1]SELIC_EXP!B17</f>
        <v>3</v>
      </c>
      <c r="D19" s="37" t="e">
        <f>SUMIFS([1]SELIC_EXP!$C:$C,[1]SELIC_EXP!$A:$A,B19,[1]SELIC_EXP!$B:$B,C19)</f>
        <v>#VALUE!</v>
      </c>
      <c r="E19" s="2" t="e">
        <f t="shared" si="1"/>
        <v>#VALUE!</v>
      </c>
      <c r="F19" s="2"/>
    </row>
    <row r="20" spans="1:6" x14ac:dyDescent="0.25">
      <c r="A20" s="1">
        <f t="shared" si="0"/>
        <v>38687</v>
      </c>
      <c r="B20">
        <f>[1]SELIC_EXP!A18</f>
        <v>2005</v>
      </c>
      <c r="C20">
        <f>[1]SELIC_EXP!B18</f>
        <v>4</v>
      </c>
      <c r="D20" s="37" t="e">
        <f>SUMIFS([1]SELIC_EXP!$C:$C,[1]SELIC_EXP!$A:$A,B20,[1]SELIC_EXP!$B:$B,C20)</f>
        <v>#VALUE!</v>
      </c>
      <c r="E20" s="2" t="e">
        <f t="shared" si="1"/>
        <v>#VALUE!</v>
      </c>
      <c r="F20" s="2"/>
    </row>
    <row r="21" spans="1:6" x14ac:dyDescent="0.25">
      <c r="A21" s="1">
        <f t="shared" si="0"/>
        <v>38777</v>
      </c>
      <c r="B21">
        <f>[1]SELIC_EXP!A19</f>
        <v>2006</v>
      </c>
      <c r="C21">
        <f>[1]SELIC_EXP!B19</f>
        <v>1</v>
      </c>
      <c r="D21" s="37" t="e">
        <f>SUMIFS([1]SELIC_EXP!$C:$C,[1]SELIC_EXP!$A:$A,B21,[1]SELIC_EXP!$B:$B,C21)</f>
        <v>#VALUE!</v>
      </c>
      <c r="E21" s="2" t="e">
        <f t="shared" si="1"/>
        <v>#VALUE!</v>
      </c>
      <c r="F21" s="2"/>
    </row>
    <row r="22" spans="1:6" x14ac:dyDescent="0.25">
      <c r="A22" s="1">
        <f t="shared" si="0"/>
        <v>38869</v>
      </c>
      <c r="B22">
        <f>[1]SELIC_EXP!A20</f>
        <v>2006</v>
      </c>
      <c r="C22">
        <f>[1]SELIC_EXP!B20</f>
        <v>2</v>
      </c>
      <c r="D22" s="37" t="e">
        <f>SUMIFS([1]SELIC_EXP!$C:$C,[1]SELIC_EXP!$A:$A,B22,[1]SELIC_EXP!$B:$B,C22)</f>
        <v>#VALUE!</v>
      </c>
      <c r="E22" s="2" t="e">
        <f t="shared" si="1"/>
        <v>#VALUE!</v>
      </c>
      <c r="F22" s="2"/>
    </row>
    <row r="23" spans="1:6" x14ac:dyDescent="0.25">
      <c r="A23" s="1">
        <f t="shared" si="0"/>
        <v>38961</v>
      </c>
      <c r="B23">
        <f>[1]SELIC_EXP!A21</f>
        <v>2006</v>
      </c>
      <c r="C23">
        <f>[1]SELIC_EXP!B21</f>
        <v>3</v>
      </c>
      <c r="D23" s="37" t="e">
        <f>SUMIFS([1]SELIC_EXP!$C:$C,[1]SELIC_EXP!$A:$A,B23,[1]SELIC_EXP!$B:$B,C23)</f>
        <v>#VALUE!</v>
      </c>
      <c r="E23" s="2" t="e">
        <f t="shared" si="1"/>
        <v>#VALUE!</v>
      </c>
      <c r="F23" s="2"/>
    </row>
    <row r="24" spans="1:6" x14ac:dyDescent="0.25">
      <c r="A24" s="1">
        <f t="shared" si="0"/>
        <v>39052</v>
      </c>
      <c r="B24">
        <f>[1]SELIC_EXP!A22</f>
        <v>2006</v>
      </c>
      <c r="C24">
        <f>[1]SELIC_EXP!B22</f>
        <v>4</v>
      </c>
      <c r="D24" s="37" t="e">
        <f>SUMIFS([1]SELIC_EXP!$C:$C,[1]SELIC_EXP!$A:$A,B24,[1]SELIC_EXP!$B:$B,C24)</f>
        <v>#VALUE!</v>
      </c>
      <c r="E24" s="2" t="e">
        <f t="shared" si="1"/>
        <v>#VALUE!</v>
      </c>
      <c r="F24" s="2"/>
    </row>
    <row r="25" spans="1:6" x14ac:dyDescent="0.25">
      <c r="A25" s="1">
        <f t="shared" si="0"/>
        <v>39142</v>
      </c>
      <c r="B25">
        <f>[1]SELIC_EXP!A23</f>
        <v>2007</v>
      </c>
      <c r="C25">
        <f>[1]SELIC_EXP!B23</f>
        <v>1</v>
      </c>
      <c r="D25" s="37" t="e">
        <f>SUMIFS([1]SELIC_EXP!$C:$C,[1]SELIC_EXP!$A:$A,B25,[1]SELIC_EXP!$B:$B,C25)</f>
        <v>#VALUE!</v>
      </c>
      <c r="E25" s="2" t="e">
        <f t="shared" si="1"/>
        <v>#VALUE!</v>
      </c>
      <c r="F25" s="2"/>
    </row>
    <row r="26" spans="1:6" x14ac:dyDescent="0.25">
      <c r="A26" s="1">
        <f t="shared" si="0"/>
        <v>39234</v>
      </c>
      <c r="B26">
        <f>[1]SELIC_EXP!A24</f>
        <v>2007</v>
      </c>
      <c r="C26">
        <f>[1]SELIC_EXP!B24</f>
        <v>2</v>
      </c>
      <c r="D26" s="37" t="e">
        <f>SUMIFS([1]SELIC_EXP!$C:$C,[1]SELIC_EXP!$A:$A,B26,[1]SELIC_EXP!$B:$B,C26)</f>
        <v>#VALUE!</v>
      </c>
      <c r="E26" s="2" t="e">
        <f t="shared" si="1"/>
        <v>#VALUE!</v>
      </c>
      <c r="F26" s="2"/>
    </row>
    <row r="27" spans="1:6" x14ac:dyDescent="0.25">
      <c r="A27" s="1">
        <f t="shared" si="0"/>
        <v>39326</v>
      </c>
      <c r="B27">
        <f>[1]SELIC_EXP!A25</f>
        <v>2007</v>
      </c>
      <c r="C27">
        <f>[1]SELIC_EXP!B25</f>
        <v>3</v>
      </c>
      <c r="D27" s="37" t="e">
        <f>SUMIFS([1]SELIC_EXP!$C:$C,[1]SELIC_EXP!$A:$A,B27,[1]SELIC_EXP!$B:$B,C27)</f>
        <v>#VALUE!</v>
      </c>
      <c r="E27" s="2" t="e">
        <f t="shared" si="1"/>
        <v>#VALUE!</v>
      </c>
      <c r="F27" s="2"/>
    </row>
    <row r="28" spans="1:6" x14ac:dyDescent="0.25">
      <c r="A28" s="1">
        <f t="shared" si="0"/>
        <v>39417</v>
      </c>
      <c r="B28">
        <f>[1]SELIC_EXP!A26</f>
        <v>2007</v>
      </c>
      <c r="C28">
        <f>[1]SELIC_EXP!B26</f>
        <v>4</v>
      </c>
      <c r="D28" s="37" t="e">
        <f>SUMIFS([1]SELIC_EXP!$C:$C,[1]SELIC_EXP!$A:$A,B28,[1]SELIC_EXP!$B:$B,C28)</f>
        <v>#VALUE!</v>
      </c>
      <c r="E28" s="2" t="e">
        <f t="shared" si="1"/>
        <v>#VALUE!</v>
      </c>
      <c r="F28" s="2"/>
    </row>
    <row r="29" spans="1:6" x14ac:dyDescent="0.25">
      <c r="A29" s="1">
        <f t="shared" si="0"/>
        <v>39508</v>
      </c>
      <c r="B29">
        <f>[1]SELIC_EXP!A27</f>
        <v>2008</v>
      </c>
      <c r="C29">
        <f>[1]SELIC_EXP!B27</f>
        <v>1</v>
      </c>
      <c r="D29" s="37" t="e">
        <f>SUMIFS([1]SELIC_EXP!$C:$C,[1]SELIC_EXP!$A:$A,B29,[1]SELIC_EXP!$B:$B,C29)</f>
        <v>#VALUE!</v>
      </c>
      <c r="E29" s="2" t="e">
        <f t="shared" si="1"/>
        <v>#VALUE!</v>
      </c>
      <c r="F29" s="2"/>
    </row>
    <row r="30" spans="1:6" x14ac:dyDescent="0.25">
      <c r="A30" s="1">
        <f t="shared" si="0"/>
        <v>39600</v>
      </c>
      <c r="B30">
        <f>[1]SELIC_EXP!A28</f>
        <v>2008</v>
      </c>
      <c r="C30">
        <f>[1]SELIC_EXP!B28</f>
        <v>2</v>
      </c>
      <c r="D30" s="37" t="e">
        <f>SUMIFS([1]SELIC_EXP!$C:$C,[1]SELIC_EXP!$A:$A,B30,[1]SELIC_EXP!$B:$B,C30)</f>
        <v>#VALUE!</v>
      </c>
      <c r="E30" s="2" t="e">
        <f t="shared" si="1"/>
        <v>#VALUE!</v>
      </c>
      <c r="F30" s="2"/>
    </row>
    <row r="31" spans="1:6" x14ac:dyDescent="0.25">
      <c r="A31" s="1">
        <f t="shared" si="0"/>
        <v>39692</v>
      </c>
      <c r="B31">
        <f>[1]SELIC_EXP!A29</f>
        <v>2008</v>
      </c>
      <c r="C31">
        <f>[1]SELIC_EXP!B29</f>
        <v>3</v>
      </c>
      <c r="D31" s="37" t="e">
        <f>SUMIFS([1]SELIC_EXP!$C:$C,[1]SELIC_EXP!$A:$A,B31,[1]SELIC_EXP!$B:$B,C31)</f>
        <v>#VALUE!</v>
      </c>
      <c r="E31" s="2" t="e">
        <f t="shared" si="1"/>
        <v>#VALUE!</v>
      </c>
      <c r="F31" s="2"/>
    </row>
    <row r="32" spans="1:6" x14ac:dyDescent="0.25">
      <c r="A32" s="1">
        <f t="shared" si="0"/>
        <v>39783</v>
      </c>
      <c r="B32">
        <f>[1]SELIC_EXP!A30</f>
        <v>2008</v>
      </c>
      <c r="C32">
        <f>[1]SELIC_EXP!B30</f>
        <v>4</v>
      </c>
      <c r="D32" s="37" t="e">
        <f>SUMIFS([1]SELIC_EXP!$C:$C,[1]SELIC_EXP!$A:$A,B32,[1]SELIC_EXP!$B:$B,C32)</f>
        <v>#VALUE!</v>
      </c>
      <c r="E32" s="2" t="e">
        <f t="shared" si="1"/>
        <v>#VALUE!</v>
      </c>
      <c r="F32" s="2"/>
    </row>
    <row r="33" spans="1:6" x14ac:dyDescent="0.25">
      <c r="A33" s="1">
        <f t="shared" si="0"/>
        <v>39873</v>
      </c>
      <c r="B33">
        <f>[1]SELIC_EXP!A31</f>
        <v>2009</v>
      </c>
      <c r="C33">
        <f>[1]SELIC_EXP!B31</f>
        <v>1</v>
      </c>
      <c r="D33" s="37" t="e">
        <f>SUMIFS([1]SELIC_EXP!$C:$C,[1]SELIC_EXP!$A:$A,B33,[1]SELIC_EXP!$B:$B,C33)</f>
        <v>#VALUE!</v>
      </c>
      <c r="E33" s="2" t="e">
        <f t="shared" si="1"/>
        <v>#VALUE!</v>
      </c>
      <c r="F33" s="2"/>
    </row>
    <row r="34" spans="1:6" x14ac:dyDescent="0.25">
      <c r="A34" s="1">
        <f t="shared" si="0"/>
        <v>39965</v>
      </c>
      <c r="B34">
        <f>[1]SELIC_EXP!A32</f>
        <v>2009</v>
      </c>
      <c r="C34">
        <f>[1]SELIC_EXP!B32</f>
        <v>2</v>
      </c>
      <c r="D34" s="37" t="e">
        <f>SUMIFS([1]SELIC_EXP!$C:$C,[1]SELIC_EXP!$A:$A,B34,[1]SELIC_EXP!$B:$B,C34)</f>
        <v>#VALUE!</v>
      </c>
      <c r="E34" s="2" t="e">
        <f t="shared" si="1"/>
        <v>#VALUE!</v>
      </c>
      <c r="F34" s="2"/>
    </row>
    <row r="35" spans="1:6" x14ac:dyDescent="0.25">
      <c r="A35" s="1">
        <f t="shared" si="0"/>
        <v>40057</v>
      </c>
      <c r="B35">
        <f>[1]SELIC_EXP!A33</f>
        <v>2009</v>
      </c>
      <c r="C35">
        <f>[1]SELIC_EXP!B33</f>
        <v>3</v>
      </c>
      <c r="D35" s="37" t="e">
        <f>SUMIFS([1]SELIC_EXP!$C:$C,[1]SELIC_EXP!$A:$A,B35,[1]SELIC_EXP!$B:$B,C35)</f>
        <v>#VALUE!</v>
      </c>
      <c r="E35" s="2" t="e">
        <f t="shared" si="1"/>
        <v>#VALUE!</v>
      </c>
      <c r="F35" s="2"/>
    </row>
    <row r="36" spans="1:6" x14ac:dyDescent="0.25">
      <c r="A36" s="1">
        <f t="shared" si="0"/>
        <v>40148</v>
      </c>
      <c r="B36">
        <f>[1]SELIC_EXP!A34</f>
        <v>2009</v>
      </c>
      <c r="C36">
        <f>[1]SELIC_EXP!B34</f>
        <v>4</v>
      </c>
      <c r="D36" s="37" t="e">
        <f>SUMIFS([1]SELIC_EXP!$C:$C,[1]SELIC_EXP!$A:$A,B36,[1]SELIC_EXP!$B:$B,C36)</f>
        <v>#VALUE!</v>
      </c>
      <c r="E36" s="2" t="e">
        <f t="shared" si="1"/>
        <v>#VALUE!</v>
      </c>
      <c r="F36" s="2"/>
    </row>
    <row r="37" spans="1:6" x14ac:dyDescent="0.25">
      <c r="A37" s="1">
        <f t="shared" si="0"/>
        <v>40238</v>
      </c>
      <c r="B37">
        <f>[1]SELIC_EXP!A35</f>
        <v>2010</v>
      </c>
      <c r="C37">
        <f>[1]SELIC_EXP!B35</f>
        <v>1</v>
      </c>
      <c r="D37" s="37" t="e">
        <f>SUMIFS([1]SELIC_EXP!$C:$C,[1]SELIC_EXP!$A:$A,B37,[1]SELIC_EXP!$B:$B,C37)</f>
        <v>#VALUE!</v>
      </c>
      <c r="E37" s="2" t="e">
        <f t="shared" si="1"/>
        <v>#VALUE!</v>
      </c>
      <c r="F37" s="2"/>
    </row>
    <row r="38" spans="1:6" x14ac:dyDescent="0.25">
      <c r="A38" s="1">
        <f t="shared" si="0"/>
        <v>40330</v>
      </c>
      <c r="B38">
        <f>[1]SELIC_EXP!A36</f>
        <v>2010</v>
      </c>
      <c r="C38">
        <f>[1]SELIC_EXP!B36</f>
        <v>2</v>
      </c>
      <c r="D38" s="37" t="e">
        <f>SUMIFS([1]SELIC_EXP!$C:$C,[1]SELIC_EXP!$A:$A,B38,[1]SELIC_EXP!$B:$B,C38)</f>
        <v>#VALUE!</v>
      </c>
      <c r="E38" s="2" t="e">
        <f t="shared" si="1"/>
        <v>#VALUE!</v>
      </c>
      <c r="F38" s="2"/>
    </row>
    <row r="39" spans="1:6" x14ac:dyDescent="0.25">
      <c r="A39" s="1">
        <f t="shared" si="0"/>
        <v>40422</v>
      </c>
      <c r="B39">
        <f>[1]SELIC_EXP!A37</f>
        <v>2010</v>
      </c>
      <c r="C39">
        <f>[1]SELIC_EXP!B37</f>
        <v>3</v>
      </c>
      <c r="D39" s="37" t="e">
        <f>SUMIFS([1]SELIC_EXP!$C:$C,[1]SELIC_EXP!$A:$A,B39,[1]SELIC_EXP!$B:$B,C39)</f>
        <v>#VALUE!</v>
      </c>
      <c r="E39" s="2" t="e">
        <f t="shared" si="1"/>
        <v>#VALUE!</v>
      </c>
      <c r="F39" s="2"/>
    </row>
    <row r="40" spans="1:6" x14ac:dyDescent="0.25">
      <c r="A40" s="1">
        <f t="shared" si="0"/>
        <v>40513</v>
      </c>
      <c r="B40">
        <f>[1]SELIC_EXP!A38</f>
        <v>2010</v>
      </c>
      <c r="C40">
        <f>[1]SELIC_EXP!B38</f>
        <v>4</v>
      </c>
      <c r="D40" s="37" t="e">
        <f>SUMIFS([1]SELIC_EXP!$C:$C,[1]SELIC_EXP!$A:$A,B40,[1]SELIC_EXP!$B:$B,C40)</f>
        <v>#VALUE!</v>
      </c>
      <c r="E40" s="2" t="e">
        <f t="shared" si="1"/>
        <v>#VALUE!</v>
      </c>
      <c r="F40" s="2"/>
    </row>
    <row r="41" spans="1:6" x14ac:dyDescent="0.25">
      <c r="A41" s="1">
        <f t="shared" si="0"/>
        <v>40603</v>
      </c>
      <c r="B41">
        <f>[1]SELIC_EXP!A39</f>
        <v>2011</v>
      </c>
      <c r="C41">
        <f>[1]SELIC_EXP!B39</f>
        <v>1</v>
      </c>
      <c r="D41" s="37" t="e">
        <f>SUMIFS([1]SELIC_EXP!$C:$C,[1]SELIC_EXP!$A:$A,B41,[1]SELIC_EXP!$B:$B,C41)</f>
        <v>#VALUE!</v>
      </c>
      <c r="E41" s="2" t="e">
        <f t="shared" si="1"/>
        <v>#VALUE!</v>
      </c>
      <c r="F41" s="2"/>
    </row>
    <row r="42" spans="1:6" x14ac:dyDescent="0.25">
      <c r="A42" s="1">
        <f t="shared" si="0"/>
        <v>40695</v>
      </c>
      <c r="B42">
        <f>[1]SELIC_EXP!A40</f>
        <v>2011</v>
      </c>
      <c r="C42">
        <f>[1]SELIC_EXP!B40</f>
        <v>2</v>
      </c>
      <c r="D42" s="37" t="e">
        <f>SUMIFS([1]SELIC_EXP!$C:$C,[1]SELIC_EXP!$A:$A,B42,[1]SELIC_EXP!$B:$B,C42)</f>
        <v>#VALUE!</v>
      </c>
      <c r="E42" s="2" t="e">
        <f t="shared" si="1"/>
        <v>#VALUE!</v>
      </c>
      <c r="F42" s="2"/>
    </row>
    <row r="43" spans="1:6" x14ac:dyDescent="0.25">
      <c r="A43" s="1">
        <f t="shared" si="0"/>
        <v>40787</v>
      </c>
      <c r="B43">
        <f>[1]SELIC_EXP!A41</f>
        <v>2011</v>
      </c>
      <c r="C43">
        <f>[1]SELIC_EXP!B41</f>
        <v>3</v>
      </c>
      <c r="D43" s="37" t="e">
        <f>SUMIFS([1]SELIC_EXP!$C:$C,[1]SELIC_EXP!$A:$A,B43,[1]SELIC_EXP!$B:$B,C43)</f>
        <v>#VALUE!</v>
      </c>
      <c r="E43" s="2" t="e">
        <f t="shared" si="1"/>
        <v>#VALUE!</v>
      </c>
      <c r="F43" s="2"/>
    </row>
    <row r="44" spans="1:6" x14ac:dyDescent="0.25">
      <c r="A44" s="1">
        <f t="shared" si="0"/>
        <v>40878</v>
      </c>
      <c r="B44">
        <f>[1]SELIC_EXP!A42</f>
        <v>2011</v>
      </c>
      <c r="C44">
        <f>[1]SELIC_EXP!B42</f>
        <v>4</v>
      </c>
      <c r="D44" s="37" t="e">
        <f>SUMIFS([1]SELIC_EXP!$C:$C,[1]SELIC_EXP!$A:$A,B44,[1]SELIC_EXP!$B:$B,C44)</f>
        <v>#VALUE!</v>
      </c>
      <c r="E44" s="2" t="e">
        <f t="shared" si="1"/>
        <v>#VALUE!</v>
      </c>
      <c r="F44" s="2"/>
    </row>
    <row r="45" spans="1:6" x14ac:dyDescent="0.25">
      <c r="A45" s="1">
        <f t="shared" si="0"/>
        <v>40969</v>
      </c>
      <c r="B45">
        <f>[1]SELIC_EXP!A43</f>
        <v>2012</v>
      </c>
      <c r="C45">
        <f>[1]SELIC_EXP!B43</f>
        <v>1</v>
      </c>
      <c r="D45" s="37" t="e">
        <f>SUMIFS([1]SELIC_EXP!$C:$C,[1]SELIC_EXP!$A:$A,B45,[1]SELIC_EXP!$B:$B,C45)</f>
        <v>#VALUE!</v>
      </c>
      <c r="E45" s="2" t="e">
        <f t="shared" si="1"/>
        <v>#VALUE!</v>
      </c>
      <c r="F45" s="2"/>
    </row>
    <row r="46" spans="1:6" x14ac:dyDescent="0.25">
      <c r="A46" s="1">
        <f t="shared" si="0"/>
        <v>41061</v>
      </c>
      <c r="B46">
        <f>[1]SELIC_EXP!A44</f>
        <v>2012</v>
      </c>
      <c r="C46">
        <f>[1]SELIC_EXP!B44</f>
        <v>2</v>
      </c>
      <c r="D46" s="37" t="e">
        <f>SUMIFS([1]SELIC_EXP!$C:$C,[1]SELIC_EXP!$A:$A,B46,[1]SELIC_EXP!$B:$B,C46)</f>
        <v>#VALUE!</v>
      </c>
      <c r="E46" s="2" t="e">
        <f t="shared" si="1"/>
        <v>#VALUE!</v>
      </c>
      <c r="F46" s="2"/>
    </row>
    <row r="47" spans="1:6" x14ac:dyDescent="0.25">
      <c r="A47" s="1">
        <f t="shared" si="0"/>
        <v>41153</v>
      </c>
      <c r="B47">
        <f>[1]SELIC_EXP!A45</f>
        <v>2012</v>
      </c>
      <c r="C47">
        <f>[1]SELIC_EXP!B45</f>
        <v>3</v>
      </c>
      <c r="D47" s="37" t="e">
        <f>SUMIFS([1]SELIC_EXP!$C:$C,[1]SELIC_EXP!$A:$A,B47,[1]SELIC_EXP!$B:$B,C47)</f>
        <v>#VALUE!</v>
      </c>
      <c r="E47" s="2" t="e">
        <f t="shared" si="1"/>
        <v>#VALUE!</v>
      </c>
      <c r="F47" s="2"/>
    </row>
    <row r="48" spans="1:6" x14ac:dyDescent="0.25">
      <c r="A48" s="1">
        <f t="shared" si="0"/>
        <v>41244</v>
      </c>
      <c r="B48">
        <f>[1]SELIC_EXP!A46</f>
        <v>2012</v>
      </c>
      <c r="C48">
        <f>[1]SELIC_EXP!B46</f>
        <v>4</v>
      </c>
      <c r="D48" s="37" t="e">
        <f>SUMIFS([1]SELIC_EXP!$C:$C,[1]SELIC_EXP!$A:$A,B48,[1]SELIC_EXP!$B:$B,C48)</f>
        <v>#VALUE!</v>
      </c>
      <c r="E48" s="2" t="e">
        <f t="shared" si="1"/>
        <v>#VALUE!</v>
      </c>
      <c r="F48" s="2"/>
    </row>
    <row r="49" spans="1:6" x14ac:dyDescent="0.25">
      <c r="A49" s="1">
        <f t="shared" si="0"/>
        <v>41334</v>
      </c>
      <c r="B49">
        <f>[1]SELIC_EXP!A47</f>
        <v>2013</v>
      </c>
      <c r="C49">
        <f>[1]SELIC_EXP!B47</f>
        <v>1</v>
      </c>
      <c r="D49" s="37" t="e">
        <f>SUMIFS([1]SELIC_EXP!$C:$C,[1]SELIC_EXP!$A:$A,B49,[1]SELIC_EXP!$B:$B,C49)</f>
        <v>#VALUE!</v>
      </c>
      <c r="E49" s="2" t="e">
        <f t="shared" si="1"/>
        <v>#VALUE!</v>
      </c>
      <c r="F49" s="2"/>
    </row>
    <row r="50" spans="1:6" x14ac:dyDescent="0.25">
      <c r="A50" s="1">
        <f t="shared" si="0"/>
        <v>41426</v>
      </c>
      <c r="B50">
        <f>[1]SELIC_EXP!A48</f>
        <v>2013</v>
      </c>
      <c r="C50">
        <f>[1]SELIC_EXP!B48</f>
        <v>2</v>
      </c>
      <c r="D50" s="37" t="e">
        <f>SUMIFS([1]SELIC_EXP!$C:$C,[1]SELIC_EXP!$A:$A,B50,[1]SELIC_EXP!$B:$B,C50)</f>
        <v>#VALUE!</v>
      </c>
      <c r="E50" s="2" t="e">
        <f t="shared" si="1"/>
        <v>#VALUE!</v>
      </c>
      <c r="F50" s="2"/>
    </row>
    <row r="51" spans="1:6" x14ac:dyDescent="0.25">
      <c r="A51" s="1">
        <f t="shared" si="0"/>
        <v>41518</v>
      </c>
      <c r="B51">
        <f>[1]SELIC_EXP!A49</f>
        <v>2013</v>
      </c>
      <c r="C51">
        <f>[1]SELIC_EXP!B49</f>
        <v>3</v>
      </c>
      <c r="D51" s="37" t="e">
        <f>SUMIFS([1]SELIC_EXP!$C:$C,[1]SELIC_EXP!$A:$A,B51,[1]SELIC_EXP!$B:$B,C51)</f>
        <v>#VALUE!</v>
      </c>
      <c r="E51" s="2" t="e">
        <f t="shared" si="1"/>
        <v>#VALUE!</v>
      </c>
      <c r="F51" s="2"/>
    </row>
    <row r="52" spans="1:6" x14ac:dyDescent="0.25">
      <c r="A52" s="1">
        <f t="shared" si="0"/>
        <v>41609</v>
      </c>
      <c r="B52">
        <f>[1]SELIC_EXP!A50</f>
        <v>2013</v>
      </c>
      <c r="C52">
        <f>[1]SELIC_EXP!B50</f>
        <v>4</v>
      </c>
      <c r="D52" s="37" t="e">
        <f>SUMIFS([1]SELIC_EXP!$C:$C,[1]SELIC_EXP!$A:$A,B52,[1]SELIC_EXP!$B:$B,C52)</f>
        <v>#VALUE!</v>
      </c>
      <c r="E52" s="2" t="e">
        <f t="shared" si="1"/>
        <v>#VALUE!</v>
      </c>
      <c r="F52" s="2"/>
    </row>
    <row r="53" spans="1:6" x14ac:dyDescent="0.25">
      <c r="A53" s="1">
        <f t="shared" si="0"/>
        <v>41699</v>
      </c>
      <c r="B53">
        <f>[1]SELIC_EXP!A51</f>
        <v>2014</v>
      </c>
      <c r="C53">
        <f>[1]SELIC_EXP!B51</f>
        <v>1</v>
      </c>
      <c r="D53" s="37" t="e">
        <f>SUMIFS([1]SELIC_EXP!$C:$C,[1]SELIC_EXP!$A:$A,B53,[1]SELIC_EXP!$B:$B,C53)</f>
        <v>#VALUE!</v>
      </c>
      <c r="E53" s="2" t="e">
        <f t="shared" si="1"/>
        <v>#VALUE!</v>
      </c>
      <c r="F53" s="2"/>
    </row>
    <row r="54" spans="1:6" x14ac:dyDescent="0.25">
      <c r="A54" s="1">
        <f t="shared" si="0"/>
        <v>41791</v>
      </c>
      <c r="B54">
        <f>[1]SELIC_EXP!A52</f>
        <v>2014</v>
      </c>
      <c r="C54">
        <f>[1]SELIC_EXP!B52</f>
        <v>2</v>
      </c>
      <c r="D54" s="37" t="e">
        <f>SUMIFS([1]SELIC_EXP!$C:$C,[1]SELIC_EXP!$A:$A,B54,[1]SELIC_EXP!$B:$B,C54)</f>
        <v>#VALUE!</v>
      </c>
      <c r="E54" s="2" t="e">
        <f t="shared" si="1"/>
        <v>#VALUE!</v>
      </c>
      <c r="F54" s="2"/>
    </row>
    <row r="55" spans="1:6" x14ac:dyDescent="0.25">
      <c r="A55" s="1">
        <f t="shared" si="0"/>
        <v>41883</v>
      </c>
      <c r="B55">
        <f>[1]SELIC_EXP!A53</f>
        <v>2014</v>
      </c>
      <c r="C55">
        <f>[1]SELIC_EXP!B53</f>
        <v>3</v>
      </c>
      <c r="D55" s="37" t="e">
        <f>SUMIFS([1]SELIC_EXP!$C:$C,[1]SELIC_EXP!$A:$A,B55,[1]SELIC_EXP!$B:$B,C55)</f>
        <v>#VALUE!</v>
      </c>
      <c r="E55" s="2" t="e">
        <f t="shared" si="1"/>
        <v>#VALUE!</v>
      </c>
      <c r="F55" s="2"/>
    </row>
    <row r="56" spans="1:6" x14ac:dyDescent="0.25">
      <c r="A56" s="1">
        <f t="shared" si="0"/>
        <v>41974</v>
      </c>
      <c r="B56">
        <f>[1]SELIC_EXP!A54</f>
        <v>2014</v>
      </c>
      <c r="C56">
        <f>[1]SELIC_EXP!B54</f>
        <v>4</v>
      </c>
      <c r="D56" s="37" t="e">
        <f>SUMIFS([1]SELIC_EXP!$C:$C,[1]SELIC_EXP!$A:$A,B56,[1]SELIC_EXP!$B:$B,C56)</f>
        <v>#VALUE!</v>
      </c>
      <c r="E56" s="2" t="e">
        <f t="shared" si="1"/>
        <v>#VALUE!</v>
      </c>
      <c r="F56" s="2"/>
    </row>
    <row r="57" spans="1:6" x14ac:dyDescent="0.25">
      <c r="A57" s="1">
        <f t="shared" si="0"/>
        <v>42064</v>
      </c>
      <c r="B57">
        <f>[1]SELIC_EXP!A55</f>
        <v>2015</v>
      </c>
      <c r="C57">
        <f>[1]SELIC_EXP!B55</f>
        <v>1</v>
      </c>
      <c r="D57" s="37" t="e">
        <f>SUMIFS([1]SELIC_EXP!$C:$C,[1]SELIC_EXP!$A:$A,B57,[1]SELIC_EXP!$B:$B,C57)</f>
        <v>#VALUE!</v>
      </c>
      <c r="E57" s="2" t="e">
        <f t="shared" si="1"/>
        <v>#VALUE!</v>
      </c>
      <c r="F57" s="2"/>
    </row>
    <row r="58" spans="1:6" x14ac:dyDescent="0.25">
      <c r="A58" s="1">
        <f t="shared" si="0"/>
        <v>42156</v>
      </c>
      <c r="B58">
        <f>[1]SELIC_EXP!A56</f>
        <v>2015</v>
      </c>
      <c r="C58">
        <f>[1]SELIC_EXP!B56</f>
        <v>2</v>
      </c>
      <c r="D58" s="37" t="e">
        <f>SUMIFS([1]SELIC_EXP!$C:$C,[1]SELIC_EXP!$A:$A,B58,[1]SELIC_EXP!$B:$B,C58)</f>
        <v>#VALUE!</v>
      </c>
      <c r="E58" s="2" t="e">
        <f t="shared" si="1"/>
        <v>#VALUE!</v>
      </c>
      <c r="F58" s="2"/>
    </row>
    <row r="59" spans="1:6" x14ac:dyDescent="0.25">
      <c r="A59" s="1">
        <f t="shared" si="0"/>
        <v>42248</v>
      </c>
      <c r="B59">
        <f>[1]SELIC_EXP!A57</f>
        <v>2015</v>
      </c>
      <c r="C59">
        <f>[1]SELIC_EXP!B57</f>
        <v>3</v>
      </c>
      <c r="D59" s="37" t="e">
        <f>SUMIFS([1]SELIC_EXP!$C:$C,[1]SELIC_EXP!$A:$A,B59,[1]SELIC_EXP!$B:$B,C59)</f>
        <v>#VALUE!</v>
      </c>
      <c r="E59" s="2" t="e">
        <f t="shared" si="1"/>
        <v>#VALUE!</v>
      </c>
      <c r="F59" s="2"/>
    </row>
    <row r="60" spans="1:6" x14ac:dyDescent="0.25">
      <c r="A60" s="1">
        <f t="shared" si="0"/>
        <v>42339</v>
      </c>
      <c r="B60">
        <f>[1]SELIC_EXP!A58</f>
        <v>2015</v>
      </c>
      <c r="C60">
        <f>[1]SELIC_EXP!B58</f>
        <v>4</v>
      </c>
      <c r="D60" s="37" t="e">
        <f>SUMIFS([1]SELIC_EXP!$C:$C,[1]SELIC_EXP!$A:$A,B60,[1]SELIC_EXP!$B:$B,C60)</f>
        <v>#VALUE!</v>
      </c>
      <c r="E60" s="2" t="e">
        <f t="shared" si="1"/>
        <v>#VALUE!</v>
      </c>
      <c r="F60" s="2"/>
    </row>
    <row r="61" spans="1:6" x14ac:dyDescent="0.25">
      <c r="A61" s="1">
        <f t="shared" si="0"/>
        <v>42430</v>
      </c>
      <c r="B61">
        <f>[1]SELIC_EXP!A59</f>
        <v>2016</v>
      </c>
      <c r="C61">
        <f>[1]SELIC_EXP!B59</f>
        <v>1</v>
      </c>
      <c r="D61" s="37" t="e">
        <f>SUMIFS([1]SELIC_EXP!$C:$C,[1]SELIC_EXP!$A:$A,B61,[1]SELIC_EXP!$B:$B,C61)</f>
        <v>#VALUE!</v>
      </c>
      <c r="E61" s="2" t="e">
        <f t="shared" si="1"/>
        <v>#VALUE!</v>
      </c>
      <c r="F61" s="2"/>
    </row>
    <row r="62" spans="1:6" x14ac:dyDescent="0.25">
      <c r="A62" s="1">
        <f t="shared" si="0"/>
        <v>42522</v>
      </c>
      <c r="B62">
        <f>[1]SELIC_EXP!A60</f>
        <v>2016</v>
      </c>
      <c r="C62">
        <f>[1]SELIC_EXP!B60</f>
        <v>2</v>
      </c>
      <c r="D62" s="37" t="e">
        <f>SUMIFS([1]SELIC_EXP!$C:$C,[1]SELIC_EXP!$A:$A,B62,[1]SELIC_EXP!$B:$B,C62)</f>
        <v>#VALUE!</v>
      </c>
      <c r="E62" s="2" t="e">
        <f t="shared" si="1"/>
        <v>#VALUE!</v>
      </c>
      <c r="F62" s="2"/>
    </row>
    <row r="63" spans="1:6" x14ac:dyDescent="0.25">
      <c r="A63" s="1">
        <f t="shared" si="0"/>
        <v>42614</v>
      </c>
      <c r="B63">
        <f>[1]SELIC_EXP!A61</f>
        <v>2016</v>
      </c>
      <c r="C63">
        <f>[1]SELIC_EXP!B61</f>
        <v>3</v>
      </c>
      <c r="D63" s="37" t="e">
        <f>SUMIFS([1]SELIC_EXP!$C:$C,[1]SELIC_EXP!$A:$A,B63,[1]SELIC_EXP!$B:$B,C63)</f>
        <v>#VALUE!</v>
      </c>
      <c r="E63" s="2" t="e">
        <f t="shared" si="1"/>
        <v>#VALUE!</v>
      </c>
      <c r="F63" s="2"/>
    </row>
    <row r="64" spans="1:6" x14ac:dyDescent="0.25">
      <c r="A64" s="1">
        <f t="shared" si="0"/>
        <v>42705</v>
      </c>
      <c r="B64">
        <f>[1]SELIC_EXP!A62</f>
        <v>2016</v>
      </c>
      <c r="C64">
        <f>[1]SELIC_EXP!B62</f>
        <v>4</v>
      </c>
      <c r="D64" s="37" t="e">
        <f>SUMIFS([1]SELIC_EXP!$C:$C,[1]SELIC_EXP!$A:$A,B64,[1]SELIC_EXP!$B:$B,C64)</f>
        <v>#VALUE!</v>
      </c>
      <c r="E64" s="2" t="e">
        <f t="shared" si="1"/>
        <v>#VALUE!</v>
      </c>
      <c r="F64" s="2"/>
    </row>
    <row r="65" spans="1:6" x14ac:dyDescent="0.25">
      <c r="A65" s="1">
        <f t="shared" si="0"/>
        <v>42795</v>
      </c>
      <c r="B65">
        <f>[1]SELIC_EXP!A63</f>
        <v>2017</v>
      </c>
      <c r="C65">
        <f>[1]SELIC_EXP!B63</f>
        <v>1</v>
      </c>
      <c r="D65" s="37" t="e">
        <f>SUMIFS([1]SELIC_EXP!$C:$C,[1]SELIC_EXP!$A:$A,B65,[1]SELIC_EXP!$B:$B,C65)</f>
        <v>#VALUE!</v>
      </c>
      <c r="E65" s="2" t="e">
        <f t="shared" si="1"/>
        <v>#VALUE!</v>
      </c>
      <c r="F65" s="2"/>
    </row>
    <row r="66" spans="1:6" x14ac:dyDescent="0.25">
      <c r="A66" s="1">
        <f t="shared" si="0"/>
        <v>42887</v>
      </c>
      <c r="B66">
        <f>[1]SELIC_EXP!A64</f>
        <v>2017</v>
      </c>
      <c r="C66">
        <f>[1]SELIC_EXP!B64</f>
        <v>2</v>
      </c>
      <c r="D66" s="37" t="e">
        <f>SUMIFS([1]SELIC_EXP!$C:$C,[1]SELIC_EXP!$A:$A,B66,[1]SELIC_EXP!$B:$B,C66)</f>
        <v>#VALUE!</v>
      </c>
      <c r="E66" s="2" t="e">
        <f t="shared" si="1"/>
        <v>#VALUE!</v>
      </c>
      <c r="F66" s="2"/>
    </row>
    <row r="67" spans="1:6" x14ac:dyDescent="0.25">
      <c r="A67" s="1">
        <f t="shared" si="0"/>
        <v>42979</v>
      </c>
      <c r="B67">
        <f>[1]SELIC_EXP!A65</f>
        <v>2017</v>
      </c>
      <c r="C67">
        <f>[1]SELIC_EXP!B65</f>
        <v>3</v>
      </c>
      <c r="D67" s="37" t="e">
        <f>SUMIFS([1]SELIC_EXP!$C:$C,[1]SELIC_EXP!$A:$A,B67,[1]SELIC_EXP!$B:$B,C67)</f>
        <v>#VALUE!</v>
      </c>
      <c r="E67" s="2" t="e">
        <f t="shared" si="1"/>
        <v>#VALUE!</v>
      </c>
      <c r="F67" s="2"/>
    </row>
    <row r="68" spans="1:6" x14ac:dyDescent="0.25">
      <c r="A68" s="1">
        <f t="shared" si="0"/>
        <v>43070</v>
      </c>
      <c r="B68">
        <f>[1]SELIC_EXP!A66</f>
        <v>2017</v>
      </c>
      <c r="C68">
        <f>[1]SELIC_EXP!B66</f>
        <v>4</v>
      </c>
      <c r="D68" s="37" t="e">
        <f>SUMIFS([1]SELIC_EXP!$C:$C,[1]SELIC_EXP!$A:$A,B68,[1]SELIC_EXP!$B:$B,C68)</f>
        <v>#VALUE!</v>
      </c>
      <c r="E68" s="2" t="e">
        <f t="shared" si="1"/>
        <v>#VALUE!</v>
      </c>
      <c r="F68" s="2"/>
    </row>
    <row r="69" spans="1:6" x14ac:dyDescent="0.25">
      <c r="A69" s="1">
        <f t="shared" ref="A69:A132" si="2">IFERROR(DATE(B69,C69*3,1),"")</f>
        <v>43160</v>
      </c>
      <c r="B69">
        <f>[1]SELIC_EXP!A67</f>
        <v>2018</v>
      </c>
      <c r="C69">
        <f>[1]SELIC_EXP!B67</f>
        <v>1</v>
      </c>
      <c r="D69" s="37" t="e">
        <f>SUMIFS([1]SELIC_EXP!$C:$C,[1]SELIC_EXP!$A:$A,B69,[1]SELIC_EXP!$B:$B,C69)</f>
        <v>#VALUE!</v>
      </c>
      <c r="E69" s="2" t="e">
        <f t="shared" ref="E69:E132" si="3">D69/4</f>
        <v>#VALUE!</v>
      </c>
      <c r="F69" s="2"/>
    </row>
    <row r="70" spans="1:6" x14ac:dyDescent="0.25">
      <c r="A70" s="1">
        <f t="shared" si="2"/>
        <v>43252</v>
      </c>
      <c r="B70">
        <f>[1]SELIC_EXP!A68</f>
        <v>2018</v>
      </c>
      <c r="C70">
        <f>[1]SELIC_EXP!B68</f>
        <v>2</v>
      </c>
      <c r="D70" s="37" t="e">
        <f>SUMIFS([1]SELIC_EXP!$C:$C,[1]SELIC_EXP!$A:$A,B70,[1]SELIC_EXP!$B:$B,C70)</f>
        <v>#VALUE!</v>
      </c>
      <c r="E70" s="2" t="e">
        <f t="shared" si="3"/>
        <v>#VALUE!</v>
      </c>
      <c r="F70" s="2"/>
    </row>
    <row r="71" spans="1:6" x14ac:dyDescent="0.25">
      <c r="A71" s="1">
        <f t="shared" si="2"/>
        <v>43344</v>
      </c>
      <c r="B71">
        <f>[1]SELIC_EXP!A69</f>
        <v>2018</v>
      </c>
      <c r="C71">
        <f>[1]SELIC_EXP!B69</f>
        <v>3</v>
      </c>
      <c r="D71" s="37" t="e">
        <f>SUMIFS([1]SELIC_EXP!$C:$C,[1]SELIC_EXP!$A:$A,B71,[1]SELIC_EXP!$B:$B,C71)</f>
        <v>#VALUE!</v>
      </c>
      <c r="E71" s="2" t="e">
        <f t="shared" si="3"/>
        <v>#VALUE!</v>
      </c>
      <c r="F71" s="2"/>
    </row>
    <row r="72" spans="1:6" x14ac:dyDescent="0.25">
      <c r="A72" s="1">
        <f t="shared" si="2"/>
        <v>43435</v>
      </c>
      <c r="B72">
        <f>[1]SELIC_EXP!A70</f>
        <v>2018</v>
      </c>
      <c r="C72">
        <f>[1]SELIC_EXP!B70</f>
        <v>4</v>
      </c>
      <c r="D72" s="37" t="e">
        <f>SUMIFS([1]SELIC_EXP!$C:$C,[1]SELIC_EXP!$A:$A,B72,[1]SELIC_EXP!$B:$B,C72)</f>
        <v>#VALUE!</v>
      </c>
      <c r="E72" s="2" t="e">
        <f t="shared" si="3"/>
        <v>#VALUE!</v>
      </c>
      <c r="F72" s="2"/>
    </row>
    <row r="73" spans="1:6" x14ac:dyDescent="0.25">
      <c r="A73" s="1">
        <f t="shared" si="2"/>
        <v>43525</v>
      </c>
      <c r="B73">
        <f>[1]SELIC_EXP!A71</f>
        <v>2019</v>
      </c>
      <c r="C73">
        <f>[1]SELIC_EXP!B71</f>
        <v>1</v>
      </c>
      <c r="D73" s="37" t="e">
        <f>SUMIFS([1]SELIC_EXP!$C:$C,[1]SELIC_EXP!$A:$A,B73,[1]SELIC_EXP!$B:$B,C73)</f>
        <v>#VALUE!</v>
      </c>
      <c r="E73" s="2" t="e">
        <f t="shared" si="3"/>
        <v>#VALUE!</v>
      </c>
      <c r="F73" s="2"/>
    </row>
    <row r="74" spans="1:6" x14ac:dyDescent="0.25">
      <c r="A74" s="1">
        <f t="shared" si="2"/>
        <v>43617</v>
      </c>
      <c r="B74">
        <f>[1]SELIC_EXP!A72</f>
        <v>2019</v>
      </c>
      <c r="C74">
        <f>[1]SELIC_EXP!B72</f>
        <v>2</v>
      </c>
      <c r="D74" s="37" t="e">
        <f>SUMIFS([1]SELIC_EXP!$C:$C,[1]SELIC_EXP!$A:$A,B74,[1]SELIC_EXP!$B:$B,C74)</f>
        <v>#VALUE!</v>
      </c>
      <c r="E74" s="2" t="e">
        <f t="shared" si="3"/>
        <v>#VALUE!</v>
      </c>
      <c r="F74" s="2"/>
    </row>
    <row r="75" spans="1:6" x14ac:dyDescent="0.25">
      <c r="A75" s="1">
        <f t="shared" si="2"/>
        <v>43709</v>
      </c>
      <c r="B75">
        <f>[1]SELIC_EXP!A73</f>
        <v>2019</v>
      </c>
      <c r="C75">
        <f>[1]SELIC_EXP!B73</f>
        <v>3</v>
      </c>
      <c r="D75" s="37" t="e">
        <f>SUMIFS([1]SELIC_EXP!$C:$C,[1]SELIC_EXP!$A:$A,B75,[1]SELIC_EXP!$B:$B,C75)</f>
        <v>#VALUE!</v>
      </c>
      <c r="E75" s="2" t="e">
        <f t="shared" si="3"/>
        <v>#VALUE!</v>
      </c>
      <c r="F75" s="2"/>
    </row>
    <row r="76" spans="1:6" x14ac:dyDescent="0.25">
      <c r="A76" s="1">
        <f t="shared" si="2"/>
        <v>43800</v>
      </c>
      <c r="B76">
        <f>[1]SELIC_EXP!A74</f>
        <v>2019</v>
      </c>
      <c r="C76">
        <f>[1]SELIC_EXP!B74</f>
        <v>4</v>
      </c>
      <c r="D76" s="37" t="e">
        <f>SUMIFS([1]SELIC_EXP!$C:$C,[1]SELIC_EXP!$A:$A,B76,[1]SELIC_EXP!$B:$B,C76)</f>
        <v>#VALUE!</v>
      </c>
      <c r="E76" s="2" t="e">
        <f t="shared" si="3"/>
        <v>#VALUE!</v>
      </c>
      <c r="F76" s="2"/>
    </row>
    <row r="77" spans="1:6" x14ac:dyDescent="0.25">
      <c r="A77" s="1">
        <f t="shared" si="2"/>
        <v>43891</v>
      </c>
      <c r="B77">
        <f>[1]SELIC_EXP!A75</f>
        <v>2020</v>
      </c>
      <c r="C77">
        <f>[1]SELIC_EXP!B75</f>
        <v>1</v>
      </c>
      <c r="D77" s="37" t="e">
        <f>SUMIFS([1]SELIC_EXP!$C:$C,[1]SELIC_EXP!$A:$A,B77,[1]SELIC_EXP!$B:$B,C77)</f>
        <v>#VALUE!</v>
      </c>
      <c r="E77" s="2" t="e">
        <f t="shared" si="3"/>
        <v>#VALUE!</v>
      </c>
      <c r="F77" s="2"/>
    </row>
    <row r="78" spans="1:6" x14ac:dyDescent="0.25">
      <c r="A78" s="1">
        <f t="shared" si="2"/>
        <v>43983</v>
      </c>
      <c r="B78">
        <f>[1]SELIC_EXP!A76</f>
        <v>2020</v>
      </c>
      <c r="C78">
        <f>[1]SELIC_EXP!B76</f>
        <v>2</v>
      </c>
      <c r="D78" s="37" t="e">
        <f>SUMIFS([1]SELIC_EXP!$C:$C,[1]SELIC_EXP!$A:$A,B78,[1]SELIC_EXP!$B:$B,C78)</f>
        <v>#VALUE!</v>
      </c>
      <c r="E78" s="2" t="e">
        <f t="shared" si="3"/>
        <v>#VALUE!</v>
      </c>
      <c r="F78" s="2"/>
    </row>
    <row r="79" spans="1:6" x14ac:dyDescent="0.25">
      <c r="A79" s="1">
        <f t="shared" si="2"/>
        <v>44075</v>
      </c>
      <c r="B79">
        <f>[1]SELIC_EXP!A77</f>
        <v>2020</v>
      </c>
      <c r="C79">
        <f>[1]SELIC_EXP!B77</f>
        <v>3</v>
      </c>
      <c r="D79" s="37" t="e">
        <f>SUMIFS([1]SELIC_EXP!$C:$C,[1]SELIC_EXP!$A:$A,B79,[1]SELIC_EXP!$B:$B,C79)</f>
        <v>#VALUE!</v>
      </c>
      <c r="E79" s="2" t="e">
        <f t="shared" si="3"/>
        <v>#VALUE!</v>
      </c>
      <c r="F79" s="2"/>
    </row>
    <row r="80" spans="1:6" x14ac:dyDescent="0.25">
      <c r="A80" s="1">
        <f t="shared" si="2"/>
        <v>44166</v>
      </c>
      <c r="B80">
        <f>[1]SELIC_EXP!A78</f>
        <v>2020</v>
      </c>
      <c r="C80">
        <f>[1]SELIC_EXP!B78</f>
        <v>4</v>
      </c>
      <c r="D80" s="37" t="e">
        <f>SUMIFS([1]SELIC_EXP!$C:$C,[1]SELIC_EXP!$A:$A,B80,[1]SELIC_EXP!$B:$B,C80)</f>
        <v>#VALUE!</v>
      </c>
      <c r="E80" s="2" t="e">
        <f t="shared" si="3"/>
        <v>#VALUE!</v>
      </c>
      <c r="F80" s="2"/>
    </row>
    <row r="81" spans="1:5" x14ac:dyDescent="0.25">
      <c r="A81" s="1">
        <f t="shared" si="2"/>
        <v>44256</v>
      </c>
      <c r="B81">
        <f>[1]SELIC_EXP!A79</f>
        <v>2021</v>
      </c>
      <c r="C81">
        <f>[1]SELIC_EXP!B79</f>
        <v>1</v>
      </c>
      <c r="D81" s="37" t="e">
        <f>SUMIFS([1]SELIC_EXP!$C:$C,[1]SELIC_EXP!$A:$A,B81,[1]SELIC_EXP!$B:$B,C81)</f>
        <v>#VALUE!</v>
      </c>
      <c r="E81" s="2" t="e">
        <f t="shared" si="3"/>
        <v>#VALUE!</v>
      </c>
    </row>
    <row r="82" spans="1:5" x14ac:dyDescent="0.25">
      <c r="A82" s="1">
        <f t="shared" si="2"/>
        <v>44348</v>
      </c>
      <c r="B82">
        <f>[1]SELIC_EXP!A80</f>
        <v>2021</v>
      </c>
      <c r="C82">
        <f>[1]SELIC_EXP!B80</f>
        <v>2</v>
      </c>
      <c r="D82" s="37" t="e">
        <f>SUMIFS([1]SELIC_EXP!$C:$C,[1]SELIC_EXP!$A:$A,B82,[1]SELIC_EXP!$B:$B,C82)</f>
        <v>#VALUE!</v>
      </c>
      <c r="E82" s="2" t="e">
        <f t="shared" si="3"/>
        <v>#VALUE!</v>
      </c>
    </row>
    <row r="83" spans="1:5" x14ac:dyDescent="0.25">
      <c r="A83" s="1">
        <f t="shared" si="2"/>
        <v>44440</v>
      </c>
      <c r="B83">
        <f>[1]SELIC_EXP!A81</f>
        <v>2021</v>
      </c>
      <c r="C83">
        <f>[1]SELIC_EXP!B81</f>
        <v>3</v>
      </c>
      <c r="D83" s="37" t="e">
        <f>SUMIFS([1]SELIC_EXP!$C:$C,[1]SELIC_EXP!$A:$A,B83,[1]SELIC_EXP!$B:$B,C83)</f>
        <v>#VALUE!</v>
      </c>
      <c r="E83" s="2" t="e">
        <f t="shared" si="3"/>
        <v>#VALUE!</v>
      </c>
    </row>
    <row r="84" spans="1:5" x14ac:dyDescent="0.25">
      <c r="A84" s="1">
        <f t="shared" si="2"/>
        <v>44531</v>
      </c>
      <c r="B84">
        <f>[1]SELIC_EXP!A82</f>
        <v>2021</v>
      </c>
      <c r="C84">
        <f>[1]SELIC_EXP!B82</f>
        <v>4</v>
      </c>
      <c r="D84" s="37" t="e">
        <f>SUMIFS([1]SELIC_EXP!$C:$C,[1]SELIC_EXP!$A:$A,B84,[1]SELIC_EXP!$B:$B,C84)</f>
        <v>#VALUE!</v>
      </c>
      <c r="E84" s="2" t="e">
        <f t="shared" si="3"/>
        <v>#VALUE!</v>
      </c>
    </row>
    <row r="85" spans="1:5" x14ac:dyDescent="0.25">
      <c r="A85" s="1">
        <f t="shared" si="2"/>
        <v>44621</v>
      </c>
      <c r="B85">
        <f>[1]SELIC_EXP!A83</f>
        <v>2022</v>
      </c>
      <c r="C85">
        <f>[1]SELIC_EXP!B83</f>
        <v>1</v>
      </c>
      <c r="D85" s="37" t="e">
        <f>SUMIFS([1]SELIC_EXP!$C:$C,[1]SELIC_EXP!$A:$A,B85,[1]SELIC_EXP!$B:$B,C85)</f>
        <v>#VALUE!</v>
      </c>
      <c r="E85" s="2" t="e">
        <f t="shared" si="3"/>
        <v>#VALUE!</v>
      </c>
    </row>
    <row r="86" spans="1:5" x14ac:dyDescent="0.25">
      <c r="A86" s="1">
        <f t="shared" si="2"/>
        <v>44713</v>
      </c>
      <c r="B86">
        <f>[1]SELIC_EXP!A84</f>
        <v>2022</v>
      </c>
      <c r="C86">
        <f>[1]SELIC_EXP!B84</f>
        <v>2</v>
      </c>
      <c r="D86" s="37" t="e">
        <f>SUMIFS([1]SELIC_EXP!$C:$C,[1]SELIC_EXP!$A:$A,B86,[1]SELIC_EXP!$B:$B,C86)</f>
        <v>#VALUE!</v>
      </c>
      <c r="E86" s="2" t="e">
        <f t="shared" si="3"/>
        <v>#VALUE!</v>
      </c>
    </row>
    <row r="87" spans="1:5" x14ac:dyDescent="0.25">
      <c r="A87" s="1">
        <f t="shared" si="2"/>
        <v>44805</v>
      </c>
      <c r="B87">
        <f>[1]SELIC_EXP!A85</f>
        <v>2022</v>
      </c>
      <c r="C87">
        <f>[1]SELIC_EXP!B85</f>
        <v>3</v>
      </c>
      <c r="D87" s="37" t="e">
        <f>SUMIFS([1]SELIC_EXP!$C:$C,[1]SELIC_EXP!$A:$A,B87,[1]SELIC_EXP!$B:$B,C87)</f>
        <v>#VALUE!</v>
      </c>
      <c r="E87" s="2" t="e">
        <f t="shared" si="3"/>
        <v>#VALUE!</v>
      </c>
    </row>
    <row r="88" spans="1:5" x14ac:dyDescent="0.25">
      <c r="A88" s="1">
        <f t="shared" si="2"/>
        <v>44896</v>
      </c>
      <c r="B88">
        <f>[1]SELIC_EXP!A86</f>
        <v>2022</v>
      </c>
      <c r="C88">
        <f>[1]SELIC_EXP!B86</f>
        <v>4</v>
      </c>
      <c r="D88" s="37" t="e">
        <f>SUMIFS([1]SELIC_EXP!$C:$C,[1]SELIC_EXP!$A:$A,B88,[1]SELIC_EXP!$B:$B,C88)</f>
        <v>#VALUE!</v>
      </c>
      <c r="E88" s="2" t="e">
        <f t="shared" si="3"/>
        <v>#VALUE!</v>
      </c>
    </row>
    <row r="89" spans="1:5" x14ac:dyDescent="0.25">
      <c r="A89" s="1" t="str">
        <f t="shared" si="2"/>
        <v/>
      </c>
      <c r="B89">
        <f>[1]SELIC_EXP!A87</f>
        <v>0</v>
      </c>
      <c r="C89">
        <f>[1]SELIC_EXP!B87</f>
        <v>0</v>
      </c>
      <c r="D89" s="37" t="e">
        <f>SUMIFS([1]SELIC_EXP!$C:$C,[1]SELIC_EXP!$A:$A,B89,[1]SELIC_EXP!$B:$B,C89)</f>
        <v>#VALUE!</v>
      </c>
      <c r="E89" s="2" t="e">
        <f t="shared" si="3"/>
        <v>#VALUE!</v>
      </c>
    </row>
    <row r="90" spans="1:5" x14ac:dyDescent="0.25">
      <c r="A90" s="1" t="str">
        <f t="shared" si="2"/>
        <v/>
      </c>
      <c r="B90">
        <f>[1]SELIC_EXP!A88</f>
        <v>0</v>
      </c>
      <c r="C90">
        <f>[1]SELIC_EXP!B88</f>
        <v>0</v>
      </c>
      <c r="D90" s="37" t="e">
        <f>SUMIFS([1]SELIC_EXP!$C:$C,[1]SELIC_EXP!$A:$A,B90,[1]SELIC_EXP!$B:$B,C90)</f>
        <v>#VALUE!</v>
      </c>
      <c r="E90" s="2" t="e">
        <f t="shared" si="3"/>
        <v>#VALUE!</v>
      </c>
    </row>
    <row r="91" spans="1:5" x14ac:dyDescent="0.25">
      <c r="A91" s="1" t="str">
        <f t="shared" si="2"/>
        <v/>
      </c>
      <c r="B91">
        <f>[1]SELIC_EXP!A89</f>
        <v>0</v>
      </c>
      <c r="C91">
        <f>[1]SELIC_EXP!B89</f>
        <v>0</v>
      </c>
      <c r="D91" s="37" t="e">
        <f>SUMIFS([1]SELIC_EXP!$C:$C,[1]SELIC_EXP!$A:$A,B91,[1]SELIC_EXP!$B:$B,C91)</f>
        <v>#VALUE!</v>
      </c>
      <c r="E91" s="2" t="e">
        <f t="shared" si="3"/>
        <v>#VALUE!</v>
      </c>
    </row>
    <row r="92" spans="1:5" x14ac:dyDescent="0.25">
      <c r="A92" s="1" t="str">
        <f t="shared" si="2"/>
        <v/>
      </c>
      <c r="B92">
        <f>[1]SELIC_EXP!A90</f>
        <v>0</v>
      </c>
      <c r="C92">
        <f>[1]SELIC_EXP!B90</f>
        <v>0</v>
      </c>
      <c r="D92" s="37" t="e">
        <f>SUMIFS([1]SELIC_EXP!$C:$C,[1]SELIC_EXP!$A:$A,B92,[1]SELIC_EXP!$B:$B,C92)</f>
        <v>#VALUE!</v>
      </c>
      <c r="E92" s="2" t="e">
        <f t="shared" si="3"/>
        <v>#VALUE!</v>
      </c>
    </row>
    <row r="93" spans="1:5" x14ac:dyDescent="0.25">
      <c r="A93" s="1" t="str">
        <f t="shared" si="2"/>
        <v/>
      </c>
      <c r="B93">
        <f>[1]SELIC_EXP!A91</f>
        <v>0</v>
      </c>
      <c r="C93">
        <f>[1]SELIC_EXP!B91</f>
        <v>0</v>
      </c>
      <c r="D93" s="37" t="e">
        <f>SUMIFS([1]SELIC_EXP!$C:$C,[1]SELIC_EXP!$A:$A,B93,[1]SELIC_EXP!$B:$B,C93)</f>
        <v>#VALUE!</v>
      </c>
      <c r="E93" s="2" t="e">
        <f t="shared" si="3"/>
        <v>#VALUE!</v>
      </c>
    </row>
    <row r="94" spans="1:5" x14ac:dyDescent="0.25">
      <c r="A94" s="1" t="str">
        <f t="shared" si="2"/>
        <v/>
      </c>
      <c r="B94">
        <f>[1]SELIC_EXP!A92</f>
        <v>0</v>
      </c>
      <c r="C94">
        <f>[1]SELIC_EXP!B92</f>
        <v>0</v>
      </c>
      <c r="D94" s="37" t="e">
        <f>SUMIFS([1]SELIC_EXP!$C:$C,[1]SELIC_EXP!$A:$A,B94,[1]SELIC_EXP!$B:$B,C94)</f>
        <v>#VALUE!</v>
      </c>
      <c r="E94" s="2" t="e">
        <f t="shared" si="3"/>
        <v>#VALUE!</v>
      </c>
    </row>
    <row r="95" spans="1:5" x14ac:dyDescent="0.25">
      <c r="A95" s="1" t="str">
        <f t="shared" si="2"/>
        <v/>
      </c>
      <c r="B95">
        <f>[1]SELIC_EXP!A93</f>
        <v>0</v>
      </c>
      <c r="C95">
        <f>[1]SELIC_EXP!B93</f>
        <v>0</v>
      </c>
      <c r="D95" s="37" t="e">
        <f>SUMIFS([1]SELIC_EXP!$C:$C,[1]SELIC_EXP!$A:$A,B95,[1]SELIC_EXP!$B:$B,C95)</f>
        <v>#VALUE!</v>
      </c>
      <c r="E95" s="2" t="e">
        <f t="shared" si="3"/>
        <v>#VALUE!</v>
      </c>
    </row>
    <row r="96" spans="1:5" x14ac:dyDescent="0.25">
      <c r="A96" s="1" t="str">
        <f t="shared" si="2"/>
        <v/>
      </c>
      <c r="B96">
        <f>[1]SELIC_EXP!A94</f>
        <v>0</v>
      </c>
      <c r="C96">
        <f>[1]SELIC_EXP!B94</f>
        <v>0</v>
      </c>
      <c r="D96" s="37" t="e">
        <f>SUMIFS([1]SELIC_EXP!$C:$C,[1]SELIC_EXP!$A:$A,B96,[1]SELIC_EXP!$B:$B,C96)</f>
        <v>#VALUE!</v>
      </c>
      <c r="E96" s="2" t="e">
        <f t="shared" si="3"/>
        <v>#VALUE!</v>
      </c>
    </row>
    <row r="97" spans="1:5" x14ac:dyDescent="0.25">
      <c r="A97" s="1" t="str">
        <f t="shared" si="2"/>
        <v/>
      </c>
      <c r="B97">
        <f>[1]SELIC_EXP!A95</f>
        <v>0</v>
      </c>
      <c r="C97">
        <f>[1]SELIC_EXP!B95</f>
        <v>0</v>
      </c>
      <c r="D97" s="37" t="e">
        <f>SUMIFS([1]SELIC_EXP!$C:$C,[1]SELIC_EXP!$A:$A,B97,[1]SELIC_EXP!$B:$B,C97)</f>
        <v>#VALUE!</v>
      </c>
      <c r="E97" s="2" t="e">
        <f t="shared" si="3"/>
        <v>#VALUE!</v>
      </c>
    </row>
    <row r="98" spans="1:5" x14ac:dyDescent="0.25">
      <c r="A98" s="1" t="str">
        <f t="shared" si="2"/>
        <v/>
      </c>
      <c r="B98">
        <f>[1]SELIC_EXP!A96</f>
        <v>0</v>
      </c>
      <c r="C98">
        <f>[1]SELIC_EXP!B96</f>
        <v>0</v>
      </c>
      <c r="D98" s="37" t="e">
        <f>SUMIFS([1]SELIC_EXP!$C:$C,[1]SELIC_EXP!$A:$A,B98,[1]SELIC_EXP!$B:$B,C98)</f>
        <v>#VALUE!</v>
      </c>
      <c r="E98" s="2" t="e">
        <f t="shared" si="3"/>
        <v>#VALUE!</v>
      </c>
    </row>
    <row r="99" spans="1:5" x14ac:dyDescent="0.25">
      <c r="A99" s="1" t="str">
        <f t="shared" si="2"/>
        <v/>
      </c>
      <c r="B99">
        <f>[1]SELIC_EXP!A97</f>
        <v>0</v>
      </c>
      <c r="C99">
        <f>[1]SELIC_EXP!B97</f>
        <v>0</v>
      </c>
      <c r="D99" s="37" t="e">
        <f>SUMIFS([1]SELIC_EXP!$C:$C,[1]SELIC_EXP!$A:$A,B99,[1]SELIC_EXP!$B:$B,C99)</f>
        <v>#VALUE!</v>
      </c>
      <c r="E99" s="2" t="e">
        <f t="shared" si="3"/>
        <v>#VALUE!</v>
      </c>
    </row>
    <row r="100" spans="1:5" x14ac:dyDescent="0.25">
      <c r="A100" s="1" t="str">
        <f t="shared" si="2"/>
        <v/>
      </c>
      <c r="B100">
        <f>[1]SELIC_EXP!A98</f>
        <v>0</v>
      </c>
      <c r="C100">
        <f>[1]SELIC_EXP!B98</f>
        <v>0</v>
      </c>
      <c r="D100" s="37" t="e">
        <f>SUMIFS([1]SELIC_EXP!$C:$C,[1]SELIC_EXP!$A:$A,B100,[1]SELIC_EXP!$B:$B,C100)</f>
        <v>#VALUE!</v>
      </c>
      <c r="E100" s="2" t="e">
        <f t="shared" si="3"/>
        <v>#VALUE!</v>
      </c>
    </row>
    <row r="101" spans="1:5" x14ac:dyDescent="0.25">
      <c r="A101" s="1" t="str">
        <f t="shared" si="2"/>
        <v/>
      </c>
      <c r="B101">
        <f>[1]SELIC_EXP!A99</f>
        <v>0</v>
      </c>
      <c r="C101">
        <f>[1]SELIC_EXP!B99</f>
        <v>0</v>
      </c>
      <c r="D101" s="37" t="e">
        <f>SUMIFS([1]SELIC_EXP!$C:$C,[1]SELIC_EXP!$A:$A,B101,[1]SELIC_EXP!$B:$B,C101)</f>
        <v>#VALUE!</v>
      </c>
      <c r="E101" s="2" t="e">
        <f t="shared" si="3"/>
        <v>#VALUE!</v>
      </c>
    </row>
    <row r="102" spans="1:5" x14ac:dyDescent="0.25">
      <c r="A102" s="1" t="str">
        <f t="shared" si="2"/>
        <v/>
      </c>
      <c r="B102">
        <f>[1]SELIC_EXP!A100</f>
        <v>0</v>
      </c>
      <c r="C102">
        <f>[1]SELIC_EXP!B100</f>
        <v>0</v>
      </c>
      <c r="D102" s="37" t="e">
        <f>SUMIFS([1]SELIC_EXP!$C:$C,[1]SELIC_EXP!$A:$A,B102,[1]SELIC_EXP!$B:$B,C102)</f>
        <v>#VALUE!</v>
      </c>
      <c r="E102" s="2" t="e">
        <f t="shared" si="3"/>
        <v>#VALUE!</v>
      </c>
    </row>
    <row r="103" spans="1:5" x14ac:dyDescent="0.25">
      <c r="A103" s="1" t="str">
        <f t="shared" si="2"/>
        <v/>
      </c>
      <c r="B103">
        <f>[1]SELIC_EXP!A101</f>
        <v>0</v>
      </c>
      <c r="C103">
        <f>[1]SELIC_EXP!B101</f>
        <v>0</v>
      </c>
      <c r="D103" s="37" t="e">
        <f>SUMIFS([1]SELIC_EXP!$C:$C,[1]SELIC_EXP!$A:$A,B103,[1]SELIC_EXP!$B:$B,C103)</f>
        <v>#VALUE!</v>
      </c>
      <c r="E103" s="2" t="e">
        <f t="shared" si="3"/>
        <v>#VALUE!</v>
      </c>
    </row>
    <row r="104" spans="1:5" x14ac:dyDescent="0.25">
      <c r="A104" s="1" t="str">
        <f t="shared" si="2"/>
        <v/>
      </c>
      <c r="B104">
        <f>[1]SELIC_EXP!A102</f>
        <v>0</v>
      </c>
      <c r="C104">
        <f>[1]SELIC_EXP!B102</f>
        <v>0</v>
      </c>
      <c r="D104" s="37" t="e">
        <f>SUMIFS([1]SELIC_EXP!$C:$C,[1]SELIC_EXP!$A:$A,B104,[1]SELIC_EXP!$B:$B,C104)</f>
        <v>#VALUE!</v>
      </c>
      <c r="E104" s="2" t="e">
        <f t="shared" si="3"/>
        <v>#VALUE!</v>
      </c>
    </row>
    <row r="105" spans="1:5" x14ac:dyDescent="0.25">
      <c r="A105" s="1" t="str">
        <f t="shared" si="2"/>
        <v/>
      </c>
      <c r="B105">
        <f>[1]SELIC_EXP!A103</f>
        <v>0</v>
      </c>
      <c r="C105">
        <f>[1]SELIC_EXP!B103</f>
        <v>0</v>
      </c>
      <c r="D105" s="37" t="e">
        <f>SUMIFS([1]SELIC_EXP!$C:$C,[1]SELIC_EXP!$A:$A,B105,[1]SELIC_EXP!$B:$B,C105)</f>
        <v>#VALUE!</v>
      </c>
      <c r="E105" s="2" t="e">
        <f t="shared" si="3"/>
        <v>#VALUE!</v>
      </c>
    </row>
    <row r="106" spans="1:5" x14ac:dyDescent="0.25">
      <c r="A106" s="1" t="str">
        <f t="shared" si="2"/>
        <v/>
      </c>
      <c r="B106">
        <f>[1]SELIC_EXP!A104</f>
        <v>0</v>
      </c>
      <c r="C106">
        <f>[1]SELIC_EXP!B104</f>
        <v>0</v>
      </c>
      <c r="D106" s="37" t="e">
        <f>SUMIFS([1]SELIC_EXP!$C:$C,[1]SELIC_EXP!$A:$A,B106,[1]SELIC_EXP!$B:$B,C106)</f>
        <v>#VALUE!</v>
      </c>
      <c r="E106" s="2" t="e">
        <f t="shared" si="3"/>
        <v>#VALUE!</v>
      </c>
    </row>
    <row r="107" spans="1:5" x14ac:dyDescent="0.25">
      <c r="A107" s="1" t="str">
        <f t="shared" si="2"/>
        <v/>
      </c>
      <c r="B107">
        <f>[1]SELIC_EXP!A105</f>
        <v>0</v>
      </c>
      <c r="C107">
        <f>[1]SELIC_EXP!B105</f>
        <v>0</v>
      </c>
      <c r="D107" s="37" t="e">
        <f>SUMIFS([1]SELIC_EXP!$C:$C,[1]SELIC_EXP!$A:$A,B107,[1]SELIC_EXP!$B:$B,C107)</f>
        <v>#VALUE!</v>
      </c>
      <c r="E107" s="2" t="e">
        <f t="shared" si="3"/>
        <v>#VALUE!</v>
      </c>
    </row>
    <row r="108" spans="1:5" x14ac:dyDescent="0.25">
      <c r="A108" s="1" t="str">
        <f t="shared" si="2"/>
        <v/>
      </c>
      <c r="B108">
        <f>[1]SELIC_EXP!A106</f>
        <v>0</v>
      </c>
      <c r="C108">
        <f>[1]SELIC_EXP!B106</f>
        <v>0</v>
      </c>
      <c r="D108" s="37" t="e">
        <f>SUMIFS([1]SELIC_EXP!$C:$C,[1]SELIC_EXP!$A:$A,B108,[1]SELIC_EXP!$B:$B,C108)</f>
        <v>#VALUE!</v>
      </c>
      <c r="E108" s="2" t="e">
        <f t="shared" si="3"/>
        <v>#VALUE!</v>
      </c>
    </row>
    <row r="109" spans="1:5" x14ac:dyDescent="0.25">
      <c r="A109" s="1" t="str">
        <f t="shared" si="2"/>
        <v/>
      </c>
      <c r="B109">
        <f>[1]SELIC_EXP!A107</f>
        <v>0</v>
      </c>
      <c r="C109">
        <f>[1]SELIC_EXP!B107</f>
        <v>0</v>
      </c>
      <c r="D109" s="37" t="e">
        <f>SUMIFS([1]SELIC_EXP!$C:$C,[1]SELIC_EXP!$A:$A,B109,[1]SELIC_EXP!$B:$B,C109)</f>
        <v>#VALUE!</v>
      </c>
      <c r="E109" s="2" t="e">
        <f t="shared" si="3"/>
        <v>#VALUE!</v>
      </c>
    </row>
    <row r="110" spans="1:5" x14ac:dyDescent="0.25">
      <c r="A110" s="1" t="str">
        <f t="shared" si="2"/>
        <v/>
      </c>
      <c r="B110">
        <f>[1]SELIC_EXP!A108</f>
        <v>0</v>
      </c>
      <c r="C110">
        <f>[1]SELIC_EXP!B108</f>
        <v>0</v>
      </c>
      <c r="D110" s="37" t="e">
        <f>SUMIFS([1]SELIC_EXP!$C:$C,[1]SELIC_EXP!$A:$A,B110,[1]SELIC_EXP!$B:$B,C110)</f>
        <v>#VALUE!</v>
      </c>
      <c r="E110" s="2" t="e">
        <f t="shared" si="3"/>
        <v>#VALUE!</v>
      </c>
    </row>
    <row r="111" spans="1:5" x14ac:dyDescent="0.25">
      <c r="A111" s="1" t="str">
        <f t="shared" si="2"/>
        <v/>
      </c>
      <c r="B111">
        <f>[1]SELIC_EXP!A109</f>
        <v>0</v>
      </c>
      <c r="C111">
        <f>[1]SELIC_EXP!B109</f>
        <v>0</v>
      </c>
      <c r="D111" s="37" t="e">
        <f>SUMIFS([1]SELIC_EXP!$C:$C,[1]SELIC_EXP!$A:$A,B111,[1]SELIC_EXP!$B:$B,C111)</f>
        <v>#VALUE!</v>
      </c>
      <c r="E111" s="2" t="e">
        <f t="shared" si="3"/>
        <v>#VALUE!</v>
      </c>
    </row>
    <row r="112" spans="1:5" x14ac:dyDescent="0.25">
      <c r="A112" s="1" t="str">
        <f t="shared" si="2"/>
        <v/>
      </c>
      <c r="B112">
        <f>[1]SELIC_EXP!A110</f>
        <v>0</v>
      </c>
      <c r="C112">
        <f>[1]SELIC_EXP!B110</f>
        <v>0</v>
      </c>
      <c r="D112" s="37" t="e">
        <f>SUMIFS([1]SELIC_EXP!$C:$C,[1]SELIC_EXP!$A:$A,B112,[1]SELIC_EXP!$B:$B,C112)</f>
        <v>#VALUE!</v>
      </c>
      <c r="E112" s="2" t="e">
        <f t="shared" si="3"/>
        <v>#VALUE!</v>
      </c>
    </row>
    <row r="113" spans="1:5" x14ac:dyDescent="0.25">
      <c r="A113" s="1" t="str">
        <f t="shared" si="2"/>
        <v/>
      </c>
      <c r="B113">
        <f>[1]SELIC_EXP!A111</f>
        <v>0</v>
      </c>
      <c r="C113">
        <f>[1]SELIC_EXP!B111</f>
        <v>0</v>
      </c>
      <c r="D113" s="37" t="e">
        <f>SUMIFS([1]SELIC_EXP!$C:$C,[1]SELIC_EXP!$A:$A,B113,[1]SELIC_EXP!$B:$B,C113)</f>
        <v>#VALUE!</v>
      </c>
      <c r="E113" s="2" t="e">
        <f t="shared" si="3"/>
        <v>#VALUE!</v>
      </c>
    </row>
    <row r="114" spans="1:5" x14ac:dyDescent="0.25">
      <c r="A114" s="1" t="str">
        <f t="shared" si="2"/>
        <v/>
      </c>
      <c r="B114">
        <f>[1]SELIC_EXP!A112</f>
        <v>0</v>
      </c>
      <c r="C114">
        <f>[1]SELIC_EXP!B112</f>
        <v>0</v>
      </c>
      <c r="D114" s="37" t="e">
        <f>SUMIFS([1]SELIC_EXP!$C:$C,[1]SELIC_EXP!$A:$A,B114,[1]SELIC_EXP!$B:$B,C114)</f>
        <v>#VALUE!</v>
      </c>
      <c r="E114" s="2" t="e">
        <f t="shared" si="3"/>
        <v>#VALUE!</v>
      </c>
    </row>
    <row r="115" spans="1:5" x14ac:dyDescent="0.25">
      <c r="A115" s="1" t="str">
        <f t="shared" si="2"/>
        <v/>
      </c>
      <c r="B115">
        <f>[1]SELIC_EXP!A113</f>
        <v>0</v>
      </c>
      <c r="C115">
        <f>[1]SELIC_EXP!B113</f>
        <v>0</v>
      </c>
      <c r="D115" s="37" t="e">
        <f>SUMIFS([1]SELIC_EXP!$C:$C,[1]SELIC_EXP!$A:$A,B115,[1]SELIC_EXP!$B:$B,C115)</f>
        <v>#VALUE!</v>
      </c>
      <c r="E115" s="2" t="e">
        <f t="shared" si="3"/>
        <v>#VALUE!</v>
      </c>
    </row>
    <row r="116" spans="1:5" x14ac:dyDescent="0.25">
      <c r="A116" s="1" t="str">
        <f t="shared" si="2"/>
        <v/>
      </c>
      <c r="B116">
        <f>[1]SELIC_EXP!A114</f>
        <v>0</v>
      </c>
      <c r="C116">
        <f>[1]SELIC_EXP!B114</f>
        <v>0</v>
      </c>
      <c r="D116" s="37" t="e">
        <f>SUMIFS([1]SELIC_EXP!$C:$C,[1]SELIC_EXP!$A:$A,B116,[1]SELIC_EXP!$B:$B,C116)</f>
        <v>#VALUE!</v>
      </c>
      <c r="E116" s="2" t="e">
        <f t="shared" si="3"/>
        <v>#VALUE!</v>
      </c>
    </row>
    <row r="117" spans="1:5" x14ac:dyDescent="0.25">
      <c r="A117" s="1" t="str">
        <f t="shared" si="2"/>
        <v/>
      </c>
      <c r="B117">
        <f>[1]SELIC_EXP!A115</f>
        <v>0</v>
      </c>
      <c r="C117">
        <f>[1]SELIC_EXP!B115</f>
        <v>0</v>
      </c>
      <c r="D117" s="37" t="e">
        <f>SUMIFS([1]SELIC_EXP!$C:$C,[1]SELIC_EXP!$A:$A,B117,[1]SELIC_EXP!$B:$B,C117)</f>
        <v>#VALUE!</v>
      </c>
      <c r="E117" s="2" t="e">
        <f t="shared" si="3"/>
        <v>#VALUE!</v>
      </c>
    </row>
    <row r="118" spans="1:5" x14ac:dyDescent="0.25">
      <c r="A118" s="1" t="str">
        <f t="shared" si="2"/>
        <v/>
      </c>
      <c r="B118">
        <f>[1]SELIC_EXP!A116</f>
        <v>0</v>
      </c>
      <c r="C118">
        <f>[1]SELIC_EXP!B116</f>
        <v>0</v>
      </c>
      <c r="D118" s="37" t="e">
        <f>SUMIFS([1]SELIC_EXP!$C:$C,[1]SELIC_EXP!$A:$A,B118,[1]SELIC_EXP!$B:$B,C118)</f>
        <v>#VALUE!</v>
      </c>
      <c r="E118" s="2" t="e">
        <f t="shared" si="3"/>
        <v>#VALUE!</v>
      </c>
    </row>
    <row r="119" spans="1:5" x14ac:dyDescent="0.25">
      <c r="A119" s="1" t="str">
        <f t="shared" si="2"/>
        <v/>
      </c>
      <c r="B119">
        <f>[1]SELIC_EXP!A117</f>
        <v>0</v>
      </c>
      <c r="C119">
        <f>[1]SELIC_EXP!B117</f>
        <v>0</v>
      </c>
      <c r="D119" s="37" t="e">
        <f>SUMIFS([1]SELIC_EXP!$C:$C,[1]SELIC_EXP!$A:$A,B119,[1]SELIC_EXP!$B:$B,C119)</f>
        <v>#VALUE!</v>
      </c>
      <c r="E119" s="2" t="e">
        <f t="shared" si="3"/>
        <v>#VALUE!</v>
      </c>
    </row>
    <row r="120" spans="1:5" x14ac:dyDescent="0.25">
      <c r="A120" s="1" t="str">
        <f t="shared" si="2"/>
        <v/>
      </c>
      <c r="B120">
        <f>[1]SELIC_EXP!A118</f>
        <v>0</v>
      </c>
      <c r="C120">
        <f>[1]SELIC_EXP!B118</f>
        <v>0</v>
      </c>
      <c r="D120" s="37" t="e">
        <f>SUMIFS([1]SELIC_EXP!$C:$C,[1]SELIC_EXP!$A:$A,B120,[1]SELIC_EXP!$B:$B,C120)</f>
        <v>#VALUE!</v>
      </c>
      <c r="E120" s="2" t="e">
        <f t="shared" si="3"/>
        <v>#VALUE!</v>
      </c>
    </row>
    <row r="121" spans="1:5" x14ac:dyDescent="0.25">
      <c r="A121" s="1" t="str">
        <f t="shared" si="2"/>
        <v/>
      </c>
      <c r="B121">
        <f>[1]SELIC_EXP!A119</f>
        <v>0</v>
      </c>
      <c r="C121">
        <f>[1]SELIC_EXP!B119</f>
        <v>0</v>
      </c>
      <c r="D121" s="37" t="e">
        <f>SUMIFS([1]SELIC_EXP!$C:$C,[1]SELIC_EXP!$A:$A,B121,[1]SELIC_EXP!$B:$B,C121)</f>
        <v>#VALUE!</v>
      </c>
      <c r="E121" s="2" t="e">
        <f t="shared" si="3"/>
        <v>#VALUE!</v>
      </c>
    </row>
    <row r="122" spans="1:5" x14ac:dyDescent="0.25">
      <c r="A122" s="1" t="str">
        <f t="shared" si="2"/>
        <v/>
      </c>
      <c r="B122">
        <f>[1]SELIC_EXP!A120</f>
        <v>0</v>
      </c>
      <c r="C122">
        <f>[1]SELIC_EXP!B120</f>
        <v>0</v>
      </c>
      <c r="D122" s="37" t="e">
        <f>SUMIFS([1]SELIC_EXP!$C:$C,[1]SELIC_EXP!$A:$A,B122,[1]SELIC_EXP!$B:$B,C122)</f>
        <v>#VALUE!</v>
      </c>
      <c r="E122" s="2" t="e">
        <f t="shared" si="3"/>
        <v>#VALUE!</v>
      </c>
    </row>
    <row r="123" spans="1:5" x14ac:dyDescent="0.25">
      <c r="A123" s="1" t="str">
        <f t="shared" si="2"/>
        <v/>
      </c>
      <c r="B123">
        <f>[1]SELIC_EXP!A121</f>
        <v>0</v>
      </c>
      <c r="C123">
        <f>[1]SELIC_EXP!B121</f>
        <v>0</v>
      </c>
      <c r="D123" s="37" t="e">
        <f>SUMIFS([1]SELIC_EXP!$C:$C,[1]SELIC_EXP!$A:$A,B123,[1]SELIC_EXP!$B:$B,C123)</f>
        <v>#VALUE!</v>
      </c>
      <c r="E123" s="2" t="e">
        <f t="shared" si="3"/>
        <v>#VALUE!</v>
      </c>
    </row>
    <row r="124" spans="1:5" x14ac:dyDescent="0.25">
      <c r="A124" s="1" t="str">
        <f t="shared" si="2"/>
        <v/>
      </c>
      <c r="B124">
        <f>[1]SELIC_EXP!A122</f>
        <v>0</v>
      </c>
      <c r="C124">
        <f>[1]SELIC_EXP!B122</f>
        <v>0</v>
      </c>
      <c r="D124" s="37" t="e">
        <f>SUMIFS([1]SELIC_EXP!$C:$C,[1]SELIC_EXP!$A:$A,B124,[1]SELIC_EXP!$B:$B,C124)</f>
        <v>#VALUE!</v>
      </c>
      <c r="E124" s="2" t="e">
        <f t="shared" si="3"/>
        <v>#VALUE!</v>
      </c>
    </row>
    <row r="125" spans="1:5" x14ac:dyDescent="0.25">
      <c r="A125" s="1" t="str">
        <f t="shared" si="2"/>
        <v/>
      </c>
      <c r="B125">
        <f>[1]SELIC_EXP!A123</f>
        <v>0</v>
      </c>
      <c r="C125">
        <f>[1]SELIC_EXP!B123</f>
        <v>0</v>
      </c>
      <c r="D125" s="37" t="e">
        <f>SUMIFS([1]SELIC_EXP!$C:$C,[1]SELIC_EXP!$A:$A,B125,[1]SELIC_EXP!$B:$B,C125)</f>
        <v>#VALUE!</v>
      </c>
      <c r="E125" s="2" t="e">
        <f t="shared" si="3"/>
        <v>#VALUE!</v>
      </c>
    </row>
    <row r="126" spans="1:5" x14ac:dyDescent="0.25">
      <c r="A126" s="1" t="str">
        <f t="shared" si="2"/>
        <v/>
      </c>
      <c r="B126">
        <f>[1]SELIC_EXP!A124</f>
        <v>0</v>
      </c>
      <c r="C126">
        <f>[1]SELIC_EXP!B124</f>
        <v>0</v>
      </c>
      <c r="D126" s="37" t="e">
        <f>SUMIFS([1]SELIC_EXP!$C:$C,[1]SELIC_EXP!$A:$A,B126,[1]SELIC_EXP!$B:$B,C126)</f>
        <v>#VALUE!</v>
      </c>
      <c r="E126" s="2" t="e">
        <f t="shared" si="3"/>
        <v>#VALUE!</v>
      </c>
    </row>
    <row r="127" spans="1:5" x14ac:dyDescent="0.25">
      <c r="A127" s="1" t="str">
        <f t="shared" si="2"/>
        <v/>
      </c>
      <c r="B127">
        <f>[1]SELIC_EXP!A125</f>
        <v>0</v>
      </c>
      <c r="C127">
        <f>[1]SELIC_EXP!B125</f>
        <v>0</v>
      </c>
      <c r="D127" s="37" t="e">
        <f>SUMIFS([1]SELIC_EXP!$C:$C,[1]SELIC_EXP!$A:$A,B127,[1]SELIC_EXP!$B:$B,C127)</f>
        <v>#VALUE!</v>
      </c>
      <c r="E127" s="2" t="e">
        <f t="shared" si="3"/>
        <v>#VALUE!</v>
      </c>
    </row>
    <row r="128" spans="1:5" x14ac:dyDescent="0.25">
      <c r="A128" s="1" t="str">
        <f t="shared" si="2"/>
        <v/>
      </c>
      <c r="B128">
        <f>[1]SELIC_EXP!A126</f>
        <v>0</v>
      </c>
      <c r="C128">
        <f>[1]SELIC_EXP!B126</f>
        <v>0</v>
      </c>
      <c r="D128" s="37" t="e">
        <f>SUMIFS([1]SELIC_EXP!$C:$C,[1]SELIC_EXP!$A:$A,B128,[1]SELIC_EXP!$B:$B,C128)</f>
        <v>#VALUE!</v>
      </c>
      <c r="E128" s="2" t="e">
        <f t="shared" si="3"/>
        <v>#VALUE!</v>
      </c>
    </row>
    <row r="129" spans="1:5" x14ac:dyDescent="0.25">
      <c r="A129" s="1" t="str">
        <f t="shared" si="2"/>
        <v/>
      </c>
      <c r="B129">
        <f>[1]SELIC_EXP!A127</f>
        <v>0</v>
      </c>
      <c r="C129">
        <f>[1]SELIC_EXP!B127</f>
        <v>0</v>
      </c>
      <c r="D129" s="37" t="e">
        <f>SUMIFS([1]SELIC_EXP!$C:$C,[1]SELIC_EXP!$A:$A,B129,[1]SELIC_EXP!$B:$B,C129)</f>
        <v>#VALUE!</v>
      </c>
      <c r="E129" s="2" t="e">
        <f t="shared" si="3"/>
        <v>#VALUE!</v>
      </c>
    </row>
    <row r="130" spans="1:5" x14ac:dyDescent="0.25">
      <c r="A130" s="1" t="str">
        <f t="shared" si="2"/>
        <v/>
      </c>
      <c r="B130">
        <f>[1]SELIC_EXP!A128</f>
        <v>0</v>
      </c>
      <c r="C130">
        <f>[1]SELIC_EXP!B128</f>
        <v>0</v>
      </c>
      <c r="D130" s="37" t="e">
        <f>SUMIFS([1]SELIC_EXP!$C:$C,[1]SELIC_EXP!$A:$A,B130,[1]SELIC_EXP!$B:$B,C130)</f>
        <v>#VALUE!</v>
      </c>
      <c r="E130" s="2" t="e">
        <f t="shared" si="3"/>
        <v>#VALUE!</v>
      </c>
    </row>
    <row r="131" spans="1:5" x14ac:dyDescent="0.25">
      <c r="A131" s="1" t="str">
        <f t="shared" si="2"/>
        <v/>
      </c>
      <c r="B131">
        <f>[1]SELIC_EXP!A129</f>
        <v>0</v>
      </c>
      <c r="C131">
        <f>[1]SELIC_EXP!B129</f>
        <v>0</v>
      </c>
      <c r="D131" s="37" t="e">
        <f>SUMIFS([1]SELIC_EXP!$C:$C,[1]SELIC_EXP!$A:$A,B131,[1]SELIC_EXP!$B:$B,C131)</f>
        <v>#VALUE!</v>
      </c>
      <c r="E131" s="2" t="e">
        <f t="shared" si="3"/>
        <v>#VALUE!</v>
      </c>
    </row>
    <row r="132" spans="1:5" x14ac:dyDescent="0.25">
      <c r="A132" s="1" t="str">
        <f t="shared" si="2"/>
        <v/>
      </c>
      <c r="B132">
        <f>[1]SELIC_EXP!A130</f>
        <v>0</v>
      </c>
      <c r="C132">
        <f>[1]SELIC_EXP!B130</f>
        <v>0</v>
      </c>
      <c r="D132" s="37" t="e">
        <f>SUMIFS([1]SELIC_EXP!$C:$C,[1]SELIC_EXP!$A:$A,B132,[1]SELIC_EXP!$B:$B,C132)</f>
        <v>#VALUE!</v>
      </c>
      <c r="E132" s="2" t="e">
        <f t="shared" si="3"/>
        <v>#VALUE!</v>
      </c>
    </row>
    <row r="133" spans="1:5" x14ac:dyDescent="0.25">
      <c r="A133" s="1" t="str">
        <f t="shared" ref="A133:A172" si="4">IFERROR(DATE(B133,C133*3,1),"")</f>
        <v/>
      </c>
      <c r="B133">
        <f>[1]SELIC_EXP!A131</f>
        <v>0</v>
      </c>
      <c r="C133">
        <f>[1]SELIC_EXP!B131</f>
        <v>0</v>
      </c>
      <c r="D133" s="37" t="e">
        <f>SUMIFS([1]SELIC_EXP!$C:$C,[1]SELIC_EXP!$A:$A,B133,[1]SELIC_EXP!$B:$B,C133)</f>
        <v>#VALUE!</v>
      </c>
      <c r="E133" s="2" t="e">
        <f t="shared" ref="E133:E172" si="5">D133/4</f>
        <v>#VALUE!</v>
      </c>
    </row>
    <row r="134" spans="1:5" x14ac:dyDescent="0.25">
      <c r="A134" s="1" t="str">
        <f t="shared" si="4"/>
        <v/>
      </c>
      <c r="B134">
        <f>[1]SELIC_EXP!A132</f>
        <v>0</v>
      </c>
      <c r="C134">
        <f>[1]SELIC_EXP!B132</f>
        <v>0</v>
      </c>
      <c r="D134" s="37" t="e">
        <f>SUMIFS([1]SELIC_EXP!$C:$C,[1]SELIC_EXP!$A:$A,B134,[1]SELIC_EXP!$B:$B,C134)</f>
        <v>#VALUE!</v>
      </c>
      <c r="E134" s="2" t="e">
        <f t="shared" si="5"/>
        <v>#VALUE!</v>
      </c>
    </row>
    <row r="135" spans="1:5" x14ac:dyDescent="0.25">
      <c r="A135" s="1" t="str">
        <f t="shared" si="4"/>
        <v/>
      </c>
      <c r="B135">
        <f>[1]SELIC_EXP!A133</f>
        <v>0</v>
      </c>
      <c r="C135">
        <f>[1]SELIC_EXP!B133</f>
        <v>0</v>
      </c>
      <c r="D135" s="37" t="e">
        <f>SUMIFS([1]SELIC_EXP!$C:$C,[1]SELIC_EXP!$A:$A,B135,[1]SELIC_EXP!$B:$B,C135)</f>
        <v>#VALUE!</v>
      </c>
      <c r="E135" s="2" t="e">
        <f t="shared" si="5"/>
        <v>#VALUE!</v>
      </c>
    </row>
    <row r="136" spans="1:5" x14ac:dyDescent="0.25">
      <c r="A136" s="1" t="str">
        <f t="shared" si="4"/>
        <v/>
      </c>
      <c r="B136">
        <f>[1]SELIC_EXP!A134</f>
        <v>0</v>
      </c>
      <c r="C136">
        <f>[1]SELIC_EXP!B134</f>
        <v>0</v>
      </c>
      <c r="D136" s="37" t="e">
        <f>SUMIFS([1]SELIC_EXP!$C:$C,[1]SELIC_EXP!$A:$A,B136,[1]SELIC_EXP!$B:$B,C136)</f>
        <v>#VALUE!</v>
      </c>
      <c r="E136" s="2" t="e">
        <f t="shared" si="5"/>
        <v>#VALUE!</v>
      </c>
    </row>
    <row r="137" spans="1:5" x14ac:dyDescent="0.25">
      <c r="A137" s="1" t="str">
        <f t="shared" si="4"/>
        <v/>
      </c>
      <c r="B137">
        <f>[1]SELIC_EXP!A135</f>
        <v>0</v>
      </c>
      <c r="C137">
        <f>[1]SELIC_EXP!B135</f>
        <v>0</v>
      </c>
      <c r="D137" s="37" t="e">
        <f>SUMIFS([1]SELIC_EXP!$C:$C,[1]SELIC_EXP!$A:$A,B137,[1]SELIC_EXP!$B:$B,C137)</f>
        <v>#VALUE!</v>
      </c>
      <c r="E137" s="2" t="e">
        <f t="shared" si="5"/>
        <v>#VALUE!</v>
      </c>
    </row>
    <row r="138" spans="1:5" x14ac:dyDescent="0.25">
      <c r="A138" s="1" t="str">
        <f t="shared" si="4"/>
        <v/>
      </c>
      <c r="B138">
        <f>[1]SELIC_EXP!A136</f>
        <v>0</v>
      </c>
      <c r="C138">
        <f>[1]SELIC_EXP!B136</f>
        <v>0</v>
      </c>
      <c r="D138" s="37" t="e">
        <f>SUMIFS([1]SELIC_EXP!$C:$C,[1]SELIC_EXP!$A:$A,B138,[1]SELIC_EXP!$B:$B,C138)</f>
        <v>#VALUE!</v>
      </c>
      <c r="E138" s="2" t="e">
        <f t="shared" si="5"/>
        <v>#VALUE!</v>
      </c>
    </row>
    <row r="139" spans="1:5" x14ac:dyDescent="0.25">
      <c r="A139" s="1" t="str">
        <f t="shared" si="4"/>
        <v/>
      </c>
      <c r="B139">
        <f>[1]SELIC_EXP!A137</f>
        <v>0</v>
      </c>
      <c r="C139">
        <f>[1]SELIC_EXP!B137</f>
        <v>0</v>
      </c>
      <c r="D139" s="37" t="e">
        <f>SUMIFS([1]SELIC_EXP!$C:$C,[1]SELIC_EXP!$A:$A,B139,[1]SELIC_EXP!$B:$B,C139)</f>
        <v>#VALUE!</v>
      </c>
      <c r="E139" s="2" t="e">
        <f t="shared" si="5"/>
        <v>#VALUE!</v>
      </c>
    </row>
    <row r="140" spans="1:5" x14ac:dyDescent="0.25">
      <c r="A140" s="1" t="str">
        <f t="shared" si="4"/>
        <v/>
      </c>
      <c r="B140">
        <f>[1]SELIC_EXP!A138</f>
        <v>0</v>
      </c>
      <c r="C140">
        <f>[1]SELIC_EXP!B138</f>
        <v>0</v>
      </c>
      <c r="D140" s="37" t="e">
        <f>SUMIFS([1]SELIC_EXP!$C:$C,[1]SELIC_EXP!$A:$A,B140,[1]SELIC_EXP!$B:$B,C140)</f>
        <v>#VALUE!</v>
      </c>
      <c r="E140" s="2" t="e">
        <f t="shared" si="5"/>
        <v>#VALUE!</v>
      </c>
    </row>
    <row r="141" spans="1:5" x14ac:dyDescent="0.25">
      <c r="A141" s="1" t="str">
        <f t="shared" si="4"/>
        <v/>
      </c>
      <c r="B141">
        <f>[1]SELIC_EXP!A139</f>
        <v>0</v>
      </c>
      <c r="C141">
        <f>[1]SELIC_EXP!B139</f>
        <v>0</v>
      </c>
      <c r="D141" s="37" t="e">
        <f>SUMIFS([1]SELIC_EXP!$C:$C,[1]SELIC_EXP!$A:$A,B141,[1]SELIC_EXP!$B:$B,C141)</f>
        <v>#VALUE!</v>
      </c>
      <c r="E141" s="2" t="e">
        <f t="shared" si="5"/>
        <v>#VALUE!</v>
      </c>
    </row>
    <row r="142" spans="1:5" x14ac:dyDescent="0.25">
      <c r="A142" s="1" t="str">
        <f t="shared" si="4"/>
        <v/>
      </c>
      <c r="B142">
        <f>[1]SELIC_EXP!A140</f>
        <v>0</v>
      </c>
      <c r="C142">
        <f>[1]SELIC_EXP!B140</f>
        <v>0</v>
      </c>
      <c r="D142" s="37" t="e">
        <f>SUMIFS([1]SELIC_EXP!$C:$C,[1]SELIC_EXP!$A:$A,B142,[1]SELIC_EXP!$B:$B,C142)</f>
        <v>#VALUE!</v>
      </c>
      <c r="E142" s="2" t="e">
        <f t="shared" si="5"/>
        <v>#VALUE!</v>
      </c>
    </row>
    <row r="143" spans="1:5" x14ac:dyDescent="0.25">
      <c r="A143" s="1" t="str">
        <f t="shared" si="4"/>
        <v/>
      </c>
      <c r="B143">
        <f>[1]SELIC_EXP!A141</f>
        <v>0</v>
      </c>
      <c r="C143">
        <f>[1]SELIC_EXP!B141</f>
        <v>0</v>
      </c>
      <c r="D143" s="37" t="e">
        <f>SUMIFS([1]SELIC_EXP!$C:$C,[1]SELIC_EXP!$A:$A,B143,[1]SELIC_EXP!$B:$B,C143)</f>
        <v>#VALUE!</v>
      </c>
      <c r="E143" s="2" t="e">
        <f t="shared" si="5"/>
        <v>#VALUE!</v>
      </c>
    </row>
    <row r="144" spans="1:5" x14ac:dyDescent="0.25">
      <c r="A144" s="1" t="str">
        <f t="shared" si="4"/>
        <v/>
      </c>
      <c r="B144">
        <f>[1]SELIC_EXP!A142</f>
        <v>0</v>
      </c>
      <c r="C144">
        <f>[1]SELIC_EXP!B142</f>
        <v>0</v>
      </c>
      <c r="D144" s="37" t="e">
        <f>SUMIFS([1]SELIC_EXP!$C:$C,[1]SELIC_EXP!$A:$A,B144,[1]SELIC_EXP!$B:$B,C144)</f>
        <v>#VALUE!</v>
      </c>
      <c r="E144" s="2" t="e">
        <f t="shared" si="5"/>
        <v>#VALUE!</v>
      </c>
    </row>
    <row r="145" spans="1:5" x14ac:dyDescent="0.25">
      <c r="A145" s="1" t="str">
        <f t="shared" si="4"/>
        <v/>
      </c>
      <c r="B145">
        <f>[1]SELIC_EXP!A143</f>
        <v>0</v>
      </c>
      <c r="C145">
        <f>[1]SELIC_EXP!B143</f>
        <v>0</v>
      </c>
      <c r="D145" s="37" t="e">
        <f>SUMIFS([1]SELIC_EXP!$C:$C,[1]SELIC_EXP!$A:$A,B145,[1]SELIC_EXP!$B:$B,C145)</f>
        <v>#VALUE!</v>
      </c>
      <c r="E145" s="2" t="e">
        <f t="shared" si="5"/>
        <v>#VALUE!</v>
      </c>
    </row>
    <row r="146" spans="1:5" x14ac:dyDescent="0.25">
      <c r="A146" s="1" t="str">
        <f t="shared" si="4"/>
        <v/>
      </c>
      <c r="B146">
        <f>[1]SELIC_EXP!A144</f>
        <v>0</v>
      </c>
      <c r="C146">
        <f>[1]SELIC_EXP!B144</f>
        <v>0</v>
      </c>
      <c r="D146" s="37" t="e">
        <f>SUMIFS([1]SELIC_EXP!$C:$C,[1]SELIC_EXP!$A:$A,B146,[1]SELIC_EXP!$B:$B,C146)</f>
        <v>#VALUE!</v>
      </c>
      <c r="E146" s="2" t="e">
        <f t="shared" si="5"/>
        <v>#VALUE!</v>
      </c>
    </row>
    <row r="147" spans="1:5" x14ac:dyDescent="0.25">
      <c r="A147" s="1" t="str">
        <f t="shared" si="4"/>
        <v/>
      </c>
      <c r="B147">
        <f>[1]SELIC_EXP!A145</f>
        <v>0</v>
      </c>
      <c r="C147">
        <f>[1]SELIC_EXP!B145</f>
        <v>0</v>
      </c>
      <c r="D147" s="37" t="e">
        <f>SUMIFS([1]SELIC_EXP!$C:$C,[1]SELIC_EXP!$A:$A,B147,[1]SELIC_EXP!$B:$B,C147)</f>
        <v>#VALUE!</v>
      </c>
      <c r="E147" s="2" t="e">
        <f t="shared" si="5"/>
        <v>#VALUE!</v>
      </c>
    </row>
    <row r="148" spans="1:5" x14ac:dyDescent="0.25">
      <c r="A148" s="1" t="str">
        <f t="shared" si="4"/>
        <v/>
      </c>
      <c r="B148">
        <f>[1]SELIC_EXP!A146</f>
        <v>0</v>
      </c>
      <c r="C148">
        <f>[1]SELIC_EXP!B146</f>
        <v>0</v>
      </c>
      <c r="D148" s="37" t="e">
        <f>SUMIFS([1]SELIC_EXP!$C:$C,[1]SELIC_EXP!$A:$A,B148,[1]SELIC_EXP!$B:$B,C148)</f>
        <v>#VALUE!</v>
      </c>
      <c r="E148" s="2" t="e">
        <f t="shared" si="5"/>
        <v>#VALUE!</v>
      </c>
    </row>
    <row r="149" spans="1:5" x14ac:dyDescent="0.25">
      <c r="A149" s="1" t="str">
        <f t="shared" si="4"/>
        <v/>
      </c>
      <c r="B149">
        <f>[1]SELIC_EXP!A147</f>
        <v>0</v>
      </c>
      <c r="C149">
        <f>[1]SELIC_EXP!B147</f>
        <v>0</v>
      </c>
      <c r="D149" s="37" t="e">
        <f>SUMIFS([1]SELIC_EXP!$C:$C,[1]SELIC_EXP!$A:$A,B149,[1]SELIC_EXP!$B:$B,C149)</f>
        <v>#VALUE!</v>
      </c>
      <c r="E149" s="2" t="e">
        <f t="shared" si="5"/>
        <v>#VALUE!</v>
      </c>
    </row>
    <row r="150" spans="1:5" x14ac:dyDescent="0.25">
      <c r="A150" s="1" t="str">
        <f t="shared" si="4"/>
        <v/>
      </c>
      <c r="B150">
        <f>[1]SELIC_EXP!A148</f>
        <v>0</v>
      </c>
      <c r="C150">
        <f>[1]SELIC_EXP!B148</f>
        <v>0</v>
      </c>
      <c r="D150" s="37" t="e">
        <f>SUMIFS([1]SELIC_EXP!$C:$C,[1]SELIC_EXP!$A:$A,B150,[1]SELIC_EXP!$B:$B,C150)</f>
        <v>#VALUE!</v>
      </c>
      <c r="E150" s="2" t="e">
        <f t="shared" si="5"/>
        <v>#VALUE!</v>
      </c>
    </row>
    <row r="151" spans="1:5" x14ac:dyDescent="0.25">
      <c r="A151" s="1" t="str">
        <f t="shared" si="4"/>
        <v/>
      </c>
      <c r="B151">
        <f>[1]SELIC_EXP!A149</f>
        <v>0</v>
      </c>
      <c r="C151">
        <f>[1]SELIC_EXP!B149</f>
        <v>0</v>
      </c>
      <c r="D151" s="37" t="e">
        <f>SUMIFS([1]SELIC_EXP!$C:$C,[1]SELIC_EXP!$A:$A,B151,[1]SELIC_EXP!$B:$B,C151)</f>
        <v>#VALUE!</v>
      </c>
      <c r="E151" s="2" t="e">
        <f t="shared" si="5"/>
        <v>#VALUE!</v>
      </c>
    </row>
    <row r="152" spans="1:5" x14ac:dyDescent="0.25">
      <c r="A152" s="1" t="str">
        <f t="shared" si="4"/>
        <v/>
      </c>
      <c r="B152">
        <f>[1]SELIC_EXP!A150</f>
        <v>0</v>
      </c>
      <c r="C152">
        <f>[1]SELIC_EXP!B150</f>
        <v>0</v>
      </c>
      <c r="D152" s="37" t="e">
        <f>SUMIFS([1]SELIC_EXP!$C:$C,[1]SELIC_EXP!$A:$A,B152,[1]SELIC_EXP!$B:$B,C152)</f>
        <v>#VALUE!</v>
      </c>
      <c r="E152" s="2" t="e">
        <f t="shared" si="5"/>
        <v>#VALUE!</v>
      </c>
    </row>
    <row r="153" spans="1:5" x14ac:dyDescent="0.25">
      <c r="A153" s="1" t="str">
        <f t="shared" si="4"/>
        <v/>
      </c>
      <c r="B153">
        <f>[1]SELIC_EXP!A151</f>
        <v>0</v>
      </c>
      <c r="C153">
        <f>[1]SELIC_EXP!B151</f>
        <v>0</v>
      </c>
      <c r="D153" s="37" t="e">
        <f>SUMIFS([1]SELIC_EXP!$C:$C,[1]SELIC_EXP!$A:$A,B153,[1]SELIC_EXP!$B:$B,C153)</f>
        <v>#VALUE!</v>
      </c>
      <c r="E153" s="2" t="e">
        <f t="shared" si="5"/>
        <v>#VALUE!</v>
      </c>
    </row>
    <row r="154" spans="1:5" x14ac:dyDescent="0.25">
      <c r="A154" s="1" t="str">
        <f t="shared" si="4"/>
        <v/>
      </c>
      <c r="B154">
        <f>[1]SELIC_EXP!A152</f>
        <v>0</v>
      </c>
      <c r="C154">
        <f>[1]SELIC_EXP!B152</f>
        <v>0</v>
      </c>
      <c r="D154" s="37" t="e">
        <f>SUMIFS([1]SELIC_EXP!$C:$C,[1]SELIC_EXP!$A:$A,B154,[1]SELIC_EXP!$B:$B,C154)</f>
        <v>#VALUE!</v>
      </c>
      <c r="E154" s="2" t="e">
        <f t="shared" si="5"/>
        <v>#VALUE!</v>
      </c>
    </row>
    <row r="155" spans="1:5" x14ac:dyDescent="0.25">
      <c r="A155" s="1" t="str">
        <f t="shared" si="4"/>
        <v/>
      </c>
      <c r="B155">
        <f>[1]SELIC_EXP!A153</f>
        <v>0</v>
      </c>
      <c r="C155">
        <f>[1]SELIC_EXP!B153</f>
        <v>0</v>
      </c>
      <c r="D155" s="37" t="e">
        <f>SUMIFS([1]SELIC_EXP!$C:$C,[1]SELIC_EXP!$A:$A,B155,[1]SELIC_EXP!$B:$B,C155)</f>
        <v>#VALUE!</v>
      </c>
      <c r="E155" s="2" t="e">
        <f t="shared" si="5"/>
        <v>#VALUE!</v>
      </c>
    </row>
    <row r="156" spans="1:5" x14ac:dyDescent="0.25">
      <c r="A156" s="1" t="str">
        <f t="shared" si="4"/>
        <v/>
      </c>
      <c r="B156">
        <f>[1]SELIC_EXP!A154</f>
        <v>0</v>
      </c>
      <c r="C156">
        <f>[1]SELIC_EXP!B154</f>
        <v>0</v>
      </c>
      <c r="D156" s="37" t="e">
        <f>SUMIFS([1]SELIC_EXP!$C:$C,[1]SELIC_EXP!$A:$A,B156,[1]SELIC_EXP!$B:$B,C156)</f>
        <v>#VALUE!</v>
      </c>
      <c r="E156" s="2" t="e">
        <f t="shared" si="5"/>
        <v>#VALUE!</v>
      </c>
    </row>
    <row r="157" spans="1:5" x14ac:dyDescent="0.25">
      <c r="A157" s="1" t="str">
        <f t="shared" si="4"/>
        <v/>
      </c>
      <c r="B157">
        <f>[1]SELIC_EXP!A155</f>
        <v>0</v>
      </c>
      <c r="C157">
        <f>[1]SELIC_EXP!B155</f>
        <v>0</v>
      </c>
      <c r="D157" s="37" t="e">
        <f>SUMIFS([1]SELIC_EXP!$C:$C,[1]SELIC_EXP!$A:$A,B157,[1]SELIC_EXP!$B:$B,C157)</f>
        <v>#VALUE!</v>
      </c>
      <c r="E157" s="2" t="e">
        <f t="shared" si="5"/>
        <v>#VALUE!</v>
      </c>
    </row>
    <row r="158" spans="1:5" x14ac:dyDescent="0.25">
      <c r="A158" s="1" t="str">
        <f t="shared" si="4"/>
        <v/>
      </c>
      <c r="B158">
        <f>[1]SELIC_EXP!A156</f>
        <v>0</v>
      </c>
      <c r="C158">
        <f>[1]SELIC_EXP!B156</f>
        <v>0</v>
      </c>
      <c r="D158" s="37" t="e">
        <f>SUMIFS([1]SELIC_EXP!$C:$C,[1]SELIC_EXP!$A:$A,B158,[1]SELIC_EXP!$B:$B,C158)</f>
        <v>#VALUE!</v>
      </c>
      <c r="E158" s="2" t="e">
        <f t="shared" si="5"/>
        <v>#VALUE!</v>
      </c>
    </row>
    <row r="159" spans="1:5" x14ac:dyDescent="0.25">
      <c r="A159" s="1" t="str">
        <f t="shared" si="4"/>
        <v/>
      </c>
      <c r="B159">
        <f>[1]SELIC_EXP!A157</f>
        <v>0</v>
      </c>
      <c r="C159">
        <f>[1]SELIC_EXP!B157</f>
        <v>0</v>
      </c>
      <c r="D159" s="37" t="e">
        <f>SUMIFS([1]SELIC_EXP!$C:$C,[1]SELIC_EXP!$A:$A,B159,[1]SELIC_EXP!$B:$B,C159)</f>
        <v>#VALUE!</v>
      </c>
      <c r="E159" s="2" t="e">
        <f t="shared" si="5"/>
        <v>#VALUE!</v>
      </c>
    </row>
    <row r="160" spans="1:5" x14ac:dyDescent="0.25">
      <c r="A160" s="1" t="str">
        <f t="shared" si="4"/>
        <v/>
      </c>
      <c r="B160">
        <f>[1]SELIC_EXP!A158</f>
        <v>0</v>
      </c>
      <c r="C160">
        <f>[1]SELIC_EXP!B158</f>
        <v>0</v>
      </c>
      <c r="D160" s="37" t="e">
        <f>SUMIFS([1]SELIC_EXP!$C:$C,[1]SELIC_EXP!$A:$A,B160,[1]SELIC_EXP!$B:$B,C160)</f>
        <v>#VALUE!</v>
      </c>
      <c r="E160" s="2" t="e">
        <f t="shared" si="5"/>
        <v>#VALUE!</v>
      </c>
    </row>
    <row r="161" spans="1:5" x14ac:dyDescent="0.25">
      <c r="A161" s="1" t="str">
        <f t="shared" si="4"/>
        <v/>
      </c>
      <c r="B161">
        <f>[1]SELIC_EXP!A159</f>
        <v>0</v>
      </c>
      <c r="C161">
        <f>[1]SELIC_EXP!B159</f>
        <v>0</v>
      </c>
      <c r="D161" s="37" t="e">
        <f>SUMIFS([1]SELIC_EXP!$C:$C,[1]SELIC_EXP!$A:$A,B161,[1]SELIC_EXP!$B:$B,C161)</f>
        <v>#VALUE!</v>
      </c>
      <c r="E161" s="2" t="e">
        <f t="shared" si="5"/>
        <v>#VALUE!</v>
      </c>
    </row>
    <row r="162" spans="1:5" x14ac:dyDescent="0.25">
      <c r="A162" s="1" t="str">
        <f t="shared" si="4"/>
        <v/>
      </c>
      <c r="B162">
        <f>[1]SELIC_EXP!A160</f>
        <v>0</v>
      </c>
      <c r="C162">
        <f>[1]SELIC_EXP!B160</f>
        <v>0</v>
      </c>
      <c r="D162" s="37" t="e">
        <f>SUMIFS([1]SELIC_EXP!$C:$C,[1]SELIC_EXP!$A:$A,B162,[1]SELIC_EXP!$B:$B,C162)</f>
        <v>#VALUE!</v>
      </c>
      <c r="E162" s="2" t="e">
        <f t="shared" si="5"/>
        <v>#VALUE!</v>
      </c>
    </row>
    <row r="163" spans="1:5" x14ac:dyDescent="0.25">
      <c r="A163" s="1" t="str">
        <f t="shared" si="4"/>
        <v/>
      </c>
      <c r="B163">
        <f>[1]SELIC_EXP!A161</f>
        <v>0</v>
      </c>
      <c r="C163">
        <f>[1]SELIC_EXP!B161</f>
        <v>0</v>
      </c>
      <c r="D163" s="37" t="e">
        <f>SUMIFS([1]SELIC_EXP!$C:$C,[1]SELIC_EXP!$A:$A,B163,[1]SELIC_EXP!$B:$B,C163)</f>
        <v>#VALUE!</v>
      </c>
      <c r="E163" s="2" t="e">
        <f t="shared" si="5"/>
        <v>#VALUE!</v>
      </c>
    </row>
    <row r="164" spans="1:5" x14ac:dyDescent="0.25">
      <c r="A164" s="1" t="str">
        <f t="shared" si="4"/>
        <v/>
      </c>
      <c r="B164">
        <f>[1]SELIC_EXP!A162</f>
        <v>0</v>
      </c>
      <c r="C164">
        <f>[1]SELIC_EXP!B162</f>
        <v>0</v>
      </c>
      <c r="D164" s="37" t="e">
        <f>SUMIFS([1]SELIC_EXP!$C:$C,[1]SELIC_EXP!$A:$A,B164,[1]SELIC_EXP!$B:$B,C164)</f>
        <v>#VALUE!</v>
      </c>
      <c r="E164" s="2" t="e">
        <f t="shared" si="5"/>
        <v>#VALUE!</v>
      </c>
    </row>
    <row r="165" spans="1:5" x14ac:dyDescent="0.25">
      <c r="A165" s="1" t="str">
        <f t="shared" si="4"/>
        <v/>
      </c>
      <c r="B165">
        <f>[1]SELIC_EXP!A163</f>
        <v>0</v>
      </c>
      <c r="C165">
        <f>[1]SELIC_EXP!B163</f>
        <v>0</v>
      </c>
      <c r="D165" s="37" t="e">
        <f>SUMIFS([1]SELIC_EXP!$C:$C,[1]SELIC_EXP!$A:$A,B165,[1]SELIC_EXP!$B:$B,C165)</f>
        <v>#VALUE!</v>
      </c>
      <c r="E165" s="2" t="e">
        <f t="shared" si="5"/>
        <v>#VALUE!</v>
      </c>
    </row>
    <row r="166" spans="1:5" x14ac:dyDescent="0.25">
      <c r="A166" s="1" t="str">
        <f t="shared" si="4"/>
        <v/>
      </c>
      <c r="B166">
        <f>[1]SELIC_EXP!A164</f>
        <v>0</v>
      </c>
      <c r="C166">
        <f>[1]SELIC_EXP!B164</f>
        <v>0</v>
      </c>
      <c r="D166" s="37" t="e">
        <f>SUMIFS([1]SELIC_EXP!$C:$C,[1]SELIC_EXP!$A:$A,B166,[1]SELIC_EXP!$B:$B,C166)</f>
        <v>#VALUE!</v>
      </c>
      <c r="E166" s="2" t="e">
        <f t="shared" si="5"/>
        <v>#VALUE!</v>
      </c>
    </row>
    <row r="167" spans="1:5" x14ac:dyDescent="0.25">
      <c r="A167" s="1" t="str">
        <f t="shared" si="4"/>
        <v/>
      </c>
      <c r="B167">
        <f>[1]SELIC_EXP!A165</f>
        <v>0</v>
      </c>
      <c r="C167">
        <f>[1]SELIC_EXP!B165</f>
        <v>0</v>
      </c>
      <c r="D167" s="37" t="e">
        <f>SUMIFS([1]SELIC_EXP!$C:$C,[1]SELIC_EXP!$A:$A,B167,[1]SELIC_EXP!$B:$B,C167)</f>
        <v>#VALUE!</v>
      </c>
      <c r="E167" s="2" t="e">
        <f t="shared" si="5"/>
        <v>#VALUE!</v>
      </c>
    </row>
    <row r="168" spans="1:5" x14ac:dyDescent="0.25">
      <c r="A168" s="1" t="str">
        <f t="shared" si="4"/>
        <v/>
      </c>
      <c r="B168">
        <f>[1]SELIC_EXP!A166</f>
        <v>0</v>
      </c>
      <c r="C168">
        <f>[1]SELIC_EXP!B166</f>
        <v>0</v>
      </c>
      <c r="D168" s="37" t="e">
        <f>SUMIFS([1]SELIC_EXP!$C:$C,[1]SELIC_EXP!$A:$A,B168,[1]SELIC_EXP!$B:$B,C168)</f>
        <v>#VALUE!</v>
      </c>
      <c r="E168" s="2" t="e">
        <f t="shared" si="5"/>
        <v>#VALUE!</v>
      </c>
    </row>
    <row r="169" spans="1:5" x14ac:dyDescent="0.25">
      <c r="A169" s="1" t="str">
        <f t="shared" si="4"/>
        <v/>
      </c>
      <c r="B169">
        <f>[1]SELIC_EXP!A167</f>
        <v>0</v>
      </c>
      <c r="C169">
        <f>[1]SELIC_EXP!B167</f>
        <v>0</v>
      </c>
      <c r="D169" s="37" t="e">
        <f>SUMIFS([1]SELIC_EXP!$C:$C,[1]SELIC_EXP!$A:$A,B169,[1]SELIC_EXP!$B:$B,C169)</f>
        <v>#VALUE!</v>
      </c>
      <c r="E169" s="2" t="e">
        <f t="shared" si="5"/>
        <v>#VALUE!</v>
      </c>
    </row>
    <row r="170" spans="1:5" x14ac:dyDescent="0.25">
      <c r="A170" s="1" t="str">
        <f t="shared" si="4"/>
        <v/>
      </c>
      <c r="B170">
        <f>[1]SELIC_EXP!A168</f>
        <v>0</v>
      </c>
      <c r="C170">
        <f>[1]SELIC_EXP!B168</f>
        <v>0</v>
      </c>
      <c r="D170" s="37" t="e">
        <f>SUMIFS([1]SELIC_EXP!$C:$C,[1]SELIC_EXP!$A:$A,B170,[1]SELIC_EXP!$B:$B,C170)</f>
        <v>#VALUE!</v>
      </c>
      <c r="E170" s="2" t="e">
        <f t="shared" si="5"/>
        <v>#VALUE!</v>
      </c>
    </row>
    <row r="171" spans="1:5" x14ac:dyDescent="0.25">
      <c r="A171" s="1" t="str">
        <f t="shared" si="4"/>
        <v/>
      </c>
      <c r="B171">
        <f>[1]SELIC_EXP!A169</f>
        <v>0</v>
      </c>
      <c r="C171">
        <f>[1]SELIC_EXP!B169</f>
        <v>0</v>
      </c>
      <c r="D171" s="37" t="e">
        <f>SUMIFS([1]SELIC_EXP!$C:$C,[1]SELIC_EXP!$A:$A,B171,[1]SELIC_EXP!$B:$B,C171)</f>
        <v>#VALUE!</v>
      </c>
      <c r="E171" s="2" t="e">
        <f t="shared" si="5"/>
        <v>#VALUE!</v>
      </c>
    </row>
    <row r="172" spans="1:5" x14ac:dyDescent="0.25">
      <c r="A172" s="1" t="str">
        <f t="shared" si="4"/>
        <v/>
      </c>
      <c r="B172">
        <f>[1]SELIC_EXP!A170</f>
        <v>0</v>
      </c>
      <c r="C172">
        <f>[1]SELIC_EXP!B170</f>
        <v>0</v>
      </c>
      <c r="D172" s="37" t="e">
        <f>SUMIFS([1]SELIC_EXP!$C:$C,[1]SELIC_EXP!$A:$A,B172,[1]SELIC_EXP!$B:$B,C172)</f>
        <v>#VALUE!</v>
      </c>
      <c r="E172" s="2" t="e">
        <f t="shared" si="5"/>
        <v>#VALUE!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D99-9456-4622-9743-99F78CC30562}">
  <dimension ref="A1:E403"/>
  <sheetViews>
    <sheetView showGridLines="0" workbookViewId="0">
      <pane xSplit="2" ySplit="3" topLeftCell="C271" activePane="bottomRight" state="frozen"/>
      <selection pane="topRight" activeCell="B1" sqref="B1"/>
      <selection pane="bottomLeft" activeCell="A4" sqref="A4"/>
      <selection pane="bottomRight" activeCell="C280" sqref="C280"/>
    </sheetView>
  </sheetViews>
  <sheetFormatPr defaultRowHeight="15" x14ac:dyDescent="0.25"/>
  <cols>
    <col min="1" max="2" width="11.140625" customWidth="1"/>
    <col min="3" max="5" width="14.28515625" customWidth="1"/>
  </cols>
  <sheetData>
    <row r="1" spans="1:5" x14ac:dyDescent="0.25">
      <c r="A1" s="123" t="s">
        <v>98</v>
      </c>
      <c r="B1" s="123"/>
    </row>
    <row r="2" spans="1:5" x14ac:dyDescent="0.25">
      <c r="A2" s="123"/>
      <c r="B2" s="123"/>
      <c r="C2" s="121" t="s">
        <v>115</v>
      </c>
      <c r="D2" s="121"/>
      <c r="E2" s="121"/>
    </row>
    <row r="3" spans="1:5" x14ac:dyDescent="0.25">
      <c r="A3" s="89" t="str">
        <f>HYPERLINK("#'"&amp;"INSTRUÇÕES"&amp;"'!A1","Retornar")</f>
        <v>Retornar</v>
      </c>
      <c r="C3" s="36" t="s">
        <v>24</v>
      </c>
      <c r="D3" s="10" t="s">
        <v>97</v>
      </c>
      <c r="E3" s="10" t="s">
        <v>194</v>
      </c>
    </row>
    <row r="4" spans="1:5" x14ac:dyDescent="0.25">
      <c r="A4" s="1">
        <f>EOMONTH(B4,0)</f>
        <v>36250</v>
      </c>
      <c r="B4" s="1">
        <v>36220</v>
      </c>
      <c r="C4" s="37"/>
    </row>
    <row r="5" spans="1:5" x14ac:dyDescent="0.25">
      <c r="A5" s="1">
        <f t="shared" ref="A5:A68" si="0">EOMONTH(B5,0)</f>
        <v>36280</v>
      </c>
      <c r="B5" s="1">
        <f>EDATE(B4,1)</f>
        <v>36251</v>
      </c>
      <c r="C5" s="37">
        <v>4.75</v>
      </c>
    </row>
    <row r="6" spans="1:5" x14ac:dyDescent="0.25">
      <c r="A6" s="1">
        <f t="shared" si="0"/>
        <v>36311</v>
      </c>
      <c r="B6" s="1">
        <f t="shared" ref="B6:B69" si="1">EDATE(B5,1)</f>
        <v>36281</v>
      </c>
      <c r="C6" s="37">
        <v>4.75</v>
      </c>
      <c r="D6" s="2">
        <f t="shared" ref="D6:D69" si="2">IFERROR(AVERAGE(C4:C6),"")</f>
        <v>4.75</v>
      </c>
      <c r="E6" s="2">
        <f>IFERROR(D6/4,"")</f>
        <v>1.1875</v>
      </c>
    </row>
    <row r="7" spans="1:5" x14ac:dyDescent="0.25">
      <c r="A7" s="1">
        <f t="shared" si="0"/>
        <v>36341</v>
      </c>
      <c r="B7" s="1">
        <f t="shared" si="1"/>
        <v>36312</v>
      </c>
      <c r="C7" s="37">
        <v>5</v>
      </c>
      <c r="D7" s="2">
        <f t="shared" si="2"/>
        <v>4.833333333333333</v>
      </c>
      <c r="E7" s="2">
        <f t="shared" ref="E7:E70" si="3">IFERROR(D7/4,"")</f>
        <v>1.2083333333333333</v>
      </c>
    </row>
    <row r="8" spans="1:5" x14ac:dyDescent="0.25">
      <c r="A8" s="1">
        <f t="shared" si="0"/>
        <v>36372</v>
      </c>
      <c r="B8" s="1">
        <f t="shared" si="1"/>
        <v>36342</v>
      </c>
      <c r="C8" s="37">
        <v>5</v>
      </c>
      <c r="D8" s="2">
        <f t="shared" si="2"/>
        <v>4.916666666666667</v>
      </c>
      <c r="E8" s="2">
        <f t="shared" si="3"/>
        <v>1.2291666666666667</v>
      </c>
    </row>
    <row r="9" spans="1:5" x14ac:dyDescent="0.25">
      <c r="A9" s="1">
        <f t="shared" si="0"/>
        <v>36403</v>
      </c>
      <c r="B9" s="1">
        <f t="shared" si="1"/>
        <v>36373</v>
      </c>
      <c r="C9" s="37">
        <v>5.25</v>
      </c>
      <c r="D9" s="2">
        <f t="shared" si="2"/>
        <v>5.083333333333333</v>
      </c>
      <c r="E9" s="2">
        <f t="shared" si="3"/>
        <v>1.2708333333333333</v>
      </c>
    </row>
    <row r="10" spans="1:5" x14ac:dyDescent="0.25">
      <c r="A10" s="1">
        <f t="shared" si="0"/>
        <v>36433</v>
      </c>
      <c r="B10" s="1">
        <f t="shared" si="1"/>
        <v>36404</v>
      </c>
      <c r="C10" s="37">
        <v>5.25</v>
      </c>
      <c r="D10" s="2">
        <f t="shared" si="2"/>
        <v>5.166666666666667</v>
      </c>
      <c r="E10" s="2">
        <f t="shared" si="3"/>
        <v>1.2916666666666667</v>
      </c>
    </row>
    <row r="11" spans="1:5" x14ac:dyDescent="0.25">
      <c r="A11" s="1">
        <f t="shared" si="0"/>
        <v>36464</v>
      </c>
      <c r="B11" s="1">
        <f t="shared" si="1"/>
        <v>36434</v>
      </c>
      <c r="C11" s="37">
        <v>5.25</v>
      </c>
      <c r="D11" s="2">
        <f t="shared" si="2"/>
        <v>5.25</v>
      </c>
      <c r="E11" s="2">
        <f t="shared" si="3"/>
        <v>1.3125</v>
      </c>
    </row>
    <row r="12" spans="1:5" x14ac:dyDescent="0.25">
      <c r="A12" s="1">
        <f t="shared" si="0"/>
        <v>36494</v>
      </c>
      <c r="B12" s="1">
        <f t="shared" si="1"/>
        <v>36465</v>
      </c>
      <c r="C12" s="37">
        <v>5.5</v>
      </c>
      <c r="D12" s="2">
        <f t="shared" si="2"/>
        <v>5.333333333333333</v>
      </c>
      <c r="E12" s="2">
        <f t="shared" si="3"/>
        <v>1.3333333333333333</v>
      </c>
    </row>
    <row r="13" spans="1:5" x14ac:dyDescent="0.25">
      <c r="A13" s="1">
        <f t="shared" si="0"/>
        <v>36525</v>
      </c>
      <c r="B13" s="1">
        <f t="shared" si="1"/>
        <v>36495</v>
      </c>
      <c r="C13" s="37">
        <v>5.5</v>
      </c>
      <c r="D13" s="2">
        <f t="shared" si="2"/>
        <v>5.416666666666667</v>
      </c>
      <c r="E13" s="2">
        <f t="shared" si="3"/>
        <v>1.3541666666666667</v>
      </c>
    </row>
    <row r="14" spans="1:5" x14ac:dyDescent="0.25">
      <c r="A14" s="1">
        <f t="shared" si="0"/>
        <v>36556</v>
      </c>
      <c r="B14" s="1">
        <f t="shared" si="1"/>
        <v>36526</v>
      </c>
      <c r="C14" s="37">
        <v>5.5</v>
      </c>
      <c r="D14" s="2">
        <f t="shared" si="2"/>
        <v>5.5</v>
      </c>
      <c r="E14" s="2">
        <f t="shared" si="3"/>
        <v>1.375</v>
      </c>
    </row>
    <row r="15" spans="1:5" x14ac:dyDescent="0.25">
      <c r="A15" s="1">
        <f t="shared" si="0"/>
        <v>36585</v>
      </c>
      <c r="B15" s="1">
        <f t="shared" si="1"/>
        <v>36557</v>
      </c>
      <c r="C15" s="37">
        <v>5.75</v>
      </c>
      <c r="D15" s="2">
        <f t="shared" si="2"/>
        <v>5.583333333333333</v>
      </c>
      <c r="E15" s="2">
        <f t="shared" si="3"/>
        <v>1.3958333333333333</v>
      </c>
    </row>
    <row r="16" spans="1:5" x14ac:dyDescent="0.25">
      <c r="A16" s="1">
        <f t="shared" si="0"/>
        <v>36616</v>
      </c>
      <c r="B16" s="1">
        <f t="shared" si="1"/>
        <v>36586</v>
      </c>
      <c r="C16" s="37">
        <v>6</v>
      </c>
      <c r="D16" s="2">
        <f t="shared" si="2"/>
        <v>5.75</v>
      </c>
      <c r="E16" s="2">
        <f t="shared" si="3"/>
        <v>1.4375</v>
      </c>
    </row>
    <row r="17" spans="1:5" x14ac:dyDescent="0.25">
      <c r="A17" s="1">
        <f t="shared" si="0"/>
        <v>36646</v>
      </c>
      <c r="B17" s="1">
        <f t="shared" si="1"/>
        <v>36617</v>
      </c>
      <c r="C17" s="37">
        <v>6</v>
      </c>
      <c r="D17" s="2">
        <f t="shared" si="2"/>
        <v>5.916666666666667</v>
      </c>
      <c r="E17" s="2">
        <f t="shared" si="3"/>
        <v>1.4791666666666667</v>
      </c>
    </row>
    <row r="18" spans="1:5" x14ac:dyDescent="0.25">
      <c r="A18" s="1">
        <f t="shared" si="0"/>
        <v>36677</v>
      </c>
      <c r="B18" s="1">
        <f t="shared" si="1"/>
        <v>36647</v>
      </c>
      <c r="C18" s="37">
        <v>6.5</v>
      </c>
      <c r="D18" s="2">
        <f t="shared" si="2"/>
        <v>6.166666666666667</v>
      </c>
      <c r="E18" s="2">
        <f t="shared" si="3"/>
        <v>1.5416666666666667</v>
      </c>
    </row>
    <row r="19" spans="1:5" x14ac:dyDescent="0.25">
      <c r="A19" s="1">
        <f t="shared" si="0"/>
        <v>36707</v>
      </c>
      <c r="B19" s="1">
        <f t="shared" si="1"/>
        <v>36678</v>
      </c>
      <c r="C19" s="37">
        <v>6.5</v>
      </c>
      <c r="D19" s="2">
        <f t="shared" si="2"/>
        <v>6.333333333333333</v>
      </c>
      <c r="E19" s="2">
        <f t="shared" si="3"/>
        <v>1.5833333333333333</v>
      </c>
    </row>
    <row r="20" spans="1:5" x14ac:dyDescent="0.25">
      <c r="A20" s="1">
        <f t="shared" si="0"/>
        <v>36738</v>
      </c>
      <c r="B20" s="1">
        <f t="shared" si="1"/>
        <v>36708</v>
      </c>
      <c r="C20" s="37">
        <v>6.5</v>
      </c>
      <c r="D20" s="2">
        <f t="shared" si="2"/>
        <v>6.5</v>
      </c>
      <c r="E20" s="2">
        <f t="shared" si="3"/>
        <v>1.625</v>
      </c>
    </row>
    <row r="21" spans="1:5" x14ac:dyDescent="0.25">
      <c r="A21" s="1">
        <f t="shared" si="0"/>
        <v>36769</v>
      </c>
      <c r="B21" s="1">
        <f t="shared" si="1"/>
        <v>36739</v>
      </c>
      <c r="C21" s="37">
        <v>6.5</v>
      </c>
      <c r="D21" s="2">
        <f t="shared" si="2"/>
        <v>6.5</v>
      </c>
      <c r="E21" s="2">
        <f t="shared" si="3"/>
        <v>1.625</v>
      </c>
    </row>
    <row r="22" spans="1:5" x14ac:dyDescent="0.25">
      <c r="A22" s="1">
        <f t="shared" si="0"/>
        <v>36799</v>
      </c>
      <c r="B22" s="1">
        <f t="shared" si="1"/>
        <v>36770</v>
      </c>
      <c r="C22" s="37">
        <v>6.5</v>
      </c>
      <c r="D22" s="2">
        <f t="shared" si="2"/>
        <v>6.5</v>
      </c>
      <c r="E22" s="2">
        <f t="shared" si="3"/>
        <v>1.625</v>
      </c>
    </row>
    <row r="23" spans="1:5" x14ac:dyDescent="0.25">
      <c r="A23" s="1">
        <f t="shared" si="0"/>
        <v>36830</v>
      </c>
      <c r="B23" s="1">
        <f t="shared" si="1"/>
        <v>36800</v>
      </c>
      <c r="C23" s="37">
        <v>6.5</v>
      </c>
      <c r="D23" s="2">
        <f t="shared" si="2"/>
        <v>6.5</v>
      </c>
      <c r="E23" s="2">
        <f t="shared" si="3"/>
        <v>1.625</v>
      </c>
    </row>
    <row r="24" spans="1:5" x14ac:dyDescent="0.25">
      <c r="A24" s="1">
        <f t="shared" si="0"/>
        <v>36860</v>
      </c>
      <c r="B24" s="1">
        <f t="shared" si="1"/>
        <v>36831</v>
      </c>
      <c r="C24" s="37">
        <v>6.5</v>
      </c>
      <c r="D24" s="2">
        <f t="shared" si="2"/>
        <v>6.5</v>
      </c>
      <c r="E24" s="2">
        <f t="shared" si="3"/>
        <v>1.625</v>
      </c>
    </row>
    <row r="25" spans="1:5" x14ac:dyDescent="0.25">
      <c r="A25" s="1">
        <f t="shared" si="0"/>
        <v>36891</v>
      </c>
      <c r="B25" s="1">
        <f t="shared" si="1"/>
        <v>36861</v>
      </c>
      <c r="C25" s="37">
        <v>6.5</v>
      </c>
      <c r="D25" s="2">
        <f t="shared" si="2"/>
        <v>6.5</v>
      </c>
      <c r="E25" s="2">
        <f t="shared" si="3"/>
        <v>1.625</v>
      </c>
    </row>
    <row r="26" spans="1:5" x14ac:dyDescent="0.25">
      <c r="A26" s="1">
        <f t="shared" si="0"/>
        <v>36922</v>
      </c>
      <c r="B26" s="1">
        <f t="shared" si="1"/>
        <v>36892</v>
      </c>
      <c r="C26" s="37">
        <v>5.5</v>
      </c>
      <c r="D26" s="2">
        <f t="shared" si="2"/>
        <v>6.166666666666667</v>
      </c>
      <c r="E26" s="2">
        <f t="shared" si="3"/>
        <v>1.5416666666666667</v>
      </c>
    </row>
    <row r="27" spans="1:5" x14ac:dyDescent="0.25">
      <c r="A27" s="1">
        <f t="shared" si="0"/>
        <v>36950</v>
      </c>
      <c r="B27" s="1">
        <f t="shared" si="1"/>
        <v>36923</v>
      </c>
      <c r="C27" s="37">
        <v>5.5</v>
      </c>
      <c r="D27" s="2">
        <f t="shared" si="2"/>
        <v>5.833333333333333</v>
      </c>
      <c r="E27" s="2">
        <f t="shared" si="3"/>
        <v>1.4583333333333333</v>
      </c>
    </row>
    <row r="28" spans="1:5" x14ac:dyDescent="0.25">
      <c r="A28" s="1">
        <f t="shared" si="0"/>
        <v>36981</v>
      </c>
      <c r="B28" s="1">
        <f t="shared" si="1"/>
        <v>36951</v>
      </c>
      <c r="C28" s="37">
        <v>5</v>
      </c>
      <c r="D28" s="2">
        <f t="shared" si="2"/>
        <v>5.333333333333333</v>
      </c>
      <c r="E28" s="2">
        <f t="shared" si="3"/>
        <v>1.3333333333333333</v>
      </c>
    </row>
    <row r="29" spans="1:5" x14ac:dyDescent="0.25">
      <c r="A29" s="1">
        <f t="shared" si="0"/>
        <v>37011</v>
      </c>
      <c r="B29" s="1">
        <f t="shared" si="1"/>
        <v>36982</v>
      </c>
      <c r="C29" s="37">
        <v>4.5</v>
      </c>
      <c r="D29" s="2">
        <f t="shared" si="2"/>
        <v>5</v>
      </c>
      <c r="E29" s="2">
        <f t="shared" si="3"/>
        <v>1.25</v>
      </c>
    </row>
    <row r="30" spans="1:5" x14ac:dyDescent="0.25">
      <c r="A30" s="1">
        <f t="shared" si="0"/>
        <v>37042</v>
      </c>
      <c r="B30" s="1">
        <f t="shared" si="1"/>
        <v>37012</v>
      </c>
      <c r="C30" s="37">
        <v>4</v>
      </c>
      <c r="D30" s="2">
        <f t="shared" si="2"/>
        <v>4.5</v>
      </c>
      <c r="E30" s="2">
        <f t="shared" si="3"/>
        <v>1.125</v>
      </c>
    </row>
    <row r="31" spans="1:5" x14ac:dyDescent="0.25">
      <c r="A31" s="1">
        <f t="shared" si="0"/>
        <v>37072</v>
      </c>
      <c r="B31" s="1">
        <f t="shared" si="1"/>
        <v>37043</v>
      </c>
      <c r="C31" s="37">
        <v>3.75</v>
      </c>
      <c r="D31" s="2">
        <f t="shared" si="2"/>
        <v>4.083333333333333</v>
      </c>
      <c r="E31" s="2">
        <f t="shared" si="3"/>
        <v>1.0208333333333333</v>
      </c>
    </row>
    <row r="32" spans="1:5" x14ac:dyDescent="0.25">
      <c r="A32" s="1">
        <f t="shared" si="0"/>
        <v>37103</v>
      </c>
      <c r="B32" s="1">
        <f t="shared" si="1"/>
        <v>37073</v>
      </c>
      <c r="C32" s="37">
        <v>3.75</v>
      </c>
      <c r="D32" s="2">
        <f t="shared" si="2"/>
        <v>3.8333333333333335</v>
      </c>
      <c r="E32" s="2">
        <f t="shared" si="3"/>
        <v>0.95833333333333337</v>
      </c>
    </row>
    <row r="33" spans="1:5" x14ac:dyDescent="0.25">
      <c r="A33" s="1">
        <f t="shared" si="0"/>
        <v>37134</v>
      </c>
      <c r="B33" s="1">
        <f t="shared" si="1"/>
        <v>37104</v>
      </c>
      <c r="C33" s="37">
        <v>3.5</v>
      </c>
      <c r="D33" s="2">
        <f t="shared" si="2"/>
        <v>3.6666666666666665</v>
      </c>
      <c r="E33" s="2">
        <f t="shared" si="3"/>
        <v>0.91666666666666663</v>
      </c>
    </row>
    <row r="34" spans="1:5" x14ac:dyDescent="0.25">
      <c r="A34" s="1">
        <f t="shared" si="0"/>
        <v>37164</v>
      </c>
      <c r="B34" s="1">
        <f t="shared" si="1"/>
        <v>37135</v>
      </c>
      <c r="C34" s="37">
        <v>3</v>
      </c>
      <c r="D34" s="2">
        <f t="shared" si="2"/>
        <v>3.4166666666666665</v>
      </c>
      <c r="E34" s="2">
        <f t="shared" si="3"/>
        <v>0.85416666666666663</v>
      </c>
    </row>
    <row r="35" spans="1:5" x14ac:dyDescent="0.25">
      <c r="A35" s="1">
        <f t="shared" si="0"/>
        <v>37195</v>
      </c>
      <c r="B35" s="1">
        <f t="shared" si="1"/>
        <v>37165</v>
      </c>
      <c r="C35" s="37">
        <v>2.5</v>
      </c>
      <c r="D35" s="2">
        <f t="shared" si="2"/>
        <v>3</v>
      </c>
      <c r="E35" s="2">
        <f t="shared" si="3"/>
        <v>0.75</v>
      </c>
    </row>
    <row r="36" spans="1:5" x14ac:dyDescent="0.25">
      <c r="A36" s="1">
        <f t="shared" si="0"/>
        <v>37225</v>
      </c>
      <c r="B36" s="1">
        <f t="shared" si="1"/>
        <v>37196</v>
      </c>
      <c r="C36" s="37">
        <v>2</v>
      </c>
      <c r="D36" s="2">
        <f t="shared" si="2"/>
        <v>2.5</v>
      </c>
      <c r="E36" s="2">
        <f t="shared" si="3"/>
        <v>0.625</v>
      </c>
    </row>
    <row r="37" spans="1:5" x14ac:dyDescent="0.25">
      <c r="A37" s="1">
        <f t="shared" si="0"/>
        <v>37256</v>
      </c>
      <c r="B37" s="1">
        <f t="shared" si="1"/>
        <v>37226</v>
      </c>
      <c r="C37" s="37">
        <v>1.75</v>
      </c>
      <c r="D37" s="2">
        <f t="shared" si="2"/>
        <v>2.0833333333333335</v>
      </c>
      <c r="E37" s="2">
        <f t="shared" si="3"/>
        <v>0.52083333333333337</v>
      </c>
    </row>
    <row r="38" spans="1:5" x14ac:dyDescent="0.25">
      <c r="A38" s="1">
        <f t="shared" si="0"/>
        <v>37287</v>
      </c>
      <c r="B38" s="1">
        <f t="shared" si="1"/>
        <v>37257</v>
      </c>
      <c r="C38" s="37">
        <v>1.75</v>
      </c>
      <c r="D38" s="2">
        <f t="shared" si="2"/>
        <v>1.8333333333333333</v>
      </c>
      <c r="E38" s="2">
        <f t="shared" si="3"/>
        <v>0.45833333333333331</v>
      </c>
    </row>
    <row r="39" spans="1:5" x14ac:dyDescent="0.25">
      <c r="A39" s="1">
        <f t="shared" si="0"/>
        <v>37315</v>
      </c>
      <c r="B39" s="1">
        <f t="shared" si="1"/>
        <v>37288</v>
      </c>
      <c r="C39" s="37">
        <v>1.75</v>
      </c>
      <c r="D39" s="2">
        <f t="shared" si="2"/>
        <v>1.75</v>
      </c>
      <c r="E39" s="2">
        <f t="shared" si="3"/>
        <v>0.4375</v>
      </c>
    </row>
    <row r="40" spans="1:5" x14ac:dyDescent="0.25">
      <c r="A40" s="1">
        <f t="shared" si="0"/>
        <v>37346</v>
      </c>
      <c r="B40" s="1">
        <f t="shared" si="1"/>
        <v>37316</v>
      </c>
      <c r="C40" s="37">
        <v>1.75</v>
      </c>
      <c r="D40" s="2">
        <f t="shared" si="2"/>
        <v>1.75</v>
      </c>
      <c r="E40" s="2">
        <f t="shared" si="3"/>
        <v>0.4375</v>
      </c>
    </row>
    <row r="41" spans="1:5" x14ac:dyDescent="0.25">
      <c r="A41" s="1">
        <f t="shared" si="0"/>
        <v>37376</v>
      </c>
      <c r="B41" s="1">
        <f t="shared" si="1"/>
        <v>37347</v>
      </c>
      <c r="C41" s="37">
        <v>1.75</v>
      </c>
      <c r="D41" s="2">
        <f t="shared" si="2"/>
        <v>1.75</v>
      </c>
      <c r="E41" s="2">
        <f t="shared" si="3"/>
        <v>0.4375</v>
      </c>
    </row>
    <row r="42" spans="1:5" x14ac:dyDescent="0.25">
      <c r="A42" s="1">
        <f t="shared" si="0"/>
        <v>37407</v>
      </c>
      <c r="B42" s="1">
        <f t="shared" si="1"/>
        <v>37377</v>
      </c>
      <c r="C42" s="37">
        <v>1.75</v>
      </c>
      <c r="D42" s="2">
        <f t="shared" si="2"/>
        <v>1.75</v>
      </c>
      <c r="E42" s="2">
        <f t="shared" si="3"/>
        <v>0.4375</v>
      </c>
    </row>
    <row r="43" spans="1:5" x14ac:dyDescent="0.25">
      <c r="A43" s="1">
        <f t="shared" si="0"/>
        <v>37437</v>
      </c>
      <c r="B43" s="1">
        <f t="shared" si="1"/>
        <v>37408</v>
      </c>
      <c r="C43" s="37">
        <v>1.75</v>
      </c>
      <c r="D43" s="2">
        <f t="shared" si="2"/>
        <v>1.75</v>
      </c>
      <c r="E43" s="2">
        <f t="shared" si="3"/>
        <v>0.4375</v>
      </c>
    </row>
    <row r="44" spans="1:5" x14ac:dyDescent="0.25">
      <c r="A44" s="1">
        <f t="shared" si="0"/>
        <v>37468</v>
      </c>
      <c r="B44" s="1">
        <f t="shared" si="1"/>
        <v>37438</v>
      </c>
      <c r="C44" s="37">
        <v>1.75</v>
      </c>
      <c r="D44" s="2">
        <f t="shared" si="2"/>
        <v>1.75</v>
      </c>
      <c r="E44" s="2">
        <f t="shared" si="3"/>
        <v>0.4375</v>
      </c>
    </row>
    <row r="45" spans="1:5" x14ac:dyDescent="0.25">
      <c r="A45" s="1">
        <f t="shared" si="0"/>
        <v>37499</v>
      </c>
      <c r="B45" s="1">
        <f t="shared" si="1"/>
        <v>37469</v>
      </c>
      <c r="C45" s="37">
        <v>1.75</v>
      </c>
      <c r="D45" s="2">
        <f t="shared" si="2"/>
        <v>1.75</v>
      </c>
      <c r="E45" s="2">
        <f t="shared" si="3"/>
        <v>0.4375</v>
      </c>
    </row>
    <row r="46" spans="1:5" x14ac:dyDescent="0.25">
      <c r="A46" s="1">
        <f t="shared" si="0"/>
        <v>37529</v>
      </c>
      <c r="B46" s="1">
        <f t="shared" si="1"/>
        <v>37500</v>
      </c>
      <c r="C46" s="37">
        <v>1.75</v>
      </c>
      <c r="D46" s="2">
        <f t="shared" si="2"/>
        <v>1.75</v>
      </c>
      <c r="E46" s="2">
        <f t="shared" si="3"/>
        <v>0.4375</v>
      </c>
    </row>
    <row r="47" spans="1:5" x14ac:dyDescent="0.25">
      <c r="A47" s="1">
        <f t="shared" si="0"/>
        <v>37560</v>
      </c>
      <c r="B47" s="1">
        <f t="shared" si="1"/>
        <v>37530</v>
      </c>
      <c r="C47" s="37">
        <v>1.75</v>
      </c>
      <c r="D47" s="2">
        <f t="shared" si="2"/>
        <v>1.75</v>
      </c>
      <c r="E47" s="2">
        <f t="shared" si="3"/>
        <v>0.4375</v>
      </c>
    </row>
    <row r="48" spans="1:5" x14ac:dyDescent="0.25">
      <c r="A48" s="1">
        <f t="shared" si="0"/>
        <v>37590</v>
      </c>
      <c r="B48" s="1">
        <f t="shared" si="1"/>
        <v>37561</v>
      </c>
      <c r="C48" s="37">
        <v>1.25</v>
      </c>
      <c r="D48" s="2">
        <f t="shared" si="2"/>
        <v>1.5833333333333333</v>
      </c>
      <c r="E48" s="2">
        <f t="shared" si="3"/>
        <v>0.39583333333333331</v>
      </c>
    </row>
    <row r="49" spans="1:5" x14ac:dyDescent="0.25">
      <c r="A49" s="1">
        <f t="shared" si="0"/>
        <v>37621</v>
      </c>
      <c r="B49" s="1">
        <f t="shared" si="1"/>
        <v>37591</v>
      </c>
      <c r="C49" s="37">
        <v>1.25</v>
      </c>
      <c r="D49" s="2">
        <f t="shared" si="2"/>
        <v>1.4166666666666667</v>
      </c>
      <c r="E49" s="2">
        <f t="shared" si="3"/>
        <v>0.35416666666666669</v>
      </c>
    </row>
    <row r="50" spans="1:5" x14ac:dyDescent="0.25">
      <c r="A50" s="1">
        <f t="shared" si="0"/>
        <v>37652</v>
      </c>
      <c r="B50" s="1">
        <f t="shared" si="1"/>
        <v>37622</v>
      </c>
      <c r="C50" s="37">
        <v>1.25</v>
      </c>
      <c r="D50" s="2">
        <f t="shared" si="2"/>
        <v>1.25</v>
      </c>
      <c r="E50" s="2">
        <f t="shared" si="3"/>
        <v>0.3125</v>
      </c>
    </row>
    <row r="51" spans="1:5" x14ac:dyDescent="0.25">
      <c r="A51" s="1">
        <f t="shared" si="0"/>
        <v>37680</v>
      </c>
      <c r="B51" s="1">
        <f t="shared" si="1"/>
        <v>37653</v>
      </c>
      <c r="C51" s="37">
        <v>1.25</v>
      </c>
      <c r="D51" s="2">
        <f t="shared" si="2"/>
        <v>1.25</v>
      </c>
      <c r="E51" s="2">
        <f t="shared" si="3"/>
        <v>0.3125</v>
      </c>
    </row>
    <row r="52" spans="1:5" x14ac:dyDescent="0.25">
      <c r="A52" s="1">
        <f t="shared" si="0"/>
        <v>37711</v>
      </c>
      <c r="B52" s="1">
        <f t="shared" si="1"/>
        <v>37681</v>
      </c>
      <c r="C52" s="37">
        <v>1.25</v>
      </c>
      <c r="D52" s="2">
        <f t="shared" si="2"/>
        <v>1.25</v>
      </c>
      <c r="E52" s="2">
        <f t="shared" si="3"/>
        <v>0.3125</v>
      </c>
    </row>
    <row r="53" spans="1:5" x14ac:dyDescent="0.25">
      <c r="A53" s="1">
        <f t="shared" si="0"/>
        <v>37741</v>
      </c>
      <c r="B53" s="1">
        <f t="shared" si="1"/>
        <v>37712</v>
      </c>
      <c r="C53" s="37">
        <v>1.25</v>
      </c>
      <c r="D53" s="2">
        <f t="shared" si="2"/>
        <v>1.25</v>
      </c>
      <c r="E53" s="2">
        <f t="shared" si="3"/>
        <v>0.3125</v>
      </c>
    </row>
    <row r="54" spans="1:5" x14ac:dyDescent="0.25">
      <c r="A54" s="1">
        <f t="shared" si="0"/>
        <v>37772</v>
      </c>
      <c r="B54" s="1">
        <f t="shared" si="1"/>
        <v>37742</v>
      </c>
      <c r="C54" s="37">
        <v>1.25</v>
      </c>
      <c r="D54" s="2">
        <f t="shared" si="2"/>
        <v>1.25</v>
      </c>
      <c r="E54" s="2">
        <f t="shared" si="3"/>
        <v>0.3125</v>
      </c>
    </row>
    <row r="55" spans="1:5" x14ac:dyDescent="0.25">
      <c r="A55" s="1">
        <f t="shared" si="0"/>
        <v>37802</v>
      </c>
      <c r="B55" s="1">
        <f t="shared" si="1"/>
        <v>37773</v>
      </c>
      <c r="C55" s="37">
        <v>1</v>
      </c>
      <c r="D55" s="2">
        <f t="shared" si="2"/>
        <v>1.1666666666666667</v>
      </c>
      <c r="E55" s="2">
        <f t="shared" si="3"/>
        <v>0.29166666666666669</v>
      </c>
    </row>
    <row r="56" spans="1:5" x14ac:dyDescent="0.25">
      <c r="A56" s="1">
        <f t="shared" si="0"/>
        <v>37833</v>
      </c>
      <c r="B56" s="1">
        <f t="shared" si="1"/>
        <v>37803</v>
      </c>
      <c r="C56" s="37">
        <v>1</v>
      </c>
      <c r="D56" s="2">
        <f t="shared" si="2"/>
        <v>1.0833333333333333</v>
      </c>
      <c r="E56" s="2">
        <f t="shared" si="3"/>
        <v>0.27083333333333331</v>
      </c>
    </row>
    <row r="57" spans="1:5" x14ac:dyDescent="0.25">
      <c r="A57" s="1">
        <f t="shared" si="0"/>
        <v>37864</v>
      </c>
      <c r="B57" s="1">
        <f t="shared" si="1"/>
        <v>37834</v>
      </c>
      <c r="C57" s="37">
        <v>1</v>
      </c>
      <c r="D57" s="2">
        <f t="shared" si="2"/>
        <v>1</v>
      </c>
      <c r="E57" s="2">
        <f t="shared" si="3"/>
        <v>0.25</v>
      </c>
    </row>
    <row r="58" spans="1:5" x14ac:dyDescent="0.25">
      <c r="A58" s="1">
        <f t="shared" si="0"/>
        <v>37894</v>
      </c>
      <c r="B58" s="1">
        <f t="shared" si="1"/>
        <v>37865</v>
      </c>
      <c r="C58" s="37">
        <v>1</v>
      </c>
      <c r="D58" s="2">
        <f t="shared" si="2"/>
        <v>1</v>
      </c>
      <c r="E58" s="2">
        <f t="shared" si="3"/>
        <v>0.25</v>
      </c>
    </row>
    <row r="59" spans="1:5" x14ac:dyDescent="0.25">
      <c r="A59" s="1">
        <f t="shared" si="0"/>
        <v>37925</v>
      </c>
      <c r="B59" s="1">
        <f t="shared" si="1"/>
        <v>37895</v>
      </c>
      <c r="C59" s="37">
        <v>1</v>
      </c>
      <c r="D59" s="2">
        <f t="shared" si="2"/>
        <v>1</v>
      </c>
      <c r="E59" s="2">
        <f t="shared" si="3"/>
        <v>0.25</v>
      </c>
    </row>
    <row r="60" spans="1:5" x14ac:dyDescent="0.25">
      <c r="A60" s="1">
        <f t="shared" si="0"/>
        <v>37955</v>
      </c>
      <c r="B60" s="1">
        <f t="shared" si="1"/>
        <v>37926</v>
      </c>
      <c r="C60" s="37">
        <v>1</v>
      </c>
      <c r="D60" s="2">
        <f t="shared" si="2"/>
        <v>1</v>
      </c>
      <c r="E60" s="2">
        <f t="shared" si="3"/>
        <v>0.25</v>
      </c>
    </row>
    <row r="61" spans="1:5" x14ac:dyDescent="0.25">
      <c r="A61" s="1">
        <f t="shared" si="0"/>
        <v>37986</v>
      </c>
      <c r="B61" s="1">
        <f t="shared" si="1"/>
        <v>37956</v>
      </c>
      <c r="C61" s="37">
        <v>1</v>
      </c>
      <c r="D61" s="2">
        <f t="shared" si="2"/>
        <v>1</v>
      </c>
      <c r="E61" s="2">
        <f t="shared" si="3"/>
        <v>0.25</v>
      </c>
    </row>
    <row r="62" spans="1:5" x14ac:dyDescent="0.25">
      <c r="A62" s="1">
        <f t="shared" si="0"/>
        <v>38017</v>
      </c>
      <c r="B62" s="1">
        <f t="shared" si="1"/>
        <v>37987</v>
      </c>
      <c r="C62" s="37">
        <v>1</v>
      </c>
      <c r="D62" s="2">
        <f t="shared" si="2"/>
        <v>1</v>
      </c>
      <c r="E62" s="2">
        <f t="shared" si="3"/>
        <v>0.25</v>
      </c>
    </row>
    <row r="63" spans="1:5" x14ac:dyDescent="0.25">
      <c r="A63" s="1">
        <f t="shared" si="0"/>
        <v>38046</v>
      </c>
      <c r="B63" s="1">
        <f t="shared" si="1"/>
        <v>38018</v>
      </c>
      <c r="C63" s="37">
        <v>1</v>
      </c>
      <c r="D63" s="2">
        <f t="shared" si="2"/>
        <v>1</v>
      </c>
      <c r="E63" s="2">
        <f t="shared" si="3"/>
        <v>0.25</v>
      </c>
    </row>
    <row r="64" spans="1:5" x14ac:dyDescent="0.25">
      <c r="A64" s="1">
        <f t="shared" si="0"/>
        <v>38077</v>
      </c>
      <c r="B64" s="1">
        <f t="shared" si="1"/>
        <v>38047</v>
      </c>
      <c r="C64" s="37">
        <v>1</v>
      </c>
      <c r="D64" s="2">
        <f t="shared" si="2"/>
        <v>1</v>
      </c>
      <c r="E64" s="2">
        <f t="shared" si="3"/>
        <v>0.25</v>
      </c>
    </row>
    <row r="65" spans="1:5" x14ac:dyDescent="0.25">
      <c r="A65" s="1">
        <f t="shared" si="0"/>
        <v>38107</v>
      </c>
      <c r="B65" s="1">
        <f t="shared" si="1"/>
        <v>38078</v>
      </c>
      <c r="C65" s="37">
        <v>1</v>
      </c>
      <c r="D65" s="2">
        <f t="shared" si="2"/>
        <v>1</v>
      </c>
      <c r="E65" s="2">
        <f t="shared" si="3"/>
        <v>0.25</v>
      </c>
    </row>
    <row r="66" spans="1:5" x14ac:dyDescent="0.25">
      <c r="A66" s="1">
        <f t="shared" si="0"/>
        <v>38138</v>
      </c>
      <c r="B66" s="1">
        <f t="shared" si="1"/>
        <v>38108</v>
      </c>
      <c r="C66" s="37">
        <v>1</v>
      </c>
      <c r="D66" s="2">
        <f t="shared" si="2"/>
        <v>1</v>
      </c>
      <c r="E66" s="2">
        <f t="shared" si="3"/>
        <v>0.25</v>
      </c>
    </row>
    <row r="67" spans="1:5" x14ac:dyDescent="0.25">
      <c r="A67" s="1">
        <f t="shared" si="0"/>
        <v>38168</v>
      </c>
      <c r="B67" s="1">
        <f t="shared" si="1"/>
        <v>38139</v>
      </c>
      <c r="C67" s="37">
        <v>1.25</v>
      </c>
      <c r="D67" s="2">
        <f t="shared" si="2"/>
        <v>1.0833333333333333</v>
      </c>
      <c r="E67" s="2">
        <f t="shared" si="3"/>
        <v>0.27083333333333331</v>
      </c>
    </row>
    <row r="68" spans="1:5" x14ac:dyDescent="0.25">
      <c r="A68" s="1">
        <f t="shared" si="0"/>
        <v>38199</v>
      </c>
      <c r="B68" s="1">
        <f t="shared" si="1"/>
        <v>38169</v>
      </c>
      <c r="C68" s="37">
        <v>1.25</v>
      </c>
      <c r="D68" s="2">
        <f t="shared" si="2"/>
        <v>1.1666666666666667</v>
      </c>
      <c r="E68" s="2">
        <f t="shared" si="3"/>
        <v>0.29166666666666669</v>
      </c>
    </row>
    <row r="69" spans="1:5" x14ac:dyDescent="0.25">
      <c r="A69" s="1">
        <f t="shared" ref="A69:A132" si="4">EOMONTH(B69,0)</f>
        <v>38230</v>
      </c>
      <c r="B69" s="1">
        <f t="shared" si="1"/>
        <v>38200</v>
      </c>
      <c r="C69" s="37">
        <v>1.5</v>
      </c>
      <c r="D69" s="2">
        <f t="shared" si="2"/>
        <v>1.3333333333333333</v>
      </c>
      <c r="E69" s="2">
        <f t="shared" si="3"/>
        <v>0.33333333333333331</v>
      </c>
    </row>
    <row r="70" spans="1:5" x14ac:dyDescent="0.25">
      <c r="A70" s="1">
        <f t="shared" si="4"/>
        <v>38260</v>
      </c>
      <c r="B70" s="1">
        <f t="shared" ref="B70:B133" si="5">EDATE(B69,1)</f>
        <v>38231</v>
      </c>
      <c r="C70" s="37">
        <v>1.75</v>
      </c>
      <c r="D70" s="2">
        <f t="shared" ref="D70:D133" si="6">IFERROR(AVERAGE(C68:C70),"")</f>
        <v>1.5</v>
      </c>
      <c r="E70" s="2">
        <f t="shared" si="3"/>
        <v>0.375</v>
      </c>
    </row>
    <row r="71" spans="1:5" x14ac:dyDescent="0.25">
      <c r="A71" s="1">
        <f t="shared" si="4"/>
        <v>38291</v>
      </c>
      <c r="B71" s="1">
        <f t="shared" si="5"/>
        <v>38261</v>
      </c>
      <c r="C71" s="37">
        <v>1.75</v>
      </c>
      <c r="D71" s="2">
        <f t="shared" si="6"/>
        <v>1.6666666666666667</v>
      </c>
      <c r="E71" s="2">
        <f t="shared" ref="E71:E134" si="7">IFERROR(D71/4,"")</f>
        <v>0.41666666666666669</v>
      </c>
    </row>
    <row r="72" spans="1:5" x14ac:dyDescent="0.25">
      <c r="A72" s="1">
        <f t="shared" si="4"/>
        <v>38321</v>
      </c>
      <c r="B72" s="1">
        <f t="shared" si="5"/>
        <v>38292</v>
      </c>
      <c r="C72" s="37">
        <v>2</v>
      </c>
      <c r="D72" s="2">
        <f t="shared" si="6"/>
        <v>1.8333333333333333</v>
      </c>
      <c r="E72" s="2">
        <f t="shared" si="7"/>
        <v>0.45833333333333331</v>
      </c>
    </row>
    <row r="73" spans="1:5" x14ac:dyDescent="0.25">
      <c r="A73" s="1">
        <f t="shared" si="4"/>
        <v>38352</v>
      </c>
      <c r="B73" s="1">
        <f t="shared" si="5"/>
        <v>38322</v>
      </c>
      <c r="C73" s="37">
        <v>2.25</v>
      </c>
      <c r="D73" s="2">
        <f t="shared" si="6"/>
        <v>2</v>
      </c>
      <c r="E73" s="2">
        <f t="shared" si="7"/>
        <v>0.5</v>
      </c>
    </row>
    <row r="74" spans="1:5" x14ac:dyDescent="0.25">
      <c r="A74" s="1">
        <f t="shared" si="4"/>
        <v>38383</v>
      </c>
      <c r="B74" s="1">
        <f t="shared" si="5"/>
        <v>38353</v>
      </c>
      <c r="C74" s="37">
        <v>2.25</v>
      </c>
      <c r="D74" s="2">
        <f t="shared" si="6"/>
        <v>2.1666666666666665</v>
      </c>
      <c r="E74" s="2">
        <f t="shared" si="7"/>
        <v>0.54166666666666663</v>
      </c>
    </row>
    <row r="75" spans="1:5" x14ac:dyDescent="0.25">
      <c r="A75" s="1">
        <f t="shared" si="4"/>
        <v>38411</v>
      </c>
      <c r="B75" s="1">
        <f t="shared" si="5"/>
        <v>38384</v>
      </c>
      <c r="C75" s="37">
        <v>2.5</v>
      </c>
      <c r="D75" s="2">
        <f t="shared" si="6"/>
        <v>2.3333333333333335</v>
      </c>
      <c r="E75" s="2">
        <f t="shared" si="7"/>
        <v>0.58333333333333337</v>
      </c>
    </row>
    <row r="76" spans="1:5" x14ac:dyDescent="0.25">
      <c r="A76" s="1">
        <f t="shared" si="4"/>
        <v>38442</v>
      </c>
      <c r="B76" s="1">
        <f t="shared" si="5"/>
        <v>38412</v>
      </c>
      <c r="C76" s="37">
        <v>2.75</v>
      </c>
      <c r="D76" s="2">
        <f t="shared" si="6"/>
        <v>2.5</v>
      </c>
      <c r="E76" s="2">
        <f t="shared" si="7"/>
        <v>0.625</v>
      </c>
    </row>
    <row r="77" spans="1:5" x14ac:dyDescent="0.25">
      <c r="A77" s="1">
        <f t="shared" si="4"/>
        <v>38472</v>
      </c>
      <c r="B77" s="1">
        <f t="shared" si="5"/>
        <v>38443</v>
      </c>
      <c r="C77" s="37">
        <v>2.75</v>
      </c>
      <c r="D77" s="2">
        <f t="shared" si="6"/>
        <v>2.6666666666666665</v>
      </c>
      <c r="E77" s="2">
        <f t="shared" si="7"/>
        <v>0.66666666666666663</v>
      </c>
    </row>
    <row r="78" spans="1:5" x14ac:dyDescent="0.25">
      <c r="A78" s="1">
        <f t="shared" si="4"/>
        <v>38503</v>
      </c>
      <c r="B78" s="1">
        <f t="shared" si="5"/>
        <v>38473</v>
      </c>
      <c r="C78" s="37">
        <v>3</v>
      </c>
      <c r="D78" s="2">
        <f t="shared" si="6"/>
        <v>2.8333333333333335</v>
      </c>
      <c r="E78" s="2">
        <f t="shared" si="7"/>
        <v>0.70833333333333337</v>
      </c>
    </row>
    <row r="79" spans="1:5" x14ac:dyDescent="0.25">
      <c r="A79" s="1">
        <f t="shared" si="4"/>
        <v>38533</v>
      </c>
      <c r="B79" s="1">
        <f t="shared" si="5"/>
        <v>38504</v>
      </c>
      <c r="C79" s="37">
        <v>3.25</v>
      </c>
      <c r="D79" s="2">
        <f t="shared" si="6"/>
        <v>3</v>
      </c>
      <c r="E79" s="2">
        <f t="shared" si="7"/>
        <v>0.75</v>
      </c>
    </row>
    <row r="80" spans="1:5" x14ac:dyDescent="0.25">
      <c r="A80" s="1">
        <f t="shared" si="4"/>
        <v>38564</v>
      </c>
      <c r="B80" s="1">
        <f t="shared" si="5"/>
        <v>38534</v>
      </c>
      <c r="C80" s="37">
        <v>3.25</v>
      </c>
      <c r="D80" s="2">
        <f t="shared" si="6"/>
        <v>3.1666666666666665</v>
      </c>
      <c r="E80" s="2">
        <f t="shared" si="7"/>
        <v>0.79166666666666663</v>
      </c>
    </row>
    <row r="81" spans="1:5" x14ac:dyDescent="0.25">
      <c r="A81" s="1">
        <f t="shared" si="4"/>
        <v>38595</v>
      </c>
      <c r="B81" s="1">
        <f t="shared" si="5"/>
        <v>38565</v>
      </c>
      <c r="C81" s="37">
        <v>3.5</v>
      </c>
      <c r="D81" s="2">
        <f t="shared" si="6"/>
        <v>3.3333333333333335</v>
      </c>
      <c r="E81" s="2">
        <f t="shared" si="7"/>
        <v>0.83333333333333337</v>
      </c>
    </row>
    <row r="82" spans="1:5" x14ac:dyDescent="0.25">
      <c r="A82" s="1">
        <f t="shared" si="4"/>
        <v>38625</v>
      </c>
      <c r="B82" s="1">
        <f t="shared" si="5"/>
        <v>38596</v>
      </c>
      <c r="C82" s="37">
        <v>3.75</v>
      </c>
      <c r="D82" s="2">
        <f t="shared" si="6"/>
        <v>3.5</v>
      </c>
      <c r="E82" s="2">
        <f t="shared" si="7"/>
        <v>0.875</v>
      </c>
    </row>
    <row r="83" spans="1:5" x14ac:dyDescent="0.25">
      <c r="A83" s="1">
        <f t="shared" si="4"/>
        <v>38656</v>
      </c>
      <c r="B83" s="1">
        <f t="shared" si="5"/>
        <v>38626</v>
      </c>
      <c r="C83" s="37">
        <v>3.75</v>
      </c>
      <c r="D83" s="2">
        <f t="shared" si="6"/>
        <v>3.6666666666666665</v>
      </c>
      <c r="E83" s="2">
        <f t="shared" si="7"/>
        <v>0.91666666666666663</v>
      </c>
    </row>
    <row r="84" spans="1:5" x14ac:dyDescent="0.25">
      <c r="A84" s="1">
        <f t="shared" si="4"/>
        <v>38686</v>
      </c>
      <c r="B84" s="1">
        <f t="shared" si="5"/>
        <v>38657</v>
      </c>
      <c r="C84" s="37">
        <v>4</v>
      </c>
      <c r="D84" s="2">
        <f t="shared" si="6"/>
        <v>3.8333333333333335</v>
      </c>
      <c r="E84" s="2">
        <f t="shared" si="7"/>
        <v>0.95833333333333337</v>
      </c>
    </row>
    <row r="85" spans="1:5" x14ac:dyDescent="0.25">
      <c r="A85" s="1">
        <f t="shared" si="4"/>
        <v>38717</v>
      </c>
      <c r="B85" s="1">
        <f t="shared" si="5"/>
        <v>38687</v>
      </c>
      <c r="C85" s="37">
        <v>4.25</v>
      </c>
      <c r="D85" s="2">
        <f t="shared" si="6"/>
        <v>4</v>
      </c>
      <c r="E85" s="2">
        <f t="shared" si="7"/>
        <v>1</v>
      </c>
    </row>
    <row r="86" spans="1:5" x14ac:dyDescent="0.25">
      <c r="A86" s="1">
        <f t="shared" si="4"/>
        <v>38748</v>
      </c>
      <c r="B86" s="1">
        <f t="shared" si="5"/>
        <v>38718</v>
      </c>
      <c r="C86" s="37">
        <v>4.5</v>
      </c>
      <c r="D86" s="2">
        <f t="shared" si="6"/>
        <v>4.25</v>
      </c>
      <c r="E86" s="2">
        <f t="shared" si="7"/>
        <v>1.0625</v>
      </c>
    </row>
    <row r="87" spans="1:5" x14ac:dyDescent="0.25">
      <c r="A87" s="1">
        <f t="shared" si="4"/>
        <v>38776</v>
      </c>
      <c r="B87" s="1">
        <f t="shared" si="5"/>
        <v>38749</v>
      </c>
      <c r="C87" s="37">
        <v>4.5</v>
      </c>
      <c r="D87" s="2">
        <f t="shared" si="6"/>
        <v>4.416666666666667</v>
      </c>
      <c r="E87" s="2">
        <f t="shared" si="7"/>
        <v>1.1041666666666667</v>
      </c>
    </row>
    <row r="88" spans="1:5" x14ac:dyDescent="0.25">
      <c r="A88" s="1">
        <f t="shared" si="4"/>
        <v>38807</v>
      </c>
      <c r="B88" s="1">
        <f t="shared" si="5"/>
        <v>38777</v>
      </c>
      <c r="C88" s="37">
        <v>4.75</v>
      </c>
      <c r="D88" s="2">
        <f t="shared" si="6"/>
        <v>4.583333333333333</v>
      </c>
      <c r="E88" s="2">
        <f t="shared" si="7"/>
        <v>1.1458333333333333</v>
      </c>
    </row>
    <row r="89" spans="1:5" x14ac:dyDescent="0.25">
      <c r="A89" s="1">
        <f t="shared" si="4"/>
        <v>38837</v>
      </c>
      <c r="B89" s="1">
        <f t="shared" si="5"/>
        <v>38808</v>
      </c>
      <c r="C89" s="37">
        <v>4.75</v>
      </c>
      <c r="D89" s="2">
        <f t="shared" si="6"/>
        <v>4.666666666666667</v>
      </c>
      <c r="E89" s="2">
        <f t="shared" si="7"/>
        <v>1.1666666666666667</v>
      </c>
    </row>
    <row r="90" spans="1:5" x14ac:dyDescent="0.25">
      <c r="A90" s="1">
        <f t="shared" si="4"/>
        <v>38868</v>
      </c>
      <c r="B90" s="1">
        <f t="shared" si="5"/>
        <v>38838</v>
      </c>
      <c r="C90" s="37">
        <v>5</v>
      </c>
      <c r="D90" s="2">
        <f t="shared" si="6"/>
        <v>4.833333333333333</v>
      </c>
      <c r="E90" s="2">
        <f t="shared" si="7"/>
        <v>1.2083333333333333</v>
      </c>
    </row>
    <row r="91" spans="1:5" x14ac:dyDescent="0.25">
      <c r="A91" s="1">
        <f t="shared" si="4"/>
        <v>38898</v>
      </c>
      <c r="B91" s="1">
        <f t="shared" si="5"/>
        <v>38869</v>
      </c>
      <c r="C91" s="37">
        <v>5.25</v>
      </c>
      <c r="D91" s="2">
        <f t="shared" si="6"/>
        <v>5</v>
      </c>
      <c r="E91" s="2">
        <f t="shared" si="7"/>
        <v>1.25</v>
      </c>
    </row>
    <row r="92" spans="1:5" x14ac:dyDescent="0.25">
      <c r="A92" s="1">
        <f t="shared" si="4"/>
        <v>38929</v>
      </c>
      <c r="B92" s="1">
        <f t="shared" si="5"/>
        <v>38899</v>
      </c>
      <c r="C92" s="37">
        <v>5.25</v>
      </c>
      <c r="D92" s="2">
        <f t="shared" si="6"/>
        <v>5.166666666666667</v>
      </c>
      <c r="E92" s="2">
        <f t="shared" si="7"/>
        <v>1.2916666666666667</v>
      </c>
    </row>
    <row r="93" spans="1:5" x14ac:dyDescent="0.25">
      <c r="A93" s="1">
        <f t="shared" si="4"/>
        <v>38960</v>
      </c>
      <c r="B93" s="1">
        <f t="shared" si="5"/>
        <v>38930</v>
      </c>
      <c r="C93" s="37">
        <v>5.25</v>
      </c>
      <c r="D93" s="2">
        <f t="shared" si="6"/>
        <v>5.25</v>
      </c>
      <c r="E93" s="2">
        <f t="shared" si="7"/>
        <v>1.3125</v>
      </c>
    </row>
    <row r="94" spans="1:5" x14ac:dyDescent="0.25">
      <c r="A94" s="1">
        <f t="shared" si="4"/>
        <v>38990</v>
      </c>
      <c r="B94" s="1">
        <f t="shared" si="5"/>
        <v>38961</v>
      </c>
      <c r="C94" s="37">
        <v>5.25</v>
      </c>
      <c r="D94" s="2">
        <f t="shared" si="6"/>
        <v>5.25</v>
      </c>
      <c r="E94" s="2">
        <f t="shared" si="7"/>
        <v>1.3125</v>
      </c>
    </row>
    <row r="95" spans="1:5" x14ac:dyDescent="0.25">
      <c r="A95" s="1">
        <f t="shared" si="4"/>
        <v>39021</v>
      </c>
      <c r="B95" s="1">
        <f t="shared" si="5"/>
        <v>38991</v>
      </c>
      <c r="C95" s="37">
        <v>5.25</v>
      </c>
      <c r="D95" s="2">
        <f t="shared" si="6"/>
        <v>5.25</v>
      </c>
      <c r="E95" s="2">
        <f t="shared" si="7"/>
        <v>1.3125</v>
      </c>
    </row>
    <row r="96" spans="1:5" x14ac:dyDescent="0.25">
      <c r="A96" s="1">
        <f t="shared" si="4"/>
        <v>39051</v>
      </c>
      <c r="B96" s="1">
        <f t="shared" si="5"/>
        <v>39022</v>
      </c>
      <c r="C96" s="37">
        <v>5.25</v>
      </c>
      <c r="D96" s="2">
        <f t="shared" si="6"/>
        <v>5.25</v>
      </c>
      <c r="E96" s="2">
        <f t="shared" si="7"/>
        <v>1.3125</v>
      </c>
    </row>
    <row r="97" spans="1:5" x14ac:dyDescent="0.25">
      <c r="A97" s="1">
        <f t="shared" si="4"/>
        <v>39082</v>
      </c>
      <c r="B97" s="1">
        <f t="shared" si="5"/>
        <v>39052</v>
      </c>
      <c r="C97" s="37">
        <v>5.25</v>
      </c>
      <c r="D97" s="2">
        <f t="shared" si="6"/>
        <v>5.25</v>
      </c>
      <c r="E97" s="2">
        <f t="shared" si="7"/>
        <v>1.3125</v>
      </c>
    </row>
    <row r="98" spans="1:5" x14ac:dyDescent="0.25">
      <c r="A98" s="1">
        <f t="shared" si="4"/>
        <v>39113</v>
      </c>
      <c r="B98" s="1">
        <f t="shared" si="5"/>
        <v>39083</v>
      </c>
      <c r="C98" s="37">
        <v>5.25</v>
      </c>
      <c r="D98" s="2">
        <f t="shared" si="6"/>
        <v>5.25</v>
      </c>
      <c r="E98" s="2">
        <f t="shared" si="7"/>
        <v>1.3125</v>
      </c>
    </row>
    <row r="99" spans="1:5" x14ac:dyDescent="0.25">
      <c r="A99" s="1">
        <f t="shared" si="4"/>
        <v>39141</v>
      </c>
      <c r="B99" s="1">
        <f t="shared" si="5"/>
        <v>39114</v>
      </c>
      <c r="C99" s="37">
        <v>5.25</v>
      </c>
      <c r="D99" s="2">
        <f t="shared" si="6"/>
        <v>5.25</v>
      </c>
      <c r="E99" s="2">
        <f t="shared" si="7"/>
        <v>1.3125</v>
      </c>
    </row>
    <row r="100" spans="1:5" x14ac:dyDescent="0.25">
      <c r="A100" s="1">
        <f t="shared" si="4"/>
        <v>39172</v>
      </c>
      <c r="B100" s="1">
        <f t="shared" si="5"/>
        <v>39142</v>
      </c>
      <c r="C100" s="37">
        <v>5.25</v>
      </c>
      <c r="D100" s="2">
        <f t="shared" si="6"/>
        <v>5.25</v>
      </c>
      <c r="E100" s="2">
        <f t="shared" si="7"/>
        <v>1.3125</v>
      </c>
    </row>
    <row r="101" spans="1:5" x14ac:dyDescent="0.25">
      <c r="A101" s="1">
        <f t="shared" si="4"/>
        <v>39202</v>
      </c>
      <c r="B101" s="1">
        <f t="shared" si="5"/>
        <v>39173</v>
      </c>
      <c r="C101" s="37">
        <v>5.25</v>
      </c>
      <c r="D101" s="2">
        <f t="shared" si="6"/>
        <v>5.25</v>
      </c>
      <c r="E101" s="2">
        <f t="shared" si="7"/>
        <v>1.3125</v>
      </c>
    </row>
    <row r="102" spans="1:5" x14ac:dyDescent="0.25">
      <c r="A102" s="1">
        <f t="shared" si="4"/>
        <v>39233</v>
      </c>
      <c r="B102" s="1">
        <f t="shared" si="5"/>
        <v>39203</v>
      </c>
      <c r="C102" s="37">
        <v>5.25</v>
      </c>
      <c r="D102" s="2">
        <f t="shared" si="6"/>
        <v>5.25</v>
      </c>
      <c r="E102" s="2">
        <f t="shared" si="7"/>
        <v>1.3125</v>
      </c>
    </row>
    <row r="103" spans="1:5" x14ac:dyDescent="0.25">
      <c r="A103" s="1">
        <f t="shared" si="4"/>
        <v>39263</v>
      </c>
      <c r="B103" s="1">
        <f t="shared" si="5"/>
        <v>39234</v>
      </c>
      <c r="C103" s="37">
        <v>5.25</v>
      </c>
      <c r="D103" s="2">
        <f t="shared" si="6"/>
        <v>5.25</v>
      </c>
      <c r="E103" s="2">
        <f t="shared" si="7"/>
        <v>1.3125</v>
      </c>
    </row>
    <row r="104" spans="1:5" x14ac:dyDescent="0.25">
      <c r="A104" s="1">
        <f t="shared" si="4"/>
        <v>39294</v>
      </c>
      <c r="B104" s="1">
        <f t="shared" si="5"/>
        <v>39264</v>
      </c>
      <c r="C104" s="37">
        <v>5.25</v>
      </c>
      <c r="D104" s="2">
        <f t="shared" si="6"/>
        <v>5.25</v>
      </c>
      <c r="E104" s="2">
        <f t="shared" si="7"/>
        <v>1.3125</v>
      </c>
    </row>
    <row r="105" spans="1:5" x14ac:dyDescent="0.25">
      <c r="A105" s="1">
        <f t="shared" si="4"/>
        <v>39325</v>
      </c>
      <c r="B105" s="1">
        <f t="shared" si="5"/>
        <v>39295</v>
      </c>
      <c r="C105" s="37">
        <v>5.25</v>
      </c>
      <c r="D105" s="2">
        <f t="shared" si="6"/>
        <v>5.25</v>
      </c>
      <c r="E105" s="2">
        <f t="shared" si="7"/>
        <v>1.3125</v>
      </c>
    </row>
    <row r="106" spans="1:5" x14ac:dyDescent="0.25">
      <c r="A106" s="1">
        <f t="shared" si="4"/>
        <v>39355</v>
      </c>
      <c r="B106" s="1">
        <f t="shared" si="5"/>
        <v>39326</v>
      </c>
      <c r="C106" s="37">
        <v>4.75</v>
      </c>
      <c r="D106" s="2">
        <f t="shared" si="6"/>
        <v>5.083333333333333</v>
      </c>
      <c r="E106" s="2">
        <f t="shared" si="7"/>
        <v>1.2708333333333333</v>
      </c>
    </row>
    <row r="107" spans="1:5" x14ac:dyDescent="0.25">
      <c r="A107" s="1">
        <f t="shared" si="4"/>
        <v>39386</v>
      </c>
      <c r="B107" s="1">
        <f t="shared" si="5"/>
        <v>39356</v>
      </c>
      <c r="C107" s="37">
        <v>4.5</v>
      </c>
      <c r="D107" s="2">
        <f t="shared" si="6"/>
        <v>4.833333333333333</v>
      </c>
      <c r="E107" s="2">
        <f t="shared" si="7"/>
        <v>1.2083333333333333</v>
      </c>
    </row>
    <row r="108" spans="1:5" x14ac:dyDescent="0.25">
      <c r="A108" s="1">
        <f t="shared" si="4"/>
        <v>39416</v>
      </c>
      <c r="B108" s="1">
        <f t="shared" si="5"/>
        <v>39387</v>
      </c>
      <c r="C108" s="37">
        <v>4.5</v>
      </c>
      <c r="D108" s="2">
        <f t="shared" si="6"/>
        <v>4.583333333333333</v>
      </c>
      <c r="E108" s="2">
        <f t="shared" si="7"/>
        <v>1.1458333333333333</v>
      </c>
    </row>
    <row r="109" spans="1:5" x14ac:dyDescent="0.25">
      <c r="A109" s="1">
        <f t="shared" si="4"/>
        <v>39447</v>
      </c>
      <c r="B109" s="1">
        <f t="shared" si="5"/>
        <v>39417</v>
      </c>
      <c r="C109" s="37">
        <v>4.25</v>
      </c>
      <c r="D109" s="2">
        <f t="shared" si="6"/>
        <v>4.416666666666667</v>
      </c>
      <c r="E109" s="2">
        <f t="shared" si="7"/>
        <v>1.1041666666666667</v>
      </c>
    </row>
    <row r="110" spans="1:5" x14ac:dyDescent="0.25">
      <c r="A110" s="1">
        <f t="shared" si="4"/>
        <v>39478</v>
      </c>
      <c r="B110" s="1">
        <f t="shared" si="5"/>
        <v>39448</v>
      </c>
      <c r="C110" s="37">
        <v>3</v>
      </c>
      <c r="D110" s="2">
        <f t="shared" si="6"/>
        <v>3.9166666666666665</v>
      </c>
      <c r="E110" s="2">
        <f t="shared" si="7"/>
        <v>0.97916666666666663</v>
      </c>
    </row>
    <row r="111" spans="1:5" x14ac:dyDescent="0.25">
      <c r="A111" s="1">
        <f t="shared" si="4"/>
        <v>39507</v>
      </c>
      <c r="B111" s="1">
        <f t="shared" si="5"/>
        <v>39479</v>
      </c>
      <c r="C111" s="37">
        <v>3</v>
      </c>
      <c r="D111" s="2">
        <f t="shared" si="6"/>
        <v>3.4166666666666665</v>
      </c>
      <c r="E111" s="2">
        <f t="shared" si="7"/>
        <v>0.85416666666666663</v>
      </c>
    </row>
    <row r="112" spans="1:5" x14ac:dyDescent="0.25">
      <c r="A112" s="1">
        <f t="shared" si="4"/>
        <v>39538</v>
      </c>
      <c r="B112" s="1">
        <f t="shared" si="5"/>
        <v>39508</v>
      </c>
      <c r="C112" s="37">
        <v>2.25</v>
      </c>
      <c r="D112" s="2">
        <f t="shared" si="6"/>
        <v>2.75</v>
      </c>
      <c r="E112" s="2">
        <f t="shared" si="7"/>
        <v>0.6875</v>
      </c>
    </row>
    <row r="113" spans="1:5" x14ac:dyDescent="0.25">
      <c r="A113" s="1">
        <f t="shared" si="4"/>
        <v>39568</v>
      </c>
      <c r="B113" s="1">
        <f t="shared" si="5"/>
        <v>39539</v>
      </c>
      <c r="C113" s="37">
        <v>2</v>
      </c>
      <c r="D113" s="2">
        <f t="shared" si="6"/>
        <v>2.4166666666666665</v>
      </c>
      <c r="E113" s="2">
        <f t="shared" si="7"/>
        <v>0.60416666666666663</v>
      </c>
    </row>
    <row r="114" spans="1:5" x14ac:dyDescent="0.25">
      <c r="A114" s="1">
        <f t="shared" si="4"/>
        <v>39599</v>
      </c>
      <c r="B114" s="1">
        <f t="shared" si="5"/>
        <v>39569</v>
      </c>
      <c r="C114" s="37">
        <v>2</v>
      </c>
      <c r="D114" s="2">
        <f t="shared" si="6"/>
        <v>2.0833333333333335</v>
      </c>
      <c r="E114" s="2">
        <f t="shared" si="7"/>
        <v>0.52083333333333337</v>
      </c>
    </row>
    <row r="115" spans="1:5" x14ac:dyDescent="0.25">
      <c r="A115" s="1">
        <f t="shared" si="4"/>
        <v>39629</v>
      </c>
      <c r="B115" s="1">
        <f t="shared" si="5"/>
        <v>39600</v>
      </c>
      <c r="C115" s="37">
        <v>2</v>
      </c>
      <c r="D115" s="2">
        <f t="shared" si="6"/>
        <v>2</v>
      </c>
      <c r="E115" s="2">
        <f t="shared" si="7"/>
        <v>0.5</v>
      </c>
    </row>
    <row r="116" spans="1:5" x14ac:dyDescent="0.25">
      <c r="A116" s="1">
        <f t="shared" si="4"/>
        <v>39660</v>
      </c>
      <c r="B116" s="1">
        <f t="shared" si="5"/>
        <v>39630</v>
      </c>
      <c r="C116" s="37">
        <v>2</v>
      </c>
      <c r="D116" s="2">
        <f t="shared" si="6"/>
        <v>2</v>
      </c>
      <c r="E116" s="2">
        <f t="shared" si="7"/>
        <v>0.5</v>
      </c>
    </row>
    <row r="117" spans="1:5" x14ac:dyDescent="0.25">
      <c r="A117" s="1">
        <f t="shared" si="4"/>
        <v>39691</v>
      </c>
      <c r="B117" s="1">
        <f t="shared" si="5"/>
        <v>39661</v>
      </c>
      <c r="C117" s="37">
        <v>2</v>
      </c>
      <c r="D117" s="2">
        <f t="shared" si="6"/>
        <v>2</v>
      </c>
      <c r="E117" s="2">
        <f t="shared" si="7"/>
        <v>0.5</v>
      </c>
    </row>
    <row r="118" spans="1:5" x14ac:dyDescent="0.25">
      <c r="A118" s="1">
        <f t="shared" si="4"/>
        <v>39721</v>
      </c>
      <c r="B118" s="1">
        <f t="shared" si="5"/>
        <v>39692</v>
      </c>
      <c r="C118" s="37">
        <v>2</v>
      </c>
      <c r="D118" s="2">
        <f t="shared" si="6"/>
        <v>2</v>
      </c>
      <c r="E118" s="2">
        <f t="shared" si="7"/>
        <v>0.5</v>
      </c>
    </row>
    <row r="119" spans="1:5" x14ac:dyDescent="0.25">
      <c r="A119" s="1">
        <f t="shared" si="4"/>
        <v>39752</v>
      </c>
      <c r="B119" s="1">
        <f t="shared" si="5"/>
        <v>39722</v>
      </c>
      <c r="C119" s="37">
        <v>1</v>
      </c>
      <c r="D119" s="2">
        <f t="shared" si="6"/>
        <v>1.6666666666666667</v>
      </c>
      <c r="E119" s="2">
        <f t="shared" si="7"/>
        <v>0.41666666666666669</v>
      </c>
    </row>
    <row r="120" spans="1:5" x14ac:dyDescent="0.25">
      <c r="A120" s="1">
        <f t="shared" si="4"/>
        <v>39782</v>
      </c>
      <c r="B120" s="1">
        <f t="shared" si="5"/>
        <v>39753</v>
      </c>
      <c r="C120" s="37">
        <v>1</v>
      </c>
      <c r="D120" s="2">
        <f t="shared" si="6"/>
        <v>1.3333333333333333</v>
      </c>
      <c r="E120" s="2">
        <f t="shared" si="7"/>
        <v>0.33333333333333331</v>
      </c>
    </row>
    <row r="121" spans="1:5" x14ac:dyDescent="0.25">
      <c r="A121" s="1">
        <f t="shared" si="4"/>
        <v>39813</v>
      </c>
      <c r="B121" s="1">
        <f t="shared" si="5"/>
        <v>39783</v>
      </c>
      <c r="C121" s="37">
        <v>0.25</v>
      </c>
      <c r="D121" s="2">
        <f t="shared" si="6"/>
        <v>0.75</v>
      </c>
      <c r="E121" s="2">
        <f t="shared" si="7"/>
        <v>0.1875</v>
      </c>
    </row>
    <row r="122" spans="1:5" x14ac:dyDescent="0.25">
      <c r="A122" s="1">
        <f t="shared" si="4"/>
        <v>39844</v>
      </c>
      <c r="B122" s="1">
        <f t="shared" si="5"/>
        <v>39814</v>
      </c>
      <c r="C122" s="37">
        <v>0.25</v>
      </c>
      <c r="D122" s="2">
        <f t="shared" si="6"/>
        <v>0.5</v>
      </c>
      <c r="E122" s="2">
        <f t="shared" si="7"/>
        <v>0.125</v>
      </c>
    </row>
    <row r="123" spans="1:5" x14ac:dyDescent="0.25">
      <c r="A123" s="1">
        <f t="shared" si="4"/>
        <v>39872</v>
      </c>
      <c r="B123" s="1">
        <f t="shared" si="5"/>
        <v>39845</v>
      </c>
      <c r="C123" s="37">
        <v>0.25</v>
      </c>
      <c r="D123" s="2">
        <f t="shared" si="6"/>
        <v>0.25</v>
      </c>
      <c r="E123" s="2">
        <f t="shared" si="7"/>
        <v>6.25E-2</v>
      </c>
    </row>
    <row r="124" spans="1:5" x14ac:dyDescent="0.25">
      <c r="A124" s="1">
        <f t="shared" si="4"/>
        <v>39903</v>
      </c>
      <c r="B124" s="1">
        <f t="shared" si="5"/>
        <v>39873</v>
      </c>
      <c r="C124" s="37">
        <v>0.25</v>
      </c>
      <c r="D124" s="2">
        <f t="shared" si="6"/>
        <v>0.25</v>
      </c>
      <c r="E124" s="2">
        <f t="shared" si="7"/>
        <v>6.25E-2</v>
      </c>
    </row>
    <row r="125" spans="1:5" x14ac:dyDescent="0.25">
      <c r="A125" s="1">
        <f t="shared" si="4"/>
        <v>39933</v>
      </c>
      <c r="B125" s="1">
        <f t="shared" si="5"/>
        <v>39904</v>
      </c>
      <c r="C125" s="37">
        <v>0.25</v>
      </c>
      <c r="D125" s="2">
        <f t="shared" si="6"/>
        <v>0.25</v>
      </c>
      <c r="E125" s="2">
        <f t="shared" si="7"/>
        <v>6.25E-2</v>
      </c>
    </row>
    <row r="126" spans="1:5" x14ac:dyDescent="0.25">
      <c r="A126" s="1">
        <f t="shared" si="4"/>
        <v>39964</v>
      </c>
      <c r="B126" s="1">
        <f t="shared" si="5"/>
        <v>39934</v>
      </c>
      <c r="C126" s="37">
        <v>0.25</v>
      </c>
      <c r="D126" s="2">
        <f t="shared" si="6"/>
        <v>0.25</v>
      </c>
      <c r="E126" s="2">
        <f t="shared" si="7"/>
        <v>6.25E-2</v>
      </c>
    </row>
    <row r="127" spans="1:5" x14ac:dyDescent="0.25">
      <c r="A127" s="1">
        <f t="shared" si="4"/>
        <v>39994</v>
      </c>
      <c r="B127" s="1">
        <f t="shared" si="5"/>
        <v>39965</v>
      </c>
      <c r="C127" s="37">
        <v>0.25</v>
      </c>
      <c r="D127" s="2">
        <f t="shared" si="6"/>
        <v>0.25</v>
      </c>
      <c r="E127" s="2">
        <f t="shared" si="7"/>
        <v>6.25E-2</v>
      </c>
    </row>
    <row r="128" spans="1:5" x14ac:dyDescent="0.25">
      <c r="A128" s="1">
        <f t="shared" si="4"/>
        <v>40025</v>
      </c>
      <c r="B128" s="1">
        <f t="shared" si="5"/>
        <v>39995</v>
      </c>
      <c r="C128" s="37">
        <v>0.25</v>
      </c>
      <c r="D128" s="2">
        <f t="shared" si="6"/>
        <v>0.25</v>
      </c>
      <c r="E128" s="2">
        <f t="shared" si="7"/>
        <v>6.25E-2</v>
      </c>
    </row>
    <row r="129" spans="1:5" x14ac:dyDescent="0.25">
      <c r="A129" s="1">
        <f t="shared" si="4"/>
        <v>40056</v>
      </c>
      <c r="B129" s="1">
        <f t="shared" si="5"/>
        <v>40026</v>
      </c>
      <c r="C129" s="37">
        <v>0.25</v>
      </c>
      <c r="D129" s="2">
        <f t="shared" si="6"/>
        <v>0.25</v>
      </c>
      <c r="E129" s="2">
        <f t="shared" si="7"/>
        <v>6.25E-2</v>
      </c>
    </row>
    <row r="130" spans="1:5" x14ac:dyDescent="0.25">
      <c r="A130" s="1">
        <f t="shared" si="4"/>
        <v>40086</v>
      </c>
      <c r="B130" s="1">
        <f t="shared" si="5"/>
        <v>40057</v>
      </c>
      <c r="C130" s="37">
        <v>0.25</v>
      </c>
      <c r="D130" s="2">
        <f t="shared" si="6"/>
        <v>0.25</v>
      </c>
      <c r="E130" s="2">
        <f t="shared" si="7"/>
        <v>6.25E-2</v>
      </c>
    </row>
    <row r="131" spans="1:5" x14ac:dyDescent="0.25">
      <c r="A131" s="1">
        <f t="shared" si="4"/>
        <v>40117</v>
      </c>
      <c r="B131" s="1">
        <f t="shared" si="5"/>
        <v>40087</v>
      </c>
      <c r="C131" s="37">
        <v>0.25</v>
      </c>
      <c r="D131" s="2">
        <f t="shared" si="6"/>
        <v>0.25</v>
      </c>
      <c r="E131" s="2">
        <f t="shared" si="7"/>
        <v>6.25E-2</v>
      </c>
    </row>
    <row r="132" spans="1:5" x14ac:dyDescent="0.25">
      <c r="A132" s="1">
        <f t="shared" si="4"/>
        <v>40147</v>
      </c>
      <c r="B132" s="1">
        <f t="shared" si="5"/>
        <v>40118</v>
      </c>
      <c r="C132" s="37">
        <v>0.25</v>
      </c>
      <c r="D132" s="2">
        <f t="shared" si="6"/>
        <v>0.25</v>
      </c>
      <c r="E132" s="2">
        <f t="shared" si="7"/>
        <v>6.25E-2</v>
      </c>
    </row>
    <row r="133" spans="1:5" x14ac:dyDescent="0.25">
      <c r="A133" s="42">
        <f t="shared" ref="A133:A196" si="8">EOMONTH(B133,0)</f>
        <v>40178</v>
      </c>
      <c r="B133" s="42">
        <f t="shared" si="5"/>
        <v>40148</v>
      </c>
      <c r="C133" s="43">
        <v>0.25</v>
      </c>
      <c r="D133" s="31">
        <f t="shared" si="6"/>
        <v>0.25</v>
      </c>
      <c r="E133" s="2">
        <f t="shared" si="7"/>
        <v>6.25E-2</v>
      </c>
    </row>
    <row r="134" spans="1:5" x14ac:dyDescent="0.25">
      <c r="A134" s="1">
        <f t="shared" si="8"/>
        <v>40209</v>
      </c>
      <c r="B134" s="1">
        <f t="shared" ref="B134:B197" si="9">EDATE(B133,1)</f>
        <v>40179</v>
      </c>
      <c r="C134" s="37">
        <f>IFERROR(INDEX([1]FED_FUNDS!$B:$B,MATCH($A134,[1]FED_FUNDS!$A:$A,0)),"")</f>
        <v>0.25</v>
      </c>
      <c r="D134" s="2">
        <f t="shared" ref="D134:D197" si="10">IFERROR(AVERAGE(C132:C134),"")</f>
        <v>0.25</v>
      </c>
      <c r="E134" s="2">
        <f t="shared" si="7"/>
        <v>6.25E-2</v>
      </c>
    </row>
    <row r="135" spans="1:5" x14ac:dyDescent="0.25">
      <c r="A135" s="1">
        <f t="shared" si="8"/>
        <v>40237</v>
      </c>
      <c r="B135" s="1">
        <f t="shared" si="9"/>
        <v>40210</v>
      </c>
      <c r="C135" s="37">
        <f>IFERROR(INDEX([1]FED_FUNDS!$B:$B,MATCH($A135,[1]FED_FUNDS!$A:$A,0)),"")</f>
        <v>0.25</v>
      </c>
      <c r="D135" s="2">
        <f t="shared" si="10"/>
        <v>0.25</v>
      </c>
      <c r="E135" s="2">
        <f t="shared" ref="E135:E198" si="11">IFERROR(D135/4,"")</f>
        <v>6.25E-2</v>
      </c>
    </row>
    <row r="136" spans="1:5" x14ac:dyDescent="0.25">
      <c r="A136" s="1">
        <f t="shared" si="8"/>
        <v>40268</v>
      </c>
      <c r="B136" s="1">
        <f t="shared" si="9"/>
        <v>40238</v>
      </c>
      <c r="C136" s="37">
        <f>IFERROR(INDEX([1]FED_FUNDS!$B:$B,MATCH($A136,[1]FED_FUNDS!$A:$A,0)),"")</f>
        <v>0.25</v>
      </c>
      <c r="D136" s="2">
        <f t="shared" si="10"/>
        <v>0.25</v>
      </c>
      <c r="E136" s="2">
        <f t="shared" si="11"/>
        <v>6.25E-2</v>
      </c>
    </row>
    <row r="137" spans="1:5" x14ac:dyDescent="0.25">
      <c r="A137" s="1">
        <f t="shared" si="8"/>
        <v>40298</v>
      </c>
      <c r="B137" s="1">
        <f t="shared" si="9"/>
        <v>40269</v>
      </c>
      <c r="C137" s="37">
        <f>IFERROR(INDEX([1]FED_FUNDS!$B:$B,MATCH($A137,[1]FED_FUNDS!$A:$A,0)),"")</f>
        <v>0.25</v>
      </c>
      <c r="D137" s="2">
        <f t="shared" si="10"/>
        <v>0.25</v>
      </c>
      <c r="E137" s="2">
        <f t="shared" si="11"/>
        <v>6.25E-2</v>
      </c>
    </row>
    <row r="138" spans="1:5" x14ac:dyDescent="0.25">
      <c r="A138" s="1">
        <f t="shared" si="8"/>
        <v>40329</v>
      </c>
      <c r="B138" s="1">
        <f t="shared" si="9"/>
        <v>40299</v>
      </c>
      <c r="C138" s="37">
        <f>IFERROR(INDEX([1]FED_FUNDS!$B:$B,MATCH($A138,[1]FED_FUNDS!$A:$A,0)),"")</f>
        <v>0.25</v>
      </c>
      <c r="D138" s="2">
        <f t="shared" si="10"/>
        <v>0.25</v>
      </c>
      <c r="E138" s="2">
        <f t="shared" si="11"/>
        <v>6.25E-2</v>
      </c>
    </row>
    <row r="139" spans="1:5" x14ac:dyDescent="0.25">
      <c r="A139" s="1">
        <f t="shared" si="8"/>
        <v>40359</v>
      </c>
      <c r="B139" s="1">
        <f t="shared" si="9"/>
        <v>40330</v>
      </c>
      <c r="C139" s="37">
        <f>IFERROR(INDEX([1]FED_FUNDS!$B:$B,MATCH($A139,[1]FED_FUNDS!$A:$A,0)),"")</f>
        <v>0.25</v>
      </c>
      <c r="D139" s="2">
        <f t="shared" si="10"/>
        <v>0.25</v>
      </c>
      <c r="E139" s="2">
        <f t="shared" si="11"/>
        <v>6.25E-2</v>
      </c>
    </row>
    <row r="140" spans="1:5" x14ac:dyDescent="0.25">
      <c r="A140" s="1">
        <f t="shared" si="8"/>
        <v>40390</v>
      </c>
      <c r="B140" s="1">
        <f t="shared" si="9"/>
        <v>40360</v>
      </c>
      <c r="C140" s="37">
        <f>IFERROR(INDEX([1]FED_FUNDS!$B:$B,MATCH($A140,[1]FED_FUNDS!$A:$A,0)),"")</f>
        <v>0.25</v>
      </c>
      <c r="D140" s="2">
        <f t="shared" si="10"/>
        <v>0.25</v>
      </c>
      <c r="E140" s="2">
        <f t="shared" si="11"/>
        <v>6.25E-2</v>
      </c>
    </row>
    <row r="141" spans="1:5" x14ac:dyDescent="0.25">
      <c r="A141" s="1">
        <f t="shared" si="8"/>
        <v>40421</v>
      </c>
      <c r="B141" s="1">
        <f t="shared" si="9"/>
        <v>40391</v>
      </c>
      <c r="C141" s="37">
        <f>IFERROR(INDEX([1]FED_FUNDS!$B:$B,MATCH($A141,[1]FED_FUNDS!$A:$A,0)),"")</f>
        <v>0.25</v>
      </c>
      <c r="D141" s="2">
        <f t="shared" si="10"/>
        <v>0.25</v>
      </c>
      <c r="E141" s="2">
        <f t="shared" si="11"/>
        <v>6.25E-2</v>
      </c>
    </row>
    <row r="142" spans="1:5" x14ac:dyDescent="0.25">
      <c r="A142" s="1">
        <f t="shared" si="8"/>
        <v>40451</v>
      </c>
      <c r="B142" s="1">
        <f t="shared" si="9"/>
        <v>40422</v>
      </c>
      <c r="C142" s="37">
        <f>IFERROR(INDEX([1]FED_FUNDS!$B:$B,MATCH($A142,[1]FED_FUNDS!$A:$A,0)),"")</f>
        <v>0.25</v>
      </c>
      <c r="D142" s="2">
        <f t="shared" si="10"/>
        <v>0.25</v>
      </c>
      <c r="E142" s="2">
        <f t="shared" si="11"/>
        <v>6.25E-2</v>
      </c>
    </row>
    <row r="143" spans="1:5" x14ac:dyDescent="0.25">
      <c r="A143" s="1">
        <f t="shared" si="8"/>
        <v>40482</v>
      </c>
      <c r="B143" s="1">
        <f t="shared" si="9"/>
        <v>40452</v>
      </c>
      <c r="C143" s="37">
        <f>IFERROR(INDEX([1]FED_FUNDS!$B:$B,MATCH($A143,[1]FED_FUNDS!$A:$A,0)),"")</f>
        <v>0.25</v>
      </c>
      <c r="D143" s="2">
        <f t="shared" si="10"/>
        <v>0.25</v>
      </c>
      <c r="E143" s="2">
        <f t="shared" si="11"/>
        <v>6.25E-2</v>
      </c>
    </row>
    <row r="144" spans="1:5" x14ac:dyDescent="0.25">
      <c r="A144" s="1">
        <f t="shared" si="8"/>
        <v>40512</v>
      </c>
      <c r="B144" s="1">
        <f t="shared" si="9"/>
        <v>40483</v>
      </c>
      <c r="C144" s="37">
        <f>IFERROR(INDEX([1]FED_FUNDS!$B:$B,MATCH($A144,[1]FED_FUNDS!$A:$A,0)),"")</f>
        <v>0.25</v>
      </c>
      <c r="D144" s="2">
        <f t="shared" si="10"/>
        <v>0.25</v>
      </c>
      <c r="E144" s="2">
        <f t="shared" si="11"/>
        <v>6.25E-2</v>
      </c>
    </row>
    <row r="145" spans="1:5" x14ac:dyDescent="0.25">
      <c r="A145" s="1">
        <f t="shared" si="8"/>
        <v>40543</v>
      </c>
      <c r="B145" s="1">
        <f t="shared" si="9"/>
        <v>40513</v>
      </c>
      <c r="C145" s="37">
        <f>IFERROR(INDEX([1]FED_FUNDS!$B:$B,MATCH($A145,[1]FED_FUNDS!$A:$A,0)),"")</f>
        <v>0.25</v>
      </c>
      <c r="D145" s="2">
        <f t="shared" si="10"/>
        <v>0.25</v>
      </c>
      <c r="E145" s="2">
        <f t="shared" si="11"/>
        <v>6.25E-2</v>
      </c>
    </row>
    <row r="146" spans="1:5" x14ac:dyDescent="0.25">
      <c r="A146" s="1">
        <f t="shared" si="8"/>
        <v>40574</v>
      </c>
      <c r="B146" s="1">
        <f t="shared" si="9"/>
        <v>40544</v>
      </c>
      <c r="C146" s="37">
        <f>IFERROR(INDEX([1]FED_FUNDS!$B:$B,MATCH($A146,[1]FED_FUNDS!$A:$A,0)),"")</f>
        <v>0.25</v>
      </c>
      <c r="D146" s="2">
        <f t="shared" si="10"/>
        <v>0.25</v>
      </c>
      <c r="E146" s="2">
        <f t="shared" si="11"/>
        <v>6.25E-2</v>
      </c>
    </row>
    <row r="147" spans="1:5" x14ac:dyDescent="0.25">
      <c r="A147" s="1">
        <f t="shared" si="8"/>
        <v>40602</v>
      </c>
      <c r="B147" s="1">
        <f t="shared" si="9"/>
        <v>40575</v>
      </c>
      <c r="C147" s="37">
        <f>IFERROR(INDEX([1]FED_FUNDS!$B:$B,MATCH($A147,[1]FED_FUNDS!$A:$A,0)),"")</f>
        <v>0.25</v>
      </c>
      <c r="D147" s="2">
        <f t="shared" si="10"/>
        <v>0.25</v>
      </c>
      <c r="E147" s="2">
        <f t="shared" si="11"/>
        <v>6.25E-2</v>
      </c>
    </row>
    <row r="148" spans="1:5" x14ac:dyDescent="0.25">
      <c r="A148" s="1">
        <f t="shared" si="8"/>
        <v>40633</v>
      </c>
      <c r="B148" s="1">
        <f t="shared" si="9"/>
        <v>40603</v>
      </c>
      <c r="C148" s="37">
        <f>IFERROR(INDEX([1]FED_FUNDS!$B:$B,MATCH($A148,[1]FED_FUNDS!$A:$A,0)),"")</f>
        <v>0.25</v>
      </c>
      <c r="D148" s="2">
        <f t="shared" si="10"/>
        <v>0.25</v>
      </c>
      <c r="E148" s="2">
        <f t="shared" si="11"/>
        <v>6.25E-2</v>
      </c>
    </row>
    <row r="149" spans="1:5" x14ac:dyDescent="0.25">
      <c r="A149" s="1">
        <f t="shared" si="8"/>
        <v>40663</v>
      </c>
      <c r="B149" s="1">
        <f t="shared" si="9"/>
        <v>40634</v>
      </c>
      <c r="C149" s="37">
        <f>IFERROR(INDEX([1]FED_FUNDS!$B:$B,MATCH($A149,[1]FED_FUNDS!$A:$A,0)),"")</f>
        <v>0.25</v>
      </c>
      <c r="D149" s="2">
        <f t="shared" si="10"/>
        <v>0.25</v>
      </c>
      <c r="E149" s="2">
        <f t="shared" si="11"/>
        <v>6.25E-2</v>
      </c>
    </row>
    <row r="150" spans="1:5" x14ac:dyDescent="0.25">
      <c r="A150" s="1">
        <f t="shared" si="8"/>
        <v>40694</v>
      </c>
      <c r="B150" s="1">
        <f t="shared" si="9"/>
        <v>40664</v>
      </c>
      <c r="C150" s="37">
        <f>IFERROR(INDEX([1]FED_FUNDS!$B:$B,MATCH($A150,[1]FED_FUNDS!$A:$A,0)),"")</f>
        <v>0.25</v>
      </c>
      <c r="D150" s="2">
        <f t="shared" si="10"/>
        <v>0.25</v>
      </c>
      <c r="E150" s="2">
        <f t="shared" si="11"/>
        <v>6.25E-2</v>
      </c>
    </row>
    <row r="151" spans="1:5" x14ac:dyDescent="0.25">
      <c r="A151" s="1">
        <f t="shared" si="8"/>
        <v>40724</v>
      </c>
      <c r="B151" s="1">
        <f t="shared" si="9"/>
        <v>40695</v>
      </c>
      <c r="C151" s="37">
        <f>IFERROR(INDEX([1]FED_FUNDS!$B:$B,MATCH($A151,[1]FED_FUNDS!$A:$A,0)),"")</f>
        <v>0.25</v>
      </c>
      <c r="D151" s="2">
        <f t="shared" si="10"/>
        <v>0.25</v>
      </c>
      <c r="E151" s="2">
        <f t="shared" si="11"/>
        <v>6.25E-2</v>
      </c>
    </row>
    <row r="152" spans="1:5" x14ac:dyDescent="0.25">
      <c r="A152" s="1">
        <f t="shared" si="8"/>
        <v>40755</v>
      </c>
      <c r="B152" s="1">
        <f t="shared" si="9"/>
        <v>40725</v>
      </c>
      <c r="C152" s="37">
        <f>IFERROR(INDEX([1]FED_FUNDS!$B:$B,MATCH($A152,[1]FED_FUNDS!$A:$A,0)),"")</f>
        <v>0.25</v>
      </c>
      <c r="D152" s="2">
        <f t="shared" si="10"/>
        <v>0.25</v>
      </c>
      <c r="E152" s="2">
        <f t="shared" si="11"/>
        <v>6.25E-2</v>
      </c>
    </row>
    <row r="153" spans="1:5" x14ac:dyDescent="0.25">
      <c r="A153" s="1">
        <f t="shared" si="8"/>
        <v>40786</v>
      </c>
      <c r="B153" s="1">
        <f t="shared" si="9"/>
        <v>40756</v>
      </c>
      <c r="C153" s="37">
        <f>IFERROR(INDEX([1]FED_FUNDS!$B:$B,MATCH($A153,[1]FED_FUNDS!$A:$A,0)),"")</f>
        <v>0.25</v>
      </c>
      <c r="D153" s="2">
        <f t="shared" si="10"/>
        <v>0.25</v>
      </c>
      <c r="E153" s="2">
        <f t="shared" si="11"/>
        <v>6.25E-2</v>
      </c>
    </row>
    <row r="154" spans="1:5" x14ac:dyDescent="0.25">
      <c r="A154" s="1">
        <f t="shared" si="8"/>
        <v>40816</v>
      </c>
      <c r="B154" s="1">
        <f t="shared" si="9"/>
        <v>40787</v>
      </c>
      <c r="C154" s="37">
        <f>IFERROR(INDEX([1]FED_FUNDS!$B:$B,MATCH($A154,[1]FED_FUNDS!$A:$A,0)),"")</f>
        <v>0.25</v>
      </c>
      <c r="D154" s="2">
        <f t="shared" si="10"/>
        <v>0.25</v>
      </c>
      <c r="E154" s="2">
        <f t="shared" si="11"/>
        <v>6.25E-2</v>
      </c>
    </row>
    <row r="155" spans="1:5" x14ac:dyDescent="0.25">
      <c r="A155" s="1">
        <f t="shared" si="8"/>
        <v>40847</v>
      </c>
      <c r="B155" s="1">
        <f t="shared" si="9"/>
        <v>40817</v>
      </c>
      <c r="C155" s="37">
        <f>IFERROR(INDEX([1]FED_FUNDS!$B:$B,MATCH($A155,[1]FED_FUNDS!$A:$A,0)),"")</f>
        <v>0.25</v>
      </c>
      <c r="D155" s="2">
        <f t="shared" si="10"/>
        <v>0.25</v>
      </c>
      <c r="E155" s="2">
        <f t="shared" si="11"/>
        <v>6.25E-2</v>
      </c>
    </row>
    <row r="156" spans="1:5" x14ac:dyDescent="0.25">
      <c r="A156" s="1">
        <f t="shared" si="8"/>
        <v>40877</v>
      </c>
      <c r="B156" s="1">
        <f t="shared" si="9"/>
        <v>40848</v>
      </c>
      <c r="C156" s="37">
        <f>IFERROR(INDEX([1]FED_FUNDS!$B:$B,MATCH($A156,[1]FED_FUNDS!$A:$A,0)),"")</f>
        <v>0.25</v>
      </c>
      <c r="D156" s="2">
        <f t="shared" si="10"/>
        <v>0.25</v>
      </c>
      <c r="E156" s="2">
        <f t="shared" si="11"/>
        <v>6.25E-2</v>
      </c>
    </row>
    <row r="157" spans="1:5" x14ac:dyDescent="0.25">
      <c r="A157" s="1">
        <f t="shared" si="8"/>
        <v>40908</v>
      </c>
      <c r="B157" s="1">
        <f t="shared" si="9"/>
        <v>40878</v>
      </c>
      <c r="C157" s="37">
        <f>IFERROR(INDEX([1]FED_FUNDS!$B:$B,MATCH($A157,[1]FED_FUNDS!$A:$A,0)),"")</f>
        <v>0.25</v>
      </c>
      <c r="D157" s="2">
        <f t="shared" si="10"/>
        <v>0.25</v>
      </c>
      <c r="E157" s="2">
        <f t="shared" si="11"/>
        <v>6.25E-2</v>
      </c>
    </row>
    <row r="158" spans="1:5" x14ac:dyDescent="0.25">
      <c r="A158" s="1">
        <f t="shared" si="8"/>
        <v>40939</v>
      </c>
      <c r="B158" s="1">
        <f t="shared" si="9"/>
        <v>40909</v>
      </c>
      <c r="C158" s="37">
        <f>IFERROR(INDEX([1]FED_FUNDS!$B:$B,MATCH($A158,[1]FED_FUNDS!$A:$A,0)),"")</f>
        <v>0.25</v>
      </c>
      <c r="D158" s="2">
        <f t="shared" si="10"/>
        <v>0.25</v>
      </c>
      <c r="E158" s="2">
        <f t="shared" si="11"/>
        <v>6.25E-2</v>
      </c>
    </row>
    <row r="159" spans="1:5" x14ac:dyDescent="0.25">
      <c r="A159" s="1">
        <f t="shared" si="8"/>
        <v>40968</v>
      </c>
      <c r="B159" s="1">
        <f t="shared" si="9"/>
        <v>40940</v>
      </c>
      <c r="C159" s="37">
        <f>IFERROR(INDEX([1]FED_FUNDS!$B:$B,MATCH($A159,[1]FED_FUNDS!$A:$A,0)),"")</f>
        <v>0.25</v>
      </c>
      <c r="D159" s="2">
        <f t="shared" si="10"/>
        <v>0.25</v>
      </c>
      <c r="E159" s="2">
        <f t="shared" si="11"/>
        <v>6.25E-2</v>
      </c>
    </row>
    <row r="160" spans="1:5" x14ac:dyDescent="0.25">
      <c r="A160" s="1">
        <f t="shared" si="8"/>
        <v>40999</v>
      </c>
      <c r="B160" s="1">
        <f t="shared" si="9"/>
        <v>40969</v>
      </c>
      <c r="C160" s="37">
        <f>IFERROR(INDEX([1]FED_FUNDS!$B:$B,MATCH($A160,[1]FED_FUNDS!$A:$A,0)),"")</f>
        <v>0.25</v>
      </c>
      <c r="D160" s="2">
        <f t="shared" si="10"/>
        <v>0.25</v>
      </c>
      <c r="E160" s="2">
        <f t="shared" si="11"/>
        <v>6.25E-2</v>
      </c>
    </row>
    <row r="161" spans="1:5" x14ac:dyDescent="0.25">
      <c r="A161" s="1">
        <f t="shared" si="8"/>
        <v>41029</v>
      </c>
      <c r="B161" s="1">
        <f t="shared" si="9"/>
        <v>41000</v>
      </c>
      <c r="C161" s="37">
        <f>IFERROR(INDEX([1]FED_FUNDS!$B:$B,MATCH($A161,[1]FED_FUNDS!$A:$A,0)),"")</f>
        <v>0.25</v>
      </c>
      <c r="D161" s="2">
        <f t="shared" si="10"/>
        <v>0.25</v>
      </c>
      <c r="E161" s="2">
        <f t="shared" si="11"/>
        <v>6.25E-2</v>
      </c>
    </row>
    <row r="162" spans="1:5" x14ac:dyDescent="0.25">
      <c r="A162" s="1">
        <f t="shared" si="8"/>
        <v>41060</v>
      </c>
      <c r="B162" s="1">
        <f t="shared" si="9"/>
        <v>41030</v>
      </c>
      <c r="C162" s="37">
        <f>IFERROR(INDEX([1]FED_FUNDS!$B:$B,MATCH($A162,[1]FED_FUNDS!$A:$A,0)),"")</f>
        <v>0.25</v>
      </c>
      <c r="D162" s="2">
        <f t="shared" si="10"/>
        <v>0.25</v>
      </c>
      <c r="E162" s="2">
        <f t="shared" si="11"/>
        <v>6.25E-2</v>
      </c>
    </row>
    <row r="163" spans="1:5" x14ac:dyDescent="0.25">
      <c r="A163" s="1">
        <f t="shared" si="8"/>
        <v>41090</v>
      </c>
      <c r="B163" s="1">
        <f t="shared" si="9"/>
        <v>41061</v>
      </c>
      <c r="C163" s="37">
        <f>IFERROR(INDEX([1]FED_FUNDS!$B:$B,MATCH($A163,[1]FED_FUNDS!$A:$A,0)),"")</f>
        <v>0.25</v>
      </c>
      <c r="D163" s="2">
        <f t="shared" si="10"/>
        <v>0.25</v>
      </c>
      <c r="E163" s="2">
        <f t="shared" si="11"/>
        <v>6.25E-2</v>
      </c>
    </row>
    <row r="164" spans="1:5" x14ac:dyDescent="0.25">
      <c r="A164" s="1">
        <f t="shared" si="8"/>
        <v>41121</v>
      </c>
      <c r="B164" s="1">
        <f t="shared" si="9"/>
        <v>41091</v>
      </c>
      <c r="C164" s="37">
        <f>IFERROR(INDEX([1]FED_FUNDS!$B:$B,MATCH($A164,[1]FED_FUNDS!$A:$A,0)),"")</f>
        <v>0.25</v>
      </c>
      <c r="D164" s="2">
        <f t="shared" si="10"/>
        <v>0.25</v>
      </c>
      <c r="E164" s="2">
        <f t="shared" si="11"/>
        <v>6.25E-2</v>
      </c>
    </row>
    <row r="165" spans="1:5" x14ac:dyDescent="0.25">
      <c r="A165" s="1">
        <f t="shared" si="8"/>
        <v>41152</v>
      </c>
      <c r="B165" s="1">
        <f t="shared" si="9"/>
        <v>41122</v>
      </c>
      <c r="C165" s="37">
        <f>IFERROR(INDEX([1]FED_FUNDS!$B:$B,MATCH($A165,[1]FED_FUNDS!$A:$A,0)),"")</f>
        <v>0.25</v>
      </c>
      <c r="D165" s="2">
        <f t="shared" si="10"/>
        <v>0.25</v>
      </c>
      <c r="E165" s="2">
        <f t="shared" si="11"/>
        <v>6.25E-2</v>
      </c>
    </row>
    <row r="166" spans="1:5" x14ac:dyDescent="0.25">
      <c r="A166" s="1">
        <f t="shared" si="8"/>
        <v>41182</v>
      </c>
      <c r="B166" s="1">
        <f t="shared" si="9"/>
        <v>41153</v>
      </c>
      <c r="C166" s="37">
        <f>IFERROR(INDEX([1]FED_FUNDS!$B:$B,MATCH($A166,[1]FED_FUNDS!$A:$A,0)),"")</f>
        <v>0.25</v>
      </c>
      <c r="D166" s="2">
        <f t="shared" si="10"/>
        <v>0.25</v>
      </c>
      <c r="E166" s="2">
        <f t="shared" si="11"/>
        <v>6.25E-2</v>
      </c>
    </row>
    <row r="167" spans="1:5" x14ac:dyDescent="0.25">
      <c r="A167" s="1">
        <f t="shared" si="8"/>
        <v>41213</v>
      </c>
      <c r="B167" s="1">
        <f t="shared" si="9"/>
        <v>41183</v>
      </c>
      <c r="C167" s="37">
        <f>IFERROR(INDEX([1]FED_FUNDS!$B:$B,MATCH($A167,[1]FED_FUNDS!$A:$A,0)),"")</f>
        <v>0.25</v>
      </c>
      <c r="D167" s="2">
        <f t="shared" si="10"/>
        <v>0.25</v>
      </c>
      <c r="E167" s="2">
        <f t="shared" si="11"/>
        <v>6.25E-2</v>
      </c>
    </row>
    <row r="168" spans="1:5" x14ac:dyDescent="0.25">
      <c r="A168" s="1">
        <f t="shared" si="8"/>
        <v>41243</v>
      </c>
      <c r="B168" s="1">
        <f t="shared" si="9"/>
        <v>41214</v>
      </c>
      <c r="C168" s="37">
        <f>IFERROR(INDEX([1]FED_FUNDS!$B:$B,MATCH($A168,[1]FED_FUNDS!$A:$A,0)),"")</f>
        <v>0.25</v>
      </c>
      <c r="D168" s="2">
        <f t="shared" si="10"/>
        <v>0.25</v>
      </c>
      <c r="E168" s="2">
        <f t="shared" si="11"/>
        <v>6.25E-2</v>
      </c>
    </row>
    <row r="169" spans="1:5" x14ac:dyDescent="0.25">
      <c r="A169" s="1">
        <f t="shared" si="8"/>
        <v>41274</v>
      </c>
      <c r="B169" s="1">
        <f t="shared" si="9"/>
        <v>41244</v>
      </c>
      <c r="C169" s="37">
        <f>IFERROR(INDEX([1]FED_FUNDS!$B:$B,MATCH($A169,[1]FED_FUNDS!$A:$A,0)),"")</f>
        <v>0.25</v>
      </c>
      <c r="D169" s="2">
        <f t="shared" si="10"/>
        <v>0.25</v>
      </c>
      <c r="E169" s="2">
        <f t="shared" si="11"/>
        <v>6.25E-2</v>
      </c>
    </row>
    <row r="170" spans="1:5" x14ac:dyDescent="0.25">
      <c r="A170" s="1">
        <f t="shared" si="8"/>
        <v>41305</v>
      </c>
      <c r="B170" s="1">
        <f t="shared" si="9"/>
        <v>41275</v>
      </c>
      <c r="C170" s="37">
        <f>IFERROR(INDEX([1]FED_FUNDS!$B:$B,MATCH($A170,[1]FED_FUNDS!$A:$A,0)),"")</f>
        <v>0.25</v>
      </c>
      <c r="D170" s="2">
        <f t="shared" si="10"/>
        <v>0.25</v>
      </c>
      <c r="E170" s="2">
        <f t="shared" si="11"/>
        <v>6.25E-2</v>
      </c>
    </row>
    <row r="171" spans="1:5" x14ac:dyDescent="0.25">
      <c r="A171" s="1">
        <f t="shared" si="8"/>
        <v>41333</v>
      </c>
      <c r="B171" s="1">
        <f t="shared" si="9"/>
        <v>41306</v>
      </c>
      <c r="C171" s="37">
        <f>IFERROR(INDEX([1]FED_FUNDS!$B:$B,MATCH($A171,[1]FED_FUNDS!$A:$A,0)),"")</f>
        <v>0.25</v>
      </c>
      <c r="D171" s="2">
        <f t="shared" si="10"/>
        <v>0.25</v>
      </c>
      <c r="E171" s="2">
        <f t="shared" si="11"/>
        <v>6.25E-2</v>
      </c>
    </row>
    <row r="172" spans="1:5" x14ac:dyDescent="0.25">
      <c r="A172" s="1">
        <f t="shared" si="8"/>
        <v>41364</v>
      </c>
      <c r="B172" s="1">
        <f t="shared" si="9"/>
        <v>41334</v>
      </c>
      <c r="C172" s="37">
        <f>IFERROR(INDEX([1]FED_FUNDS!$B:$B,MATCH($A172,[1]FED_FUNDS!$A:$A,0)),"")</f>
        <v>0.25</v>
      </c>
      <c r="D172" s="2">
        <f t="shared" si="10"/>
        <v>0.25</v>
      </c>
      <c r="E172" s="2">
        <f t="shared" si="11"/>
        <v>6.25E-2</v>
      </c>
    </row>
    <row r="173" spans="1:5" x14ac:dyDescent="0.25">
      <c r="A173" s="1">
        <f t="shared" si="8"/>
        <v>41394</v>
      </c>
      <c r="B173" s="1">
        <f t="shared" si="9"/>
        <v>41365</v>
      </c>
      <c r="C173" s="37">
        <f>IFERROR(INDEX([1]FED_FUNDS!$B:$B,MATCH($A173,[1]FED_FUNDS!$A:$A,0)),"")</f>
        <v>0.25</v>
      </c>
      <c r="D173" s="2">
        <f t="shared" si="10"/>
        <v>0.25</v>
      </c>
      <c r="E173" s="2">
        <f t="shared" si="11"/>
        <v>6.25E-2</v>
      </c>
    </row>
    <row r="174" spans="1:5" x14ac:dyDescent="0.25">
      <c r="A174" s="1">
        <f t="shared" si="8"/>
        <v>41425</v>
      </c>
      <c r="B174" s="1">
        <f t="shared" si="9"/>
        <v>41395</v>
      </c>
      <c r="C174" s="37">
        <f>IFERROR(INDEX([1]FED_FUNDS!$B:$B,MATCH($A174,[1]FED_FUNDS!$A:$A,0)),"")</f>
        <v>0.25</v>
      </c>
      <c r="D174" s="2">
        <f t="shared" si="10"/>
        <v>0.25</v>
      </c>
      <c r="E174" s="2">
        <f t="shared" si="11"/>
        <v>6.25E-2</v>
      </c>
    </row>
    <row r="175" spans="1:5" x14ac:dyDescent="0.25">
      <c r="A175" s="1">
        <f t="shared" si="8"/>
        <v>41455</v>
      </c>
      <c r="B175" s="1">
        <f t="shared" si="9"/>
        <v>41426</v>
      </c>
      <c r="C175" s="37">
        <f>IFERROR(INDEX([1]FED_FUNDS!$B:$B,MATCH($A175,[1]FED_FUNDS!$A:$A,0)),"")</f>
        <v>0.25</v>
      </c>
      <c r="D175" s="2">
        <f t="shared" si="10"/>
        <v>0.25</v>
      </c>
      <c r="E175" s="2">
        <f t="shared" si="11"/>
        <v>6.25E-2</v>
      </c>
    </row>
    <row r="176" spans="1:5" x14ac:dyDescent="0.25">
      <c r="A176" s="1">
        <f t="shared" si="8"/>
        <v>41486</v>
      </c>
      <c r="B176" s="1">
        <f t="shared" si="9"/>
        <v>41456</v>
      </c>
      <c r="C176" s="37">
        <f>IFERROR(INDEX([1]FED_FUNDS!$B:$B,MATCH($A176,[1]FED_FUNDS!$A:$A,0)),"")</f>
        <v>0.25</v>
      </c>
      <c r="D176" s="2">
        <f t="shared" si="10"/>
        <v>0.25</v>
      </c>
      <c r="E176" s="2">
        <f t="shared" si="11"/>
        <v>6.25E-2</v>
      </c>
    </row>
    <row r="177" spans="1:5" x14ac:dyDescent="0.25">
      <c r="A177" s="1">
        <f t="shared" si="8"/>
        <v>41517</v>
      </c>
      <c r="B177" s="1">
        <f t="shared" si="9"/>
        <v>41487</v>
      </c>
      <c r="C177" s="37">
        <f>IFERROR(INDEX([1]FED_FUNDS!$B:$B,MATCH($A177,[1]FED_FUNDS!$A:$A,0)),"")</f>
        <v>0.25</v>
      </c>
      <c r="D177" s="2">
        <f t="shared" si="10"/>
        <v>0.25</v>
      </c>
      <c r="E177" s="2">
        <f t="shared" si="11"/>
        <v>6.25E-2</v>
      </c>
    </row>
    <row r="178" spans="1:5" x14ac:dyDescent="0.25">
      <c r="A178" s="1">
        <f t="shared" si="8"/>
        <v>41547</v>
      </c>
      <c r="B178" s="1">
        <f t="shared" si="9"/>
        <v>41518</v>
      </c>
      <c r="C178" s="37">
        <f>IFERROR(INDEX([1]FED_FUNDS!$B:$B,MATCH($A178,[1]FED_FUNDS!$A:$A,0)),"")</f>
        <v>0.25</v>
      </c>
      <c r="D178" s="2">
        <f t="shared" si="10"/>
        <v>0.25</v>
      </c>
      <c r="E178" s="2">
        <f t="shared" si="11"/>
        <v>6.25E-2</v>
      </c>
    </row>
    <row r="179" spans="1:5" x14ac:dyDescent="0.25">
      <c r="A179" s="1">
        <f t="shared" si="8"/>
        <v>41578</v>
      </c>
      <c r="B179" s="1">
        <f t="shared" si="9"/>
        <v>41548</v>
      </c>
      <c r="C179" s="37">
        <f>IFERROR(INDEX([1]FED_FUNDS!$B:$B,MATCH($A179,[1]FED_FUNDS!$A:$A,0)),"")</f>
        <v>0.25</v>
      </c>
      <c r="D179" s="2">
        <f t="shared" si="10"/>
        <v>0.25</v>
      </c>
      <c r="E179" s="2">
        <f t="shared" si="11"/>
        <v>6.25E-2</v>
      </c>
    </row>
    <row r="180" spans="1:5" x14ac:dyDescent="0.25">
      <c r="A180" s="1">
        <f t="shared" si="8"/>
        <v>41608</v>
      </c>
      <c r="B180" s="1">
        <f t="shared" si="9"/>
        <v>41579</v>
      </c>
      <c r="C180" s="37">
        <f>IFERROR(INDEX([1]FED_FUNDS!$B:$B,MATCH($A180,[1]FED_FUNDS!$A:$A,0)),"")</f>
        <v>0.25</v>
      </c>
      <c r="D180" s="2">
        <f t="shared" si="10"/>
        <v>0.25</v>
      </c>
      <c r="E180" s="2">
        <f t="shared" si="11"/>
        <v>6.25E-2</v>
      </c>
    </row>
    <row r="181" spans="1:5" x14ac:dyDescent="0.25">
      <c r="A181" s="1">
        <f t="shared" si="8"/>
        <v>41639</v>
      </c>
      <c r="B181" s="1">
        <f t="shared" si="9"/>
        <v>41609</v>
      </c>
      <c r="C181" s="37">
        <f>IFERROR(INDEX([1]FED_FUNDS!$B:$B,MATCH($A181,[1]FED_FUNDS!$A:$A,0)),"")</f>
        <v>0.25</v>
      </c>
      <c r="D181" s="2">
        <f t="shared" si="10"/>
        <v>0.25</v>
      </c>
      <c r="E181" s="2">
        <f t="shared" si="11"/>
        <v>6.25E-2</v>
      </c>
    </row>
    <row r="182" spans="1:5" x14ac:dyDescent="0.25">
      <c r="A182" s="1">
        <f t="shared" si="8"/>
        <v>41670</v>
      </c>
      <c r="B182" s="1">
        <f t="shared" si="9"/>
        <v>41640</v>
      </c>
      <c r="C182" s="37">
        <f>IFERROR(INDEX([1]FED_FUNDS!$B:$B,MATCH($A182,[1]FED_FUNDS!$A:$A,0)),"")</f>
        <v>0.25</v>
      </c>
      <c r="D182" s="2">
        <f t="shared" si="10"/>
        <v>0.25</v>
      </c>
      <c r="E182" s="2">
        <f t="shared" si="11"/>
        <v>6.25E-2</v>
      </c>
    </row>
    <row r="183" spans="1:5" x14ac:dyDescent="0.25">
      <c r="A183" s="1">
        <f t="shared" si="8"/>
        <v>41698</v>
      </c>
      <c r="B183" s="1">
        <f t="shared" si="9"/>
        <v>41671</v>
      </c>
      <c r="C183" s="37">
        <f>IFERROR(INDEX([1]FED_FUNDS!$B:$B,MATCH($A183,[1]FED_FUNDS!$A:$A,0)),"")</f>
        <v>0.25</v>
      </c>
      <c r="D183" s="2">
        <f t="shared" si="10"/>
        <v>0.25</v>
      </c>
      <c r="E183" s="2">
        <f t="shared" si="11"/>
        <v>6.25E-2</v>
      </c>
    </row>
    <row r="184" spans="1:5" x14ac:dyDescent="0.25">
      <c r="A184" s="1">
        <f t="shared" si="8"/>
        <v>41729</v>
      </c>
      <c r="B184" s="1">
        <f t="shared" si="9"/>
        <v>41699</v>
      </c>
      <c r="C184" s="37">
        <f>IFERROR(INDEX([1]FED_FUNDS!$B:$B,MATCH($A184,[1]FED_FUNDS!$A:$A,0)),"")</f>
        <v>0.25</v>
      </c>
      <c r="D184" s="2">
        <f t="shared" si="10"/>
        <v>0.25</v>
      </c>
      <c r="E184" s="2">
        <f t="shared" si="11"/>
        <v>6.25E-2</v>
      </c>
    </row>
    <row r="185" spans="1:5" x14ac:dyDescent="0.25">
      <c r="A185" s="1">
        <f t="shared" si="8"/>
        <v>41759</v>
      </c>
      <c r="B185" s="1">
        <f t="shared" si="9"/>
        <v>41730</v>
      </c>
      <c r="C185" s="37">
        <f>IFERROR(INDEX([1]FED_FUNDS!$B:$B,MATCH($A185,[1]FED_FUNDS!$A:$A,0)),"")</f>
        <v>0.25</v>
      </c>
      <c r="D185" s="2">
        <f t="shared" si="10"/>
        <v>0.25</v>
      </c>
      <c r="E185" s="2">
        <f t="shared" si="11"/>
        <v>6.25E-2</v>
      </c>
    </row>
    <row r="186" spans="1:5" x14ac:dyDescent="0.25">
      <c r="A186" s="1">
        <f t="shared" si="8"/>
        <v>41790</v>
      </c>
      <c r="B186" s="1">
        <f t="shared" si="9"/>
        <v>41760</v>
      </c>
      <c r="C186" s="37">
        <f>IFERROR(INDEX([1]FED_FUNDS!$B:$B,MATCH($A186,[1]FED_FUNDS!$A:$A,0)),"")</f>
        <v>0.25</v>
      </c>
      <c r="D186" s="2">
        <f t="shared" si="10"/>
        <v>0.25</v>
      </c>
      <c r="E186" s="2">
        <f t="shared" si="11"/>
        <v>6.25E-2</v>
      </c>
    </row>
    <row r="187" spans="1:5" x14ac:dyDescent="0.25">
      <c r="A187" s="1">
        <f t="shared" si="8"/>
        <v>41820</v>
      </c>
      <c r="B187" s="1">
        <f t="shared" si="9"/>
        <v>41791</v>
      </c>
      <c r="C187" s="37">
        <f>IFERROR(INDEX([1]FED_FUNDS!$B:$B,MATCH($A187,[1]FED_FUNDS!$A:$A,0)),"")</f>
        <v>0.25</v>
      </c>
      <c r="D187" s="2">
        <f t="shared" si="10"/>
        <v>0.25</v>
      </c>
      <c r="E187" s="2">
        <f t="shared" si="11"/>
        <v>6.25E-2</v>
      </c>
    </row>
    <row r="188" spans="1:5" x14ac:dyDescent="0.25">
      <c r="A188" s="1">
        <f t="shared" si="8"/>
        <v>41851</v>
      </c>
      <c r="B188" s="1">
        <f t="shared" si="9"/>
        <v>41821</v>
      </c>
      <c r="C188" s="37">
        <f>IFERROR(INDEX([1]FED_FUNDS!$B:$B,MATCH($A188,[1]FED_FUNDS!$A:$A,0)),"")</f>
        <v>0.25</v>
      </c>
      <c r="D188" s="2">
        <f t="shared" si="10"/>
        <v>0.25</v>
      </c>
      <c r="E188" s="2">
        <f t="shared" si="11"/>
        <v>6.25E-2</v>
      </c>
    </row>
    <row r="189" spans="1:5" x14ac:dyDescent="0.25">
      <c r="A189" s="1">
        <f t="shared" si="8"/>
        <v>41882</v>
      </c>
      <c r="B189" s="1">
        <f t="shared" si="9"/>
        <v>41852</v>
      </c>
      <c r="C189" s="37">
        <f>IFERROR(INDEX([1]FED_FUNDS!$B:$B,MATCH($A189,[1]FED_FUNDS!$A:$A,0)),"")</f>
        <v>0.25</v>
      </c>
      <c r="D189" s="2">
        <f t="shared" si="10"/>
        <v>0.25</v>
      </c>
      <c r="E189" s="2">
        <f t="shared" si="11"/>
        <v>6.25E-2</v>
      </c>
    </row>
    <row r="190" spans="1:5" x14ac:dyDescent="0.25">
      <c r="A190" s="1">
        <f t="shared" si="8"/>
        <v>41912</v>
      </c>
      <c r="B190" s="1">
        <f t="shared" si="9"/>
        <v>41883</v>
      </c>
      <c r="C190" s="37">
        <f>IFERROR(INDEX([1]FED_FUNDS!$B:$B,MATCH($A190,[1]FED_FUNDS!$A:$A,0)),"")</f>
        <v>0.25</v>
      </c>
      <c r="D190" s="2">
        <f t="shared" si="10"/>
        <v>0.25</v>
      </c>
      <c r="E190" s="2">
        <f t="shared" si="11"/>
        <v>6.25E-2</v>
      </c>
    </row>
    <row r="191" spans="1:5" x14ac:dyDescent="0.25">
      <c r="A191" s="1">
        <f t="shared" si="8"/>
        <v>41943</v>
      </c>
      <c r="B191" s="1">
        <f t="shared" si="9"/>
        <v>41913</v>
      </c>
      <c r="C191" s="37">
        <f>IFERROR(INDEX([1]FED_FUNDS!$B:$B,MATCH($A191,[1]FED_FUNDS!$A:$A,0)),"")</f>
        <v>0.25</v>
      </c>
      <c r="D191" s="2">
        <f t="shared" si="10"/>
        <v>0.25</v>
      </c>
      <c r="E191" s="2">
        <f t="shared" si="11"/>
        <v>6.25E-2</v>
      </c>
    </row>
    <row r="192" spans="1:5" x14ac:dyDescent="0.25">
      <c r="A192" s="1">
        <f t="shared" si="8"/>
        <v>41973</v>
      </c>
      <c r="B192" s="1">
        <f t="shared" si="9"/>
        <v>41944</v>
      </c>
      <c r="C192" s="37">
        <f>IFERROR(INDEX([1]FED_FUNDS!$B:$B,MATCH($A192,[1]FED_FUNDS!$A:$A,0)),"")</f>
        <v>0.25</v>
      </c>
      <c r="D192" s="2">
        <f t="shared" si="10"/>
        <v>0.25</v>
      </c>
      <c r="E192" s="2">
        <f t="shared" si="11"/>
        <v>6.25E-2</v>
      </c>
    </row>
    <row r="193" spans="1:5" x14ac:dyDescent="0.25">
      <c r="A193" s="1">
        <f t="shared" si="8"/>
        <v>42004</v>
      </c>
      <c r="B193" s="1">
        <f t="shared" si="9"/>
        <v>41974</v>
      </c>
      <c r="C193" s="37">
        <f>IFERROR(INDEX([1]FED_FUNDS!$B:$B,MATCH($A193,[1]FED_FUNDS!$A:$A,0)),"")</f>
        <v>0.25</v>
      </c>
      <c r="D193" s="2">
        <f t="shared" si="10"/>
        <v>0.25</v>
      </c>
      <c r="E193" s="2">
        <f t="shared" si="11"/>
        <v>6.25E-2</v>
      </c>
    </row>
    <row r="194" spans="1:5" x14ac:dyDescent="0.25">
      <c r="A194" s="1">
        <f t="shared" si="8"/>
        <v>42035</v>
      </c>
      <c r="B194" s="1">
        <f t="shared" si="9"/>
        <v>42005</v>
      </c>
      <c r="C194" s="37">
        <f>IFERROR(INDEX([1]FED_FUNDS!$B:$B,MATCH($A194,[1]FED_FUNDS!$A:$A,0)),"")</f>
        <v>0.25</v>
      </c>
      <c r="D194" s="2">
        <f t="shared" si="10"/>
        <v>0.25</v>
      </c>
      <c r="E194" s="2">
        <f t="shared" si="11"/>
        <v>6.25E-2</v>
      </c>
    </row>
    <row r="195" spans="1:5" x14ac:dyDescent="0.25">
      <c r="A195" s="1">
        <f t="shared" si="8"/>
        <v>42063</v>
      </c>
      <c r="B195" s="1">
        <f t="shared" si="9"/>
        <v>42036</v>
      </c>
      <c r="C195" s="37">
        <f>IFERROR(INDEX([1]FED_FUNDS!$B:$B,MATCH($A195,[1]FED_FUNDS!$A:$A,0)),"")</f>
        <v>0.25</v>
      </c>
      <c r="D195" s="2">
        <f t="shared" si="10"/>
        <v>0.25</v>
      </c>
      <c r="E195" s="2">
        <f t="shared" si="11"/>
        <v>6.25E-2</v>
      </c>
    </row>
    <row r="196" spans="1:5" x14ac:dyDescent="0.25">
      <c r="A196" s="1">
        <f t="shared" si="8"/>
        <v>42094</v>
      </c>
      <c r="B196" s="1">
        <f t="shared" si="9"/>
        <v>42064</v>
      </c>
      <c r="C196" s="37">
        <f>IFERROR(INDEX([1]FED_FUNDS!$B:$B,MATCH($A196,[1]FED_FUNDS!$A:$A,0)),"")</f>
        <v>0.25</v>
      </c>
      <c r="D196" s="2">
        <f t="shared" si="10"/>
        <v>0.25</v>
      </c>
      <c r="E196" s="2">
        <f t="shared" si="11"/>
        <v>6.25E-2</v>
      </c>
    </row>
    <row r="197" spans="1:5" x14ac:dyDescent="0.25">
      <c r="A197" s="1">
        <f t="shared" ref="A197:A260" si="12">EOMONTH(B197,0)</f>
        <v>42124</v>
      </c>
      <c r="B197" s="1">
        <f t="shared" si="9"/>
        <v>42095</v>
      </c>
      <c r="C197" s="37">
        <f>IFERROR(INDEX([1]FED_FUNDS!$B:$B,MATCH($A197,[1]FED_FUNDS!$A:$A,0)),"")</f>
        <v>0.25</v>
      </c>
      <c r="D197" s="2">
        <f t="shared" si="10"/>
        <v>0.25</v>
      </c>
      <c r="E197" s="2">
        <f t="shared" si="11"/>
        <v>6.25E-2</v>
      </c>
    </row>
    <row r="198" spans="1:5" x14ac:dyDescent="0.25">
      <c r="A198" s="1">
        <f t="shared" si="12"/>
        <v>42155</v>
      </c>
      <c r="B198" s="1">
        <f t="shared" ref="B198:B261" si="13">EDATE(B197,1)</f>
        <v>42125</v>
      </c>
      <c r="C198" s="37">
        <f>IFERROR(INDEX([1]FED_FUNDS!$B:$B,MATCH($A198,[1]FED_FUNDS!$A:$A,0)),"")</f>
        <v>0.25</v>
      </c>
      <c r="D198" s="2">
        <f t="shared" ref="D198:D261" si="14">IFERROR(AVERAGE(C196:C198),"")</f>
        <v>0.25</v>
      </c>
      <c r="E198" s="2">
        <f t="shared" si="11"/>
        <v>6.25E-2</v>
      </c>
    </row>
    <row r="199" spans="1:5" x14ac:dyDescent="0.25">
      <c r="A199" s="1">
        <f t="shared" si="12"/>
        <v>42185</v>
      </c>
      <c r="B199" s="1">
        <f t="shared" si="13"/>
        <v>42156</v>
      </c>
      <c r="C199" s="37">
        <f>IFERROR(INDEX([1]FED_FUNDS!$B:$B,MATCH($A199,[1]FED_FUNDS!$A:$A,0)),"")</f>
        <v>0.25</v>
      </c>
      <c r="D199" s="2">
        <f t="shared" si="14"/>
        <v>0.25</v>
      </c>
      <c r="E199" s="2">
        <f t="shared" ref="E199:E262" si="15">IFERROR(D199/4,"")</f>
        <v>6.25E-2</v>
      </c>
    </row>
    <row r="200" spans="1:5" x14ac:dyDescent="0.25">
      <c r="A200" s="1">
        <f t="shared" si="12"/>
        <v>42216</v>
      </c>
      <c r="B200" s="1">
        <f t="shared" si="13"/>
        <v>42186</v>
      </c>
      <c r="C200" s="37">
        <f>IFERROR(INDEX([1]FED_FUNDS!$B:$B,MATCH($A200,[1]FED_FUNDS!$A:$A,0)),"")</f>
        <v>0.25</v>
      </c>
      <c r="D200" s="2">
        <f t="shared" si="14"/>
        <v>0.25</v>
      </c>
      <c r="E200" s="2">
        <f t="shared" si="15"/>
        <v>6.25E-2</v>
      </c>
    </row>
    <row r="201" spans="1:5" x14ac:dyDescent="0.25">
      <c r="A201" s="1">
        <f t="shared" si="12"/>
        <v>42247</v>
      </c>
      <c r="B201" s="1">
        <f t="shared" si="13"/>
        <v>42217</v>
      </c>
      <c r="C201" s="37">
        <f>IFERROR(INDEX([1]FED_FUNDS!$B:$B,MATCH($A201,[1]FED_FUNDS!$A:$A,0)),"")</f>
        <v>0.25</v>
      </c>
      <c r="D201" s="2">
        <f t="shared" si="14"/>
        <v>0.25</v>
      </c>
      <c r="E201" s="2">
        <f t="shared" si="15"/>
        <v>6.25E-2</v>
      </c>
    </row>
    <row r="202" spans="1:5" x14ac:dyDescent="0.25">
      <c r="A202" s="1">
        <f t="shared" si="12"/>
        <v>42277</v>
      </c>
      <c r="B202" s="1">
        <f t="shared" si="13"/>
        <v>42248</v>
      </c>
      <c r="C202" s="37">
        <f>IFERROR(INDEX([1]FED_FUNDS!$B:$B,MATCH($A202,[1]FED_FUNDS!$A:$A,0)),"")</f>
        <v>0.25</v>
      </c>
      <c r="D202" s="2">
        <f t="shared" si="14"/>
        <v>0.25</v>
      </c>
      <c r="E202" s="2">
        <f t="shared" si="15"/>
        <v>6.25E-2</v>
      </c>
    </row>
    <row r="203" spans="1:5" x14ac:dyDescent="0.25">
      <c r="A203" s="1">
        <f t="shared" si="12"/>
        <v>42308</v>
      </c>
      <c r="B203" s="1">
        <f t="shared" si="13"/>
        <v>42278</v>
      </c>
      <c r="C203" s="37">
        <f>IFERROR(INDEX([1]FED_FUNDS!$B:$B,MATCH($A203,[1]FED_FUNDS!$A:$A,0)),"")</f>
        <v>0.25</v>
      </c>
      <c r="D203" s="2">
        <f t="shared" si="14"/>
        <v>0.25</v>
      </c>
      <c r="E203" s="2">
        <f t="shared" si="15"/>
        <v>6.25E-2</v>
      </c>
    </row>
    <row r="204" spans="1:5" x14ac:dyDescent="0.25">
      <c r="A204" s="1">
        <f t="shared" si="12"/>
        <v>42338</v>
      </c>
      <c r="B204" s="1">
        <f t="shared" si="13"/>
        <v>42309</v>
      </c>
      <c r="C204" s="37">
        <f>IFERROR(INDEX([1]FED_FUNDS!$B:$B,MATCH($A204,[1]FED_FUNDS!$A:$A,0)),"")</f>
        <v>0.25</v>
      </c>
      <c r="D204" s="2">
        <f t="shared" si="14"/>
        <v>0.25</v>
      </c>
      <c r="E204" s="2">
        <f t="shared" si="15"/>
        <v>6.25E-2</v>
      </c>
    </row>
    <row r="205" spans="1:5" x14ac:dyDescent="0.25">
      <c r="A205" s="1">
        <f t="shared" si="12"/>
        <v>42369</v>
      </c>
      <c r="B205" s="1">
        <f t="shared" si="13"/>
        <v>42339</v>
      </c>
      <c r="C205" s="37">
        <f>IFERROR(INDEX([1]FED_FUNDS!$B:$B,MATCH($A205,[1]FED_FUNDS!$A:$A,0)),"")</f>
        <v>0.5</v>
      </c>
      <c r="D205" s="2">
        <f t="shared" si="14"/>
        <v>0.33333333333333331</v>
      </c>
      <c r="E205" s="2">
        <f t="shared" si="15"/>
        <v>8.3333333333333329E-2</v>
      </c>
    </row>
    <row r="206" spans="1:5" x14ac:dyDescent="0.25">
      <c r="A206" s="1">
        <f t="shared" si="12"/>
        <v>42400</v>
      </c>
      <c r="B206" s="1">
        <f t="shared" si="13"/>
        <v>42370</v>
      </c>
      <c r="C206" s="37">
        <f>IFERROR(INDEX([1]FED_FUNDS!$B:$B,MATCH($A206,[1]FED_FUNDS!$A:$A,0)),"")</f>
        <v>0.5</v>
      </c>
      <c r="D206" s="2">
        <f t="shared" si="14"/>
        <v>0.41666666666666669</v>
      </c>
      <c r="E206" s="2">
        <f t="shared" si="15"/>
        <v>0.10416666666666667</v>
      </c>
    </row>
    <row r="207" spans="1:5" x14ac:dyDescent="0.25">
      <c r="A207" s="1">
        <f t="shared" si="12"/>
        <v>42429</v>
      </c>
      <c r="B207" s="1">
        <f t="shared" si="13"/>
        <v>42401</v>
      </c>
      <c r="C207" s="37">
        <f>IFERROR(INDEX([1]FED_FUNDS!$B:$B,MATCH($A207,[1]FED_FUNDS!$A:$A,0)),"")</f>
        <v>0.5</v>
      </c>
      <c r="D207" s="2">
        <f t="shared" si="14"/>
        <v>0.5</v>
      </c>
      <c r="E207" s="2">
        <f t="shared" si="15"/>
        <v>0.125</v>
      </c>
    </row>
    <row r="208" spans="1:5" x14ac:dyDescent="0.25">
      <c r="A208" s="1">
        <f t="shared" si="12"/>
        <v>42460</v>
      </c>
      <c r="B208" s="1">
        <f t="shared" si="13"/>
        <v>42430</v>
      </c>
      <c r="C208" s="37">
        <f>IFERROR(INDEX([1]FED_FUNDS!$B:$B,MATCH($A208,[1]FED_FUNDS!$A:$A,0)),"")</f>
        <v>0.5</v>
      </c>
      <c r="D208" s="2">
        <f t="shared" si="14"/>
        <v>0.5</v>
      </c>
      <c r="E208" s="2">
        <f t="shared" si="15"/>
        <v>0.125</v>
      </c>
    </row>
    <row r="209" spans="1:5" x14ac:dyDescent="0.25">
      <c r="A209" s="1">
        <f t="shared" si="12"/>
        <v>42490</v>
      </c>
      <c r="B209" s="1">
        <f t="shared" si="13"/>
        <v>42461</v>
      </c>
      <c r="C209" s="37">
        <f>IFERROR(INDEX([1]FED_FUNDS!$B:$B,MATCH($A209,[1]FED_FUNDS!$A:$A,0)),"")</f>
        <v>0.5</v>
      </c>
      <c r="D209" s="2">
        <f t="shared" si="14"/>
        <v>0.5</v>
      </c>
      <c r="E209" s="2">
        <f t="shared" si="15"/>
        <v>0.125</v>
      </c>
    </row>
    <row r="210" spans="1:5" x14ac:dyDescent="0.25">
      <c r="A210" s="1">
        <f t="shared" si="12"/>
        <v>42521</v>
      </c>
      <c r="B210" s="1">
        <f t="shared" si="13"/>
        <v>42491</v>
      </c>
      <c r="C210" s="37">
        <f>IFERROR(INDEX([1]FED_FUNDS!$B:$B,MATCH($A210,[1]FED_FUNDS!$A:$A,0)),"")</f>
        <v>0.5</v>
      </c>
      <c r="D210" s="2">
        <f t="shared" si="14"/>
        <v>0.5</v>
      </c>
      <c r="E210" s="2">
        <f t="shared" si="15"/>
        <v>0.125</v>
      </c>
    </row>
    <row r="211" spans="1:5" x14ac:dyDescent="0.25">
      <c r="A211" s="1">
        <f t="shared" si="12"/>
        <v>42551</v>
      </c>
      <c r="B211" s="1">
        <f t="shared" si="13"/>
        <v>42522</v>
      </c>
      <c r="C211" s="37">
        <f>IFERROR(INDEX([1]FED_FUNDS!$B:$B,MATCH($A211,[1]FED_FUNDS!$A:$A,0)),"")</f>
        <v>0.5</v>
      </c>
      <c r="D211" s="2">
        <f t="shared" si="14"/>
        <v>0.5</v>
      </c>
      <c r="E211" s="2">
        <f t="shared" si="15"/>
        <v>0.125</v>
      </c>
    </row>
    <row r="212" spans="1:5" x14ac:dyDescent="0.25">
      <c r="A212" s="1">
        <f t="shared" si="12"/>
        <v>42582</v>
      </c>
      <c r="B212" s="1">
        <f t="shared" si="13"/>
        <v>42552</v>
      </c>
      <c r="C212" s="37">
        <f>IFERROR(INDEX([1]FED_FUNDS!$B:$B,MATCH($A212,[1]FED_FUNDS!$A:$A,0)),"")</f>
        <v>0.5</v>
      </c>
      <c r="D212" s="2">
        <f t="shared" si="14"/>
        <v>0.5</v>
      </c>
      <c r="E212" s="2">
        <f t="shared" si="15"/>
        <v>0.125</v>
      </c>
    </row>
    <row r="213" spans="1:5" x14ac:dyDescent="0.25">
      <c r="A213" s="1">
        <f t="shared" si="12"/>
        <v>42613</v>
      </c>
      <c r="B213" s="1">
        <f t="shared" si="13"/>
        <v>42583</v>
      </c>
      <c r="C213" s="37">
        <f>IFERROR(INDEX([1]FED_FUNDS!$B:$B,MATCH($A213,[1]FED_FUNDS!$A:$A,0)),"")</f>
        <v>0.5</v>
      </c>
      <c r="D213" s="2">
        <f t="shared" si="14"/>
        <v>0.5</v>
      </c>
      <c r="E213" s="2">
        <f t="shared" si="15"/>
        <v>0.125</v>
      </c>
    </row>
    <row r="214" spans="1:5" x14ac:dyDescent="0.25">
      <c r="A214" s="1">
        <f t="shared" si="12"/>
        <v>42643</v>
      </c>
      <c r="B214" s="1">
        <f t="shared" si="13"/>
        <v>42614</v>
      </c>
      <c r="C214" s="37">
        <f>IFERROR(INDEX([1]FED_FUNDS!$B:$B,MATCH($A214,[1]FED_FUNDS!$A:$A,0)),"")</f>
        <v>0.5</v>
      </c>
      <c r="D214" s="2">
        <f t="shared" si="14"/>
        <v>0.5</v>
      </c>
      <c r="E214" s="2">
        <f t="shared" si="15"/>
        <v>0.125</v>
      </c>
    </row>
    <row r="215" spans="1:5" x14ac:dyDescent="0.25">
      <c r="A215" s="1">
        <f t="shared" si="12"/>
        <v>42674</v>
      </c>
      <c r="B215" s="1">
        <f t="shared" si="13"/>
        <v>42644</v>
      </c>
      <c r="C215" s="37">
        <f>IFERROR(INDEX([1]FED_FUNDS!$B:$B,MATCH($A215,[1]FED_FUNDS!$A:$A,0)),"")</f>
        <v>0.5</v>
      </c>
      <c r="D215" s="2">
        <f t="shared" si="14"/>
        <v>0.5</v>
      </c>
      <c r="E215" s="2">
        <f t="shared" si="15"/>
        <v>0.125</v>
      </c>
    </row>
    <row r="216" spans="1:5" x14ac:dyDescent="0.25">
      <c r="A216" s="1">
        <f t="shared" si="12"/>
        <v>42704</v>
      </c>
      <c r="B216" s="1">
        <f t="shared" si="13"/>
        <v>42675</v>
      </c>
      <c r="C216" s="37">
        <f>IFERROR(INDEX([1]FED_FUNDS!$B:$B,MATCH($A216,[1]FED_FUNDS!$A:$A,0)),"")</f>
        <v>0.5</v>
      </c>
      <c r="D216" s="2">
        <f t="shared" si="14"/>
        <v>0.5</v>
      </c>
      <c r="E216" s="2">
        <f t="shared" si="15"/>
        <v>0.125</v>
      </c>
    </row>
    <row r="217" spans="1:5" x14ac:dyDescent="0.25">
      <c r="A217" s="1">
        <f t="shared" si="12"/>
        <v>42735</v>
      </c>
      <c r="B217" s="1">
        <f t="shared" si="13"/>
        <v>42705</v>
      </c>
      <c r="C217" s="37">
        <f>IFERROR(INDEX([1]FED_FUNDS!$B:$B,MATCH($A217,[1]FED_FUNDS!$A:$A,0)),"")</f>
        <v>0.75</v>
      </c>
      <c r="D217" s="2">
        <f t="shared" si="14"/>
        <v>0.58333333333333337</v>
      </c>
      <c r="E217" s="2">
        <f t="shared" si="15"/>
        <v>0.14583333333333334</v>
      </c>
    </row>
    <row r="218" spans="1:5" x14ac:dyDescent="0.25">
      <c r="A218" s="1">
        <f t="shared" si="12"/>
        <v>42766</v>
      </c>
      <c r="B218" s="1">
        <f t="shared" si="13"/>
        <v>42736</v>
      </c>
      <c r="C218" s="37">
        <f>IFERROR(INDEX([1]FED_FUNDS!$B:$B,MATCH($A218,[1]FED_FUNDS!$A:$A,0)),"")</f>
        <v>0.75</v>
      </c>
      <c r="D218" s="2">
        <f t="shared" si="14"/>
        <v>0.66666666666666663</v>
      </c>
      <c r="E218" s="2">
        <f t="shared" si="15"/>
        <v>0.16666666666666666</v>
      </c>
    </row>
    <row r="219" spans="1:5" x14ac:dyDescent="0.25">
      <c r="A219" s="1">
        <f t="shared" si="12"/>
        <v>42794</v>
      </c>
      <c r="B219" s="1">
        <f t="shared" si="13"/>
        <v>42767</v>
      </c>
      <c r="C219" s="37">
        <f>IFERROR(INDEX([1]FED_FUNDS!$B:$B,MATCH($A219,[1]FED_FUNDS!$A:$A,0)),"")</f>
        <v>0.75</v>
      </c>
      <c r="D219" s="2">
        <f t="shared" si="14"/>
        <v>0.75</v>
      </c>
      <c r="E219" s="2">
        <f t="shared" si="15"/>
        <v>0.1875</v>
      </c>
    </row>
    <row r="220" spans="1:5" x14ac:dyDescent="0.25">
      <c r="A220" s="1">
        <f t="shared" si="12"/>
        <v>42825</v>
      </c>
      <c r="B220" s="1">
        <f t="shared" si="13"/>
        <v>42795</v>
      </c>
      <c r="C220" s="37">
        <f>IFERROR(INDEX([1]FED_FUNDS!$B:$B,MATCH($A220,[1]FED_FUNDS!$A:$A,0)),"")</f>
        <v>1</v>
      </c>
      <c r="D220" s="2">
        <f t="shared" si="14"/>
        <v>0.83333333333333337</v>
      </c>
      <c r="E220" s="2">
        <f t="shared" si="15"/>
        <v>0.20833333333333334</v>
      </c>
    </row>
    <row r="221" spans="1:5" x14ac:dyDescent="0.25">
      <c r="A221" s="1">
        <f t="shared" si="12"/>
        <v>42855</v>
      </c>
      <c r="B221" s="1">
        <f t="shared" si="13"/>
        <v>42826</v>
      </c>
      <c r="C221" s="37">
        <f>IFERROR(INDEX([1]FED_FUNDS!$B:$B,MATCH($A221,[1]FED_FUNDS!$A:$A,0)),"")</f>
        <v>1</v>
      </c>
      <c r="D221" s="2">
        <f t="shared" si="14"/>
        <v>0.91666666666666663</v>
      </c>
      <c r="E221" s="2">
        <f t="shared" si="15"/>
        <v>0.22916666666666666</v>
      </c>
    </row>
    <row r="222" spans="1:5" x14ac:dyDescent="0.25">
      <c r="A222" s="1">
        <f t="shared" si="12"/>
        <v>42886</v>
      </c>
      <c r="B222" s="1">
        <f t="shared" si="13"/>
        <v>42856</v>
      </c>
      <c r="C222" s="37">
        <f>IFERROR(INDEX([1]FED_FUNDS!$B:$B,MATCH($A222,[1]FED_FUNDS!$A:$A,0)),"")</f>
        <v>1</v>
      </c>
      <c r="D222" s="2">
        <f t="shared" si="14"/>
        <v>1</v>
      </c>
      <c r="E222" s="2">
        <f t="shared" si="15"/>
        <v>0.25</v>
      </c>
    </row>
    <row r="223" spans="1:5" x14ac:dyDescent="0.25">
      <c r="A223" s="1">
        <f t="shared" si="12"/>
        <v>42916</v>
      </c>
      <c r="B223" s="1">
        <f t="shared" si="13"/>
        <v>42887</v>
      </c>
      <c r="C223" s="37">
        <f>IFERROR(INDEX([1]FED_FUNDS!$B:$B,MATCH($A223,[1]FED_FUNDS!$A:$A,0)),"")</f>
        <v>1.25</v>
      </c>
      <c r="D223" s="2">
        <f t="shared" si="14"/>
        <v>1.0833333333333333</v>
      </c>
      <c r="E223" s="2">
        <f t="shared" si="15"/>
        <v>0.27083333333333331</v>
      </c>
    </row>
    <row r="224" spans="1:5" x14ac:dyDescent="0.25">
      <c r="A224" s="1">
        <f t="shared" si="12"/>
        <v>42947</v>
      </c>
      <c r="B224" s="1">
        <f t="shared" si="13"/>
        <v>42917</v>
      </c>
      <c r="C224" s="37">
        <f>IFERROR(INDEX([1]FED_FUNDS!$B:$B,MATCH($A224,[1]FED_FUNDS!$A:$A,0)),"")</f>
        <v>1.25</v>
      </c>
      <c r="D224" s="2">
        <f t="shared" si="14"/>
        <v>1.1666666666666667</v>
      </c>
      <c r="E224" s="2">
        <f t="shared" si="15"/>
        <v>0.29166666666666669</v>
      </c>
    </row>
    <row r="225" spans="1:5" x14ac:dyDescent="0.25">
      <c r="A225" s="1">
        <f t="shared" si="12"/>
        <v>42978</v>
      </c>
      <c r="B225" s="1">
        <f t="shared" si="13"/>
        <v>42948</v>
      </c>
      <c r="C225" s="37">
        <f>IFERROR(INDEX([1]FED_FUNDS!$B:$B,MATCH($A225,[1]FED_FUNDS!$A:$A,0)),"")</f>
        <v>1.25</v>
      </c>
      <c r="D225" s="2">
        <f t="shared" si="14"/>
        <v>1.25</v>
      </c>
      <c r="E225" s="2">
        <f t="shared" si="15"/>
        <v>0.3125</v>
      </c>
    </row>
    <row r="226" spans="1:5" x14ac:dyDescent="0.25">
      <c r="A226" s="1">
        <f t="shared" si="12"/>
        <v>43008</v>
      </c>
      <c r="B226" s="1">
        <f t="shared" si="13"/>
        <v>42979</v>
      </c>
      <c r="C226" s="37">
        <f>IFERROR(INDEX([1]FED_FUNDS!$B:$B,MATCH($A226,[1]FED_FUNDS!$A:$A,0)),"")</f>
        <v>1.25</v>
      </c>
      <c r="D226" s="2">
        <f t="shared" si="14"/>
        <v>1.25</v>
      </c>
      <c r="E226" s="2">
        <f t="shared" si="15"/>
        <v>0.3125</v>
      </c>
    </row>
    <row r="227" spans="1:5" x14ac:dyDescent="0.25">
      <c r="A227" s="1">
        <f t="shared" si="12"/>
        <v>43039</v>
      </c>
      <c r="B227" s="1">
        <f t="shared" si="13"/>
        <v>43009</v>
      </c>
      <c r="C227" s="37">
        <f>IFERROR(INDEX([1]FED_FUNDS!$B:$B,MATCH($A227,[1]FED_FUNDS!$A:$A,0)),"")</f>
        <v>1.25</v>
      </c>
      <c r="D227" s="2">
        <f t="shared" si="14"/>
        <v>1.25</v>
      </c>
      <c r="E227" s="2">
        <f t="shared" si="15"/>
        <v>0.3125</v>
      </c>
    </row>
    <row r="228" spans="1:5" x14ac:dyDescent="0.25">
      <c r="A228" s="1">
        <f t="shared" si="12"/>
        <v>43069</v>
      </c>
      <c r="B228" s="1">
        <f t="shared" si="13"/>
        <v>43040</v>
      </c>
      <c r="C228" s="37">
        <f>IFERROR(INDEX([1]FED_FUNDS!$B:$B,MATCH($A228,[1]FED_FUNDS!$A:$A,0)),"")</f>
        <v>1.25</v>
      </c>
      <c r="D228" s="2">
        <f t="shared" si="14"/>
        <v>1.25</v>
      </c>
      <c r="E228" s="2">
        <f t="shared" si="15"/>
        <v>0.3125</v>
      </c>
    </row>
    <row r="229" spans="1:5" x14ac:dyDescent="0.25">
      <c r="A229" s="1">
        <f t="shared" si="12"/>
        <v>43100</v>
      </c>
      <c r="B229" s="1">
        <f t="shared" si="13"/>
        <v>43070</v>
      </c>
      <c r="C229" s="37">
        <f>IFERROR(INDEX([1]FED_FUNDS!$B:$B,MATCH($A229,[1]FED_FUNDS!$A:$A,0)),"")</f>
        <v>1.5</v>
      </c>
      <c r="D229" s="2">
        <f t="shared" si="14"/>
        <v>1.3333333333333333</v>
      </c>
      <c r="E229" s="2">
        <f t="shared" si="15"/>
        <v>0.33333333333333331</v>
      </c>
    </row>
    <row r="230" spans="1:5" x14ac:dyDescent="0.25">
      <c r="A230" s="1">
        <f t="shared" si="12"/>
        <v>43131</v>
      </c>
      <c r="B230" s="1">
        <f t="shared" si="13"/>
        <v>43101</v>
      </c>
      <c r="C230" s="37">
        <f>IFERROR(INDEX([1]FED_FUNDS!$B:$B,MATCH($A230,[1]FED_FUNDS!$A:$A,0)),"")</f>
        <v>1.5</v>
      </c>
      <c r="D230" s="2">
        <f t="shared" si="14"/>
        <v>1.4166666666666667</v>
      </c>
      <c r="E230" s="2">
        <f t="shared" si="15"/>
        <v>0.35416666666666669</v>
      </c>
    </row>
    <row r="231" spans="1:5" x14ac:dyDescent="0.25">
      <c r="A231" s="1">
        <f t="shared" si="12"/>
        <v>43159</v>
      </c>
      <c r="B231" s="1">
        <f t="shared" si="13"/>
        <v>43132</v>
      </c>
      <c r="C231" s="37">
        <f>IFERROR(INDEX([1]FED_FUNDS!$B:$B,MATCH($A231,[1]FED_FUNDS!$A:$A,0)),"")</f>
        <v>1.5</v>
      </c>
      <c r="D231" s="2">
        <f t="shared" si="14"/>
        <v>1.5</v>
      </c>
      <c r="E231" s="2">
        <f t="shared" si="15"/>
        <v>0.375</v>
      </c>
    </row>
    <row r="232" spans="1:5" x14ac:dyDescent="0.25">
      <c r="A232" s="1">
        <f t="shared" si="12"/>
        <v>43190</v>
      </c>
      <c r="B232" s="1">
        <f t="shared" si="13"/>
        <v>43160</v>
      </c>
      <c r="C232" s="37">
        <f>IFERROR(INDEX([1]FED_FUNDS!$B:$B,MATCH($A232,[1]FED_FUNDS!$A:$A,0)),"")</f>
        <v>1.75</v>
      </c>
      <c r="D232" s="2">
        <f t="shared" si="14"/>
        <v>1.5833333333333333</v>
      </c>
      <c r="E232" s="2">
        <f t="shared" si="15"/>
        <v>0.39583333333333331</v>
      </c>
    </row>
    <row r="233" spans="1:5" x14ac:dyDescent="0.25">
      <c r="A233" s="1">
        <f t="shared" si="12"/>
        <v>43220</v>
      </c>
      <c r="B233" s="1">
        <f t="shared" si="13"/>
        <v>43191</v>
      </c>
      <c r="C233" s="37">
        <f>IFERROR(INDEX([1]FED_FUNDS!$B:$B,MATCH($A233,[1]FED_FUNDS!$A:$A,0)),"")</f>
        <v>1.75</v>
      </c>
      <c r="D233" s="2">
        <f t="shared" si="14"/>
        <v>1.6666666666666667</v>
      </c>
      <c r="E233" s="2">
        <f t="shared" si="15"/>
        <v>0.41666666666666669</v>
      </c>
    </row>
    <row r="234" spans="1:5" x14ac:dyDescent="0.25">
      <c r="A234" s="1">
        <f t="shared" si="12"/>
        <v>43251</v>
      </c>
      <c r="B234" s="1">
        <f t="shared" si="13"/>
        <v>43221</v>
      </c>
      <c r="C234" s="37">
        <f>IFERROR(INDEX([1]FED_FUNDS!$B:$B,MATCH($A234,[1]FED_FUNDS!$A:$A,0)),"")</f>
        <v>1.75</v>
      </c>
      <c r="D234" s="2">
        <f t="shared" si="14"/>
        <v>1.75</v>
      </c>
      <c r="E234" s="2">
        <f t="shared" si="15"/>
        <v>0.4375</v>
      </c>
    </row>
    <row r="235" spans="1:5" x14ac:dyDescent="0.25">
      <c r="A235" s="1">
        <f t="shared" si="12"/>
        <v>43281</v>
      </c>
      <c r="B235" s="1">
        <f t="shared" si="13"/>
        <v>43252</v>
      </c>
      <c r="C235" s="37">
        <f>IFERROR(INDEX([1]FED_FUNDS!$B:$B,MATCH($A235,[1]FED_FUNDS!$A:$A,0)),"")</f>
        <v>2</v>
      </c>
      <c r="D235" s="2">
        <f t="shared" si="14"/>
        <v>1.8333333333333333</v>
      </c>
      <c r="E235" s="2">
        <f t="shared" si="15"/>
        <v>0.45833333333333331</v>
      </c>
    </row>
    <row r="236" spans="1:5" x14ac:dyDescent="0.25">
      <c r="A236" s="1">
        <f t="shared" si="12"/>
        <v>43312</v>
      </c>
      <c r="B236" s="1">
        <f t="shared" si="13"/>
        <v>43282</v>
      </c>
      <c r="C236" s="37">
        <f>IFERROR(INDEX([1]FED_FUNDS!$B:$B,MATCH($A236,[1]FED_FUNDS!$A:$A,0)),"")</f>
        <v>2</v>
      </c>
      <c r="D236" s="2">
        <f t="shared" si="14"/>
        <v>1.9166666666666667</v>
      </c>
      <c r="E236" s="2">
        <f t="shared" si="15"/>
        <v>0.47916666666666669</v>
      </c>
    </row>
    <row r="237" spans="1:5" x14ac:dyDescent="0.25">
      <c r="A237" s="1">
        <f t="shared" si="12"/>
        <v>43343</v>
      </c>
      <c r="B237" s="1">
        <f t="shared" si="13"/>
        <v>43313</v>
      </c>
      <c r="C237" s="37">
        <f>IFERROR(INDEX([1]FED_FUNDS!$B:$B,MATCH($A237,[1]FED_FUNDS!$A:$A,0)),"")</f>
        <v>2</v>
      </c>
      <c r="D237" s="2">
        <f t="shared" si="14"/>
        <v>2</v>
      </c>
      <c r="E237" s="2">
        <f t="shared" si="15"/>
        <v>0.5</v>
      </c>
    </row>
    <row r="238" spans="1:5" x14ac:dyDescent="0.25">
      <c r="A238" s="1">
        <f t="shared" si="12"/>
        <v>43373</v>
      </c>
      <c r="B238" s="1">
        <f t="shared" si="13"/>
        <v>43344</v>
      </c>
      <c r="C238" s="37">
        <f>IFERROR(INDEX([1]FED_FUNDS!$B:$B,MATCH($A238,[1]FED_FUNDS!$A:$A,0)),"")</f>
        <v>2.25</v>
      </c>
      <c r="D238" s="2">
        <f t="shared" si="14"/>
        <v>2.0833333333333335</v>
      </c>
      <c r="E238" s="2">
        <f t="shared" si="15"/>
        <v>0.52083333333333337</v>
      </c>
    </row>
    <row r="239" spans="1:5" x14ac:dyDescent="0.25">
      <c r="A239" s="1">
        <f t="shared" si="12"/>
        <v>43404</v>
      </c>
      <c r="B239" s="1">
        <f t="shared" si="13"/>
        <v>43374</v>
      </c>
      <c r="C239" s="37">
        <f>IFERROR(INDEX([1]FED_FUNDS!$B:$B,MATCH($A239,[1]FED_FUNDS!$A:$A,0)),"")</f>
        <v>2.25</v>
      </c>
      <c r="D239" s="2">
        <f t="shared" si="14"/>
        <v>2.1666666666666665</v>
      </c>
      <c r="E239" s="2">
        <f t="shared" si="15"/>
        <v>0.54166666666666663</v>
      </c>
    </row>
    <row r="240" spans="1:5" x14ac:dyDescent="0.25">
      <c r="A240" s="1">
        <f t="shared" si="12"/>
        <v>43434</v>
      </c>
      <c r="B240" s="1">
        <f t="shared" si="13"/>
        <v>43405</v>
      </c>
      <c r="C240" s="37">
        <f>IFERROR(INDEX([1]FED_FUNDS!$B:$B,MATCH($A240,[1]FED_FUNDS!$A:$A,0)),"")</f>
        <v>2.25</v>
      </c>
      <c r="D240" s="2">
        <f t="shared" si="14"/>
        <v>2.25</v>
      </c>
      <c r="E240" s="2">
        <f t="shared" si="15"/>
        <v>0.5625</v>
      </c>
    </row>
    <row r="241" spans="1:5" x14ac:dyDescent="0.25">
      <c r="A241" s="1">
        <f t="shared" si="12"/>
        <v>43465</v>
      </c>
      <c r="B241" s="1">
        <f t="shared" si="13"/>
        <v>43435</v>
      </c>
      <c r="C241" s="37">
        <f>IFERROR(INDEX([1]FED_FUNDS!$B:$B,MATCH($A241,[1]FED_FUNDS!$A:$A,0)),"")</f>
        <v>2.5</v>
      </c>
      <c r="D241" s="2">
        <f t="shared" si="14"/>
        <v>2.3333333333333335</v>
      </c>
      <c r="E241" s="2">
        <f t="shared" si="15"/>
        <v>0.58333333333333337</v>
      </c>
    </row>
    <row r="242" spans="1:5" x14ac:dyDescent="0.25">
      <c r="A242" s="1">
        <f t="shared" si="12"/>
        <v>43496</v>
      </c>
      <c r="B242" s="1">
        <f t="shared" si="13"/>
        <v>43466</v>
      </c>
      <c r="C242" s="37">
        <f>IFERROR(INDEX([1]FED_FUNDS!$B:$B,MATCH($A242,[1]FED_FUNDS!$A:$A,0)),"")</f>
        <v>2.5</v>
      </c>
      <c r="D242" s="2">
        <f t="shared" si="14"/>
        <v>2.4166666666666665</v>
      </c>
      <c r="E242" s="2">
        <f t="shared" si="15"/>
        <v>0.60416666666666663</v>
      </c>
    </row>
    <row r="243" spans="1:5" x14ac:dyDescent="0.25">
      <c r="A243" s="1">
        <f t="shared" si="12"/>
        <v>43524</v>
      </c>
      <c r="B243" s="1">
        <f t="shared" si="13"/>
        <v>43497</v>
      </c>
      <c r="C243" s="37">
        <f>IFERROR(INDEX([1]FED_FUNDS!$B:$B,MATCH($A243,[1]FED_FUNDS!$A:$A,0)),"")</f>
        <v>2.5</v>
      </c>
      <c r="D243" s="2">
        <f t="shared" si="14"/>
        <v>2.5</v>
      </c>
      <c r="E243" s="2">
        <f t="shared" si="15"/>
        <v>0.625</v>
      </c>
    </row>
    <row r="244" spans="1:5" x14ac:dyDescent="0.25">
      <c r="A244" s="1">
        <f t="shared" si="12"/>
        <v>43555</v>
      </c>
      <c r="B244" s="1">
        <f t="shared" si="13"/>
        <v>43525</v>
      </c>
      <c r="C244" s="37">
        <f>IFERROR(INDEX([1]FED_FUNDS!$B:$B,MATCH($A244,[1]FED_FUNDS!$A:$A,0)),"")</f>
        <v>2.5</v>
      </c>
      <c r="D244" s="2">
        <f t="shared" si="14"/>
        <v>2.5</v>
      </c>
      <c r="E244" s="2">
        <f t="shared" si="15"/>
        <v>0.625</v>
      </c>
    </row>
    <row r="245" spans="1:5" x14ac:dyDescent="0.25">
      <c r="A245" s="1">
        <f t="shared" si="12"/>
        <v>43585</v>
      </c>
      <c r="B245" s="1">
        <f t="shared" si="13"/>
        <v>43556</v>
      </c>
      <c r="C245" s="37">
        <f>IFERROR(INDEX([1]FED_FUNDS!$B:$B,MATCH($A245,[1]FED_FUNDS!$A:$A,0)),"")</f>
        <v>2.5</v>
      </c>
      <c r="D245" s="2">
        <f t="shared" si="14"/>
        <v>2.5</v>
      </c>
      <c r="E245" s="2">
        <f t="shared" si="15"/>
        <v>0.625</v>
      </c>
    </row>
    <row r="246" spans="1:5" x14ac:dyDescent="0.25">
      <c r="A246" s="1">
        <f t="shared" si="12"/>
        <v>43616</v>
      </c>
      <c r="B246" s="1">
        <f t="shared" si="13"/>
        <v>43586</v>
      </c>
      <c r="C246" s="37">
        <f>IFERROR(INDEX([1]FED_FUNDS!$B:$B,MATCH($A246,[1]FED_FUNDS!$A:$A,0)),"")</f>
        <v>2.5</v>
      </c>
      <c r="D246" s="2">
        <f t="shared" si="14"/>
        <v>2.5</v>
      </c>
      <c r="E246" s="2">
        <f t="shared" si="15"/>
        <v>0.625</v>
      </c>
    </row>
    <row r="247" spans="1:5" x14ac:dyDescent="0.25">
      <c r="A247" s="1">
        <f t="shared" si="12"/>
        <v>43646</v>
      </c>
      <c r="B247" s="1">
        <f t="shared" si="13"/>
        <v>43617</v>
      </c>
      <c r="C247" s="37">
        <f>IFERROR(INDEX([1]FED_FUNDS!$B:$B,MATCH($A247,[1]FED_FUNDS!$A:$A,0)),"")</f>
        <v>2.5</v>
      </c>
      <c r="D247" s="2">
        <f t="shared" si="14"/>
        <v>2.5</v>
      </c>
      <c r="E247" s="2">
        <f t="shared" si="15"/>
        <v>0.625</v>
      </c>
    </row>
    <row r="248" spans="1:5" x14ac:dyDescent="0.25">
      <c r="A248" s="1">
        <f t="shared" si="12"/>
        <v>43677</v>
      </c>
      <c r="B248" s="1">
        <f t="shared" si="13"/>
        <v>43647</v>
      </c>
      <c r="C248" s="37">
        <f>IFERROR(INDEX([1]FED_FUNDS!$B:$B,MATCH($A248,[1]FED_FUNDS!$A:$A,0)),"")</f>
        <v>2.5</v>
      </c>
      <c r="D248" s="2">
        <f t="shared" si="14"/>
        <v>2.5</v>
      </c>
      <c r="E248" s="2">
        <f t="shared" si="15"/>
        <v>0.625</v>
      </c>
    </row>
    <row r="249" spans="1:5" x14ac:dyDescent="0.25">
      <c r="A249" s="1">
        <f t="shared" si="12"/>
        <v>43708</v>
      </c>
      <c r="B249" s="1">
        <f t="shared" si="13"/>
        <v>43678</v>
      </c>
      <c r="C249" s="37">
        <f>IFERROR(INDEX([1]FED_FUNDS!$B:$B,MATCH($A249,[1]FED_FUNDS!$A:$A,0)),"")</f>
        <v>2.25</v>
      </c>
      <c r="D249" s="2">
        <f t="shared" si="14"/>
        <v>2.4166666666666665</v>
      </c>
      <c r="E249" s="2">
        <f t="shared" si="15"/>
        <v>0.60416666666666663</v>
      </c>
    </row>
    <row r="250" spans="1:5" x14ac:dyDescent="0.25">
      <c r="A250" s="1">
        <f t="shared" si="12"/>
        <v>43738</v>
      </c>
      <c r="B250" s="1">
        <f t="shared" si="13"/>
        <v>43709</v>
      </c>
      <c r="C250" s="37">
        <f>IFERROR(INDEX([1]FED_FUNDS!$B:$B,MATCH($A250,[1]FED_FUNDS!$A:$A,0)),"")</f>
        <v>2</v>
      </c>
      <c r="D250" s="2">
        <f t="shared" si="14"/>
        <v>2.25</v>
      </c>
      <c r="E250" s="2">
        <f t="shared" si="15"/>
        <v>0.5625</v>
      </c>
    </row>
    <row r="251" spans="1:5" x14ac:dyDescent="0.25">
      <c r="A251" s="1">
        <f t="shared" si="12"/>
        <v>43769</v>
      </c>
      <c r="B251" s="1">
        <f t="shared" si="13"/>
        <v>43739</v>
      </c>
      <c r="C251" s="37">
        <f>IFERROR(INDEX([1]FED_FUNDS!$B:$B,MATCH($A251,[1]FED_FUNDS!$A:$A,0)),"")</f>
        <v>1.75</v>
      </c>
      <c r="D251" s="2">
        <f t="shared" si="14"/>
        <v>2</v>
      </c>
      <c r="E251" s="2">
        <f t="shared" si="15"/>
        <v>0.5</v>
      </c>
    </row>
    <row r="252" spans="1:5" x14ac:dyDescent="0.25">
      <c r="A252" s="1">
        <f t="shared" si="12"/>
        <v>43799</v>
      </c>
      <c r="B252" s="1">
        <f t="shared" si="13"/>
        <v>43770</v>
      </c>
      <c r="C252" s="37">
        <f>IFERROR(INDEX([1]FED_FUNDS!$B:$B,MATCH($A252,[1]FED_FUNDS!$A:$A,0)),"")</f>
        <v>1.75</v>
      </c>
      <c r="D252" s="2">
        <f t="shared" si="14"/>
        <v>1.8333333333333333</v>
      </c>
      <c r="E252" s="2">
        <f t="shared" si="15"/>
        <v>0.45833333333333331</v>
      </c>
    </row>
    <row r="253" spans="1:5" x14ac:dyDescent="0.25">
      <c r="A253" s="1">
        <f t="shared" si="12"/>
        <v>43830</v>
      </c>
      <c r="B253" s="1">
        <f t="shared" si="13"/>
        <v>43800</v>
      </c>
      <c r="C253" s="37">
        <f>IFERROR(INDEX([1]FED_FUNDS!$B:$B,MATCH($A253,[1]FED_FUNDS!$A:$A,0)),"")</f>
        <v>1.75</v>
      </c>
      <c r="D253" s="2">
        <f t="shared" si="14"/>
        <v>1.75</v>
      </c>
      <c r="E253" s="2">
        <f t="shared" si="15"/>
        <v>0.4375</v>
      </c>
    </row>
    <row r="254" spans="1:5" x14ac:dyDescent="0.25">
      <c r="A254" s="1">
        <f t="shared" si="12"/>
        <v>43861</v>
      </c>
      <c r="B254" s="1">
        <f t="shared" si="13"/>
        <v>43831</v>
      </c>
      <c r="C254" s="37">
        <f>IFERROR(INDEX([1]FED_FUNDS!$B:$B,MATCH($A254,[1]FED_FUNDS!$A:$A,0)),"")</f>
        <v>1.75</v>
      </c>
      <c r="D254" s="2">
        <f t="shared" si="14"/>
        <v>1.75</v>
      </c>
      <c r="E254" s="2">
        <f t="shared" si="15"/>
        <v>0.4375</v>
      </c>
    </row>
    <row r="255" spans="1:5" x14ac:dyDescent="0.25">
      <c r="A255" s="1">
        <f t="shared" si="12"/>
        <v>43890</v>
      </c>
      <c r="B255" s="1">
        <f t="shared" si="13"/>
        <v>43862</v>
      </c>
      <c r="C255" s="37">
        <f>IFERROR(INDEX([1]FED_FUNDS!$B:$B,MATCH($A255,[1]FED_FUNDS!$A:$A,0)),"")</f>
        <v>1.75</v>
      </c>
      <c r="D255" s="2">
        <f t="shared" si="14"/>
        <v>1.75</v>
      </c>
      <c r="E255" s="2">
        <f t="shared" si="15"/>
        <v>0.4375</v>
      </c>
    </row>
    <row r="256" spans="1:5" x14ac:dyDescent="0.25">
      <c r="A256" s="1">
        <f t="shared" si="12"/>
        <v>43921</v>
      </c>
      <c r="B256" s="1">
        <f t="shared" si="13"/>
        <v>43891</v>
      </c>
      <c r="C256" s="37">
        <f>IFERROR(INDEX([1]FED_FUNDS!$B:$B,MATCH($A256,[1]FED_FUNDS!$A:$A,0)),"")</f>
        <v>0.25</v>
      </c>
      <c r="D256" s="2">
        <f t="shared" si="14"/>
        <v>1.25</v>
      </c>
      <c r="E256" s="2">
        <f t="shared" si="15"/>
        <v>0.3125</v>
      </c>
    </row>
    <row r="257" spans="1:5" x14ac:dyDescent="0.25">
      <c r="A257" s="1">
        <f t="shared" si="12"/>
        <v>43951</v>
      </c>
      <c r="B257" s="1">
        <f t="shared" si="13"/>
        <v>43922</v>
      </c>
      <c r="C257" s="37">
        <f>IFERROR(INDEX([1]FED_FUNDS!$B:$B,MATCH($A257,[1]FED_FUNDS!$A:$A,0)),"")</f>
        <v>0.25</v>
      </c>
      <c r="D257" s="2">
        <f t="shared" si="14"/>
        <v>0.75</v>
      </c>
      <c r="E257" s="2">
        <f t="shared" si="15"/>
        <v>0.1875</v>
      </c>
    </row>
    <row r="258" spans="1:5" x14ac:dyDescent="0.25">
      <c r="A258" s="1">
        <f t="shared" si="12"/>
        <v>43982</v>
      </c>
      <c r="B258" s="1">
        <f t="shared" si="13"/>
        <v>43952</v>
      </c>
      <c r="C258" s="37">
        <f>IFERROR(INDEX([1]FED_FUNDS!$B:$B,MATCH($A258,[1]FED_FUNDS!$A:$A,0)),"")</f>
        <v>0.25</v>
      </c>
      <c r="D258" s="2">
        <f t="shared" si="14"/>
        <v>0.25</v>
      </c>
      <c r="E258" s="2">
        <f t="shared" si="15"/>
        <v>6.25E-2</v>
      </c>
    </row>
    <row r="259" spans="1:5" x14ac:dyDescent="0.25">
      <c r="A259" s="1">
        <f t="shared" si="12"/>
        <v>44012</v>
      </c>
      <c r="B259" s="1">
        <f t="shared" si="13"/>
        <v>43983</v>
      </c>
      <c r="C259" s="37">
        <f>IFERROR(INDEX([1]FED_FUNDS!$B:$B,MATCH($A259,[1]FED_FUNDS!$A:$A,0)),"")</f>
        <v>0.25</v>
      </c>
      <c r="D259" s="2">
        <f t="shared" si="14"/>
        <v>0.25</v>
      </c>
      <c r="E259" s="2">
        <f t="shared" si="15"/>
        <v>6.25E-2</v>
      </c>
    </row>
    <row r="260" spans="1:5" x14ac:dyDescent="0.25">
      <c r="A260" s="1">
        <f t="shared" si="12"/>
        <v>44043</v>
      </c>
      <c r="B260" s="1">
        <f t="shared" si="13"/>
        <v>44013</v>
      </c>
      <c r="C260" s="37">
        <f>IFERROR(INDEX([1]FED_FUNDS!$B:$B,MATCH($A260,[1]FED_FUNDS!$A:$A,0)),"")</f>
        <v>0.25</v>
      </c>
      <c r="D260" s="2">
        <f t="shared" si="14"/>
        <v>0.25</v>
      </c>
      <c r="E260" s="2">
        <f t="shared" si="15"/>
        <v>6.25E-2</v>
      </c>
    </row>
    <row r="261" spans="1:5" x14ac:dyDescent="0.25">
      <c r="A261" s="1">
        <f t="shared" ref="A261:A324" si="16">EOMONTH(B261,0)</f>
        <v>44074</v>
      </c>
      <c r="B261" s="1">
        <f t="shared" si="13"/>
        <v>44044</v>
      </c>
      <c r="C261" s="37">
        <f>IFERROR(INDEX([1]FED_FUNDS!$B:$B,MATCH($A261,[1]FED_FUNDS!$A:$A,0)),"")</f>
        <v>0.25</v>
      </c>
      <c r="D261" s="2">
        <f t="shared" si="14"/>
        <v>0.25</v>
      </c>
      <c r="E261" s="2">
        <f t="shared" si="15"/>
        <v>6.25E-2</v>
      </c>
    </row>
    <row r="262" spans="1:5" x14ac:dyDescent="0.25">
      <c r="A262" s="1">
        <f t="shared" si="16"/>
        <v>44104</v>
      </c>
      <c r="B262" s="1">
        <f t="shared" ref="B262:B265" si="17">EDATE(B261,1)</f>
        <v>44075</v>
      </c>
      <c r="C262" s="37">
        <f>IFERROR(INDEX([1]FED_FUNDS!$B:$B,MATCH($A262,[1]FED_FUNDS!$A:$A,0)),"")</f>
        <v>0.25</v>
      </c>
      <c r="D262" s="2">
        <f t="shared" ref="D262:D268" si="18">IFERROR(AVERAGE(C260:C262),"")</f>
        <v>0.25</v>
      </c>
      <c r="E262" s="2">
        <f t="shared" si="15"/>
        <v>6.25E-2</v>
      </c>
    </row>
    <row r="263" spans="1:5" x14ac:dyDescent="0.25">
      <c r="A263" s="1">
        <f t="shared" si="16"/>
        <v>44135</v>
      </c>
      <c r="B263" s="1">
        <f t="shared" si="17"/>
        <v>44105</v>
      </c>
      <c r="C263" s="37">
        <f>IFERROR(INDEX([1]FED_FUNDS!$B:$B,MATCH($A263,[1]FED_FUNDS!$A:$A,0)),"")</f>
        <v>0.25</v>
      </c>
      <c r="D263" s="2">
        <f t="shared" si="18"/>
        <v>0.25</v>
      </c>
      <c r="E263" s="2">
        <f t="shared" ref="E263:E326" si="19">IFERROR(D263/4,"")</f>
        <v>6.25E-2</v>
      </c>
    </row>
    <row r="264" spans="1:5" x14ac:dyDescent="0.25">
      <c r="A264" s="1">
        <f t="shared" si="16"/>
        <v>44165</v>
      </c>
      <c r="B264" s="1">
        <f t="shared" si="17"/>
        <v>44136</v>
      </c>
      <c r="C264" s="37">
        <f>IFERROR(INDEX([1]FED_FUNDS!$B:$B,MATCH($A264,[1]FED_FUNDS!$A:$A,0)),"")</f>
        <v>0.25</v>
      </c>
      <c r="D264" s="2">
        <f t="shared" si="18"/>
        <v>0.25</v>
      </c>
      <c r="E264" s="2">
        <f t="shared" si="19"/>
        <v>6.25E-2</v>
      </c>
    </row>
    <row r="265" spans="1:5" x14ac:dyDescent="0.25">
      <c r="A265" s="1">
        <f t="shared" si="16"/>
        <v>44196</v>
      </c>
      <c r="B265" s="1">
        <f t="shared" si="17"/>
        <v>44166</v>
      </c>
      <c r="C265" s="37">
        <f>IFERROR(INDEX([1]FED_FUNDS!$B:$B,MATCH($A265,[1]FED_FUNDS!$A:$A,0)),"")</f>
        <v>0.25</v>
      </c>
      <c r="D265" s="2">
        <f t="shared" si="18"/>
        <v>0.25</v>
      </c>
      <c r="E265" s="2">
        <f t="shared" si="19"/>
        <v>6.25E-2</v>
      </c>
    </row>
    <row r="266" spans="1:5" x14ac:dyDescent="0.25">
      <c r="A266" s="1">
        <f t="shared" si="16"/>
        <v>44227</v>
      </c>
      <c r="B266" s="1">
        <f t="shared" ref="B266:B288" si="20">EDATE(B265,1)</f>
        <v>44197</v>
      </c>
      <c r="C266" s="37">
        <f>IFERROR(INDEX([1]FED_FUNDS!$B:$B,MATCH($A266,[1]FED_FUNDS!$A:$A,0)),"")</f>
        <v>0.25</v>
      </c>
      <c r="D266" s="2">
        <f t="shared" si="18"/>
        <v>0.25</v>
      </c>
      <c r="E266" s="2">
        <f t="shared" si="19"/>
        <v>6.25E-2</v>
      </c>
    </row>
    <row r="267" spans="1:5" x14ac:dyDescent="0.25">
      <c r="A267" s="1">
        <f t="shared" si="16"/>
        <v>44255</v>
      </c>
      <c r="B267" s="1">
        <f t="shared" si="20"/>
        <v>44228</v>
      </c>
      <c r="C267" s="37">
        <f>IFERROR(INDEX([1]FED_FUNDS!$B:$B,MATCH($A267,[1]FED_FUNDS!$A:$A,0)),"")</f>
        <v>0.25</v>
      </c>
      <c r="D267" s="2">
        <f t="shared" si="18"/>
        <v>0.25</v>
      </c>
      <c r="E267" s="2">
        <f t="shared" si="19"/>
        <v>6.25E-2</v>
      </c>
    </row>
    <row r="268" spans="1:5" x14ac:dyDescent="0.25">
      <c r="A268" s="1">
        <f t="shared" si="16"/>
        <v>44286</v>
      </c>
      <c r="B268" s="1">
        <f t="shared" si="20"/>
        <v>44256</v>
      </c>
      <c r="C268" s="37">
        <f>IFERROR(INDEX([1]FED_FUNDS!$B:$B,MATCH($A268,[1]FED_FUNDS!$A:$A,0)),"")</f>
        <v>0.25</v>
      </c>
      <c r="D268" s="2">
        <f t="shared" si="18"/>
        <v>0.25</v>
      </c>
      <c r="E268" s="2">
        <f t="shared" si="19"/>
        <v>6.25E-2</v>
      </c>
    </row>
    <row r="269" spans="1:5" x14ac:dyDescent="0.25">
      <c r="A269" s="1">
        <f t="shared" si="16"/>
        <v>44316</v>
      </c>
      <c r="B269" s="1">
        <f t="shared" si="20"/>
        <v>44287</v>
      </c>
      <c r="C269" s="37">
        <f>IFERROR(INDEX([1]FED_FUNDS!$B:$B,MATCH($A269,[1]FED_FUNDS!$A:$A,0)),"")</f>
        <v>0.25</v>
      </c>
      <c r="D269" s="2">
        <f>IFERROR(AVERAGE(C267:C269),"")</f>
        <v>0.25</v>
      </c>
      <c r="E269" s="2">
        <f t="shared" si="19"/>
        <v>6.25E-2</v>
      </c>
    </row>
    <row r="270" spans="1:5" x14ac:dyDescent="0.25">
      <c r="A270" s="1">
        <f t="shared" si="16"/>
        <v>44347</v>
      </c>
      <c r="B270" s="1">
        <f t="shared" si="20"/>
        <v>44317</v>
      </c>
      <c r="C270" s="37">
        <f>IFERROR(INDEX([1]FED_FUNDS!$B:$B,MATCH($A270,[1]FED_FUNDS!$A:$A,0)),"")</f>
        <v>0.25</v>
      </c>
      <c r="D270" s="2">
        <f t="shared" ref="D270:D333" si="21">IFERROR(AVERAGE(C268:C270),"")</f>
        <v>0.25</v>
      </c>
      <c r="E270" s="2">
        <f t="shared" si="19"/>
        <v>6.25E-2</v>
      </c>
    </row>
    <row r="271" spans="1:5" x14ac:dyDescent="0.25">
      <c r="A271" s="1">
        <f t="shared" si="16"/>
        <v>44377</v>
      </c>
      <c r="B271" s="1">
        <f t="shared" si="20"/>
        <v>44348</v>
      </c>
      <c r="C271" s="37">
        <f>IFERROR(INDEX([1]FED_FUNDS!$B:$B,MATCH($A271,[1]FED_FUNDS!$A:$A,0)),"")</f>
        <v>0.25</v>
      </c>
      <c r="D271" s="2">
        <f t="shared" si="21"/>
        <v>0.25</v>
      </c>
      <c r="E271" s="2">
        <f t="shared" si="19"/>
        <v>6.25E-2</v>
      </c>
    </row>
    <row r="272" spans="1:5" x14ac:dyDescent="0.25">
      <c r="A272" s="1">
        <f t="shared" si="16"/>
        <v>44408</v>
      </c>
      <c r="B272" s="1">
        <f t="shared" si="20"/>
        <v>44378</v>
      </c>
      <c r="C272" s="37">
        <f>IFERROR(INDEX([1]FED_FUNDS!$B:$B,MATCH($A272,[1]FED_FUNDS!$A:$A,0)),"")</f>
        <v>0.25</v>
      </c>
      <c r="D272" s="2">
        <f t="shared" si="21"/>
        <v>0.25</v>
      </c>
      <c r="E272" s="2">
        <f t="shared" si="19"/>
        <v>6.25E-2</v>
      </c>
    </row>
    <row r="273" spans="1:5" x14ac:dyDescent="0.25">
      <c r="A273" s="1">
        <f t="shared" si="16"/>
        <v>44439</v>
      </c>
      <c r="B273" s="1">
        <f t="shared" si="20"/>
        <v>44409</v>
      </c>
      <c r="C273" s="37">
        <f>IFERROR(INDEX([1]FED_FUNDS!$B:$B,MATCH($A273,[1]FED_FUNDS!$A:$A,0)),"")</f>
        <v>0.25</v>
      </c>
      <c r="D273" s="2">
        <f t="shared" si="21"/>
        <v>0.25</v>
      </c>
      <c r="E273" s="2">
        <f t="shared" si="19"/>
        <v>6.25E-2</v>
      </c>
    </row>
    <row r="274" spans="1:5" x14ac:dyDescent="0.25">
      <c r="A274" s="1">
        <f t="shared" si="16"/>
        <v>44469</v>
      </c>
      <c r="B274" s="1">
        <f t="shared" si="20"/>
        <v>44440</v>
      </c>
      <c r="C274" s="37">
        <f>IFERROR(INDEX([1]FED_FUNDS!$B:$B,MATCH($A274,[1]FED_FUNDS!$A:$A,0)),"")</f>
        <v>0.25</v>
      </c>
      <c r="D274" s="2">
        <f t="shared" si="21"/>
        <v>0.25</v>
      </c>
      <c r="E274" s="2">
        <f t="shared" si="19"/>
        <v>6.25E-2</v>
      </c>
    </row>
    <row r="275" spans="1:5" x14ac:dyDescent="0.25">
      <c r="A275" s="1">
        <f t="shared" si="16"/>
        <v>44500</v>
      </c>
      <c r="B275" s="1">
        <f t="shared" si="20"/>
        <v>44470</v>
      </c>
      <c r="C275" s="37">
        <f>IFERROR(INDEX([1]FED_FUNDS!$B:$B,MATCH($A275,[1]FED_FUNDS!$A:$A,0)),"")</f>
        <v>0.25</v>
      </c>
      <c r="D275" s="2">
        <f t="shared" si="21"/>
        <v>0.25</v>
      </c>
      <c r="E275" s="2">
        <f t="shared" si="19"/>
        <v>6.25E-2</v>
      </c>
    </row>
    <row r="276" spans="1:5" x14ac:dyDescent="0.25">
      <c r="A276" s="1">
        <f t="shared" si="16"/>
        <v>44530</v>
      </c>
      <c r="B276" s="1">
        <f t="shared" si="20"/>
        <v>44501</v>
      </c>
      <c r="C276" s="37">
        <f>IFERROR(INDEX([1]FED_FUNDS!$B:$B,MATCH($A276,[1]FED_FUNDS!$A:$A,0)),"")</f>
        <v>0.25</v>
      </c>
      <c r="D276" s="2">
        <f t="shared" si="21"/>
        <v>0.25</v>
      </c>
      <c r="E276" s="2">
        <f t="shared" si="19"/>
        <v>6.25E-2</v>
      </c>
    </row>
    <row r="277" spans="1:5" x14ac:dyDescent="0.25">
      <c r="A277" s="1">
        <f t="shared" si="16"/>
        <v>44561</v>
      </c>
      <c r="B277" s="1">
        <f t="shared" si="20"/>
        <v>44531</v>
      </c>
      <c r="C277" s="37">
        <f>IFERROR(INDEX([1]FED_FUNDS!$B:$B,MATCH($A277,[1]FED_FUNDS!$A:$A,0)),"")</f>
        <v>0.25</v>
      </c>
      <c r="D277" s="2">
        <f t="shared" si="21"/>
        <v>0.25</v>
      </c>
      <c r="E277" s="2">
        <f t="shared" si="19"/>
        <v>6.25E-2</v>
      </c>
    </row>
    <row r="278" spans="1:5" x14ac:dyDescent="0.25">
      <c r="A278" s="1">
        <f t="shared" si="16"/>
        <v>44592</v>
      </c>
      <c r="B278" s="1">
        <f t="shared" si="20"/>
        <v>44562</v>
      </c>
      <c r="C278" s="37">
        <f>IFERROR(INDEX([1]FED_FUNDS!$B:$B,MATCH($A278,[1]FED_FUNDS!$A:$A,0)),"")</f>
        <v>0.25</v>
      </c>
      <c r="D278" s="2">
        <f t="shared" si="21"/>
        <v>0.25</v>
      </c>
      <c r="E278" s="2">
        <f t="shared" si="19"/>
        <v>6.25E-2</v>
      </c>
    </row>
    <row r="279" spans="1:5" x14ac:dyDescent="0.25">
      <c r="A279" s="1">
        <f t="shared" si="16"/>
        <v>44620</v>
      </c>
      <c r="B279" s="1">
        <f t="shared" si="20"/>
        <v>44593</v>
      </c>
      <c r="C279" s="37">
        <f>IFERROR(INDEX([1]FED_FUNDS!$B:$B,MATCH($A279,[1]FED_FUNDS!$A:$A,0)),"")</f>
        <v>0.25</v>
      </c>
      <c r="D279" s="2">
        <f t="shared" si="21"/>
        <v>0.25</v>
      </c>
      <c r="E279" s="2">
        <f t="shared" si="19"/>
        <v>6.25E-2</v>
      </c>
    </row>
    <row r="280" spans="1:5" x14ac:dyDescent="0.25">
      <c r="A280" s="1">
        <f t="shared" si="16"/>
        <v>44651</v>
      </c>
      <c r="B280" s="1">
        <f t="shared" si="20"/>
        <v>44621</v>
      </c>
      <c r="C280" s="37">
        <f>IFERROR(INDEX([1]FED_FUNDS!$B:$B,MATCH($A280,[1]FED_FUNDS!$A:$A,0)),"")</f>
        <v>0.5</v>
      </c>
      <c r="D280" s="2">
        <f t="shared" si="21"/>
        <v>0.33333333333333331</v>
      </c>
      <c r="E280" s="2">
        <f t="shared" si="19"/>
        <v>8.3333333333333329E-2</v>
      </c>
    </row>
    <row r="281" spans="1:5" x14ac:dyDescent="0.25">
      <c r="A281" s="1">
        <f t="shared" si="16"/>
        <v>44681</v>
      </c>
      <c r="B281" s="1">
        <f t="shared" si="20"/>
        <v>44652</v>
      </c>
      <c r="C281" s="37">
        <f>IFERROR(INDEX([1]FED_FUNDS!$B:$B,MATCH($A281,[1]FED_FUNDS!$A:$A,0)),"")</f>
        <v>0.5</v>
      </c>
      <c r="D281" s="2">
        <f t="shared" si="21"/>
        <v>0.41666666666666669</v>
      </c>
      <c r="E281" s="2">
        <f t="shared" si="19"/>
        <v>0.10416666666666667</v>
      </c>
    </row>
    <row r="282" spans="1:5" x14ac:dyDescent="0.25">
      <c r="A282" s="1">
        <f t="shared" si="16"/>
        <v>44712</v>
      </c>
      <c r="B282" s="1">
        <f t="shared" si="20"/>
        <v>44682</v>
      </c>
      <c r="C282" s="37">
        <f>IFERROR(INDEX([1]FED_FUNDS!$B:$B,MATCH($A282,[1]FED_FUNDS!$A:$A,0)),"")</f>
        <v>1</v>
      </c>
      <c r="D282" s="2">
        <f t="shared" si="21"/>
        <v>0.66666666666666663</v>
      </c>
      <c r="E282" s="2">
        <f t="shared" si="19"/>
        <v>0.16666666666666666</v>
      </c>
    </row>
    <row r="283" spans="1:5" x14ac:dyDescent="0.25">
      <c r="A283" s="1">
        <f t="shared" si="16"/>
        <v>44742</v>
      </c>
      <c r="B283" s="1">
        <f t="shared" si="20"/>
        <v>44713</v>
      </c>
      <c r="C283" s="37">
        <f>IFERROR(INDEX([1]FED_FUNDS!$B:$B,MATCH($A283,[1]FED_FUNDS!$A:$A,0)),"")</f>
        <v>1.75</v>
      </c>
      <c r="D283" s="2">
        <f t="shared" si="21"/>
        <v>1.0833333333333333</v>
      </c>
      <c r="E283" s="2">
        <f t="shared" si="19"/>
        <v>0.27083333333333331</v>
      </c>
    </row>
    <row r="284" spans="1:5" x14ac:dyDescent="0.25">
      <c r="A284" s="1">
        <f t="shared" si="16"/>
        <v>44773</v>
      </c>
      <c r="B284" s="1">
        <f t="shared" si="20"/>
        <v>44743</v>
      </c>
      <c r="C284" s="37">
        <f>IFERROR(INDEX([1]FED_FUNDS!$B:$B,MATCH($A284,[1]FED_FUNDS!$A:$A,0)),"")</f>
        <v>1.75</v>
      </c>
      <c r="D284" s="2">
        <f t="shared" si="21"/>
        <v>1.5</v>
      </c>
      <c r="E284" s="2">
        <f t="shared" si="19"/>
        <v>0.375</v>
      </c>
    </row>
    <row r="285" spans="1:5" x14ac:dyDescent="0.25">
      <c r="A285" s="1">
        <f t="shared" si="16"/>
        <v>44804</v>
      </c>
      <c r="B285" s="1">
        <f t="shared" si="20"/>
        <v>44774</v>
      </c>
      <c r="C285" s="37" t="str">
        <f>IFERROR(INDEX([1]FED_FUNDS!$B:$B,MATCH($A285,[1]FED_FUNDS!$A:$A,0)),"")</f>
        <v/>
      </c>
      <c r="D285" s="2">
        <f t="shared" si="21"/>
        <v>1.75</v>
      </c>
      <c r="E285" s="2">
        <f t="shared" si="19"/>
        <v>0.4375</v>
      </c>
    </row>
    <row r="286" spans="1:5" x14ac:dyDescent="0.25">
      <c r="A286" s="1">
        <f t="shared" si="16"/>
        <v>44834</v>
      </c>
      <c r="B286" s="1">
        <f t="shared" si="20"/>
        <v>44805</v>
      </c>
      <c r="C286" s="37" t="str">
        <f>IFERROR(INDEX([1]FED_FUNDS!$B:$B,MATCH($A286,[1]FED_FUNDS!$A:$A,0)),"")</f>
        <v/>
      </c>
      <c r="D286" s="2">
        <f t="shared" si="21"/>
        <v>1.75</v>
      </c>
      <c r="E286" s="2">
        <f t="shared" si="19"/>
        <v>0.4375</v>
      </c>
    </row>
    <row r="287" spans="1:5" x14ac:dyDescent="0.25">
      <c r="A287" s="1">
        <f t="shared" si="16"/>
        <v>44865</v>
      </c>
      <c r="B287" s="1">
        <f t="shared" si="20"/>
        <v>44835</v>
      </c>
      <c r="C287" s="37" t="str">
        <f>IFERROR(INDEX([1]FED_FUNDS!$B:$B,MATCH($A287,[1]FED_FUNDS!$A:$A,0)),"")</f>
        <v/>
      </c>
      <c r="D287" s="2" t="str">
        <f t="shared" si="21"/>
        <v/>
      </c>
      <c r="E287" s="2" t="str">
        <f t="shared" si="19"/>
        <v/>
      </c>
    </row>
    <row r="288" spans="1:5" x14ac:dyDescent="0.25">
      <c r="A288" s="1">
        <f t="shared" si="16"/>
        <v>44895</v>
      </c>
      <c r="B288" s="1">
        <f t="shared" si="20"/>
        <v>44866</v>
      </c>
      <c r="C288" s="37" t="str">
        <f>IFERROR(INDEX([1]FED_FUNDS!$B:$B,MATCH($A288,[1]FED_FUNDS!$A:$A,0)),"")</f>
        <v/>
      </c>
      <c r="D288" s="2" t="str">
        <f t="shared" si="21"/>
        <v/>
      </c>
      <c r="E288" s="2" t="str">
        <f t="shared" si="19"/>
        <v/>
      </c>
    </row>
    <row r="289" spans="1:5" x14ac:dyDescent="0.25">
      <c r="A289" s="1">
        <f t="shared" si="16"/>
        <v>44926</v>
      </c>
      <c r="B289" s="1">
        <f t="shared" ref="B289:B352" si="22">EDATE(B288,1)</f>
        <v>44896</v>
      </c>
      <c r="C289" s="37" t="str">
        <f>IFERROR(INDEX([1]FED_FUNDS!$B:$B,MATCH($A289,[1]FED_FUNDS!$A:$A,0)),"")</f>
        <v/>
      </c>
      <c r="D289" s="2" t="str">
        <f t="shared" si="21"/>
        <v/>
      </c>
      <c r="E289" s="2" t="str">
        <f t="shared" si="19"/>
        <v/>
      </c>
    </row>
    <row r="290" spans="1:5" x14ac:dyDescent="0.25">
      <c r="A290" s="1">
        <f t="shared" si="16"/>
        <v>44957</v>
      </c>
      <c r="B290" s="1">
        <f t="shared" si="22"/>
        <v>44927</v>
      </c>
      <c r="C290" s="37" t="str">
        <f>IFERROR(INDEX([1]FED_FUNDS!$B:$B,MATCH($A290,[1]FED_FUNDS!$A:$A,0)),"")</f>
        <v/>
      </c>
      <c r="D290" s="2" t="str">
        <f t="shared" si="21"/>
        <v/>
      </c>
      <c r="E290" s="2" t="str">
        <f t="shared" si="19"/>
        <v/>
      </c>
    </row>
    <row r="291" spans="1:5" x14ac:dyDescent="0.25">
      <c r="A291" s="1">
        <f t="shared" si="16"/>
        <v>44985</v>
      </c>
      <c r="B291" s="1">
        <f t="shared" si="22"/>
        <v>44958</v>
      </c>
      <c r="C291" s="37" t="str">
        <f>IFERROR(INDEX([1]FED_FUNDS!$B:$B,MATCH($A291,[1]FED_FUNDS!$A:$A,0)),"")</f>
        <v/>
      </c>
      <c r="D291" s="2" t="str">
        <f t="shared" si="21"/>
        <v/>
      </c>
      <c r="E291" s="2" t="str">
        <f t="shared" si="19"/>
        <v/>
      </c>
    </row>
    <row r="292" spans="1:5" x14ac:dyDescent="0.25">
      <c r="A292" s="1">
        <f t="shared" si="16"/>
        <v>45016</v>
      </c>
      <c r="B292" s="1">
        <f t="shared" si="22"/>
        <v>44986</v>
      </c>
      <c r="C292" s="37" t="str">
        <f>IFERROR(INDEX([1]FED_FUNDS!$B:$B,MATCH($A292,[1]FED_FUNDS!$A:$A,0)),"")</f>
        <v/>
      </c>
      <c r="D292" s="2" t="str">
        <f t="shared" si="21"/>
        <v/>
      </c>
      <c r="E292" s="2" t="str">
        <f t="shared" si="19"/>
        <v/>
      </c>
    </row>
    <row r="293" spans="1:5" x14ac:dyDescent="0.25">
      <c r="A293" s="1">
        <f t="shared" si="16"/>
        <v>45046</v>
      </c>
      <c r="B293" s="1">
        <f t="shared" si="22"/>
        <v>45017</v>
      </c>
      <c r="C293" s="37" t="str">
        <f>IFERROR(INDEX([1]FED_FUNDS!$B:$B,MATCH($A293,[1]FED_FUNDS!$A:$A,0)),"")</f>
        <v/>
      </c>
      <c r="D293" s="2" t="str">
        <f t="shared" si="21"/>
        <v/>
      </c>
      <c r="E293" s="2" t="str">
        <f t="shared" si="19"/>
        <v/>
      </c>
    </row>
    <row r="294" spans="1:5" x14ac:dyDescent="0.25">
      <c r="A294" s="1">
        <f t="shared" si="16"/>
        <v>45077</v>
      </c>
      <c r="B294" s="1">
        <f t="shared" si="22"/>
        <v>45047</v>
      </c>
      <c r="C294" s="37" t="str">
        <f>IFERROR(INDEX([1]FED_FUNDS!$B:$B,MATCH($A294,[1]FED_FUNDS!$A:$A,0)),"")</f>
        <v/>
      </c>
      <c r="D294" s="2" t="str">
        <f t="shared" si="21"/>
        <v/>
      </c>
      <c r="E294" s="2" t="str">
        <f t="shared" si="19"/>
        <v/>
      </c>
    </row>
    <row r="295" spans="1:5" x14ac:dyDescent="0.25">
      <c r="A295" s="1">
        <f t="shared" si="16"/>
        <v>45107</v>
      </c>
      <c r="B295" s="1">
        <f t="shared" si="22"/>
        <v>45078</v>
      </c>
      <c r="C295" s="37" t="str">
        <f>IFERROR(INDEX([1]FED_FUNDS!$B:$B,MATCH($A295,[1]FED_FUNDS!$A:$A,0)),"")</f>
        <v/>
      </c>
      <c r="D295" s="2" t="str">
        <f t="shared" si="21"/>
        <v/>
      </c>
      <c r="E295" s="2" t="str">
        <f t="shared" si="19"/>
        <v/>
      </c>
    </row>
    <row r="296" spans="1:5" x14ac:dyDescent="0.25">
      <c r="A296" s="1">
        <f t="shared" si="16"/>
        <v>45138</v>
      </c>
      <c r="B296" s="1">
        <f t="shared" si="22"/>
        <v>45108</v>
      </c>
      <c r="C296" s="37" t="str">
        <f>IFERROR(INDEX([1]FED_FUNDS!$B:$B,MATCH($A296,[1]FED_FUNDS!$A:$A,0)),"")</f>
        <v/>
      </c>
      <c r="D296" s="2" t="str">
        <f t="shared" si="21"/>
        <v/>
      </c>
      <c r="E296" s="2" t="str">
        <f t="shared" si="19"/>
        <v/>
      </c>
    </row>
    <row r="297" spans="1:5" x14ac:dyDescent="0.25">
      <c r="A297" s="1">
        <f t="shared" si="16"/>
        <v>45169</v>
      </c>
      <c r="B297" s="1">
        <f t="shared" si="22"/>
        <v>45139</v>
      </c>
      <c r="C297" s="37" t="str">
        <f>IFERROR(INDEX([1]FED_FUNDS!$B:$B,MATCH($A297,[1]FED_FUNDS!$A:$A,0)),"")</f>
        <v/>
      </c>
      <c r="D297" s="2" t="str">
        <f t="shared" si="21"/>
        <v/>
      </c>
      <c r="E297" s="2" t="str">
        <f t="shared" si="19"/>
        <v/>
      </c>
    </row>
    <row r="298" spans="1:5" x14ac:dyDescent="0.25">
      <c r="A298" s="1">
        <f t="shared" si="16"/>
        <v>45199</v>
      </c>
      <c r="B298" s="1">
        <f t="shared" si="22"/>
        <v>45170</v>
      </c>
      <c r="C298" s="37" t="str">
        <f>IFERROR(INDEX([1]FED_FUNDS!$B:$B,MATCH($A298,[1]FED_FUNDS!$A:$A,0)),"")</f>
        <v/>
      </c>
      <c r="D298" s="2" t="str">
        <f t="shared" si="21"/>
        <v/>
      </c>
      <c r="E298" s="2" t="str">
        <f t="shared" si="19"/>
        <v/>
      </c>
    </row>
    <row r="299" spans="1:5" x14ac:dyDescent="0.25">
      <c r="A299" s="1">
        <f t="shared" si="16"/>
        <v>45230</v>
      </c>
      <c r="B299" s="1">
        <f t="shared" si="22"/>
        <v>45200</v>
      </c>
      <c r="C299" s="37" t="str">
        <f>IFERROR(INDEX([1]FED_FUNDS!$B:$B,MATCH($A299,[1]FED_FUNDS!$A:$A,0)),"")</f>
        <v/>
      </c>
      <c r="D299" s="2" t="str">
        <f t="shared" si="21"/>
        <v/>
      </c>
      <c r="E299" s="2" t="str">
        <f t="shared" si="19"/>
        <v/>
      </c>
    </row>
    <row r="300" spans="1:5" x14ac:dyDescent="0.25">
      <c r="A300" s="1">
        <f t="shared" si="16"/>
        <v>45260</v>
      </c>
      <c r="B300" s="1">
        <f t="shared" si="22"/>
        <v>45231</v>
      </c>
      <c r="C300" s="37" t="str">
        <f>IFERROR(INDEX([1]FED_FUNDS!$B:$B,MATCH($A300,[1]FED_FUNDS!$A:$A,0)),"")</f>
        <v/>
      </c>
      <c r="D300" s="2" t="str">
        <f t="shared" si="21"/>
        <v/>
      </c>
      <c r="E300" s="2" t="str">
        <f t="shared" si="19"/>
        <v/>
      </c>
    </row>
    <row r="301" spans="1:5" x14ac:dyDescent="0.25">
      <c r="A301" s="1">
        <f t="shared" si="16"/>
        <v>45291</v>
      </c>
      <c r="B301" s="1">
        <f t="shared" si="22"/>
        <v>45261</v>
      </c>
      <c r="C301" s="37" t="str">
        <f>IFERROR(INDEX([1]FED_FUNDS!$B:$B,MATCH($A301,[1]FED_FUNDS!$A:$A,0)),"")</f>
        <v/>
      </c>
      <c r="D301" s="2" t="str">
        <f t="shared" si="21"/>
        <v/>
      </c>
      <c r="E301" s="2" t="str">
        <f t="shared" si="19"/>
        <v/>
      </c>
    </row>
    <row r="302" spans="1:5" x14ac:dyDescent="0.25">
      <c r="A302" s="1">
        <f t="shared" si="16"/>
        <v>45322</v>
      </c>
      <c r="B302" s="1">
        <f t="shared" si="22"/>
        <v>45292</v>
      </c>
      <c r="C302" s="37" t="str">
        <f>IFERROR(INDEX([1]FED_FUNDS!$B:$B,MATCH($A302,[1]FED_FUNDS!$A:$A,0)),"")</f>
        <v/>
      </c>
      <c r="D302" s="2" t="str">
        <f t="shared" si="21"/>
        <v/>
      </c>
      <c r="E302" s="2" t="str">
        <f t="shared" si="19"/>
        <v/>
      </c>
    </row>
    <row r="303" spans="1:5" x14ac:dyDescent="0.25">
      <c r="A303" s="1">
        <f t="shared" si="16"/>
        <v>45351</v>
      </c>
      <c r="B303" s="1">
        <f t="shared" si="22"/>
        <v>45323</v>
      </c>
      <c r="C303" s="37" t="str">
        <f>IFERROR(INDEX([1]FED_FUNDS!$B:$B,MATCH($A303,[1]FED_FUNDS!$A:$A,0)),"")</f>
        <v/>
      </c>
      <c r="D303" s="2" t="str">
        <f t="shared" si="21"/>
        <v/>
      </c>
      <c r="E303" s="2" t="str">
        <f t="shared" si="19"/>
        <v/>
      </c>
    </row>
    <row r="304" spans="1:5" x14ac:dyDescent="0.25">
      <c r="A304" s="1">
        <f t="shared" si="16"/>
        <v>45382</v>
      </c>
      <c r="B304" s="1">
        <f t="shared" si="22"/>
        <v>45352</v>
      </c>
      <c r="C304" s="37" t="str">
        <f>IFERROR(INDEX([1]FED_FUNDS!$B:$B,MATCH($A304,[1]FED_FUNDS!$A:$A,0)),"")</f>
        <v/>
      </c>
      <c r="D304" s="2" t="str">
        <f t="shared" si="21"/>
        <v/>
      </c>
      <c r="E304" s="2" t="str">
        <f t="shared" si="19"/>
        <v/>
      </c>
    </row>
    <row r="305" spans="1:5" x14ac:dyDescent="0.25">
      <c r="A305" s="1">
        <f t="shared" si="16"/>
        <v>45412</v>
      </c>
      <c r="B305" s="1">
        <f t="shared" si="22"/>
        <v>45383</v>
      </c>
      <c r="C305" s="37" t="str">
        <f>IFERROR(INDEX([1]FED_FUNDS!$B:$B,MATCH($A305,[1]FED_FUNDS!$A:$A,0)),"")</f>
        <v/>
      </c>
      <c r="D305" s="2" t="str">
        <f t="shared" si="21"/>
        <v/>
      </c>
      <c r="E305" s="2" t="str">
        <f t="shared" si="19"/>
        <v/>
      </c>
    </row>
    <row r="306" spans="1:5" x14ac:dyDescent="0.25">
      <c r="A306" s="1">
        <f t="shared" si="16"/>
        <v>45443</v>
      </c>
      <c r="B306" s="1">
        <f t="shared" si="22"/>
        <v>45413</v>
      </c>
      <c r="C306" s="37" t="str">
        <f>IFERROR(INDEX([1]FED_FUNDS!$B:$B,MATCH($A306,[1]FED_FUNDS!$A:$A,0)),"")</f>
        <v/>
      </c>
      <c r="D306" s="2" t="str">
        <f t="shared" si="21"/>
        <v/>
      </c>
      <c r="E306" s="2" t="str">
        <f t="shared" si="19"/>
        <v/>
      </c>
    </row>
    <row r="307" spans="1:5" x14ac:dyDescent="0.25">
      <c r="A307" s="1">
        <f t="shared" si="16"/>
        <v>45473</v>
      </c>
      <c r="B307" s="1">
        <f t="shared" si="22"/>
        <v>45444</v>
      </c>
      <c r="C307" s="37" t="str">
        <f>IFERROR(INDEX([1]FED_FUNDS!$B:$B,MATCH($A307,[1]FED_FUNDS!$A:$A,0)),"")</f>
        <v/>
      </c>
      <c r="D307" s="2" t="str">
        <f t="shared" si="21"/>
        <v/>
      </c>
      <c r="E307" s="2" t="str">
        <f t="shared" si="19"/>
        <v/>
      </c>
    </row>
    <row r="308" spans="1:5" x14ac:dyDescent="0.25">
      <c r="A308" s="1">
        <f t="shared" si="16"/>
        <v>45504</v>
      </c>
      <c r="B308" s="1">
        <f t="shared" si="22"/>
        <v>45474</v>
      </c>
      <c r="C308" s="37" t="str">
        <f>IFERROR(INDEX([1]FED_FUNDS!$B:$B,MATCH($A308,[1]FED_FUNDS!$A:$A,0)),"")</f>
        <v/>
      </c>
      <c r="D308" s="2" t="str">
        <f t="shared" si="21"/>
        <v/>
      </c>
      <c r="E308" s="2" t="str">
        <f t="shared" si="19"/>
        <v/>
      </c>
    </row>
    <row r="309" spans="1:5" x14ac:dyDescent="0.25">
      <c r="A309" s="1">
        <f t="shared" si="16"/>
        <v>45535</v>
      </c>
      <c r="B309" s="1">
        <f t="shared" si="22"/>
        <v>45505</v>
      </c>
      <c r="C309" s="37" t="str">
        <f>IFERROR(INDEX([1]FED_FUNDS!$B:$B,MATCH($A309,[1]FED_FUNDS!$A:$A,0)),"")</f>
        <v/>
      </c>
      <c r="D309" s="2" t="str">
        <f t="shared" si="21"/>
        <v/>
      </c>
      <c r="E309" s="2" t="str">
        <f t="shared" si="19"/>
        <v/>
      </c>
    </row>
    <row r="310" spans="1:5" x14ac:dyDescent="0.25">
      <c r="A310" s="1">
        <f t="shared" si="16"/>
        <v>45565</v>
      </c>
      <c r="B310" s="1">
        <f t="shared" si="22"/>
        <v>45536</v>
      </c>
      <c r="C310" s="37" t="str">
        <f>IFERROR(INDEX([1]FED_FUNDS!$B:$B,MATCH($A310,[1]FED_FUNDS!$A:$A,0)),"")</f>
        <v/>
      </c>
      <c r="D310" s="2" t="str">
        <f t="shared" si="21"/>
        <v/>
      </c>
      <c r="E310" s="2" t="str">
        <f t="shared" si="19"/>
        <v/>
      </c>
    </row>
    <row r="311" spans="1:5" x14ac:dyDescent="0.25">
      <c r="A311" s="1">
        <f t="shared" si="16"/>
        <v>45596</v>
      </c>
      <c r="B311" s="1">
        <f t="shared" si="22"/>
        <v>45566</v>
      </c>
      <c r="C311" s="37" t="str">
        <f>IFERROR(INDEX([1]FED_FUNDS!$B:$B,MATCH($A311,[1]FED_FUNDS!$A:$A,0)),"")</f>
        <v/>
      </c>
      <c r="D311" s="2" t="str">
        <f t="shared" si="21"/>
        <v/>
      </c>
      <c r="E311" s="2" t="str">
        <f t="shared" si="19"/>
        <v/>
      </c>
    </row>
    <row r="312" spans="1:5" x14ac:dyDescent="0.25">
      <c r="A312" s="1">
        <f t="shared" si="16"/>
        <v>45626</v>
      </c>
      <c r="B312" s="1">
        <f t="shared" si="22"/>
        <v>45597</v>
      </c>
      <c r="C312" s="37" t="str">
        <f>IFERROR(INDEX([1]FED_FUNDS!$B:$B,MATCH($A312,[1]FED_FUNDS!$A:$A,0)),"")</f>
        <v/>
      </c>
      <c r="D312" s="2" t="str">
        <f t="shared" si="21"/>
        <v/>
      </c>
      <c r="E312" s="2" t="str">
        <f t="shared" si="19"/>
        <v/>
      </c>
    </row>
    <row r="313" spans="1:5" x14ac:dyDescent="0.25">
      <c r="A313" s="1">
        <f t="shared" si="16"/>
        <v>45657</v>
      </c>
      <c r="B313" s="1">
        <f t="shared" si="22"/>
        <v>45627</v>
      </c>
      <c r="C313" s="37" t="str">
        <f>IFERROR(INDEX([1]FED_FUNDS!$B:$B,MATCH($A313,[1]FED_FUNDS!$A:$A,0)),"")</f>
        <v/>
      </c>
      <c r="D313" s="2" t="str">
        <f t="shared" si="21"/>
        <v/>
      </c>
      <c r="E313" s="2" t="str">
        <f t="shared" si="19"/>
        <v/>
      </c>
    </row>
    <row r="314" spans="1:5" x14ac:dyDescent="0.25">
      <c r="A314" s="1">
        <f t="shared" si="16"/>
        <v>45688</v>
      </c>
      <c r="B314" s="1">
        <f t="shared" si="22"/>
        <v>45658</v>
      </c>
      <c r="C314" s="37" t="str">
        <f>IFERROR(INDEX([1]FED_FUNDS!$B:$B,MATCH($A314,[1]FED_FUNDS!$A:$A,0)),"")</f>
        <v/>
      </c>
      <c r="D314" s="2" t="str">
        <f t="shared" si="21"/>
        <v/>
      </c>
      <c r="E314" s="2" t="str">
        <f t="shared" si="19"/>
        <v/>
      </c>
    </row>
    <row r="315" spans="1:5" x14ac:dyDescent="0.25">
      <c r="A315" s="1">
        <f t="shared" si="16"/>
        <v>45716</v>
      </c>
      <c r="B315" s="1">
        <f t="shared" si="22"/>
        <v>45689</v>
      </c>
      <c r="C315" s="37" t="str">
        <f>IFERROR(INDEX([1]FED_FUNDS!$B:$B,MATCH($A315,[1]FED_FUNDS!$A:$A,0)),"")</f>
        <v/>
      </c>
      <c r="D315" s="2" t="str">
        <f t="shared" si="21"/>
        <v/>
      </c>
      <c r="E315" s="2" t="str">
        <f t="shared" si="19"/>
        <v/>
      </c>
    </row>
    <row r="316" spans="1:5" x14ac:dyDescent="0.25">
      <c r="A316" s="1">
        <f t="shared" si="16"/>
        <v>45747</v>
      </c>
      <c r="B316" s="1">
        <f t="shared" si="22"/>
        <v>45717</v>
      </c>
      <c r="C316" s="37" t="str">
        <f>IFERROR(INDEX([1]FED_FUNDS!$B:$B,MATCH($A316,[1]FED_FUNDS!$A:$A,0)),"")</f>
        <v/>
      </c>
      <c r="D316" s="2" t="str">
        <f t="shared" si="21"/>
        <v/>
      </c>
      <c r="E316" s="2" t="str">
        <f t="shared" si="19"/>
        <v/>
      </c>
    </row>
    <row r="317" spans="1:5" x14ac:dyDescent="0.25">
      <c r="A317" s="1">
        <f t="shared" si="16"/>
        <v>45777</v>
      </c>
      <c r="B317" s="1">
        <f t="shared" si="22"/>
        <v>45748</v>
      </c>
      <c r="C317" s="37" t="str">
        <f>IFERROR(INDEX([1]FED_FUNDS!$B:$B,MATCH($A317,[1]FED_FUNDS!$A:$A,0)),"")</f>
        <v/>
      </c>
      <c r="D317" s="2" t="str">
        <f t="shared" si="21"/>
        <v/>
      </c>
      <c r="E317" s="2" t="str">
        <f t="shared" si="19"/>
        <v/>
      </c>
    </row>
    <row r="318" spans="1:5" x14ac:dyDescent="0.25">
      <c r="A318" s="1">
        <f t="shared" si="16"/>
        <v>45808</v>
      </c>
      <c r="B318" s="1">
        <f t="shared" si="22"/>
        <v>45778</v>
      </c>
      <c r="C318" s="37" t="str">
        <f>IFERROR(INDEX([1]FED_FUNDS!$B:$B,MATCH($A318,[1]FED_FUNDS!$A:$A,0)),"")</f>
        <v/>
      </c>
      <c r="D318" s="2" t="str">
        <f t="shared" si="21"/>
        <v/>
      </c>
      <c r="E318" s="2" t="str">
        <f t="shared" si="19"/>
        <v/>
      </c>
    </row>
    <row r="319" spans="1:5" x14ac:dyDescent="0.25">
      <c r="A319" s="1">
        <f t="shared" si="16"/>
        <v>45838</v>
      </c>
      <c r="B319" s="1">
        <f t="shared" si="22"/>
        <v>45809</v>
      </c>
      <c r="C319" s="37" t="str">
        <f>IFERROR(INDEX([1]FED_FUNDS!$B:$B,MATCH($A319,[1]FED_FUNDS!$A:$A,0)),"")</f>
        <v/>
      </c>
      <c r="D319" s="2" t="str">
        <f t="shared" si="21"/>
        <v/>
      </c>
      <c r="E319" s="2" t="str">
        <f t="shared" si="19"/>
        <v/>
      </c>
    </row>
    <row r="320" spans="1:5" x14ac:dyDescent="0.25">
      <c r="A320" s="1">
        <f t="shared" si="16"/>
        <v>45869</v>
      </c>
      <c r="B320" s="1">
        <f t="shared" si="22"/>
        <v>45839</v>
      </c>
      <c r="C320" s="37" t="str">
        <f>IFERROR(INDEX([1]FED_FUNDS!$B:$B,MATCH($A320,[1]FED_FUNDS!$A:$A,0)),"")</f>
        <v/>
      </c>
      <c r="D320" s="2" t="str">
        <f t="shared" si="21"/>
        <v/>
      </c>
      <c r="E320" s="2" t="str">
        <f t="shared" si="19"/>
        <v/>
      </c>
    </row>
    <row r="321" spans="1:5" x14ac:dyDescent="0.25">
      <c r="A321" s="1">
        <f t="shared" si="16"/>
        <v>45900</v>
      </c>
      <c r="B321" s="1">
        <f t="shared" si="22"/>
        <v>45870</v>
      </c>
      <c r="C321" s="37" t="str">
        <f>IFERROR(INDEX([1]FED_FUNDS!$B:$B,MATCH($A321,[1]FED_FUNDS!$A:$A,0)),"")</f>
        <v/>
      </c>
      <c r="D321" s="2" t="str">
        <f t="shared" si="21"/>
        <v/>
      </c>
      <c r="E321" s="2" t="str">
        <f t="shared" si="19"/>
        <v/>
      </c>
    </row>
    <row r="322" spans="1:5" x14ac:dyDescent="0.25">
      <c r="A322" s="1">
        <f t="shared" si="16"/>
        <v>45930</v>
      </c>
      <c r="B322" s="1">
        <f t="shared" si="22"/>
        <v>45901</v>
      </c>
      <c r="C322" s="37" t="str">
        <f>IFERROR(INDEX([1]FED_FUNDS!$B:$B,MATCH($A322,[1]FED_FUNDS!$A:$A,0)),"")</f>
        <v/>
      </c>
      <c r="D322" s="2" t="str">
        <f t="shared" si="21"/>
        <v/>
      </c>
      <c r="E322" s="2" t="str">
        <f t="shared" si="19"/>
        <v/>
      </c>
    </row>
    <row r="323" spans="1:5" x14ac:dyDescent="0.25">
      <c r="A323" s="1">
        <f t="shared" si="16"/>
        <v>45961</v>
      </c>
      <c r="B323" s="1">
        <f t="shared" si="22"/>
        <v>45931</v>
      </c>
      <c r="C323" s="37" t="str">
        <f>IFERROR(INDEX([1]FED_FUNDS!$B:$B,MATCH($A323,[1]FED_FUNDS!$A:$A,0)),"")</f>
        <v/>
      </c>
      <c r="D323" s="2" t="str">
        <f t="shared" si="21"/>
        <v/>
      </c>
      <c r="E323" s="2" t="str">
        <f t="shared" si="19"/>
        <v/>
      </c>
    </row>
    <row r="324" spans="1:5" x14ac:dyDescent="0.25">
      <c r="A324" s="1">
        <f t="shared" si="16"/>
        <v>45991</v>
      </c>
      <c r="B324" s="1">
        <f t="shared" si="22"/>
        <v>45962</v>
      </c>
      <c r="C324" s="37" t="str">
        <f>IFERROR(INDEX([1]FED_FUNDS!$B:$B,MATCH($A324,[1]FED_FUNDS!$A:$A,0)),"")</f>
        <v/>
      </c>
      <c r="D324" s="2" t="str">
        <f t="shared" si="21"/>
        <v/>
      </c>
      <c r="E324" s="2" t="str">
        <f t="shared" si="19"/>
        <v/>
      </c>
    </row>
    <row r="325" spans="1:5" x14ac:dyDescent="0.25">
      <c r="A325" s="1">
        <f t="shared" ref="A325:A385" si="23">EOMONTH(B325,0)</f>
        <v>46022</v>
      </c>
      <c r="B325" s="1">
        <f t="shared" si="22"/>
        <v>45992</v>
      </c>
      <c r="C325" s="37" t="str">
        <f>IFERROR(INDEX([1]FED_FUNDS!$B:$B,MATCH($A325,[1]FED_FUNDS!$A:$A,0)),"")</f>
        <v/>
      </c>
      <c r="D325" s="2" t="str">
        <f t="shared" si="21"/>
        <v/>
      </c>
      <c r="E325" s="2" t="str">
        <f t="shared" si="19"/>
        <v/>
      </c>
    </row>
    <row r="326" spans="1:5" x14ac:dyDescent="0.25">
      <c r="A326" s="1">
        <f t="shared" si="23"/>
        <v>46053</v>
      </c>
      <c r="B326" s="1">
        <f t="shared" si="22"/>
        <v>46023</v>
      </c>
      <c r="C326" s="37" t="str">
        <f>IFERROR(INDEX([1]FED_FUNDS!$B:$B,MATCH($A326,[1]FED_FUNDS!$A:$A,0)),"")</f>
        <v/>
      </c>
      <c r="D326" s="2" t="str">
        <f t="shared" si="21"/>
        <v/>
      </c>
      <c r="E326" s="2" t="str">
        <f t="shared" si="19"/>
        <v/>
      </c>
    </row>
    <row r="327" spans="1:5" x14ac:dyDescent="0.25">
      <c r="A327" s="1">
        <f t="shared" si="23"/>
        <v>46081</v>
      </c>
      <c r="B327" s="1">
        <f t="shared" si="22"/>
        <v>46054</v>
      </c>
      <c r="C327" s="37" t="str">
        <f>IFERROR(INDEX([1]FED_FUNDS!$B:$B,MATCH($A327,[1]FED_FUNDS!$A:$A,0)),"")</f>
        <v/>
      </c>
      <c r="D327" s="2" t="str">
        <f t="shared" si="21"/>
        <v/>
      </c>
      <c r="E327" s="2" t="str">
        <f t="shared" ref="E327:E385" si="24">IFERROR(D327/4,"")</f>
        <v/>
      </c>
    </row>
    <row r="328" spans="1:5" x14ac:dyDescent="0.25">
      <c r="A328" s="1">
        <f t="shared" si="23"/>
        <v>46112</v>
      </c>
      <c r="B328" s="1">
        <f t="shared" si="22"/>
        <v>46082</v>
      </c>
      <c r="C328" s="37" t="str">
        <f>IFERROR(INDEX([1]FED_FUNDS!$B:$B,MATCH($A328,[1]FED_FUNDS!$A:$A,0)),"")</f>
        <v/>
      </c>
      <c r="D328" s="2" t="str">
        <f t="shared" si="21"/>
        <v/>
      </c>
      <c r="E328" s="2" t="str">
        <f t="shared" si="24"/>
        <v/>
      </c>
    </row>
    <row r="329" spans="1:5" x14ac:dyDescent="0.25">
      <c r="A329" s="1">
        <f t="shared" si="23"/>
        <v>46142</v>
      </c>
      <c r="B329" s="1">
        <f t="shared" si="22"/>
        <v>46113</v>
      </c>
      <c r="C329" s="37" t="str">
        <f>IFERROR(INDEX([1]FED_FUNDS!$B:$B,MATCH($A329,[1]FED_FUNDS!$A:$A,0)),"")</f>
        <v/>
      </c>
      <c r="D329" s="2" t="str">
        <f t="shared" si="21"/>
        <v/>
      </c>
      <c r="E329" s="2" t="str">
        <f t="shared" si="24"/>
        <v/>
      </c>
    </row>
    <row r="330" spans="1:5" x14ac:dyDescent="0.25">
      <c r="A330" s="1">
        <f t="shared" si="23"/>
        <v>46173</v>
      </c>
      <c r="B330" s="1">
        <f t="shared" si="22"/>
        <v>46143</v>
      </c>
      <c r="C330" s="37" t="str">
        <f>IFERROR(INDEX([1]FED_FUNDS!$B:$B,MATCH($A330,[1]FED_FUNDS!$A:$A,0)),"")</f>
        <v/>
      </c>
      <c r="D330" s="2" t="str">
        <f t="shared" si="21"/>
        <v/>
      </c>
      <c r="E330" s="2" t="str">
        <f t="shared" si="24"/>
        <v/>
      </c>
    </row>
    <row r="331" spans="1:5" x14ac:dyDescent="0.25">
      <c r="A331" s="1">
        <f t="shared" si="23"/>
        <v>46203</v>
      </c>
      <c r="B331" s="1">
        <f t="shared" si="22"/>
        <v>46174</v>
      </c>
      <c r="C331" s="37" t="str">
        <f>IFERROR(INDEX([1]FED_FUNDS!$B:$B,MATCH($A331,[1]FED_FUNDS!$A:$A,0)),"")</f>
        <v/>
      </c>
      <c r="D331" s="2" t="str">
        <f t="shared" si="21"/>
        <v/>
      </c>
      <c r="E331" s="2" t="str">
        <f t="shared" si="24"/>
        <v/>
      </c>
    </row>
    <row r="332" spans="1:5" x14ac:dyDescent="0.25">
      <c r="A332" s="1">
        <f t="shared" si="23"/>
        <v>46234</v>
      </c>
      <c r="B332" s="1">
        <f t="shared" si="22"/>
        <v>46204</v>
      </c>
      <c r="C332" s="37" t="str">
        <f>IFERROR(INDEX([1]FED_FUNDS!$B:$B,MATCH($A332,[1]FED_FUNDS!$A:$A,0)),"")</f>
        <v/>
      </c>
      <c r="D332" s="2" t="str">
        <f t="shared" si="21"/>
        <v/>
      </c>
      <c r="E332" s="2" t="str">
        <f t="shared" si="24"/>
        <v/>
      </c>
    </row>
    <row r="333" spans="1:5" x14ac:dyDescent="0.25">
      <c r="A333" s="1">
        <f t="shared" si="23"/>
        <v>46265</v>
      </c>
      <c r="B333" s="1">
        <f t="shared" si="22"/>
        <v>46235</v>
      </c>
      <c r="C333" s="37" t="str">
        <f>IFERROR(INDEX([1]FED_FUNDS!$B:$B,MATCH($A333,[1]FED_FUNDS!$A:$A,0)),"")</f>
        <v/>
      </c>
      <c r="D333" s="2" t="str">
        <f t="shared" si="21"/>
        <v/>
      </c>
      <c r="E333" s="2" t="str">
        <f t="shared" si="24"/>
        <v/>
      </c>
    </row>
    <row r="334" spans="1:5" x14ac:dyDescent="0.25">
      <c r="A334" s="1">
        <f t="shared" si="23"/>
        <v>46295</v>
      </c>
      <c r="B334" s="1">
        <f t="shared" si="22"/>
        <v>46266</v>
      </c>
      <c r="C334" s="37" t="str">
        <f>IFERROR(INDEX([1]FED_FUNDS!$B:$B,MATCH($A334,[1]FED_FUNDS!$A:$A,0)),"")</f>
        <v/>
      </c>
      <c r="D334" s="2" t="str">
        <f t="shared" ref="D334:D385" si="25">IFERROR(AVERAGE(C332:C334),"")</f>
        <v/>
      </c>
      <c r="E334" s="2" t="str">
        <f t="shared" si="24"/>
        <v/>
      </c>
    </row>
    <row r="335" spans="1:5" x14ac:dyDescent="0.25">
      <c r="A335" s="1">
        <f t="shared" si="23"/>
        <v>46326</v>
      </c>
      <c r="B335" s="1">
        <f t="shared" si="22"/>
        <v>46296</v>
      </c>
      <c r="C335" s="37" t="str">
        <f>IFERROR(INDEX([1]FED_FUNDS!$B:$B,MATCH($A335,[1]FED_FUNDS!$A:$A,0)),"")</f>
        <v/>
      </c>
      <c r="D335" s="2" t="str">
        <f t="shared" si="25"/>
        <v/>
      </c>
      <c r="E335" s="2" t="str">
        <f t="shared" si="24"/>
        <v/>
      </c>
    </row>
    <row r="336" spans="1:5" x14ac:dyDescent="0.25">
      <c r="A336" s="1">
        <f t="shared" si="23"/>
        <v>46356</v>
      </c>
      <c r="B336" s="1">
        <f t="shared" si="22"/>
        <v>46327</v>
      </c>
      <c r="C336" s="37" t="str">
        <f>IFERROR(INDEX([1]FED_FUNDS!$B:$B,MATCH($A336,[1]FED_FUNDS!$A:$A,0)),"")</f>
        <v/>
      </c>
      <c r="D336" s="2" t="str">
        <f t="shared" si="25"/>
        <v/>
      </c>
      <c r="E336" s="2" t="str">
        <f t="shared" si="24"/>
        <v/>
      </c>
    </row>
    <row r="337" spans="1:5" x14ac:dyDescent="0.25">
      <c r="A337" s="1">
        <f t="shared" si="23"/>
        <v>46387</v>
      </c>
      <c r="B337" s="1">
        <f t="shared" si="22"/>
        <v>46357</v>
      </c>
      <c r="C337" s="37" t="str">
        <f>IFERROR(INDEX([1]FED_FUNDS!$B:$B,MATCH($A337,[1]FED_FUNDS!$A:$A,0)),"")</f>
        <v/>
      </c>
      <c r="D337" s="2" t="str">
        <f t="shared" si="25"/>
        <v/>
      </c>
      <c r="E337" s="2" t="str">
        <f t="shared" si="24"/>
        <v/>
      </c>
    </row>
    <row r="338" spans="1:5" x14ac:dyDescent="0.25">
      <c r="A338" s="1">
        <f t="shared" si="23"/>
        <v>46418</v>
      </c>
      <c r="B338" s="1">
        <f t="shared" si="22"/>
        <v>46388</v>
      </c>
      <c r="C338" s="37" t="str">
        <f>IFERROR(INDEX([1]FED_FUNDS!$B:$B,MATCH($A338,[1]FED_FUNDS!$A:$A,0)),"")</f>
        <v/>
      </c>
      <c r="D338" s="2" t="str">
        <f t="shared" si="25"/>
        <v/>
      </c>
      <c r="E338" s="2" t="str">
        <f t="shared" si="24"/>
        <v/>
      </c>
    </row>
    <row r="339" spans="1:5" x14ac:dyDescent="0.25">
      <c r="A339" s="1">
        <f t="shared" si="23"/>
        <v>46446</v>
      </c>
      <c r="B339" s="1">
        <f t="shared" si="22"/>
        <v>46419</v>
      </c>
      <c r="C339" s="37" t="str">
        <f>IFERROR(INDEX([1]FED_FUNDS!$B:$B,MATCH($A339,[1]FED_FUNDS!$A:$A,0)),"")</f>
        <v/>
      </c>
      <c r="D339" s="2" t="str">
        <f t="shared" si="25"/>
        <v/>
      </c>
      <c r="E339" s="2" t="str">
        <f t="shared" si="24"/>
        <v/>
      </c>
    </row>
    <row r="340" spans="1:5" x14ac:dyDescent="0.25">
      <c r="A340" s="1">
        <f t="shared" si="23"/>
        <v>46477</v>
      </c>
      <c r="B340" s="1">
        <f t="shared" si="22"/>
        <v>46447</v>
      </c>
      <c r="C340" s="37" t="str">
        <f>IFERROR(INDEX([1]FED_FUNDS!$B:$B,MATCH($A340,[1]FED_FUNDS!$A:$A,0)),"")</f>
        <v/>
      </c>
      <c r="D340" s="2" t="str">
        <f t="shared" si="25"/>
        <v/>
      </c>
      <c r="E340" s="2" t="str">
        <f t="shared" si="24"/>
        <v/>
      </c>
    </row>
    <row r="341" spans="1:5" x14ac:dyDescent="0.25">
      <c r="A341" s="1">
        <f t="shared" si="23"/>
        <v>46507</v>
      </c>
      <c r="B341" s="1">
        <f t="shared" si="22"/>
        <v>46478</v>
      </c>
      <c r="C341" s="37" t="str">
        <f>IFERROR(INDEX([1]FED_FUNDS!$B:$B,MATCH($A341,[1]FED_FUNDS!$A:$A,0)),"")</f>
        <v/>
      </c>
      <c r="D341" s="2" t="str">
        <f t="shared" si="25"/>
        <v/>
      </c>
      <c r="E341" s="2" t="str">
        <f t="shared" si="24"/>
        <v/>
      </c>
    </row>
    <row r="342" spans="1:5" x14ac:dyDescent="0.25">
      <c r="A342" s="1">
        <f t="shared" si="23"/>
        <v>46538</v>
      </c>
      <c r="B342" s="1">
        <f t="shared" si="22"/>
        <v>46508</v>
      </c>
      <c r="C342" s="37" t="str">
        <f>IFERROR(INDEX([1]FED_FUNDS!$B:$B,MATCH($A342,[1]FED_FUNDS!$A:$A,0)),"")</f>
        <v/>
      </c>
      <c r="D342" s="2" t="str">
        <f t="shared" si="25"/>
        <v/>
      </c>
      <c r="E342" s="2" t="str">
        <f t="shared" si="24"/>
        <v/>
      </c>
    </row>
    <row r="343" spans="1:5" x14ac:dyDescent="0.25">
      <c r="A343" s="1">
        <f t="shared" si="23"/>
        <v>46568</v>
      </c>
      <c r="B343" s="1">
        <f t="shared" si="22"/>
        <v>46539</v>
      </c>
      <c r="C343" s="37" t="str">
        <f>IFERROR(INDEX([1]FED_FUNDS!$B:$B,MATCH($A343,[1]FED_FUNDS!$A:$A,0)),"")</f>
        <v/>
      </c>
      <c r="D343" s="2" t="str">
        <f t="shared" si="25"/>
        <v/>
      </c>
      <c r="E343" s="2" t="str">
        <f t="shared" si="24"/>
        <v/>
      </c>
    </row>
    <row r="344" spans="1:5" x14ac:dyDescent="0.25">
      <c r="A344" s="1">
        <f t="shared" si="23"/>
        <v>46599</v>
      </c>
      <c r="B344" s="1">
        <f t="shared" si="22"/>
        <v>46569</v>
      </c>
      <c r="C344" s="37" t="str">
        <f>IFERROR(INDEX([1]FED_FUNDS!$B:$B,MATCH($A344,[1]FED_FUNDS!$A:$A,0)),"")</f>
        <v/>
      </c>
      <c r="D344" s="2" t="str">
        <f t="shared" si="25"/>
        <v/>
      </c>
      <c r="E344" s="2" t="str">
        <f t="shared" si="24"/>
        <v/>
      </c>
    </row>
    <row r="345" spans="1:5" x14ac:dyDescent="0.25">
      <c r="A345" s="1">
        <f t="shared" si="23"/>
        <v>46630</v>
      </c>
      <c r="B345" s="1">
        <f t="shared" si="22"/>
        <v>46600</v>
      </c>
      <c r="C345" s="37" t="str">
        <f>IFERROR(INDEX([1]FED_FUNDS!$B:$B,MATCH($A345,[1]FED_FUNDS!$A:$A,0)),"")</f>
        <v/>
      </c>
      <c r="D345" s="2" t="str">
        <f t="shared" si="25"/>
        <v/>
      </c>
      <c r="E345" s="2" t="str">
        <f t="shared" si="24"/>
        <v/>
      </c>
    </row>
    <row r="346" spans="1:5" x14ac:dyDescent="0.25">
      <c r="A346" s="1">
        <f t="shared" si="23"/>
        <v>46660</v>
      </c>
      <c r="B346" s="1">
        <f t="shared" si="22"/>
        <v>46631</v>
      </c>
      <c r="C346" s="37" t="str">
        <f>IFERROR(INDEX([1]FED_FUNDS!$B:$B,MATCH($A346,[1]FED_FUNDS!$A:$A,0)),"")</f>
        <v/>
      </c>
      <c r="D346" s="2" t="str">
        <f t="shared" si="25"/>
        <v/>
      </c>
      <c r="E346" s="2" t="str">
        <f t="shared" si="24"/>
        <v/>
      </c>
    </row>
    <row r="347" spans="1:5" x14ac:dyDescent="0.25">
      <c r="A347" s="1">
        <f t="shared" si="23"/>
        <v>46691</v>
      </c>
      <c r="B347" s="1">
        <f t="shared" si="22"/>
        <v>46661</v>
      </c>
      <c r="C347" s="37" t="str">
        <f>IFERROR(INDEX([1]FED_FUNDS!$B:$B,MATCH($A347,[1]FED_FUNDS!$A:$A,0)),"")</f>
        <v/>
      </c>
      <c r="D347" s="2" t="str">
        <f t="shared" si="25"/>
        <v/>
      </c>
      <c r="E347" s="2" t="str">
        <f t="shared" si="24"/>
        <v/>
      </c>
    </row>
    <row r="348" spans="1:5" x14ac:dyDescent="0.25">
      <c r="A348" s="1">
        <f t="shared" si="23"/>
        <v>46721</v>
      </c>
      <c r="B348" s="1">
        <f t="shared" si="22"/>
        <v>46692</v>
      </c>
      <c r="C348" s="37" t="str">
        <f>IFERROR(INDEX([1]FED_FUNDS!$B:$B,MATCH($A348,[1]FED_FUNDS!$A:$A,0)),"")</f>
        <v/>
      </c>
      <c r="D348" s="2" t="str">
        <f t="shared" si="25"/>
        <v/>
      </c>
      <c r="E348" s="2" t="str">
        <f t="shared" si="24"/>
        <v/>
      </c>
    </row>
    <row r="349" spans="1:5" x14ac:dyDescent="0.25">
      <c r="A349" s="1">
        <f t="shared" si="23"/>
        <v>46752</v>
      </c>
      <c r="B349" s="1">
        <f t="shared" si="22"/>
        <v>46722</v>
      </c>
      <c r="C349" s="37" t="str">
        <f>IFERROR(INDEX([1]FED_FUNDS!$B:$B,MATCH($A349,[1]FED_FUNDS!$A:$A,0)),"")</f>
        <v/>
      </c>
      <c r="D349" s="2" t="str">
        <f t="shared" si="25"/>
        <v/>
      </c>
      <c r="E349" s="2" t="str">
        <f t="shared" si="24"/>
        <v/>
      </c>
    </row>
    <row r="350" spans="1:5" x14ac:dyDescent="0.25">
      <c r="A350" s="1">
        <f t="shared" si="23"/>
        <v>46783</v>
      </c>
      <c r="B350" s="1">
        <f t="shared" si="22"/>
        <v>46753</v>
      </c>
      <c r="C350" s="37" t="str">
        <f>IFERROR(INDEX([1]FED_FUNDS!$B:$B,MATCH($A350,[1]FED_FUNDS!$A:$A,0)),"")</f>
        <v/>
      </c>
      <c r="D350" s="2" t="str">
        <f t="shared" si="25"/>
        <v/>
      </c>
      <c r="E350" s="2" t="str">
        <f t="shared" si="24"/>
        <v/>
      </c>
    </row>
    <row r="351" spans="1:5" x14ac:dyDescent="0.25">
      <c r="A351" s="1">
        <f t="shared" si="23"/>
        <v>46812</v>
      </c>
      <c r="B351" s="1">
        <f t="shared" si="22"/>
        <v>46784</v>
      </c>
      <c r="C351" s="37" t="str">
        <f>IFERROR(INDEX([1]FED_FUNDS!$B:$B,MATCH($A351,[1]FED_FUNDS!$A:$A,0)),"")</f>
        <v/>
      </c>
      <c r="D351" s="2" t="str">
        <f t="shared" si="25"/>
        <v/>
      </c>
      <c r="E351" s="2" t="str">
        <f t="shared" si="24"/>
        <v/>
      </c>
    </row>
    <row r="352" spans="1:5" x14ac:dyDescent="0.25">
      <c r="A352" s="1">
        <f t="shared" si="23"/>
        <v>46843</v>
      </c>
      <c r="B352" s="1">
        <f t="shared" si="22"/>
        <v>46813</v>
      </c>
      <c r="C352" s="37" t="str">
        <f>IFERROR(INDEX([1]FED_FUNDS!$B:$B,MATCH($A352,[1]FED_FUNDS!$A:$A,0)),"")</f>
        <v/>
      </c>
      <c r="D352" s="2" t="str">
        <f t="shared" si="25"/>
        <v/>
      </c>
      <c r="E352" s="2" t="str">
        <f t="shared" si="24"/>
        <v/>
      </c>
    </row>
    <row r="353" spans="1:5" x14ac:dyDescent="0.25">
      <c r="A353" s="1">
        <f t="shared" si="23"/>
        <v>46873</v>
      </c>
      <c r="B353" s="1">
        <f t="shared" ref="B353:B385" si="26">EDATE(B352,1)</f>
        <v>46844</v>
      </c>
      <c r="C353" s="37" t="str">
        <f>IFERROR(INDEX([1]FED_FUNDS!$B:$B,MATCH($A353,[1]FED_FUNDS!$A:$A,0)),"")</f>
        <v/>
      </c>
      <c r="D353" s="2" t="str">
        <f t="shared" si="25"/>
        <v/>
      </c>
      <c r="E353" s="2" t="str">
        <f t="shared" si="24"/>
        <v/>
      </c>
    </row>
    <row r="354" spans="1:5" x14ac:dyDescent="0.25">
      <c r="A354" s="1">
        <f t="shared" si="23"/>
        <v>46904</v>
      </c>
      <c r="B354" s="1">
        <f t="shared" si="26"/>
        <v>46874</v>
      </c>
      <c r="C354" s="37" t="str">
        <f>IFERROR(INDEX([1]FED_FUNDS!$B:$B,MATCH($A354,[1]FED_FUNDS!$A:$A,0)),"")</f>
        <v/>
      </c>
      <c r="D354" s="2" t="str">
        <f t="shared" si="25"/>
        <v/>
      </c>
      <c r="E354" s="2" t="str">
        <f t="shared" si="24"/>
        <v/>
      </c>
    </row>
    <row r="355" spans="1:5" x14ac:dyDescent="0.25">
      <c r="A355" s="1">
        <f t="shared" si="23"/>
        <v>46934</v>
      </c>
      <c r="B355" s="1">
        <f t="shared" si="26"/>
        <v>46905</v>
      </c>
      <c r="C355" s="37" t="str">
        <f>IFERROR(INDEX([1]FED_FUNDS!$B:$B,MATCH($A355,[1]FED_FUNDS!$A:$A,0)),"")</f>
        <v/>
      </c>
      <c r="D355" s="2" t="str">
        <f t="shared" si="25"/>
        <v/>
      </c>
      <c r="E355" s="2" t="str">
        <f t="shared" si="24"/>
        <v/>
      </c>
    </row>
    <row r="356" spans="1:5" x14ac:dyDescent="0.25">
      <c r="A356" s="1">
        <f t="shared" si="23"/>
        <v>46965</v>
      </c>
      <c r="B356" s="1">
        <f t="shared" si="26"/>
        <v>46935</v>
      </c>
      <c r="C356" s="37" t="str">
        <f>IFERROR(INDEX([1]FED_FUNDS!$B:$B,MATCH($A356,[1]FED_FUNDS!$A:$A,0)),"")</f>
        <v/>
      </c>
      <c r="D356" s="2" t="str">
        <f t="shared" si="25"/>
        <v/>
      </c>
      <c r="E356" s="2" t="str">
        <f t="shared" si="24"/>
        <v/>
      </c>
    </row>
    <row r="357" spans="1:5" x14ac:dyDescent="0.25">
      <c r="A357" s="1">
        <f t="shared" si="23"/>
        <v>46996</v>
      </c>
      <c r="B357" s="1">
        <f t="shared" si="26"/>
        <v>46966</v>
      </c>
      <c r="C357" s="37" t="str">
        <f>IFERROR(INDEX([1]FED_FUNDS!$B:$B,MATCH($A357,[1]FED_FUNDS!$A:$A,0)),"")</f>
        <v/>
      </c>
      <c r="D357" s="2" t="str">
        <f t="shared" si="25"/>
        <v/>
      </c>
      <c r="E357" s="2" t="str">
        <f t="shared" si="24"/>
        <v/>
      </c>
    </row>
    <row r="358" spans="1:5" x14ac:dyDescent="0.25">
      <c r="A358" s="1">
        <f t="shared" si="23"/>
        <v>47026</v>
      </c>
      <c r="B358" s="1">
        <f t="shared" si="26"/>
        <v>46997</v>
      </c>
      <c r="C358" s="37" t="str">
        <f>IFERROR(INDEX([1]FED_FUNDS!$B:$B,MATCH($A358,[1]FED_FUNDS!$A:$A,0)),"")</f>
        <v/>
      </c>
      <c r="D358" s="2" t="str">
        <f t="shared" si="25"/>
        <v/>
      </c>
      <c r="E358" s="2" t="str">
        <f t="shared" si="24"/>
        <v/>
      </c>
    </row>
    <row r="359" spans="1:5" x14ac:dyDescent="0.25">
      <c r="A359" s="1">
        <f t="shared" si="23"/>
        <v>47057</v>
      </c>
      <c r="B359" s="1">
        <f t="shared" si="26"/>
        <v>47027</v>
      </c>
      <c r="C359" s="37" t="str">
        <f>IFERROR(INDEX([1]FED_FUNDS!$B:$B,MATCH($A359,[1]FED_FUNDS!$A:$A,0)),"")</f>
        <v/>
      </c>
      <c r="D359" s="2" t="str">
        <f t="shared" si="25"/>
        <v/>
      </c>
      <c r="E359" s="2" t="str">
        <f t="shared" si="24"/>
        <v/>
      </c>
    </row>
    <row r="360" spans="1:5" x14ac:dyDescent="0.25">
      <c r="A360" s="1">
        <f t="shared" si="23"/>
        <v>47087</v>
      </c>
      <c r="B360" s="1">
        <f t="shared" si="26"/>
        <v>47058</v>
      </c>
      <c r="C360" s="37" t="str">
        <f>IFERROR(INDEX([1]FED_FUNDS!$B:$B,MATCH($A360,[1]FED_FUNDS!$A:$A,0)),"")</f>
        <v/>
      </c>
      <c r="D360" s="2" t="str">
        <f t="shared" si="25"/>
        <v/>
      </c>
      <c r="E360" s="2" t="str">
        <f t="shared" si="24"/>
        <v/>
      </c>
    </row>
    <row r="361" spans="1:5" x14ac:dyDescent="0.25">
      <c r="A361" s="1">
        <f t="shared" si="23"/>
        <v>47118</v>
      </c>
      <c r="B361" s="1">
        <f t="shared" si="26"/>
        <v>47088</v>
      </c>
      <c r="C361" s="37" t="str">
        <f>IFERROR(INDEX([1]FED_FUNDS!$B:$B,MATCH($A361,[1]FED_FUNDS!$A:$A,0)),"")</f>
        <v/>
      </c>
      <c r="D361" s="2" t="str">
        <f t="shared" si="25"/>
        <v/>
      </c>
      <c r="E361" s="2" t="str">
        <f t="shared" si="24"/>
        <v/>
      </c>
    </row>
    <row r="362" spans="1:5" x14ac:dyDescent="0.25">
      <c r="A362" s="1">
        <f t="shared" si="23"/>
        <v>47149</v>
      </c>
      <c r="B362" s="1">
        <f t="shared" si="26"/>
        <v>47119</v>
      </c>
      <c r="C362" s="37" t="str">
        <f>IFERROR(INDEX([1]FED_FUNDS!$B:$B,MATCH($A362,[1]FED_FUNDS!$A:$A,0)),"")</f>
        <v/>
      </c>
      <c r="D362" s="2" t="str">
        <f t="shared" si="25"/>
        <v/>
      </c>
      <c r="E362" s="2" t="str">
        <f t="shared" si="24"/>
        <v/>
      </c>
    </row>
    <row r="363" spans="1:5" x14ac:dyDescent="0.25">
      <c r="A363" s="1">
        <f t="shared" si="23"/>
        <v>47177</v>
      </c>
      <c r="B363" s="1">
        <f t="shared" si="26"/>
        <v>47150</v>
      </c>
      <c r="C363" s="37" t="str">
        <f>IFERROR(INDEX([1]FED_FUNDS!$B:$B,MATCH($A363,[1]FED_FUNDS!$A:$A,0)),"")</f>
        <v/>
      </c>
      <c r="D363" s="2" t="str">
        <f t="shared" si="25"/>
        <v/>
      </c>
      <c r="E363" s="2" t="str">
        <f t="shared" si="24"/>
        <v/>
      </c>
    </row>
    <row r="364" spans="1:5" x14ac:dyDescent="0.25">
      <c r="A364" s="1">
        <f t="shared" si="23"/>
        <v>47208</v>
      </c>
      <c r="B364" s="1">
        <f t="shared" si="26"/>
        <v>47178</v>
      </c>
      <c r="C364" s="37" t="str">
        <f>IFERROR(INDEX([1]FED_FUNDS!$B:$B,MATCH($A364,[1]FED_FUNDS!$A:$A,0)),"")</f>
        <v/>
      </c>
      <c r="D364" s="2" t="str">
        <f t="shared" si="25"/>
        <v/>
      </c>
      <c r="E364" s="2" t="str">
        <f t="shared" si="24"/>
        <v/>
      </c>
    </row>
    <row r="365" spans="1:5" x14ac:dyDescent="0.25">
      <c r="A365" s="1">
        <f t="shared" si="23"/>
        <v>47238</v>
      </c>
      <c r="B365" s="1">
        <f t="shared" si="26"/>
        <v>47209</v>
      </c>
      <c r="C365" s="37" t="str">
        <f>IFERROR(INDEX([1]FED_FUNDS!$B:$B,MATCH($A365,[1]FED_FUNDS!$A:$A,0)),"")</f>
        <v/>
      </c>
      <c r="D365" s="2" t="str">
        <f t="shared" si="25"/>
        <v/>
      </c>
      <c r="E365" s="2" t="str">
        <f t="shared" si="24"/>
        <v/>
      </c>
    </row>
    <row r="366" spans="1:5" x14ac:dyDescent="0.25">
      <c r="A366" s="1">
        <f t="shared" si="23"/>
        <v>47269</v>
      </c>
      <c r="B366" s="1">
        <f t="shared" si="26"/>
        <v>47239</v>
      </c>
      <c r="C366" s="37" t="str">
        <f>IFERROR(INDEX([1]FED_FUNDS!$B:$B,MATCH($A366,[1]FED_FUNDS!$A:$A,0)),"")</f>
        <v/>
      </c>
      <c r="D366" s="2" t="str">
        <f t="shared" si="25"/>
        <v/>
      </c>
      <c r="E366" s="2" t="str">
        <f t="shared" si="24"/>
        <v/>
      </c>
    </row>
    <row r="367" spans="1:5" x14ac:dyDescent="0.25">
      <c r="A367" s="1">
        <f t="shared" si="23"/>
        <v>47299</v>
      </c>
      <c r="B367" s="1">
        <f t="shared" si="26"/>
        <v>47270</v>
      </c>
      <c r="C367" s="37" t="str">
        <f>IFERROR(INDEX([1]FED_FUNDS!$B:$B,MATCH($A367,[1]FED_FUNDS!$A:$A,0)),"")</f>
        <v/>
      </c>
      <c r="D367" s="2" t="str">
        <f t="shared" si="25"/>
        <v/>
      </c>
      <c r="E367" s="2" t="str">
        <f t="shared" si="24"/>
        <v/>
      </c>
    </row>
    <row r="368" spans="1:5" x14ac:dyDescent="0.25">
      <c r="A368" s="1">
        <f t="shared" si="23"/>
        <v>47330</v>
      </c>
      <c r="B368" s="1">
        <f t="shared" si="26"/>
        <v>47300</v>
      </c>
      <c r="C368" s="37" t="str">
        <f>IFERROR(INDEX([1]FED_FUNDS!$B:$B,MATCH($A368,[1]FED_FUNDS!$A:$A,0)),"")</f>
        <v/>
      </c>
      <c r="D368" s="2" t="str">
        <f t="shared" si="25"/>
        <v/>
      </c>
      <c r="E368" s="2" t="str">
        <f t="shared" si="24"/>
        <v/>
      </c>
    </row>
    <row r="369" spans="1:5" x14ac:dyDescent="0.25">
      <c r="A369" s="1">
        <f t="shared" si="23"/>
        <v>47361</v>
      </c>
      <c r="B369" s="1">
        <f t="shared" si="26"/>
        <v>47331</v>
      </c>
      <c r="C369" s="37" t="str">
        <f>IFERROR(INDEX([1]FED_FUNDS!$B:$B,MATCH($A369,[1]FED_FUNDS!$A:$A,0)),"")</f>
        <v/>
      </c>
      <c r="D369" s="2" t="str">
        <f t="shared" si="25"/>
        <v/>
      </c>
      <c r="E369" s="2" t="str">
        <f t="shared" si="24"/>
        <v/>
      </c>
    </row>
    <row r="370" spans="1:5" x14ac:dyDescent="0.25">
      <c r="A370" s="1">
        <f t="shared" si="23"/>
        <v>47391</v>
      </c>
      <c r="B370" s="1">
        <f t="shared" si="26"/>
        <v>47362</v>
      </c>
      <c r="C370" s="37" t="str">
        <f>IFERROR(INDEX([1]FED_FUNDS!$B:$B,MATCH($A370,[1]FED_FUNDS!$A:$A,0)),"")</f>
        <v/>
      </c>
      <c r="D370" s="2" t="str">
        <f t="shared" si="25"/>
        <v/>
      </c>
      <c r="E370" s="2" t="str">
        <f t="shared" si="24"/>
        <v/>
      </c>
    </row>
    <row r="371" spans="1:5" x14ac:dyDescent="0.25">
      <c r="A371" s="1">
        <f t="shared" si="23"/>
        <v>47422</v>
      </c>
      <c r="B371" s="1">
        <f t="shared" si="26"/>
        <v>47392</v>
      </c>
      <c r="C371" s="37" t="str">
        <f>IFERROR(INDEX([1]FED_FUNDS!$B:$B,MATCH($A371,[1]FED_FUNDS!$A:$A,0)),"")</f>
        <v/>
      </c>
      <c r="D371" s="2" t="str">
        <f t="shared" si="25"/>
        <v/>
      </c>
      <c r="E371" s="2" t="str">
        <f t="shared" si="24"/>
        <v/>
      </c>
    </row>
    <row r="372" spans="1:5" x14ac:dyDescent="0.25">
      <c r="A372" s="1">
        <f t="shared" si="23"/>
        <v>47452</v>
      </c>
      <c r="B372" s="1">
        <f t="shared" si="26"/>
        <v>47423</v>
      </c>
      <c r="C372" s="37" t="str">
        <f>IFERROR(INDEX([1]FED_FUNDS!$B:$B,MATCH($A372,[1]FED_FUNDS!$A:$A,0)),"")</f>
        <v/>
      </c>
      <c r="D372" s="2" t="str">
        <f t="shared" si="25"/>
        <v/>
      </c>
      <c r="E372" s="2" t="str">
        <f t="shared" si="24"/>
        <v/>
      </c>
    </row>
    <row r="373" spans="1:5" x14ac:dyDescent="0.25">
      <c r="A373" s="1">
        <f t="shared" si="23"/>
        <v>47483</v>
      </c>
      <c r="B373" s="1">
        <f t="shared" si="26"/>
        <v>47453</v>
      </c>
      <c r="C373" s="37" t="str">
        <f>IFERROR(INDEX([1]FED_FUNDS!$B:$B,MATCH($A373,[1]FED_FUNDS!$A:$A,0)),"")</f>
        <v/>
      </c>
      <c r="D373" s="2" t="str">
        <f t="shared" si="25"/>
        <v/>
      </c>
      <c r="E373" s="2" t="str">
        <f t="shared" si="24"/>
        <v/>
      </c>
    </row>
    <row r="374" spans="1:5" x14ac:dyDescent="0.25">
      <c r="A374" s="1">
        <f t="shared" si="23"/>
        <v>47514</v>
      </c>
      <c r="B374" s="1">
        <f t="shared" si="26"/>
        <v>47484</v>
      </c>
      <c r="C374" s="37" t="str">
        <f>IFERROR(INDEX([1]FED_FUNDS!$B:$B,MATCH($A374,[1]FED_FUNDS!$A:$A,0)),"")</f>
        <v/>
      </c>
      <c r="D374" s="2" t="str">
        <f t="shared" si="25"/>
        <v/>
      </c>
      <c r="E374" s="2" t="str">
        <f t="shared" si="24"/>
        <v/>
      </c>
    </row>
    <row r="375" spans="1:5" x14ac:dyDescent="0.25">
      <c r="A375" s="1">
        <f t="shared" si="23"/>
        <v>47542</v>
      </c>
      <c r="B375" s="1">
        <f t="shared" si="26"/>
        <v>47515</v>
      </c>
      <c r="C375" s="37" t="str">
        <f>IFERROR(INDEX([1]FED_FUNDS!$B:$B,MATCH($A375,[1]FED_FUNDS!$A:$A,0)),"")</f>
        <v/>
      </c>
      <c r="D375" s="2" t="str">
        <f t="shared" si="25"/>
        <v/>
      </c>
      <c r="E375" s="2" t="str">
        <f t="shared" si="24"/>
        <v/>
      </c>
    </row>
    <row r="376" spans="1:5" x14ac:dyDescent="0.25">
      <c r="A376" s="1">
        <f t="shared" si="23"/>
        <v>47573</v>
      </c>
      <c r="B376" s="1">
        <f t="shared" si="26"/>
        <v>47543</v>
      </c>
      <c r="C376" s="37" t="str">
        <f>IFERROR(INDEX([1]FED_FUNDS!$B:$B,MATCH($A376,[1]FED_FUNDS!$A:$A,0)),"")</f>
        <v/>
      </c>
      <c r="D376" s="2" t="str">
        <f t="shared" si="25"/>
        <v/>
      </c>
      <c r="E376" s="2" t="str">
        <f t="shared" si="24"/>
        <v/>
      </c>
    </row>
    <row r="377" spans="1:5" x14ac:dyDescent="0.25">
      <c r="A377" s="1">
        <f t="shared" si="23"/>
        <v>47603</v>
      </c>
      <c r="B377" s="1">
        <f t="shared" si="26"/>
        <v>47574</v>
      </c>
      <c r="C377" s="37" t="str">
        <f>IFERROR(INDEX([1]FED_FUNDS!$B:$B,MATCH($A377,[1]FED_FUNDS!$A:$A,0)),"")</f>
        <v/>
      </c>
      <c r="D377" s="2" t="str">
        <f t="shared" si="25"/>
        <v/>
      </c>
      <c r="E377" s="2" t="str">
        <f t="shared" si="24"/>
        <v/>
      </c>
    </row>
    <row r="378" spans="1:5" x14ac:dyDescent="0.25">
      <c r="A378" s="1">
        <f t="shared" si="23"/>
        <v>47634</v>
      </c>
      <c r="B378" s="1">
        <f t="shared" si="26"/>
        <v>47604</v>
      </c>
      <c r="C378" s="37" t="str">
        <f>IFERROR(INDEX([1]FED_FUNDS!$B:$B,MATCH($A378,[1]FED_FUNDS!$A:$A,0)),"")</f>
        <v/>
      </c>
      <c r="D378" s="2" t="str">
        <f t="shared" si="25"/>
        <v/>
      </c>
      <c r="E378" s="2" t="str">
        <f t="shared" si="24"/>
        <v/>
      </c>
    </row>
    <row r="379" spans="1:5" x14ac:dyDescent="0.25">
      <c r="A379" s="1">
        <f t="shared" si="23"/>
        <v>47664</v>
      </c>
      <c r="B379" s="1">
        <f t="shared" si="26"/>
        <v>47635</v>
      </c>
      <c r="C379" s="37" t="str">
        <f>IFERROR(INDEX([1]FED_FUNDS!$B:$B,MATCH($A379,[1]FED_FUNDS!$A:$A,0)),"")</f>
        <v/>
      </c>
      <c r="D379" s="2" t="str">
        <f t="shared" si="25"/>
        <v/>
      </c>
      <c r="E379" s="2" t="str">
        <f t="shared" si="24"/>
        <v/>
      </c>
    </row>
    <row r="380" spans="1:5" x14ac:dyDescent="0.25">
      <c r="A380" s="1">
        <f t="shared" si="23"/>
        <v>47695</v>
      </c>
      <c r="B380" s="1">
        <f t="shared" si="26"/>
        <v>47665</v>
      </c>
      <c r="C380" s="37" t="str">
        <f>IFERROR(INDEX([1]FED_FUNDS!$B:$B,MATCH($A380,[1]FED_FUNDS!$A:$A,0)),"")</f>
        <v/>
      </c>
      <c r="D380" s="2" t="str">
        <f t="shared" si="25"/>
        <v/>
      </c>
      <c r="E380" s="2" t="str">
        <f t="shared" si="24"/>
        <v/>
      </c>
    </row>
    <row r="381" spans="1:5" x14ac:dyDescent="0.25">
      <c r="A381" s="1">
        <f t="shared" si="23"/>
        <v>47726</v>
      </c>
      <c r="B381" s="1">
        <f t="shared" si="26"/>
        <v>47696</v>
      </c>
      <c r="C381" s="37" t="str">
        <f>IFERROR(INDEX([1]FED_FUNDS!$B:$B,MATCH($A381,[1]FED_FUNDS!$A:$A,0)),"")</f>
        <v/>
      </c>
      <c r="D381" s="2" t="str">
        <f t="shared" si="25"/>
        <v/>
      </c>
      <c r="E381" s="2" t="str">
        <f t="shared" si="24"/>
        <v/>
      </c>
    </row>
    <row r="382" spans="1:5" x14ac:dyDescent="0.25">
      <c r="A382" s="1">
        <f t="shared" si="23"/>
        <v>47756</v>
      </c>
      <c r="B382" s="1">
        <f t="shared" si="26"/>
        <v>47727</v>
      </c>
      <c r="C382" s="37" t="str">
        <f>IFERROR(INDEX([1]FED_FUNDS!$B:$B,MATCH($A382,[1]FED_FUNDS!$A:$A,0)),"")</f>
        <v/>
      </c>
      <c r="D382" s="2" t="str">
        <f t="shared" si="25"/>
        <v/>
      </c>
      <c r="E382" s="2" t="str">
        <f t="shared" si="24"/>
        <v/>
      </c>
    </row>
    <row r="383" spans="1:5" x14ac:dyDescent="0.25">
      <c r="A383" s="1">
        <f t="shared" si="23"/>
        <v>47787</v>
      </c>
      <c r="B383" s="1">
        <f t="shared" si="26"/>
        <v>47757</v>
      </c>
      <c r="C383" s="37" t="str">
        <f>IFERROR(INDEX([1]FED_FUNDS!$B:$B,MATCH($A383,[1]FED_FUNDS!$A:$A,0)),"")</f>
        <v/>
      </c>
      <c r="D383" s="2" t="str">
        <f t="shared" si="25"/>
        <v/>
      </c>
      <c r="E383" s="2" t="str">
        <f t="shared" si="24"/>
        <v/>
      </c>
    </row>
    <row r="384" spans="1:5" x14ac:dyDescent="0.25">
      <c r="A384" s="1">
        <f t="shared" si="23"/>
        <v>47817</v>
      </c>
      <c r="B384" s="1">
        <f t="shared" si="26"/>
        <v>47788</v>
      </c>
      <c r="C384" s="37" t="str">
        <f>IFERROR(INDEX([1]FED_FUNDS!$B:$B,MATCH($A384,[1]FED_FUNDS!$A:$A,0)),"")</f>
        <v/>
      </c>
      <c r="D384" s="2" t="str">
        <f t="shared" si="25"/>
        <v/>
      </c>
      <c r="E384" s="2" t="str">
        <f t="shared" si="24"/>
        <v/>
      </c>
    </row>
    <row r="385" spans="1:5" x14ac:dyDescent="0.25">
      <c r="A385" s="1">
        <f t="shared" si="23"/>
        <v>47848</v>
      </c>
      <c r="B385" s="1">
        <f t="shared" si="26"/>
        <v>47818</v>
      </c>
      <c r="C385" s="37" t="str">
        <f>IFERROR(INDEX([1]FED_FUNDS!$B:$B,MATCH($A385,[1]FED_FUNDS!$A:$A,0)),"")</f>
        <v/>
      </c>
      <c r="D385" s="2" t="str">
        <f t="shared" si="25"/>
        <v/>
      </c>
      <c r="E385" s="2" t="str">
        <f t="shared" si="24"/>
        <v/>
      </c>
    </row>
    <row r="386" spans="1:5" x14ac:dyDescent="0.25">
      <c r="A386" s="1"/>
      <c r="B386" s="1"/>
      <c r="C386" s="2"/>
      <c r="D386" s="2"/>
    </row>
    <row r="387" spans="1:5" x14ac:dyDescent="0.25">
      <c r="A387" s="1"/>
      <c r="B387" s="1"/>
      <c r="C387" s="2"/>
      <c r="D387" s="2"/>
    </row>
    <row r="388" spans="1:5" x14ac:dyDescent="0.25">
      <c r="A388" s="1"/>
      <c r="B388" s="1"/>
      <c r="C388" s="2"/>
      <c r="D388" s="2"/>
    </row>
    <row r="389" spans="1:5" x14ac:dyDescent="0.25">
      <c r="A389" s="1"/>
      <c r="B389" s="1"/>
      <c r="C389" s="2"/>
      <c r="D389" s="2"/>
    </row>
    <row r="390" spans="1:5" x14ac:dyDescent="0.25">
      <c r="A390" s="1"/>
      <c r="B390" s="1"/>
      <c r="C390" s="2"/>
      <c r="D390" s="2"/>
    </row>
    <row r="391" spans="1:5" x14ac:dyDescent="0.25">
      <c r="A391" s="1"/>
      <c r="B391" s="1"/>
      <c r="C391" s="2"/>
      <c r="D391" s="2"/>
    </row>
    <row r="392" spans="1:5" x14ac:dyDescent="0.25">
      <c r="A392" s="1"/>
      <c r="B392" s="1"/>
      <c r="C392" s="2"/>
      <c r="D392" s="2"/>
    </row>
    <row r="393" spans="1:5" x14ac:dyDescent="0.25">
      <c r="A393" s="1"/>
      <c r="B393" s="1"/>
      <c r="C393" s="2"/>
      <c r="D393" s="2"/>
    </row>
    <row r="394" spans="1:5" x14ac:dyDescent="0.25">
      <c r="A394" s="1"/>
      <c r="B394" s="1"/>
      <c r="C394" s="2"/>
      <c r="D394" s="2"/>
    </row>
    <row r="395" spans="1:5" x14ac:dyDescent="0.25">
      <c r="A395" s="1"/>
      <c r="B395" s="1"/>
      <c r="C395" s="2"/>
      <c r="D395" s="2"/>
    </row>
    <row r="396" spans="1:5" x14ac:dyDescent="0.25">
      <c r="A396" s="1"/>
      <c r="B396" s="1"/>
      <c r="C396" s="2"/>
      <c r="D396" s="2"/>
    </row>
    <row r="397" spans="1:5" x14ac:dyDescent="0.25">
      <c r="A397" s="1"/>
      <c r="B397" s="1"/>
      <c r="C397" s="2"/>
      <c r="D397" s="2"/>
    </row>
    <row r="398" spans="1:5" x14ac:dyDescent="0.25">
      <c r="A398" s="1"/>
      <c r="B398" s="1"/>
      <c r="C398" s="2"/>
      <c r="D398" s="2"/>
    </row>
    <row r="399" spans="1:5" x14ac:dyDescent="0.25">
      <c r="A399" s="1"/>
      <c r="B399" s="1"/>
      <c r="C399" s="2"/>
      <c r="D399" s="2"/>
    </row>
    <row r="400" spans="1:5" x14ac:dyDescent="0.25">
      <c r="A400" s="1"/>
      <c r="B400" s="1"/>
      <c r="C400" s="2"/>
      <c r="D400" s="2"/>
    </row>
    <row r="401" spans="1:4" x14ac:dyDescent="0.25">
      <c r="A401" s="1"/>
      <c r="B401" s="1"/>
      <c r="C401" s="2"/>
      <c r="D401" s="2"/>
    </row>
    <row r="402" spans="1:4" x14ac:dyDescent="0.25">
      <c r="A402" s="1"/>
      <c r="B402" s="1"/>
      <c r="C402" s="2"/>
      <c r="D402" s="2"/>
    </row>
    <row r="403" spans="1:4" x14ac:dyDescent="0.25">
      <c r="A403" s="1"/>
      <c r="B403" s="1"/>
      <c r="C403" s="2"/>
      <c r="D403" s="2"/>
    </row>
  </sheetData>
  <mergeCells count="2">
    <mergeCell ref="A1:B2"/>
    <mergeCell ref="C2:E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FAA4-5514-4839-82E6-ED9F2ED64F51}">
  <dimension ref="A1:F294"/>
  <sheetViews>
    <sheetView showGridLines="0" workbookViewId="0">
      <pane xSplit="1" ySplit="4" topLeftCell="B143" activePane="bottomRight" state="frozen"/>
      <selection pane="topRight" activeCell="B1" sqref="B1"/>
      <selection pane="bottomLeft" activeCell="A3" sqref="A3"/>
      <selection pane="bottomRight" activeCell="E155" sqref="E155"/>
    </sheetView>
  </sheetViews>
  <sheetFormatPr defaultRowHeight="15" x14ac:dyDescent="0.25"/>
  <cols>
    <col min="1" max="1" width="10.140625" bestFit="1" customWidth="1"/>
    <col min="2" max="6" width="12.28515625" customWidth="1"/>
  </cols>
  <sheetData>
    <row r="1" spans="1:6" ht="15.75" thickBot="1" x14ac:dyDescent="0.3">
      <c r="A1" s="89" t="str">
        <f>HYPERLINK("#'"&amp;"INSTRUÇÕES"&amp;"'!A1","Retornar")</f>
        <v>Retornar</v>
      </c>
    </row>
    <row r="2" spans="1:6" ht="15.75" thickBot="1" x14ac:dyDescent="0.3">
      <c r="C2" s="44" t="s">
        <v>72</v>
      </c>
      <c r="D2" s="45">
        <f>(3-2)/4</f>
        <v>0.25</v>
      </c>
    </row>
    <row r="4" spans="1:6" x14ac:dyDescent="0.25">
      <c r="B4" s="10" t="s">
        <v>101</v>
      </c>
      <c r="C4" s="10" t="s">
        <v>105</v>
      </c>
      <c r="D4" s="36" t="s">
        <v>106</v>
      </c>
      <c r="E4" s="10" t="s">
        <v>107</v>
      </c>
      <c r="F4" s="10" t="s">
        <v>87</v>
      </c>
    </row>
    <row r="5" spans="1:6" x14ac:dyDescent="0.25">
      <c r="A5" s="1">
        <f>IFERROR(DATE(B5,C5*3,1),"")</f>
        <v>31017</v>
      </c>
      <c r="B5">
        <f>[1]BRL!A2</f>
        <v>1984</v>
      </c>
      <c r="C5">
        <f>[1]BRL!B2</f>
        <v>4</v>
      </c>
      <c r="D5" s="37" t="e">
        <f>SUMIFS([1]BRL!$C:$C,[1]BRL!$A:$A,B5,[1]BRL!$B:$B,C5)</f>
        <v>#VALUE!</v>
      </c>
    </row>
    <row r="6" spans="1:6" x14ac:dyDescent="0.25">
      <c r="A6" s="1">
        <f t="shared" ref="A6:A69" si="0">IFERROR(DATE(B6,C6*3,1),"")</f>
        <v>31107</v>
      </c>
      <c r="B6">
        <f>[1]BRL!A3</f>
        <v>1985</v>
      </c>
      <c r="C6">
        <f>[1]BRL!B3</f>
        <v>1</v>
      </c>
      <c r="D6" s="37" t="e">
        <f>SUMIFS([1]BRL!$C:$C,[1]BRL!$A:$A,B6,[1]BRL!$B:$B,C6)</f>
        <v>#VALUE!</v>
      </c>
      <c r="E6" s="2" t="str">
        <f>IFERROR(100*(D6/D5-1),"")</f>
        <v/>
      </c>
    </row>
    <row r="7" spans="1:6" x14ac:dyDescent="0.25">
      <c r="A7" s="1">
        <f t="shared" si="0"/>
        <v>31199</v>
      </c>
      <c r="B7">
        <f>[1]BRL!A4</f>
        <v>1985</v>
      </c>
      <c r="C7">
        <f>[1]BRL!B4</f>
        <v>2</v>
      </c>
      <c r="D7" s="37" t="e">
        <f>SUMIFS([1]BRL!$C:$C,[1]BRL!$A:$A,B7,[1]BRL!$B:$B,C7)</f>
        <v>#VALUE!</v>
      </c>
      <c r="E7" s="2" t="str">
        <f t="shared" ref="E7:E70" si="1">IFERROR(100*(D7/D6-1),"")</f>
        <v/>
      </c>
    </row>
    <row r="8" spans="1:6" x14ac:dyDescent="0.25">
      <c r="A8" s="1">
        <f t="shared" si="0"/>
        <v>31291</v>
      </c>
      <c r="B8">
        <f>[1]BRL!A5</f>
        <v>1985</v>
      </c>
      <c r="C8">
        <f>[1]BRL!B5</f>
        <v>3</v>
      </c>
      <c r="D8" s="37" t="e">
        <f>SUMIFS([1]BRL!$C:$C,[1]BRL!$A:$A,B8,[1]BRL!$B:$B,C8)</f>
        <v>#VALUE!</v>
      </c>
      <c r="E8" s="2" t="str">
        <f t="shared" si="1"/>
        <v/>
      </c>
    </row>
    <row r="9" spans="1:6" x14ac:dyDescent="0.25">
      <c r="A9" s="1">
        <f t="shared" si="0"/>
        <v>31382</v>
      </c>
      <c r="B9">
        <f>[1]BRL!A6</f>
        <v>1985</v>
      </c>
      <c r="C9">
        <f>[1]BRL!B6</f>
        <v>4</v>
      </c>
      <c r="D9" s="37" t="e">
        <f>SUMIFS([1]BRL!$C:$C,[1]BRL!$A:$A,B9,[1]BRL!$B:$B,C9)</f>
        <v>#VALUE!</v>
      </c>
      <c r="E9" s="2" t="str">
        <f t="shared" si="1"/>
        <v/>
      </c>
    </row>
    <row r="10" spans="1:6" x14ac:dyDescent="0.25">
      <c r="A10" s="1">
        <f t="shared" si="0"/>
        <v>31472</v>
      </c>
      <c r="B10">
        <f>[1]BRL!A7</f>
        <v>1986</v>
      </c>
      <c r="C10">
        <f>[1]BRL!B7</f>
        <v>1</v>
      </c>
      <c r="D10" s="37" t="e">
        <f>SUMIFS([1]BRL!$C:$C,[1]BRL!$A:$A,B10,[1]BRL!$B:$B,C10)</f>
        <v>#VALUE!</v>
      </c>
      <c r="E10" s="2" t="str">
        <f t="shared" si="1"/>
        <v/>
      </c>
    </row>
    <row r="11" spans="1:6" x14ac:dyDescent="0.25">
      <c r="A11" s="1">
        <f t="shared" si="0"/>
        <v>31564</v>
      </c>
      <c r="B11">
        <f>[1]BRL!A8</f>
        <v>1986</v>
      </c>
      <c r="C11">
        <f>[1]BRL!B8</f>
        <v>2</v>
      </c>
      <c r="D11" s="37" t="e">
        <f>SUMIFS([1]BRL!$C:$C,[1]BRL!$A:$A,B11,[1]BRL!$B:$B,C11)</f>
        <v>#VALUE!</v>
      </c>
      <c r="E11" s="2" t="str">
        <f t="shared" si="1"/>
        <v/>
      </c>
    </row>
    <row r="12" spans="1:6" x14ac:dyDescent="0.25">
      <c r="A12" s="1">
        <f t="shared" si="0"/>
        <v>31656</v>
      </c>
      <c r="B12">
        <f>[1]BRL!A9</f>
        <v>1986</v>
      </c>
      <c r="C12">
        <f>[1]BRL!B9</f>
        <v>3</v>
      </c>
      <c r="D12" s="37" t="e">
        <f>SUMIFS([1]BRL!$C:$C,[1]BRL!$A:$A,B12,[1]BRL!$B:$B,C12)</f>
        <v>#VALUE!</v>
      </c>
      <c r="E12" s="2" t="str">
        <f t="shared" si="1"/>
        <v/>
      </c>
    </row>
    <row r="13" spans="1:6" x14ac:dyDescent="0.25">
      <c r="A13" s="1">
        <f t="shared" si="0"/>
        <v>31747</v>
      </c>
      <c r="B13">
        <f>[1]BRL!A10</f>
        <v>1986</v>
      </c>
      <c r="C13">
        <f>[1]BRL!B10</f>
        <v>4</v>
      </c>
      <c r="D13" s="37" t="e">
        <f>SUMIFS([1]BRL!$C:$C,[1]BRL!$A:$A,B13,[1]BRL!$B:$B,C13)</f>
        <v>#VALUE!</v>
      </c>
      <c r="E13" s="2" t="str">
        <f t="shared" si="1"/>
        <v/>
      </c>
      <c r="F13" s="21" t="str">
        <f>IFERROR(AVERAGE(E10:E13),"")</f>
        <v/>
      </c>
    </row>
    <row r="14" spans="1:6" x14ac:dyDescent="0.25">
      <c r="A14" s="1">
        <f t="shared" si="0"/>
        <v>31837</v>
      </c>
      <c r="B14">
        <f>[1]BRL!A11</f>
        <v>1987</v>
      </c>
      <c r="C14">
        <f>[1]BRL!B11</f>
        <v>1</v>
      </c>
      <c r="D14" s="37" t="e">
        <f>SUMIFS([1]BRL!$C:$C,[1]BRL!$A:$A,B14,[1]BRL!$B:$B,C14)</f>
        <v>#VALUE!</v>
      </c>
      <c r="E14" s="2" t="str">
        <f t="shared" si="1"/>
        <v/>
      </c>
      <c r="F14" s="21" t="str">
        <f t="shared" ref="F14:F77" si="2">IFERROR(AVERAGE(E11:E14),"")</f>
        <v/>
      </c>
    </row>
    <row r="15" spans="1:6" x14ac:dyDescent="0.25">
      <c r="A15" s="1">
        <f t="shared" si="0"/>
        <v>31929</v>
      </c>
      <c r="B15">
        <f>[1]BRL!A12</f>
        <v>1987</v>
      </c>
      <c r="C15">
        <f>[1]BRL!B12</f>
        <v>2</v>
      </c>
      <c r="D15" s="37" t="e">
        <f>SUMIFS([1]BRL!$C:$C,[1]BRL!$A:$A,B15,[1]BRL!$B:$B,C15)</f>
        <v>#VALUE!</v>
      </c>
      <c r="E15" s="2" t="str">
        <f t="shared" si="1"/>
        <v/>
      </c>
      <c r="F15" s="21" t="str">
        <f t="shared" si="2"/>
        <v/>
      </c>
    </row>
    <row r="16" spans="1:6" x14ac:dyDescent="0.25">
      <c r="A16" s="1">
        <f t="shared" si="0"/>
        <v>32021</v>
      </c>
      <c r="B16">
        <f>[1]BRL!A13</f>
        <v>1987</v>
      </c>
      <c r="C16">
        <f>[1]BRL!B13</f>
        <v>3</v>
      </c>
      <c r="D16" s="37" t="e">
        <f>SUMIFS([1]BRL!$C:$C,[1]BRL!$A:$A,B16,[1]BRL!$B:$B,C16)</f>
        <v>#VALUE!</v>
      </c>
      <c r="E16" s="2" t="str">
        <f t="shared" si="1"/>
        <v/>
      </c>
      <c r="F16" s="21" t="str">
        <f t="shared" si="2"/>
        <v/>
      </c>
    </row>
    <row r="17" spans="1:6" x14ac:dyDescent="0.25">
      <c r="A17" s="1">
        <f t="shared" si="0"/>
        <v>32112</v>
      </c>
      <c r="B17">
        <f>[1]BRL!A14</f>
        <v>1987</v>
      </c>
      <c r="C17">
        <f>[1]BRL!B14</f>
        <v>4</v>
      </c>
      <c r="D17" s="37" t="e">
        <f>SUMIFS([1]BRL!$C:$C,[1]BRL!$A:$A,B17,[1]BRL!$B:$B,C17)</f>
        <v>#VALUE!</v>
      </c>
      <c r="E17" s="2" t="str">
        <f t="shared" si="1"/>
        <v/>
      </c>
      <c r="F17" s="21" t="str">
        <f t="shared" si="2"/>
        <v/>
      </c>
    </row>
    <row r="18" spans="1:6" x14ac:dyDescent="0.25">
      <c r="A18" s="1">
        <f t="shared" si="0"/>
        <v>32203</v>
      </c>
      <c r="B18">
        <f>[1]BRL!A15</f>
        <v>1988</v>
      </c>
      <c r="C18">
        <f>[1]BRL!B15</f>
        <v>1</v>
      </c>
      <c r="D18" s="37" t="e">
        <f>SUMIFS([1]BRL!$C:$C,[1]BRL!$A:$A,B18,[1]BRL!$B:$B,C18)</f>
        <v>#VALUE!</v>
      </c>
      <c r="E18" s="2" t="str">
        <f t="shared" si="1"/>
        <v/>
      </c>
      <c r="F18" s="21" t="str">
        <f t="shared" si="2"/>
        <v/>
      </c>
    </row>
    <row r="19" spans="1:6" x14ac:dyDescent="0.25">
      <c r="A19" s="1">
        <f t="shared" si="0"/>
        <v>32295</v>
      </c>
      <c r="B19">
        <f>[1]BRL!A16</f>
        <v>1988</v>
      </c>
      <c r="C19">
        <f>[1]BRL!B16</f>
        <v>2</v>
      </c>
      <c r="D19" s="37" t="e">
        <f>SUMIFS([1]BRL!$C:$C,[1]BRL!$A:$A,B19,[1]BRL!$B:$B,C19)</f>
        <v>#VALUE!</v>
      </c>
      <c r="E19" s="2" t="str">
        <f t="shared" si="1"/>
        <v/>
      </c>
      <c r="F19" s="21" t="str">
        <f t="shared" si="2"/>
        <v/>
      </c>
    </row>
    <row r="20" spans="1:6" x14ac:dyDescent="0.25">
      <c r="A20" s="1">
        <f t="shared" si="0"/>
        <v>32387</v>
      </c>
      <c r="B20">
        <f>[1]BRL!A17</f>
        <v>1988</v>
      </c>
      <c r="C20">
        <f>[1]BRL!B17</f>
        <v>3</v>
      </c>
      <c r="D20" s="37" t="e">
        <f>SUMIFS([1]BRL!$C:$C,[1]BRL!$A:$A,B20,[1]BRL!$B:$B,C20)</f>
        <v>#VALUE!</v>
      </c>
      <c r="E20" s="2" t="str">
        <f t="shared" si="1"/>
        <v/>
      </c>
      <c r="F20" s="21" t="str">
        <f t="shared" si="2"/>
        <v/>
      </c>
    </row>
    <row r="21" spans="1:6" x14ac:dyDescent="0.25">
      <c r="A21" s="1">
        <f t="shared" si="0"/>
        <v>32478</v>
      </c>
      <c r="B21">
        <f>[1]BRL!A18</f>
        <v>1988</v>
      </c>
      <c r="C21">
        <f>[1]BRL!B18</f>
        <v>4</v>
      </c>
      <c r="D21" s="37" t="e">
        <f>SUMIFS([1]BRL!$C:$C,[1]BRL!$A:$A,B21,[1]BRL!$B:$B,C21)</f>
        <v>#VALUE!</v>
      </c>
      <c r="E21" s="2" t="str">
        <f t="shared" si="1"/>
        <v/>
      </c>
      <c r="F21" s="21" t="str">
        <f t="shared" si="2"/>
        <v/>
      </c>
    </row>
    <row r="22" spans="1:6" x14ac:dyDescent="0.25">
      <c r="A22" s="1">
        <f t="shared" si="0"/>
        <v>32568</v>
      </c>
      <c r="B22">
        <f>[1]BRL!A19</f>
        <v>1989</v>
      </c>
      <c r="C22">
        <f>[1]BRL!B19</f>
        <v>1</v>
      </c>
      <c r="D22" s="37" t="e">
        <f>SUMIFS([1]BRL!$C:$C,[1]BRL!$A:$A,B22,[1]BRL!$B:$B,C22)</f>
        <v>#VALUE!</v>
      </c>
      <c r="E22" s="2" t="str">
        <f t="shared" si="1"/>
        <v/>
      </c>
      <c r="F22" s="21" t="str">
        <f t="shared" si="2"/>
        <v/>
      </c>
    </row>
    <row r="23" spans="1:6" x14ac:dyDescent="0.25">
      <c r="A23" s="1">
        <f t="shared" si="0"/>
        <v>32660</v>
      </c>
      <c r="B23">
        <f>[1]BRL!A20</f>
        <v>1989</v>
      </c>
      <c r="C23">
        <f>[1]BRL!B20</f>
        <v>2</v>
      </c>
      <c r="D23" s="37" t="e">
        <f>SUMIFS([1]BRL!$C:$C,[1]BRL!$A:$A,B23,[1]BRL!$B:$B,C23)</f>
        <v>#VALUE!</v>
      </c>
      <c r="E23" s="2" t="str">
        <f t="shared" si="1"/>
        <v/>
      </c>
      <c r="F23" s="21" t="str">
        <f t="shared" si="2"/>
        <v/>
      </c>
    </row>
    <row r="24" spans="1:6" x14ac:dyDescent="0.25">
      <c r="A24" s="1">
        <f t="shared" si="0"/>
        <v>32752</v>
      </c>
      <c r="B24">
        <f>[1]BRL!A21</f>
        <v>1989</v>
      </c>
      <c r="C24">
        <f>[1]BRL!B21</f>
        <v>3</v>
      </c>
      <c r="D24" s="37" t="e">
        <f>SUMIFS([1]BRL!$C:$C,[1]BRL!$A:$A,B24,[1]BRL!$B:$B,C24)</f>
        <v>#VALUE!</v>
      </c>
      <c r="E24" s="2" t="str">
        <f t="shared" si="1"/>
        <v/>
      </c>
      <c r="F24" s="21" t="str">
        <f t="shared" si="2"/>
        <v/>
      </c>
    </row>
    <row r="25" spans="1:6" x14ac:dyDescent="0.25">
      <c r="A25" s="1">
        <f t="shared" si="0"/>
        <v>32843</v>
      </c>
      <c r="B25">
        <f>[1]BRL!A22</f>
        <v>1989</v>
      </c>
      <c r="C25">
        <f>[1]BRL!B22</f>
        <v>4</v>
      </c>
      <c r="D25" s="37" t="e">
        <f>SUMIFS([1]BRL!$C:$C,[1]BRL!$A:$A,B25,[1]BRL!$B:$B,C25)</f>
        <v>#VALUE!</v>
      </c>
      <c r="E25" s="2" t="str">
        <f t="shared" si="1"/>
        <v/>
      </c>
      <c r="F25" s="21" t="str">
        <f t="shared" si="2"/>
        <v/>
      </c>
    </row>
    <row r="26" spans="1:6" x14ac:dyDescent="0.25">
      <c r="A26" s="1">
        <f t="shared" si="0"/>
        <v>32933</v>
      </c>
      <c r="B26">
        <f>[1]BRL!A23</f>
        <v>1990</v>
      </c>
      <c r="C26">
        <f>[1]BRL!B23</f>
        <v>1</v>
      </c>
      <c r="D26" s="37" t="e">
        <f>SUMIFS([1]BRL!$C:$C,[1]BRL!$A:$A,B26,[1]BRL!$B:$B,C26)</f>
        <v>#VALUE!</v>
      </c>
      <c r="E26" s="2" t="str">
        <f t="shared" si="1"/>
        <v/>
      </c>
      <c r="F26" s="21" t="str">
        <f t="shared" si="2"/>
        <v/>
      </c>
    </row>
    <row r="27" spans="1:6" x14ac:dyDescent="0.25">
      <c r="A27" s="1">
        <f t="shared" si="0"/>
        <v>33025</v>
      </c>
      <c r="B27">
        <f>[1]BRL!A24</f>
        <v>1990</v>
      </c>
      <c r="C27">
        <f>[1]BRL!B24</f>
        <v>2</v>
      </c>
      <c r="D27" s="37" t="e">
        <f>SUMIFS([1]BRL!$C:$C,[1]BRL!$A:$A,B27,[1]BRL!$B:$B,C27)</f>
        <v>#VALUE!</v>
      </c>
      <c r="E27" s="2" t="str">
        <f t="shared" si="1"/>
        <v/>
      </c>
      <c r="F27" s="21" t="str">
        <f t="shared" si="2"/>
        <v/>
      </c>
    </row>
    <row r="28" spans="1:6" x14ac:dyDescent="0.25">
      <c r="A28" s="1">
        <f t="shared" si="0"/>
        <v>33117</v>
      </c>
      <c r="B28">
        <f>[1]BRL!A25</f>
        <v>1990</v>
      </c>
      <c r="C28">
        <f>[1]BRL!B25</f>
        <v>3</v>
      </c>
      <c r="D28" s="37" t="e">
        <f>SUMIFS([1]BRL!$C:$C,[1]BRL!$A:$A,B28,[1]BRL!$B:$B,C28)</f>
        <v>#VALUE!</v>
      </c>
      <c r="E28" s="2" t="str">
        <f t="shared" si="1"/>
        <v/>
      </c>
      <c r="F28" s="21" t="str">
        <f t="shared" si="2"/>
        <v/>
      </c>
    </row>
    <row r="29" spans="1:6" x14ac:dyDescent="0.25">
      <c r="A29" s="1">
        <f t="shared" si="0"/>
        <v>33208</v>
      </c>
      <c r="B29">
        <f>[1]BRL!A26</f>
        <v>1990</v>
      </c>
      <c r="C29">
        <f>[1]BRL!B26</f>
        <v>4</v>
      </c>
      <c r="D29" s="37" t="e">
        <f>SUMIFS([1]BRL!$C:$C,[1]BRL!$A:$A,B29,[1]BRL!$B:$B,C29)</f>
        <v>#VALUE!</v>
      </c>
      <c r="E29" s="2" t="str">
        <f t="shared" si="1"/>
        <v/>
      </c>
      <c r="F29" s="21" t="str">
        <f t="shared" si="2"/>
        <v/>
      </c>
    </row>
    <row r="30" spans="1:6" x14ac:dyDescent="0.25">
      <c r="A30" s="1">
        <f t="shared" si="0"/>
        <v>33298</v>
      </c>
      <c r="B30">
        <f>[1]BRL!A27</f>
        <v>1991</v>
      </c>
      <c r="C30">
        <f>[1]BRL!B27</f>
        <v>1</v>
      </c>
      <c r="D30" s="37" t="e">
        <f>SUMIFS([1]BRL!$C:$C,[1]BRL!$A:$A,B30,[1]BRL!$B:$B,C30)</f>
        <v>#VALUE!</v>
      </c>
      <c r="E30" s="2" t="str">
        <f t="shared" si="1"/>
        <v/>
      </c>
      <c r="F30" s="21" t="str">
        <f t="shared" si="2"/>
        <v/>
      </c>
    </row>
    <row r="31" spans="1:6" x14ac:dyDescent="0.25">
      <c r="A31" s="1">
        <f t="shared" si="0"/>
        <v>33390</v>
      </c>
      <c r="B31">
        <f>[1]BRL!A28</f>
        <v>1991</v>
      </c>
      <c r="C31">
        <f>[1]BRL!B28</f>
        <v>2</v>
      </c>
      <c r="D31" s="37" t="e">
        <f>SUMIFS([1]BRL!$C:$C,[1]BRL!$A:$A,B31,[1]BRL!$B:$B,C31)</f>
        <v>#VALUE!</v>
      </c>
      <c r="E31" s="2" t="str">
        <f t="shared" si="1"/>
        <v/>
      </c>
      <c r="F31" s="21" t="str">
        <f t="shared" si="2"/>
        <v/>
      </c>
    </row>
    <row r="32" spans="1:6" x14ac:dyDescent="0.25">
      <c r="A32" s="1">
        <f t="shared" si="0"/>
        <v>33482</v>
      </c>
      <c r="B32">
        <f>[1]BRL!A29</f>
        <v>1991</v>
      </c>
      <c r="C32">
        <f>[1]BRL!B29</f>
        <v>3</v>
      </c>
      <c r="D32" s="37" t="e">
        <f>SUMIFS([1]BRL!$C:$C,[1]BRL!$A:$A,B32,[1]BRL!$B:$B,C32)</f>
        <v>#VALUE!</v>
      </c>
      <c r="E32" s="2" t="str">
        <f t="shared" si="1"/>
        <v/>
      </c>
      <c r="F32" s="21" t="str">
        <f t="shared" si="2"/>
        <v/>
      </c>
    </row>
    <row r="33" spans="1:6" x14ac:dyDescent="0.25">
      <c r="A33" s="1">
        <f t="shared" si="0"/>
        <v>33573</v>
      </c>
      <c r="B33">
        <f>[1]BRL!A30</f>
        <v>1991</v>
      </c>
      <c r="C33">
        <f>[1]BRL!B30</f>
        <v>4</v>
      </c>
      <c r="D33" s="37" t="e">
        <f>SUMIFS([1]BRL!$C:$C,[1]BRL!$A:$A,B33,[1]BRL!$B:$B,C33)</f>
        <v>#VALUE!</v>
      </c>
      <c r="E33" s="2" t="str">
        <f t="shared" si="1"/>
        <v/>
      </c>
      <c r="F33" s="21" t="str">
        <f t="shared" si="2"/>
        <v/>
      </c>
    </row>
    <row r="34" spans="1:6" x14ac:dyDescent="0.25">
      <c r="A34" s="1">
        <f t="shared" si="0"/>
        <v>33664</v>
      </c>
      <c r="B34">
        <f>[1]BRL!A31</f>
        <v>1992</v>
      </c>
      <c r="C34">
        <f>[1]BRL!B31</f>
        <v>1</v>
      </c>
      <c r="D34" s="37" t="e">
        <f>SUMIFS([1]BRL!$C:$C,[1]BRL!$A:$A,B34,[1]BRL!$B:$B,C34)</f>
        <v>#VALUE!</v>
      </c>
      <c r="E34" s="2" t="str">
        <f t="shared" si="1"/>
        <v/>
      </c>
      <c r="F34" s="21" t="str">
        <f t="shared" si="2"/>
        <v/>
      </c>
    </row>
    <row r="35" spans="1:6" x14ac:dyDescent="0.25">
      <c r="A35" s="1">
        <f t="shared" si="0"/>
        <v>33756</v>
      </c>
      <c r="B35">
        <f>[1]BRL!A32</f>
        <v>1992</v>
      </c>
      <c r="C35">
        <f>[1]BRL!B32</f>
        <v>2</v>
      </c>
      <c r="D35" s="37" t="e">
        <f>SUMIFS([1]BRL!$C:$C,[1]BRL!$A:$A,B35,[1]BRL!$B:$B,C35)</f>
        <v>#VALUE!</v>
      </c>
      <c r="E35" s="2" t="str">
        <f t="shared" si="1"/>
        <v/>
      </c>
      <c r="F35" s="21" t="str">
        <f t="shared" si="2"/>
        <v/>
      </c>
    </row>
    <row r="36" spans="1:6" x14ac:dyDescent="0.25">
      <c r="A36" s="1">
        <f t="shared" si="0"/>
        <v>33848</v>
      </c>
      <c r="B36">
        <f>[1]BRL!A33</f>
        <v>1992</v>
      </c>
      <c r="C36">
        <f>[1]BRL!B33</f>
        <v>3</v>
      </c>
      <c r="D36" s="37" t="e">
        <f>SUMIFS([1]BRL!$C:$C,[1]BRL!$A:$A,B36,[1]BRL!$B:$B,C36)</f>
        <v>#VALUE!</v>
      </c>
      <c r="E36" s="2" t="str">
        <f t="shared" si="1"/>
        <v/>
      </c>
      <c r="F36" s="21" t="str">
        <f t="shared" si="2"/>
        <v/>
      </c>
    </row>
    <row r="37" spans="1:6" x14ac:dyDescent="0.25">
      <c r="A37" s="1">
        <f t="shared" si="0"/>
        <v>33939</v>
      </c>
      <c r="B37">
        <f>[1]BRL!A34</f>
        <v>1992</v>
      </c>
      <c r="C37">
        <f>[1]BRL!B34</f>
        <v>4</v>
      </c>
      <c r="D37" s="37" t="e">
        <f>SUMIFS([1]BRL!$C:$C,[1]BRL!$A:$A,B37,[1]BRL!$B:$B,C37)</f>
        <v>#VALUE!</v>
      </c>
      <c r="E37" s="2" t="str">
        <f t="shared" si="1"/>
        <v/>
      </c>
      <c r="F37" s="21" t="str">
        <f t="shared" si="2"/>
        <v/>
      </c>
    </row>
    <row r="38" spans="1:6" x14ac:dyDescent="0.25">
      <c r="A38" s="1">
        <f t="shared" si="0"/>
        <v>34029</v>
      </c>
      <c r="B38">
        <f>[1]BRL!A35</f>
        <v>1993</v>
      </c>
      <c r="C38">
        <f>[1]BRL!B35</f>
        <v>1</v>
      </c>
      <c r="D38" s="37" t="e">
        <f>SUMIFS([1]BRL!$C:$C,[1]BRL!$A:$A,B38,[1]BRL!$B:$B,C38)</f>
        <v>#VALUE!</v>
      </c>
      <c r="E38" s="2" t="str">
        <f t="shared" si="1"/>
        <v/>
      </c>
      <c r="F38" s="21" t="str">
        <f t="shared" si="2"/>
        <v/>
      </c>
    </row>
    <row r="39" spans="1:6" x14ac:dyDescent="0.25">
      <c r="A39" s="1">
        <f t="shared" si="0"/>
        <v>34121</v>
      </c>
      <c r="B39">
        <f>[1]BRL!A36</f>
        <v>1993</v>
      </c>
      <c r="C39">
        <f>[1]BRL!B36</f>
        <v>2</v>
      </c>
      <c r="D39" s="37" t="e">
        <f>SUMIFS([1]BRL!$C:$C,[1]BRL!$A:$A,B39,[1]BRL!$B:$B,C39)</f>
        <v>#VALUE!</v>
      </c>
      <c r="E39" s="2" t="str">
        <f t="shared" si="1"/>
        <v/>
      </c>
      <c r="F39" s="21" t="str">
        <f t="shared" si="2"/>
        <v/>
      </c>
    </row>
    <row r="40" spans="1:6" x14ac:dyDescent="0.25">
      <c r="A40" s="1">
        <f t="shared" si="0"/>
        <v>34213</v>
      </c>
      <c r="B40">
        <f>[1]BRL!A37</f>
        <v>1993</v>
      </c>
      <c r="C40">
        <f>[1]BRL!B37</f>
        <v>3</v>
      </c>
      <c r="D40" s="37" t="e">
        <f>SUMIFS([1]BRL!$C:$C,[1]BRL!$A:$A,B40,[1]BRL!$B:$B,C40)</f>
        <v>#VALUE!</v>
      </c>
      <c r="E40" s="2" t="str">
        <f t="shared" si="1"/>
        <v/>
      </c>
      <c r="F40" s="21" t="str">
        <f t="shared" si="2"/>
        <v/>
      </c>
    </row>
    <row r="41" spans="1:6" x14ac:dyDescent="0.25">
      <c r="A41" s="1">
        <f t="shared" si="0"/>
        <v>34304</v>
      </c>
      <c r="B41">
        <f>[1]BRL!A38</f>
        <v>1993</v>
      </c>
      <c r="C41">
        <f>[1]BRL!B38</f>
        <v>4</v>
      </c>
      <c r="D41" s="37" t="e">
        <f>SUMIFS([1]BRL!$C:$C,[1]BRL!$A:$A,B41,[1]BRL!$B:$B,C41)</f>
        <v>#VALUE!</v>
      </c>
      <c r="E41" s="2" t="str">
        <f t="shared" si="1"/>
        <v/>
      </c>
      <c r="F41" s="21" t="str">
        <f t="shared" si="2"/>
        <v/>
      </c>
    </row>
    <row r="42" spans="1:6" x14ac:dyDescent="0.25">
      <c r="A42" s="1">
        <f t="shared" si="0"/>
        <v>34394</v>
      </c>
      <c r="B42">
        <f>[1]BRL!A39</f>
        <v>1994</v>
      </c>
      <c r="C42">
        <f>[1]BRL!B39</f>
        <v>1</v>
      </c>
      <c r="D42" s="37" t="e">
        <f>SUMIFS([1]BRL!$C:$C,[1]BRL!$A:$A,B42,[1]BRL!$B:$B,C42)</f>
        <v>#VALUE!</v>
      </c>
      <c r="E42" s="2" t="str">
        <f t="shared" si="1"/>
        <v/>
      </c>
      <c r="F42" s="21" t="str">
        <f t="shared" si="2"/>
        <v/>
      </c>
    </row>
    <row r="43" spans="1:6" x14ac:dyDescent="0.25">
      <c r="A43" s="1">
        <f t="shared" si="0"/>
        <v>34486</v>
      </c>
      <c r="B43">
        <f>[1]BRL!A40</f>
        <v>1994</v>
      </c>
      <c r="C43">
        <f>[1]BRL!B40</f>
        <v>2</v>
      </c>
      <c r="D43" s="37" t="e">
        <f>SUMIFS([1]BRL!$C:$C,[1]BRL!$A:$A,B43,[1]BRL!$B:$B,C43)</f>
        <v>#VALUE!</v>
      </c>
      <c r="E43" s="2" t="str">
        <f t="shared" si="1"/>
        <v/>
      </c>
      <c r="F43" s="21" t="str">
        <f t="shared" si="2"/>
        <v/>
      </c>
    </row>
    <row r="44" spans="1:6" x14ac:dyDescent="0.25">
      <c r="A44" s="1">
        <f t="shared" si="0"/>
        <v>34578</v>
      </c>
      <c r="B44">
        <f>[1]BRL!A41</f>
        <v>1994</v>
      </c>
      <c r="C44">
        <f>[1]BRL!B41</f>
        <v>3</v>
      </c>
      <c r="D44" s="37" t="e">
        <f>SUMIFS([1]BRL!$C:$C,[1]BRL!$A:$A,B44,[1]BRL!$B:$B,C44)</f>
        <v>#VALUE!</v>
      </c>
      <c r="E44" s="2" t="str">
        <f t="shared" si="1"/>
        <v/>
      </c>
      <c r="F44" s="21" t="str">
        <f t="shared" si="2"/>
        <v/>
      </c>
    </row>
    <row r="45" spans="1:6" x14ac:dyDescent="0.25">
      <c r="A45" s="1">
        <f t="shared" si="0"/>
        <v>34669</v>
      </c>
      <c r="B45">
        <f>[1]BRL!A42</f>
        <v>1994</v>
      </c>
      <c r="C45">
        <f>[1]BRL!B42</f>
        <v>4</v>
      </c>
      <c r="D45" s="37" t="e">
        <f>SUMIFS([1]BRL!$C:$C,[1]BRL!$A:$A,B45,[1]BRL!$B:$B,C45)</f>
        <v>#VALUE!</v>
      </c>
      <c r="E45" s="2" t="str">
        <f t="shared" si="1"/>
        <v/>
      </c>
      <c r="F45" s="21" t="str">
        <f t="shared" si="2"/>
        <v/>
      </c>
    </row>
    <row r="46" spans="1:6" x14ac:dyDescent="0.25">
      <c r="A46" s="1">
        <f t="shared" si="0"/>
        <v>34759</v>
      </c>
      <c r="B46">
        <f>[1]BRL!A43</f>
        <v>1995</v>
      </c>
      <c r="C46">
        <f>[1]BRL!B43</f>
        <v>1</v>
      </c>
      <c r="D46" s="37" t="e">
        <f>SUMIFS([1]BRL!$C:$C,[1]BRL!$A:$A,B46,[1]BRL!$B:$B,C46)</f>
        <v>#VALUE!</v>
      </c>
      <c r="E46" s="2" t="str">
        <f t="shared" si="1"/>
        <v/>
      </c>
      <c r="F46" s="21" t="str">
        <f t="shared" si="2"/>
        <v/>
      </c>
    </row>
    <row r="47" spans="1:6" x14ac:dyDescent="0.25">
      <c r="A47" s="1">
        <f t="shared" si="0"/>
        <v>34851</v>
      </c>
      <c r="B47">
        <f>[1]BRL!A44</f>
        <v>1995</v>
      </c>
      <c r="C47">
        <f>[1]BRL!B44</f>
        <v>2</v>
      </c>
      <c r="D47" s="37" t="e">
        <f>SUMIFS([1]BRL!$C:$C,[1]BRL!$A:$A,B47,[1]BRL!$B:$B,C47)</f>
        <v>#VALUE!</v>
      </c>
      <c r="E47" s="2" t="str">
        <f t="shared" si="1"/>
        <v/>
      </c>
      <c r="F47" s="21" t="str">
        <f t="shared" si="2"/>
        <v/>
      </c>
    </row>
    <row r="48" spans="1:6" x14ac:dyDescent="0.25">
      <c r="A48" s="1">
        <f t="shared" si="0"/>
        <v>34943</v>
      </c>
      <c r="B48">
        <f>[1]BRL!A45</f>
        <v>1995</v>
      </c>
      <c r="C48">
        <f>[1]BRL!B45</f>
        <v>3</v>
      </c>
      <c r="D48" s="37" t="e">
        <f>SUMIFS([1]BRL!$C:$C,[1]BRL!$A:$A,B48,[1]BRL!$B:$B,C48)</f>
        <v>#VALUE!</v>
      </c>
      <c r="E48" s="2" t="str">
        <f t="shared" si="1"/>
        <v/>
      </c>
      <c r="F48" s="21" t="str">
        <f t="shared" si="2"/>
        <v/>
      </c>
    </row>
    <row r="49" spans="1:6" x14ac:dyDescent="0.25">
      <c r="A49" s="1">
        <f t="shared" si="0"/>
        <v>35034</v>
      </c>
      <c r="B49">
        <f>[1]BRL!A46</f>
        <v>1995</v>
      </c>
      <c r="C49">
        <f>[1]BRL!B46</f>
        <v>4</v>
      </c>
      <c r="D49" s="37" t="e">
        <f>SUMIFS([1]BRL!$C:$C,[1]BRL!$A:$A,B49,[1]BRL!$B:$B,C49)</f>
        <v>#VALUE!</v>
      </c>
      <c r="E49" s="2" t="str">
        <f t="shared" si="1"/>
        <v/>
      </c>
      <c r="F49" s="21" t="str">
        <f t="shared" si="2"/>
        <v/>
      </c>
    </row>
    <row r="50" spans="1:6" x14ac:dyDescent="0.25">
      <c r="A50" s="1">
        <f t="shared" si="0"/>
        <v>35125</v>
      </c>
      <c r="B50">
        <f>[1]BRL!A47</f>
        <v>1996</v>
      </c>
      <c r="C50">
        <f>[1]BRL!B47</f>
        <v>1</v>
      </c>
      <c r="D50" s="37" t="e">
        <f>SUMIFS([1]BRL!$C:$C,[1]BRL!$A:$A,B50,[1]BRL!$B:$B,C50)</f>
        <v>#VALUE!</v>
      </c>
      <c r="E50" s="2" t="str">
        <f t="shared" si="1"/>
        <v/>
      </c>
      <c r="F50" s="21" t="str">
        <f t="shared" si="2"/>
        <v/>
      </c>
    </row>
    <row r="51" spans="1:6" x14ac:dyDescent="0.25">
      <c r="A51" s="1">
        <f t="shared" si="0"/>
        <v>35217</v>
      </c>
      <c r="B51">
        <f>[1]BRL!A48</f>
        <v>1996</v>
      </c>
      <c r="C51">
        <f>[1]BRL!B48</f>
        <v>2</v>
      </c>
      <c r="D51" s="37" t="e">
        <f>SUMIFS([1]BRL!$C:$C,[1]BRL!$A:$A,B51,[1]BRL!$B:$B,C51)</f>
        <v>#VALUE!</v>
      </c>
      <c r="E51" s="2" t="str">
        <f t="shared" si="1"/>
        <v/>
      </c>
      <c r="F51" s="21" t="str">
        <f t="shared" si="2"/>
        <v/>
      </c>
    </row>
    <row r="52" spans="1:6" x14ac:dyDescent="0.25">
      <c r="A52" s="1">
        <f t="shared" si="0"/>
        <v>35309</v>
      </c>
      <c r="B52">
        <f>[1]BRL!A49</f>
        <v>1996</v>
      </c>
      <c r="C52">
        <f>[1]BRL!B49</f>
        <v>3</v>
      </c>
      <c r="D52" s="37" t="e">
        <f>SUMIFS([1]BRL!$C:$C,[1]BRL!$A:$A,B52,[1]BRL!$B:$B,C52)</f>
        <v>#VALUE!</v>
      </c>
      <c r="E52" s="2" t="str">
        <f t="shared" si="1"/>
        <v/>
      </c>
      <c r="F52" s="21" t="str">
        <f t="shared" si="2"/>
        <v/>
      </c>
    </row>
    <row r="53" spans="1:6" x14ac:dyDescent="0.25">
      <c r="A53" s="1">
        <f t="shared" si="0"/>
        <v>35400</v>
      </c>
      <c r="B53">
        <f>[1]BRL!A50</f>
        <v>1996</v>
      </c>
      <c r="C53">
        <f>[1]BRL!B50</f>
        <v>4</v>
      </c>
      <c r="D53" s="37" t="e">
        <f>SUMIFS([1]BRL!$C:$C,[1]BRL!$A:$A,B53,[1]BRL!$B:$B,C53)</f>
        <v>#VALUE!</v>
      </c>
      <c r="E53" s="2" t="str">
        <f t="shared" si="1"/>
        <v/>
      </c>
      <c r="F53" s="21" t="str">
        <f t="shared" si="2"/>
        <v/>
      </c>
    </row>
    <row r="54" spans="1:6" x14ac:dyDescent="0.25">
      <c r="A54" s="1">
        <f t="shared" si="0"/>
        <v>35490</v>
      </c>
      <c r="B54">
        <f>[1]BRL!A51</f>
        <v>1997</v>
      </c>
      <c r="C54">
        <f>[1]BRL!B51</f>
        <v>1</v>
      </c>
      <c r="D54" s="37" t="e">
        <f>SUMIFS([1]BRL!$C:$C,[1]BRL!$A:$A,B54,[1]BRL!$B:$B,C54)</f>
        <v>#VALUE!</v>
      </c>
      <c r="E54" s="2" t="str">
        <f t="shared" si="1"/>
        <v/>
      </c>
      <c r="F54" s="21" t="str">
        <f t="shared" si="2"/>
        <v/>
      </c>
    </row>
    <row r="55" spans="1:6" x14ac:dyDescent="0.25">
      <c r="A55" s="1">
        <f t="shared" si="0"/>
        <v>35582</v>
      </c>
      <c r="B55">
        <f>[1]BRL!A52</f>
        <v>1997</v>
      </c>
      <c r="C55">
        <f>[1]BRL!B52</f>
        <v>2</v>
      </c>
      <c r="D55" s="37" t="e">
        <f>SUMIFS([1]BRL!$C:$C,[1]BRL!$A:$A,B55,[1]BRL!$B:$B,C55)</f>
        <v>#VALUE!</v>
      </c>
      <c r="E55" s="2" t="str">
        <f t="shared" si="1"/>
        <v/>
      </c>
      <c r="F55" s="21" t="str">
        <f t="shared" si="2"/>
        <v/>
      </c>
    </row>
    <row r="56" spans="1:6" x14ac:dyDescent="0.25">
      <c r="A56" s="1">
        <f t="shared" si="0"/>
        <v>35674</v>
      </c>
      <c r="B56">
        <f>[1]BRL!A53</f>
        <v>1997</v>
      </c>
      <c r="C56">
        <f>[1]BRL!B53</f>
        <v>3</v>
      </c>
      <c r="D56" s="37" t="e">
        <f>SUMIFS([1]BRL!$C:$C,[1]BRL!$A:$A,B56,[1]BRL!$B:$B,C56)</f>
        <v>#VALUE!</v>
      </c>
      <c r="E56" s="2" t="str">
        <f t="shared" si="1"/>
        <v/>
      </c>
      <c r="F56" s="21" t="str">
        <f t="shared" si="2"/>
        <v/>
      </c>
    </row>
    <row r="57" spans="1:6" x14ac:dyDescent="0.25">
      <c r="A57" s="1">
        <f t="shared" si="0"/>
        <v>35765</v>
      </c>
      <c r="B57">
        <f>[1]BRL!A54</f>
        <v>1997</v>
      </c>
      <c r="C57">
        <f>[1]BRL!B54</f>
        <v>4</v>
      </c>
      <c r="D57" s="37" t="e">
        <f>SUMIFS([1]BRL!$C:$C,[1]BRL!$A:$A,B57,[1]BRL!$B:$B,C57)</f>
        <v>#VALUE!</v>
      </c>
      <c r="E57" s="2" t="str">
        <f t="shared" si="1"/>
        <v/>
      </c>
      <c r="F57" s="21" t="str">
        <f t="shared" si="2"/>
        <v/>
      </c>
    </row>
    <row r="58" spans="1:6" x14ac:dyDescent="0.25">
      <c r="A58" s="1">
        <f t="shared" si="0"/>
        <v>35855</v>
      </c>
      <c r="B58">
        <f>[1]BRL!A55</f>
        <v>1998</v>
      </c>
      <c r="C58">
        <f>[1]BRL!B55</f>
        <v>1</v>
      </c>
      <c r="D58" s="37" t="e">
        <f>SUMIFS([1]BRL!$C:$C,[1]BRL!$A:$A,B58,[1]BRL!$B:$B,C58)</f>
        <v>#VALUE!</v>
      </c>
      <c r="E58" s="2" t="str">
        <f t="shared" si="1"/>
        <v/>
      </c>
      <c r="F58" s="21" t="str">
        <f t="shared" si="2"/>
        <v/>
      </c>
    </row>
    <row r="59" spans="1:6" x14ac:dyDescent="0.25">
      <c r="A59" s="1">
        <f t="shared" si="0"/>
        <v>35947</v>
      </c>
      <c r="B59">
        <f>[1]BRL!A56</f>
        <v>1998</v>
      </c>
      <c r="C59">
        <f>[1]BRL!B56</f>
        <v>2</v>
      </c>
      <c r="D59" s="37" t="e">
        <f>SUMIFS([1]BRL!$C:$C,[1]BRL!$A:$A,B59,[1]BRL!$B:$B,C59)</f>
        <v>#VALUE!</v>
      </c>
      <c r="E59" s="2" t="str">
        <f t="shared" si="1"/>
        <v/>
      </c>
      <c r="F59" s="21" t="str">
        <f t="shared" si="2"/>
        <v/>
      </c>
    </row>
    <row r="60" spans="1:6" x14ac:dyDescent="0.25">
      <c r="A60" s="1">
        <f t="shared" si="0"/>
        <v>36039</v>
      </c>
      <c r="B60">
        <f>[1]BRL!A57</f>
        <v>1998</v>
      </c>
      <c r="C60">
        <f>[1]BRL!B57</f>
        <v>3</v>
      </c>
      <c r="D60" s="37" t="e">
        <f>SUMIFS([1]BRL!$C:$C,[1]BRL!$A:$A,B60,[1]BRL!$B:$B,C60)</f>
        <v>#VALUE!</v>
      </c>
      <c r="E60" s="2" t="str">
        <f t="shared" si="1"/>
        <v/>
      </c>
      <c r="F60" s="21" t="str">
        <f t="shared" si="2"/>
        <v/>
      </c>
    </row>
    <row r="61" spans="1:6" x14ac:dyDescent="0.25">
      <c r="A61" s="1">
        <f t="shared" si="0"/>
        <v>36130</v>
      </c>
      <c r="B61">
        <f>[1]BRL!A58</f>
        <v>1998</v>
      </c>
      <c r="C61">
        <f>[1]BRL!B58</f>
        <v>4</v>
      </c>
      <c r="D61" s="37" t="e">
        <f>SUMIFS([1]BRL!$C:$C,[1]BRL!$A:$A,B61,[1]BRL!$B:$B,C61)</f>
        <v>#VALUE!</v>
      </c>
      <c r="E61" s="2" t="str">
        <f t="shared" si="1"/>
        <v/>
      </c>
      <c r="F61" s="21" t="str">
        <f t="shared" si="2"/>
        <v/>
      </c>
    </row>
    <row r="62" spans="1:6" x14ac:dyDescent="0.25">
      <c r="A62" s="1">
        <f t="shared" si="0"/>
        <v>36220</v>
      </c>
      <c r="B62">
        <f>[1]BRL!A59</f>
        <v>1999</v>
      </c>
      <c r="C62">
        <f>[1]BRL!B59</f>
        <v>1</v>
      </c>
      <c r="D62" s="37" t="e">
        <f>SUMIFS([1]BRL!$C:$C,[1]BRL!$A:$A,B62,[1]BRL!$B:$B,C62)</f>
        <v>#VALUE!</v>
      </c>
      <c r="E62" s="2" t="str">
        <f t="shared" si="1"/>
        <v/>
      </c>
      <c r="F62" s="21" t="str">
        <f t="shared" si="2"/>
        <v/>
      </c>
    </row>
    <row r="63" spans="1:6" x14ac:dyDescent="0.25">
      <c r="A63" s="1">
        <f t="shared" si="0"/>
        <v>36312</v>
      </c>
      <c r="B63">
        <f>[1]BRL!A60</f>
        <v>1999</v>
      </c>
      <c r="C63">
        <f>[1]BRL!B60</f>
        <v>2</v>
      </c>
      <c r="D63" s="37" t="e">
        <f>SUMIFS([1]BRL!$C:$C,[1]BRL!$A:$A,B63,[1]BRL!$B:$B,C63)</f>
        <v>#VALUE!</v>
      </c>
      <c r="E63" s="2" t="str">
        <f t="shared" si="1"/>
        <v/>
      </c>
      <c r="F63" s="21" t="str">
        <f t="shared" si="2"/>
        <v/>
      </c>
    </row>
    <row r="64" spans="1:6" x14ac:dyDescent="0.25">
      <c r="A64" s="1">
        <f t="shared" si="0"/>
        <v>36404</v>
      </c>
      <c r="B64">
        <f>[1]BRL!A61</f>
        <v>1999</v>
      </c>
      <c r="C64">
        <f>[1]BRL!B61</f>
        <v>3</v>
      </c>
      <c r="D64" s="37" t="e">
        <f>SUMIFS([1]BRL!$C:$C,[1]BRL!$A:$A,B64,[1]BRL!$B:$B,C64)</f>
        <v>#VALUE!</v>
      </c>
      <c r="E64" s="2" t="str">
        <f t="shared" si="1"/>
        <v/>
      </c>
      <c r="F64" s="21" t="str">
        <f t="shared" si="2"/>
        <v/>
      </c>
    </row>
    <row r="65" spans="1:6" x14ac:dyDescent="0.25">
      <c r="A65" s="1">
        <f t="shared" si="0"/>
        <v>36495</v>
      </c>
      <c r="B65">
        <f>[1]BRL!A62</f>
        <v>1999</v>
      </c>
      <c r="C65">
        <f>[1]BRL!B62</f>
        <v>4</v>
      </c>
      <c r="D65" s="37" t="e">
        <f>SUMIFS([1]BRL!$C:$C,[1]BRL!$A:$A,B65,[1]BRL!$B:$B,C65)</f>
        <v>#VALUE!</v>
      </c>
      <c r="E65" s="2" t="str">
        <f t="shared" si="1"/>
        <v/>
      </c>
      <c r="F65" s="21" t="str">
        <f t="shared" si="2"/>
        <v/>
      </c>
    </row>
    <row r="66" spans="1:6" x14ac:dyDescent="0.25">
      <c r="A66" s="1">
        <f t="shared" si="0"/>
        <v>36586</v>
      </c>
      <c r="B66">
        <f>[1]BRL!A63</f>
        <v>2000</v>
      </c>
      <c r="C66">
        <f>[1]BRL!B63</f>
        <v>1</v>
      </c>
      <c r="D66" s="37" t="e">
        <f>SUMIFS([1]BRL!$C:$C,[1]BRL!$A:$A,B66,[1]BRL!$B:$B,C66)</f>
        <v>#VALUE!</v>
      </c>
      <c r="E66" s="2" t="str">
        <f t="shared" si="1"/>
        <v/>
      </c>
      <c r="F66" s="21" t="str">
        <f t="shared" si="2"/>
        <v/>
      </c>
    </row>
    <row r="67" spans="1:6" x14ac:dyDescent="0.25">
      <c r="A67" s="1">
        <f t="shared" si="0"/>
        <v>36678</v>
      </c>
      <c r="B67">
        <f>[1]BRL!A64</f>
        <v>2000</v>
      </c>
      <c r="C67">
        <f>[1]BRL!B64</f>
        <v>2</v>
      </c>
      <c r="D67" s="37" t="e">
        <f>SUMIFS([1]BRL!$C:$C,[1]BRL!$A:$A,B67,[1]BRL!$B:$B,C67)</f>
        <v>#VALUE!</v>
      </c>
      <c r="E67" s="2" t="str">
        <f t="shared" si="1"/>
        <v/>
      </c>
      <c r="F67" s="21" t="str">
        <f t="shared" si="2"/>
        <v/>
      </c>
    </row>
    <row r="68" spans="1:6" x14ac:dyDescent="0.25">
      <c r="A68" s="1">
        <f t="shared" si="0"/>
        <v>36770</v>
      </c>
      <c r="B68">
        <f>[1]BRL!A65</f>
        <v>2000</v>
      </c>
      <c r="C68">
        <f>[1]BRL!B65</f>
        <v>3</v>
      </c>
      <c r="D68" s="37" t="e">
        <f>SUMIFS([1]BRL!$C:$C,[1]BRL!$A:$A,B68,[1]BRL!$B:$B,C68)</f>
        <v>#VALUE!</v>
      </c>
      <c r="E68" s="2" t="str">
        <f t="shared" si="1"/>
        <v/>
      </c>
      <c r="F68" s="21" t="str">
        <f t="shared" si="2"/>
        <v/>
      </c>
    </row>
    <row r="69" spans="1:6" x14ac:dyDescent="0.25">
      <c r="A69" s="1">
        <f t="shared" si="0"/>
        <v>36861</v>
      </c>
      <c r="B69">
        <f>[1]BRL!A66</f>
        <v>2000</v>
      </c>
      <c r="C69">
        <f>[1]BRL!B66</f>
        <v>4</v>
      </c>
      <c r="D69" s="37" t="e">
        <f>SUMIFS([1]BRL!$C:$C,[1]BRL!$A:$A,B69,[1]BRL!$B:$B,C69)</f>
        <v>#VALUE!</v>
      </c>
      <c r="E69" s="2" t="str">
        <f t="shared" si="1"/>
        <v/>
      </c>
      <c r="F69" s="21" t="str">
        <f t="shared" si="2"/>
        <v/>
      </c>
    </row>
    <row r="70" spans="1:6" x14ac:dyDescent="0.25">
      <c r="A70" s="1">
        <f t="shared" ref="A70:A133" si="3">IFERROR(DATE(B70,C70*3,1),"")</f>
        <v>36951</v>
      </c>
      <c r="B70">
        <f>[1]BRL!A67</f>
        <v>2001</v>
      </c>
      <c r="C70">
        <f>[1]BRL!B67</f>
        <v>1</v>
      </c>
      <c r="D70" s="37" t="e">
        <f>SUMIFS([1]BRL!$C:$C,[1]BRL!$A:$A,B70,[1]BRL!$B:$B,C70)</f>
        <v>#VALUE!</v>
      </c>
      <c r="E70" s="2" t="str">
        <f t="shared" si="1"/>
        <v/>
      </c>
      <c r="F70" s="21" t="str">
        <f t="shared" si="2"/>
        <v/>
      </c>
    </row>
    <row r="71" spans="1:6" x14ac:dyDescent="0.25">
      <c r="A71" s="1">
        <f t="shared" si="3"/>
        <v>37043</v>
      </c>
      <c r="B71">
        <f>[1]BRL!A68</f>
        <v>2001</v>
      </c>
      <c r="C71">
        <f>[1]BRL!B68</f>
        <v>2</v>
      </c>
      <c r="D71" s="37" t="e">
        <f>SUMIFS([1]BRL!$C:$C,[1]BRL!$A:$A,B71,[1]BRL!$B:$B,C71)</f>
        <v>#VALUE!</v>
      </c>
      <c r="E71" s="2" t="str">
        <f t="shared" ref="E71:E134" si="4">IFERROR(100*(D71/D70-1),"")</f>
        <v/>
      </c>
      <c r="F71" s="21" t="str">
        <f t="shared" si="2"/>
        <v/>
      </c>
    </row>
    <row r="72" spans="1:6" x14ac:dyDescent="0.25">
      <c r="A72" s="1">
        <f t="shared" si="3"/>
        <v>37135</v>
      </c>
      <c r="B72">
        <f>[1]BRL!A69</f>
        <v>2001</v>
      </c>
      <c r="C72">
        <f>[1]BRL!B69</f>
        <v>3</v>
      </c>
      <c r="D72" s="37" t="e">
        <f>SUMIFS([1]BRL!$C:$C,[1]BRL!$A:$A,B72,[1]BRL!$B:$B,C72)</f>
        <v>#VALUE!</v>
      </c>
      <c r="E72" s="2" t="str">
        <f t="shared" si="4"/>
        <v/>
      </c>
      <c r="F72" s="21" t="str">
        <f t="shared" si="2"/>
        <v/>
      </c>
    </row>
    <row r="73" spans="1:6" x14ac:dyDescent="0.25">
      <c r="A73" s="1">
        <f t="shared" si="3"/>
        <v>37226</v>
      </c>
      <c r="B73">
        <f>[1]BRL!A70</f>
        <v>2001</v>
      </c>
      <c r="C73">
        <f>[1]BRL!B70</f>
        <v>4</v>
      </c>
      <c r="D73" s="37" t="e">
        <f>SUMIFS([1]BRL!$C:$C,[1]BRL!$A:$A,B73,[1]BRL!$B:$B,C73)</f>
        <v>#VALUE!</v>
      </c>
      <c r="E73" s="2" t="str">
        <f t="shared" si="4"/>
        <v/>
      </c>
      <c r="F73" s="21" t="str">
        <f t="shared" si="2"/>
        <v/>
      </c>
    </row>
    <row r="74" spans="1:6" x14ac:dyDescent="0.25">
      <c r="A74" s="1">
        <f t="shared" si="3"/>
        <v>37316</v>
      </c>
      <c r="B74">
        <f>[1]BRL!A71</f>
        <v>2002</v>
      </c>
      <c r="C74">
        <f>[1]BRL!B71</f>
        <v>1</v>
      </c>
      <c r="D74" s="37" t="e">
        <f>SUMIFS([1]BRL!$C:$C,[1]BRL!$A:$A,B74,[1]BRL!$B:$B,C74)</f>
        <v>#VALUE!</v>
      </c>
      <c r="E74" s="2" t="str">
        <f t="shared" si="4"/>
        <v/>
      </c>
      <c r="F74" s="21" t="str">
        <f t="shared" si="2"/>
        <v/>
      </c>
    </row>
    <row r="75" spans="1:6" x14ac:dyDescent="0.25">
      <c r="A75" s="1">
        <f t="shared" si="3"/>
        <v>37408</v>
      </c>
      <c r="B75">
        <f>[1]BRL!A72</f>
        <v>2002</v>
      </c>
      <c r="C75">
        <f>[1]BRL!B72</f>
        <v>2</v>
      </c>
      <c r="D75" s="37" t="e">
        <f>SUMIFS([1]BRL!$C:$C,[1]BRL!$A:$A,B75,[1]BRL!$B:$B,C75)</f>
        <v>#VALUE!</v>
      </c>
      <c r="E75" s="2" t="str">
        <f t="shared" si="4"/>
        <v/>
      </c>
      <c r="F75" s="21" t="str">
        <f t="shared" si="2"/>
        <v/>
      </c>
    </row>
    <row r="76" spans="1:6" x14ac:dyDescent="0.25">
      <c r="A76" s="1">
        <f t="shared" si="3"/>
        <v>37500</v>
      </c>
      <c r="B76">
        <f>[1]BRL!A73</f>
        <v>2002</v>
      </c>
      <c r="C76">
        <f>[1]BRL!B73</f>
        <v>3</v>
      </c>
      <c r="D76" s="37" t="e">
        <f>SUMIFS([1]BRL!$C:$C,[1]BRL!$A:$A,B76,[1]BRL!$B:$B,C76)</f>
        <v>#VALUE!</v>
      </c>
      <c r="E76" s="2" t="str">
        <f t="shared" si="4"/>
        <v/>
      </c>
      <c r="F76" s="21" t="str">
        <f t="shared" si="2"/>
        <v/>
      </c>
    </row>
    <row r="77" spans="1:6" x14ac:dyDescent="0.25">
      <c r="A77" s="1">
        <f t="shared" si="3"/>
        <v>37591</v>
      </c>
      <c r="B77">
        <f>[1]BRL!A74</f>
        <v>2002</v>
      </c>
      <c r="C77">
        <f>[1]BRL!B74</f>
        <v>4</v>
      </c>
      <c r="D77" s="37" t="e">
        <f>SUMIFS([1]BRL!$C:$C,[1]BRL!$A:$A,B77,[1]BRL!$B:$B,C77)</f>
        <v>#VALUE!</v>
      </c>
      <c r="E77" s="2" t="str">
        <f t="shared" si="4"/>
        <v/>
      </c>
      <c r="F77" s="21" t="str">
        <f t="shared" si="2"/>
        <v/>
      </c>
    </row>
    <row r="78" spans="1:6" x14ac:dyDescent="0.25">
      <c r="A78" s="1">
        <f t="shared" si="3"/>
        <v>37681</v>
      </c>
      <c r="B78">
        <f>[1]BRL!A75</f>
        <v>2003</v>
      </c>
      <c r="C78">
        <f>[1]BRL!B75</f>
        <v>1</v>
      </c>
      <c r="D78" s="37" t="e">
        <f>SUMIFS([1]BRL!$C:$C,[1]BRL!$A:$A,B78,[1]BRL!$B:$B,C78)</f>
        <v>#VALUE!</v>
      </c>
      <c r="E78" s="2" t="str">
        <f t="shared" si="4"/>
        <v/>
      </c>
      <c r="F78" s="21" t="str">
        <f t="shared" ref="F78:F141" si="5">IFERROR(AVERAGE(E75:E78),"")</f>
        <v/>
      </c>
    </row>
    <row r="79" spans="1:6" x14ac:dyDescent="0.25">
      <c r="A79" s="1">
        <f t="shared" si="3"/>
        <v>37773</v>
      </c>
      <c r="B79">
        <f>[1]BRL!A76</f>
        <v>2003</v>
      </c>
      <c r="C79">
        <f>[1]BRL!B76</f>
        <v>2</v>
      </c>
      <c r="D79" s="37" t="e">
        <f>SUMIFS([1]BRL!$C:$C,[1]BRL!$A:$A,B79,[1]BRL!$B:$B,C79)</f>
        <v>#VALUE!</v>
      </c>
      <c r="E79" s="2" t="str">
        <f t="shared" si="4"/>
        <v/>
      </c>
      <c r="F79" s="21" t="str">
        <f t="shared" si="5"/>
        <v/>
      </c>
    </row>
    <row r="80" spans="1:6" x14ac:dyDescent="0.25">
      <c r="A80" s="1">
        <f t="shared" si="3"/>
        <v>37865</v>
      </c>
      <c r="B80">
        <f>[1]BRL!A77</f>
        <v>2003</v>
      </c>
      <c r="C80">
        <f>[1]BRL!B77</f>
        <v>3</v>
      </c>
      <c r="D80" s="37" t="e">
        <f>SUMIFS([1]BRL!$C:$C,[1]BRL!$A:$A,B80,[1]BRL!$B:$B,C80)</f>
        <v>#VALUE!</v>
      </c>
      <c r="E80" s="2" t="str">
        <f t="shared" si="4"/>
        <v/>
      </c>
      <c r="F80" s="21" t="str">
        <f t="shared" si="5"/>
        <v/>
      </c>
    </row>
    <row r="81" spans="1:6" x14ac:dyDescent="0.25">
      <c r="A81" s="1">
        <f t="shared" si="3"/>
        <v>37956</v>
      </c>
      <c r="B81">
        <f>[1]BRL!A78</f>
        <v>2003</v>
      </c>
      <c r="C81">
        <f>[1]BRL!B78</f>
        <v>4</v>
      </c>
      <c r="D81" s="37" t="e">
        <f>SUMIFS([1]BRL!$C:$C,[1]BRL!$A:$A,B81,[1]BRL!$B:$B,C81)</f>
        <v>#VALUE!</v>
      </c>
      <c r="E81" s="2" t="str">
        <f t="shared" si="4"/>
        <v/>
      </c>
      <c r="F81" s="21" t="str">
        <f t="shared" si="5"/>
        <v/>
      </c>
    </row>
    <row r="82" spans="1:6" x14ac:dyDescent="0.25">
      <c r="A82" s="1">
        <f t="shared" si="3"/>
        <v>38047</v>
      </c>
      <c r="B82">
        <f>[1]BRL!A79</f>
        <v>2004</v>
      </c>
      <c r="C82">
        <f>[1]BRL!B79</f>
        <v>1</v>
      </c>
      <c r="D82" s="37" t="e">
        <f>SUMIFS([1]BRL!$C:$C,[1]BRL!$A:$A,B82,[1]BRL!$B:$B,C82)</f>
        <v>#VALUE!</v>
      </c>
      <c r="E82" s="2" t="str">
        <f t="shared" si="4"/>
        <v/>
      </c>
      <c r="F82" s="21" t="str">
        <f t="shared" si="5"/>
        <v/>
      </c>
    </row>
    <row r="83" spans="1:6" x14ac:dyDescent="0.25">
      <c r="A83" s="1">
        <f t="shared" si="3"/>
        <v>38139</v>
      </c>
      <c r="B83">
        <f>[1]BRL!A80</f>
        <v>2004</v>
      </c>
      <c r="C83">
        <f>[1]BRL!B80</f>
        <v>2</v>
      </c>
      <c r="D83" s="37" t="e">
        <f>SUMIFS([1]BRL!$C:$C,[1]BRL!$A:$A,B83,[1]BRL!$B:$B,C83)</f>
        <v>#VALUE!</v>
      </c>
      <c r="E83" s="2" t="str">
        <f t="shared" si="4"/>
        <v/>
      </c>
      <c r="F83" s="21" t="str">
        <f t="shared" si="5"/>
        <v/>
      </c>
    </row>
    <row r="84" spans="1:6" x14ac:dyDescent="0.25">
      <c r="A84" s="1">
        <f t="shared" si="3"/>
        <v>38231</v>
      </c>
      <c r="B84">
        <f>[1]BRL!A81</f>
        <v>2004</v>
      </c>
      <c r="C84">
        <f>[1]BRL!B81</f>
        <v>3</v>
      </c>
      <c r="D84" s="37" t="e">
        <f>SUMIFS([1]BRL!$C:$C,[1]BRL!$A:$A,B84,[1]BRL!$B:$B,C84)</f>
        <v>#VALUE!</v>
      </c>
      <c r="E84" s="2" t="str">
        <f t="shared" si="4"/>
        <v/>
      </c>
      <c r="F84" s="21" t="str">
        <f t="shared" si="5"/>
        <v/>
      </c>
    </row>
    <row r="85" spans="1:6" x14ac:dyDescent="0.25">
      <c r="A85" s="1">
        <f t="shared" si="3"/>
        <v>38322</v>
      </c>
      <c r="B85">
        <f>[1]BRL!A82</f>
        <v>2004</v>
      </c>
      <c r="C85">
        <f>[1]BRL!B82</f>
        <v>4</v>
      </c>
      <c r="D85" s="37" t="e">
        <f>SUMIFS([1]BRL!$C:$C,[1]BRL!$A:$A,B85,[1]BRL!$B:$B,C85)</f>
        <v>#VALUE!</v>
      </c>
      <c r="E85" s="2" t="str">
        <f t="shared" si="4"/>
        <v/>
      </c>
      <c r="F85" s="21" t="str">
        <f t="shared" si="5"/>
        <v/>
      </c>
    </row>
    <row r="86" spans="1:6" x14ac:dyDescent="0.25">
      <c r="A86" s="1">
        <f t="shared" si="3"/>
        <v>38412</v>
      </c>
      <c r="B86">
        <f>[1]BRL!A83</f>
        <v>2005</v>
      </c>
      <c r="C86">
        <f>[1]BRL!B83</f>
        <v>1</v>
      </c>
      <c r="D86" s="37" t="e">
        <f>SUMIFS([1]BRL!$C:$C,[1]BRL!$A:$A,B86,[1]BRL!$B:$B,C86)</f>
        <v>#VALUE!</v>
      </c>
      <c r="E86" s="2" t="str">
        <f t="shared" si="4"/>
        <v/>
      </c>
      <c r="F86" s="21" t="str">
        <f t="shared" si="5"/>
        <v/>
      </c>
    </row>
    <row r="87" spans="1:6" x14ac:dyDescent="0.25">
      <c r="A87" s="1">
        <f t="shared" si="3"/>
        <v>38504</v>
      </c>
      <c r="B87">
        <f>[1]BRL!A84</f>
        <v>2005</v>
      </c>
      <c r="C87">
        <f>[1]BRL!B84</f>
        <v>2</v>
      </c>
      <c r="D87" s="37" t="e">
        <f>SUMIFS([1]BRL!$C:$C,[1]BRL!$A:$A,B87,[1]BRL!$B:$B,C87)</f>
        <v>#VALUE!</v>
      </c>
      <c r="E87" s="2" t="str">
        <f t="shared" si="4"/>
        <v/>
      </c>
      <c r="F87" s="21" t="str">
        <f t="shared" si="5"/>
        <v/>
      </c>
    </row>
    <row r="88" spans="1:6" x14ac:dyDescent="0.25">
      <c r="A88" s="1">
        <f t="shared" si="3"/>
        <v>38596</v>
      </c>
      <c r="B88">
        <f>[1]BRL!A85</f>
        <v>2005</v>
      </c>
      <c r="C88">
        <f>[1]BRL!B85</f>
        <v>3</v>
      </c>
      <c r="D88" s="37" t="e">
        <f>SUMIFS([1]BRL!$C:$C,[1]BRL!$A:$A,B88,[1]BRL!$B:$B,C88)</f>
        <v>#VALUE!</v>
      </c>
      <c r="E88" s="2" t="str">
        <f t="shared" si="4"/>
        <v/>
      </c>
      <c r="F88" s="21" t="str">
        <f t="shared" si="5"/>
        <v/>
      </c>
    </row>
    <row r="89" spans="1:6" x14ac:dyDescent="0.25">
      <c r="A89" s="1">
        <f t="shared" si="3"/>
        <v>38687</v>
      </c>
      <c r="B89">
        <f>[1]BRL!A86</f>
        <v>2005</v>
      </c>
      <c r="C89">
        <f>[1]BRL!B86</f>
        <v>4</v>
      </c>
      <c r="D89" s="37" t="e">
        <f>SUMIFS([1]BRL!$C:$C,[1]BRL!$A:$A,B89,[1]BRL!$B:$B,C89)</f>
        <v>#VALUE!</v>
      </c>
      <c r="E89" s="2" t="str">
        <f t="shared" si="4"/>
        <v/>
      </c>
      <c r="F89" s="21" t="str">
        <f t="shared" si="5"/>
        <v/>
      </c>
    </row>
    <row r="90" spans="1:6" x14ac:dyDescent="0.25">
      <c r="A90" s="1">
        <f t="shared" si="3"/>
        <v>38777</v>
      </c>
      <c r="B90">
        <f>[1]BRL!A87</f>
        <v>2006</v>
      </c>
      <c r="C90">
        <f>[1]BRL!B87</f>
        <v>1</v>
      </c>
      <c r="D90" s="37" t="e">
        <f>SUMIFS([1]BRL!$C:$C,[1]BRL!$A:$A,B90,[1]BRL!$B:$B,C90)</f>
        <v>#VALUE!</v>
      </c>
      <c r="E90" s="2" t="str">
        <f t="shared" si="4"/>
        <v/>
      </c>
      <c r="F90" s="21" t="str">
        <f t="shared" si="5"/>
        <v/>
      </c>
    </row>
    <row r="91" spans="1:6" x14ac:dyDescent="0.25">
      <c r="A91" s="1">
        <f t="shared" si="3"/>
        <v>38869</v>
      </c>
      <c r="B91">
        <f>[1]BRL!A88</f>
        <v>2006</v>
      </c>
      <c r="C91">
        <f>[1]BRL!B88</f>
        <v>2</v>
      </c>
      <c r="D91" s="37" t="e">
        <f>SUMIFS([1]BRL!$C:$C,[1]BRL!$A:$A,B91,[1]BRL!$B:$B,C91)</f>
        <v>#VALUE!</v>
      </c>
      <c r="E91" s="2" t="str">
        <f t="shared" si="4"/>
        <v/>
      </c>
      <c r="F91" s="21" t="str">
        <f t="shared" si="5"/>
        <v/>
      </c>
    </row>
    <row r="92" spans="1:6" x14ac:dyDescent="0.25">
      <c r="A92" s="1">
        <f t="shared" si="3"/>
        <v>38961</v>
      </c>
      <c r="B92">
        <f>[1]BRL!A89</f>
        <v>2006</v>
      </c>
      <c r="C92">
        <f>[1]BRL!B89</f>
        <v>3</v>
      </c>
      <c r="D92" s="37" t="e">
        <f>SUMIFS([1]BRL!$C:$C,[1]BRL!$A:$A,B92,[1]BRL!$B:$B,C92)</f>
        <v>#VALUE!</v>
      </c>
      <c r="E92" s="2" t="str">
        <f t="shared" si="4"/>
        <v/>
      </c>
      <c r="F92" s="21" t="str">
        <f t="shared" si="5"/>
        <v/>
      </c>
    </row>
    <row r="93" spans="1:6" x14ac:dyDescent="0.25">
      <c r="A93" s="1">
        <f t="shared" si="3"/>
        <v>39052</v>
      </c>
      <c r="B93">
        <f>[1]BRL!A90</f>
        <v>2006</v>
      </c>
      <c r="C93">
        <f>[1]BRL!B90</f>
        <v>4</v>
      </c>
      <c r="D93" s="37" t="e">
        <f>SUMIFS([1]BRL!$C:$C,[1]BRL!$A:$A,B93,[1]BRL!$B:$B,C93)</f>
        <v>#VALUE!</v>
      </c>
      <c r="E93" s="2" t="str">
        <f t="shared" si="4"/>
        <v/>
      </c>
      <c r="F93" s="21" t="str">
        <f t="shared" si="5"/>
        <v/>
      </c>
    </row>
    <row r="94" spans="1:6" x14ac:dyDescent="0.25">
      <c r="A94" s="1">
        <f t="shared" si="3"/>
        <v>39142</v>
      </c>
      <c r="B94">
        <f>[1]BRL!A91</f>
        <v>2007</v>
      </c>
      <c r="C94">
        <f>[1]BRL!B91</f>
        <v>1</v>
      </c>
      <c r="D94" s="37" t="e">
        <f>SUMIFS([1]BRL!$C:$C,[1]BRL!$A:$A,B94,[1]BRL!$B:$B,C94)</f>
        <v>#VALUE!</v>
      </c>
      <c r="E94" s="2" t="str">
        <f t="shared" si="4"/>
        <v/>
      </c>
      <c r="F94" s="21" t="str">
        <f t="shared" si="5"/>
        <v/>
      </c>
    </row>
    <row r="95" spans="1:6" x14ac:dyDescent="0.25">
      <c r="A95" s="1">
        <f t="shared" si="3"/>
        <v>39234</v>
      </c>
      <c r="B95">
        <f>[1]BRL!A92</f>
        <v>2007</v>
      </c>
      <c r="C95">
        <f>[1]BRL!B92</f>
        <v>2</v>
      </c>
      <c r="D95" s="37" t="e">
        <f>SUMIFS([1]BRL!$C:$C,[1]BRL!$A:$A,B95,[1]BRL!$B:$B,C95)</f>
        <v>#VALUE!</v>
      </c>
      <c r="E95" s="2" t="str">
        <f t="shared" si="4"/>
        <v/>
      </c>
      <c r="F95" s="21" t="str">
        <f t="shared" si="5"/>
        <v/>
      </c>
    </row>
    <row r="96" spans="1:6" x14ac:dyDescent="0.25">
      <c r="A96" s="1">
        <f t="shared" si="3"/>
        <v>39326</v>
      </c>
      <c r="B96">
        <f>[1]BRL!A93</f>
        <v>2007</v>
      </c>
      <c r="C96">
        <f>[1]BRL!B93</f>
        <v>3</v>
      </c>
      <c r="D96" s="37" t="e">
        <f>SUMIFS([1]BRL!$C:$C,[1]BRL!$A:$A,B96,[1]BRL!$B:$B,C96)</f>
        <v>#VALUE!</v>
      </c>
      <c r="E96" s="2" t="str">
        <f t="shared" si="4"/>
        <v/>
      </c>
      <c r="F96" s="21" t="str">
        <f t="shared" si="5"/>
        <v/>
      </c>
    </row>
    <row r="97" spans="1:6" x14ac:dyDescent="0.25">
      <c r="A97" s="1">
        <f t="shared" si="3"/>
        <v>39417</v>
      </c>
      <c r="B97">
        <f>[1]BRL!A94</f>
        <v>2007</v>
      </c>
      <c r="C97">
        <f>[1]BRL!B94</f>
        <v>4</v>
      </c>
      <c r="D97" s="37" t="e">
        <f>SUMIFS([1]BRL!$C:$C,[1]BRL!$A:$A,B97,[1]BRL!$B:$B,C97)</f>
        <v>#VALUE!</v>
      </c>
      <c r="E97" s="2" t="str">
        <f t="shared" si="4"/>
        <v/>
      </c>
      <c r="F97" s="21" t="str">
        <f t="shared" si="5"/>
        <v/>
      </c>
    </row>
    <row r="98" spans="1:6" x14ac:dyDescent="0.25">
      <c r="A98" s="1">
        <f t="shared" si="3"/>
        <v>39508</v>
      </c>
      <c r="B98">
        <f>[1]BRL!A95</f>
        <v>2008</v>
      </c>
      <c r="C98">
        <f>[1]BRL!B95</f>
        <v>1</v>
      </c>
      <c r="D98" s="37" t="e">
        <f>SUMIFS([1]BRL!$C:$C,[1]BRL!$A:$A,B98,[1]BRL!$B:$B,C98)</f>
        <v>#VALUE!</v>
      </c>
      <c r="E98" s="2" t="str">
        <f t="shared" si="4"/>
        <v/>
      </c>
      <c r="F98" s="21" t="str">
        <f t="shared" si="5"/>
        <v/>
      </c>
    </row>
    <row r="99" spans="1:6" x14ac:dyDescent="0.25">
      <c r="A99" s="1">
        <f t="shared" si="3"/>
        <v>39600</v>
      </c>
      <c r="B99">
        <f>[1]BRL!A96</f>
        <v>2008</v>
      </c>
      <c r="C99">
        <f>[1]BRL!B96</f>
        <v>2</v>
      </c>
      <c r="D99" s="37" t="e">
        <f>SUMIFS([1]BRL!$C:$C,[1]BRL!$A:$A,B99,[1]BRL!$B:$B,C99)</f>
        <v>#VALUE!</v>
      </c>
      <c r="E99" s="2" t="str">
        <f t="shared" si="4"/>
        <v/>
      </c>
      <c r="F99" s="21" t="str">
        <f t="shared" si="5"/>
        <v/>
      </c>
    </row>
    <row r="100" spans="1:6" x14ac:dyDescent="0.25">
      <c r="A100" s="1">
        <f t="shared" si="3"/>
        <v>39692</v>
      </c>
      <c r="B100">
        <f>[1]BRL!A97</f>
        <v>2008</v>
      </c>
      <c r="C100">
        <f>[1]BRL!B97</f>
        <v>3</v>
      </c>
      <c r="D100" s="37" t="e">
        <f>SUMIFS([1]BRL!$C:$C,[1]BRL!$A:$A,B100,[1]BRL!$B:$B,C100)</f>
        <v>#VALUE!</v>
      </c>
      <c r="E100" s="2" t="str">
        <f t="shared" si="4"/>
        <v/>
      </c>
      <c r="F100" s="21" t="str">
        <f t="shared" si="5"/>
        <v/>
      </c>
    </row>
    <row r="101" spans="1:6" x14ac:dyDescent="0.25">
      <c r="A101" s="1">
        <f t="shared" si="3"/>
        <v>39783</v>
      </c>
      <c r="B101">
        <f>[1]BRL!A98</f>
        <v>2008</v>
      </c>
      <c r="C101">
        <f>[1]BRL!B98</f>
        <v>4</v>
      </c>
      <c r="D101" s="37" t="e">
        <f>SUMIFS([1]BRL!$C:$C,[1]BRL!$A:$A,B101,[1]BRL!$B:$B,C101)</f>
        <v>#VALUE!</v>
      </c>
      <c r="E101" s="2" t="str">
        <f t="shared" si="4"/>
        <v/>
      </c>
      <c r="F101" s="21" t="str">
        <f t="shared" si="5"/>
        <v/>
      </c>
    </row>
    <row r="102" spans="1:6" x14ac:dyDescent="0.25">
      <c r="A102" s="1">
        <f t="shared" si="3"/>
        <v>39873</v>
      </c>
      <c r="B102">
        <f>[1]BRL!A99</f>
        <v>2009</v>
      </c>
      <c r="C102">
        <f>[1]BRL!B99</f>
        <v>1</v>
      </c>
      <c r="D102" s="37" t="e">
        <f>SUMIFS([1]BRL!$C:$C,[1]BRL!$A:$A,B102,[1]BRL!$B:$B,C102)</f>
        <v>#VALUE!</v>
      </c>
      <c r="E102" s="2" t="str">
        <f t="shared" si="4"/>
        <v/>
      </c>
      <c r="F102" s="21" t="str">
        <f t="shared" si="5"/>
        <v/>
      </c>
    </row>
    <row r="103" spans="1:6" x14ac:dyDescent="0.25">
      <c r="A103" s="1">
        <f t="shared" si="3"/>
        <v>39965</v>
      </c>
      <c r="B103">
        <f>[1]BRL!A100</f>
        <v>2009</v>
      </c>
      <c r="C103">
        <f>[1]BRL!B100</f>
        <v>2</v>
      </c>
      <c r="D103" s="37" t="e">
        <f>SUMIFS([1]BRL!$C:$C,[1]BRL!$A:$A,B103,[1]BRL!$B:$B,C103)</f>
        <v>#VALUE!</v>
      </c>
      <c r="E103" s="2" t="str">
        <f t="shared" si="4"/>
        <v/>
      </c>
      <c r="F103" s="21" t="str">
        <f t="shared" si="5"/>
        <v/>
      </c>
    </row>
    <row r="104" spans="1:6" x14ac:dyDescent="0.25">
      <c r="A104" s="1">
        <f t="shared" si="3"/>
        <v>40057</v>
      </c>
      <c r="B104">
        <f>[1]BRL!A101</f>
        <v>2009</v>
      </c>
      <c r="C104">
        <f>[1]BRL!B101</f>
        <v>3</v>
      </c>
      <c r="D104" s="37" t="e">
        <f>SUMIFS([1]BRL!$C:$C,[1]BRL!$A:$A,B104,[1]BRL!$B:$B,C104)</f>
        <v>#VALUE!</v>
      </c>
      <c r="E104" s="2" t="str">
        <f t="shared" si="4"/>
        <v/>
      </c>
      <c r="F104" s="21" t="str">
        <f t="shared" si="5"/>
        <v/>
      </c>
    </row>
    <row r="105" spans="1:6" x14ac:dyDescent="0.25">
      <c r="A105" s="1">
        <f t="shared" si="3"/>
        <v>40148</v>
      </c>
      <c r="B105">
        <f>[1]BRL!A102</f>
        <v>2009</v>
      </c>
      <c r="C105">
        <f>[1]BRL!B102</f>
        <v>4</v>
      </c>
      <c r="D105" s="37" t="e">
        <f>SUMIFS([1]BRL!$C:$C,[1]BRL!$A:$A,B105,[1]BRL!$B:$B,C105)</f>
        <v>#VALUE!</v>
      </c>
      <c r="E105" s="2" t="str">
        <f t="shared" si="4"/>
        <v/>
      </c>
      <c r="F105" s="21" t="str">
        <f t="shared" si="5"/>
        <v/>
      </c>
    </row>
    <row r="106" spans="1:6" x14ac:dyDescent="0.25">
      <c r="A106" s="1">
        <f t="shared" si="3"/>
        <v>40238</v>
      </c>
      <c r="B106">
        <f>[1]BRL!A103</f>
        <v>2010</v>
      </c>
      <c r="C106">
        <f>[1]BRL!B103</f>
        <v>1</v>
      </c>
      <c r="D106" s="37" t="e">
        <f>SUMIFS([1]BRL!$C:$C,[1]BRL!$A:$A,B106,[1]BRL!$B:$B,C106)</f>
        <v>#VALUE!</v>
      </c>
      <c r="E106" s="2" t="str">
        <f t="shared" si="4"/>
        <v/>
      </c>
      <c r="F106" s="21" t="str">
        <f t="shared" si="5"/>
        <v/>
      </c>
    </row>
    <row r="107" spans="1:6" x14ac:dyDescent="0.25">
      <c r="A107" s="1">
        <f t="shared" si="3"/>
        <v>40330</v>
      </c>
      <c r="B107">
        <f>[1]BRL!A104</f>
        <v>2010</v>
      </c>
      <c r="C107">
        <f>[1]BRL!B104</f>
        <v>2</v>
      </c>
      <c r="D107" s="37" t="e">
        <f>SUMIFS([1]BRL!$C:$C,[1]BRL!$A:$A,B107,[1]BRL!$B:$B,C107)</f>
        <v>#VALUE!</v>
      </c>
      <c r="E107" s="2" t="str">
        <f t="shared" si="4"/>
        <v/>
      </c>
      <c r="F107" s="21" t="str">
        <f t="shared" si="5"/>
        <v/>
      </c>
    </row>
    <row r="108" spans="1:6" x14ac:dyDescent="0.25">
      <c r="A108" s="1">
        <f t="shared" si="3"/>
        <v>40422</v>
      </c>
      <c r="B108">
        <f>[1]BRL!A105</f>
        <v>2010</v>
      </c>
      <c r="C108">
        <f>[1]BRL!B105</f>
        <v>3</v>
      </c>
      <c r="D108" s="37" t="e">
        <f>SUMIFS([1]BRL!$C:$C,[1]BRL!$A:$A,B108,[1]BRL!$B:$B,C108)</f>
        <v>#VALUE!</v>
      </c>
      <c r="E108" s="2" t="str">
        <f t="shared" si="4"/>
        <v/>
      </c>
      <c r="F108" s="21" t="str">
        <f t="shared" si="5"/>
        <v/>
      </c>
    </row>
    <row r="109" spans="1:6" x14ac:dyDescent="0.25">
      <c r="A109" s="1">
        <f t="shared" si="3"/>
        <v>40513</v>
      </c>
      <c r="B109">
        <f>[1]BRL!A106</f>
        <v>2010</v>
      </c>
      <c r="C109">
        <f>[1]BRL!B106</f>
        <v>4</v>
      </c>
      <c r="D109" s="37" t="e">
        <f>SUMIFS([1]BRL!$C:$C,[1]BRL!$A:$A,B109,[1]BRL!$B:$B,C109)</f>
        <v>#VALUE!</v>
      </c>
      <c r="E109" s="2" t="str">
        <f t="shared" si="4"/>
        <v/>
      </c>
      <c r="F109" s="21" t="str">
        <f t="shared" si="5"/>
        <v/>
      </c>
    </row>
    <row r="110" spans="1:6" x14ac:dyDescent="0.25">
      <c r="A110" s="1">
        <f t="shared" si="3"/>
        <v>40603</v>
      </c>
      <c r="B110">
        <f>[1]BRL!A107</f>
        <v>2011</v>
      </c>
      <c r="C110">
        <f>[1]BRL!B107</f>
        <v>1</v>
      </c>
      <c r="D110" s="37" t="e">
        <f>SUMIFS([1]BRL!$C:$C,[1]BRL!$A:$A,B110,[1]BRL!$B:$B,C110)</f>
        <v>#VALUE!</v>
      </c>
      <c r="E110" s="2" t="str">
        <f t="shared" si="4"/>
        <v/>
      </c>
      <c r="F110" s="21" t="str">
        <f t="shared" si="5"/>
        <v/>
      </c>
    </row>
    <row r="111" spans="1:6" x14ac:dyDescent="0.25">
      <c r="A111" s="1">
        <f t="shared" si="3"/>
        <v>40695</v>
      </c>
      <c r="B111">
        <f>[1]BRL!A108</f>
        <v>2011</v>
      </c>
      <c r="C111">
        <f>[1]BRL!B108</f>
        <v>2</v>
      </c>
      <c r="D111" s="37" t="e">
        <f>SUMIFS([1]BRL!$C:$C,[1]BRL!$A:$A,B111,[1]BRL!$B:$B,C111)</f>
        <v>#VALUE!</v>
      </c>
      <c r="E111" s="2" t="str">
        <f t="shared" si="4"/>
        <v/>
      </c>
      <c r="F111" s="21" t="str">
        <f t="shared" si="5"/>
        <v/>
      </c>
    </row>
    <row r="112" spans="1:6" x14ac:dyDescent="0.25">
      <c r="A112" s="1">
        <f t="shared" si="3"/>
        <v>40787</v>
      </c>
      <c r="B112">
        <f>[1]BRL!A109</f>
        <v>2011</v>
      </c>
      <c r="C112">
        <f>[1]BRL!B109</f>
        <v>3</v>
      </c>
      <c r="D112" s="37" t="e">
        <f>SUMIFS([1]BRL!$C:$C,[1]BRL!$A:$A,B112,[1]BRL!$B:$B,C112)</f>
        <v>#VALUE!</v>
      </c>
      <c r="E112" s="2" t="str">
        <f t="shared" si="4"/>
        <v/>
      </c>
      <c r="F112" s="21" t="str">
        <f t="shared" si="5"/>
        <v/>
      </c>
    </row>
    <row r="113" spans="1:6" x14ac:dyDescent="0.25">
      <c r="A113" s="1">
        <f t="shared" si="3"/>
        <v>40878</v>
      </c>
      <c r="B113">
        <f>[1]BRL!A110</f>
        <v>2011</v>
      </c>
      <c r="C113">
        <f>[1]BRL!B110</f>
        <v>4</v>
      </c>
      <c r="D113" s="37" t="e">
        <f>SUMIFS([1]BRL!$C:$C,[1]BRL!$A:$A,B113,[1]BRL!$B:$B,C113)</f>
        <v>#VALUE!</v>
      </c>
      <c r="E113" s="2" t="str">
        <f t="shared" si="4"/>
        <v/>
      </c>
      <c r="F113" s="21" t="str">
        <f t="shared" si="5"/>
        <v/>
      </c>
    </row>
    <row r="114" spans="1:6" x14ac:dyDescent="0.25">
      <c r="A114" s="1">
        <f t="shared" si="3"/>
        <v>40969</v>
      </c>
      <c r="B114">
        <f>[1]BRL!A111</f>
        <v>2012</v>
      </c>
      <c r="C114">
        <f>[1]BRL!B111</f>
        <v>1</v>
      </c>
      <c r="D114" s="37" t="e">
        <f>SUMIFS([1]BRL!$C:$C,[1]BRL!$A:$A,B114,[1]BRL!$B:$B,C114)</f>
        <v>#VALUE!</v>
      </c>
      <c r="E114" s="2" t="str">
        <f t="shared" si="4"/>
        <v/>
      </c>
      <c r="F114" s="21" t="str">
        <f t="shared" si="5"/>
        <v/>
      </c>
    </row>
    <row r="115" spans="1:6" x14ac:dyDescent="0.25">
      <c r="A115" s="1">
        <f t="shared" si="3"/>
        <v>41061</v>
      </c>
      <c r="B115">
        <f>[1]BRL!A112</f>
        <v>2012</v>
      </c>
      <c r="C115">
        <f>[1]BRL!B112</f>
        <v>2</v>
      </c>
      <c r="D115" s="37" t="e">
        <f>SUMIFS([1]BRL!$C:$C,[1]BRL!$A:$A,B115,[1]BRL!$B:$B,C115)</f>
        <v>#VALUE!</v>
      </c>
      <c r="E115" s="2" t="str">
        <f t="shared" si="4"/>
        <v/>
      </c>
      <c r="F115" s="21" t="str">
        <f t="shared" si="5"/>
        <v/>
      </c>
    </row>
    <row r="116" spans="1:6" x14ac:dyDescent="0.25">
      <c r="A116" s="1">
        <f t="shared" si="3"/>
        <v>41153</v>
      </c>
      <c r="B116">
        <f>[1]BRL!A113</f>
        <v>2012</v>
      </c>
      <c r="C116">
        <f>[1]BRL!B113</f>
        <v>3</v>
      </c>
      <c r="D116" s="37" t="e">
        <f>SUMIFS([1]BRL!$C:$C,[1]BRL!$A:$A,B116,[1]BRL!$B:$B,C116)</f>
        <v>#VALUE!</v>
      </c>
      <c r="E116" s="2" t="str">
        <f t="shared" si="4"/>
        <v/>
      </c>
      <c r="F116" s="21" t="str">
        <f t="shared" si="5"/>
        <v/>
      </c>
    </row>
    <row r="117" spans="1:6" x14ac:dyDescent="0.25">
      <c r="A117" s="1">
        <f t="shared" si="3"/>
        <v>41244</v>
      </c>
      <c r="B117">
        <f>[1]BRL!A114</f>
        <v>2012</v>
      </c>
      <c r="C117">
        <f>[1]BRL!B114</f>
        <v>4</v>
      </c>
      <c r="D117" s="37" t="e">
        <f>SUMIFS([1]BRL!$C:$C,[1]BRL!$A:$A,B117,[1]BRL!$B:$B,C117)</f>
        <v>#VALUE!</v>
      </c>
      <c r="E117" s="2" t="str">
        <f t="shared" si="4"/>
        <v/>
      </c>
      <c r="F117" s="21" t="str">
        <f t="shared" si="5"/>
        <v/>
      </c>
    </row>
    <row r="118" spans="1:6" x14ac:dyDescent="0.25">
      <c r="A118" s="1">
        <f t="shared" si="3"/>
        <v>41334</v>
      </c>
      <c r="B118">
        <f>[1]BRL!A115</f>
        <v>2013</v>
      </c>
      <c r="C118">
        <f>[1]BRL!B115</f>
        <v>1</v>
      </c>
      <c r="D118" s="37" t="e">
        <f>SUMIFS([1]BRL!$C:$C,[1]BRL!$A:$A,B118,[1]BRL!$B:$B,C118)</f>
        <v>#VALUE!</v>
      </c>
      <c r="E118" s="2" t="str">
        <f t="shared" si="4"/>
        <v/>
      </c>
      <c r="F118" s="21" t="str">
        <f t="shared" si="5"/>
        <v/>
      </c>
    </row>
    <row r="119" spans="1:6" x14ac:dyDescent="0.25">
      <c r="A119" s="1">
        <f t="shared" si="3"/>
        <v>41426</v>
      </c>
      <c r="B119">
        <f>[1]BRL!A116</f>
        <v>2013</v>
      </c>
      <c r="C119">
        <f>[1]BRL!B116</f>
        <v>2</v>
      </c>
      <c r="D119" s="37" t="e">
        <f>SUMIFS([1]BRL!$C:$C,[1]BRL!$A:$A,B119,[1]BRL!$B:$B,C119)</f>
        <v>#VALUE!</v>
      </c>
      <c r="E119" s="2" t="str">
        <f t="shared" si="4"/>
        <v/>
      </c>
      <c r="F119" s="21" t="str">
        <f t="shared" si="5"/>
        <v/>
      </c>
    </row>
    <row r="120" spans="1:6" x14ac:dyDescent="0.25">
      <c r="A120" s="1">
        <f t="shared" si="3"/>
        <v>41518</v>
      </c>
      <c r="B120">
        <f>[1]BRL!A117</f>
        <v>2013</v>
      </c>
      <c r="C120">
        <f>[1]BRL!B117</f>
        <v>3</v>
      </c>
      <c r="D120" s="37" t="e">
        <f>SUMIFS([1]BRL!$C:$C,[1]BRL!$A:$A,B120,[1]BRL!$B:$B,C120)</f>
        <v>#VALUE!</v>
      </c>
      <c r="E120" s="2" t="str">
        <f t="shared" si="4"/>
        <v/>
      </c>
      <c r="F120" s="21" t="str">
        <f t="shared" si="5"/>
        <v/>
      </c>
    </row>
    <row r="121" spans="1:6" x14ac:dyDescent="0.25">
      <c r="A121" s="1">
        <f t="shared" si="3"/>
        <v>41609</v>
      </c>
      <c r="B121">
        <f>[1]BRL!A118</f>
        <v>2013</v>
      </c>
      <c r="C121">
        <f>[1]BRL!B118</f>
        <v>4</v>
      </c>
      <c r="D121" s="37" t="e">
        <f>SUMIFS([1]BRL!$C:$C,[1]BRL!$A:$A,B121,[1]BRL!$B:$B,C121)</f>
        <v>#VALUE!</v>
      </c>
      <c r="E121" s="2" t="str">
        <f t="shared" si="4"/>
        <v/>
      </c>
      <c r="F121" s="21" t="str">
        <f t="shared" si="5"/>
        <v/>
      </c>
    </row>
    <row r="122" spans="1:6" x14ac:dyDescent="0.25">
      <c r="A122" s="1">
        <f t="shared" si="3"/>
        <v>41699</v>
      </c>
      <c r="B122">
        <f>[1]BRL!A119</f>
        <v>2014</v>
      </c>
      <c r="C122">
        <f>[1]BRL!B119</f>
        <v>1</v>
      </c>
      <c r="D122" s="37" t="e">
        <f>SUMIFS([1]BRL!$C:$C,[1]BRL!$A:$A,B122,[1]BRL!$B:$B,C122)</f>
        <v>#VALUE!</v>
      </c>
      <c r="E122" s="2" t="str">
        <f t="shared" si="4"/>
        <v/>
      </c>
      <c r="F122" s="21" t="str">
        <f t="shared" si="5"/>
        <v/>
      </c>
    </row>
    <row r="123" spans="1:6" x14ac:dyDescent="0.25">
      <c r="A123" s="1">
        <f t="shared" si="3"/>
        <v>41791</v>
      </c>
      <c r="B123">
        <f>[1]BRL!A120</f>
        <v>2014</v>
      </c>
      <c r="C123">
        <f>[1]BRL!B120</f>
        <v>2</v>
      </c>
      <c r="D123" s="37" t="e">
        <f>SUMIFS([1]BRL!$C:$C,[1]BRL!$A:$A,B123,[1]BRL!$B:$B,C123)</f>
        <v>#VALUE!</v>
      </c>
      <c r="E123" s="2" t="str">
        <f t="shared" si="4"/>
        <v/>
      </c>
      <c r="F123" s="21" t="str">
        <f t="shared" si="5"/>
        <v/>
      </c>
    </row>
    <row r="124" spans="1:6" x14ac:dyDescent="0.25">
      <c r="A124" s="1">
        <f t="shared" si="3"/>
        <v>41883</v>
      </c>
      <c r="B124">
        <f>[1]BRL!A121</f>
        <v>2014</v>
      </c>
      <c r="C124">
        <f>[1]BRL!B121</f>
        <v>3</v>
      </c>
      <c r="D124" s="37" t="e">
        <f>SUMIFS([1]BRL!$C:$C,[1]BRL!$A:$A,B124,[1]BRL!$B:$B,C124)</f>
        <v>#VALUE!</v>
      </c>
      <c r="E124" s="2" t="str">
        <f t="shared" si="4"/>
        <v/>
      </c>
      <c r="F124" s="21" t="str">
        <f t="shared" si="5"/>
        <v/>
      </c>
    </row>
    <row r="125" spans="1:6" x14ac:dyDescent="0.25">
      <c r="A125" s="1">
        <f t="shared" si="3"/>
        <v>41974</v>
      </c>
      <c r="B125">
        <f>[1]BRL!A122</f>
        <v>2014</v>
      </c>
      <c r="C125">
        <f>[1]BRL!B122</f>
        <v>4</v>
      </c>
      <c r="D125" s="37" t="e">
        <f>SUMIFS([1]BRL!$C:$C,[1]BRL!$A:$A,B125,[1]BRL!$B:$B,C125)</f>
        <v>#VALUE!</v>
      </c>
      <c r="E125" s="2" t="str">
        <f t="shared" si="4"/>
        <v/>
      </c>
      <c r="F125" s="21" t="str">
        <f t="shared" si="5"/>
        <v/>
      </c>
    </row>
    <row r="126" spans="1:6" x14ac:dyDescent="0.25">
      <c r="A126" s="1">
        <f t="shared" si="3"/>
        <v>42064</v>
      </c>
      <c r="B126">
        <f>[1]BRL!A123</f>
        <v>2015</v>
      </c>
      <c r="C126">
        <f>[1]BRL!B123</f>
        <v>1</v>
      </c>
      <c r="D126" s="37" t="e">
        <f>SUMIFS([1]BRL!$C:$C,[1]BRL!$A:$A,B126,[1]BRL!$B:$B,C126)</f>
        <v>#VALUE!</v>
      </c>
      <c r="E126" s="2" t="str">
        <f t="shared" si="4"/>
        <v/>
      </c>
      <c r="F126" s="21" t="str">
        <f t="shared" si="5"/>
        <v/>
      </c>
    </row>
    <row r="127" spans="1:6" x14ac:dyDescent="0.25">
      <c r="A127" s="1">
        <f t="shared" si="3"/>
        <v>42156</v>
      </c>
      <c r="B127">
        <f>[1]BRL!A124</f>
        <v>2015</v>
      </c>
      <c r="C127">
        <f>[1]BRL!B124</f>
        <v>2</v>
      </c>
      <c r="D127" s="37" t="e">
        <f>SUMIFS([1]BRL!$C:$C,[1]BRL!$A:$A,B127,[1]BRL!$B:$B,C127)</f>
        <v>#VALUE!</v>
      </c>
      <c r="E127" s="2" t="str">
        <f t="shared" si="4"/>
        <v/>
      </c>
      <c r="F127" s="21" t="str">
        <f t="shared" si="5"/>
        <v/>
      </c>
    </row>
    <row r="128" spans="1:6" x14ac:dyDescent="0.25">
      <c r="A128" s="1">
        <f t="shared" si="3"/>
        <v>42248</v>
      </c>
      <c r="B128">
        <f>[1]BRL!A125</f>
        <v>2015</v>
      </c>
      <c r="C128">
        <f>[1]BRL!B125</f>
        <v>3</v>
      </c>
      <c r="D128" s="37" t="e">
        <f>SUMIFS([1]BRL!$C:$C,[1]BRL!$A:$A,B128,[1]BRL!$B:$B,C128)</f>
        <v>#VALUE!</v>
      </c>
      <c r="E128" s="2" t="str">
        <f t="shared" si="4"/>
        <v/>
      </c>
      <c r="F128" s="21" t="str">
        <f t="shared" si="5"/>
        <v/>
      </c>
    </row>
    <row r="129" spans="1:6" x14ac:dyDescent="0.25">
      <c r="A129" s="1">
        <f t="shared" si="3"/>
        <v>42339</v>
      </c>
      <c r="B129">
        <f>[1]BRL!A126</f>
        <v>2015</v>
      </c>
      <c r="C129">
        <f>[1]BRL!B126</f>
        <v>4</v>
      </c>
      <c r="D129" s="37" t="e">
        <f>SUMIFS([1]BRL!$C:$C,[1]BRL!$A:$A,B129,[1]BRL!$B:$B,C129)</f>
        <v>#VALUE!</v>
      </c>
      <c r="E129" s="2" t="str">
        <f t="shared" si="4"/>
        <v/>
      </c>
      <c r="F129" s="21" t="str">
        <f t="shared" si="5"/>
        <v/>
      </c>
    </row>
    <row r="130" spans="1:6" x14ac:dyDescent="0.25">
      <c r="A130" s="1">
        <f t="shared" si="3"/>
        <v>42430</v>
      </c>
      <c r="B130">
        <f>[1]BRL!A127</f>
        <v>2016</v>
      </c>
      <c r="C130">
        <f>[1]BRL!B127</f>
        <v>1</v>
      </c>
      <c r="D130" s="37" t="e">
        <f>SUMIFS([1]BRL!$C:$C,[1]BRL!$A:$A,B130,[1]BRL!$B:$B,C130)</f>
        <v>#VALUE!</v>
      </c>
      <c r="E130" s="2" t="str">
        <f t="shared" si="4"/>
        <v/>
      </c>
      <c r="F130" s="21" t="str">
        <f t="shared" si="5"/>
        <v/>
      </c>
    </row>
    <row r="131" spans="1:6" x14ac:dyDescent="0.25">
      <c r="A131" s="1">
        <f t="shared" si="3"/>
        <v>42522</v>
      </c>
      <c r="B131">
        <f>[1]BRL!A128</f>
        <v>2016</v>
      </c>
      <c r="C131">
        <f>[1]BRL!B128</f>
        <v>2</v>
      </c>
      <c r="D131" s="37" t="e">
        <f>SUMIFS([1]BRL!$C:$C,[1]BRL!$A:$A,B131,[1]BRL!$B:$B,C131)</f>
        <v>#VALUE!</v>
      </c>
      <c r="E131" s="2" t="str">
        <f t="shared" si="4"/>
        <v/>
      </c>
      <c r="F131" s="21" t="str">
        <f t="shared" si="5"/>
        <v/>
      </c>
    </row>
    <row r="132" spans="1:6" x14ac:dyDescent="0.25">
      <c r="A132" s="1">
        <f t="shared" si="3"/>
        <v>42614</v>
      </c>
      <c r="B132">
        <f>[1]BRL!A129</f>
        <v>2016</v>
      </c>
      <c r="C132">
        <f>[1]BRL!B129</f>
        <v>3</v>
      </c>
      <c r="D132" s="37" t="e">
        <f>SUMIFS([1]BRL!$C:$C,[1]BRL!$A:$A,B132,[1]BRL!$B:$B,C132)</f>
        <v>#VALUE!</v>
      </c>
      <c r="E132" s="2" t="str">
        <f t="shared" si="4"/>
        <v/>
      </c>
      <c r="F132" s="21" t="str">
        <f t="shared" si="5"/>
        <v/>
      </c>
    </row>
    <row r="133" spans="1:6" x14ac:dyDescent="0.25">
      <c r="A133" s="1">
        <f t="shared" si="3"/>
        <v>42705</v>
      </c>
      <c r="B133">
        <f>[1]BRL!A130</f>
        <v>2016</v>
      </c>
      <c r="C133">
        <f>[1]BRL!B130</f>
        <v>4</v>
      </c>
      <c r="D133" s="37" t="e">
        <f>SUMIFS([1]BRL!$C:$C,[1]BRL!$A:$A,B133,[1]BRL!$B:$B,C133)</f>
        <v>#VALUE!</v>
      </c>
      <c r="E133" s="2" t="str">
        <f t="shared" si="4"/>
        <v/>
      </c>
      <c r="F133" s="21" t="str">
        <f t="shared" si="5"/>
        <v/>
      </c>
    </row>
    <row r="134" spans="1:6" x14ac:dyDescent="0.25">
      <c r="A134" s="1">
        <f t="shared" ref="A134:A174" si="6">IFERROR(DATE(B134,C134*3,1),"")</f>
        <v>42795</v>
      </c>
      <c r="B134">
        <f>[1]BRL!A131</f>
        <v>2017</v>
      </c>
      <c r="C134">
        <f>[1]BRL!B131</f>
        <v>1</v>
      </c>
      <c r="D134" s="37" t="e">
        <f>SUMIFS([1]BRL!$C:$C,[1]BRL!$A:$A,B134,[1]BRL!$B:$B,C134)</f>
        <v>#VALUE!</v>
      </c>
      <c r="E134" s="2" t="str">
        <f t="shared" si="4"/>
        <v/>
      </c>
      <c r="F134" s="21" t="str">
        <f t="shared" si="5"/>
        <v/>
      </c>
    </row>
    <row r="135" spans="1:6" x14ac:dyDescent="0.25">
      <c r="A135" s="1">
        <f t="shared" si="6"/>
        <v>42887</v>
      </c>
      <c r="B135">
        <f>[1]BRL!A132</f>
        <v>2017</v>
      </c>
      <c r="C135">
        <f>[1]BRL!B132</f>
        <v>2</v>
      </c>
      <c r="D135" s="37" t="e">
        <f>SUMIFS([1]BRL!$C:$C,[1]BRL!$A:$A,B135,[1]BRL!$B:$B,C135)</f>
        <v>#VALUE!</v>
      </c>
      <c r="E135" s="2" t="str">
        <f t="shared" ref="E135:E198" si="7">IFERROR(100*(D135/D134-1),"")</f>
        <v/>
      </c>
      <c r="F135" s="21" t="str">
        <f t="shared" si="5"/>
        <v/>
      </c>
    </row>
    <row r="136" spans="1:6" x14ac:dyDescent="0.25">
      <c r="A136" s="1">
        <f t="shared" si="6"/>
        <v>42979</v>
      </c>
      <c r="B136">
        <f>[1]BRL!A133</f>
        <v>2017</v>
      </c>
      <c r="C136">
        <f>[1]BRL!B133</f>
        <v>3</v>
      </c>
      <c r="D136" s="37" t="e">
        <f>SUMIFS([1]BRL!$C:$C,[1]BRL!$A:$A,B136,[1]BRL!$B:$B,C136)</f>
        <v>#VALUE!</v>
      </c>
      <c r="E136" s="2" t="str">
        <f t="shared" si="7"/>
        <v/>
      </c>
      <c r="F136" s="21" t="str">
        <f t="shared" si="5"/>
        <v/>
      </c>
    </row>
    <row r="137" spans="1:6" x14ac:dyDescent="0.25">
      <c r="A137" s="1">
        <f t="shared" si="6"/>
        <v>43070</v>
      </c>
      <c r="B137">
        <f>[1]BRL!A134</f>
        <v>2017</v>
      </c>
      <c r="C137">
        <f>[1]BRL!B134</f>
        <v>4</v>
      </c>
      <c r="D137" s="37" t="e">
        <f>SUMIFS([1]BRL!$C:$C,[1]BRL!$A:$A,B137,[1]BRL!$B:$B,C137)</f>
        <v>#VALUE!</v>
      </c>
      <c r="E137" s="2" t="str">
        <f t="shared" si="7"/>
        <v/>
      </c>
      <c r="F137" s="21" t="str">
        <f t="shared" si="5"/>
        <v/>
      </c>
    </row>
    <row r="138" spans="1:6" x14ac:dyDescent="0.25">
      <c r="A138" s="1">
        <f t="shared" si="6"/>
        <v>43160</v>
      </c>
      <c r="B138">
        <f>[1]BRL!A135</f>
        <v>2018</v>
      </c>
      <c r="C138">
        <f>[1]BRL!B135</f>
        <v>1</v>
      </c>
      <c r="D138" s="37" t="e">
        <f>SUMIFS([1]BRL!$C:$C,[1]BRL!$A:$A,B138,[1]BRL!$B:$B,C138)</f>
        <v>#VALUE!</v>
      </c>
      <c r="E138" s="2" t="str">
        <f t="shared" si="7"/>
        <v/>
      </c>
      <c r="F138" s="21" t="str">
        <f t="shared" si="5"/>
        <v/>
      </c>
    </row>
    <row r="139" spans="1:6" x14ac:dyDescent="0.25">
      <c r="A139" s="1">
        <f t="shared" si="6"/>
        <v>43252</v>
      </c>
      <c r="B139">
        <f>[1]BRL!A136</f>
        <v>2018</v>
      </c>
      <c r="C139">
        <f>[1]BRL!B136</f>
        <v>2</v>
      </c>
      <c r="D139" s="37" t="e">
        <f>SUMIFS([1]BRL!$C:$C,[1]BRL!$A:$A,B139,[1]BRL!$B:$B,C139)</f>
        <v>#VALUE!</v>
      </c>
      <c r="E139" s="2" t="str">
        <f t="shared" si="7"/>
        <v/>
      </c>
      <c r="F139" s="21" t="str">
        <f t="shared" si="5"/>
        <v/>
      </c>
    </row>
    <row r="140" spans="1:6" x14ac:dyDescent="0.25">
      <c r="A140" s="1">
        <f t="shared" si="6"/>
        <v>43344</v>
      </c>
      <c r="B140">
        <f>[1]BRL!A137</f>
        <v>2018</v>
      </c>
      <c r="C140">
        <f>[1]BRL!B137</f>
        <v>3</v>
      </c>
      <c r="D140" s="37" t="e">
        <f>SUMIFS([1]BRL!$C:$C,[1]BRL!$A:$A,B140,[1]BRL!$B:$B,C140)</f>
        <v>#VALUE!</v>
      </c>
      <c r="E140" s="2" t="str">
        <f t="shared" si="7"/>
        <v/>
      </c>
      <c r="F140" s="21" t="str">
        <f t="shared" si="5"/>
        <v/>
      </c>
    </row>
    <row r="141" spans="1:6" x14ac:dyDescent="0.25">
      <c r="A141" s="1">
        <f t="shared" si="6"/>
        <v>43435</v>
      </c>
      <c r="B141">
        <f>[1]BRL!A138</f>
        <v>2018</v>
      </c>
      <c r="C141">
        <f>[1]BRL!B138</f>
        <v>4</v>
      </c>
      <c r="D141" s="37" t="e">
        <f>SUMIFS([1]BRL!$C:$C,[1]BRL!$A:$A,B141,[1]BRL!$B:$B,C141)</f>
        <v>#VALUE!</v>
      </c>
      <c r="E141" s="2" t="str">
        <f t="shared" si="7"/>
        <v/>
      </c>
      <c r="F141" s="21" t="str">
        <f t="shared" si="5"/>
        <v/>
      </c>
    </row>
    <row r="142" spans="1:6" x14ac:dyDescent="0.25">
      <c r="A142" s="1">
        <f t="shared" si="6"/>
        <v>43525</v>
      </c>
      <c r="B142">
        <f>[1]BRL!A139</f>
        <v>2019</v>
      </c>
      <c r="C142">
        <f>[1]BRL!B139</f>
        <v>1</v>
      </c>
      <c r="D142" s="37" t="e">
        <f>SUMIFS([1]BRL!$C:$C,[1]BRL!$A:$A,B142,[1]BRL!$B:$B,C142)</f>
        <v>#VALUE!</v>
      </c>
      <c r="E142" s="2" t="str">
        <f t="shared" si="7"/>
        <v/>
      </c>
      <c r="F142" s="21" t="str">
        <f t="shared" ref="F142:F205" si="8">IFERROR(AVERAGE(E139:E142),"")</f>
        <v/>
      </c>
    </row>
    <row r="143" spans="1:6" x14ac:dyDescent="0.25">
      <c r="A143" s="1">
        <f t="shared" si="6"/>
        <v>43617</v>
      </c>
      <c r="B143">
        <f>[1]BRL!A140</f>
        <v>2019</v>
      </c>
      <c r="C143">
        <f>[1]BRL!B140</f>
        <v>2</v>
      </c>
      <c r="D143" s="37" t="e">
        <f>SUMIFS([1]BRL!$C:$C,[1]BRL!$A:$A,B143,[1]BRL!$B:$B,C143)</f>
        <v>#VALUE!</v>
      </c>
      <c r="E143" s="2" t="str">
        <f t="shared" si="7"/>
        <v/>
      </c>
      <c r="F143" s="21" t="str">
        <f t="shared" si="8"/>
        <v/>
      </c>
    </row>
    <row r="144" spans="1:6" x14ac:dyDescent="0.25">
      <c r="A144" s="1">
        <f t="shared" si="6"/>
        <v>43709</v>
      </c>
      <c r="B144">
        <f>[1]BRL!A141</f>
        <v>2019</v>
      </c>
      <c r="C144">
        <f>[1]BRL!B141</f>
        <v>3</v>
      </c>
      <c r="D144" s="37" t="e">
        <f>SUMIFS([1]BRL!$C:$C,[1]BRL!$A:$A,B144,[1]BRL!$B:$B,C144)</f>
        <v>#VALUE!</v>
      </c>
      <c r="E144" s="2" t="str">
        <f t="shared" si="7"/>
        <v/>
      </c>
      <c r="F144" s="21" t="str">
        <f t="shared" si="8"/>
        <v/>
      </c>
    </row>
    <row r="145" spans="1:6" x14ac:dyDescent="0.25">
      <c r="A145" s="1">
        <f t="shared" si="6"/>
        <v>43800</v>
      </c>
      <c r="B145">
        <f>[1]BRL!A142</f>
        <v>2019</v>
      </c>
      <c r="C145">
        <f>[1]BRL!B142</f>
        <v>4</v>
      </c>
      <c r="D145" s="37" t="e">
        <f>SUMIFS([1]BRL!$C:$C,[1]BRL!$A:$A,B145,[1]BRL!$B:$B,C145)</f>
        <v>#VALUE!</v>
      </c>
      <c r="E145" s="2" t="str">
        <f t="shared" si="7"/>
        <v/>
      </c>
      <c r="F145" s="21" t="str">
        <f t="shared" si="8"/>
        <v/>
      </c>
    </row>
    <row r="146" spans="1:6" x14ac:dyDescent="0.25">
      <c r="A146" s="1">
        <f t="shared" si="6"/>
        <v>43891</v>
      </c>
      <c r="B146">
        <f>[1]BRL!A143</f>
        <v>2020</v>
      </c>
      <c r="C146">
        <f>[1]BRL!B143</f>
        <v>1</v>
      </c>
      <c r="D146" s="37" t="e">
        <f>SUMIFS([1]BRL!$C:$C,[1]BRL!$A:$A,B146,[1]BRL!$B:$B,C146)</f>
        <v>#VALUE!</v>
      </c>
      <c r="E146" s="2" t="str">
        <f t="shared" si="7"/>
        <v/>
      </c>
      <c r="F146" s="21" t="str">
        <f t="shared" si="8"/>
        <v/>
      </c>
    </row>
    <row r="147" spans="1:6" x14ac:dyDescent="0.25">
      <c r="A147" s="1">
        <f t="shared" si="6"/>
        <v>43983</v>
      </c>
      <c r="B147">
        <f>[1]BRL!A144</f>
        <v>2020</v>
      </c>
      <c r="C147">
        <f>[1]BRL!B144</f>
        <v>2</v>
      </c>
      <c r="D147" s="37" t="e">
        <f>SUMIFS([1]BRL!$C:$C,[1]BRL!$A:$A,B147,[1]BRL!$B:$B,C147)</f>
        <v>#VALUE!</v>
      </c>
      <c r="E147" s="2" t="str">
        <f t="shared" si="7"/>
        <v/>
      </c>
      <c r="F147" s="21" t="str">
        <f t="shared" si="8"/>
        <v/>
      </c>
    </row>
    <row r="148" spans="1:6" x14ac:dyDescent="0.25">
      <c r="A148" s="1">
        <f t="shared" si="6"/>
        <v>44075</v>
      </c>
      <c r="B148">
        <f>[1]BRL!A145</f>
        <v>2020</v>
      </c>
      <c r="C148">
        <f>[1]BRL!B145</f>
        <v>3</v>
      </c>
      <c r="D148" s="37" t="e">
        <f>SUMIFS([1]BRL!$C:$C,[1]BRL!$A:$A,B148,[1]BRL!$B:$B,C148)</f>
        <v>#VALUE!</v>
      </c>
      <c r="E148" s="2" t="str">
        <f t="shared" si="7"/>
        <v/>
      </c>
      <c r="F148" s="21" t="str">
        <f t="shared" si="8"/>
        <v/>
      </c>
    </row>
    <row r="149" spans="1:6" x14ac:dyDescent="0.25">
      <c r="A149" s="1">
        <f t="shared" si="6"/>
        <v>44166</v>
      </c>
      <c r="B149">
        <f>[1]BRL!A146</f>
        <v>2020</v>
      </c>
      <c r="C149">
        <f>[1]BRL!B146</f>
        <v>4</v>
      </c>
      <c r="D149" s="37" t="e">
        <f>SUMIFS([1]BRL!$C:$C,[1]BRL!$A:$A,B149,[1]BRL!$B:$B,C149)</f>
        <v>#VALUE!</v>
      </c>
      <c r="E149" s="2" t="str">
        <f t="shared" si="7"/>
        <v/>
      </c>
      <c r="F149" s="21" t="str">
        <f t="shared" si="8"/>
        <v/>
      </c>
    </row>
    <row r="150" spans="1:6" x14ac:dyDescent="0.25">
      <c r="A150" s="1">
        <f t="shared" si="6"/>
        <v>44256</v>
      </c>
      <c r="B150">
        <f>[1]BRL!A147</f>
        <v>2021</v>
      </c>
      <c r="C150">
        <f>[1]BRL!B147</f>
        <v>1</v>
      </c>
      <c r="D150" s="37" t="e">
        <f>SUMIFS([1]BRL!$C:$C,[1]BRL!$A:$A,B150,[1]BRL!$B:$B,C150)</f>
        <v>#VALUE!</v>
      </c>
      <c r="E150" s="2" t="str">
        <f t="shared" si="7"/>
        <v/>
      </c>
      <c r="F150" s="21" t="str">
        <f t="shared" si="8"/>
        <v/>
      </c>
    </row>
    <row r="151" spans="1:6" x14ac:dyDescent="0.25">
      <c r="A151" s="1">
        <f t="shared" si="6"/>
        <v>44348</v>
      </c>
      <c r="B151">
        <f>[1]BRL!A148</f>
        <v>2021</v>
      </c>
      <c r="C151">
        <f>[1]BRL!B148</f>
        <v>2</v>
      </c>
      <c r="D151" s="37" t="e">
        <f>SUMIFS([1]BRL!$C:$C,[1]BRL!$A:$A,B151,[1]BRL!$B:$B,C151)</f>
        <v>#VALUE!</v>
      </c>
      <c r="E151" s="2" t="str">
        <f t="shared" si="7"/>
        <v/>
      </c>
      <c r="F151" s="21" t="str">
        <f t="shared" si="8"/>
        <v/>
      </c>
    </row>
    <row r="152" spans="1:6" x14ac:dyDescent="0.25">
      <c r="A152" s="1">
        <f t="shared" si="6"/>
        <v>44440</v>
      </c>
      <c r="B152">
        <f>[1]BRL!A149</f>
        <v>2021</v>
      </c>
      <c r="C152">
        <f>[1]BRL!B149</f>
        <v>3</v>
      </c>
      <c r="D152" s="37" t="e">
        <f>SUMIFS([1]BRL!$C:$C,[1]BRL!$A:$A,B152,[1]BRL!$B:$B,C152)</f>
        <v>#VALUE!</v>
      </c>
      <c r="E152" s="2" t="str">
        <f t="shared" si="7"/>
        <v/>
      </c>
      <c r="F152" s="21" t="str">
        <f t="shared" si="8"/>
        <v/>
      </c>
    </row>
    <row r="153" spans="1:6" x14ac:dyDescent="0.25">
      <c r="A153" s="1">
        <f t="shared" si="6"/>
        <v>44531</v>
      </c>
      <c r="B153">
        <f>[1]BRL!A150</f>
        <v>2021</v>
      </c>
      <c r="C153">
        <f>[1]BRL!B150</f>
        <v>4</v>
      </c>
      <c r="D153" s="37" t="e">
        <f>SUMIFS([1]BRL!$C:$C,[1]BRL!$A:$A,B153,[1]BRL!$B:$B,C153)</f>
        <v>#VALUE!</v>
      </c>
      <c r="E153" s="2" t="str">
        <f t="shared" si="7"/>
        <v/>
      </c>
      <c r="F153" s="21" t="str">
        <f t="shared" si="8"/>
        <v/>
      </c>
    </row>
    <row r="154" spans="1:6" x14ac:dyDescent="0.25">
      <c r="A154" s="1">
        <f t="shared" si="6"/>
        <v>44621</v>
      </c>
      <c r="B154">
        <f>[1]BRL!A151</f>
        <v>2022</v>
      </c>
      <c r="C154">
        <f>[1]BRL!B151</f>
        <v>1</v>
      </c>
      <c r="D154" s="37" t="e">
        <f>SUMIFS([1]BRL!$C:$C,[1]BRL!$A:$A,B154,[1]BRL!$B:$B,C154)</f>
        <v>#VALUE!</v>
      </c>
      <c r="E154" s="2" t="str">
        <f t="shared" si="7"/>
        <v/>
      </c>
      <c r="F154" s="21" t="str">
        <f t="shared" si="8"/>
        <v/>
      </c>
    </row>
    <row r="155" spans="1:6" x14ac:dyDescent="0.25">
      <c r="A155" s="1">
        <f t="shared" si="6"/>
        <v>44713</v>
      </c>
      <c r="B155">
        <f>[1]BRL!A152</f>
        <v>2022</v>
      </c>
      <c r="C155">
        <f>[1]BRL!B152</f>
        <v>2</v>
      </c>
      <c r="D155" s="37" t="e">
        <f>SUMIFS([1]BRL!$C:$C,[1]BRL!$A:$A,B155,[1]BRL!$B:$B,C155)</f>
        <v>#VALUE!</v>
      </c>
      <c r="E155" s="2" t="str">
        <f t="shared" si="7"/>
        <v/>
      </c>
      <c r="F155" s="21" t="str">
        <f t="shared" si="8"/>
        <v/>
      </c>
    </row>
    <row r="156" spans="1:6" x14ac:dyDescent="0.25">
      <c r="A156" s="1">
        <f t="shared" si="6"/>
        <v>44805</v>
      </c>
      <c r="B156">
        <f>[1]BRL!A153</f>
        <v>2022</v>
      </c>
      <c r="C156">
        <f>[1]BRL!B153</f>
        <v>3</v>
      </c>
      <c r="D156" s="37" t="e">
        <f>SUMIFS([1]BRL!$C:$C,[1]BRL!$A:$A,B156,[1]BRL!$B:$B,C156)</f>
        <v>#VALUE!</v>
      </c>
      <c r="E156" s="2" t="str">
        <f t="shared" si="7"/>
        <v/>
      </c>
      <c r="F156" s="21" t="str">
        <f t="shared" si="8"/>
        <v/>
      </c>
    </row>
    <row r="157" spans="1:6" x14ac:dyDescent="0.25">
      <c r="A157" s="1">
        <f t="shared" si="6"/>
        <v>44896</v>
      </c>
      <c r="B157">
        <f>[1]BRL!A154</f>
        <v>2022</v>
      </c>
      <c r="C157">
        <f>[1]BRL!B154</f>
        <v>4</v>
      </c>
      <c r="D157" s="37" t="e">
        <f>SUMIFS([1]BRL!$C:$C,[1]BRL!$A:$A,B157,[1]BRL!$B:$B,C157)</f>
        <v>#VALUE!</v>
      </c>
      <c r="E157" s="2" t="str">
        <f t="shared" si="7"/>
        <v/>
      </c>
      <c r="F157" s="21" t="str">
        <f t="shared" si="8"/>
        <v/>
      </c>
    </row>
    <row r="158" spans="1:6" x14ac:dyDescent="0.25">
      <c r="A158" s="1">
        <f t="shared" si="6"/>
        <v>44986</v>
      </c>
      <c r="B158">
        <f>[1]BRL!A155</f>
        <v>2023</v>
      </c>
      <c r="C158">
        <f>[1]BRL!B155</f>
        <v>1</v>
      </c>
      <c r="D158" s="37" t="e">
        <f>SUMIFS([1]BRL!$C:$C,[1]BRL!$A:$A,B158,[1]BRL!$B:$B,C158)</f>
        <v>#VALUE!</v>
      </c>
      <c r="E158" s="2" t="str">
        <f t="shared" si="7"/>
        <v/>
      </c>
      <c r="F158" s="21" t="str">
        <f t="shared" si="8"/>
        <v/>
      </c>
    </row>
    <row r="159" spans="1:6" x14ac:dyDescent="0.25">
      <c r="A159" s="1" t="str">
        <f t="shared" si="6"/>
        <v/>
      </c>
      <c r="B159">
        <f>[1]BRL!A156</f>
        <v>0</v>
      </c>
      <c r="C159">
        <f>[1]BRL!B156</f>
        <v>0</v>
      </c>
      <c r="D159" s="37" t="e">
        <f>SUMIFS([1]BRL!$C:$C,[1]BRL!$A:$A,B159,[1]BRL!$B:$B,C159)</f>
        <v>#VALUE!</v>
      </c>
      <c r="E159" s="2" t="str">
        <f t="shared" si="7"/>
        <v/>
      </c>
      <c r="F159" s="21" t="str">
        <f t="shared" si="8"/>
        <v/>
      </c>
    </row>
    <row r="160" spans="1:6" x14ac:dyDescent="0.25">
      <c r="A160" s="1" t="str">
        <f t="shared" si="6"/>
        <v/>
      </c>
      <c r="B160">
        <f>[1]BRL!A157</f>
        <v>0</v>
      </c>
      <c r="C160">
        <f>[1]BRL!B157</f>
        <v>0</v>
      </c>
      <c r="D160" s="37" t="e">
        <f>SUMIFS([1]BRL!$C:$C,[1]BRL!$A:$A,B160,[1]BRL!$B:$B,C160)</f>
        <v>#VALUE!</v>
      </c>
      <c r="E160" s="2" t="str">
        <f t="shared" si="7"/>
        <v/>
      </c>
      <c r="F160" s="21" t="str">
        <f t="shared" si="8"/>
        <v/>
      </c>
    </row>
    <row r="161" spans="1:6" x14ac:dyDescent="0.25">
      <c r="A161" s="1" t="str">
        <f t="shared" si="6"/>
        <v/>
      </c>
      <c r="B161">
        <f>[1]BRL!A158</f>
        <v>0</v>
      </c>
      <c r="C161">
        <f>[1]BRL!B158</f>
        <v>0</v>
      </c>
      <c r="D161" s="37" t="e">
        <f>SUMIFS([1]BRL!$C:$C,[1]BRL!$A:$A,B161,[1]BRL!$B:$B,C161)</f>
        <v>#VALUE!</v>
      </c>
      <c r="E161" s="2" t="str">
        <f t="shared" si="7"/>
        <v/>
      </c>
      <c r="F161" s="21" t="str">
        <f t="shared" si="8"/>
        <v/>
      </c>
    </row>
    <row r="162" spans="1:6" x14ac:dyDescent="0.25">
      <c r="A162" s="1" t="str">
        <f t="shared" si="6"/>
        <v/>
      </c>
      <c r="B162">
        <f>[1]BRL!A159</f>
        <v>0</v>
      </c>
      <c r="C162">
        <f>[1]BRL!B159</f>
        <v>0</v>
      </c>
      <c r="D162" s="37" t="e">
        <f>SUMIFS([1]BRL!$C:$C,[1]BRL!$A:$A,B162,[1]BRL!$B:$B,C162)</f>
        <v>#VALUE!</v>
      </c>
      <c r="E162" s="2" t="str">
        <f t="shared" si="7"/>
        <v/>
      </c>
      <c r="F162" s="21" t="str">
        <f t="shared" si="8"/>
        <v/>
      </c>
    </row>
    <row r="163" spans="1:6" x14ac:dyDescent="0.25">
      <c r="A163" s="1" t="str">
        <f t="shared" si="6"/>
        <v/>
      </c>
      <c r="B163">
        <f>[1]BRL!A160</f>
        <v>0</v>
      </c>
      <c r="C163">
        <f>[1]BRL!B160</f>
        <v>0</v>
      </c>
      <c r="D163" s="37" t="e">
        <f>SUMIFS([1]BRL!$C:$C,[1]BRL!$A:$A,B163,[1]BRL!$B:$B,C163)</f>
        <v>#VALUE!</v>
      </c>
      <c r="E163" s="2" t="str">
        <f t="shared" si="7"/>
        <v/>
      </c>
      <c r="F163" s="21" t="str">
        <f t="shared" si="8"/>
        <v/>
      </c>
    </row>
    <row r="164" spans="1:6" x14ac:dyDescent="0.25">
      <c r="A164" s="1" t="str">
        <f t="shared" si="6"/>
        <v/>
      </c>
      <c r="B164">
        <f>[1]BRL!A161</f>
        <v>0</v>
      </c>
      <c r="C164">
        <f>[1]BRL!B161</f>
        <v>0</v>
      </c>
      <c r="D164" s="37" t="e">
        <f>SUMIFS([1]BRL!$C:$C,[1]BRL!$A:$A,B164,[1]BRL!$B:$B,C164)</f>
        <v>#VALUE!</v>
      </c>
      <c r="E164" s="2" t="str">
        <f t="shared" si="7"/>
        <v/>
      </c>
      <c r="F164" s="21" t="str">
        <f t="shared" si="8"/>
        <v/>
      </c>
    </row>
    <row r="165" spans="1:6" x14ac:dyDescent="0.25">
      <c r="A165" s="1" t="str">
        <f t="shared" si="6"/>
        <v/>
      </c>
      <c r="B165">
        <f>[1]BRL!A162</f>
        <v>0</v>
      </c>
      <c r="C165">
        <f>[1]BRL!B162</f>
        <v>0</v>
      </c>
      <c r="D165" s="37" t="e">
        <f>SUMIFS([1]BRL!$C:$C,[1]BRL!$A:$A,B165,[1]BRL!$B:$B,C165)</f>
        <v>#VALUE!</v>
      </c>
      <c r="E165" s="2" t="str">
        <f t="shared" si="7"/>
        <v/>
      </c>
      <c r="F165" s="21" t="str">
        <f t="shared" si="8"/>
        <v/>
      </c>
    </row>
    <row r="166" spans="1:6" x14ac:dyDescent="0.25">
      <c r="A166" s="1" t="str">
        <f t="shared" si="6"/>
        <v/>
      </c>
      <c r="B166">
        <f>[1]BRL!A163</f>
        <v>0</v>
      </c>
      <c r="C166">
        <f>[1]BRL!B163</f>
        <v>0</v>
      </c>
      <c r="D166" s="37" t="e">
        <f>SUMIFS([1]BRL!$C:$C,[1]BRL!$A:$A,B166,[1]BRL!$B:$B,C166)</f>
        <v>#VALUE!</v>
      </c>
      <c r="E166" s="2" t="str">
        <f t="shared" si="7"/>
        <v/>
      </c>
      <c r="F166" s="21" t="str">
        <f t="shared" si="8"/>
        <v/>
      </c>
    </row>
    <row r="167" spans="1:6" x14ac:dyDescent="0.25">
      <c r="A167" s="1" t="str">
        <f t="shared" si="6"/>
        <v/>
      </c>
      <c r="B167">
        <f>[1]BRL!A164</f>
        <v>0</v>
      </c>
      <c r="C167">
        <f>[1]BRL!B164</f>
        <v>0</v>
      </c>
      <c r="D167" s="37" t="e">
        <f>SUMIFS([1]BRL!$C:$C,[1]BRL!$A:$A,B167,[1]BRL!$B:$B,C167)</f>
        <v>#VALUE!</v>
      </c>
      <c r="E167" s="2" t="str">
        <f t="shared" si="7"/>
        <v/>
      </c>
      <c r="F167" s="21" t="str">
        <f t="shared" si="8"/>
        <v/>
      </c>
    </row>
    <row r="168" spans="1:6" x14ac:dyDescent="0.25">
      <c r="A168" s="1" t="str">
        <f t="shared" si="6"/>
        <v/>
      </c>
      <c r="B168">
        <f>[1]BRL!A165</f>
        <v>0</v>
      </c>
      <c r="C168">
        <f>[1]BRL!B165</f>
        <v>0</v>
      </c>
      <c r="D168" s="37" t="e">
        <f>SUMIFS([1]BRL!$C:$C,[1]BRL!$A:$A,B168,[1]BRL!$B:$B,C168)</f>
        <v>#VALUE!</v>
      </c>
      <c r="E168" s="2" t="str">
        <f t="shared" si="7"/>
        <v/>
      </c>
      <c r="F168" s="21" t="str">
        <f t="shared" si="8"/>
        <v/>
      </c>
    </row>
    <row r="169" spans="1:6" x14ac:dyDescent="0.25">
      <c r="A169" s="1" t="str">
        <f t="shared" si="6"/>
        <v/>
      </c>
      <c r="B169">
        <f>[1]BRL!A166</f>
        <v>0</v>
      </c>
      <c r="C169">
        <f>[1]BRL!B166</f>
        <v>0</v>
      </c>
      <c r="D169" s="37" t="e">
        <f>SUMIFS([1]BRL!$C:$C,[1]BRL!$A:$A,B169,[1]BRL!$B:$B,C169)</f>
        <v>#VALUE!</v>
      </c>
      <c r="E169" s="2" t="str">
        <f t="shared" si="7"/>
        <v/>
      </c>
      <c r="F169" s="21" t="str">
        <f t="shared" si="8"/>
        <v/>
      </c>
    </row>
    <row r="170" spans="1:6" x14ac:dyDescent="0.25">
      <c r="A170" s="1" t="str">
        <f t="shared" si="6"/>
        <v/>
      </c>
      <c r="B170">
        <f>[1]BRL!A167</f>
        <v>0</v>
      </c>
      <c r="C170">
        <f>[1]BRL!B167</f>
        <v>0</v>
      </c>
      <c r="D170" s="37" t="e">
        <f>SUMIFS([1]BRL!$C:$C,[1]BRL!$A:$A,B170,[1]BRL!$B:$B,C170)</f>
        <v>#VALUE!</v>
      </c>
      <c r="E170" s="2" t="str">
        <f t="shared" si="7"/>
        <v/>
      </c>
      <c r="F170" s="21" t="str">
        <f t="shared" si="8"/>
        <v/>
      </c>
    </row>
    <row r="171" spans="1:6" x14ac:dyDescent="0.25">
      <c r="A171" s="1" t="str">
        <f t="shared" si="6"/>
        <v/>
      </c>
      <c r="B171">
        <f>[1]BRL!A168</f>
        <v>0</v>
      </c>
      <c r="C171">
        <f>[1]BRL!B168</f>
        <v>0</v>
      </c>
      <c r="D171" s="37" t="e">
        <f>SUMIFS([1]BRL!$C:$C,[1]BRL!$A:$A,B171,[1]BRL!$B:$B,C171)</f>
        <v>#VALUE!</v>
      </c>
      <c r="E171" s="2" t="str">
        <f t="shared" si="7"/>
        <v/>
      </c>
      <c r="F171" s="21" t="str">
        <f t="shared" si="8"/>
        <v/>
      </c>
    </row>
    <row r="172" spans="1:6" x14ac:dyDescent="0.25">
      <c r="A172" s="1" t="str">
        <f t="shared" si="6"/>
        <v/>
      </c>
      <c r="B172">
        <f>[1]BRL!A169</f>
        <v>0</v>
      </c>
      <c r="C172">
        <f>[1]BRL!B169</f>
        <v>0</v>
      </c>
      <c r="D172" s="37" t="e">
        <f>SUMIFS([1]BRL!$C:$C,[1]BRL!$A:$A,B172,[1]BRL!$B:$B,C172)</f>
        <v>#VALUE!</v>
      </c>
      <c r="E172" s="2" t="str">
        <f t="shared" si="7"/>
        <v/>
      </c>
      <c r="F172" s="21" t="str">
        <f t="shared" si="8"/>
        <v/>
      </c>
    </row>
    <row r="173" spans="1:6" x14ac:dyDescent="0.25">
      <c r="A173" s="1" t="str">
        <f t="shared" si="6"/>
        <v/>
      </c>
      <c r="B173">
        <f>[1]BRL!A170</f>
        <v>0</v>
      </c>
      <c r="C173">
        <f>[1]BRL!B170</f>
        <v>0</v>
      </c>
      <c r="D173" s="37" t="e">
        <f>SUMIFS([1]BRL!$C:$C,[1]BRL!$A:$A,B173,[1]BRL!$B:$B,C173)</f>
        <v>#VALUE!</v>
      </c>
      <c r="E173" s="2" t="str">
        <f t="shared" si="7"/>
        <v/>
      </c>
      <c r="F173" s="21" t="str">
        <f t="shared" si="8"/>
        <v/>
      </c>
    </row>
    <row r="174" spans="1:6" x14ac:dyDescent="0.25">
      <c r="A174" s="1" t="str">
        <f t="shared" si="6"/>
        <v/>
      </c>
      <c r="B174">
        <f>[1]BRL!A171</f>
        <v>0</v>
      </c>
      <c r="C174">
        <f>[1]BRL!B171</f>
        <v>0</v>
      </c>
      <c r="D174" s="37" t="e">
        <f>SUMIFS([1]BRL!$C:$C,[1]BRL!$A:$A,B174,[1]BRL!$B:$B,C174)</f>
        <v>#VALUE!</v>
      </c>
      <c r="E174" s="2" t="str">
        <f t="shared" si="7"/>
        <v/>
      </c>
      <c r="F174" s="21" t="str">
        <f t="shared" si="8"/>
        <v/>
      </c>
    </row>
    <row r="175" spans="1:6" x14ac:dyDescent="0.25">
      <c r="A175" s="1" t="str">
        <f t="shared" ref="A175:A209" si="9">IFERROR(DATE(B175,C175*3,1),"")</f>
        <v/>
      </c>
      <c r="B175">
        <f>[1]BRL!A172</f>
        <v>0</v>
      </c>
      <c r="C175">
        <f>[1]BRL!B172</f>
        <v>0</v>
      </c>
      <c r="D175" s="37" t="e">
        <f>SUMIFS([1]BRL!$C:$C,[1]BRL!$A:$A,B175,[1]BRL!$B:$B,C175)</f>
        <v>#VALUE!</v>
      </c>
      <c r="E175" s="2" t="str">
        <f t="shared" si="7"/>
        <v/>
      </c>
      <c r="F175" s="21" t="str">
        <f t="shared" si="8"/>
        <v/>
      </c>
    </row>
    <row r="176" spans="1:6" x14ac:dyDescent="0.25">
      <c r="A176" s="1" t="str">
        <f t="shared" si="9"/>
        <v/>
      </c>
      <c r="B176">
        <f>[1]BRL!A173</f>
        <v>0</v>
      </c>
      <c r="C176">
        <f>[1]BRL!B173</f>
        <v>0</v>
      </c>
      <c r="D176" s="37" t="e">
        <f>SUMIFS([1]BRL!$C:$C,[1]BRL!$A:$A,B176,[1]BRL!$B:$B,C176)</f>
        <v>#VALUE!</v>
      </c>
      <c r="E176" s="2" t="str">
        <f t="shared" si="7"/>
        <v/>
      </c>
      <c r="F176" s="21" t="str">
        <f t="shared" si="8"/>
        <v/>
      </c>
    </row>
    <row r="177" spans="1:6" x14ac:dyDescent="0.25">
      <c r="A177" s="1" t="str">
        <f t="shared" si="9"/>
        <v/>
      </c>
      <c r="B177">
        <f>[1]BRL!A174</f>
        <v>0</v>
      </c>
      <c r="C177">
        <f>[1]BRL!B174</f>
        <v>0</v>
      </c>
      <c r="D177" s="37" t="e">
        <f>SUMIFS([1]BRL!$C:$C,[1]BRL!$A:$A,B177,[1]BRL!$B:$B,C177)</f>
        <v>#VALUE!</v>
      </c>
      <c r="E177" s="2" t="str">
        <f t="shared" si="7"/>
        <v/>
      </c>
      <c r="F177" s="21" t="str">
        <f t="shared" si="8"/>
        <v/>
      </c>
    </row>
    <row r="178" spans="1:6" x14ac:dyDescent="0.25">
      <c r="A178" s="1" t="str">
        <f t="shared" si="9"/>
        <v/>
      </c>
      <c r="B178">
        <f>[1]BRL!A175</f>
        <v>0</v>
      </c>
      <c r="C178">
        <f>[1]BRL!B175</f>
        <v>0</v>
      </c>
      <c r="D178" s="37" t="e">
        <f>SUMIFS([1]BRL!$C:$C,[1]BRL!$A:$A,B178,[1]BRL!$B:$B,C178)</f>
        <v>#VALUE!</v>
      </c>
      <c r="E178" s="2" t="str">
        <f t="shared" si="7"/>
        <v/>
      </c>
      <c r="F178" s="21" t="str">
        <f t="shared" si="8"/>
        <v/>
      </c>
    </row>
    <row r="179" spans="1:6" x14ac:dyDescent="0.25">
      <c r="A179" s="1" t="str">
        <f t="shared" si="9"/>
        <v/>
      </c>
      <c r="B179">
        <f>[1]BRL!A176</f>
        <v>0</v>
      </c>
      <c r="C179">
        <f>[1]BRL!B176</f>
        <v>0</v>
      </c>
      <c r="D179" s="37" t="e">
        <f>SUMIFS([1]BRL!$C:$C,[1]BRL!$A:$A,B179,[1]BRL!$B:$B,C179)</f>
        <v>#VALUE!</v>
      </c>
      <c r="E179" s="2" t="str">
        <f t="shared" si="7"/>
        <v/>
      </c>
      <c r="F179" s="21" t="str">
        <f t="shared" si="8"/>
        <v/>
      </c>
    </row>
    <row r="180" spans="1:6" x14ac:dyDescent="0.25">
      <c r="A180" s="1" t="str">
        <f t="shared" si="9"/>
        <v/>
      </c>
      <c r="B180">
        <f>[1]BRL!A177</f>
        <v>0</v>
      </c>
      <c r="C180">
        <f>[1]BRL!B177</f>
        <v>0</v>
      </c>
      <c r="D180" s="37" t="e">
        <f>SUMIFS([1]BRL!$C:$C,[1]BRL!$A:$A,B180,[1]BRL!$B:$B,C180)</f>
        <v>#VALUE!</v>
      </c>
      <c r="E180" s="2" t="str">
        <f t="shared" si="7"/>
        <v/>
      </c>
      <c r="F180" s="21" t="str">
        <f t="shared" si="8"/>
        <v/>
      </c>
    </row>
    <row r="181" spans="1:6" x14ac:dyDescent="0.25">
      <c r="A181" s="1" t="str">
        <f t="shared" si="9"/>
        <v/>
      </c>
      <c r="B181">
        <f>[1]BRL!A178</f>
        <v>0</v>
      </c>
      <c r="C181">
        <f>[1]BRL!B178</f>
        <v>0</v>
      </c>
      <c r="D181" s="37" t="e">
        <f>SUMIFS([1]BRL!$C:$C,[1]BRL!$A:$A,B181,[1]BRL!$B:$B,C181)</f>
        <v>#VALUE!</v>
      </c>
      <c r="E181" s="2" t="str">
        <f t="shared" si="7"/>
        <v/>
      </c>
      <c r="F181" s="21" t="str">
        <f t="shared" si="8"/>
        <v/>
      </c>
    </row>
    <row r="182" spans="1:6" x14ac:dyDescent="0.25">
      <c r="A182" s="1" t="str">
        <f t="shared" si="9"/>
        <v/>
      </c>
      <c r="B182">
        <f>[1]BRL!A179</f>
        <v>0</v>
      </c>
      <c r="C182">
        <f>[1]BRL!B179</f>
        <v>0</v>
      </c>
      <c r="D182" s="37" t="e">
        <f>SUMIFS([1]BRL!$C:$C,[1]BRL!$A:$A,B182,[1]BRL!$B:$B,C182)</f>
        <v>#VALUE!</v>
      </c>
      <c r="E182" s="2" t="str">
        <f t="shared" si="7"/>
        <v/>
      </c>
      <c r="F182" s="21" t="str">
        <f t="shared" si="8"/>
        <v/>
      </c>
    </row>
    <row r="183" spans="1:6" x14ac:dyDescent="0.25">
      <c r="A183" s="1" t="str">
        <f t="shared" si="9"/>
        <v/>
      </c>
      <c r="B183">
        <f>[1]BRL!A180</f>
        <v>0</v>
      </c>
      <c r="C183">
        <f>[1]BRL!B180</f>
        <v>0</v>
      </c>
      <c r="D183" s="37" t="e">
        <f>SUMIFS([1]BRL!$C:$C,[1]BRL!$A:$A,B183,[1]BRL!$B:$B,C183)</f>
        <v>#VALUE!</v>
      </c>
      <c r="E183" s="2" t="str">
        <f t="shared" si="7"/>
        <v/>
      </c>
      <c r="F183" s="21" t="str">
        <f t="shared" si="8"/>
        <v/>
      </c>
    </row>
    <row r="184" spans="1:6" x14ac:dyDescent="0.25">
      <c r="A184" s="1" t="str">
        <f t="shared" si="9"/>
        <v/>
      </c>
      <c r="B184">
        <f>[1]BRL!A181</f>
        <v>0</v>
      </c>
      <c r="C184">
        <f>[1]BRL!B181</f>
        <v>0</v>
      </c>
      <c r="D184" s="37" t="e">
        <f>SUMIFS([1]BRL!$C:$C,[1]BRL!$A:$A,B184,[1]BRL!$B:$B,C184)</f>
        <v>#VALUE!</v>
      </c>
      <c r="E184" s="2" t="str">
        <f t="shared" si="7"/>
        <v/>
      </c>
      <c r="F184" s="21" t="str">
        <f t="shared" si="8"/>
        <v/>
      </c>
    </row>
    <row r="185" spans="1:6" x14ac:dyDescent="0.25">
      <c r="A185" s="1" t="str">
        <f t="shared" si="9"/>
        <v/>
      </c>
      <c r="B185">
        <f>[1]BRL!A182</f>
        <v>0</v>
      </c>
      <c r="C185">
        <f>[1]BRL!B182</f>
        <v>0</v>
      </c>
      <c r="D185" s="37" t="e">
        <f>SUMIFS([1]BRL!$C:$C,[1]BRL!$A:$A,B185,[1]BRL!$B:$B,C185)</f>
        <v>#VALUE!</v>
      </c>
      <c r="E185" s="2" t="str">
        <f t="shared" si="7"/>
        <v/>
      </c>
      <c r="F185" s="21" t="str">
        <f t="shared" si="8"/>
        <v/>
      </c>
    </row>
    <row r="186" spans="1:6" x14ac:dyDescent="0.25">
      <c r="A186" s="1" t="str">
        <f t="shared" si="9"/>
        <v/>
      </c>
      <c r="B186">
        <f>[1]BRL!A183</f>
        <v>0</v>
      </c>
      <c r="C186">
        <f>[1]BRL!B183</f>
        <v>0</v>
      </c>
      <c r="D186" s="37" t="e">
        <f>SUMIFS([1]BRL!$C:$C,[1]BRL!$A:$A,B186,[1]BRL!$B:$B,C186)</f>
        <v>#VALUE!</v>
      </c>
      <c r="E186" s="2" t="str">
        <f t="shared" si="7"/>
        <v/>
      </c>
      <c r="F186" s="21" t="str">
        <f t="shared" si="8"/>
        <v/>
      </c>
    </row>
    <row r="187" spans="1:6" x14ac:dyDescent="0.25">
      <c r="A187" s="1" t="str">
        <f t="shared" si="9"/>
        <v/>
      </c>
      <c r="B187">
        <f>[1]BRL!A184</f>
        <v>0</v>
      </c>
      <c r="C187">
        <f>[1]BRL!B184</f>
        <v>0</v>
      </c>
      <c r="D187" s="37" t="e">
        <f>SUMIFS([1]BRL!$C:$C,[1]BRL!$A:$A,B187,[1]BRL!$B:$B,C187)</f>
        <v>#VALUE!</v>
      </c>
      <c r="E187" s="2" t="str">
        <f t="shared" si="7"/>
        <v/>
      </c>
      <c r="F187" s="21" t="str">
        <f t="shared" si="8"/>
        <v/>
      </c>
    </row>
    <row r="188" spans="1:6" x14ac:dyDescent="0.25">
      <c r="A188" s="1" t="str">
        <f t="shared" si="9"/>
        <v/>
      </c>
      <c r="B188">
        <f>[1]BRL!A185</f>
        <v>0</v>
      </c>
      <c r="C188">
        <f>[1]BRL!B185</f>
        <v>0</v>
      </c>
      <c r="D188" s="37" t="e">
        <f>SUMIFS([1]BRL!$C:$C,[1]BRL!$A:$A,B188,[1]BRL!$B:$B,C188)</f>
        <v>#VALUE!</v>
      </c>
      <c r="E188" s="2" t="str">
        <f t="shared" si="7"/>
        <v/>
      </c>
      <c r="F188" s="21" t="str">
        <f t="shared" si="8"/>
        <v/>
      </c>
    </row>
    <row r="189" spans="1:6" x14ac:dyDescent="0.25">
      <c r="A189" s="1" t="str">
        <f t="shared" si="9"/>
        <v/>
      </c>
      <c r="B189">
        <f>[1]BRL!A186</f>
        <v>0</v>
      </c>
      <c r="C189">
        <f>[1]BRL!B186</f>
        <v>0</v>
      </c>
      <c r="D189" s="37" t="e">
        <f>SUMIFS([1]BRL!$C:$C,[1]BRL!$A:$A,B189,[1]BRL!$B:$B,C189)</f>
        <v>#VALUE!</v>
      </c>
      <c r="E189" s="2" t="str">
        <f t="shared" si="7"/>
        <v/>
      </c>
      <c r="F189" s="21" t="str">
        <f t="shared" si="8"/>
        <v/>
      </c>
    </row>
    <row r="190" spans="1:6" x14ac:dyDescent="0.25">
      <c r="A190" s="1" t="str">
        <f t="shared" si="9"/>
        <v/>
      </c>
      <c r="B190">
        <f>[1]BRL!A187</f>
        <v>0</v>
      </c>
      <c r="C190">
        <f>[1]BRL!B187</f>
        <v>0</v>
      </c>
      <c r="D190" s="37" t="e">
        <f>SUMIFS([1]BRL!$C:$C,[1]BRL!$A:$A,B190,[1]BRL!$B:$B,C190)</f>
        <v>#VALUE!</v>
      </c>
      <c r="E190" s="2" t="str">
        <f t="shared" si="7"/>
        <v/>
      </c>
      <c r="F190" s="21" t="str">
        <f t="shared" si="8"/>
        <v/>
      </c>
    </row>
    <row r="191" spans="1:6" x14ac:dyDescent="0.25">
      <c r="A191" s="1" t="str">
        <f t="shared" si="9"/>
        <v/>
      </c>
      <c r="B191">
        <f>[1]BRL!A188</f>
        <v>0</v>
      </c>
      <c r="C191">
        <f>[1]BRL!B188</f>
        <v>0</v>
      </c>
      <c r="D191" s="37" t="e">
        <f>SUMIFS([1]BRL!$C:$C,[1]BRL!$A:$A,B191,[1]BRL!$B:$B,C191)</f>
        <v>#VALUE!</v>
      </c>
      <c r="E191" s="2" t="str">
        <f t="shared" si="7"/>
        <v/>
      </c>
      <c r="F191" s="21" t="str">
        <f t="shared" si="8"/>
        <v/>
      </c>
    </row>
    <row r="192" spans="1:6" x14ac:dyDescent="0.25">
      <c r="A192" s="1" t="str">
        <f t="shared" si="9"/>
        <v/>
      </c>
      <c r="B192">
        <f>[1]BRL!A189</f>
        <v>0</v>
      </c>
      <c r="C192">
        <f>[1]BRL!B189</f>
        <v>0</v>
      </c>
      <c r="D192" s="37" t="e">
        <f>SUMIFS([1]BRL!$C:$C,[1]BRL!$A:$A,B192,[1]BRL!$B:$B,C192)</f>
        <v>#VALUE!</v>
      </c>
      <c r="E192" s="2" t="str">
        <f t="shared" si="7"/>
        <v/>
      </c>
      <c r="F192" s="21" t="str">
        <f t="shared" si="8"/>
        <v/>
      </c>
    </row>
    <row r="193" spans="1:6" x14ac:dyDescent="0.25">
      <c r="A193" s="1" t="str">
        <f t="shared" si="9"/>
        <v/>
      </c>
      <c r="B193">
        <f>[1]BRL!A190</f>
        <v>0</v>
      </c>
      <c r="C193">
        <f>[1]BRL!B190</f>
        <v>0</v>
      </c>
      <c r="D193" s="37" t="e">
        <f>SUMIFS([1]BRL!$C:$C,[1]BRL!$A:$A,B193,[1]BRL!$B:$B,C193)</f>
        <v>#VALUE!</v>
      </c>
      <c r="E193" s="2" t="str">
        <f t="shared" si="7"/>
        <v/>
      </c>
      <c r="F193" s="21" t="str">
        <f t="shared" si="8"/>
        <v/>
      </c>
    </row>
    <row r="194" spans="1:6" x14ac:dyDescent="0.25">
      <c r="A194" s="1" t="str">
        <f t="shared" si="9"/>
        <v/>
      </c>
      <c r="B194">
        <f>[1]BRL!A191</f>
        <v>0</v>
      </c>
      <c r="C194">
        <f>[1]BRL!B191</f>
        <v>0</v>
      </c>
      <c r="D194" s="37" t="e">
        <f>SUMIFS([1]BRL!$C:$C,[1]BRL!$A:$A,B194,[1]BRL!$B:$B,C194)</f>
        <v>#VALUE!</v>
      </c>
      <c r="E194" s="2" t="str">
        <f t="shared" si="7"/>
        <v/>
      </c>
      <c r="F194" s="21" t="str">
        <f t="shared" si="8"/>
        <v/>
      </c>
    </row>
    <row r="195" spans="1:6" x14ac:dyDescent="0.25">
      <c r="A195" s="1" t="str">
        <f t="shared" si="9"/>
        <v/>
      </c>
      <c r="B195">
        <f>[1]BRL!A192</f>
        <v>0</v>
      </c>
      <c r="C195">
        <f>[1]BRL!B192</f>
        <v>0</v>
      </c>
      <c r="D195" s="37" t="e">
        <f>SUMIFS([1]BRL!$C:$C,[1]BRL!$A:$A,B195,[1]BRL!$B:$B,C195)</f>
        <v>#VALUE!</v>
      </c>
      <c r="E195" s="2" t="str">
        <f t="shared" si="7"/>
        <v/>
      </c>
      <c r="F195" s="21" t="str">
        <f t="shared" si="8"/>
        <v/>
      </c>
    </row>
    <row r="196" spans="1:6" x14ac:dyDescent="0.25">
      <c r="A196" s="1" t="str">
        <f t="shared" si="9"/>
        <v/>
      </c>
      <c r="B196">
        <f>[1]BRL!A193</f>
        <v>0</v>
      </c>
      <c r="C196">
        <f>[1]BRL!B193</f>
        <v>0</v>
      </c>
      <c r="D196" s="37" t="e">
        <f>SUMIFS([1]BRL!$C:$C,[1]BRL!$A:$A,B196,[1]BRL!$B:$B,C196)</f>
        <v>#VALUE!</v>
      </c>
      <c r="E196" s="2" t="str">
        <f t="shared" si="7"/>
        <v/>
      </c>
      <c r="F196" s="21" t="str">
        <f t="shared" si="8"/>
        <v/>
      </c>
    </row>
    <row r="197" spans="1:6" x14ac:dyDescent="0.25">
      <c r="A197" s="1" t="str">
        <f t="shared" si="9"/>
        <v/>
      </c>
      <c r="B197">
        <f>[1]BRL!A194</f>
        <v>0</v>
      </c>
      <c r="C197">
        <f>[1]BRL!B194</f>
        <v>0</v>
      </c>
      <c r="D197" s="37" t="e">
        <f>SUMIFS([1]BRL!$C:$C,[1]BRL!$A:$A,B197,[1]BRL!$B:$B,C197)</f>
        <v>#VALUE!</v>
      </c>
      <c r="E197" s="2" t="str">
        <f t="shared" si="7"/>
        <v/>
      </c>
      <c r="F197" s="21" t="str">
        <f t="shared" si="8"/>
        <v/>
      </c>
    </row>
    <row r="198" spans="1:6" x14ac:dyDescent="0.25">
      <c r="A198" s="1" t="str">
        <f t="shared" si="9"/>
        <v/>
      </c>
      <c r="B198">
        <f>[1]BRL!A195</f>
        <v>0</v>
      </c>
      <c r="C198">
        <f>[1]BRL!B195</f>
        <v>0</v>
      </c>
      <c r="D198" s="37" t="e">
        <f>SUMIFS([1]BRL!$C:$C,[1]BRL!$A:$A,B198,[1]BRL!$B:$B,C198)</f>
        <v>#VALUE!</v>
      </c>
      <c r="E198" s="2" t="str">
        <f t="shared" si="7"/>
        <v/>
      </c>
      <c r="F198" s="21" t="str">
        <f t="shared" si="8"/>
        <v/>
      </c>
    </row>
    <row r="199" spans="1:6" x14ac:dyDescent="0.25">
      <c r="A199" s="1" t="str">
        <f t="shared" si="9"/>
        <v/>
      </c>
      <c r="B199">
        <f>[1]BRL!A196</f>
        <v>0</v>
      </c>
      <c r="C199">
        <f>[1]BRL!B196</f>
        <v>0</v>
      </c>
      <c r="D199" s="37" t="e">
        <f>SUMIFS([1]BRL!$C:$C,[1]BRL!$A:$A,B199,[1]BRL!$B:$B,C199)</f>
        <v>#VALUE!</v>
      </c>
      <c r="E199" s="2" t="str">
        <f t="shared" ref="E199:E209" si="10">IFERROR(100*(D199/D198-1),"")</f>
        <v/>
      </c>
      <c r="F199" s="21" t="str">
        <f t="shared" si="8"/>
        <v/>
      </c>
    </row>
    <row r="200" spans="1:6" x14ac:dyDescent="0.25">
      <c r="A200" s="1" t="str">
        <f t="shared" si="9"/>
        <v/>
      </c>
      <c r="B200">
        <f>[1]BRL!A197</f>
        <v>0</v>
      </c>
      <c r="C200">
        <f>[1]BRL!B197</f>
        <v>0</v>
      </c>
      <c r="D200" s="37" t="e">
        <f>SUMIFS([1]BRL!$C:$C,[1]BRL!$A:$A,B200,[1]BRL!$B:$B,C200)</f>
        <v>#VALUE!</v>
      </c>
      <c r="E200" s="2" t="str">
        <f t="shared" si="10"/>
        <v/>
      </c>
      <c r="F200" s="21" t="str">
        <f t="shared" si="8"/>
        <v/>
      </c>
    </row>
    <row r="201" spans="1:6" x14ac:dyDescent="0.25">
      <c r="A201" s="1" t="str">
        <f t="shared" si="9"/>
        <v/>
      </c>
      <c r="B201">
        <f>[1]BRL!A198</f>
        <v>0</v>
      </c>
      <c r="C201">
        <f>[1]BRL!B198</f>
        <v>0</v>
      </c>
      <c r="D201" s="37" t="e">
        <f>SUMIFS([1]BRL!$C:$C,[1]BRL!$A:$A,B201,[1]BRL!$B:$B,C201)</f>
        <v>#VALUE!</v>
      </c>
      <c r="E201" s="2" t="str">
        <f t="shared" si="10"/>
        <v/>
      </c>
      <c r="F201" s="21" t="str">
        <f t="shared" si="8"/>
        <v/>
      </c>
    </row>
    <row r="202" spans="1:6" x14ac:dyDescent="0.25">
      <c r="A202" s="1" t="str">
        <f t="shared" si="9"/>
        <v/>
      </c>
      <c r="B202">
        <f>[1]BRL!A199</f>
        <v>0</v>
      </c>
      <c r="C202">
        <f>[1]BRL!B199</f>
        <v>0</v>
      </c>
      <c r="D202" s="37" t="e">
        <f>SUMIFS([1]BRL!$C:$C,[1]BRL!$A:$A,B202,[1]BRL!$B:$B,C202)</f>
        <v>#VALUE!</v>
      </c>
      <c r="E202" s="2" t="str">
        <f t="shared" si="10"/>
        <v/>
      </c>
      <c r="F202" s="21" t="str">
        <f t="shared" si="8"/>
        <v/>
      </c>
    </row>
    <row r="203" spans="1:6" x14ac:dyDescent="0.25">
      <c r="A203" s="1" t="str">
        <f t="shared" si="9"/>
        <v/>
      </c>
      <c r="B203">
        <f>[1]BRL!A200</f>
        <v>0</v>
      </c>
      <c r="C203">
        <f>[1]BRL!B200</f>
        <v>0</v>
      </c>
      <c r="D203" s="37" t="e">
        <f>SUMIFS([1]BRL!$C:$C,[1]BRL!$A:$A,B203,[1]BRL!$B:$B,C203)</f>
        <v>#VALUE!</v>
      </c>
      <c r="E203" s="2" t="str">
        <f t="shared" si="10"/>
        <v/>
      </c>
      <c r="F203" s="21" t="str">
        <f t="shared" si="8"/>
        <v/>
      </c>
    </row>
    <row r="204" spans="1:6" x14ac:dyDescent="0.25">
      <c r="A204" s="1" t="str">
        <f t="shared" si="9"/>
        <v/>
      </c>
      <c r="B204">
        <f>[1]BRL!A201</f>
        <v>0</v>
      </c>
      <c r="C204">
        <f>[1]BRL!B201</f>
        <v>0</v>
      </c>
      <c r="D204" s="37" t="e">
        <f>SUMIFS([1]BRL!$C:$C,[1]BRL!$A:$A,B204,[1]BRL!$B:$B,C204)</f>
        <v>#VALUE!</v>
      </c>
      <c r="E204" s="2" t="str">
        <f t="shared" si="10"/>
        <v/>
      </c>
      <c r="F204" s="21" t="str">
        <f t="shared" si="8"/>
        <v/>
      </c>
    </row>
    <row r="205" spans="1:6" x14ac:dyDescent="0.25">
      <c r="A205" s="1" t="str">
        <f t="shared" si="9"/>
        <v/>
      </c>
      <c r="B205">
        <f>[1]BRL!A202</f>
        <v>0</v>
      </c>
      <c r="C205">
        <f>[1]BRL!B202</f>
        <v>0</v>
      </c>
      <c r="D205" s="37" t="e">
        <f>SUMIFS([1]BRL!$C:$C,[1]BRL!$A:$A,B205,[1]BRL!$B:$B,C205)</f>
        <v>#VALUE!</v>
      </c>
      <c r="E205" s="2" t="str">
        <f t="shared" si="10"/>
        <v/>
      </c>
      <c r="F205" s="21" t="str">
        <f t="shared" si="8"/>
        <v/>
      </c>
    </row>
    <row r="206" spans="1:6" x14ac:dyDescent="0.25">
      <c r="A206" s="1" t="str">
        <f t="shared" si="9"/>
        <v/>
      </c>
      <c r="B206">
        <f>[1]BRL!A203</f>
        <v>0</v>
      </c>
      <c r="C206">
        <f>[1]BRL!B203</f>
        <v>0</v>
      </c>
      <c r="D206" s="37" t="e">
        <f>SUMIFS([1]BRL!$C:$C,[1]BRL!$A:$A,B206,[1]BRL!$B:$B,C206)</f>
        <v>#VALUE!</v>
      </c>
      <c r="E206" s="2" t="str">
        <f t="shared" si="10"/>
        <v/>
      </c>
      <c r="F206" s="21" t="str">
        <f t="shared" ref="F206:F209" si="11">IFERROR(AVERAGE(E203:E206),"")</f>
        <v/>
      </c>
    </row>
    <row r="207" spans="1:6" x14ac:dyDescent="0.25">
      <c r="A207" s="1" t="str">
        <f t="shared" si="9"/>
        <v/>
      </c>
      <c r="B207">
        <f>[1]BRL!A204</f>
        <v>0</v>
      </c>
      <c r="C207">
        <f>[1]BRL!B204</f>
        <v>0</v>
      </c>
      <c r="D207" s="37" t="e">
        <f>SUMIFS([1]BRL!$C:$C,[1]BRL!$A:$A,B207,[1]BRL!$B:$B,C207)</f>
        <v>#VALUE!</v>
      </c>
      <c r="E207" s="2" t="str">
        <f t="shared" si="10"/>
        <v/>
      </c>
      <c r="F207" s="21" t="str">
        <f t="shared" si="11"/>
        <v/>
      </c>
    </row>
    <row r="208" spans="1:6" x14ac:dyDescent="0.25">
      <c r="A208" s="1" t="str">
        <f t="shared" si="9"/>
        <v/>
      </c>
      <c r="B208">
        <f>[1]BRL!A205</f>
        <v>0</v>
      </c>
      <c r="C208">
        <f>[1]BRL!B205</f>
        <v>0</v>
      </c>
      <c r="D208" s="37" t="e">
        <f>SUMIFS([1]BRL!$C:$C,[1]BRL!$A:$A,B208,[1]BRL!$B:$B,C208)</f>
        <v>#VALUE!</v>
      </c>
      <c r="E208" s="2" t="str">
        <f t="shared" si="10"/>
        <v/>
      </c>
      <c r="F208" s="21" t="str">
        <f t="shared" si="11"/>
        <v/>
      </c>
    </row>
    <row r="209" spans="1:6" x14ac:dyDescent="0.25">
      <c r="A209" s="1" t="str">
        <f t="shared" si="9"/>
        <v/>
      </c>
      <c r="B209">
        <f>[1]BRL!A206</f>
        <v>0</v>
      </c>
      <c r="C209">
        <f>[1]BRL!B206</f>
        <v>0</v>
      </c>
      <c r="D209" s="37" t="e">
        <f>SUMIFS([1]BRL!$C:$C,[1]BRL!$A:$A,B209,[1]BRL!$B:$B,C209)</f>
        <v>#VALUE!</v>
      </c>
      <c r="E209" s="2" t="str">
        <f t="shared" si="10"/>
        <v/>
      </c>
      <c r="F209" s="21" t="str">
        <f t="shared" si="11"/>
        <v/>
      </c>
    </row>
    <row r="210" spans="1:6" x14ac:dyDescent="0.25">
      <c r="A210" s="1"/>
      <c r="D210" s="37"/>
      <c r="E210" s="2"/>
      <c r="F210" s="21"/>
    </row>
    <row r="211" spans="1:6" x14ac:dyDescent="0.25">
      <c r="A211" s="1"/>
      <c r="D211" s="37"/>
      <c r="E211" s="2"/>
      <c r="F211" s="21"/>
    </row>
    <row r="212" spans="1:6" x14ac:dyDescent="0.25">
      <c r="A212" s="1"/>
      <c r="D212" s="37"/>
      <c r="E212" s="2"/>
      <c r="F212" s="21"/>
    </row>
    <row r="213" spans="1:6" x14ac:dyDescent="0.25">
      <c r="A213" s="1"/>
      <c r="D213" s="37"/>
      <c r="E213" s="2"/>
      <c r="F213" s="21"/>
    </row>
    <row r="214" spans="1:6" x14ac:dyDescent="0.25">
      <c r="A214" s="1"/>
      <c r="D214" s="37"/>
      <c r="E214" s="2"/>
      <c r="F214" s="21"/>
    </row>
    <row r="215" spans="1:6" x14ac:dyDescent="0.25">
      <c r="A215" s="1"/>
      <c r="D215" s="37"/>
      <c r="E215" s="2"/>
      <c r="F215" s="21"/>
    </row>
    <row r="216" spans="1:6" x14ac:dyDescent="0.25">
      <c r="A216" s="1"/>
      <c r="D216" s="37"/>
      <c r="E216" s="2"/>
      <c r="F216" s="21"/>
    </row>
    <row r="217" spans="1:6" x14ac:dyDescent="0.25">
      <c r="A217" s="1"/>
      <c r="D217" s="37"/>
      <c r="E217" s="2"/>
      <c r="F217" s="21"/>
    </row>
    <row r="218" spans="1:6" x14ac:dyDescent="0.25">
      <c r="A218" s="1"/>
      <c r="D218" s="37"/>
      <c r="E218" s="2"/>
      <c r="F218" s="21"/>
    </row>
    <row r="219" spans="1:6" x14ac:dyDescent="0.25">
      <c r="A219" s="1"/>
      <c r="D219" s="37"/>
      <c r="E219" s="2"/>
      <c r="F219" s="21"/>
    </row>
    <row r="220" spans="1:6" x14ac:dyDescent="0.25">
      <c r="A220" s="1"/>
      <c r="D220" s="37"/>
      <c r="E220" s="2"/>
      <c r="F220" s="21"/>
    </row>
    <row r="221" spans="1:6" x14ac:dyDescent="0.25">
      <c r="A221" s="1"/>
      <c r="D221" s="37"/>
      <c r="E221" s="2"/>
      <c r="F221" s="21"/>
    </row>
    <row r="222" spans="1:6" x14ac:dyDescent="0.25">
      <c r="A222" s="1"/>
      <c r="D222" s="37"/>
      <c r="E222" s="2"/>
      <c r="F222" s="21"/>
    </row>
    <row r="223" spans="1:6" x14ac:dyDescent="0.25">
      <c r="A223" s="1"/>
      <c r="D223" s="37"/>
      <c r="E223" s="2"/>
      <c r="F223" s="21"/>
    </row>
    <row r="224" spans="1:6" x14ac:dyDescent="0.25">
      <c r="A224" s="1"/>
      <c r="D224" s="37"/>
      <c r="E224" s="2"/>
      <c r="F224" s="21"/>
    </row>
    <row r="225" spans="1:6" x14ac:dyDescent="0.25">
      <c r="A225" s="1"/>
      <c r="D225" s="37"/>
      <c r="E225" s="2"/>
      <c r="F225" s="21"/>
    </row>
    <row r="226" spans="1:6" x14ac:dyDescent="0.25">
      <c r="A226" s="1"/>
      <c r="D226" s="37"/>
      <c r="E226" s="2"/>
      <c r="F226" s="21"/>
    </row>
    <row r="227" spans="1:6" x14ac:dyDescent="0.25">
      <c r="A227" s="1"/>
      <c r="D227" s="37"/>
      <c r="E227" s="2"/>
      <c r="F227" s="21"/>
    </row>
    <row r="228" spans="1:6" x14ac:dyDescent="0.25">
      <c r="A228" s="1"/>
      <c r="D228" s="37"/>
      <c r="E228" s="2"/>
      <c r="F228" s="21"/>
    </row>
    <row r="229" spans="1:6" x14ac:dyDescent="0.25">
      <c r="A229" s="1"/>
      <c r="D229" s="37"/>
      <c r="E229" s="2"/>
      <c r="F229" s="21"/>
    </row>
    <row r="230" spans="1:6" x14ac:dyDescent="0.25">
      <c r="A230" s="1"/>
      <c r="D230" s="37"/>
      <c r="E230" s="2"/>
      <c r="F230" s="21"/>
    </row>
    <row r="231" spans="1:6" x14ac:dyDescent="0.25">
      <c r="A231" s="1"/>
      <c r="D231" s="37"/>
      <c r="E231" s="2"/>
      <c r="F231" s="21"/>
    </row>
    <row r="232" spans="1:6" x14ac:dyDescent="0.25">
      <c r="A232" s="1"/>
      <c r="D232" s="37"/>
      <c r="E232" s="2"/>
      <c r="F232" s="21"/>
    </row>
    <row r="233" spans="1:6" x14ac:dyDescent="0.25">
      <c r="A233" s="1"/>
      <c r="D233" s="37"/>
      <c r="E233" s="2"/>
      <c r="F233" s="21"/>
    </row>
    <row r="234" spans="1:6" x14ac:dyDescent="0.25">
      <c r="A234" s="1"/>
      <c r="D234" s="37"/>
      <c r="E234" s="2"/>
      <c r="F234" s="21"/>
    </row>
    <row r="235" spans="1:6" x14ac:dyDescent="0.25">
      <c r="A235" s="1"/>
      <c r="D235" s="37"/>
      <c r="E235" s="2"/>
      <c r="F235" s="21"/>
    </row>
    <row r="236" spans="1:6" x14ac:dyDescent="0.25">
      <c r="A236" s="1"/>
      <c r="D236" s="37"/>
      <c r="E236" s="2"/>
      <c r="F236" s="21"/>
    </row>
    <row r="237" spans="1:6" x14ac:dyDescent="0.25">
      <c r="A237" s="1"/>
      <c r="D237" s="37"/>
      <c r="E237" s="2"/>
      <c r="F237" s="21"/>
    </row>
    <row r="238" spans="1:6" x14ac:dyDescent="0.25">
      <c r="A238" s="1"/>
      <c r="D238" s="37"/>
      <c r="E238" s="2"/>
      <c r="F238" s="21"/>
    </row>
    <row r="239" spans="1:6" x14ac:dyDescent="0.25">
      <c r="A239" s="1"/>
      <c r="D239" s="37"/>
      <c r="E239" s="2"/>
      <c r="F239" s="21"/>
    </row>
    <row r="240" spans="1:6" x14ac:dyDescent="0.25">
      <c r="A240" s="1"/>
      <c r="D240" s="37"/>
      <c r="E240" s="2"/>
      <c r="F240" s="21"/>
    </row>
    <row r="241" spans="1:6" x14ac:dyDescent="0.25">
      <c r="A241" s="1"/>
      <c r="D241" s="37"/>
      <c r="E241" s="2"/>
      <c r="F241" s="21"/>
    </row>
    <row r="242" spans="1:6" x14ac:dyDescent="0.25">
      <c r="A242" s="1"/>
      <c r="D242" s="37"/>
      <c r="E242" s="2"/>
      <c r="F242" s="21"/>
    </row>
    <row r="243" spans="1:6" x14ac:dyDescent="0.25">
      <c r="A243" s="1"/>
      <c r="D243" s="37"/>
      <c r="E243" s="2"/>
      <c r="F243" s="21"/>
    </row>
    <row r="244" spans="1:6" x14ac:dyDescent="0.25">
      <c r="A244" s="1"/>
      <c r="D244" s="37"/>
      <c r="E244" s="2"/>
      <c r="F244" s="21"/>
    </row>
    <row r="245" spans="1:6" x14ac:dyDescent="0.25">
      <c r="A245" s="1"/>
      <c r="D245" s="37"/>
      <c r="E245" s="2"/>
      <c r="F245" s="21"/>
    </row>
    <row r="246" spans="1:6" x14ac:dyDescent="0.25">
      <c r="A246" s="1"/>
      <c r="D246" s="37"/>
      <c r="E246" s="2"/>
      <c r="F246" s="21"/>
    </row>
    <row r="247" spans="1:6" x14ac:dyDescent="0.25">
      <c r="A247" s="1"/>
      <c r="D247" s="37"/>
      <c r="E247" s="2"/>
      <c r="F247" s="21"/>
    </row>
    <row r="248" spans="1:6" x14ac:dyDescent="0.25">
      <c r="A248" s="1"/>
      <c r="D248" s="37"/>
      <c r="E248" s="2"/>
      <c r="F248" s="21"/>
    </row>
    <row r="249" spans="1:6" x14ac:dyDescent="0.25">
      <c r="A249" s="1"/>
      <c r="D249" s="37"/>
      <c r="E249" s="2"/>
      <c r="F249" s="21"/>
    </row>
    <row r="250" spans="1:6" x14ac:dyDescent="0.25">
      <c r="A250" s="1"/>
      <c r="D250" s="37"/>
      <c r="E250" s="2"/>
      <c r="F250" s="21"/>
    </row>
    <row r="251" spans="1:6" x14ac:dyDescent="0.25">
      <c r="A251" s="1"/>
      <c r="D251" s="37"/>
      <c r="E251" s="2"/>
      <c r="F251" s="21"/>
    </row>
    <row r="252" spans="1:6" x14ac:dyDescent="0.25">
      <c r="A252" s="1"/>
      <c r="D252" s="37"/>
      <c r="E252" s="2"/>
      <c r="F252" s="21"/>
    </row>
    <row r="253" spans="1:6" x14ac:dyDescent="0.25">
      <c r="A253" s="1"/>
      <c r="D253" s="37"/>
      <c r="E253" s="2"/>
      <c r="F253" s="21"/>
    </row>
    <row r="254" spans="1:6" x14ac:dyDescent="0.25">
      <c r="A254" s="1"/>
      <c r="D254" s="37"/>
      <c r="E254" s="2"/>
      <c r="F254" s="21"/>
    </row>
    <row r="255" spans="1:6" x14ac:dyDescent="0.25">
      <c r="A255" s="1"/>
      <c r="D255" s="37"/>
      <c r="E255" s="2"/>
      <c r="F255" s="21"/>
    </row>
    <row r="256" spans="1:6" x14ac:dyDescent="0.25">
      <c r="A256" s="1"/>
      <c r="D256" s="37"/>
      <c r="E256" s="2"/>
      <c r="F256" s="21"/>
    </row>
    <row r="257" spans="1:6" x14ac:dyDescent="0.25">
      <c r="A257" s="1"/>
      <c r="D257" s="37"/>
      <c r="E257" s="2"/>
      <c r="F257" s="21"/>
    </row>
    <row r="258" spans="1:6" x14ac:dyDescent="0.25">
      <c r="A258" s="1"/>
      <c r="D258" s="37"/>
      <c r="E258" s="2"/>
      <c r="F258" s="21"/>
    </row>
    <row r="259" spans="1:6" x14ac:dyDescent="0.25">
      <c r="A259" s="1"/>
      <c r="D259" s="37"/>
      <c r="E259" s="2"/>
      <c r="F259" s="21"/>
    </row>
    <row r="260" spans="1:6" x14ac:dyDescent="0.25">
      <c r="A260" s="1"/>
      <c r="D260" s="37"/>
      <c r="E260" s="2"/>
      <c r="F260" s="21"/>
    </row>
    <row r="261" spans="1:6" x14ac:dyDescent="0.25">
      <c r="A261" s="1"/>
      <c r="D261" s="37"/>
      <c r="E261" s="2"/>
      <c r="F261" s="21"/>
    </row>
    <row r="262" spans="1:6" x14ac:dyDescent="0.25">
      <c r="A262" s="1"/>
      <c r="D262" s="37"/>
      <c r="E262" s="2"/>
      <c r="F262" s="21"/>
    </row>
    <row r="263" spans="1:6" x14ac:dyDescent="0.25">
      <c r="A263" s="1"/>
      <c r="D263" s="37"/>
      <c r="E263" s="2"/>
      <c r="F263" s="21"/>
    </row>
    <row r="264" spans="1:6" x14ac:dyDescent="0.25">
      <c r="A264" s="1"/>
      <c r="D264" s="37"/>
      <c r="E264" s="2"/>
      <c r="F264" s="21"/>
    </row>
    <row r="265" spans="1:6" x14ac:dyDescent="0.25">
      <c r="A265" s="1"/>
      <c r="D265" s="37"/>
      <c r="E265" s="2"/>
      <c r="F265" s="21"/>
    </row>
    <row r="266" spans="1:6" x14ac:dyDescent="0.25">
      <c r="A266" s="1"/>
      <c r="D266" s="37"/>
      <c r="E266" s="2"/>
      <c r="F266" s="21"/>
    </row>
    <row r="267" spans="1:6" x14ac:dyDescent="0.25">
      <c r="A267" s="1"/>
      <c r="D267" s="37"/>
      <c r="E267" s="2"/>
      <c r="F267" s="21"/>
    </row>
    <row r="268" spans="1:6" x14ac:dyDescent="0.25">
      <c r="A268" s="1"/>
      <c r="D268" s="37"/>
      <c r="E268" s="2"/>
      <c r="F268" s="21"/>
    </row>
    <row r="269" spans="1:6" x14ac:dyDescent="0.25">
      <c r="A269" s="1"/>
      <c r="D269" s="37"/>
      <c r="E269" s="2"/>
      <c r="F269" s="21"/>
    </row>
    <row r="270" spans="1:6" x14ac:dyDescent="0.25">
      <c r="A270" s="1"/>
      <c r="D270" s="37"/>
      <c r="E270" s="2"/>
      <c r="F270" s="21"/>
    </row>
    <row r="271" spans="1:6" x14ac:dyDescent="0.25">
      <c r="A271" s="1"/>
      <c r="D271" s="37"/>
      <c r="E271" s="2"/>
      <c r="F271" s="21"/>
    </row>
    <row r="272" spans="1:6" x14ac:dyDescent="0.25">
      <c r="A272" s="1"/>
      <c r="D272" s="37"/>
      <c r="E272" s="2"/>
      <c r="F272" s="21"/>
    </row>
    <row r="273" spans="1:6" x14ac:dyDescent="0.25">
      <c r="A273" s="1"/>
      <c r="D273" s="37"/>
      <c r="E273" s="2"/>
      <c r="F273" s="21"/>
    </row>
    <row r="274" spans="1:6" x14ac:dyDescent="0.25">
      <c r="A274" s="1"/>
      <c r="D274" s="37"/>
      <c r="E274" s="2"/>
      <c r="F274" s="21"/>
    </row>
    <row r="275" spans="1:6" x14ac:dyDescent="0.25">
      <c r="A275" s="1"/>
      <c r="D275" s="37"/>
      <c r="E275" s="2"/>
      <c r="F275" s="21"/>
    </row>
    <row r="276" spans="1:6" x14ac:dyDescent="0.25">
      <c r="A276" s="1"/>
      <c r="D276" s="37"/>
      <c r="E276" s="2"/>
      <c r="F276" s="21"/>
    </row>
    <row r="277" spans="1:6" x14ac:dyDescent="0.25">
      <c r="A277" s="1"/>
      <c r="D277" s="37"/>
      <c r="E277" s="2"/>
      <c r="F277" s="21"/>
    </row>
    <row r="278" spans="1:6" x14ac:dyDescent="0.25">
      <c r="A278" s="1"/>
      <c r="D278" s="37"/>
      <c r="E278" s="2"/>
      <c r="F278" s="21"/>
    </row>
    <row r="279" spans="1:6" x14ac:dyDescent="0.25">
      <c r="A279" s="1"/>
      <c r="D279" s="37"/>
      <c r="E279" s="2"/>
      <c r="F279" s="21"/>
    </row>
    <row r="280" spans="1:6" x14ac:dyDescent="0.25">
      <c r="A280" s="1"/>
      <c r="D280" s="37"/>
      <c r="E280" s="2"/>
      <c r="F280" s="21"/>
    </row>
    <row r="281" spans="1:6" x14ac:dyDescent="0.25">
      <c r="A281" s="1"/>
      <c r="D281" s="37"/>
      <c r="E281" s="2"/>
      <c r="F281" s="21"/>
    </row>
    <row r="282" spans="1:6" x14ac:dyDescent="0.25">
      <c r="A282" s="1"/>
      <c r="D282" s="37"/>
      <c r="E282" s="2"/>
      <c r="F282" s="21"/>
    </row>
    <row r="283" spans="1:6" x14ac:dyDescent="0.25">
      <c r="A283" s="1"/>
      <c r="D283" s="37"/>
      <c r="E283" s="2"/>
      <c r="F283" s="21"/>
    </row>
    <row r="284" spans="1:6" x14ac:dyDescent="0.25">
      <c r="A284" s="1"/>
      <c r="D284" s="37"/>
      <c r="E284" s="2"/>
      <c r="F284" s="21"/>
    </row>
    <row r="285" spans="1:6" x14ac:dyDescent="0.25">
      <c r="A285" s="1"/>
      <c r="D285" s="37"/>
      <c r="E285" s="2"/>
      <c r="F285" s="21"/>
    </row>
    <row r="286" spans="1:6" x14ac:dyDescent="0.25">
      <c r="A286" s="1"/>
      <c r="D286" s="37"/>
      <c r="E286" s="2"/>
      <c r="F286" s="21"/>
    </row>
    <row r="287" spans="1:6" x14ac:dyDescent="0.25">
      <c r="A287" s="1"/>
      <c r="D287" s="37"/>
      <c r="E287" s="2"/>
      <c r="F287" s="21"/>
    </row>
    <row r="288" spans="1:6" x14ac:dyDescent="0.25">
      <c r="A288" s="1"/>
      <c r="D288" s="37"/>
      <c r="E288" s="2"/>
      <c r="F288" s="21"/>
    </row>
    <row r="289" spans="1:6" x14ac:dyDescent="0.25">
      <c r="A289" s="1"/>
      <c r="D289" s="37"/>
      <c r="E289" s="2"/>
      <c r="F289" s="21"/>
    </row>
    <row r="290" spans="1:6" x14ac:dyDescent="0.25">
      <c r="A290" s="1"/>
      <c r="D290" s="37"/>
      <c r="E290" s="2"/>
      <c r="F290" s="21"/>
    </row>
    <row r="291" spans="1:6" x14ac:dyDescent="0.25">
      <c r="A291" s="1"/>
      <c r="D291" s="37"/>
      <c r="E291" s="2"/>
      <c r="F291" s="21"/>
    </row>
    <row r="292" spans="1:6" x14ac:dyDescent="0.25">
      <c r="A292" s="1"/>
      <c r="D292" s="37"/>
      <c r="E292" s="2"/>
      <c r="F292" s="21"/>
    </row>
    <row r="293" spans="1:6" x14ac:dyDescent="0.25">
      <c r="A293" s="1"/>
      <c r="D293" s="37"/>
      <c r="E293" s="2"/>
      <c r="F293" s="21"/>
    </row>
    <row r="294" spans="1:6" x14ac:dyDescent="0.25">
      <c r="A294" s="1"/>
      <c r="D294" s="37"/>
      <c r="E294" s="2"/>
      <c r="F294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D752-2570-4036-9105-5269067E0A1E}">
  <dimension ref="A1:D287"/>
  <sheetViews>
    <sheetView showGridLines="0" workbookViewId="0">
      <pane xSplit="1" ySplit="3" topLeftCell="B239" activePane="bottomRight" state="frozen"/>
      <selection pane="topRight" activeCell="B1" sqref="B1"/>
      <selection pane="bottomLeft" activeCell="A4" sqref="A4"/>
      <selection pane="bottomRight" activeCell="C256" sqref="C256"/>
    </sheetView>
  </sheetViews>
  <sheetFormatPr defaultRowHeight="15" x14ac:dyDescent="0.25"/>
  <cols>
    <col min="1" max="1" width="10.140625" bestFit="1" customWidth="1"/>
    <col min="2" max="3" width="13.7109375" customWidth="1"/>
    <col min="4" max="4" width="12" bestFit="1" customWidth="1"/>
  </cols>
  <sheetData>
    <row r="1" spans="1:4" x14ac:dyDescent="0.25">
      <c r="A1" s="89" t="str">
        <f>HYPERLINK("#'"&amp;"INSTRUÇÕES"&amp;"'!A1","Retornar")</f>
        <v>Retornar</v>
      </c>
    </row>
    <row r="2" spans="1:4" ht="20.25" customHeight="1" x14ac:dyDescent="0.25">
      <c r="B2" s="122" t="s">
        <v>96</v>
      </c>
      <c r="C2" s="122"/>
      <c r="D2" s="122"/>
    </row>
    <row r="3" spans="1:4" ht="28.35" customHeight="1" x14ac:dyDescent="0.25">
      <c r="B3" s="96" t="s">
        <v>0</v>
      </c>
      <c r="C3" s="10" t="s">
        <v>45</v>
      </c>
      <c r="D3" s="9" t="s">
        <v>78</v>
      </c>
    </row>
    <row r="4" spans="1:4" x14ac:dyDescent="0.25">
      <c r="A4" s="1">
        <v>37165</v>
      </c>
      <c r="B4" s="97">
        <v>657.82608695652175</v>
      </c>
      <c r="C4" s="3"/>
    </row>
    <row r="5" spans="1:4" x14ac:dyDescent="0.25">
      <c r="A5" s="1">
        <f t="shared" ref="A5:A38" si="0">EDATE(A4,1)</f>
        <v>37196</v>
      </c>
      <c r="B5" s="97">
        <v>980.7954545454545</v>
      </c>
      <c r="C5" s="3"/>
    </row>
    <row r="6" spans="1:4" x14ac:dyDescent="0.25">
      <c r="A6" s="1">
        <f t="shared" si="0"/>
        <v>37226</v>
      </c>
      <c r="B6" s="97">
        <v>850.35714285714289</v>
      </c>
      <c r="C6" s="3">
        <f t="shared" ref="C6:C69" si="1">AVERAGE(B4:B6)</f>
        <v>829.65956145303971</v>
      </c>
      <c r="D6" s="2">
        <f>C6/4</f>
        <v>207.41489036325993</v>
      </c>
    </row>
    <row r="7" spans="1:4" x14ac:dyDescent="0.25">
      <c r="A7" s="1">
        <f t="shared" si="0"/>
        <v>37257</v>
      </c>
      <c r="B7" s="97">
        <v>812.39130434782612</v>
      </c>
      <c r="C7" s="3">
        <f t="shared" si="1"/>
        <v>881.18130058347458</v>
      </c>
      <c r="D7" s="2">
        <f t="shared" ref="D7:D70" si="2">C7/4</f>
        <v>220.29532514586865</v>
      </c>
    </row>
    <row r="8" spans="1:4" x14ac:dyDescent="0.25">
      <c r="A8" s="1">
        <f t="shared" si="0"/>
        <v>37288</v>
      </c>
      <c r="B8" s="97">
        <v>829.4375</v>
      </c>
      <c r="C8" s="3">
        <f t="shared" si="1"/>
        <v>830.72864906832308</v>
      </c>
      <c r="D8" s="2">
        <f t="shared" si="2"/>
        <v>207.68216226708077</v>
      </c>
    </row>
    <row r="9" spans="1:4" x14ac:dyDescent="0.25">
      <c r="A9" s="1">
        <f t="shared" si="0"/>
        <v>37316</v>
      </c>
      <c r="B9" s="97">
        <v>739.35714285714289</v>
      </c>
      <c r="C9" s="3">
        <f t="shared" si="1"/>
        <v>793.72864906832308</v>
      </c>
      <c r="D9" s="2">
        <f t="shared" si="2"/>
        <v>198.43216226708077</v>
      </c>
    </row>
    <row r="10" spans="1:4" x14ac:dyDescent="0.25">
      <c r="A10" s="1">
        <f t="shared" si="0"/>
        <v>37347</v>
      </c>
      <c r="B10" s="97">
        <v>753.11363636363637</v>
      </c>
      <c r="C10" s="3">
        <f t="shared" si="1"/>
        <v>773.96942640692635</v>
      </c>
      <c r="D10" s="2">
        <f t="shared" si="2"/>
        <v>193.49235660173159</v>
      </c>
    </row>
    <row r="11" spans="1:4" x14ac:dyDescent="0.25">
      <c r="A11" s="1">
        <f t="shared" si="0"/>
        <v>37377</v>
      </c>
      <c r="B11" s="97">
        <v>996.20652173913038</v>
      </c>
      <c r="C11" s="3">
        <f t="shared" si="1"/>
        <v>829.55910031996984</v>
      </c>
      <c r="D11" s="2">
        <f t="shared" si="2"/>
        <v>207.38977507999246</v>
      </c>
    </row>
    <row r="12" spans="1:4" x14ac:dyDescent="0.25">
      <c r="A12" s="1">
        <f t="shared" si="0"/>
        <v>37408</v>
      </c>
      <c r="B12" s="97">
        <v>1647.4375</v>
      </c>
      <c r="C12" s="3">
        <f t="shared" si="1"/>
        <v>1132.2525527009223</v>
      </c>
      <c r="D12" s="2">
        <f t="shared" si="2"/>
        <v>283.06313817523056</v>
      </c>
    </row>
    <row r="13" spans="1:4" x14ac:dyDescent="0.25">
      <c r="A13" s="1">
        <f t="shared" si="0"/>
        <v>37438</v>
      </c>
      <c r="B13" s="97">
        <v>2436.304347826087</v>
      </c>
      <c r="C13" s="3">
        <f t="shared" si="1"/>
        <v>1693.316123188406</v>
      </c>
      <c r="D13" s="2">
        <f t="shared" si="2"/>
        <v>423.3290307971015</v>
      </c>
    </row>
    <row r="14" spans="1:4" x14ac:dyDescent="0.25">
      <c r="A14" s="1">
        <f t="shared" si="0"/>
        <v>37469</v>
      </c>
      <c r="B14" s="97">
        <v>2965.7954545454545</v>
      </c>
      <c r="C14" s="3">
        <f t="shared" si="1"/>
        <v>2349.8457674571805</v>
      </c>
      <c r="D14" s="2">
        <f t="shared" si="2"/>
        <v>587.46144186429513</v>
      </c>
    </row>
    <row r="15" spans="1:4" x14ac:dyDescent="0.25">
      <c r="A15" s="1">
        <f t="shared" si="0"/>
        <v>37500</v>
      </c>
      <c r="B15" s="97">
        <v>3139.8333333333335</v>
      </c>
      <c r="C15" s="3">
        <f t="shared" si="1"/>
        <v>2847.3110452349588</v>
      </c>
      <c r="D15" s="2">
        <f t="shared" si="2"/>
        <v>711.8277613087397</v>
      </c>
    </row>
    <row r="16" spans="1:4" x14ac:dyDescent="0.25">
      <c r="A16" s="1">
        <f t="shared" si="0"/>
        <v>37530</v>
      </c>
      <c r="B16" s="97">
        <v>3560.8260869565215</v>
      </c>
      <c r="C16" s="3">
        <f t="shared" si="1"/>
        <v>3222.1516249451033</v>
      </c>
      <c r="D16" s="2">
        <f t="shared" si="2"/>
        <v>805.53790623627583</v>
      </c>
    </row>
    <row r="17" spans="1:4" x14ac:dyDescent="0.25">
      <c r="A17" s="1">
        <f t="shared" si="0"/>
        <v>37561</v>
      </c>
      <c r="B17" s="97">
        <v>2840.9523809523807</v>
      </c>
      <c r="C17" s="3">
        <f t="shared" si="1"/>
        <v>3180.5372670807451</v>
      </c>
      <c r="D17" s="2">
        <f t="shared" si="2"/>
        <v>795.13431677018627</v>
      </c>
    </row>
    <row r="18" spans="1:4" x14ac:dyDescent="0.25">
      <c r="A18" s="1">
        <f t="shared" si="0"/>
        <v>37591</v>
      </c>
      <c r="B18" s="97">
        <v>2471.1363636363635</v>
      </c>
      <c r="C18" s="3">
        <f t="shared" si="1"/>
        <v>2957.6382771817553</v>
      </c>
      <c r="D18" s="2">
        <f t="shared" si="2"/>
        <v>739.40956929543881</v>
      </c>
    </row>
    <row r="19" spans="1:4" x14ac:dyDescent="0.25">
      <c r="A19" s="1">
        <f t="shared" si="0"/>
        <v>37622</v>
      </c>
      <c r="B19" s="97">
        <v>1870.0217391304348</v>
      </c>
      <c r="C19" s="3">
        <f t="shared" si="1"/>
        <v>2394.0368279063928</v>
      </c>
      <c r="D19" s="2">
        <f t="shared" si="2"/>
        <v>598.50920697659819</v>
      </c>
    </row>
    <row r="20" spans="1:4" x14ac:dyDescent="0.25">
      <c r="A20" s="1">
        <f t="shared" si="0"/>
        <v>37653</v>
      </c>
      <c r="B20" s="97">
        <v>1750.0416500000003</v>
      </c>
      <c r="C20" s="3">
        <f t="shared" si="1"/>
        <v>2030.3999175889328</v>
      </c>
      <c r="D20" s="2">
        <f t="shared" si="2"/>
        <v>507.5999793972332</v>
      </c>
    </row>
    <row r="21" spans="1:4" x14ac:dyDescent="0.25">
      <c r="A21" s="1">
        <f t="shared" si="0"/>
        <v>37681</v>
      </c>
      <c r="B21" s="97">
        <v>1432.996142857143</v>
      </c>
      <c r="C21" s="3">
        <f t="shared" si="1"/>
        <v>1684.3531773291927</v>
      </c>
      <c r="D21" s="2">
        <f t="shared" si="2"/>
        <v>421.08829433229818</v>
      </c>
    </row>
    <row r="22" spans="1:4" x14ac:dyDescent="0.25">
      <c r="A22" s="1">
        <f t="shared" si="0"/>
        <v>37712</v>
      </c>
      <c r="B22" s="97">
        <v>1126.8182727272729</v>
      </c>
      <c r="C22" s="3">
        <f t="shared" si="1"/>
        <v>1436.6186885281386</v>
      </c>
      <c r="D22" s="2">
        <f t="shared" si="2"/>
        <v>359.15467213203465</v>
      </c>
    </row>
    <row r="23" spans="1:4" x14ac:dyDescent="0.25">
      <c r="A23" s="1">
        <f t="shared" si="0"/>
        <v>37742</v>
      </c>
      <c r="B23" s="97">
        <v>945.87118181818175</v>
      </c>
      <c r="C23" s="3">
        <f t="shared" si="1"/>
        <v>1168.5618658008659</v>
      </c>
      <c r="D23" s="2">
        <f t="shared" si="2"/>
        <v>292.14046645021648</v>
      </c>
    </row>
    <row r="24" spans="1:4" x14ac:dyDescent="0.25">
      <c r="A24" s="1">
        <f t="shared" si="0"/>
        <v>37773</v>
      </c>
      <c r="B24" s="97">
        <v>860.23814285714286</v>
      </c>
      <c r="C24" s="3">
        <f t="shared" si="1"/>
        <v>977.64253246753253</v>
      </c>
      <c r="D24" s="2">
        <f t="shared" si="2"/>
        <v>244.41063311688313</v>
      </c>
    </row>
    <row r="25" spans="1:4" x14ac:dyDescent="0.25">
      <c r="A25" s="1">
        <f t="shared" si="0"/>
        <v>37803</v>
      </c>
      <c r="B25" s="97">
        <v>864.45652173913038</v>
      </c>
      <c r="C25" s="3">
        <f t="shared" si="1"/>
        <v>890.18861547148492</v>
      </c>
      <c r="D25" s="2">
        <f t="shared" si="2"/>
        <v>222.54715386787123</v>
      </c>
    </row>
    <row r="26" spans="1:4" x14ac:dyDescent="0.25">
      <c r="A26" s="1">
        <f t="shared" si="0"/>
        <v>37834</v>
      </c>
      <c r="B26" s="97">
        <v>848.24157142857166</v>
      </c>
      <c r="C26" s="3">
        <f t="shared" si="1"/>
        <v>857.64541200828171</v>
      </c>
      <c r="D26" s="2">
        <f t="shared" si="2"/>
        <v>214.41135300207043</v>
      </c>
    </row>
    <row r="27" spans="1:4" x14ac:dyDescent="0.25">
      <c r="A27" s="1">
        <f t="shared" si="0"/>
        <v>37865</v>
      </c>
      <c r="B27" s="97">
        <v>741.69890909090907</v>
      </c>
      <c r="C27" s="3">
        <f t="shared" si="1"/>
        <v>818.13233408620374</v>
      </c>
      <c r="D27" s="2">
        <f t="shared" si="2"/>
        <v>204.53308352155094</v>
      </c>
    </row>
    <row r="28" spans="1:4" x14ac:dyDescent="0.25">
      <c r="A28" s="1">
        <f t="shared" si="0"/>
        <v>37895</v>
      </c>
      <c r="B28" s="97">
        <v>674.170695652174</v>
      </c>
      <c r="C28" s="3">
        <f t="shared" si="1"/>
        <v>754.70372539055154</v>
      </c>
      <c r="D28" s="2">
        <f t="shared" si="2"/>
        <v>188.67593134763788</v>
      </c>
    </row>
    <row r="29" spans="1:4" x14ac:dyDescent="0.25">
      <c r="A29" s="1">
        <f t="shared" si="0"/>
        <v>37926</v>
      </c>
      <c r="B29" s="97">
        <v>559.54894999999999</v>
      </c>
      <c r="C29" s="3">
        <f t="shared" si="1"/>
        <v>658.47285158102761</v>
      </c>
      <c r="D29" s="2">
        <f t="shared" si="2"/>
        <v>164.6182128952569</v>
      </c>
    </row>
    <row r="30" spans="1:4" x14ac:dyDescent="0.25">
      <c r="A30" s="1">
        <f t="shared" si="0"/>
        <v>37956</v>
      </c>
      <c r="B30" s="97">
        <v>421.12713043478271</v>
      </c>
      <c r="C30" s="3">
        <f t="shared" si="1"/>
        <v>551.61559202898559</v>
      </c>
      <c r="D30" s="2">
        <f t="shared" si="2"/>
        <v>137.9038980072464</v>
      </c>
    </row>
    <row r="31" spans="1:4" x14ac:dyDescent="0.25">
      <c r="A31" s="1">
        <f t="shared" si="0"/>
        <v>37987</v>
      </c>
      <c r="B31" s="97">
        <v>389.04145454545454</v>
      </c>
      <c r="C31" s="3">
        <f t="shared" si="1"/>
        <v>456.5725116600791</v>
      </c>
      <c r="D31" s="2">
        <f t="shared" si="2"/>
        <v>114.14312791501978</v>
      </c>
    </row>
    <row r="32" spans="1:4" x14ac:dyDescent="0.25">
      <c r="A32" s="1">
        <f t="shared" si="0"/>
        <v>38018</v>
      </c>
      <c r="B32" s="97">
        <v>578.84244999999987</v>
      </c>
      <c r="C32" s="3">
        <f t="shared" si="1"/>
        <v>463.00367832674573</v>
      </c>
      <c r="D32" s="2">
        <f t="shared" si="2"/>
        <v>115.75091958168643</v>
      </c>
    </row>
    <row r="33" spans="1:4" x14ac:dyDescent="0.25">
      <c r="A33" s="1">
        <f t="shared" si="0"/>
        <v>38047</v>
      </c>
      <c r="B33" s="97">
        <v>577.88813043478262</v>
      </c>
      <c r="C33" s="3">
        <f t="shared" si="1"/>
        <v>515.2573449934124</v>
      </c>
      <c r="D33" s="2">
        <f t="shared" si="2"/>
        <v>128.8143362483531</v>
      </c>
    </row>
    <row r="34" spans="1:4" x14ac:dyDescent="0.25">
      <c r="A34" s="1">
        <f t="shared" si="0"/>
        <v>38078</v>
      </c>
      <c r="B34" s="97">
        <v>639.77463636363643</v>
      </c>
      <c r="C34" s="3">
        <f t="shared" si="1"/>
        <v>598.83507226613972</v>
      </c>
      <c r="D34" s="2">
        <f t="shared" si="2"/>
        <v>149.70876806653493</v>
      </c>
    </row>
    <row r="35" spans="1:4" x14ac:dyDescent="0.25">
      <c r="A35" s="1">
        <f t="shared" si="0"/>
        <v>38108</v>
      </c>
      <c r="B35" s="97">
        <v>812.789619047619</v>
      </c>
      <c r="C35" s="3">
        <f t="shared" si="1"/>
        <v>676.81746194867935</v>
      </c>
      <c r="D35" s="2">
        <f t="shared" si="2"/>
        <v>169.20436548716984</v>
      </c>
    </row>
    <row r="36" spans="1:4" x14ac:dyDescent="0.25">
      <c r="A36" s="1">
        <f t="shared" si="0"/>
        <v>38139</v>
      </c>
      <c r="B36" s="97">
        <v>750.70040909090903</v>
      </c>
      <c r="C36" s="3">
        <f t="shared" si="1"/>
        <v>734.42155483405486</v>
      </c>
      <c r="D36" s="2">
        <f t="shared" si="2"/>
        <v>183.60538870851371</v>
      </c>
    </row>
    <row r="37" spans="1:4" x14ac:dyDescent="0.25">
      <c r="A37" s="1">
        <f t="shared" si="0"/>
        <v>38169</v>
      </c>
      <c r="B37" s="97">
        <v>640.67372727272743</v>
      </c>
      <c r="C37" s="3">
        <f t="shared" si="1"/>
        <v>734.72125180375178</v>
      </c>
      <c r="D37" s="2">
        <f t="shared" si="2"/>
        <v>183.68031295093795</v>
      </c>
    </row>
    <row r="38" spans="1:4" x14ac:dyDescent="0.25">
      <c r="A38" s="1">
        <f t="shared" si="0"/>
        <v>38200</v>
      </c>
      <c r="B38" s="97">
        <v>555.03654545454526</v>
      </c>
      <c r="C38" s="3">
        <f t="shared" si="1"/>
        <v>648.80356060606061</v>
      </c>
      <c r="D38" s="2">
        <f t="shared" si="2"/>
        <v>162.20089015151515</v>
      </c>
    </row>
    <row r="39" spans="1:4" x14ac:dyDescent="0.25">
      <c r="A39" s="1">
        <f t="shared" ref="A39:A102" si="3">EDATE(A38,1)</f>
        <v>38231</v>
      </c>
      <c r="B39" s="97">
        <v>457.69881818181818</v>
      </c>
      <c r="C39" s="3">
        <f t="shared" si="1"/>
        <v>551.13636363636363</v>
      </c>
      <c r="D39" s="2">
        <f t="shared" si="2"/>
        <v>137.78409090909091</v>
      </c>
    </row>
    <row r="40" spans="1:4" x14ac:dyDescent="0.25">
      <c r="A40" s="1">
        <f t="shared" si="3"/>
        <v>38261</v>
      </c>
      <c r="B40" s="97">
        <v>428.84357142857141</v>
      </c>
      <c r="C40" s="3">
        <f t="shared" si="1"/>
        <v>480.52631168831158</v>
      </c>
      <c r="D40" s="2">
        <f t="shared" si="2"/>
        <v>120.13157792207789</v>
      </c>
    </row>
    <row r="41" spans="1:4" x14ac:dyDescent="0.25">
      <c r="A41" s="1">
        <f t="shared" si="3"/>
        <v>38292</v>
      </c>
      <c r="B41" s="97">
        <v>388.9723636363637</v>
      </c>
      <c r="C41" s="3">
        <f t="shared" si="1"/>
        <v>425.17158441558445</v>
      </c>
      <c r="D41" s="2">
        <f t="shared" si="2"/>
        <v>106.29289610389611</v>
      </c>
    </row>
    <row r="42" spans="1:4" x14ac:dyDescent="0.25">
      <c r="A42" s="1">
        <f t="shared" si="3"/>
        <v>38322</v>
      </c>
      <c r="B42" s="97">
        <v>327.6652173913044</v>
      </c>
      <c r="C42" s="3">
        <f t="shared" si="1"/>
        <v>381.8270508187465</v>
      </c>
      <c r="D42" s="2">
        <f t="shared" si="2"/>
        <v>95.456762704686625</v>
      </c>
    </row>
    <row r="43" spans="1:4" x14ac:dyDescent="0.25">
      <c r="A43" s="1">
        <f t="shared" si="3"/>
        <v>38353</v>
      </c>
      <c r="B43" s="97">
        <v>359.2460476190476</v>
      </c>
      <c r="C43" s="3">
        <f t="shared" si="1"/>
        <v>358.62787621557192</v>
      </c>
      <c r="D43" s="2">
        <f t="shared" si="2"/>
        <v>89.656969053892979</v>
      </c>
    </row>
    <row r="44" spans="1:4" x14ac:dyDescent="0.25">
      <c r="A44" s="1">
        <f t="shared" si="3"/>
        <v>38384</v>
      </c>
      <c r="B44" s="97">
        <v>332.69829999999996</v>
      </c>
      <c r="C44" s="3">
        <f t="shared" si="1"/>
        <v>339.86985500345071</v>
      </c>
      <c r="D44" s="2">
        <f t="shared" si="2"/>
        <v>84.967463750862677</v>
      </c>
    </row>
    <row r="45" spans="1:4" x14ac:dyDescent="0.25">
      <c r="A45" s="1">
        <f t="shared" si="3"/>
        <v>38412</v>
      </c>
      <c r="B45" s="97">
        <v>367.775347826087</v>
      </c>
      <c r="C45" s="3">
        <f t="shared" si="1"/>
        <v>353.23989848171158</v>
      </c>
      <c r="D45" s="2">
        <f t="shared" si="2"/>
        <v>88.309974620427894</v>
      </c>
    </row>
    <row r="46" spans="1:4" x14ac:dyDescent="0.25">
      <c r="A46" s="1">
        <f t="shared" si="3"/>
        <v>38443</v>
      </c>
      <c r="B46" s="97">
        <v>416.45399999999989</v>
      </c>
      <c r="C46" s="3">
        <f t="shared" si="1"/>
        <v>372.30921594202897</v>
      </c>
      <c r="D46" s="2">
        <f t="shared" si="2"/>
        <v>93.077303985507243</v>
      </c>
    </row>
    <row r="47" spans="1:4" x14ac:dyDescent="0.25">
      <c r="A47" s="1">
        <f t="shared" si="3"/>
        <v>38473</v>
      </c>
      <c r="B47" s="97">
        <v>369.81245454545456</v>
      </c>
      <c r="C47" s="3">
        <f t="shared" si="1"/>
        <v>384.68060079051384</v>
      </c>
      <c r="D47" s="2">
        <f t="shared" si="2"/>
        <v>96.170150197628459</v>
      </c>
    </row>
    <row r="48" spans="1:4" x14ac:dyDescent="0.25">
      <c r="A48" s="1">
        <f t="shared" si="3"/>
        <v>38504</v>
      </c>
      <c r="B48" s="97">
        <v>342.43977272727278</v>
      </c>
      <c r="C48" s="3">
        <f t="shared" si="1"/>
        <v>376.23540909090912</v>
      </c>
      <c r="D48" s="2">
        <f t="shared" si="2"/>
        <v>94.058852272727279</v>
      </c>
    </row>
    <row r="49" spans="1:4" x14ac:dyDescent="0.25">
      <c r="A49" s="1">
        <f t="shared" si="3"/>
        <v>38534</v>
      </c>
      <c r="B49" s="97">
        <v>331.34866666666665</v>
      </c>
      <c r="C49" s="3">
        <f t="shared" si="1"/>
        <v>347.86696464646474</v>
      </c>
      <c r="D49" s="2">
        <f t="shared" si="2"/>
        <v>86.966741161616184</v>
      </c>
    </row>
    <row r="50" spans="1:4" x14ac:dyDescent="0.25">
      <c r="A50" s="1">
        <f t="shared" si="3"/>
        <v>38565</v>
      </c>
      <c r="B50" s="97">
        <v>331.6846956521739</v>
      </c>
      <c r="C50" s="3">
        <f t="shared" si="1"/>
        <v>335.15771168203776</v>
      </c>
      <c r="D50" s="2">
        <f t="shared" si="2"/>
        <v>83.789427920509439</v>
      </c>
    </row>
    <row r="51" spans="1:4" x14ac:dyDescent="0.25">
      <c r="A51" s="1">
        <f t="shared" si="3"/>
        <v>38596</v>
      </c>
      <c r="B51" s="97">
        <v>295.38968181818171</v>
      </c>
      <c r="C51" s="3">
        <f t="shared" si="1"/>
        <v>319.47434804567411</v>
      </c>
      <c r="D51" s="2">
        <f t="shared" si="2"/>
        <v>79.868587011418526</v>
      </c>
    </row>
    <row r="52" spans="1:4" x14ac:dyDescent="0.25">
      <c r="A52" s="1">
        <f t="shared" si="3"/>
        <v>38626</v>
      </c>
      <c r="B52" s="97">
        <v>299.70323809523808</v>
      </c>
      <c r="C52" s="3">
        <f t="shared" si="1"/>
        <v>308.92587185519784</v>
      </c>
      <c r="D52" s="2">
        <f t="shared" si="2"/>
        <v>77.23146796379946</v>
      </c>
    </row>
    <row r="53" spans="1:4" x14ac:dyDescent="0.25">
      <c r="A53" s="1">
        <f t="shared" si="3"/>
        <v>38657</v>
      </c>
      <c r="B53" s="97">
        <v>260.56195454545446</v>
      </c>
      <c r="C53" s="3">
        <f t="shared" si="1"/>
        <v>285.21829148629143</v>
      </c>
      <c r="D53" s="2">
        <f t="shared" si="2"/>
        <v>71.304572871572859</v>
      </c>
    </row>
    <row r="54" spans="1:4" x14ac:dyDescent="0.25">
      <c r="A54" s="1">
        <f t="shared" si="3"/>
        <v>38687</v>
      </c>
      <c r="B54" s="97">
        <v>230.2115</v>
      </c>
      <c r="C54" s="3">
        <f t="shared" si="1"/>
        <v>263.49223088023081</v>
      </c>
      <c r="D54" s="2">
        <f t="shared" si="2"/>
        <v>65.873057720057702</v>
      </c>
    </row>
    <row r="55" spans="1:4" x14ac:dyDescent="0.25">
      <c r="A55" s="1">
        <f t="shared" si="3"/>
        <v>38718</v>
      </c>
      <c r="B55" s="97">
        <v>193.37918181818185</v>
      </c>
      <c r="C55" s="3">
        <f t="shared" si="1"/>
        <v>228.05087878787876</v>
      </c>
      <c r="D55" s="2">
        <f t="shared" si="2"/>
        <v>57.01271969696969</v>
      </c>
    </row>
    <row r="56" spans="1:4" x14ac:dyDescent="0.25">
      <c r="A56" s="1">
        <f t="shared" si="3"/>
        <v>38749</v>
      </c>
      <c r="B56" s="97">
        <v>137.37369999999999</v>
      </c>
      <c r="C56" s="3">
        <f t="shared" si="1"/>
        <v>186.9881272727273</v>
      </c>
      <c r="D56" s="2">
        <f t="shared" si="2"/>
        <v>46.747031818181824</v>
      </c>
    </row>
    <row r="57" spans="1:4" x14ac:dyDescent="0.25">
      <c r="A57" s="1">
        <f t="shared" si="3"/>
        <v>38777</v>
      </c>
      <c r="B57" s="97">
        <v>134.14165217391303</v>
      </c>
      <c r="C57" s="3">
        <f t="shared" si="1"/>
        <v>154.96484466403163</v>
      </c>
      <c r="D57" s="2">
        <f t="shared" si="2"/>
        <v>38.741211166007908</v>
      </c>
    </row>
    <row r="58" spans="1:4" x14ac:dyDescent="0.25">
      <c r="A58" s="1">
        <f t="shared" si="3"/>
        <v>38808</v>
      </c>
      <c r="B58" s="97">
        <v>143.76509999999999</v>
      </c>
      <c r="C58" s="3">
        <f t="shared" si="1"/>
        <v>138.42681739130433</v>
      </c>
      <c r="D58" s="2">
        <f t="shared" si="2"/>
        <v>34.606704347826081</v>
      </c>
    </row>
    <row r="59" spans="1:4" x14ac:dyDescent="0.25">
      <c r="A59" s="1">
        <f t="shared" si="3"/>
        <v>38838</v>
      </c>
      <c r="B59" s="97">
        <v>159.53117391304349</v>
      </c>
      <c r="C59" s="3">
        <f t="shared" si="1"/>
        <v>145.81264202898549</v>
      </c>
      <c r="D59" s="2">
        <f t="shared" si="2"/>
        <v>36.453160507246373</v>
      </c>
    </row>
    <row r="60" spans="1:4" x14ac:dyDescent="0.25">
      <c r="A60" s="1">
        <f t="shared" si="3"/>
        <v>38869</v>
      </c>
      <c r="B60" s="97">
        <v>185.93718181818181</v>
      </c>
      <c r="C60" s="3">
        <f t="shared" si="1"/>
        <v>163.07781857707508</v>
      </c>
      <c r="D60" s="2">
        <f t="shared" si="2"/>
        <v>40.76945464426877</v>
      </c>
    </row>
    <row r="61" spans="1:4" x14ac:dyDescent="0.25">
      <c r="A61" s="1">
        <f t="shared" si="3"/>
        <v>38899</v>
      </c>
      <c r="B61" s="97">
        <v>154.28804761904763</v>
      </c>
      <c r="C61" s="3">
        <f t="shared" si="1"/>
        <v>166.58546778342432</v>
      </c>
      <c r="D61" s="2">
        <f t="shared" si="2"/>
        <v>41.64636694585608</v>
      </c>
    </row>
    <row r="62" spans="1:4" x14ac:dyDescent="0.25">
      <c r="A62" s="1">
        <f t="shared" si="3"/>
        <v>38930</v>
      </c>
      <c r="B62" s="97">
        <v>127.84521739130435</v>
      </c>
      <c r="C62" s="3">
        <f t="shared" si="1"/>
        <v>156.02348227617793</v>
      </c>
      <c r="D62" s="2">
        <f t="shared" si="2"/>
        <v>39.005870569044482</v>
      </c>
    </row>
    <row r="63" spans="1:4" x14ac:dyDescent="0.25">
      <c r="A63" s="1">
        <f t="shared" si="3"/>
        <v>38961</v>
      </c>
      <c r="B63" s="97">
        <v>130.833</v>
      </c>
      <c r="C63" s="3">
        <f t="shared" si="1"/>
        <v>137.65542167011733</v>
      </c>
      <c r="D63" s="2">
        <f t="shared" si="2"/>
        <v>34.413855417529334</v>
      </c>
    </row>
    <row r="64" spans="1:4" x14ac:dyDescent="0.25">
      <c r="A64" s="1">
        <f t="shared" si="3"/>
        <v>38991</v>
      </c>
      <c r="B64" s="97">
        <v>117.77127272727272</v>
      </c>
      <c r="C64" s="3">
        <f t="shared" si="1"/>
        <v>125.48316337285901</v>
      </c>
      <c r="D64" s="2">
        <f t="shared" si="2"/>
        <v>31.370790843214753</v>
      </c>
    </row>
    <row r="65" spans="1:4" x14ac:dyDescent="0.25">
      <c r="A65" s="1">
        <f t="shared" si="3"/>
        <v>39022</v>
      </c>
      <c r="B65" s="97">
        <v>109.67740909090908</v>
      </c>
      <c r="C65" s="3">
        <f t="shared" si="1"/>
        <v>119.42722727272725</v>
      </c>
      <c r="D65" s="2">
        <f t="shared" si="2"/>
        <v>29.856806818181813</v>
      </c>
    </row>
    <row r="66" spans="1:4" x14ac:dyDescent="0.25">
      <c r="A66" s="1">
        <f t="shared" si="3"/>
        <v>39052</v>
      </c>
      <c r="B66" s="97">
        <v>102.36571428571428</v>
      </c>
      <c r="C66" s="3">
        <f t="shared" si="1"/>
        <v>109.93813203463202</v>
      </c>
      <c r="D66" s="2">
        <f t="shared" si="2"/>
        <v>27.484533008658005</v>
      </c>
    </row>
    <row r="67" spans="1:4" x14ac:dyDescent="0.25">
      <c r="A67" s="1">
        <f t="shared" si="3"/>
        <v>39083</v>
      </c>
      <c r="B67" s="97">
        <v>97.139043478260859</v>
      </c>
      <c r="C67" s="3">
        <f t="shared" si="1"/>
        <v>103.0607222849614</v>
      </c>
      <c r="D67" s="2">
        <f t="shared" si="2"/>
        <v>25.76518057124035</v>
      </c>
    </row>
    <row r="68" spans="1:4" x14ac:dyDescent="0.25">
      <c r="A68" s="1">
        <f t="shared" si="3"/>
        <v>39114</v>
      </c>
      <c r="B68" s="97">
        <v>89.744900000000001</v>
      </c>
      <c r="C68" s="3">
        <f t="shared" si="1"/>
        <v>96.416552587991717</v>
      </c>
      <c r="D68" s="2">
        <f t="shared" si="2"/>
        <v>24.104138146997929</v>
      </c>
    </row>
    <row r="69" spans="1:4" x14ac:dyDescent="0.25">
      <c r="A69" s="1">
        <f t="shared" si="3"/>
        <v>39142</v>
      </c>
      <c r="B69" s="97">
        <v>93.267090909090925</v>
      </c>
      <c r="C69" s="3">
        <f t="shared" si="1"/>
        <v>93.383678129117257</v>
      </c>
      <c r="D69" s="2">
        <f t="shared" si="2"/>
        <v>23.345919532279314</v>
      </c>
    </row>
    <row r="70" spans="1:4" x14ac:dyDescent="0.25">
      <c r="A70" s="1">
        <f t="shared" si="3"/>
        <v>39173</v>
      </c>
      <c r="B70" s="97">
        <v>73.901476190476203</v>
      </c>
      <c r="C70" s="3">
        <f t="shared" ref="C70:C133" si="4">AVERAGE(B68:B70)</f>
        <v>85.637822366522371</v>
      </c>
      <c r="D70" s="2">
        <f t="shared" si="2"/>
        <v>21.409455591630593</v>
      </c>
    </row>
    <row r="71" spans="1:4" x14ac:dyDescent="0.25">
      <c r="A71" s="1">
        <f t="shared" si="3"/>
        <v>39203</v>
      </c>
      <c r="B71" s="97">
        <v>66.564782608695666</v>
      </c>
      <c r="C71" s="3">
        <f t="shared" si="4"/>
        <v>77.911116569420926</v>
      </c>
      <c r="D71" s="2">
        <f t="shared" ref="D71:D134" si="5">C71/4</f>
        <v>19.477779142355232</v>
      </c>
    </row>
    <row r="72" spans="1:4" x14ac:dyDescent="0.25">
      <c r="A72" s="1">
        <f t="shared" si="3"/>
        <v>39234</v>
      </c>
      <c r="B72" s="97">
        <v>68.341952380952378</v>
      </c>
      <c r="C72" s="3">
        <f t="shared" si="4"/>
        <v>69.60273706004142</v>
      </c>
      <c r="D72" s="2">
        <f t="shared" si="5"/>
        <v>17.400684265010355</v>
      </c>
    </row>
    <row r="73" spans="1:4" x14ac:dyDescent="0.25">
      <c r="A73" s="1">
        <f t="shared" si="3"/>
        <v>39264</v>
      </c>
      <c r="B73" s="97">
        <v>87.92759090909091</v>
      </c>
      <c r="C73" s="3">
        <f t="shared" si="4"/>
        <v>74.278108632912975</v>
      </c>
      <c r="D73" s="2">
        <f t="shared" si="5"/>
        <v>18.569527158228244</v>
      </c>
    </row>
    <row r="74" spans="1:4" x14ac:dyDescent="0.25">
      <c r="A74" s="1">
        <f t="shared" si="3"/>
        <v>39295</v>
      </c>
      <c r="B74" s="97">
        <v>115.1798260869565</v>
      </c>
      <c r="C74" s="3">
        <f t="shared" si="4"/>
        <v>90.483123125666609</v>
      </c>
      <c r="D74" s="2">
        <f t="shared" si="5"/>
        <v>22.620780781416652</v>
      </c>
    </row>
    <row r="75" spans="1:4" x14ac:dyDescent="0.25">
      <c r="A75" s="1">
        <f t="shared" si="3"/>
        <v>39326</v>
      </c>
      <c r="B75" s="97">
        <v>96.513999999999996</v>
      </c>
      <c r="C75" s="3">
        <f t="shared" si="4"/>
        <v>99.873805665349138</v>
      </c>
      <c r="D75" s="2">
        <f t="shared" si="5"/>
        <v>24.968451416337285</v>
      </c>
    </row>
    <row r="76" spans="1:4" x14ac:dyDescent="0.25">
      <c r="A76" s="1">
        <f t="shared" si="3"/>
        <v>39356</v>
      </c>
      <c r="B76" s="97">
        <v>81.983304347826092</v>
      </c>
      <c r="C76" s="3">
        <f t="shared" si="4"/>
        <v>97.892376811594204</v>
      </c>
      <c r="D76" s="2">
        <f t="shared" si="5"/>
        <v>24.473094202898551</v>
      </c>
    </row>
    <row r="77" spans="1:4" x14ac:dyDescent="0.25">
      <c r="A77" s="1">
        <f t="shared" si="3"/>
        <v>39387</v>
      </c>
      <c r="B77" s="97">
        <v>104.86513636363634</v>
      </c>
      <c r="C77" s="3">
        <f t="shared" si="4"/>
        <v>94.454146903820813</v>
      </c>
      <c r="D77" s="2">
        <f t="shared" si="5"/>
        <v>23.613536725955203</v>
      </c>
    </row>
    <row r="78" spans="1:4" x14ac:dyDescent="0.25">
      <c r="A78" s="1">
        <f t="shared" si="3"/>
        <v>39417</v>
      </c>
      <c r="B78" s="97">
        <v>99.940619047619037</v>
      </c>
      <c r="C78" s="3">
        <f t="shared" si="4"/>
        <v>95.596353253027175</v>
      </c>
      <c r="D78" s="2">
        <f t="shared" si="5"/>
        <v>23.899088313256794</v>
      </c>
    </row>
    <row r="79" spans="1:4" x14ac:dyDescent="0.25">
      <c r="A79" s="1">
        <f t="shared" si="3"/>
        <v>39448</v>
      </c>
      <c r="B79" s="97">
        <v>127.37134782608695</v>
      </c>
      <c r="C79" s="3">
        <f t="shared" si="4"/>
        <v>110.7257010791141</v>
      </c>
      <c r="D79" s="2">
        <f t="shared" si="5"/>
        <v>27.681425269778526</v>
      </c>
    </row>
    <row r="80" spans="1:4" x14ac:dyDescent="0.25">
      <c r="A80" s="1">
        <f t="shared" si="3"/>
        <v>39479</v>
      </c>
      <c r="B80" s="97">
        <v>148.18885714285716</v>
      </c>
      <c r="C80" s="3">
        <f t="shared" si="4"/>
        <v>125.16694133885437</v>
      </c>
      <c r="D80" s="2">
        <f t="shared" si="5"/>
        <v>31.291735334713593</v>
      </c>
    </row>
    <row r="81" spans="1:4" x14ac:dyDescent="0.25">
      <c r="A81" s="1">
        <f t="shared" si="3"/>
        <v>39508</v>
      </c>
      <c r="B81" s="97">
        <v>170.89480952380953</v>
      </c>
      <c r="C81" s="3">
        <f t="shared" si="4"/>
        <v>148.81833816425123</v>
      </c>
      <c r="D81" s="2">
        <f t="shared" si="5"/>
        <v>37.204584541062808</v>
      </c>
    </row>
    <row r="82" spans="1:4" x14ac:dyDescent="0.25">
      <c r="A82" s="1">
        <f t="shared" si="3"/>
        <v>39539</v>
      </c>
      <c r="B82" s="97">
        <v>133.44527272727271</v>
      </c>
      <c r="C82" s="3">
        <f t="shared" si="4"/>
        <v>150.84297979797978</v>
      </c>
      <c r="D82" s="2">
        <f t="shared" si="5"/>
        <v>37.710744949494945</v>
      </c>
    </row>
    <row r="83" spans="1:4" x14ac:dyDescent="0.25">
      <c r="A83" s="1">
        <f t="shared" si="3"/>
        <v>39569</v>
      </c>
      <c r="B83" s="97">
        <v>97.77054545454547</v>
      </c>
      <c r="C83" s="3">
        <f t="shared" si="4"/>
        <v>134.0368759018759</v>
      </c>
      <c r="D83" s="2">
        <f t="shared" si="5"/>
        <v>33.509218975468976</v>
      </c>
    </row>
    <row r="84" spans="1:4" x14ac:dyDescent="0.25">
      <c r="A84" s="1">
        <f t="shared" si="3"/>
        <v>39600</v>
      </c>
      <c r="B84" s="97">
        <v>100.38357142857144</v>
      </c>
      <c r="C84" s="3">
        <f t="shared" si="4"/>
        <v>110.53312987012987</v>
      </c>
      <c r="D84" s="2">
        <f t="shared" si="5"/>
        <v>27.633282467532467</v>
      </c>
    </row>
    <row r="85" spans="1:4" x14ac:dyDescent="0.25">
      <c r="A85" s="1">
        <f t="shared" si="3"/>
        <v>39630</v>
      </c>
      <c r="B85" s="97">
        <v>120.58252173913044</v>
      </c>
      <c r="C85" s="3">
        <f t="shared" si="4"/>
        <v>106.24554620741579</v>
      </c>
      <c r="D85" s="2">
        <f t="shared" si="5"/>
        <v>26.561386551853946</v>
      </c>
    </row>
    <row r="86" spans="1:4" x14ac:dyDescent="0.25">
      <c r="A86" s="1">
        <f t="shared" si="3"/>
        <v>39661</v>
      </c>
      <c r="B86" s="97">
        <v>127.31295238095238</v>
      </c>
      <c r="C86" s="3">
        <f t="shared" si="4"/>
        <v>116.09301518288476</v>
      </c>
      <c r="D86" s="2">
        <f t="shared" si="5"/>
        <v>29.023253795721189</v>
      </c>
    </row>
    <row r="87" spans="1:4" x14ac:dyDescent="0.25">
      <c r="A87" s="1">
        <f t="shared" si="3"/>
        <v>39692</v>
      </c>
      <c r="B87" s="97">
        <v>168.98968181818179</v>
      </c>
      <c r="C87" s="3">
        <f t="shared" si="4"/>
        <v>138.9617186460882</v>
      </c>
      <c r="D87" s="2">
        <f t="shared" si="5"/>
        <v>34.74042966152205</v>
      </c>
    </row>
    <row r="88" spans="1:4" x14ac:dyDescent="0.25">
      <c r="A88" s="1">
        <f t="shared" si="3"/>
        <v>39722</v>
      </c>
      <c r="B88" s="97">
        <v>359.02891304347833</v>
      </c>
      <c r="C88" s="3">
        <f t="shared" si="4"/>
        <v>218.44384908087082</v>
      </c>
      <c r="D88" s="2">
        <f t="shared" si="5"/>
        <v>54.610962270217705</v>
      </c>
    </row>
    <row r="89" spans="1:4" x14ac:dyDescent="0.25">
      <c r="A89" s="1">
        <f t="shared" si="3"/>
        <v>39753</v>
      </c>
      <c r="B89" s="97">
        <v>348.67415</v>
      </c>
      <c r="C89" s="3">
        <f t="shared" si="4"/>
        <v>292.23091495388672</v>
      </c>
      <c r="D89" s="2">
        <f t="shared" si="5"/>
        <v>73.057728738471681</v>
      </c>
    </row>
    <row r="90" spans="1:4" x14ac:dyDescent="0.25">
      <c r="A90" s="1">
        <f t="shared" si="3"/>
        <v>39783</v>
      </c>
      <c r="B90" s="97">
        <v>345.0741304347826</v>
      </c>
      <c r="C90" s="3">
        <f t="shared" si="4"/>
        <v>350.92573115942031</v>
      </c>
      <c r="D90" s="2">
        <f t="shared" si="5"/>
        <v>87.731432789855077</v>
      </c>
    </row>
    <row r="91" spans="1:4" x14ac:dyDescent="0.25">
      <c r="A91" s="1">
        <f t="shared" si="3"/>
        <v>39814</v>
      </c>
      <c r="B91" s="97">
        <v>325.40368181818178</v>
      </c>
      <c r="C91" s="3">
        <f t="shared" si="4"/>
        <v>339.71732075098811</v>
      </c>
      <c r="D91" s="2">
        <f t="shared" si="5"/>
        <v>84.929330187747027</v>
      </c>
    </row>
    <row r="92" spans="1:4" x14ac:dyDescent="0.25">
      <c r="A92" s="1">
        <f t="shared" si="3"/>
        <v>39845</v>
      </c>
      <c r="B92" s="97">
        <v>378.25685000000004</v>
      </c>
      <c r="C92" s="3">
        <f t="shared" si="4"/>
        <v>349.57822075098812</v>
      </c>
      <c r="D92" s="2">
        <f t="shared" si="5"/>
        <v>87.394555187747031</v>
      </c>
    </row>
    <row r="93" spans="1:4" x14ac:dyDescent="0.25">
      <c r="A93" s="1">
        <f t="shared" si="3"/>
        <v>39873</v>
      </c>
      <c r="B93" s="97">
        <v>368.18150000000003</v>
      </c>
      <c r="C93" s="3">
        <f t="shared" si="4"/>
        <v>357.28067727272736</v>
      </c>
      <c r="D93" s="2">
        <f t="shared" si="5"/>
        <v>89.32016931818184</v>
      </c>
    </row>
    <row r="94" spans="1:4" x14ac:dyDescent="0.25">
      <c r="A94" s="1">
        <f t="shared" si="3"/>
        <v>39904</v>
      </c>
      <c r="B94" s="97">
        <v>285.50459090909095</v>
      </c>
      <c r="C94" s="3">
        <f t="shared" si="4"/>
        <v>343.98098030303032</v>
      </c>
      <c r="D94" s="2">
        <f t="shared" si="5"/>
        <v>85.99524507575758</v>
      </c>
    </row>
    <row r="95" spans="1:4" x14ac:dyDescent="0.25">
      <c r="A95" s="1">
        <f t="shared" si="3"/>
        <v>39934</v>
      </c>
      <c r="B95" s="97">
        <v>219.15566666666672</v>
      </c>
      <c r="C95" s="3">
        <f t="shared" si="4"/>
        <v>290.94725252525262</v>
      </c>
      <c r="D95" s="2">
        <f t="shared" si="5"/>
        <v>72.736813131313156</v>
      </c>
    </row>
    <row r="96" spans="1:4" x14ac:dyDescent="0.25">
      <c r="A96" s="1">
        <f t="shared" si="3"/>
        <v>39965</v>
      </c>
      <c r="B96" s="97">
        <v>183.13531818181818</v>
      </c>
      <c r="C96" s="3">
        <f t="shared" si="4"/>
        <v>229.26519191919195</v>
      </c>
      <c r="D96" s="2">
        <f t="shared" si="5"/>
        <v>57.316297979797987</v>
      </c>
    </row>
    <row r="97" spans="1:4" x14ac:dyDescent="0.25">
      <c r="A97" s="1">
        <f t="shared" si="3"/>
        <v>39995</v>
      </c>
      <c r="B97" s="97">
        <v>165.48113043478261</v>
      </c>
      <c r="C97" s="3">
        <f t="shared" si="4"/>
        <v>189.25737176108916</v>
      </c>
      <c r="D97" s="2">
        <f t="shared" si="5"/>
        <v>47.31434294027229</v>
      </c>
    </row>
    <row r="98" spans="1:4" x14ac:dyDescent="0.25">
      <c r="A98" s="1">
        <f t="shared" si="3"/>
        <v>40026</v>
      </c>
      <c r="B98" s="97">
        <v>127.67528571428574</v>
      </c>
      <c r="C98" s="3">
        <f t="shared" si="4"/>
        <v>158.76391144362884</v>
      </c>
      <c r="D98" s="2">
        <f t="shared" si="5"/>
        <v>39.690977860907211</v>
      </c>
    </row>
    <row r="99" spans="1:4" x14ac:dyDescent="0.25">
      <c r="A99" s="1">
        <f t="shared" si="3"/>
        <v>40057</v>
      </c>
      <c r="B99" s="97">
        <v>125.79454545454546</v>
      </c>
      <c r="C99" s="3">
        <f t="shared" si="4"/>
        <v>139.65032053453794</v>
      </c>
      <c r="D99" s="2">
        <f t="shared" si="5"/>
        <v>34.912580133634485</v>
      </c>
    </row>
    <row r="100" spans="1:4" x14ac:dyDescent="0.25">
      <c r="A100" s="1">
        <f t="shared" si="3"/>
        <v>40087</v>
      </c>
      <c r="B100" s="97">
        <v>124.44231818181817</v>
      </c>
      <c r="C100" s="3">
        <f t="shared" si="4"/>
        <v>125.97071645021646</v>
      </c>
      <c r="D100" s="2">
        <f t="shared" si="5"/>
        <v>31.492679112554114</v>
      </c>
    </row>
    <row r="101" spans="1:4" x14ac:dyDescent="0.25">
      <c r="A101" s="1">
        <f t="shared" si="3"/>
        <v>40118</v>
      </c>
      <c r="B101" s="97">
        <v>124.8584761904762</v>
      </c>
      <c r="C101" s="3">
        <f t="shared" si="4"/>
        <v>125.03177994227995</v>
      </c>
      <c r="D101" s="2">
        <f t="shared" si="5"/>
        <v>31.257944985569988</v>
      </c>
    </row>
    <row r="102" spans="1:4" x14ac:dyDescent="0.25">
      <c r="A102" s="1">
        <f t="shared" si="3"/>
        <v>40148</v>
      </c>
      <c r="B102" s="97">
        <v>123.29818181818183</v>
      </c>
      <c r="C102" s="3">
        <f t="shared" si="4"/>
        <v>124.19965873015873</v>
      </c>
      <c r="D102" s="2">
        <f t="shared" si="5"/>
        <v>31.049914682539683</v>
      </c>
    </row>
    <row r="103" spans="1:4" x14ac:dyDescent="0.25">
      <c r="A103" s="1">
        <f t="shared" ref="A103:A166" si="6">EDATE(A102,1)</f>
        <v>40179</v>
      </c>
      <c r="B103" s="97">
        <v>126.77715000000001</v>
      </c>
      <c r="C103" s="3">
        <f t="shared" si="4"/>
        <v>124.97793600288601</v>
      </c>
      <c r="D103" s="2">
        <f t="shared" si="5"/>
        <v>31.244484000721503</v>
      </c>
    </row>
    <row r="104" spans="1:4" x14ac:dyDescent="0.25">
      <c r="A104" s="1">
        <f t="shared" si="6"/>
        <v>40210</v>
      </c>
      <c r="B104" s="97">
        <v>138.43035</v>
      </c>
      <c r="C104" s="3">
        <f t="shared" si="4"/>
        <v>129.50189393939397</v>
      </c>
      <c r="D104" s="2">
        <f t="shared" si="5"/>
        <v>32.375473484848492</v>
      </c>
    </row>
    <row r="105" spans="1:4" x14ac:dyDescent="0.25">
      <c r="A105" s="1">
        <f t="shared" si="6"/>
        <v>40238</v>
      </c>
      <c r="B105" s="97">
        <v>122.73786956521739</v>
      </c>
      <c r="C105" s="3">
        <f t="shared" si="4"/>
        <v>129.31512318840581</v>
      </c>
      <c r="D105" s="2">
        <f t="shared" si="5"/>
        <v>32.328780797101452</v>
      </c>
    </row>
    <row r="106" spans="1:4" x14ac:dyDescent="0.25">
      <c r="A106" s="1">
        <f t="shared" si="6"/>
        <v>40269</v>
      </c>
      <c r="B106" s="97">
        <v>119.32585714285713</v>
      </c>
      <c r="C106" s="3">
        <f t="shared" si="4"/>
        <v>126.83135890269152</v>
      </c>
      <c r="D106" s="2">
        <f t="shared" si="5"/>
        <v>31.70783972567288</v>
      </c>
    </row>
    <row r="107" spans="1:4" x14ac:dyDescent="0.25">
      <c r="A107" s="1">
        <f t="shared" si="6"/>
        <v>40299</v>
      </c>
      <c r="B107" s="97">
        <v>137.17704761904761</v>
      </c>
      <c r="C107" s="3">
        <f t="shared" si="4"/>
        <v>126.41359144237406</v>
      </c>
      <c r="D107" s="2">
        <f t="shared" si="5"/>
        <v>31.603397860593514</v>
      </c>
    </row>
    <row r="108" spans="1:4" x14ac:dyDescent="0.25">
      <c r="A108" s="1">
        <f t="shared" si="6"/>
        <v>40330</v>
      </c>
      <c r="B108" s="97">
        <v>136.65368181818181</v>
      </c>
      <c r="C108" s="3">
        <f t="shared" si="4"/>
        <v>131.05219552669553</v>
      </c>
      <c r="D108" s="2">
        <f t="shared" si="5"/>
        <v>32.763048881673882</v>
      </c>
    </row>
    <row r="109" spans="1:4" x14ac:dyDescent="0.25">
      <c r="A109" s="1">
        <f t="shared" si="6"/>
        <v>40360</v>
      </c>
      <c r="B109" s="97">
        <v>126.3989</v>
      </c>
      <c r="C109" s="3">
        <f t="shared" si="4"/>
        <v>133.40987647907647</v>
      </c>
      <c r="D109" s="2">
        <f t="shared" si="5"/>
        <v>33.352469119769118</v>
      </c>
    </row>
    <row r="110" spans="1:4" x14ac:dyDescent="0.25">
      <c r="A110" s="1">
        <f t="shared" si="6"/>
        <v>40391</v>
      </c>
      <c r="B110" s="97">
        <v>119.71563636363635</v>
      </c>
      <c r="C110" s="3">
        <f t="shared" si="4"/>
        <v>127.58940606060605</v>
      </c>
      <c r="D110" s="2">
        <f t="shared" si="5"/>
        <v>31.897351515151513</v>
      </c>
    </row>
    <row r="111" spans="1:4" x14ac:dyDescent="0.25">
      <c r="A111" s="1">
        <f t="shared" si="6"/>
        <v>40422</v>
      </c>
      <c r="B111" s="97">
        <v>119.37372727272731</v>
      </c>
      <c r="C111" s="3">
        <f t="shared" si="4"/>
        <v>121.8294212121212</v>
      </c>
      <c r="D111" s="2">
        <f t="shared" si="5"/>
        <v>30.457355303030301</v>
      </c>
    </row>
    <row r="112" spans="1:4" x14ac:dyDescent="0.25">
      <c r="A112" s="1">
        <f t="shared" si="6"/>
        <v>40452</v>
      </c>
      <c r="B112" s="97">
        <v>100.48423809523808</v>
      </c>
      <c r="C112" s="3">
        <f t="shared" si="4"/>
        <v>113.19120057720058</v>
      </c>
      <c r="D112" s="2">
        <f t="shared" si="5"/>
        <v>28.297800144300144</v>
      </c>
    </row>
    <row r="113" spans="1:4" x14ac:dyDescent="0.25">
      <c r="A113" s="1">
        <f t="shared" si="6"/>
        <v>40483</v>
      </c>
      <c r="B113" s="97">
        <v>104.15690000000002</v>
      </c>
      <c r="C113" s="3">
        <f t="shared" si="4"/>
        <v>108.00495512265513</v>
      </c>
      <c r="D113" s="2">
        <f t="shared" si="5"/>
        <v>27.001238780663783</v>
      </c>
    </row>
    <row r="114" spans="1:4" x14ac:dyDescent="0.25">
      <c r="A114" s="1">
        <f t="shared" si="6"/>
        <v>40513</v>
      </c>
      <c r="B114" s="97">
        <v>112.04886956521739</v>
      </c>
      <c r="C114" s="3">
        <f t="shared" si="4"/>
        <v>105.56333588681849</v>
      </c>
      <c r="D114" s="2">
        <f t="shared" si="5"/>
        <v>26.390833971704623</v>
      </c>
    </row>
    <row r="115" spans="1:4" x14ac:dyDescent="0.25">
      <c r="A115" s="1">
        <f t="shared" si="6"/>
        <v>40544</v>
      </c>
      <c r="B115" s="97">
        <v>109.64790476190475</v>
      </c>
      <c r="C115" s="3">
        <f t="shared" si="4"/>
        <v>108.61789144237405</v>
      </c>
      <c r="D115" s="2">
        <f t="shared" si="5"/>
        <v>27.154472860593511</v>
      </c>
    </row>
    <row r="116" spans="1:4" x14ac:dyDescent="0.25">
      <c r="A116" s="1">
        <f t="shared" si="6"/>
        <v>40575</v>
      </c>
      <c r="B116" s="97">
        <v>117.48975</v>
      </c>
      <c r="C116" s="3">
        <f t="shared" si="4"/>
        <v>113.06217477570738</v>
      </c>
      <c r="D116" s="2">
        <f t="shared" si="5"/>
        <v>28.265543693926844</v>
      </c>
    </row>
    <row r="117" spans="1:4" x14ac:dyDescent="0.25">
      <c r="A117" s="1">
        <f t="shared" si="6"/>
        <v>40603</v>
      </c>
      <c r="B117" s="97">
        <v>114.94626086956521</v>
      </c>
      <c r="C117" s="3">
        <f t="shared" si="4"/>
        <v>114.02797187715665</v>
      </c>
      <c r="D117" s="2">
        <f t="shared" si="5"/>
        <v>28.506992969289161</v>
      </c>
    </row>
    <row r="118" spans="1:4" x14ac:dyDescent="0.25">
      <c r="A118" s="1">
        <f t="shared" si="6"/>
        <v>40634</v>
      </c>
      <c r="B118" s="97">
        <v>107.63789999999999</v>
      </c>
      <c r="C118" s="3">
        <f t="shared" si="4"/>
        <v>113.35797028985507</v>
      </c>
      <c r="D118" s="2">
        <f t="shared" si="5"/>
        <v>28.339492572463769</v>
      </c>
    </row>
    <row r="119" spans="1:4" x14ac:dyDescent="0.25">
      <c r="A119" s="1">
        <f t="shared" si="6"/>
        <v>40664</v>
      </c>
      <c r="B119" s="97">
        <v>103.7594090909091</v>
      </c>
      <c r="C119" s="3">
        <f t="shared" si="4"/>
        <v>108.78118998682477</v>
      </c>
      <c r="D119" s="2">
        <f t="shared" si="5"/>
        <v>27.195297496706193</v>
      </c>
    </row>
    <row r="120" spans="1:4" x14ac:dyDescent="0.25">
      <c r="A120" s="1">
        <f t="shared" si="6"/>
        <v>40695</v>
      </c>
      <c r="B120" s="97">
        <v>112.964</v>
      </c>
      <c r="C120" s="3">
        <f t="shared" si="4"/>
        <v>108.12043636363637</v>
      </c>
      <c r="D120" s="2">
        <f t="shared" si="5"/>
        <v>27.030109090909093</v>
      </c>
    </row>
    <row r="121" spans="1:4" x14ac:dyDescent="0.25">
      <c r="A121" s="1">
        <f t="shared" si="6"/>
        <v>40725</v>
      </c>
      <c r="B121" s="97">
        <v>113.09866666666667</v>
      </c>
      <c r="C121" s="3">
        <f t="shared" si="4"/>
        <v>109.94069191919193</v>
      </c>
      <c r="D121" s="2">
        <f t="shared" si="5"/>
        <v>27.485172979797984</v>
      </c>
    </row>
    <row r="122" spans="1:4" x14ac:dyDescent="0.25">
      <c r="A122" s="1">
        <f t="shared" si="6"/>
        <v>40756</v>
      </c>
      <c r="B122" s="97">
        <v>145.74973913043476</v>
      </c>
      <c r="C122" s="3">
        <f t="shared" si="4"/>
        <v>123.93746859903381</v>
      </c>
      <c r="D122" s="2">
        <f t="shared" si="5"/>
        <v>30.984367149758452</v>
      </c>
    </row>
    <row r="123" spans="1:4" x14ac:dyDescent="0.25">
      <c r="A123" s="1">
        <f t="shared" si="6"/>
        <v>40787</v>
      </c>
      <c r="B123" s="97">
        <v>174.67872727272723</v>
      </c>
      <c r="C123" s="3">
        <f t="shared" si="4"/>
        <v>144.50904435660956</v>
      </c>
      <c r="D123" s="2">
        <f t="shared" si="5"/>
        <v>36.127261089152391</v>
      </c>
    </row>
    <row r="124" spans="1:4" x14ac:dyDescent="0.25">
      <c r="A124" s="1">
        <f t="shared" si="6"/>
        <v>40817</v>
      </c>
      <c r="B124" s="97">
        <v>166.07785714285717</v>
      </c>
      <c r="C124" s="3">
        <f t="shared" si="4"/>
        <v>162.16877451533972</v>
      </c>
      <c r="D124" s="2">
        <f t="shared" si="5"/>
        <v>40.54219362883493</v>
      </c>
    </row>
    <row r="125" spans="1:4" x14ac:dyDescent="0.25">
      <c r="A125" s="1">
        <f t="shared" si="6"/>
        <v>40848</v>
      </c>
      <c r="B125" s="97">
        <v>167.12640909090908</v>
      </c>
      <c r="C125" s="3">
        <f t="shared" si="4"/>
        <v>169.29433116883115</v>
      </c>
      <c r="D125" s="2">
        <f t="shared" si="5"/>
        <v>42.323582792207787</v>
      </c>
    </row>
    <row r="126" spans="1:4" x14ac:dyDescent="0.25">
      <c r="A126" s="1">
        <f t="shared" si="6"/>
        <v>40878</v>
      </c>
      <c r="B126" s="97">
        <v>157.74536363636366</v>
      </c>
      <c r="C126" s="3">
        <f t="shared" si="4"/>
        <v>163.64987662337663</v>
      </c>
      <c r="D126" s="2">
        <f t="shared" si="5"/>
        <v>40.912469155844157</v>
      </c>
    </row>
    <row r="127" spans="1:4" x14ac:dyDescent="0.25">
      <c r="A127" s="1">
        <f t="shared" si="6"/>
        <v>40909</v>
      </c>
      <c r="B127" s="97">
        <v>155.44731818181816</v>
      </c>
      <c r="C127" s="3">
        <f t="shared" si="4"/>
        <v>160.10636363636362</v>
      </c>
      <c r="D127" s="2">
        <f t="shared" si="5"/>
        <v>40.026590909090906</v>
      </c>
    </row>
    <row r="128" spans="1:4" x14ac:dyDescent="0.25">
      <c r="A128" s="1">
        <f t="shared" si="6"/>
        <v>40940</v>
      </c>
      <c r="B128" s="97">
        <v>138.82738095238096</v>
      </c>
      <c r="C128" s="3">
        <f t="shared" si="4"/>
        <v>150.67335425685425</v>
      </c>
      <c r="D128" s="2">
        <f t="shared" si="5"/>
        <v>37.668338564213563</v>
      </c>
    </row>
    <row r="129" spans="1:4" x14ac:dyDescent="0.25">
      <c r="A129" s="1">
        <f t="shared" si="6"/>
        <v>40969</v>
      </c>
      <c r="B129" s="97">
        <v>124.44795454545455</v>
      </c>
      <c r="C129" s="3">
        <f t="shared" si="4"/>
        <v>139.57421789321788</v>
      </c>
      <c r="D129" s="2">
        <f t="shared" si="5"/>
        <v>34.893554473304469</v>
      </c>
    </row>
    <row r="130" spans="1:4" x14ac:dyDescent="0.25">
      <c r="A130" s="1">
        <f t="shared" si="6"/>
        <v>41000</v>
      </c>
      <c r="B130" s="97">
        <v>127.13842857142858</v>
      </c>
      <c r="C130" s="3">
        <f t="shared" si="4"/>
        <v>130.13792135642134</v>
      </c>
      <c r="D130" s="2">
        <f t="shared" si="5"/>
        <v>32.534480339105336</v>
      </c>
    </row>
    <row r="131" spans="1:4" x14ac:dyDescent="0.25">
      <c r="A131" s="1">
        <f t="shared" si="6"/>
        <v>41030</v>
      </c>
      <c r="B131" s="97">
        <v>144.64239130434783</v>
      </c>
      <c r="C131" s="3">
        <f t="shared" si="4"/>
        <v>132.07625814041032</v>
      </c>
      <c r="D131" s="2">
        <f t="shared" si="5"/>
        <v>33.019064535102579</v>
      </c>
    </row>
    <row r="132" spans="1:4" x14ac:dyDescent="0.25">
      <c r="A132" s="1">
        <f t="shared" si="6"/>
        <v>41061</v>
      </c>
      <c r="B132" s="97">
        <v>158.6273333333333</v>
      </c>
      <c r="C132" s="3">
        <f t="shared" si="4"/>
        <v>143.46938440303657</v>
      </c>
      <c r="D132" s="2">
        <f t="shared" si="5"/>
        <v>35.867346100759143</v>
      </c>
    </row>
    <row r="133" spans="1:4" x14ac:dyDescent="0.25">
      <c r="A133" s="1">
        <f t="shared" si="6"/>
        <v>41091</v>
      </c>
      <c r="B133" s="97">
        <v>145.18550000000002</v>
      </c>
      <c r="C133" s="3">
        <f t="shared" si="4"/>
        <v>149.48507487922703</v>
      </c>
      <c r="D133" s="2">
        <f t="shared" si="5"/>
        <v>37.371268719806757</v>
      </c>
    </row>
    <row r="134" spans="1:4" x14ac:dyDescent="0.25">
      <c r="A134" s="1">
        <f t="shared" si="6"/>
        <v>41122</v>
      </c>
      <c r="B134" s="97">
        <v>128.47260869565216</v>
      </c>
      <c r="C134" s="3">
        <f t="shared" ref="C134:C197" si="7">AVERAGE(B132:B134)</f>
        <v>144.09514734299515</v>
      </c>
      <c r="D134" s="2">
        <f t="shared" si="5"/>
        <v>36.023786835748787</v>
      </c>
    </row>
    <row r="135" spans="1:4" x14ac:dyDescent="0.25">
      <c r="A135" s="1">
        <f t="shared" si="6"/>
        <v>41153</v>
      </c>
      <c r="B135" s="97">
        <v>112.97075</v>
      </c>
      <c r="C135" s="3">
        <f t="shared" si="7"/>
        <v>128.87628623188405</v>
      </c>
      <c r="D135" s="2">
        <f t="shared" ref="D135:D198" si="8">C135/4</f>
        <v>32.219071557971013</v>
      </c>
    </row>
    <row r="136" spans="1:4" x14ac:dyDescent="0.25">
      <c r="A136" s="1">
        <f t="shared" si="6"/>
        <v>41183</v>
      </c>
      <c r="B136" s="97">
        <v>111.21382608695653</v>
      </c>
      <c r="C136" s="3">
        <f t="shared" si="7"/>
        <v>117.55239492753623</v>
      </c>
      <c r="D136" s="2">
        <f t="shared" si="8"/>
        <v>29.388098731884057</v>
      </c>
    </row>
    <row r="137" spans="1:4" x14ac:dyDescent="0.25">
      <c r="A137" s="1">
        <f t="shared" si="6"/>
        <v>41214</v>
      </c>
      <c r="B137" s="97">
        <v>105.33427272727272</v>
      </c>
      <c r="C137" s="3">
        <f t="shared" si="7"/>
        <v>109.83961627140975</v>
      </c>
      <c r="D137" s="2">
        <f t="shared" si="8"/>
        <v>27.459904067852438</v>
      </c>
    </row>
    <row r="138" spans="1:4" x14ac:dyDescent="0.25">
      <c r="A138" s="1">
        <f t="shared" si="6"/>
        <v>41244</v>
      </c>
      <c r="B138" s="97">
        <v>107.694</v>
      </c>
      <c r="C138" s="3">
        <f t="shared" si="7"/>
        <v>108.08069960474309</v>
      </c>
      <c r="D138" s="2">
        <f t="shared" si="8"/>
        <v>27.020174901185772</v>
      </c>
    </row>
    <row r="139" spans="1:4" x14ac:dyDescent="0.25">
      <c r="A139" s="1">
        <f t="shared" si="6"/>
        <v>41275</v>
      </c>
      <c r="B139" s="97">
        <v>108.53486363636362</v>
      </c>
      <c r="C139" s="3">
        <f t="shared" si="7"/>
        <v>107.18771212121213</v>
      </c>
      <c r="D139" s="2">
        <f t="shared" si="8"/>
        <v>26.796928030303032</v>
      </c>
    </row>
    <row r="140" spans="1:4" x14ac:dyDescent="0.25">
      <c r="A140" s="1">
        <f t="shared" si="6"/>
        <v>41306</v>
      </c>
      <c r="B140" s="97">
        <v>122.86579999999999</v>
      </c>
      <c r="C140" s="3">
        <f t="shared" si="7"/>
        <v>113.03155454545454</v>
      </c>
      <c r="D140" s="2">
        <f t="shared" si="8"/>
        <v>28.257888636363635</v>
      </c>
    </row>
    <row r="141" spans="1:4" x14ac:dyDescent="0.25">
      <c r="A141" s="1">
        <f t="shared" si="6"/>
        <v>41334</v>
      </c>
      <c r="B141" s="97">
        <v>131.16723809523808</v>
      </c>
      <c r="C141" s="3">
        <f t="shared" si="7"/>
        <v>120.85596724386723</v>
      </c>
      <c r="D141" s="2">
        <f t="shared" si="8"/>
        <v>30.213991810966807</v>
      </c>
    </row>
    <row r="142" spans="1:4" x14ac:dyDescent="0.25">
      <c r="A142" s="1">
        <f t="shared" si="6"/>
        <v>41365</v>
      </c>
      <c r="B142" s="97">
        <v>121.66390909090909</v>
      </c>
      <c r="C142" s="3">
        <f t="shared" si="7"/>
        <v>125.23231572871572</v>
      </c>
      <c r="D142" s="2">
        <f t="shared" si="8"/>
        <v>31.30807893217893</v>
      </c>
    </row>
    <row r="143" spans="1:4" x14ac:dyDescent="0.25">
      <c r="A143" s="1">
        <f t="shared" si="6"/>
        <v>41395</v>
      </c>
      <c r="B143" s="97">
        <v>122.89717391304347</v>
      </c>
      <c r="C143" s="3">
        <f t="shared" si="7"/>
        <v>125.24277369973022</v>
      </c>
      <c r="D143" s="2">
        <f t="shared" si="8"/>
        <v>31.310693424932555</v>
      </c>
    </row>
    <row r="144" spans="1:4" x14ac:dyDescent="0.25">
      <c r="A144" s="1">
        <f t="shared" si="6"/>
        <v>41426</v>
      </c>
      <c r="B144" s="97">
        <v>173.73859999999999</v>
      </c>
      <c r="C144" s="3">
        <f t="shared" si="7"/>
        <v>139.43322766798417</v>
      </c>
      <c r="D144" s="2">
        <f t="shared" si="8"/>
        <v>34.858306916996042</v>
      </c>
    </row>
    <row r="145" spans="1:4" x14ac:dyDescent="0.25">
      <c r="A145" s="1">
        <f t="shared" si="6"/>
        <v>41456</v>
      </c>
      <c r="B145" s="97">
        <v>185.57395652173912</v>
      </c>
      <c r="C145" s="3">
        <f t="shared" si="7"/>
        <v>160.7365768115942</v>
      </c>
      <c r="D145" s="2">
        <f t="shared" si="8"/>
        <v>40.184144202898551</v>
      </c>
    </row>
    <row r="146" spans="1:4" x14ac:dyDescent="0.25">
      <c r="A146" s="1">
        <f t="shared" si="6"/>
        <v>41487</v>
      </c>
      <c r="B146" s="97">
        <v>195.61777272727269</v>
      </c>
      <c r="C146" s="3">
        <f t="shared" si="7"/>
        <v>184.97677641633729</v>
      </c>
      <c r="D146" s="2">
        <f t="shared" si="8"/>
        <v>46.244194104084322</v>
      </c>
    </row>
    <row r="147" spans="1:4" x14ac:dyDescent="0.25">
      <c r="A147" s="1">
        <f t="shared" si="6"/>
        <v>41518</v>
      </c>
      <c r="B147" s="97">
        <v>176.77547619047624</v>
      </c>
      <c r="C147" s="3">
        <f t="shared" si="7"/>
        <v>185.98906847982934</v>
      </c>
      <c r="D147" s="2">
        <f t="shared" si="8"/>
        <v>46.497267119957336</v>
      </c>
    </row>
    <row r="148" spans="1:4" x14ac:dyDescent="0.25">
      <c r="A148" s="1">
        <f t="shared" si="6"/>
        <v>41548</v>
      </c>
      <c r="B148" s="97">
        <v>160.21682608695647</v>
      </c>
      <c r="C148" s="3">
        <f t="shared" si="7"/>
        <v>177.53669166823511</v>
      </c>
      <c r="D148" s="2">
        <f t="shared" si="8"/>
        <v>44.384172917058777</v>
      </c>
    </row>
    <row r="149" spans="1:4" x14ac:dyDescent="0.25">
      <c r="A149" s="1">
        <f t="shared" si="6"/>
        <v>41579</v>
      </c>
      <c r="B149" s="97">
        <v>197.07109523809527</v>
      </c>
      <c r="C149" s="3">
        <f t="shared" si="7"/>
        <v>178.02113250517598</v>
      </c>
      <c r="D149" s="2">
        <f t="shared" si="8"/>
        <v>44.505283126293996</v>
      </c>
    </row>
    <row r="150" spans="1:4" x14ac:dyDescent="0.25">
      <c r="A150" s="1">
        <f t="shared" si="6"/>
        <v>41609</v>
      </c>
      <c r="B150" s="97">
        <v>190.42263636363634</v>
      </c>
      <c r="C150" s="3">
        <f t="shared" si="7"/>
        <v>182.57018589622939</v>
      </c>
      <c r="D150" s="2">
        <f t="shared" si="8"/>
        <v>45.642546474057347</v>
      </c>
    </row>
    <row r="151" spans="1:4" x14ac:dyDescent="0.25">
      <c r="A151" s="1">
        <f t="shared" si="6"/>
        <v>41640</v>
      </c>
      <c r="B151" s="97">
        <v>198.22230434782603</v>
      </c>
      <c r="C151" s="3">
        <f t="shared" si="7"/>
        <v>195.23867864985255</v>
      </c>
      <c r="D151" s="2">
        <f t="shared" si="8"/>
        <v>48.809669662463136</v>
      </c>
    </row>
    <row r="152" spans="1:4" x14ac:dyDescent="0.25">
      <c r="A152" s="1">
        <f t="shared" si="6"/>
        <v>41671</v>
      </c>
      <c r="B152" s="97">
        <v>184.90429999999998</v>
      </c>
      <c r="C152" s="3">
        <f t="shared" si="7"/>
        <v>191.18308023715409</v>
      </c>
      <c r="D152" s="2">
        <f t="shared" si="8"/>
        <v>47.795770059288522</v>
      </c>
    </row>
    <row r="153" spans="1:4" x14ac:dyDescent="0.25">
      <c r="A153" s="1">
        <f t="shared" si="6"/>
        <v>41699</v>
      </c>
      <c r="B153" s="97">
        <v>173.21547619047618</v>
      </c>
      <c r="C153" s="3">
        <f t="shared" si="7"/>
        <v>185.44736017943407</v>
      </c>
      <c r="D153" s="2">
        <f t="shared" si="8"/>
        <v>46.361840044858518</v>
      </c>
    </row>
    <row r="154" spans="1:4" x14ac:dyDescent="0.25">
      <c r="A154" s="1">
        <f t="shared" si="6"/>
        <v>41730</v>
      </c>
      <c r="B154" s="97">
        <v>157.73322727272728</v>
      </c>
      <c r="C154" s="3">
        <f t="shared" si="7"/>
        <v>171.95100115440115</v>
      </c>
      <c r="D154" s="2">
        <f t="shared" si="8"/>
        <v>42.987750288600289</v>
      </c>
    </row>
    <row r="155" spans="1:4" x14ac:dyDescent="0.25">
      <c r="A155" s="1">
        <f t="shared" si="6"/>
        <v>41760</v>
      </c>
      <c r="B155" s="97">
        <v>149.29690476190473</v>
      </c>
      <c r="C155" s="3">
        <f t="shared" si="7"/>
        <v>160.08186940836939</v>
      </c>
      <c r="D155" s="2">
        <f t="shared" si="8"/>
        <v>40.020467352092346</v>
      </c>
    </row>
    <row r="156" spans="1:4" x14ac:dyDescent="0.25">
      <c r="A156" s="1">
        <f t="shared" si="6"/>
        <v>41791</v>
      </c>
      <c r="B156" s="97">
        <v>139.59123809523811</v>
      </c>
      <c r="C156" s="3">
        <f t="shared" si="7"/>
        <v>148.87379004329003</v>
      </c>
      <c r="D156" s="2">
        <f t="shared" si="8"/>
        <v>37.218447510822507</v>
      </c>
    </row>
    <row r="157" spans="1:4" x14ac:dyDescent="0.25">
      <c r="A157" s="1">
        <f t="shared" si="6"/>
        <v>41821</v>
      </c>
      <c r="B157" s="97">
        <v>144.38713043478262</v>
      </c>
      <c r="C157" s="3">
        <f t="shared" si="7"/>
        <v>144.4250910973085</v>
      </c>
      <c r="D157" s="2">
        <f t="shared" si="8"/>
        <v>36.106272774327124</v>
      </c>
    </row>
    <row r="158" spans="1:4" x14ac:dyDescent="0.25">
      <c r="A158" s="1">
        <f t="shared" si="6"/>
        <v>41852</v>
      </c>
      <c r="B158" s="97">
        <v>149.31309523809526</v>
      </c>
      <c r="C158" s="3">
        <f t="shared" si="7"/>
        <v>144.43048792270531</v>
      </c>
      <c r="D158" s="2">
        <f t="shared" si="8"/>
        <v>36.107621980676328</v>
      </c>
    </row>
    <row r="159" spans="1:4" x14ac:dyDescent="0.25">
      <c r="A159" s="1">
        <f t="shared" si="6"/>
        <v>41883</v>
      </c>
      <c r="B159" s="97">
        <v>143.81327272727273</v>
      </c>
      <c r="C159" s="3">
        <f t="shared" si="7"/>
        <v>145.83783280005022</v>
      </c>
      <c r="D159" s="2">
        <f t="shared" si="8"/>
        <v>36.459458200012556</v>
      </c>
    </row>
    <row r="160" spans="1:4" x14ac:dyDescent="0.25">
      <c r="A160" s="1">
        <f t="shared" si="6"/>
        <v>41913</v>
      </c>
      <c r="B160" s="97">
        <v>162.12356521739133</v>
      </c>
      <c r="C160" s="3">
        <f t="shared" si="7"/>
        <v>151.74997772758644</v>
      </c>
      <c r="D160" s="2">
        <f t="shared" si="8"/>
        <v>37.93749443189661</v>
      </c>
    </row>
    <row r="161" spans="1:4" x14ac:dyDescent="0.25">
      <c r="A161" s="1">
        <f t="shared" si="6"/>
        <v>41944</v>
      </c>
      <c r="B161" s="97">
        <v>167.93869999999998</v>
      </c>
      <c r="C161" s="3">
        <f t="shared" si="7"/>
        <v>157.95851264822133</v>
      </c>
      <c r="D161" s="2">
        <f t="shared" si="8"/>
        <v>39.489628162055332</v>
      </c>
    </row>
    <row r="162" spans="1:4" x14ac:dyDescent="0.25">
      <c r="A162" s="1">
        <f t="shared" si="6"/>
        <v>41974</v>
      </c>
      <c r="B162" s="97">
        <v>188.8206086956522</v>
      </c>
      <c r="C162" s="3">
        <f t="shared" si="7"/>
        <v>172.96095797101452</v>
      </c>
      <c r="D162" s="2">
        <f t="shared" si="8"/>
        <v>43.240239492753631</v>
      </c>
    </row>
    <row r="163" spans="1:4" x14ac:dyDescent="0.25">
      <c r="A163" s="1">
        <f t="shared" si="6"/>
        <v>42005</v>
      </c>
      <c r="B163" s="97">
        <v>208.38390909090913</v>
      </c>
      <c r="C163" s="3">
        <f t="shared" si="7"/>
        <v>188.38107259552044</v>
      </c>
      <c r="D163" s="2">
        <f t="shared" si="8"/>
        <v>47.095268148880109</v>
      </c>
    </row>
    <row r="164" spans="1:4" x14ac:dyDescent="0.25">
      <c r="A164" s="1">
        <f t="shared" si="6"/>
        <v>42036</v>
      </c>
      <c r="B164" s="97">
        <v>237.39534999999995</v>
      </c>
      <c r="C164" s="3">
        <f t="shared" si="7"/>
        <v>211.53328926218708</v>
      </c>
      <c r="D164" s="2">
        <f t="shared" si="8"/>
        <v>52.883322315546771</v>
      </c>
    </row>
    <row r="165" spans="1:4" x14ac:dyDescent="0.25">
      <c r="A165" s="1">
        <f t="shared" si="6"/>
        <v>42064</v>
      </c>
      <c r="B165" s="97">
        <v>280.49381818181814</v>
      </c>
      <c r="C165" s="3">
        <f t="shared" si="7"/>
        <v>242.09102575757575</v>
      </c>
      <c r="D165" s="2">
        <f t="shared" si="8"/>
        <v>60.522756439393937</v>
      </c>
    </row>
    <row r="166" spans="1:4" x14ac:dyDescent="0.25">
      <c r="A166" s="1">
        <f t="shared" si="6"/>
        <v>42095</v>
      </c>
      <c r="B166" s="97">
        <v>240.95309090909089</v>
      </c>
      <c r="C166" s="3">
        <f t="shared" si="7"/>
        <v>252.94741969696966</v>
      </c>
      <c r="D166" s="2">
        <f t="shared" si="8"/>
        <v>63.236854924242415</v>
      </c>
    </row>
    <row r="167" spans="1:4" x14ac:dyDescent="0.25">
      <c r="A167" s="1">
        <f t="shared" ref="A167:A230" si="9">EDATE(A166,1)</f>
        <v>42125</v>
      </c>
      <c r="B167" s="97">
        <v>230.80985714285717</v>
      </c>
      <c r="C167" s="3">
        <f t="shared" si="7"/>
        <v>250.75225541125539</v>
      </c>
      <c r="D167" s="2">
        <f t="shared" si="8"/>
        <v>62.688063852813848</v>
      </c>
    </row>
    <row r="168" spans="1:4" x14ac:dyDescent="0.25">
      <c r="A168" s="1">
        <f t="shared" si="9"/>
        <v>42156</v>
      </c>
      <c r="B168" s="97">
        <v>246.45245454545457</v>
      </c>
      <c r="C168" s="3">
        <f t="shared" si="7"/>
        <v>239.40513419913421</v>
      </c>
      <c r="D168" s="2">
        <f t="shared" si="8"/>
        <v>59.851283549783552</v>
      </c>
    </row>
    <row r="169" spans="1:4" x14ac:dyDescent="0.25">
      <c r="A169" s="1">
        <f t="shared" si="9"/>
        <v>42186</v>
      </c>
      <c r="B169" s="97">
        <v>270.02260869565214</v>
      </c>
      <c r="C169" s="3">
        <f t="shared" si="7"/>
        <v>249.0949734613213</v>
      </c>
      <c r="D169" s="2">
        <f t="shared" si="8"/>
        <v>62.273743365330326</v>
      </c>
    </row>
    <row r="170" spans="1:4" x14ac:dyDescent="0.25">
      <c r="A170" s="1">
        <f t="shared" si="9"/>
        <v>42217</v>
      </c>
      <c r="B170" s="97">
        <v>320.67652380952387</v>
      </c>
      <c r="C170" s="3">
        <f t="shared" si="7"/>
        <v>279.05052901687685</v>
      </c>
      <c r="D170" s="2">
        <f t="shared" si="8"/>
        <v>69.762632254219213</v>
      </c>
    </row>
    <row r="171" spans="1:4" x14ac:dyDescent="0.25">
      <c r="A171" s="1">
        <f t="shared" si="9"/>
        <v>42248</v>
      </c>
      <c r="B171" s="97">
        <v>416.56877272727257</v>
      </c>
      <c r="C171" s="3">
        <f t="shared" si="7"/>
        <v>335.75596841081619</v>
      </c>
      <c r="D171" s="2">
        <f t="shared" si="8"/>
        <v>83.938992102704049</v>
      </c>
    </row>
    <row r="172" spans="1:4" x14ac:dyDescent="0.25">
      <c r="A172" s="1">
        <f t="shared" si="9"/>
        <v>42278</v>
      </c>
      <c r="B172" s="97">
        <v>441.5736363636363</v>
      </c>
      <c r="C172" s="3">
        <f t="shared" si="7"/>
        <v>392.93964430014421</v>
      </c>
      <c r="D172" s="2">
        <f t="shared" si="8"/>
        <v>98.234911075036052</v>
      </c>
    </row>
    <row r="173" spans="1:4" x14ac:dyDescent="0.25">
      <c r="A173" s="1">
        <f t="shared" si="9"/>
        <v>42309</v>
      </c>
      <c r="B173" s="97">
        <v>414.56276190476194</v>
      </c>
      <c r="C173" s="3">
        <f t="shared" si="7"/>
        <v>424.23505699855696</v>
      </c>
      <c r="D173" s="2">
        <f t="shared" si="8"/>
        <v>106.05876424963924</v>
      </c>
    </row>
    <row r="174" spans="1:4" x14ac:dyDescent="0.25">
      <c r="A174" s="1">
        <f t="shared" si="9"/>
        <v>42339</v>
      </c>
      <c r="B174" s="97">
        <v>474.86752173913044</v>
      </c>
      <c r="C174" s="3">
        <f t="shared" si="7"/>
        <v>443.66797333584287</v>
      </c>
      <c r="D174" s="2">
        <f t="shared" si="8"/>
        <v>110.91699333396072</v>
      </c>
    </row>
    <row r="175" spans="1:4" x14ac:dyDescent="0.25">
      <c r="A175" s="1">
        <f t="shared" si="9"/>
        <v>42370</v>
      </c>
      <c r="B175" s="97">
        <v>487.81020000000001</v>
      </c>
      <c r="C175" s="3">
        <f t="shared" si="7"/>
        <v>459.08016121463078</v>
      </c>
      <c r="D175" s="2">
        <f t="shared" si="8"/>
        <v>114.77004030365769</v>
      </c>
    </row>
    <row r="176" spans="1:4" x14ac:dyDescent="0.25">
      <c r="A176" s="1">
        <f t="shared" si="9"/>
        <v>42401</v>
      </c>
      <c r="B176" s="97">
        <v>475.10628571428578</v>
      </c>
      <c r="C176" s="3">
        <f t="shared" si="7"/>
        <v>479.26133581780545</v>
      </c>
      <c r="D176" s="2">
        <f t="shared" si="8"/>
        <v>119.81533395445136</v>
      </c>
    </row>
    <row r="177" spans="1:4" x14ac:dyDescent="0.25">
      <c r="A177" s="1">
        <f t="shared" si="9"/>
        <v>42430</v>
      </c>
      <c r="B177" s="97">
        <v>397.58995652173917</v>
      </c>
      <c r="C177" s="3">
        <f t="shared" si="7"/>
        <v>453.5021474120083</v>
      </c>
      <c r="D177" s="2">
        <f t="shared" si="8"/>
        <v>113.37553685300207</v>
      </c>
    </row>
    <row r="178" spans="1:4" x14ac:dyDescent="0.25">
      <c r="A178" s="1">
        <f t="shared" si="9"/>
        <v>42461</v>
      </c>
      <c r="B178" s="97">
        <v>357.44623809523807</v>
      </c>
      <c r="C178" s="3">
        <f t="shared" si="7"/>
        <v>410.04749344375432</v>
      </c>
      <c r="D178" s="2">
        <f t="shared" si="8"/>
        <v>102.51187336093858</v>
      </c>
    </row>
    <row r="179" spans="1:4" x14ac:dyDescent="0.25">
      <c r="A179" s="1">
        <f t="shared" si="9"/>
        <v>42491</v>
      </c>
      <c r="B179" s="97">
        <v>343.58231818181821</v>
      </c>
      <c r="C179" s="3">
        <f t="shared" si="7"/>
        <v>366.20617093293185</v>
      </c>
      <c r="D179" s="2">
        <f t="shared" si="8"/>
        <v>91.551542733232964</v>
      </c>
    </row>
    <row r="180" spans="1:4" x14ac:dyDescent="0.25">
      <c r="A180" s="1">
        <f t="shared" si="9"/>
        <v>42522</v>
      </c>
      <c r="B180" s="97">
        <v>338.51177272727273</v>
      </c>
      <c r="C180" s="3">
        <f t="shared" si="7"/>
        <v>346.51344300144302</v>
      </c>
      <c r="D180" s="2">
        <f t="shared" si="8"/>
        <v>86.628360750360756</v>
      </c>
    </row>
    <row r="181" spans="1:4" x14ac:dyDescent="0.25">
      <c r="A181" s="1">
        <f t="shared" si="9"/>
        <v>42552</v>
      </c>
      <c r="B181" s="97">
        <v>299.44004761904768</v>
      </c>
      <c r="C181" s="3">
        <f t="shared" si="7"/>
        <v>327.17804617604617</v>
      </c>
      <c r="D181" s="2">
        <f t="shared" si="8"/>
        <v>81.794511544011542</v>
      </c>
    </row>
    <row r="182" spans="1:4" x14ac:dyDescent="0.25">
      <c r="A182" s="1">
        <f t="shared" si="9"/>
        <v>42583</v>
      </c>
      <c r="B182" s="97">
        <v>263.8656086956521</v>
      </c>
      <c r="C182" s="3">
        <f t="shared" si="7"/>
        <v>300.6058096806575</v>
      </c>
      <c r="D182" s="2">
        <f t="shared" si="8"/>
        <v>75.151452420164375</v>
      </c>
    </row>
    <row r="183" spans="1:4" x14ac:dyDescent="0.25">
      <c r="A183" s="1">
        <f t="shared" si="9"/>
        <v>42614</v>
      </c>
      <c r="B183" s="97">
        <v>265.94409090909085</v>
      </c>
      <c r="C183" s="3">
        <f t="shared" si="7"/>
        <v>276.41658240793021</v>
      </c>
      <c r="D183" s="2">
        <f t="shared" si="8"/>
        <v>69.104145601982552</v>
      </c>
    </row>
    <row r="184" spans="1:4" x14ac:dyDescent="0.25">
      <c r="A184" s="1">
        <f t="shared" si="9"/>
        <v>42644</v>
      </c>
      <c r="B184" s="97">
        <v>268.81304761904761</v>
      </c>
      <c r="C184" s="3">
        <f t="shared" si="7"/>
        <v>266.2075824079302</v>
      </c>
      <c r="D184" s="2">
        <f t="shared" si="8"/>
        <v>66.551895601982551</v>
      </c>
    </row>
    <row r="185" spans="1:4" x14ac:dyDescent="0.25">
      <c r="A185" s="1">
        <f t="shared" si="9"/>
        <v>42675</v>
      </c>
      <c r="B185" s="97">
        <v>297.03627272727277</v>
      </c>
      <c r="C185" s="3">
        <f t="shared" si="7"/>
        <v>277.26447041847041</v>
      </c>
      <c r="D185" s="2">
        <f t="shared" si="8"/>
        <v>69.316117604617602</v>
      </c>
    </row>
    <row r="186" spans="1:4" x14ac:dyDescent="0.25">
      <c r="A186" s="1">
        <f t="shared" si="9"/>
        <v>42705</v>
      </c>
      <c r="B186" s="97">
        <v>292.57414285714287</v>
      </c>
      <c r="C186" s="3">
        <f t="shared" si="7"/>
        <v>286.14115440115444</v>
      </c>
      <c r="D186" s="2">
        <f t="shared" si="8"/>
        <v>71.535288600288609</v>
      </c>
    </row>
    <row r="187" spans="1:4" x14ac:dyDescent="0.25">
      <c r="A187" s="1">
        <f t="shared" si="9"/>
        <v>42736</v>
      </c>
      <c r="B187" s="97">
        <v>256.94268181818182</v>
      </c>
      <c r="C187" s="3">
        <f t="shared" si="7"/>
        <v>282.18436580086586</v>
      </c>
      <c r="D187" s="2">
        <f t="shared" si="8"/>
        <v>70.546091450216466</v>
      </c>
    </row>
    <row r="188" spans="1:4" x14ac:dyDescent="0.25">
      <c r="A188" s="1">
        <f t="shared" si="9"/>
        <v>42767</v>
      </c>
      <c r="B188" s="97">
        <v>229.56659999999997</v>
      </c>
      <c r="C188" s="3">
        <f t="shared" si="7"/>
        <v>259.69447489177486</v>
      </c>
      <c r="D188" s="2">
        <f t="shared" si="8"/>
        <v>64.923618722943715</v>
      </c>
    </row>
    <row r="189" spans="1:4" x14ac:dyDescent="0.25">
      <c r="A189" s="1">
        <f t="shared" si="9"/>
        <v>42795</v>
      </c>
      <c r="B189" s="97">
        <v>228.34747826086962</v>
      </c>
      <c r="C189" s="3">
        <f t="shared" si="7"/>
        <v>238.28558669301711</v>
      </c>
      <c r="D189" s="2">
        <f t="shared" si="8"/>
        <v>59.571396673254277</v>
      </c>
    </row>
    <row r="190" spans="1:4" x14ac:dyDescent="0.25">
      <c r="A190" s="1">
        <f t="shared" si="9"/>
        <v>42826</v>
      </c>
      <c r="B190" s="97">
        <v>223.46799999999999</v>
      </c>
      <c r="C190" s="3">
        <f t="shared" si="7"/>
        <v>227.12735942028985</v>
      </c>
      <c r="D190" s="2">
        <f t="shared" si="8"/>
        <v>56.781839855072462</v>
      </c>
    </row>
    <row r="191" spans="1:4" x14ac:dyDescent="0.25">
      <c r="A191" s="1">
        <f t="shared" si="9"/>
        <v>42856</v>
      </c>
      <c r="B191" s="97">
        <v>224.08454545454549</v>
      </c>
      <c r="C191" s="3">
        <f t="shared" si="7"/>
        <v>225.30000790513836</v>
      </c>
      <c r="D191" s="2">
        <f t="shared" si="8"/>
        <v>56.325001976284589</v>
      </c>
    </row>
    <row r="192" spans="1:4" x14ac:dyDescent="0.25">
      <c r="A192" s="1">
        <f t="shared" si="9"/>
        <v>42887</v>
      </c>
      <c r="B192" s="97">
        <v>238.64827272727277</v>
      </c>
      <c r="C192" s="3">
        <f t="shared" si="7"/>
        <v>228.73360606060609</v>
      </c>
      <c r="D192" s="2">
        <f t="shared" si="8"/>
        <v>57.183401515151523</v>
      </c>
    </row>
    <row r="193" spans="1:4" x14ac:dyDescent="0.25">
      <c r="A193" s="1">
        <f t="shared" si="9"/>
        <v>42917</v>
      </c>
      <c r="B193" s="97">
        <v>225.33957142857145</v>
      </c>
      <c r="C193" s="3">
        <f t="shared" si="7"/>
        <v>229.35746320346325</v>
      </c>
      <c r="D193" s="2">
        <f t="shared" si="8"/>
        <v>57.339365800865814</v>
      </c>
    </row>
    <row r="194" spans="1:4" x14ac:dyDescent="0.25">
      <c r="A194" s="1">
        <f t="shared" si="9"/>
        <v>42948</v>
      </c>
      <c r="B194" s="97">
        <v>201.10504347826082</v>
      </c>
      <c r="C194" s="3">
        <f t="shared" si="7"/>
        <v>221.69762921136831</v>
      </c>
      <c r="D194" s="2">
        <f t="shared" si="8"/>
        <v>55.424407302842077</v>
      </c>
    </row>
    <row r="195" spans="1:4" x14ac:dyDescent="0.25">
      <c r="A195" s="1">
        <f t="shared" si="9"/>
        <v>42979</v>
      </c>
      <c r="B195" s="97">
        <v>190.58457142857145</v>
      </c>
      <c r="C195" s="3">
        <f t="shared" si="7"/>
        <v>205.67639544513455</v>
      </c>
      <c r="D195" s="2">
        <f t="shared" si="8"/>
        <v>51.419098861283636</v>
      </c>
    </row>
    <row r="196" spans="1:4" x14ac:dyDescent="0.25">
      <c r="A196" s="1">
        <f t="shared" si="9"/>
        <v>43009</v>
      </c>
      <c r="B196" s="97">
        <v>179.36540909090908</v>
      </c>
      <c r="C196" s="3">
        <f t="shared" si="7"/>
        <v>190.35167466591381</v>
      </c>
      <c r="D196" s="2">
        <f t="shared" si="8"/>
        <v>47.587918666478451</v>
      </c>
    </row>
    <row r="197" spans="1:4" x14ac:dyDescent="0.25">
      <c r="A197" s="1">
        <f t="shared" si="9"/>
        <v>43040</v>
      </c>
      <c r="B197" s="97">
        <v>174.50863636363641</v>
      </c>
      <c r="C197" s="3">
        <f t="shared" si="7"/>
        <v>181.48620562770566</v>
      </c>
      <c r="D197" s="2">
        <f t="shared" si="8"/>
        <v>45.371551406926415</v>
      </c>
    </row>
    <row r="198" spans="1:4" x14ac:dyDescent="0.25">
      <c r="A198" s="1">
        <f t="shared" si="9"/>
        <v>43070</v>
      </c>
      <c r="B198" s="97">
        <v>165.01910000000004</v>
      </c>
      <c r="C198" s="3">
        <f t="shared" ref="C198:C232" si="10">AVERAGE(B196:B198)</f>
        <v>172.96438181818181</v>
      </c>
      <c r="D198" s="2">
        <f t="shared" si="8"/>
        <v>43.241095454545452</v>
      </c>
    </row>
    <row r="199" spans="1:4" x14ac:dyDescent="0.25">
      <c r="A199" s="1">
        <f t="shared" si="9"/>
        <v>43101</v>
      </c>
      <c r="B199" s="97">
        <v>147.24459090909093</v>
      </c>
      <c r="C199" s="3">
        <f t="shared" si="10"/>
        <v>162.25744242424244</v>
      </c>
      <c r="D199" s="2">
        <f t="shared" ref="D199:D246" si="11">C199/4</f>
        <v>40.56436060606061</v>
      </c>
    </row>
    <row r="200" spans="1:4" x14ac:dyDescent="0.25">
      <c r="A200" s="1">
        <f t="shared" si="9"/>
        <v>43132</v>
      </c>
      <c r="B200" s="97">
        <v>157.32180000000002</v>
      </c>
      <c r="C200" s="3">
        <f t="shared" si="10"/>
        <v>156.52849696969702</v>
      </c>
      <c r="D200" s="2">
        <f t="shared" si="11"/>
        <v>39.132124242424254</v>
      </c>
    </row>
    <row r="201" spans="1:4" x14ac:dyDescent="0.25">
      <c r="A201" s="1">
        <f t="shared" si="9"/>
        <v>43160</v>
      </c>
      <c r="B201" s="97">
        <v>156.16419047619047</v>
      </c>
      <c r="C201" s="3">
        <f t="shared" si="10"/>
        <v>153.57686046176048</v>
      </c>
      <c r="D201" s="2">
        <f t="shared" si="11"/>
        <v>38.394215115440119</v>
      </c>
    </row>
    <row r="202" spans="1:4" x14ac:dyDescent="0.25">
      <c r="A202" s="1">
        <f t="shared" si="9"/>
        <v>43191</v>
      </c>
      <c r="B202" s="97">
        <v>168.1492380952381</v>
      </c>
      <c r="C202" s="3">
        <f t="shared" si="10"/>
        <v>160.54507619047621</v>
      </c>
      <c r="D202" s="2">
        <f t="shared" si="11"/>
        <v>40.136269047619052</v>
      </c>
    </row>
    <row r="203" spans="1:4" x14ac:dyDescent="0.25">
      <c r="A203" s="1">
        <f t="shared" si="9"/>
        <v>43221</v>
      </c>
      <c r="B203" s="97">
        <v>193.795652173913</v>
      </c>
      <c r="C203" s="3">
        <f t="shared" si="10"/>
        <v>172.70302691511384</v>
      </c>
      <c r="D203" s="2">
        <f t="shared" si="11"/>
        <v>43.17575672877846</v>
      </c>
    </row>
    <row r="204" spans="1:4" x14ac:dyDescent="0.25">
      <c r="A204" s="1">
        <f t="shared" si="9"/>
        <v>43252</v>
      </c>
      <c r="B204" s="97">
        <v>260.3218571429</v>
      </c>
      <c r="C204" s="3">
        <f t="shared" si="10"/>
        <v>207.42224913735035</v>
      </c>
      <c r="D204" s="2">
        <f t="shared" si="11"/>
        <v>51.855562284337587</v>
      </c>
    </row>
    <row r="205" spans="1:4" x14ac:dyDescent="0.25">
      <c r="A205" s="1">
        <f t="shared" si="9"/>
        <v>43282</v>
      </c>
      <c r="B205" s="97">
        <v>239.7647727273</v>
      </c>
      <c r="C205" s="3">
        <f t="shared" si="10"/>
        <v>231.29409401470434</v>
      </c>
      <c r="D205" s="2">
        <f t="shared" si="11"/>
        <v>57.823523503676086</v>
      </c>
    </row>
    <row r="206" spans="1:4" x14ac:dyDescent="0.25">
      <c r="A206" s="1">
        <f t="shared" si="9"/>
        <v>43313</v>
      </c>
      <c r="B206" s="97">
        <v>250.7888695652</v>
      </c>
      <c r="C206" s="3">
        <f t="shared" si="10"/>
        <v>250.29183314513332</v>
      </c>
      <c r="D206" s="2">
        <f t="shared" si="11"/>
        <v>62.572958286283331</v>
      </c>
    </row>
    <row r="207" spans="1:4" x14ac:dyDescent="0.25">
      <c r="A207" s="1">
        <f t="shared" si="9"/>
        <v>43344</v>
      </c>
      <c r="B207" s="97">
        <v>280.06725</v>
      </c>
      <c r="C207" s="3">
        <f t="shared" si="10"/>
        <v>256.87363076416665</v>
      </c>
      <c r="D207" s="2">
        <f t="shared" si="11"/>
        <v>64.218407691041662</v>
      </c>
    </row>
    <row r="208" spans="1:4" x14ac:dyDescent="0.25">
      <c r="A208" s="1">
        <f t="shared" si="9"/>
        <v>43374</v>
      </c>
      <c r="B208" s="97">
        <v>224.7425217391</v>
      </c>
      <c r="C208" s="3">
        <f t="shared" si="10"/>
        <v>251.86621376810001</v>
      </c>
      <c r="D208" s="2">
        <f t="shared" si="11"/>
        <v>62.966553442025003</v>
      </c>
    </row>
    <row r="209" spans="1:4" x14ac:dyDescent="0.25">
      <c r="A209" s="1">
        <f t="shared" si="9"/>
        <v>43405</v>
      </c>
      <c r="B209" s="97">
        <v>207.01163636359999</v>
      </c>
      <c r="C209" s="3">
        <f t="shared" si="10"/>
        <v>237.27380270090001</v>
      </c>
      <c r="D209" s="2">
        <f t="shared" si="11"/>
        <v>59.318450675225002</v>
      </c>
    </row>
    <row r="210" spans="1:4" x14ac:dyDescent="0.25">
      <c r="A210" s="1">
        <f t="shared" si="9"/>
        <v>43435</v>
      </c>
      <c r="B210" s="97">
        <v>207.46575000000001</v>
      </c>
      <c r="C210" s="3">
        <f t="shared" si="10"/>
        <v>213.07330270089997</v>
      </c>
      <c r="D210" s="2">
        <f t="shared" si="11"/>
        <v>53.268325675224993</v>
      </c>
    </row>
    <row r="211" spans="1:4" x14ac:dyDescent="0.25">
      <c r="A211" s="1">
        <f t="shared" si="9"/>
        <v>43466</v>
      </c>
      <c r="B211" s="97">
        <v>180.71977272730001</v>
      </c>
      <c r="C211" s="3">
        <f t="shared" si="10"/>
        <v>198.3990530303</v>
      </c>
      <c r="D211" s="2">
        <f t="shared" si="11"/>
        <v>49.599763257574999</v>
      </c>
    </row>
    <row r="212" spans="1:4" x14ac:dyDescent="0.25">
      <c r="A212" s="1">
        <f t="shared" si="9"/>
        <v>43497</v>
      </c>
      <c r="B212" s="97">
        <v>165.01765</v>
      </c>
      <c r="C212" s="3">
        <f t="shared" si="10"/>
        <v>184.40105757576669</v>
      </c>
      <c r="D212" s="2">
        <f t="shared" si="11"/>
        <v>46.100264393941671</v>
      </c>
    </row>
    <row r="213" spans="1:4" x14ac:dyDescent="0.25">
      <c r="A213" s="1">
        <f t="shared" si="9"/>
        <v>43525</v>
      </c>
      <c r="B213" s="97">
        <v>164.67295238099999</v>
      </c>
      <c r="C213" s="3">
        <f t="shared" si="10"/>
        <v>170.13679170276666</v>
      </c>
      <c r="D213" s="2">
        <f t="shared" si="11"/>
        <v>42.534197925691664</v>
      </c>
    </row>
    <row r="214" spans="1:4" x14ac:dyDescent="0.25">
      <c r="A214" s="1">
        <f t="shared" si="9"/>
        <v>43556</v>
      </c>
      <c r="B214" s="97">
        <v>171.58040909089999</v>
      </c>
      <c r="C214" s="3">
        <f t="shared" si="10"/>
        <v>167.09033715729998</v>
      </c>
      <c r="D214" s="2">
        <f t="shared" si="11"/>
        <v>41.772584289324996</v>
      </c>
    </row>
    <row r="215" spans="1:4" x14ac:dyDescent="0.25">
      <c r="A215" s="1">
        <f t="shared" si="9"/>
        <v>43586</v>
      </c>
      <c r="B215" s="97">
        <v>177.559</v>
      </c>
      <c r="C215" s="3">
        <f t="shared" si="10"/>
        <v>171.27078715729999</v>
      </c>
      <c r="D215" s="2">
        <f t="shared" si="11"/>
        <v>42.817696789324998</v>
      </c>
    </row>
    <row r="216" spans="1:4" x14ac:dyDescent="0.25">
      <c r="A216" s="1">
        <f t="shared" si="9"/>
        <v>43617</v>
      </c>
      <c r="B216" s="97">
        <v>162.05095</v>
      </c>
      <c r="C216" s="3">
        <f t="shared" si="10"/>
        <v>170.39678636363334</v>
      </c>
      <c r="D216" s="2">
        <f t="shared" si="11"/>
        <v>42.599196590908335</v>
      </c>
    </row>
    <row r="217" spans="1:4" x14ac:dyDescent="0.25">
      <c r="A217" s="1">
        <f t="shared" si="9"/>
        <v>43647</v>
      </c>
      <c r="B217" s="97">
        <v>133.2483043478</v>
      </c>
      <c r="C217" s="3">
        <f t="shared" si="10"/>
        <v>157.61941811593334</v>
      </c>
      <c r="D217" s="2">
        <f t="shared" si="11"/>
        <v>39.404854528983336</v>
      </c>
    </row>
    <row r="218" spans="1:4" x14ac:dyDescent="0.25">
      <c r="A218" s="1">
        <f t="shared" si="9"/>
        <v>43678</v>
      </c>
      <c r="B218" s="97">
        <v>137.12727272730001</v>
      </c>
      <c r="C218" s="3">
        <f t="shared" si="10"/>
        <v>144.1421756917</v>
      </c>
      <c r="D218" s="2">
        <f t="shared" si="11"/>
        <v>36.035543922925001</v>
      </c>
    </row>
    <row r="219" spans="1:4" x14ac:dyDescent="0.25">
      <c r="A219" s="1">
        <f t="shared" si="9"/>
        <v>43709</v>
      </c>
      <c r="B219" s="97">
        <v>127.80500000000001</v>
      </c>
      <c r="C219" s="3">
        <f t="shared" si="10"/>
        <v>132.72685902503335</v>
      </c>
      <c r="D219" s="2">
        <f t="shared" si="11"/>
        <v>33.181714756258337</v>
      </c>
    </row>
    <row r="220" spans="1:4" x14ac:dyDescent="0.25">
      <c r="A220" s="1">
        <f t="shared" si="9"/>
        <v>43739</v>
      </c>
      <c r="B220" s="97">
        <v>130.7624782609</v>
      </c>
      <c r="C220" s="3">
        <f t="shared" si="10"/>
        <v>131.89825032939999</v>
      </c>
      <c r="D220" s="2">
        <f t="shared" si="11"/>
        <v>32.974562582349996</v>
      </c>
    </row>
    <row r="221" spans="1:4" x14ac:dyDescent="0.25">
      <c r="A221" s="1">
        <f t="shared" si="9"/>
        <v>43770</v>
      </c>
      <c r="B221" s="97">
        <v>121.85599999999999</v>
      </c>
      <c r="C221" s="3">
        <f t="shared" si="10"/>
        <v>126.80782608696666</v>
      </c>
      <c r="D221" s="2">
        <f t="shared" si="11"/>
        <v>31.701956521741664</v>
      </c>
    </row>
    <row r="222" spans="1:4" x14ac:dyDescent="0.25">
      <c r="A222" s="1">
        <f t="shared" si="9"/>
        <v>43800</v>
      </c>
      <c r="B222" s="97">
        <v>107.694</v>
      </c>
      <c r="C222" s="3">
        <f t="shared" si="10"/>
        <v>120.10415942029999</v>
      </c>
      <c r="D222" s="2">
        <f t="shared" si="11"/>
        <v>30.026039855074998</v>
      </c>
    </row>
    <row r="223" spans="1:4" x14ac:dyDescent="0.25">
      <c r="A223" s="1">
        <f t="shared" si="9"/>
        <v>43831</v>
      </c>
      <c r="B223" s="97">
        <v>99.156999999999996</v>
      </c>
      <c r="C223" s="3">
        <f t="shared" si="10"/>
        <v>109.569</v>
      </c>
      <c r="D223" s="2">
        <f t="shared" si="11"/>
        <v>27.392250000000001</v>
      </c>
    </row>
    <row r="224" spans="1:4" x14ac:dyDescent="0.25">
      <c r="A224" s="1">
        <f t="shared" si="9"/>
        <v>43862</v>
      </c>
      <c r="B224" s="97">
        <v>100.47</v>
      </c>
      <c r="C224" s="3">
        <f t="shared" si="10"/>
        <v>102.44033333333334</v>
      </c>
      <c r="D224" s="2">
        <f t="shared" si="11"/>
        <v>25.610083333333336</v>
      </c>
    </row>
    <row r="225" spans="1:4" x14ac:dyDescent="0.25">
      <c r="A225" s="1">
        <f t="shared" si="9"/>
        <v>43891</v>
      </c>
      <c r="B225" s="97">
        <v>245.952</v>
      </c>
      <c r="C225" s="3">
        <f t="shared" si="10"/>
        <v>148.52633333333333</v>
      </c>
      <c r="D225" s="2">
        <f t="shared" si="11"/>
        <v>37.131583333333332</v>
      </c>
    </row>
    <row r="226" spans="1:4" x14ac:dyDescent="0.25">
      <c r="A226" s="1">
        <f t="shared" si="9"/>
        <v>43922</v>
      </c>
      <c r="B226" s="97">
        <v>314.55399999999997</v>
      </c>
      <c r="C226" s="3">
        <f t="shared" si="10"/>
        <v>220.32533333333333</v>
      </c>
      <c r="D226" s="2">
        <f t="shared" si="11"/>
        <v>55.081333333333333</v>
      </c>
    </row>
    <row r="227" spans="1:4" x14ac:dyDescent="0.25">
      <c r="A227" s="1">
        <f t="shared" si="9"/>
        <v>43952</v>
      </c>
      <c r="B227" s="97">
        <v>314.92500000000001</v>
      </c>
      <c r="C227" s="3">
        <f t="shared" si="10"/>
        <v>291.81033333333335</v>
      </c>
      <c r="D227" s="2">
        <f t="shared" si="11"/>
        <v>72.952583333333337</v>
      </c>
    </row>
    <row r="228" spans="1:4" x14ac:dyDescent="0.25">
      <c r="A228" s="1">
        <f t="shared" si="9"/>
        <v>43983</v>
      </c>
      <c r="B228" s="97">
        <v>249.91300000000001</v>
      </c>
      <c r="C228" s="3">
        <f t="shared" si="10"/>
        <v>293.13066666666668</v>
      </c>
      <c r="D228" s="2">
        <f t="shared" si="11"/>
        <v>73.282666666666671</v>
      </c>
    </row>
    <row r="229" spans="1:4" x14ac:dyDescent="0.25">
      <c r="A229" s="1">
        <f t="shared" si="9"/>
        <v>44013</v>
      </c>
      <c r="B229" s="97">
        <v>228.71299999999999</v>
      </c>
      <c r="C229" s="3">
        <f t="shared" si="10"/>
        <v>264.517</v>
      </c>
      <c r="D229" s="2">
        <f t="shared" si="11"/>
        <v>66.129249999999999</v>
      </c>
    </row>
    <row r="230" spans="1:4" x14ac:dyDescent="0.25">
      <c r="A230" s="1">
        <f t="shared" si="9"/>
        <v>44044</v>
      </c>
      <c r="B230" s="97">
        <v>220.42400000000001</v>
      </c>
      <c r="C230" s="3">
        <f t="shared" si="10"/>
        <v>233.01666666666665</v>
      </c>
      <c r="D230" s="2">
        <f t="shared" si="11"/>
        <v>58.254166666666663</v>
      </c>
    </row>
    <row r="231" spans="1:4" x14ac:dyDescent="0.25">
      <c r="A231" s="1">
        <f t="shared" ref="A231:A256" si="12">EDATE(A230,1)</f>
        <v>44075</v>
      </c>
      <c r="B231" s="97">
        <v>219.02500000000001</v>
      </c>
      <c r="C231" s="3">
        <f t="shared" si="10"/>
        <v>222.72066666666669</v>
      </c>
      <c r="D231" s="2">
        <f t="shared" si="11"/>
        <v>55.680166666666672</v>
      </c>
    </row>
    <row r="232" spans="1:4" x14ac:dyDescent="0.25">
      <c r="A232" s="1">
        <f t="shared" si="12"/>
        <v>44105</v>
      </c>
      <c r="B232" s="97">
        <v>222.46600000000001</v>
      </c>
      <c r="C232" s="3">
        <f t="shared" si="10"/>
        <v>220.63833333333332</v>
      </c>
      <c r="D232" s="2">
        <f t="shared" si="11"/>
        <v>55.15958333333333</v>
      </c>
    </row>
    <row r="233" spans="1:4" x14ac:dyDescent="0.25">
      <c r="A233" s="1">
        <f t="shared" si="12"/>
        <v>44136</v>
      </c>
      <c r="B233" s="97">
        <v>179.86500000000001</v>
      </c>
      <c r="C233" s="3">
        <f>AVERAGE(B231:B233)</f>
        <v>207.11866666666666</v>
      </c>
      <c r="D233" s="2">
        <f t="shared" si="11"/>
        <v>51.779666666666664</v>
      </c>
    </row>
    <row r="234" spans="1:4" x14ac:dyDescent="0.25">
      <c r="A234" s="1">
        <f t="shared" si="12"/>
        <v>44166</v>
      </c>
      <c r="B234" s="97">
        <v>150.9</v>
      </c>
      <c r="C234" s="3">
        <f>AVERAGE(B232:B234)</f>
        <v>184.41033333333334</v>
      </c>
      <c r="D234" s="2">
        <f t="shared" si="11"/>
        <v>46.102583333333335</v>
      </c>
    </row>
    <row r="235" spans="1:4" x14ac:dyDescent="0.25">
      <c r="A235" s="1">
        <f t="shared" si="12"/>
        <v>44197</v>
      </c>
      <c r="B235" s="97">
        <v>163.30000000000001</v>
      </c>
      <c r="C235" s="3">
        <f>AVERAGE(B233:B235)</f>
        <v>164.68833333333333</v>
      </c>
      <c r="D235" s="2">
        <f t="shared" si="11"/>
        <v>41.172083333333333</v>
      </c>
    </row>
    <row r="236" spans="1:4" x14ac:dyDescent="0.25">
      <c r="A236" s="1">
        <f t="shared" si="12"/>
        <v>44228</v>
      </c>
      <c r="B236" s="97">
        <v>162.30000000000001</v>
      </c>
      <c r="C236" s="3">
        <f>AVERAGE(B234:B236)</f>
        <v>158.83333333333334</v>
      </c>
      <c r="D236" s="2">
        <f t="shared" si="11"/>
        <v>39.708333333333336</v>
      </c>
    </row>
    <row r="237" spans="1:4" x14ac:dyDescent="0.25">
      <c r="A237" s="1">
        <f t="shared" si="12"/>
        <v>44256</v>
      </c>
      <c r="B237" s="97">
        <v>205.9</v>
      </c>
      <c r="C237" s="3">
        <f t="shared" ref="C237:C246" si="13">AVERAGE(B235:B237)</f>
        <v>177.16666666666666</v>
      </c>
      <c r="D237" s="2">
        <f t="shared" si="11"/>
        <v>44.291666666666664</v>
      </c>
    </row>
    <row r="238" spans="1:4" x14ac:dyDescent="0.25">
      <c r="A238" s="1">
        <f t="shared" si="12"/>
        <v>44287</v>
      </c>
      <c r="B238" s="97">
        <v>208</v>
      </c>
      <c r="C238" s="3">
        <f t="shared" si="13"/>
        <v>192.06666666666669</v>
      </c>
      <c r="D238" s="2">
        <f t="shared" si="11"/>
        <v>48.016666666666673</v>
      </c>
    </row>
    <row r="239" spans="1:4" x14ac:dyDescent="0.25">
      <c r="A239" s="1">
        <f t="shared" si="12"/>
        <v>44317</v>
      </c>
      <c r="B239" s="97">
        <v>179.8</v>
      </c>
      <c r="C239" s="3">
        <f t="shared" si="13"/>
        <v>197.9</v>
      </c>
      <c r="D239" s="2">
        <f t="shared" si="11"/>
        <v>49.475000000000001</v>
      </c>
    </row>
    <row r="240" spans="1:4" x14ac:dyDescent="0.25">
      <c r="A240" s="1">
        <f t="shared" si="12"/>
        <v>44348</v>
      </c>
      <c r="B240" s="97">
        <v>163.19999999999999</v>
      </c>
      <c r="C240" s="3">
        <f t="shared" si="13"/>
        <v>183.66666666666666</v>
      </c>
      <c r="D240" s="2">
        <f t="shared" si="11"/>
        <v>45.916666666666664</v>
      </c>
    </row>
    <row r="241" spans="1:4" x14ac:dyDescent="0.25">
      <c r="A241" s="1">
        <f t="shared" si="12"/>
        <v>44378</v>
      </c>
      <c r="B241" s="97">
        <v>173.3</v>
      </c>
      <c r="C241" s="3">
        <f t="shared" si="13"/>
        <v>172.1</v>
      </c>
      <c r="D241" s="2">
        <f t="shared" si="11"/>
        <v>43.024999999999999</v>
      </c>
    </row>
    <row r="242" spans="1:4" x14ac:dyDescent="0.25">
      <c r="A242" s="1">
        <f t="shared" si="12"/>
        <v>44409</v>
      </c>
      <c r="B242" s="97">
        <v>182.1</v>
      </c>
      <c r="C242" s="3">
        <f t="shared" si="13"/>
        <v>172.86666666666667</v>
      </c>
      <c r="D242" s="2">
        <f t="shared" si="11"/>
        <v>43.216666666666669</v>
      </c>
    </row>
    <row r="243" spans="1:4" x14ac:dyDescent="0.25">
      <c r="A243" s="1">
        <f t="shared" si="12"/>
        <v>44440</v>
      </c>
      <c r="B243" s="97">
        <v>187.3</v>
      </c>
      <c r="C243" s="3">
        <f t="shared" si="13"/>
        <v>180.9</v>
      </c>
      <c r="D243" s="2">
        <f t="shared" si="11"/>
        <v>45.225000000000001</v>
      </c>
    </row>
    <row r="244" spans="1:4" x14ac:dyDescent="0.25">
      <c r="A244" s="1">
        <f t="shared" si="12"/>
        <v>44470</v>
      </c>
      <c r="B244" s="97">
        <v>215.6</v>
      </c>
      <c r="C244" s="3">
        <f t="shared" si="13"/>
        <v>195</v>
      </c>
      <c r="D244" s="2">
        <f t="shared" si="11"/>
        <v>48.75</v>
      </c>
    </row>
    <row r="245" spans="1:4" x14ac:dyDescent="0.25">
      <c r="A245" s="1">
        <f t="shared" si="12"/>
        <v>44501</v>
      </c>
      <c r="B245" s="97">
        <v>244.8</v>
      </c>
      <c r="C245" s="3">
        <f t="shared" si="13"/>
        <v>215.9</v>
      </c>
      <c r="D245" s="2">
        <f t="shared" si="11"/>
        <v>53.975000000000001</v>
      </c>
    </row>
    <row r="246" spans="1:4" x14ac:dyDescent="0.25">
      <c r="A246" s="1">
        <f t="shared" si="12"/>
        <v>44531</v>
      </c>
      <c r="B246" s="97">
        <v>222.5</v>
      </c>
      <c r="C246" s="3">
        <f t="shared" si="13"/>
        <v>227.63333333333333</v>
      </c>
      <c r="D246" s="2">
        <f t="shared" si="11"/>
        <v>56.908333333333331</v>
      </c>
    </row>
    <row r="247" spans="1:4" x14ac:dyDescent="0.25">
      <c r="A247" s="1">
        <f t="shared" si="12"/>
        <v>44562</v>
      </c>
      <c r="B247" s="113">
        <v>219.5</v>
      </c>
      <c r="C247" s="3">
        <f t="shared" ref="C247:C253" si="14">AVERAGE(B245:B247)</f>
        <v>228.93333333333331</v>
      </c>
      <c r="D247" s="2">
        <f t="shared" ref="D247:D253" si="15">C247/4</f>
        <v>57.233333333333327</v>
      </c>
    </row>
    <row r="248" spans="1:4" x14ac:dyDescent="0.25">
      <c r="A248" s="1">
        <f t="shared" si="12"/>
        <v>44593</v>
      </c>
      <c r="B248" s="113">
        <v>222.9</v>
      </c>
      <c r="C248" s="3">
        <f t="shared" si="14"/>
        <v>221.63333333333333</v>
      </c>
      <c r="D248" s="2">
        <f t="shared" si="15"/>
        <v>55.408333333333331</v>
      </c>
    </row>
    <row r="249" spans="1:4" x14ac:dyDescent="0.25">
      <c r="A249" s="1">
        <f t="shared" si="12"/>
        <v>44621</v>
      </c>
      <c r="B249" s="113">
        <v>206.8</v>
      </c>
      <c r="C249" s="3">
        <f t="shared" si="14"/>
        <v>216.4</v>
      </c>
      <c r="D249" s="2">
        <f t="shared" si="15"/>
        <v>54.1</v>
      </c>
    </row>
    <row r="250" spans="1:4" x14ac:dyDescent="0.25">
      <c r="A250" s="1">
        <f t="shared" si="12"/>
        <v>44652</v>
      </c>
      <c r="B250" s="113">
        <v>229.7</v>
      </c>
      <c r="C250" s="3">
        <f t="shared" si="14"/>
        <v>219.80000000000004</v>
      </c>
      <c r="D250" s="2">
        <f t="shared" si="15"/>
        <v>54.95000000000001</v>
      </c>
    </row>
    <row r="251" spans="1:4" x14ac:dyDescent="0.25">
      <c r="A251" s="1">
        <f t="shared" si="12"/>
        <v>44682</v>
      </c>
      <c r="B251" s="113">
        <v>224.1</v>
      </c>
      <c r="C251" s="3">
        <f t="shared" si="14"/>
        <v>220.20000000000002</v>
      </c>
      <c r="D251" s="2">
        <f t="shared" si="15"/>
        <v>55.050000000000004</v>
      </c>
    </row>
    <row r="252" spans="1:4" x14ac:dyDescent="0.25">
      <c r="A252" s="1">
        <f t="shared" si="12"/>
        <v>44713</v>
      </c>
      <c r="B252" s="113">
        <v>289.8</v>
      </c>
      <c r="C252" s="3">
        <f t="shared" si="14"/>
        <v>247.86666666666665</v>
      </c>
      <c r="D252" s="2">
        <f t="shared" si="15"/>
        <v>61.966666666666661</v>
      </c>
    </row>
    <row r="253" spans="1:4" x14ac:dyDescent="0.25">
      <c r="A253" s="1">
        <f t="shared" si="12"/>
        <v>44743</v>
      </c>
      <c r="B253" s="113">
        <v>286</v>
      </c>
      <c r="C253" s="3">
        <f t="shared" si="14"/>
        <v>266.63333333333333</v>
      </c>
      <c r="D253" s="2">
        <f t="shared" si="15"/>
        <v>66.658333333333331</v>
      </c>
    </row>
    <row r="254" spans="1:4" x14ac:dyDescent="0.25">
      <c r="A254" s="1">
        <f t="shared" si="12"/>
        <v>44774</v>
      </c>
    </row>
    <row r="255" spans="1:4" x14ac:dyDescent="0.25">
      <c r="A255" s="1">
        <f t="shared" si="12"/>
        <v>44805</v>
      </c>
    </row>
    <row r="256" spans="1:4" x14ac:dyDescent="0.25">
      <c r="A256" s="1">
        <f t="shared" si="12"/>
        <v>44835</v>
      </c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</sheetData>
  <mergeCells count="1">
    <mergeCell ref="B2:D2"/>
  </mergeCells>
  <pageMargins left="0.7" right="0.7" top="0.75" bottom="0.75" header="0.3" footer="0.3"/>
  <pageSetup orientation="portrait" r:id="rId1"/>
  <ignoredErrors>
    <ignoredError sqref="C6:C233 C234:C236 C237:C246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3DA7-9D42-4B5A-91A8-D516DE092293}">
  <dimension ref="A1:H423"/>
  <sheetViews>
    <sheetView showGridLines="0" workbookViewId="0">
      <pane xSplit="1" ySplit="3" topLeftCell="B287" activePane="bottomRight" state="frozen"/>
      <selection pane="topRight" activeCell="B1" sqref="B1"/>
      <selection pane="bottomLeft" activeCell="A3" sqref="A3"/>
      <selection pane="bottomRight" activeCell="E292" sqref="E292"/>
    </sheetView>
  </sheetViews>
  <sheetFormatPr defaultRowHeight="15" x14ac:dyDescent="0.25"/>
  <cols>
    <col min="1" max="1" width="10.7109375" bestFit="1" customWidth="1"/>
    <col min="2" max="5" width="13.7109375" customWidth="1"/>
    <col min="6" max="8" width="11.85546875" customWidth="1"/>
  </cols>
  <sheetData>
    <row r="1" spans="1:8" x14ac:dyDescent="0.25">
      <c r="A1" s="89" t="str">
        <f>HYPERLINK("#'"&amp;"INSTRUÇÕES"&amp;"'!A1","Retornar")</f>
        <v>Retornar</v>
      </c>
    </row>
    <row r="2" spans="1:8" ht="14.65" customHeight="1" x14ac:dyDescent="0.25">
      <c r="B2" s="121" t="s">
        <v>121</v>
      </c>
      <c r="C2" s="121"/>
      <c r="D2" s="121"/>
      <c r="E2" s="121"/>
      <c r="F2" s="121"/>
      <c r="G2" s="121"/>
      <c r="H2" s="121"/>
    </row>
    <row r="3" spans="1:8" ht="26.25" x14ac:dyDescent="0.25">
      <c r="B3" s="36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181</v>
      </c>
      <c r="H3" s="10" t="s">
        <v>182</v>
      </c>
    </row>
    <row r="4" spans="1:8" x14ac:dyDescent="0.25">
      <c r="A4" s="1">
        <v>35796</v>
      </c>
      <c r="B4" s="37">
        <f>IFERROR(INDEX([1]IC_br!$B:$B,MATCH($A4,[1]IC_br!$A:$A,0)),"")</f>
        <v>39.19</v>
      </c>
      <c r="E4" s="25">
        <v>0</v>
      </c>
    </row>
    <row r="5" spans="1:8" x14ac:dyDescent="0.25">
      <c r="A5" s="1">
        <f>EDATE(A4,1)</f>
        <v>35827</v>
      </c>
      <c r="B5" s="37">
        <f>IFERROR(INDEX([1]IC_br!$B:$B,MATCH($A5,[1]IC_br!$A:$A,0)),"")</f>
        <v>38.979999999999997</v>
      </c>
      <c r="E5" s="25">
        <v>0</v>
      </c>
      <c r="G5" s="7"/>
    </row>
    <row r="6" spans="1:8" x14ac:dyDescent="0.25">
      <c r="A6" s="1">
        <f t="shared" ref="A6:A69" si="0">EDATE(A5,1)</f>
        <v>35855</v>
      </c>
      <c r="B6" s="37">
        <f>IFERROR(INDEX([1]IC_br!$B:$B,MATCH($A6,[1]IC_br!$A:$A,0)),"")</f>
        <v>38.159999999999997</v>
      </c>
      <c r="E6" s="25">
        <v>0</v>
      </c>
      <c r="G6" s="7"/>
    </row>
    <row r="7" spans="1:8" x14ac:dyDescent="0.25">
      <c r="A7" s="1">
        <f t="shared" si="0"/>
        <v>35886</v>
      </c>
      <c r="B7" s="37">
        <f>IFERROR(INDEX([1]IC_br!$B:$B,MATCH($A7,[1]IC_br!$A:$A,0)),"")</f>
        <v>38.1</v>
      </c>
      <c r="C7" s="6">
        <f>IFERROR(100*(B7/B4-1),"")</f>
        <v>-2.7813217657565614</v>
      </c>
      <c r="E7" s="25">
        <v>0</v>
      </c>
      <c r="G7" s="7"/>
    </row>
    <row r="8" spans="1:8" x14ac:dyDescent="0.25">
      <c r="A8" s="1">
        <f t="shared" si="0"/>
        <v>35916</v>
      </c>
      <c r="B8" s="37">
        <f>IFERROR(INDEX([1]IC_br!$B:$B,MATCH($A8,[1]IC_br!$A:$A,0)),"")</f>
        <v>38.21</v>
      </c>
      <c r="C8" s="6">
        <f t="shared" ref="C8:C71" si="1">IFERROR(100*(B8/B5-1),"")</f>
        <v>-1.9753719856336449</v>
      </c>
      <c r="E8" s="25">
        <v>0</v>
      </c>
      <c r="G8" s="7"/>
    </row>
    <row r="9" spans="1:8" x14ac:dyDescent="0.25">
      <c r="A9" s="1">
        <f t="shared" si="0"/>
        <v>35947</v>
      </c>
      <c r="B9" s="37">
        <f>IFERROR(INDEX([1]IC_br!$B:$B,MATCH($A9,[1]IC_br!$A:$A,0)),"")</f>
        <v>36.67</v>
      </c>
      <c r="C9" s="6">
        <f t="shared" si="1"/>
        <v>-3.9046121593291239</v>
      </c>
      <c r="E9" s="25">
        <v>0</v>
      </c>
      <c r="G9" s="7"/>
    </row>
    <row r="10" spans="1:8" x14ac:dyDescent="0.25">
      <c r="A10" s="1">
        <f t="shared" si="0"/>
        <v>35977</v>
      </c>
      <c r="B10" s="37">
        <f>IFERROR(INDEX([1]IC_br!$B:$B,MATCH($A10,[1]IC_br!$A:$A,0)),"")</f>
        <v>36.11</v>
      </c>
      <c r="C10" s="6">
        <f t="shared" si="1"/>
        <v>-5.2230971128608967</v>
      </c>
      <c r="E10" s="25">
        <v>0</v>
      </c>
      <c r="G10" s="7"/>
    </row>
    <row r="11" spans="1:8" x14ac:dyDescent="0.25">
      <c r="A11" s="1">
        <f t="shared" si="0"/>
        <v>36008</v>
      </c>
      <c r="B11" s="37">
        <f>IFERROR(INDEX([1]IC_br!$B:$B,MATCH($A11,[1]IC_br!$A:$A,0)),"")</f>
        <v>35.770000000000003</v>
      </c>
      <c r="C11" s="6">
        <f t="shared" si="1"/>
        <v>-6.3857628892959877</v>
      </c>
      <c r="E11" s="25">
        <v>0</v>
      </c>
      <c r="G11" s="7"/>
    </row>
    <row r="12" spans="1:8" x14ac:dyDescent="0.25">
      <c r="A12" s="1">
        <f t="shared" si="0"/>
        <v>36039</v>
      </c>
      <c r="B12" s="37">
        <f>IFERROR(INDEX([1]IC_br!$B:$B,MATCH($A12,[1]IC_br!$A:$A,0)),"")</f>
        <v>35.21</v>
      </c>
      <c r="C12" s="6">
        <f t="shared" si="1"/>
        <v>-3.981456231251701</v>
      </c>
      <c r="E12" s="25">
        <v>0</v>
      </c>
      <c r="G12" s="7"/>
    </row>
    <row r="13" spans="1:8" x14ac:dyDescent="0.25">
      <c r="A13" s="1">
        <f t="shared" si="0"/>
        <v>36069</v>
      </c>
      <c r="B13" s="37">
        <f>IFERROR(INDEX([1]IC_br!$B:$B,MATCH($A13,[1]IC_br!$A:$A,0)),"")</f>
        <v>35.700000000000003</v>
      </c>
      <c r="C13" s="6">
        <f t="shared" si="1"/>
        <v>-1.1354195513707976</v>
      </c>
      <c r="E13" s="25">
        <v>0</v>
      </c>
      <c r="G13" s="7"/>
    </row>
    <row r="14" spans="1:8" x14ac:dyDescent="0.25">
      <c r="A14" s="1">
        <f t="shared" si="0"/>
        <v>36100</v>
      </c>
      <c r="B14" s="37">
        <f>IFERROR(INDEX([1]IC_br!$B:$B,MATCH($A14,[1]IC_br!$A:$A,0)),"")</f>
        <v>35.75</v>
      </c>
      <c r="C14" s="6">
        <f t="shared" si="1"/>
        <v>-5.5912776069344527E-2</v>
      </c>
      <c r="E14" s="25">
        <v>0</v>
      </c>
      <c r="G14" s="7"/>
    </row>
    <row r="15" spans="1:8" x14ac:dyDescent="0.25">
      <c r="A15" s="1">
        <f t="shared" si="0"/>
        <v>36130</v>
      </c>
      <c r="B15" s="37">
        <f>IFERROR(INDEX([1]IC_br!$B:$B,MATCH($A15,[1]IC_br!$A:$A,0)),"")</f>
        <v>34.840000000000003</v>
      </c>
      <c r="C15" s="6">
        <f t="shared" si="1"/>
        <v>-1.050837830161877</v>
      </c>
      <c r="E15" s="25">
        <v>0</v>
      </c>
      <c r="G15" s="7"/>
    </row>
    <row r="16" spans="1:8" x14ac:dyDescent="0.25">
      <c r="A16" s="1">
        <f t="shared" si="0"/>
        <v>36161</v>
      </c>
      <c r="B16" s="37">
        <f>IFERROR(INDEX([1]IC_br!$B:$B,MATCH($A16,[1]IC_br!$A:$A,0)),"")</f>
        <v>43.05</v>
      </c>
      <c r="C16" s="6">
        <f t="shared" si="1"/>
        <v>20.588235294117641</v>
      </c>
      <c r="E16" s="25">
        <v>0</v>
      </c>
      <c r="G16" s="7"/>
    </row>
    <row r="17" spans="1:8" x14ac:dyDescent="0.25">
      <c r="A17" s="1">
        <f t="shared" si="0"/>
        <v>36192</v>
      </c>
      <c r="B17" s="37">
        <f>IFERROR(INDEX([1]IC_br!$B:$B,MATCH($A17,[1]IC_br!$A:$A,0)),"")</f>
        <v>53.12</v>
      </c>
      <c r="C17" s="6">
        <f t="shared" si="1"/>
        <v>48.587412587412572</v>
      </c>
      <c r="E17" s="25">
        <v>0</v>
      </c>
      <c r="G17" s="7"/>
    </row>
    <row r="18" spans="1:8" x14ac:dyDescent="0.25">
      <c r="A18" s="1">
        <f t="shared" si="0"/>
        <v>36220</v>
      </c>
      <c r="B18" s="37">
        <f>IFERROR(INDEX([1]IC_br!$B:$B,MATCH($A18,[1]IC_br!$A:$A,0)),"")</f>
        <v>51.53</v>
      </c>
      <c r="C18" s="6">
        <f t="shared" si="1"/>
        <v>47.904707233065437</v>
      </c>
      <c r="D18" s="2">
        <f>INDEX(Meta!B:B,MATCH('IC-Br'!$A18,Meta!A:A,0))</f>
        <v>8</v>
      </c>
      <c r="E18" s="13">
        <v>0</v>
      </c>
      <c r="F18" s="2">
        <f>IFERROR(C18-E18,"")</f>
        <v>47.904707233065437</v>
      </c>
      <c r="G18" s="34" t="str">
        <f>IFERROR(INDEX(BRL!$E:$E,MATCH('IC-Br'!$A18,BRL!$A:$A,0)),"")</f>
        <v/>
      </c>
      <c r="H18" s="2" t="str">
        <f>IFERROR(F18-G18,"")</f>
        <v/>
      </c>
    </row>
    <row r="19" spans="1:8" x14ac:dyDescent="0.25">
      <c r="A19" s="1">
        <f t="shared" si="0"/>
        <v>36251</v>
      </c>
      <c r="B19" s="37">
        <f>IFERROR(INDEX([1]IC_br!$B:$B,MATCH($A19,[1]IC_br!$A:$A,0)),"")</f>
        <v>45.5</v>
      </c>
      <c r="C19" s="6">
        <f t="shared" si="1"/>
        <v>5.6910569105691033</v>
      </c>
      <c r="D19" s="2">
        <f>INDEX(Meta!B:B,MATCH('IC-Br'!$A19,Meta!A:A,0))</f>
        <v>8</v>
      </c>
      <c r="E19" s="13">
        <v>0</v>
      </c>
      <c r="F19" s="2">
        <f t="shared" ref="F19:F82" si="2">IFERROR(C19-E19,"")</f>
        <v>5.6910569105691033</v>
      </c>
      <c r="G19" s="34" t="str">
        <f>IFERROR(INDEX(BRL!$E:$E,MATCH('IC-Br'!$A19,BRL!$A:$A,0)),"")</f>
        <v/>
      </c>
      <c r="H19" s="2" t="str">
        <f t="shared" ref="H19:H82" si="3">IFERROR(F19-G19,"")</f>
        <v/>
      </c>
    </row>
    <row r="20" spans="1:8" x14ac:dyDescent="0.25">
      <c r="A20" s="1">
        <f t="shared" si="0"/>
        <v>36281</v>
      </c>
      <c r="B20" s="37">
        <f>IFERROR(INDEX([1]IC_br!$B:$B,MATCH($A20,[1]IC_br!$A:$A,0)),"")</f>
        <v>45.16</v>
      </c>
      <c r="C20" s="6">
        <f t="shared" si="1"/>
        <v>-14.984939759036141</v>
      </c>
      <c r="D20" s="2">
        <f>INDEX(Meta!B:B,MATCH('IC-Br'!$A20,Meta!A:A,0))</f>
        <v>8</v>
      </c>
      <c r="E20" s="13">
        <v>0</v>
      </c>
      <c r="F20" s="2">
        <f t="shared" si="2"/>
        <v>-14.984939759036141</v>
      </c>
      <c r="G20" s="34" t="str">
        <f>IFERROR(INDEX(BRL!$E:$E,MATCH('IC-Br'!$A20,BRL!$A:$A,0)),"")</f>
        <v/>
      </c>
      <c r="H20" s="2" t="str">
        <f t="shared" si="3"/>
        <v/>
      </c>
    </row>
    <row r="21" spans="1:8" x14ac:dyDescent="0.25">
      <c r="A21" s="1">
        <f t="shared" si="0"/>
        <v>36312</v>
      </c>
      <c r="B21" s="37">
        <f>IFERROR(INDEX([1]IC_br!$B:$B,MATCH($A21,[1]IC_br!$A:$A,0)),"")</f>
        <v>47.38</v>
      </c>
      <c r="C21" s="6">
        <f t="shared" si="1"/>
        <v>-8.0535610324083073</v>
      </c>
      <c r="D21" s="2">
        <f>INDEX(Meta!B:B,MATCH('IC-Br'!$A21,Meta!A:A,0))</f>
        <v>8</v>
      </c>
      <c r="E21" s="13">
        <v>0</v>
      </c>
      <c r="F21" s="2">
        <f t="shared" si="2"/>
        <v>-8.0535610324083073</v>
      </c>
      <c r="G21" s="34" t="str">
        <f>IFERROR(INDEX(BRL!$E:$E,MATCH('IC-Br'!$A21,BRL!$A:$A,0)),"")</f>
        <v/>
      </c>
      <c r="H21" s="2" t="str">
        <f t="shared" si="3"/>
        <v/>
      </c>
    </row>
    <row r="22" spans="1:8" x14ac:dyDescent="0.25">
      <c r="A22" s="1">
        <f t="shared" si="0"/>
        <v>36342</v>
      </c>
      <c r="B22" s="37">
        <f>IFERROR(INDEX([1]IC_br!$B:$B,MATCH($A22,[1]IC_br!$A:$A,0)),"")</f>
        <v>46.72</v>
      </c>
      <c r="C22" s="6">
        <f t="shared" si="1"/>
        <v>2.6813186813186896</v>
      </c>
      <c r="D22" s="2">
        <f>INDEX(Meta!B:B,MATCH('IC-Br'!$A22,Meta!A:A,0))</f>
        <v>8</v>
      </c>
      <c r="E22" s="13">
        <v>0</v>
      </c>
      <c r="F22" s="2">
        <f t="shared" si="2"/>
        <v>2.6813186813186896</v>
      </c>
      <c r="G22" s="34" t="str">
        <f>IFERROR(INDEX(BRL!$E:$E,MATCH('IC-Br'!$A22,BRL!$A:$A,0)),"")</f>
        <v/>
      </c>
      <c r="H22" s="2" t="str">
        <f t="shared" si="3"/>
        <v/>
      </c>
    </row>
    <row r="23" spans="1:8" x14ac:dyDescent="0.25">
      <c r="A23" s="1">
        <f t="shared" si="0"/>
        <v>36373</v>
      </c>
      <c r="B23" s="37">
        <f>IFERROR(INDEX([1]IC_br!$B:$B,MATCH($A23,[1]IC_br!$A:$A,0)),"")</f>
        <v>50.59</v>
      </c>
      <c r="C23" s="6">
        <f t="shared" si="1"/>
        <v>12.023914968999128</v>
      </c>
      <c r="D23" s="2">
        <f>INDEX(Meta!B:B,MATCH('IC-Br'!$A23,Meta!A:A,0))</f>
        <v>8</v>
      </c>
      <c r="E23" s="13">
        <v>0</v>
      </c>
      <c r="F23" s="2">
        <f t="shared" si="2"/>
        <v>12.023914968999128</v>
      </c>
      <c r="G23" s="34" t="str">
        <f>IFERROR(INDEX(BRL!$E:$E,MATCH('IC-Br'!$A23,BRL!$A:$A,0)),"")</f>
        <v/>
      </c>
      <c r="H23" s="2" t="str">
        <f t="shared" si="3"/>
        <v/>
      </c>
    </row>
    <row r="24" spans="1:8" x14ac:dyDescent="0.25">
      <c r="A24" s="1">
        <f t="shared" si="0"/>
        <v>36404</v>
      </c>
      <c r="B24" s="37">
        <f>IFERROR(INDEX([1]IC_br!$B:$B,MATCH($A24,[1]IC_br!$A:$A,0)),"")</f>
        <v>52.19</v>
      </c>
      <c r="C24" s="6">
        <f t="shared" si="1"/>
        <v>10.151962853524687</v>
      </c>
      <c r="D24" s="2">
        <f>INDEX(Meta!B:B,MATCH('IC-Br'!$A24,Meta!A:A,0))</f>
        <v>8</v>
      </c>
      <c r="E24" s="13">
        <v>0</v>
      </c>
      <c r="F24" s="2">
        <f t="shared" si="2"/>
        <v>10.151962853524687</v>
      </c>
      <c r="G24" s="34" t="str">
        <f>IFERROR(INDEX(BRL!$E:$E,MATCH('IC-Br'!$A24,BRL!$A:$A,0)),"")</f>
        <v/>
      </c>
      <c r="H24" s="2" t="str">
        <f t="shared" si="3"/>
        <v/>
      </c>
    </row>
    <row r="25" spans="1:8" x14ac:dyDescent="0.25">
      <c r="A25" s="1">
        <f t="shared" si="0"/>
        <v>36434</v>
      </c>
      <c r="B25" s="37">
        <f>IFERROR(INDEX([1]IC_br!$B:$B,MATCH($A25,[1]IC_br!$A:$A,0)),"")</f>
        <v>54.73</v>
      </c>
      <c r="C25" s="6">
        <f t="shared" si="1"/>
        <v>17.144691780821919</v>
      </c>
      <c r="D25" s="2">
        <f>INDEX(Meta!B:B,MATCH('IC-Br'!$A25,Meta!A:A,0))</f>
        <v>8</v>
      </c>
      <c r="E25" s="13">
        <v>0</v>
      </c>
      <c r="F25" s="2">
        <f t="shared" si="2"/>
        <v>17.144691780821919</v>
      </c>
      <c r="G25" s="34" t="str">
        <f>IFERROR(INDEX(BRL!$E:$E,MATCH('IC-Br'!$A25,BRL!$A:$A,0)),"")</f>
        <v/>
      </c>
      <c r="H25" s="2" t="str">
        <f t="shared" si="3"/>
        <v/>
      </c>
    </row>
    <row r="26" spans="1:8" x14ac:dyDescent="0.25">
      <c r="A26" s="1">
        <f t="shared" si="0"/>
        <v>36465</v>
      </c>
      <c r="B26" s="37">
        <f>IFERROR(INDEX([1]IC_br!$B:$B,MATCH($A26,[1]IC_br!$A:$A,0)),"")</f>
        <v>54.35</v>
      </c>
      <c r="C26" s="6">
        <f t="shared" si="1"/>
        <v>7.4322988732951067</v>
      </c>
      <c r="D26" s="2">
        <f>INDEX(Meta!B:B,MATCH('IC-Br'!$A26,Meta!A:A,0))</f>
        <v>8</v>
      </c>
      <c r="E26" s="13">
        <v>0</v>
      </c>
      <c r="F26" s="2">
        <f t="shared" si="2"/>
        <v>7.4322988732951067</v>
      </c>
      <c r="G26" s="34" t="str">
        <f>IFERROR(INDEX(BRL!$E:$E,MATCH('IC-Br'!$A26,BRL!$A:$A,0)),"")</f>
        <v/>
      </c>
      <c r="H26" s="2" t="str">
        <f t="shared" si="3"/>
        <v/>
      </c>
    </row>
    <row r="27" spans="1:8" x14ac:dyDescent="0.25">
      <c r="A27" s="1">
        <f t="shared" si="0"/>
        <v>36495</v>
      </c>
      <c r="B27" s="37">
        <f>IFERROR(INDEX([1]IC_br!$B:$B,MATCH($A27,[1]IC_br!$A:$A,0)),"")</f>
        <v>51.87</v>
      </c>
      <c r="C27" s="6">
        <f t="shared" si="1"/>
        <v>-0.61314428051351122</v>
      </c>
      <c r="D27" s="2">
        <f>INDEX(Meta!B:B,MATCH('IC-Br'!$A27,Meta!A:A,0))</f>
        <v>8</v>
      </c>
      <c r="E27" s="13">
        <v>0</v>
      </c>
      <c r="F27" s="2">
        <f t="shared" si="2"/>
        <v>-0.61314428051351122</v>
      </c>
      <c r="G27" s="34" t="str">
        <f>IFERROR(INDEX(BRL!$E:$E,MATCH('IC-Br'!$A27,BRL!$A:$A,0)),"")</f>
        <v/>
      </c>
      <c r="H27" s="2" t="str">
        <f t="shared" si="3"/>
        <v/>
      </c>
    </row>
    <row r="28" spans="1:8" x14ac:dyDescent="0.25">
      <c r="A28" s="1">
        <f t="shared" si="0"/>
        <v>36526</v>
      </c>
      <c r="B28" s="37">
        <f>IFERROR(INDEX([1]IC_br!$B:$B,MATCH($A28,[1]IC_br!$A:$A,0)),"")</f>
        <v>51.41</v>
      </c>
      <c r="C28" s="6">
        <f t="shared" si="1"/>
        <v>-6.0661428832450177</v>
      </c>
      <c r="D28" s="2">
        <f>INDEX(Meta!B:B,MATCH('IC-Br'!$A28,Meta!A:A,0))</f>
        <v>6</v>
      </c>
      <c r="E28" s="13">
        <v>0</v>
      </c>
      <c r="F28" s="2">
        <f t="shared" si="2"/>
        <v>-6.0661428832450177</v>
      </c>
      <c r="G28" s="34" t="str">
        <f>IFERROR(INDEX(BRL!$E:$E,MATCH('IC-Br'!$A28,BRL!$A:$A,0)),"")</f>
        <v/>
      </c>
      <c r="H28" s="2" t="str">
        <f t="shared" si="3"/>
        <v/>
      </c>
    </row>
    <row r="29" spans="1:8" x14ac:dyDescent="0.25">
      <c r="A29" s="1">
        <f t="shared" si="0"/>
        <v>36557</v>
      </c>
      <c r="B29" s="37">
        <f>IFERROR(INDEX([1]IC_br!$B:$B,MATCH($A29,[1]IC_br!$A:$A,0)),"")</f>
        <v>50.22</v>
      </c>
      <c r="C29" s="6">
        <f t="shared" si="1"/>
        <v>-7.5988960441582432</v>
      </c>
      <c r="D29" s="2">
        <f>INDEX(Meta!B:B,MATCH('IC-Br'!$A29,Meta!A:A,0))</f>
        <v>6</v>
      </c>
      <c r="E29" s="13">
        <v>0</v>
      </c>
      <c r="F29" s="2">
        <f t="shared" si="2"/>
        <v>-7.5988960441582432</v>
      </c>
      <c r="G29" s="34" t="str">
        <f>IFERROR(INDEX(BRL!$E:$E,MATCH('IC-Br'!$A29,BRL!$A:$A,0)),"")</f>
        <v/>
      </c>
      <c r="H29" s="2" t="str">
        <f t="shared" si="3"/>
        <v/>
      </c>
    </row>
    <row r="30" spans="1:8" x14ac:dyDescent="0.25">
      <c r="A30" s="1">
        <f t="shared" si="0"/>
        <v>36586</v>
      </c>
      <c r="B30" s="37">
        <f>IFERROR(INDEX([1]IC_br!$B:$B,MATCH($A30,[1]IC_br!$A:$A,0)),"")</f>
        <v>49.51</v>
      </c>
      <c r="C30" s="6">
        <f t="shared" si="1"/>
        <v>-4.5498361287834914</v>
      </c>
      <c r="D30" s="2">
        <f>INDEX(Meta!B:B,MATCH('IC-Br'!$A30,Meta!A:A,0))</f>
        <v>6</v>
      </c>
      <c r="E30" s="13">
        <v>0</v>
      </c>
      <c r="F30" s="2">
        <f t="shared" si="2"/>
        <v>-4.5498361287834914</v>
      </c>
      <c r="G30" s="34" t="str">
        <f>IFERROR(INDEX(BRL!$E:$E,MATCH('IC-Br'!$A30,BRL!$A:$A,0)),"")</f>
        <v/>
      </c>
      <c r="H30" s="2" t="str">
        <f t="shared" si="3"/>
        <v/>
      </c>
    </row>
    <row r="31" spans="1:8" x14ac:dyDescent="0.25">
      <c r="A31" s="1">
        <f t="shared" si="0"/>
        <v>36617</v>
      </c>
      <c r="B31" s="37">
        <f>IFERROR(INDEX([1]IC_br!$B:$B,MATCH($A31,[1]IC_br!$A:$A,0)),"")</f>
        <v>50.31</v>
      </c>
      <c r="C31" s="6">
        <f t="shared" si="1"/>
        <v>-2.1396615444465916</v>
      </c>
      <c r="D31" s="2">
        <f>INDEX(Meta!B:B,MATCH('IC-Br'!$A31,Meta!A:A,0))</f>
        <v>6</v>
      </c>
      <c r="E31" s="13">
        <v>0</v>
      </c>
      <c r="F31" s="2">
        <f t="shared" si="2"/>
        <v>-2.1396615444465916</v>
      </c>
      <c r="G31" s="34" t="str">
        <f>IFERROR(INDEX(BRL!$E:$E,MATCH('IC-Br'!$A31,BRL!$A:$A,0)),"")</f>
        <v/>
      </c>
      <c r="H31" s="2" t="str">
        <f t="shared" si="3"/>
        <v/>
      </c>
    </row>
    <row r="32" spans="1:8" x14ac:dyDescent="0.25">
      <c r="A32" s="1">
        <f t="shared" si="0"/>
        <v>36647</v>
      </c>
      <c r="B32" s="37">
        <f>IFERROR(INDEX([1]IC_br!$B:$B,MATCH($A32,[1]IC_br!$A:$A,0)),"")</f>
        <v>53.18</v>
      </c>
      <c r="C32" s="6">
        <f t="shared" si="1"/>
        <v>5.8940661091198665</v>
      </c>
      <c r="D32" s="2">
        <f>INDEX(Meta!B:B,MATCH('IC-Br'!$A32,Meta!A:A,0))</f>
        <v>6</v>
      </c>
      <c r="E32" s="13">
        <v>0</v>
      </c>
      <c r="F32" s="2">
        <f t="shared" si="2"/>
        <v>5.8940661091198665</v>
      </c>
      <c r="G32" s="34" t="str">
        <f>IFERROR(INDEX(BRL!$E:$E,MATCH('IC-Br'!$A32,BRL!$A:$A,0)),"")</f>
        <v/>
      </c>
      <c r="H32" s="2" t="str">
        <f t="shared" si="3"/>
        <v/>
      </c>
    </row>
    <row r="33" spans="1:8" x14ac:dyDescent="0.25">
      <c r="A33" s="1">
        <f t="shared" si="0"/>
        <v>36678</v>
      </c>
      <c r="B33" s="37">
        <f>IFERROR(INDEX([1]IC_br!$B:$B,MATCH($A33,[1]IC_br!$A:$A,0)),"")</f>
        <v>53.55</v>
      </c>
      <c r="C33" s="6">
        <f t="shared" si="1"/>
        <v>8.1599676832962977</v>
      </c>
      <c r="D33" s="2">
        <f>INDEX(Meta!B:B,MATCH('IC-Br'!$A33,Meta!A:A,0))</f>
        <v>6</v>
      </c>
      <c r="E33" s="13">
        <v>0</v>
      </c>
      <c r="F33" s="2">
        <f t="shared" si="2"/>
        <v>8.1599676832962977</v>
      </c>
      <c r="G33" s="34" t="str">
        <f>IFERROR(INDEX(BRL!$E:$E,MATCH('IC-Br'!$A33,BRL!$A:$A,0)),"")</f>
        <v/>
      </c>
      <c r="H33" s="2" t="str">
        <f t="shared" si="3"/>
        <v/>
      </c>
    </row>
    <row r="34" spans="1:8" x14ac:dyDescent="0.25">
      <c r="A34" s="1">
        <f t="shared" si="0"/>
        <v>36708</v>
      </c>
      <c r="B34" s="37">
        <f>IFERROR(INDEX([1]IC_br!$B:$B,MATCH($A34,[1]IC_br!$A:$A,0)),"")</f>
        <v>53.56</v>
      </c>
      <c r="C34" s="6">
        <f t="shared" si="1"/>
        <v>6.4599483204134334</v>
      </c>
      <c r="D34" s="2">
        <f>INDEX(Meta!B:B,MATCH('IC-Br'!$A34,Meta!A:A,0))</f>
        <v>6</v>
      </c>
      <c r="E34" s="13">
        <v>0</v>
      </c>
      <c r="F34" s="2">
        <f t="shared" si="2"/>
        <v>6.4599483204134334</v>
      </c>
      <c r="G34" s="34" t="str">
        <f>IFERROR(INDEX(BRL!$E:$E,MATCH('IC-Br'!$A34,BRL!$A:$A,0)),"")</f>
        <v/>
      </c>
      <c r="H34" s="2" t="str">
        <f t="shared" si="3"/>
        <v/>
      </c>
    </row>
    <row r="35" spans="1:8" x14ac:dyDescent="0.25">
      <c r="A35" s="1">
        <f t="shared" si="0"/>
        <v>36739</v>
      </c>
      <c r="B35" s="37">
        <f>IFERROR(INDEX([1]IC_br!$B:$B,MATCH($A35,[1]IC_br!$A:$A,0)),"")</f>
        <v>53.82</v>
      </c>
      <c r="C35" s="6">
        <f t="shared" si="1"/>
        <v>1.2034599473486285</v>
      </c>
      <c r="D35" s="2">
        <f>INDEX(Meta!B:B,MATCH('IC-Br'!$A35,Meta!A:A,0))</f>
        <v>6</v>
      </c>
      <c r="E35" s="13">
        <v>0</v>
      </c>
      <c r="F35" s="2">
        <f t="shared" si="2"/>
        <v>1.2034599473486285</v>
      </c>
      <c r="G35" s="34" t="str">
        <f>IFERROR(INDEX(BRL!$E:$E,MATCH('IC-Br'!$A35,BRL!$A:$A,0)),"")</f>
        <v/>
      </c>
      <c r="H35" s="2" t="str">
        <f t="shared" si="3"/>
        <v/>
      </c>
    </row>
    <row r="36" spans="1:8" x14ac:dyDescent="0.25">
      <c r="A36" s="1">
        <f t="shared" si="0"/>
        <v>36770</v>
      </c>
      <c r="B36" s="37">
        <f>IFERROR(INDEX([1]IC_br!$B:$B,MATCH($A36,[1]IC_br!$A:$A,0)),"")</f>
        <v>55.32</v>
      </c>
      <c r="C36" s="6">
        <f t="shared" si="1"/>
        <v>3.3053221288515511</v>
      </c>
      <c r="D36" s="2">
        <f>INDEX(Meta!B:B,MATCH('IC-Br'!$A36,Meta!A:A,0))</f>
        <v>6</v>
      </c>
      <c r="E36" s="13">
        <v>0</v>
      </c>
      <c r="F36" s="2">
        <f t="shared" si="2"/>
        <v>3.3053221288515511</v>
      </c>
      <c r="G36" s="34" t="str">
        <f>IFERROR(INDEX(BRL!$E:$E,MATCH('IC-Br'!$A36,BRL!$A:$A,0)),"")</f>
        <v/>
      </c>
      <c r="H36" s="2" t="str">
        <f t="shared" si="3"/>
        <v/>
      </c>
    </row>
    <row r="37" spans="1:8" x14ac:dyDescent="0.25">
      <c r="A37" s="1">
        <f t="shared" si="0"/>
        <v>36800</v>
      </c>
      <c r="B37" s="37">
        <f>IFERROR(INDEX([1]IC_br!$B:$B,MATCH($A37,[1]IC_br!$A:$A,0)),"")</f>
        <v>57.1</v>
      </c>
      <c r="C37" s="6">
        <f t="shared" si="1"/>
        <v>6.6094100074682638</v>
      </c>
      <c r="D37" s="2">
        <f>INDEX(Meta!B:B,MATCH('IC-Br'!$A37,Meta!A:A,0))</f>
        <v>6</v>
      </c>
      <c r="E37" s="13">
        <v>0</v>
      </c>
      <c r="F37" s="2">
        <f t="shared" si="2"/>
        <v>6.6094100074682638</v>
      </c>
      <c r="G37" s="34" t="str">
        <f>IFERROR(INDEX(BRL!$E:$E,MATCH('IC-Br'!$A37,BRL!$A:$A,0)),"")</f>
        <v/>
      </c>
      <c r="H37" s="2" t="str">
        <f t="shared" si="3"/>
        <v/>
      </c>
    </row>
    <row r="38" spans="1:8" x14ac:dyDescent="0.25">
      <c r="A38" s="1">
        <f t="shared" si="0"/>
        <v>36831</v>
      </c>
      <c r="B38" s="37">
        <f>IFERROR(INDEX([1]IC_br!$B:$B,MATCH($A38,[1]IC_br!$A:$A,0)),"")</f>
        <v>59.02</v>
      </c>
      <c r="C38" s="6">
        <f t="shared" si="1"/>
        <v>9.661835748792269</v>
      </c>
      <c r="D38" s="2">
        <f>INDEX(Meta!B:B,MATCH('IC-Br'!$A38,Meta!A:A,0))</f>
        <v>6</v>
      </c>
      <c r="E38" s="13">
        <v>0</v>
      </c>
      <c r="F38" s="2">
        <f t="shared" si="2"/>
        <v>9.661835748792269</v>
      </c>
      <c r="G38" s="34" t="str">
        <f>IFERROR(INDEX(BRL!$E:$E,MATCH('IC-Br'!$A38,BRL!$A:$A,0)),"")</f>
        <v/>
      </c>
      <c r="H38" s="2" t="str">
        <f t="shared" si="3"/>
        <v/>
      </c>
    </row>
    <row r="39" spans="1:8" x14ac:dyDescent="0.25">
      <c r="A39" s="1">
        <f t="shared" si="0"/>
        <v>36861</v>
      </c>
      <c r="B39" s="37">
        <f>IFERROR(INDEX([1]IC_br!$B:$B,MATCH($A39,[1]IC_br!$A:$A,0)),"")</f>
        <v>60.89</v>
      </c>
      <c r="C39" s="6">
        <f t="shared" si="1"/>
        <v>10.068691250903839</v>
      </c>
      <c r="D39" s="2">
        <f>INDEX(Meta!B:B,MATCH('IC-Br'!$A39,Meta!A:A,0))</f>
        <v>6</v>
      </c>
      <c r="E39" s="13">
        <v>0</v>
      </c>
      <c r="F39" s="2">
        <f t="shared" si="2"/>
        <v>10.068691250903839</v>
      </c>
      <c r="G39" s="34" t="str">
        <f>IFERROR(INDEX(BRL!$E:$E,MATCH('IC-Br'!$A39,BRL!$A:$A,0)),"")</f>
        <v/>
      </c>
      <c r="H39" s="2" t="str">
        <f t="shared" si="3"/>
        <v/>
      </c>
    </row>
    <row r="40" spans="1:8" x14ac:dyDescent="0.25">
      <c r="A40" s="1">
        <f t="shared" si="0"/>
        <v>36892</v>
      </c>
      <c r="B40" s="37">
        <f>IFERROR(INDEX([1]IC_br!$B:$B,MATCH($A40,[1]IC_br!$A:$A,0)),"")</f>
        <v>60.81</v>
      </c>
      <c r="C40" s="6">
        <f t="shared" si="1"/>
        <v>6.4973730297723353</v>
      </c>
      <c r="D40" s="2">
        <f>INDEX(Meta!B:B,MATCH('IC-Br'!$A40,Meta!A:A,0))</f>
        <v>4</v>
      </c>
      <c r="E40" s="13">
        <v>0</v>
      </c>
      <c r="F40" s="2">
        <f t="shared" si="2"/>
        <v>6.4973730297723353</v>
      </c>
      <c r="G40" s="34" t="str">
        <f>IFERROR(INDEX(BRL!$E:$E,MATCH('IC-Br'!$A40,BRL!$A:$A,0)),"")</f>
        <v/>
      </c>
      <c r="H40" s="2" t="str">
        <f t="shared" si="3"/>
        <v/>
      </c>
    </row>
    <row r="41" spans="1:8" x14ac:dyDescent="0.25">
      <c r="A41" s="1">
        <f t="shared" si="0"/>
        <v>36923</v>
      </c>
      <c r="B41" s="37">
        <f>IFERROR(INDEX([1]IC_br!$B:$B,MATCH($A41,[1]IC_br!$A:$A,0)),"")</f>
        <v>61.36</v>
      </c>
      <c r="C41" s="6">
        <f t="shared" si="1"/>
        <v>3.9647577092510877</v>
      </c>
      <c r="D41" s="2">
        <f>INDEX(Meta!B:B,MATCH('IC-Br'!$A41,Meta!A:A,0))</f>
        <v>4</v>
      </c>
      <c r="E41" s="13">
        <v>0</v>
      </c>
      <c r="F41" s="2">
        <f t="shared" si="2"/>
        <v>3.9647577092510877</v>
      </c>
      <c r="G41" s="34" t="str">
        <f>IFERROR(INDEX(BRL!$E:$E,MATCH('IC-Br'!$A41,BRL!$A:$A,0)),"")</f>
        <v/>
      </c>
      <c r="H41" s="2" t="str">
        <f t="shared" si="3"/>
        <v/>
      </c>
    </row>
    <row r="42" spans="1:8" x14ac:dyDescent="0.25">
      <c r="A42" s="1">
        <f t="shared" si="0"/>
        <v>36951</v>
      </c>
      <c r="B42" s="37">
        <f>IFERROR(INDEX([1]IC_br!$B:$B,MATCH($A42,[1]IC_br!$A:$A,0)),"")</f>
        <v>61.26</v>
      </c>
      <c r="C42" s="6">
        <f t="shared" si="1"/>
        <v>0.60765314501560752</v>
      </c>
      <c r="D42" s="2">
        <f>INDEX(Meta!B:B,MATCH('IC-Br'!$A42,Meta!A:A,0))</f>
        <v>4</v>
      </c>
      <c r="E42" s="13">
        <v>0</v>
      </c>
      <c r="F42" s="2">
        <f t="shared" si="2"/>
        <v>0.60765314501560752</v>
      </c>
      <c r="G42" s="34" t="str">
        <f>IFERROR(INDEX(BRL!$E:$E,MATCH('IC-Br'!$A42,BRL!$A:$A,0)),"")</f>
        <v/>
      </c>
      <c r="H42" s="2" t="str">
        <f t="shared" si="3"/>
        <v/>
      </c>
    </row>
    <row r="43" spans="1:8" x14ac:dyDescent="0.25">
      <c r="A43" s="1">
        <f t="shared" si="0"/>
        <v>36982</v>
      </c>
      <c r="B43" s="37">
        <f>IFERROR(INDEX([1]IC_br!$B:$B,MATCH($A43,[1]IC_br!$A:$A,0)),"")</f>
        <v>63.21</v>
      </c>
      <c r="C43" s="6">
        <f t="shared" si="1"/>
        <v>3.9467192895905168</v>
      </c>
      <c r="D43" s="2">
        <f>INDEX(Meta!B:B,MATCH('IC-Br'!$A43,Meta!A:A,0))</f>
        <v>4</v>
      </c>
      <c r="E43" s="13">
        <v>0</v>
      </c>
      <c r="F43" s="2">
        <f t="shared" si="2"/>
        <v>3.9467192895905168</v>
      </c>
      <c r="G43" s="34" t="str">
        <f>IFERROR(INDEX(BRL!$E:$E,MATCH('IC-Br'!$A43,BRL!$A:$A,0)),"")</f>
        <v/>
      </c>
      <c r="H43" s="2" t="str">
        <f t="shared" si="3"/>
        <v/>
      </c>
    </row>
    <row r="44" spans="1:8" x14ac:dyDescent="0.25">
      <c r="A44" s="1">
        <f t="shared" si="0"/>
        <v>37012</v>
      </c>
      <c r="B44" s="37">
        <f>IFERROR(INDEX([1]IC_br!$B:$B,MATCH($A44,[1]IC_br!$A:$A,0)),"")</f>
        <v>66.069999999999993</v>
      </c>
      <c r="C44" s="6">
        <f t="shared" si="1"/>
        <v>7.6760104302477039</v>
      </c>
      <c r="D44" s="2">
        <f>INDEX(Meta!B:B,MATCH('IC-Br'!$A44,Meta!A:A,0))</f>
        <v>4</v>
      </c>
      <c r="E44" s="13">
        <v>0</v>
      </c>
      <c r="F44" s="2">
        <f t="shared" si="2"/>
        <v>7.6760104302477039</v>
      </c>
      <c r="G44" s="34" t="str">
        <f>IFERROR(INDEX(BRL!$E:$E,MATCH('IC-Br'!$A44,BRL!$A:$A,0)),"")</f>
        <v/>
      </c>
      <c r="H44" s="2" t="str">
        <f t="shared" si="3"/>
        <v/>
      </c>
    </row>
    <row r="45" spans="1:8" x14ac:dyDescent="0.25">
      <c r="A45" s="1">
        <f t="shared" si="0"/>
        <v>37043</v>
      </c>
      <c r="B45" s="37">
        <f>IFERROR(INDEX([1]IC_br!$B:$B,MATCH($A45,[1]IC_br!$A:$A,0)),"")</f>
        <v>68.09</v>
      </c>
      <c r="C45" s="6">
        <f t="shared" si="1"/>
        <v>11.149200130590931</v>
      </c>
      <c r="D45" s="2">
        <f>INDEX(Meta!B:B,MATCH('IC-Br'!$A45,Meta!A:A,0))</f>
        <v>4</v>
      </c>
      <c r="E45" s="13">
        <v>0</v>
      </c>
      <c r="F45" s="2">
        <f t="shared" si="2"/>
        <v>11.149200130590931</v>
      </c>
      <c r="G45" s="34" t="str">
        <f>IFERROR(INDEX(BRL!$E:$E,MATCH('IC-Br'!$A45,BRL!$A:$A,0)),"")</f>
        <v/>
      </c>
      <c r="H45" s="2" t="str">
        <f t="shared" si="3"/>
        <v/>
      </c>
    </row>
    <row r="46" spans="1:8" x14ac:dyDescent="0.25">
      <c r="A46" s="1">
        <f t="shared" si="0"/>
        <v>37073</v>
      </c>
      <c r="B46" s="37">
        <f>IFERROR(INDEX([1]IC_br!$B:$B,MATCH($A46,[1]IC_br!$A:$A,0)),"")</f>
        <v>69.56</v>
      </c>
      <c r="C46" s="6">
        <f t="shared" si="1"/>
        <v>10.04587881664294</v>
      </c>
      <c r="D46" s="2">
        <f>INDEX(Meta!B:B,MATCH('IC-Br'!$A46,Meta!A:A,0))</f>
        <v>4</v>
      </c>
      <c r="E46" s="13">
        <v>0</v>
      </c>
      <c r="F46" s="2">
        <f t="shared" si="2"/>
        <v>10.04587881664294</v>
      </c>
      <c r="G46" s="34" t="str">
        <f>IFERROR(INDEX(BRL!$E:$E,MATCH('IC-Br'!$A46,BRL!$A:$A,0)),"")</f>
        <v/>
      </c>
      <c r="H46" s="2" t="str">
        <f t="shared" si="3"/>
        <v/>
      </c>
    </row>
    <row r="47" spans="1:8" x14ac:dyDescent="0.25">
      <c r="A47" s="1">
        <f t="shared" si="0"/>
        <v>37104</v>
      </c>
      <c r="B47" s="37">
        <f>IFERROR(INDEX([1]IC_br!$B:$B,MATCH($A47,[1]IC_br!$A:$A,0)),"")</f>
        <v>69.23</v>
      </c>
      <c r="C47" s="6">
        <f t="shared" si="1"/>
        <v>4.7828061147268119</v>
      </c>
      <c r="D47" s="2">
        <f>INDEX(Meta!B:B,MATCH('IC-Br'!$A47,Meta!A:A,0))</f>
        <v>4</v>
      </c>
      <c r="E47" s="13">
        <v>0</v>
      </c>
      <c r="F47" s="2">
        <f t="shared" si="2"/>
        <v>4.7828061147268119</v>
      </c>
      <c r="G47" s="34" t="str">
        <f>IFERROR(INDEX(BRL!$E:$E,MATCH('IC-Br'!$A47,BRL!$A:$A,0)),"")</f>
        <v/>
      </c>
      <c r="H47" s="2" t="str">
        <f t="shared" si="3"/>
        <v/>
      </c>
    </row>
    <row r="48" spans="1:8" x14ac:dyDescent="0.25">
      <c r="A48" s="1">
        <f t="shared" si="0"/>
        <v>37135</v>
      </c>
      <c r="B48" s="37">
        <f>IFERROR(INDEX([1]IC_br!$B:$B,MATCH($A48,[1]IC_br!$A:$A,0)),"")</f>
        <v>69.58</v>
      </c>
      <c r="C48" s="6">
        <f t="shared" si="1"/>
        <v>2.1882802173593729</v>
      </c>
      <c r="D48" s="2">
        <f>INDEX(Meta!B:B,MATCH('IC-Br'!$A48,Meta!A:A,0))</f>
        <v>4</v>
      </c>
      <c r="E48" s="13">
        <v>0</v>
      </c>
      <c r="F48" s="2">
        <f t="shared" si="2"/>
        <v>2.1882802173593729</v>
      </c>
      <c r="G48" s="34" t="str">
        <f>IFERROR(INDEX(BRL!$E:$E,MATCH('IC-Br'!$A48,BRL!$A:$A,0)),"")</f>
        <v/>
      </c>
      <c r="H48" s="2" t="str">
        <f t="shared" si="3"/>
        <v/>
      </c>
    </row>
    <row r="49" spans="1:8" x14ac:dyDescent="0.25">
      <c r="A49" s="1">
        <f t="shared" si="0"/>
        <v>37165</v>
      </c>
      <c r="B49" s="37">
        <f>IFERROR(INDEX([1]IC_br!$B:$B,MATCH($A49,[1]IC_br!$A:$A,0)),"")</f>
        <v>67.819999999999993</v>
      </c>
      <c r="C49" s="6">
        <f t="shared" si="1"/>
        <v>-2.5014376078206002</v>
      </c>
      <c r="D49" s="2">
        <f>INDEX(Meta!B:B,MATCH('IC-Br'!$A49,Meta!A:A,0))</f>
        <v>4</v>
      </c>
      <c r="E49" s="13">
        <v>0</v>
      </c>
      <c r="F49" s="2">
        <f t="shared" si="2"/>
        <v>-2.5014376078206002</v>
      </c>
      <c r="G49" s="34" t="str">
        <f>IFERROR(INDEX(BRL!$E:$E,MATCH('IC-Br'!$A49,BRL!$A:$A,0)),"")</f>
        <v/>
      </c>
      <c r="H49" s="2" t="str">
        <f t="shared" si="3"/>
        <v/>
      </c>
    </row>
    <row r="50" spans="1:8" x14ac:dyDescent="0.25">
      <c r="A50" s="1">
        <f t="shared" si="0"/>
        <v>37196</v>
      </c>
      <c r="B50" s="37">
        <f>IFERROR(INDEX([1]IC_br!$B:$B,MATCH($A50,[1]IC_br!$A:$A,0)),"")</f>
        <v>64.33</v>
      </c>
      <c r="C50" s="6">
        <f t="shared" si="1"/>
        <v>-7.0778564206269046</v>
      </c>
      <c r="D50" s="2">
        <f>INDEX(Meta!B:B,MATCH('IC-Br'!$A50,Meta!A:A,0))</f>
        <v>4</v>
      </c>
      <c r="E50" s="13">
        <v>0</v>
      </c>
      <c r="F50" s="2">
        <f t="shared" si="2"/>
        <v>-7.0778564206269046</v>
      </c>
      <c r="G50" s="34" t="str">
        <f>IFERROR(INDEX(BRL!$E:$E,MATCH('IC-Br'!$A50,BRL!$A:$A,0)),"")</f>
        <v/>
      </c>
      <c r="H50" s="2" t="str">
        <f t="shared" si="3"/>
        <v/>
      </c>
    </row>
    <row r="51" spans="1:8" x14ac:dyDescent="0.25">
      <c r="A51" s="1">
        <f t="shared" si="0"/>
        <v>37226</v>
      </c>
      <c r="B51" s="37">
        <f>IFERROR(INDEX([1]IC_br!$B:$B,MATCH($A51,[1]IC_br!$A:$A,0)),"")</f>
        <v>59.7</v>
      </c>
      <c r="C51" s="6">
        <f t="shared" si="1"/>
        <v>-14.199482609945379</v>
      </c>
      <c r="D51" s="2">
        <f>INDEX(Meta!B:B,MATCH('IC-Br'!$A51,Meta!A:A,0))</f>
        <v>4</v>
      </c>
      <c r="E51" s="13">
        <v>0</v>
      </c>
      <c r="F51" s="2">
        <f t="shared" si="2"/>
        <v>-14.199482609945379</v>
      </c>
      <c r="G51" s="34" t="str">
        <f>IFERROR(INDEX(BRL!$E:$E,MATCH('IC-Br'!$A51,BRL!$A:$A,0)),"")</f>
        <v/>
      </c>
      <c r="H51" s="2" t="str">
        <f t="shared" si="3"/>
        <v/>
      </c>
    </row>
    <row r="52" spans="1:8" x14ac:dyDescent="0.25">
      <c r="A52" s="1">
        <f t="shared" si="0"/>
        <v>37257</v>
      </c>
      <c r="B52" s="37">
        <f>IFERROR(INDEX([1]IC_br!$B:$B,MATCH($A52,[1]IC_br!$A:$A,0)),"")</f>
        <v>61.05</v>
      </c>
      <c r="C52" s="6">
        <f t="shared" si="1"/>
        <v>-9.9823061043939791</v>
      </c>
      <c r="D52" s="2">
        <f>INDEX(Meta!B:B,MATCH('IC-Br'!$A52,Meta!A:A,0))</f>
        <v>3.5</v>
      </c>
      <c r="E52" s="13">
        <v>0</v>
      </c>
      <c r="F52" s="2">
        <f t="shared" si="2"/>
        <v>-9.9823061043939791</v>
      </c>
      <c r="G52" s="34" t="str">
        <f>IFERROR(INDEX(BRL!$E:$E,MATCH('IC-Br'!$A52,BRL!$A:$A,0)),"")</f>
        <v/>
      </c>
      <c r="H52" s="2" t="str">
        <f t="shared" si="3"/>
        <v/>
      </c>
    </row>
    <row r="53" spans="1:8" x14ac:dyDescent="0.25">
      <c r="A53" s="1">
        <f t="shared" si="0"/>
        <v>37288</v>
      </c>
      <c r="B53" s="37">
        <f>IFERROR(INDEX([1]IC_br!$B:$B,MATCH($A53,[1]IC_br!$A:$A,0)),"")</f>
        <v>60.73</v>
      </c>
      <c r="C53" s="6">
        <f t="shared" si="1"/>
        <v>-5.5961448779729528</v>
      </c>
      <c r="D53" s="2">
        <f>INDEX(Meta!B:B,MATCH('IC-Br'!$A53,Meta!A:A,0))</f>
        <v>3.5</v>
      </c>
      <c r="E53" s="13">
        <v>0</v>
      </c>
      <c r="F53" s="2">
        <f t="shared" si="2"/>
        <v>-5.5961448779729528</v>
      </c>
      <c r="G53" s="34" t="str">
        <f>IFERROR(INDEX(BRL!$E:$E,MATCH('IC-Br'!$A53,BRL!$A:$A,0)),"")</f>
        <v/>
      </c>
      <c r="H53" s="2" t="str">
        <f t="shared" si="3"/>
        <v/>
      </c>
    </row>
    <row r="54" spans="1:8" x14ac:dyDescent="0.25">
      <c r="A54" s="1">
        <f t="shared" si="0"/>
        <v>37316</v>
      </c>
      <c r="B54" s="37">
        <f>IFERROR(INDEX([1]IC_br!$B:$B,MATCH($A54,[1]IC_br!$A:$A,0)),"")</f>
        <v>58.55</v>
      </c>
      <c r="C54" s="6">
        <f t="shared" si="1"/>
        <v>-1.9262981574539428</v>
      </c>
      <c r="D54" s="2">
        <f>INDEX(Meta!B:B,MATCH('IC-Br'!$A54,Meta!A:A,0))</f>
        <v>3.5</v>
      </c>
      <c r="E54" s="13">
        <v>0</v>
      </c>
      <c r="F54" s="2">
        <f t="shared" si="2"/>
        <v>-1.9262981574539428</v>
      </c>
      <c r="G54" s="34" t="str">
        <f>IFERROR(INDEX(BRL!$E:$E,MATCH('IC-Br'!$A54,BRL!$A:$A,0)),"")</f>
        <v/>
      </c>
      <c r="H54" s="2" t="str">
        <f t="shared" si="3"/>
        <v/>
      </c>
    </row>
    <row r="55" spans="1:8" x14ac:dyDescent="0.25">
      <c r="A55" s="1">
        <f t="shared" si="0"/>
        <v>37347</v>
      </c>
      <c r="B55" s="37">
        <f>IFERROR(INDEX([1]IC_br!$B:$B,MATCH($A55,[1]IC_br!$A:$A,0)),"")</f>
        <v>56.23</v>
      </c>
      <c r="C55" s="6">
        <f t="shared" si="1"/>
        <v>-7.8951678951678979</v>
      </c>
      <c r="D55" s="2">
        <f>INDEX(Meta!B:B,MATCH('IC-Br'!$A55,Meta!A:A,0))</f>
        <v>3.5</v>
      </c>
      <c r="E55" s="13">
        <v>0</v>
      </c>
      <c r="F55" s="2">
        <f t="shared" si="2"/>
        <v>-7.8951678951678979</v>
      </c>
      <c r="G55" s="34" t="str">
        <f>IFERROR(INDEX(BRL!$E:$E,MATCH('IC-Br'!$A55,BRL!$A:$A,0)),"")</f>
        <v/>
      </c>
      <c r="H55" s="2" t="str">
        <f t="shared" si="3"/>
        <v/>
      </c>
    </row>
    <row r="56" spans="1:8" x14ac:dyDescent="0.25">
      <c r="A56" s="1">
        <f t="shared" si="0"/>
        <v>37377</v>
      </c>
      <c r="B56" s="37">
        <f>IFERROR(INDEX([1]IC_br!$B:$B,MATCH($A56,[1]IC_br!$A:$A,0)),"")</f>
        <v>60.35</v>
      </c>
      <c r="C56" s="6">
        <f t="shared" si="1"/>
        <v>-0.62572040177835131</v>
      </c>
      <c r="D56" s="2">
        <f>INDEX(Meta!B:B,MATCH('IC-Br'!$A56,Meta!A:A,0))</f>
        <v>3.5</v>
      </c>
      <c r="E56" s="13">
        <v>0</v>
      </c>
      <c r="F56" s="2">
        <f t="shared" si="2"/>
        <v>-0.62572040177835131</v>
      </c>
      <c r="G56" s="34" t="str">
        <f>IFERROR(INDEX(BRL!$E:$E,MATCH('IC-Br'!$A56,BRL!$A:$A,0)),"")</f>
        <v/>
      </c>
      <c r="H56" s="2" t="str">
        <f t="shared" si="3"/>
        <v/>
      </c>
    </row>
    <row r="57" spans="1:8" x14ac:dyDescent="0.25">
      <c r="A57" s="1">
        <f t="shared" si="0"/>
        <v>37408</v>
      </c>
      <c r="B57" s="37">
        <f>IFERROR(INDEX([1]IC_br!$B:$B,MATCH($A57,[1]IC_br!$A:$A,0)),"")</f>
        <v>66.650000000000006</v>
      </c>
      <c r="C57" s="6">
        <f t="shared" si="1"/>
        <v>13.834329632792496</v>
      </c>
      <c r="D57" s="2">
        <f>INDEX(Meta!B:B,MATCH('IC-Br'!$A57,Meta!A:A,0))</f>
        <v>3.5</v>
      </c>
      <c r="E57" s="13">
        <v>0</v>
      </c>
      <c r="F57" s="2">
        <f t="shared" si="2"/>
        <v>13.834329632792496</v>
      </c>
      <c r="G57" s="34" t="str">
        <f>IFERROR(INDEX(BRL!$E:$E,MATCH('IC-Br'!$A57,BRL!$A:$A,0)),"")</f>
        <v/>
      </c>
      <c r="H57" s="2" t="str">
        <f t="shared" si="3"/>
        <v/>
      </c>
    </row>
    <row r="58" spans="1:8" x14ac:dyDescent="0.25">
      <c r="A58" s="1">
        <f t="shared" si="0"/>
        <v>37438</v>
      </c>
      <c r="B58" s="37">
        <f>IFERROR(INDEX([1]IC_br!$B:$B,MATCH($A58,[1]IC_br!$A:$A,0)),"")</f>
        <v>75.86</v>
      </c>
      <c r="C58" s="6">
        <f t="shared" si="1"/>
        <v>34.910190289880852</v>
      </c>
      <c r="D58" s="2">
        <f>INDEX(Meta!B:B,MATCH('IC-Br'!$A58,Meta!A:A,0))</f>
        <v>3.5</v>
      </c>
      <c r="E58" s="13">
        <v>0</v>
      </c>
      <c r="F58" s="2">
        <f t="shared" si="2"/>
        <v>34.910190289880852</v>
      </c>
      <c r="G58" s="34" t="str">
        <f>IFERROR(INDEX(BRL!$E:$E,MATCH('IC-Br'!$A58,BRL!$A:$A,0)),"")</f>
        <v/>
      </c>
      <c r="H58" s="2" t="str">
        <f t="shared" si="3"/>
        <v/>
      </c>
    </row>
    <row r="59" spans="1:8" x14ac:dyDescent="0.25">
      <c r="A59" s="1">
        <f t="shared" si="0"/>
        <v>37469</v>
      </c>
      <c r="B59" s="37">
        <f>IFERROR(INDEX([1]IC_br!$B:$B,MATCH($A59,[1]IC_br!$A:$A,0)),"")</f>
        <v>80.62</v>
      </c>
      <c r="C59" s="6">
        <f t="shared" si="1"/>
        <v>33.587406793703401</v>
      </c>
      <c r="D59" s="2">
        <f>INDEX(Meta!B:B,MATCH('IC-Br'!$A59,Meta!A:A,0))</f>
        <v>3.5</v>
      </c>
      <c r="E59" s="13">
        <v>0</v>
      </c>
      <c r="F59" s="2">
        <f t="shared" si="2"/>
        <v>33.587406793703401</v>
      </c>
      <c r="G59" s="34" t="str">
        <f>IFERROR(INDEX(BRL!$E:$E,MATCH('IC-Br'!$A59,BRL!$A:$A,0)),"")</f>
        <v/>
      </c>
      <c r="H59" s="2" t="str">
        <f t="shared" si="3"/>
        <v/>
      </c>
    </row>
    <row r="60" spans="1:8" x14ac:dyDescent="0.25">
      <c r="A60" s="1">
        <f t="shared" si="0"/>
        <v>37500</v>
      </c>
      <c r="B60" s="37">
        <f>IFERROR(INDEX([1]IC_br!$B:$B,MATCH($A60,[1]IC_br!$A:$A,0)),"")</f>
        <v>89.93</v>
      </c>
      <c r="C60" s="6">
        <f t="shared" si="1"/>
        <v>34.928732183045753</v>
      </c>
      <c r="D60" s="2">
        <f>INDEX(Meta!B:B,MATCH('IC-Br'!$A60,Meta!A:A,0))</f>
        <v>3.5</v>
      </c>
      <c r="E60" s="13">
        <v>0</v>
      </c>
      <c r="F60" s="2">
        <f t="shared" si="2"/>
        <v>34.928732183045753</v>
      </c>
      <c r="G60" s="34" t="str">
        <f>IFERROR(INDEX(BRL!$E:$E,MATCH('IC-Br'!$A60,BRL!$A:$A,0)),"")</f>
        <v/>
      </c>
      <c r="H60" s="2" t="str">
        <f t="shared" si="3"/>
        <v/>
      </c>
    </row>
    <row r="61" spans="1:8" x14ac:dyDescent="0.25">
      <c r="A61" s="1">
        <f t="shared" si="0"/>
        <v>37530</v>
      </c>
      <c r="B61" s="37">
        <f>IFERROR(INDEX([1]IC_br!$B:$B,MATCH($A61,[1]IC_br!$A:$A,0)),"")</f>
        <v>103.93</v>
      </c>
      <c r="C61" s="6">
        <f t="shared" si="1"/>
        <v>37.002372791985238</v>
      </c>
      <c r="D61" s="2">
        <f>INDEX(Meta!B:B,MATCH('IC-Br'!$A61,Meta!A:A,0))</f>
        <v>3.5</v>
      </c>
      <c r="E61" s="13">
        <v>0</v>
      </c>
      <c r="F61" s="2">
        <f t="shared" si="2"/>
        <v>37.002372791985238</v>
      </c>
      <c r="G61" s="34" t="str">
        <f>IFERROR(INDEX(BRL!$E:$E,MATCH('IC-Br'!$A61,BRL!$A:$A,0)),"")</f>
        <v/>
      </c>
      <c r="H61" s="2" t="str">
        <f t="shared" si="3"/>
        <v/>
      </c>
    </row>
    <row r="62" spans="1:8" x14ac:dyDescent="0.25">
      <c r="A62" s="1">
        <f t="shared" si="0"/>
        <v>37561</v>
      </c>
      <c r="B62" s="37">
        <f>IFERROR(INDEX([1]IC_br!$B:$B,MATCH($A62,[1]IC_br!$A:$A,0)),"")</f>
        <v>101.27</v>
      </c>
      <c r="C62" s="6">
        <f t="shared" si="1"/>
        <v>25.613991565368387</v>
      </c>
      <c r="D62" s="2">
        <f>INDEX(Meta!B:B,MATCH('IC-Br'!$A62,Meta!A:A,0))</f>
        <v>3.5</v>
      </c>
      <c r="E62" s="13">
        <v>0</v>
      </c>
      <c r="F62" s="2">
        <f t="shared" si="2"/>
        <v>25.613991565368387</v>
      </c>
      <c r="G62" s="34" t="str">
        <f>IFERROR(INDEX(BRL!$E:$E,MATCH('IC-Br'!$A62,BRL!$A:$A,0)),"")</f>
        <v/>
      </c>
      <c r="H62" s="2" t="str">
        <f t="shared" si="3"/>
        <v/>
      </c>
    </row>
    <row r="63" spans="1:8" x14ac:dyDescent="0.25">
      <c r="A63" s="1">
        <f t="shared" si="0"/>
        <v>37591</v>
      </c>
      <c r="B63" s="37">
        <f>IFERROR(INDEX([1]IC_br!$B:$B,MATCH($A63,[1]IC_br!$A:$A,0)),"")</f>
        <v>104.56</v>
      </c>
      <c r="C63" s="6">
        <f t="shared" si="1"/>
        <v>16.268208606694088</v>
      </c>
      <c r="D63" s="2">
        <f>INDEX(Meta!B:B,MATCH('IC-Br'!$A63,Meta!A:A,0))</f>
        <v>3.5</v>
      </c>
      <c r="E63" s="13">
        <v>0</v>
      </c>
      <c r="F63" s="2">
        <f t="shared" si="2"/>
        <v>16.268208606694088</v>
      </c>
      <c r="G63" s="34" t="str">
        <f>IFERROR(INDEX(BRL!$E:$E,MATCH('IC-Br'!$A63,BRL!$A:$A,0)),"")</f>
        <v/>
      </c>
      <c r="H63" s="2" t="str">
        <f t="shared" si="3"/>
        <v/>
      </c>
    </row>
    <row r="64" spans="1:8" x14ac:dyDescent="0.25">
      <c r="A64" s="1">
        <f t="shared" si="0"/>
        <v>37622</v>
      </c>
      <c r="B64" s="37">
        <f>IFERROR(INDEX([1]IC_br!$B:$B,MATCH($A64,[1]IC_br!$A:$A,0)),"")</f>
        <v>101.45</v>
      </c>
      <c r="C64" s="6">
        <f t="shared" si="1"/>
        <v>-2.3862214952371841</v>
      </c>
      <c r="D64" s="2">
        <f>INDEX(Meta!B:B,MATCH('IC-Br'!$A64,Meta!A:A,0))</f>
        <v>4</v>
      </c>
      <c r="E64" s="13">
        <v>0</v>
      </c>
      <c r="F64" s="2">
        <f t="shared" si="2"/>
        <v>-2.3862214952371841</v>
      </c>
      <c r="G64" s="34" t="str">
        <f>IFERROR(INDEX(BRL!$E:$E,MATCH('IC-Br'!$A64,BRL!$A:$A,0)),"")</f>
        <v/>
      </c>
      <c r="H64" s="2" t="str">
        <f t="shared" si="3"/>
        <v/>
      </c>
    </row>
    <row r="65" spans="1:8" x14ac:dyDescent="0.25">
      <c r="A65" s="1">
        <f t="shared" si="0"/>
        <v>37653</v>
      </c>
      <c r="B65" s="37">
        <f>IFERROR(INDEX([1]IC_br!$B:$B,MATCH($A65,[1]IC_br!$A:$A,0)),"")</f>
        <v>109.05</v>
      </c>
      <c r="C65" s="6">
        <f t="shared" si="1"/>
        <v>7.6824330996346335</v>
      </c>
      <c r="D65" s="2">
        <f>INDEX(Meta!B:B,MATCH('IC-Br'!$A65,Meta!A:A,0))</f>
        <v>4</v>
      </c>
      <c r="E65" s="13">
        <v>0</v>
      </c>
      <c r="F65" s="2">
        <f t="shared" si="2"/>
        <v>7.6824330996346335</v>
      </c>
      <c r="G65" s="34" t="str">
        <f>IFERROR(INDEX(BRL!$E:$E,MATCH('IC-Br'!$A65,BRL!$A:$A,0)),"")</f>
        <v/>
      </c>
      <c r="H65" s="2" t="str">
        <f t="shared" si="3"/>
        <v/>
      </c>
    </row>
    <row r="66" spans="1:8" x14ac:dyDescent="0.25">
      <c r="A66" s="1">
        <f t="shared" si="0"/>
        <v>37681</v>
      </c>
      <c r="B66" s="37">
        <f>IFERROR(INDEX([1]IC_br!$B:$B,MATCH($A66,[1]IC_br!$A:$A,0)),"")</f>
        <v>100.18</v>
      </c>
      <c r="C66" s="6">
        <f t="shared" si="1"/>
        <v>-4.1889824024483495</v>
      </c>
      <c r="D66" s="2">
        <f>INDEX(Meta!B:B,MATCH('IC-Br'!$A66,Meta!A:A,0))</f>
        <v>4</v>
      </c>
      <c r="E66" s="13">
        <v>0</v>
      </c>
      <c r="F66" s="2">
        <f t="shared" si="2"/>
        <v>-4.1889824024483495</v>
      </c>
      <c r="G66" s="34" t="str">
        <f>IFERROR(INDEX(BRL!$E:$E,MATCH('IC-Br'!$A66,BRL!$A:$A,0)),"")</f>
        <v/>
      </c>
      <c r="H66" s="2" t="str">
        <f t="shared" si="3"/>
        <v/>
      </c>
    </row>
    <row r="67" spans="1:8" x14ac:dyDescent="0.25">
      <c r="A67" s="1">
        <f t="shared" si="0"/>
        <v>37712</v>
      </c>
      <c r="B67" s="37">
        <f>IFERROR(INDEX([1]IC_br!$B:$B,MATCH($A67,[1]IC_br!$A:$A,0)),"")</f>
        <v>90.84</v>
      </c>
      <c r="C67" s="6">
        <f t="shared" si="1"/>
        <v>-10.458353868900938</v>
      </c>
      <c r="D67" s="2">
        <f>INDEX(Meta!B:B,MATCH('IC-Br'!$A67,Meta!A:A,0))</f>
        <v>4</v>
      </c>
      <c r="E67" s="13">
        <v>0</v>
      </c>
      <c r="F67" s="2">
        <f t="shared" si="2"/>
        <v>-10.458353868900938</v>
      </c>
      <c r="G67" s="34" t="str">
        <f>IFERROR(INDEX(BRL!$E:$E,MATCH('IC-Br'!$A67,BRL!$A:$A,0)),"")</f>
        <v/>
      </c>
      <c r="H67" s="2" t="str">
        <f t="shared" si="3"/>
        <v/>
      </c>
    </row>
    <row r="68" spans="1:8" x14ac:dyDescent="0.25">
      <c r="A68" s="1">
        <f t="shared" si="0"/>
        <v>37742</v>
      </c>
      <c r="B68" s="37">
        <f>IFERROR(INDEX([1]IC_br!$B:$B,MATCH($A68,[1]IC_br!$A:$A,0)),"")</f>
        <v>87.33</v>
      </c>
      <c r="C68" s="6">
        <f t="shared" si="1"/>
        <v>-19.917469050894088</v>
      </c>
      <c r="D68" s="2">
        <f>INDEX(Meta!B:B,MATCH('IC-Br'!$A68,Meta!A:A,0))</f>
        <v>4</v>
      </c>
      <c r="E68" s="13">
        <v>0</v>
      </c>
      <c r="F68" s="2">
        <f t="shared" si="2"/>
        <v>-19.917469050894088</v>
      </c>
      <c r="G68" s="34" t="str">
        <f>IFERROR(INDEX(BRL!$E:$E,MATCH('IC-Br'!$A68,BRL!$A:$A,0)),"")</f>
        <v/>
      </c>
      <c r="H68" s="2" t="str">
        <f t="shared" si="3"/>
        <v/>
      </c>
    </row>
    <row r="69" spans="1:8" x14ac:dyDescent="0.25">
      <c r="A69" s="1">
        <f t="shared" si="0"/>
        <v>37773</v>
      </c>
      <c r="B69" s="37">
        <f>IFERROR(INDEX([1]IC_br!$B:$B,MATCH($A69,[1]IC_br!$A:$A,0)),"")</f>
        <v>83.96</v>
      </c>
      <c r="C69" s="6">
        <f t="shared" si="1"/>
        <v>-16.190856458374935</v>
      </c>
      <c r="D69" s="2">
        <f>INDEX(Meta!B:B,MATCH('IC-Br'!$A69,Meta!A:A,0))</f>
        <v>4</v>
      </c>
      <c r="E69" s="13">
        <v>0</v>
      </c>
      <c r="F69" s="2">
        <f t="shared" si="2"/>
        <v>-16.190856458374935</v>
      </c>
      <c r="G69" s="34" t="str">
        <f>IFERROR(INDEX(BRL!$E:$E,MATCH('IC-Br'!$A69,BRL!$A:$A,0)),"")</f>
        <v/>
      </c>
      <c r="H69" s="2" t="str">
        <f t="shared" si="3"/>
        <v/>
      </c>
    </row>
    <row r="70" spans="1:8" x14ac:dyDescent="0.25">
      <c r="A70" s="1">
        <f t="shared" ref="A70:A133" si="4">EDATE(A69,1)</f>
        <v>37803</v>
      </c>
      <c r="B70" s="37">
        <f>IFERROR(INDEX([1]IC_br!$B:$B,MATCH($A70,[1]IC_br!$A:$A,0)),"")</f>
        <v>85.02</v>
      </c>
      <c r="C70" s="6">
        <f t="shared" si="1"/>
        <v>-6.4068692206076694</v>
      </c>
      <c r="D70" s="2">
        <f>INDEX(Meta!B:B,MATCH('IC-Br'!$A70,Meta!A:A,0))</f>
        <v>4</v>
      </c>
      <c r="E70" s="13">
        <v>0</v>
      </c>
      <c r="F70" s="2">
        <f t="shared" si="2"/>
        <v>-6.4068692206076694</v>
      </c>
      <c r="G70" s="34" t="str">
        <f>IFERROR(INDEX(BRL!$E:$E,MATCH('IC-Br'!$A70,BRL!$A:$A,0)),"")</f>
        <v/>
      </c>
      <c r="H70" s="2" t="str">
        <f t="shared" si="3"/>
        <v/>
      </c>
    </row>
    <row r="71" spans="1:8" x14ac:dyDescent="0.25">
      <c r="A71" s="1">
        <f t="shared" si="4"/>
        <v>37834</v>
      </c>
      <c r="B71" s="37">
        <f>IFERROR(INDEX([1]IC_br!$B:$B,MATCH($A71,[1]IC_br!$A:$A,0)),"")</f>
        <v>90.1</v>
      </c>
      <c r="C71" s="6">
        <f t="shared" si="1"/>
        <v>3.1718767891904198</v>
      </c>
      <c r="D71" s="2">
        <f>INDEX(Meta!B:B,MATCH('IC-Br'!$A71,Meta!A:A,0))</f>
        <v>4</v>
      </c>
      <c r="E71" s="13">
        <v>0</v>
      </c>
      <c r="F71" s="2">
        <f t="shared" si="2"/>
        <v>3.1718767891904198</v>
      </c>
      <c r="G71" s="34" t="str">
        <f>IFERROR(INDEX(BRL!$E:$E,MATCH('IC-Br'!$A71,BRL!$A:$A,0)),"")</f>
        <v/>
      </c>
      <c r="H71" s="2" t="str">
        <f t="shared" si="3"/>
        <v/>
      </c>
    </row>
    <row r="72" spans="1:8" x14ac:dyDescent="0.25">
      <c r="A72" s="1">
        <f t="shared" si="4"/>
        <v>37865</v>
      </c>
      <c r="B72" s="37">
        <f>IFERROR(INDEX([1]IC_br!$B:$B,MATCH($A72,[1]IC_br!$A:$A,0)),"")</f>
        <v>89.66</v>
      </c>
      <c r="C72" s="6">
        <f t="shared" ref="C72:C135" si="5">IFERROR(100*(B72/B69-1),"")</f>
        <v>6.7889471176750815</v>
      </c>
      <c r="D72" s="2">
        <f>INDEX(Meta!B:B,MATCH('IC-Br'!$A72,Meta!A:A,0))</f>
        <v>4</v>
      </c>
      <c r="E72" s="13">
        <v>0</v>
      </c>
      <c r="F72" s="2">
        <f t="shared" si="2"/>
        <v>6.7889471176750815</v>
      </c>
      <c r="G72" s="34" t="str">
        <f>IFERROR(INDEX(BRL!$E:$E,MATCH('IC-Br'!$A72,BRL!$A:$A,0)),"")</f>
        <v/>
      </c>
      <c r="H72" s="2" t="str">
        <f t="shared" si="3"/>
        <v/>
      </c>
    </row>
    <row r="73" spans="1:8" x14ac:dyDescent="0.25">
      <c r="A73" s="1">
        <f t="shared" si="4"/>
        <v>37895</v>
      </c>
      <c r="B73" s="37">
        <f>IFERROR(INDEX([1]IC_br!$B:$B,MATCH($A73,[1]IC_br!$A:$A,0)),"")</f>
        <v>91.32</v>
      </c>
      <c r="C73" s="6">
        <f t="shared" si="5"/>
        <v>7.4100211714890563</v>
      </c>
      <c r="D73" s="2">
        <f>INDEX(Meta!B:B,MATCH('IC-Br'!$A73,Meta!A:A,0))</f>
        <v>4</v>
      </c>
      <c r="E73" s="13">
        <v>0</v>
      </c>
      <c r="F73" s="2">
        <f t="shared" si="2"/>
        <v>7.4100211714890563</v>
      </c>
      <c r="G73" s="34" t="str">
        <f>IFERROR(INDEX(BRL!$E:$E,MATCH('IC-Br'!$A73,BRL!$A:$A,0)),"")</f>
        <v/>
      </c>
      <c r="H73" s="2" t="str">
        <f t="shared" si="3"/>
        <v/>
      </c>
    </row>
    <row r="74" spans="1:8" x14ac:dyDescent="0.25">
      <c r="A74" s="1">
        <f t="shared" si="4"/>
        <v>37926</v>
      </c>
      <c r="B74" s="37">
        <f>IFERROR(INDEX([1]IC_br!$B:$B,MATCH($A74,[1]IC_br!$A:$A,0)),"")</f>
        <v>94.54</v>
      </c>
      <c r="C74" s="6">
        <f t="shared" si="5"/>
        <v>4.9278579356270891</v>
      </c>
      <c r="D74" s="2">
        <f>INDEX(Meta!B:B,MATCH('IC-Br'!$A74,Meta!A:A,0))</f>
        <v>4</v>
      </c>
      <c r="E74" s="13">
        <v>0</v>
      </c>
      <c r="F74" s="2">
        <f t="shared" si="2"/>
        <v>4.9278579356270891</v>
      </c>
      <c r="G74" s="34" t="str">
        <f>IFERROR(INDEX(BRL!$E:$E,MATCH('IC-Br'!$A74,BRL!$A:$A,0)),"")</f>
        <v/>
      </c>
      <c r="H74" s="2" t="str">
        <f t="shared" si="3"/>
        <v/>
      </c>
    </row>
    <row r="75" spans="1:8" x14ac:dyDescent="0.25">
      <c r="A75" s="1">
        <f t="shared" si="4"/>
        <v>37956</v>
      </c>
      <c r="B75" s="37">
        <f>IFERROR(INDEX([1]IC_br!$B:$B,MATCH($A75,[1]IC_br!$A:$A,0)),"")</f>
        <v>97.29</v>
      </c>
      <c r="C75" s="6">
        <f t="shared" si="5"/>
        <v>8.5099263885790819</v>
      </c>
      <c r="D75" s="2">
        <f>INDEX(Meta!B:B,MATCH('IC-Br'!$A75,Meta!A:A,0))</f>
        <v>4</v>
      </c>
      <c r="E75" s="13">
        <v>0</v>
      </c>
      <c r="F75" s="2">
        <f t="shared" si="2"/>
        <v>8.5099263885790819</v>
      </c>
      <c r="G75" s="34" t="str">
        <f>IFERROR(INDEX(BRL!$E:$E,MATCH('IC-Br'!$A75,BRL!$A:$A,0)),"")</f>
        <v/>
      </c>
      <c r="H75" s="2" t="str">
        <f t="shared" si="3"/>
        <v/>
      </c>
    </row>
    <row r="76" spans="1:8" x14ac:dyDescent="0.25">
      <c r="A76" s="1">
        <f t="shared" si="4"/>
        <v>37987</v>
      </c>
      <c r="B76" s="37">
        <f>IFERROR(INDEX([1]IC_br!$B:$B,MATCH($A76,[1]IC_br!$A:$A,0)),"")</f>
        <v>93.51</v>
      </c>
      <c r="C76" s="6">
        <f t="shared" si="5"/>
        <v>2.3981603153745201</v>
      </c>
      <c r="D76" s="2">
        <f>INDEX(Meta!B:B,MATCH('IC-Br'!$A76,Meta!A:A,0))</f>
        <v>5.5</v>
      </c>
      <c r="E76" s="13">
        <v>0</v>
      </c>
      <c r="F76" s="2">
        <f t="shared" si="2"/>
        <v>2.3981603153745201</v>
      </c>
      <c r="G76" s="34" t="str">
        <f>IFERROR(INDEX(BRL!$E:$E,MATCH('IC-Br'!$A76,BRL!$A:$A,0)),"")</f>
        <v/>
      </c>
      <c r="H76" s="2" t="str">
        <f t="shared" si="3"/>
        <v/>
      </c>
    </row>
    <row r="77" spans="1:8" x14ac:dyDescent="0.25">
      <c r="A77" s="1">
        <f t="shared" si="4"/>
        <v>38018</v>
      </c>
      <c r="B77" s="37">
        <f>IFERROR(INDEX([1]IC_br!$B:$B,MATCH($A77,[1]IC_br!$A:$A,0)),"")</f>
        <v>97.12</v>
      </c>
      <c r="C77" s="6">
        <f t="shared" si="5"/>
        <v>2.7290035963613235</v>
      </c>
      <c r="D77" s="2">
        <f>INDEX(Meta!B:B,MATCH('IC-Br'!$A77,Meta!A:A,0))</f>
        <v>5.5</v>
      </c>
      <c r="E77" s="13">
        <v>0</v>
      </c>
      <c r="F77" s="2">
        <f t="shared" si="2"/>
        <v>2.7290035963613235</v>
      </c>
      <c r="G77" s="34" t="str">
        <f>IFERROR(INDEX(BRL!$E:$E,MATCH('IC-Br'!$A77,BRL!$A:$A,0)),"")</f>
        <v/>
      </c>
      <c r="H77" s="2" t="str">
        <f t="shared" si="3"/>
        <v/>
      </c>
    </row>
    <row r="78" spans="1:8" x14ac:dyDescent="0.25">
      <c r="A78" s="1">
        <f t="shared" si="4"/>
        <v>38047</v>
      </c>
      <c r="B78" s="37">
        <f>IFERROR(INDEX([1]IC_br!$B:$B,MATCH($A78,[1]IC_br!$A:$A,0)),"")</f>
        <v>101.58</v>
      </c>
      <c r="C78" s="6">
        <f t="shared" si="5"/>
        <v>4.4094973789700731</v>
      </c>
      <c r="D78" s="2">
        <f>INDEX(Meta!B:B,MATCH('IC-Br'!$A78,Meta!A:A,0))</f>
        <v>5.5</v>
      </c>
      <c r="E78" s="13">
        <v>0</v>
      </c>
      <c r="F78" s="2">
        <f t="shared" si="2"/>
        <v>4.4094973789700731</v>
      </c>
      <c r="G78" s="34" t="str">
        <f>IFERROR(INDEX(BRL!$E:$E,MATCH('IC-Br'!$A78,BRL!$A:$A,0)),"")</f>
        <v/>
      </c>
      <c r="H78" s="2" t="str">
        <f t="shared" si="3"/>
        <v/>
      </c>
    </row>
    <row r="79" spans="1:8" x14ac:dyDescent="0.25">
      <c r="A79" s="1">
        <f t="shared" si="4"/>
        <v>38078</v>
      </c>
      <c r="B79" s="37">
        <f>IFERROR(INDEX([1]IC_br!$B:$B,MATCH($A79,[1]IC_br!$A:$A,0)),"")</f>
        <v>103.32</v>
      </c>
      <c r="C79" s="6">
        <f t="shared" si="5"/>
        <v>10.490856592877762</v>
      </c>
      <c r="D79" s="2">
        <f>INDEX(Meta!B:B,MATCH('IC-Br'!$A79,Meta!A:A,0))</f>
        <v>5.5</v>
      </c>
      <c r="E79" s="13">
        <v>0</v>
      </c>
      <c r="F79" s="2">
        <f t="shared" si="2"/>
        <v>10.490856592877762</v>
      </c>
      <c r="G79" s="34" t="str">
        <f>IFERROR(INDEX(BRL!$E:$E,MATCH('IC-Br'!$A79,BRL!$A:$A,0)),"")</f>
        <v/>
      </c>
      <c r="H79" s="2" t="str">
        <f t="shared" si="3"/>
        <v/>
      </c>
    </row>
    <row r="80" spans="1:8" x14ac:dyDescent="0.25">
      <c r="A80" s="1">
        <f t="shared" si="4"/>
        <v>38108</v>
      </c>
      <c r="B80" s="37">
        <f>IFERROR(INDEX([1]IC_br!$B:$B,MATCH($A80,[1]IC_br!$A:$A,0)),"")</f>
        <v>112.08</v>
      </c>
      <c r="C80" s="6">
        <f t="shared" si="5"/>
        <v>15.403624382207571</v>
      </c>
      <c r="D80" s="2">
        <f>INDEX(Meta!B:B,MATCH('IC-Br'!$A80,Meta!A:A,0))</f>
        <v>5.5</v>
      </c>
      <c r="E80" s="13">
        <v>0</v>
      </c>
      <c r="F80" s="2">
        <f t="shared" si="2"/>
        <v>15.403624382207571</v>
      </c>
      <c r="G80" s="34" t="str">
        <f>IFERROR(INDEX(BRL!$E:$E,MATCH('IC-Br'!$A80,BRL!$A:$A,0)),"")</f>
        <v/>
      </c>
      <c r="H80" s="2" t="str">
        <f t="shared" si="3"/>
        <v/>
      </c>
    </row>
    <row r="81" spans="1:8" x14ac:dyDescent="0.25">
      <c r="A81" s="1">
        <f t="shared" si="4"/>
        <v>38139</v>
      </c>
      <c r="B81" s="37">
        <f>IFERROR(INDEX([1]IC_br!$B:$B,MATCH($A81,[1]IC_br!$A:$A,0)),"")</f>
        <v>112.58</v>
      </c>
      <c r="C81" s="6">
        <f t="shared" si="5"/>
        <v>10.828903327426653</v>
      </c>
      <c r="D81" s="2">
        <f>INDEX(Meta!B:B,MATCH('IC-Br'!$A81,Meta!A:A,0))</f>
        <v>5.5</v>
      </c>
      <c r="E81" s="13">
        <v>0</v>
      </c>
      <c r="F81" s="2">
        <f t="shared" si="2"/>
        <v>10.828903327426653</v>
      </c>
      <c r="G81" s="34" t="str">
        <f>IFERROR(INDEX(BRL!$E:$E,MATCH('IC-Br'!$A81,BRL!$A:$A,0)),"")</f>
        <v/>
      </c>
      <c r="H81" s="2" t="str">
        <f t="shared" si="3"/>
        <v/>
      </c>
    </row>
    <row r="82" spans="1:8" x14ac:dyDescent="0.25">
      <c r="A82" s="1">
        <f t="shared" si="4"/>
        <v>38169</v>
      </c>
      <c r="B82" s="37">
        <f>IFERROR(INDEX([1]IC_br!$B:$B,MATCH($A82,[1]IC_br!$A:$A,0)),"")</f>
        <v>107.88</v>
      </c>
      <c r="C82" s="6">
        <f t="shared" si="5"/>
        <v>4.4134727061556411</v>
      </c>
      <c r="D82" s="2">
        <f>INDEX(Meta!B:B,MATCH('IC-Br'!$A82,Meta!A:A,0))</f>
        <v>5.5</v>
      </c>
      <c r="E82" s="13">
        <v>0</v>
      </c>
      <c r="F82" s="2">
        <f t="shared" si="2"/>
        <v>4.4134727061556411</v>
      </c>
      <c r="G82" s="34" t="str">
        <f>IFERROR(INDEX(BRL!$E:$E,MATCH('IC-Br'!$A82,BRL!$A:$A,0)),"")</f>
        <v/>
      </c>
      <c r="H82" s="2" t="str">
        <f t="shared" si="3"/>
        <v/>
      </c>
    </row>
    <row r="83" spans="1:8" x14ac:dyDescent="0.25">
      <c r="A83" s="1">
        <f t="shared" si="4"/>
        <v>38200</v>
      </c>
      <c r="B83" s="37">
        <f>IFERROR(INDEX([1]IC_br!$B:$B,MATCH($A83,[1]IC_br!$A:$A,0)),"")</f>
        <v>106.13</v>
      </c>
      <c r="C83" s="6">
        <f t="shared" si="5"/>
        <v>-5.3087080656673784</v>
      </c>
      <c r="D83" s="2">
        <f>INDEX(Meta!B:B,MATCH('IC-Br'!$A83,Meta!A:A,0))</f>
        <v>5.5</v>
      </c>
      <c r="E83" s="13">
        <v>0</v>
      </c>
      <c r="F83" s="2">
        <f t="shared" ref="F83:F146" si="6">IFERROR(C83-E83,"")</f>
        <v>-5.3087080656673784</v>
      </c>
      <c r="G83" s="34" t="str">
        <f>IFERROR(INDEX(BRL!$E:$E,MATCH('IC-Br'!$A83,BRL!$A:$A,0)),"")</f>
        <v/>
      </c>
      <c r="H83" s="2" t="str">
        <f t="shared" ref="H83:H146" si="7">IFERROR(F83-G83,"")</f>
        <v/>
      </c>
    </row>
    <row r="84" spans="1:8" x14ac:dyDescent="0.25">
      <c r="A84" s="1">
        <f t="shared" si="4"/>
        <v>38231</v>
      </c>
      <c r="B84" s="37">
        <f>IFERROR(INDEX([1]IC_br!$B:$B,MATCH($A84,[1]IC_br!$A:$A,0)),"")</f>
        <v>104.61</v>
      </c>
      <c r="C84" s="6">
        <f t="shared" si="5"/>
        <v>-7.0794101971931038</v>
      </c>
      <c r="D84" s="2">
        <f>INDEX(Meta!B:B,MATCH('IC-Br'!$A84,Meta!A:A,0))</f>
        <v>5.5</v>
      </c>
      <c r="E84" s="13">
        <v>0</v>
      </c>
      <c r="F84" s="2">
        <f t="shared" si="6"/>
        <v>-7.0794101971931038</v>
      </c>
      <c r="G84" s="34" t="str">
        <f>IFERROR(INDEX(BRL!$E:$E,MATCH('IC-Br'!$A84,BRL!$A:$A,0)),"")</f>
        <v/>
      </c>
      <c r="H84" s="2" t="str">
        <f t="shared" si="7"/>
        <v/>
      </c>
    </row>
    <row r="85" spans="1:8" x14ac:dyDescent="0.25">
      <c r="A85" s="1">
        <f t="shared" si="4"/>
        <v>38261</v>
      </c>
      <c r="B85" s="37">
        <f>IFERROR(INDEX([1]IC_br!$B:$B,MATCH($A85,[1]IC_br!$A:$A,0)),"")</f>
        <v>104.91</v>
      </c>
      <c r="C85" s="6">
        <f t="shared" si="5"/>
        <v>-2.7530589543937722</v>
      </c>
      <c r="D85" s="2">
        <f>INDEX(Meta!B:B,MATCH('IC-Br'!$A85,Meta!A:A,0))</f>
        <v>5.5</v>
      </c>
      <c r="E85" s="13">
        <v>0</v>
      </c>
      <c r="F85" s="2">
        <f t="shared" si="6"/>
        <v>-2.7530589543937722</v>
      </c>
      <c r="G85" s="34" t="str">
        <f>IFERROR(INDEX(BRL!$E:$E,MATCH('IC-Br'!$A85,BRL!$A:$A,0)),"")</f>
        <v/>
      </c>
      <c r="H85" s="2" t="str">
        <f t="shared" si="7"/>
        <v/>
      </c>
    </row>
    <row r="86" spans="1:8" x14ac:dyDescent="0.25">
      <c r="A86" s="1">
        <f t="shared" si="4"/>
        <v>38292</v>
      </c>
      <c r="B86" s="37">
        <f>IFERROR(INDEX([1]IC_br!$B:$B,MATCH($A86,[1]IC_br!$A:$A,0)),"")</f>
        <v>103.13</v>
      </c>
      <c r="C86" s="6">
        <f t="shared" si="5"/>
        <v>-2.8267219447846936</v>
      </c>
      <c r="D86" s="2">
        <f>INDEX(Meta!B:B,MATCH('IC-Br'!$A86,Meta!A:A,0))</f>
        <v>5.5</v>
      </c>
      <c r="E86" s="13">
        <v>0</v>
      </c>
      <c r="F86" s="2">
        <f t="shared" si="6"/>
        <v>-2.8267219447846936</v>
      </c>
      <c r="G86" s="34" t="str">
        <f>IFERROR(INDEX(BRL!$E:$E,MATCH('IC-Br'!$A86,BRL!$A:$A,0)),"")</f>
        <v/>
      </c>
      <c r="H86" s="2" t="str">
        <f t="shared" si="7"/>
        <v/>
      </c>
    </row>
    <row r="87" spans="1:8" x14ac:dyDescent="0.25">
      <c r="A87" s="1">
        <f t="shared" si="4"/>
        <v>38322</v>
      </c>
      <c r="B87" s="37">
        <f>IFERROR(INDEX([1]IC_br!$B:$B,MATCH($A87,[1]IC_br!$A:$A,0)),"")</f>
        <v>101.43</v>
      </c>
      <c r="C87" s="6">
        <f t="shared" si="5"/>
        <v>-3.0398623458560259</v>
      </c>
      <c r="D87" s="2">
        <f>INDEX(Meta!B:B,MATCH('IC-Br'!$A87,Meta!A:A,0))</f>
        <v>5.5</v>
      </c>
      <c r="E87" s="13">
        <v>0</v>
      </c>
      <c r="F87" s="2">
        <f t="shared" si="6"/>
        <v>-3.0398623458560259</v>
      </c>
      <c r="G87" s="34" t="str">
        <f>IFERROR(INDEX(BRL!$E:$E,MATCH('IC-Br'!$A87,BRL!$A:$A,0)),"")</f>
        <v/>
      </c>
      <c r="H87" s="2" t="str">
        <f t="shared" si="7"/>
        <v/>
      </c>
    </row>
    <row r="88" spans="1:8" x14ac:dyDescent="0.25">
      <c r="A88" s="1">
        <f t="shared" si="4"/>
        <v>38353</v>
      </c>
      <c r="B88" s="37">
        <f>IFERROR(INDEX([1]IC_br!$B:$B,MATCH($A88,[1]IC_br!$A:$A,0)),"")</f>
        <v>101.11</v>
      </c>
      <c r="C88" s="6">
        <f t="shared" si="5"/>
        <v>-3.6221523210370754</v>
      </c>
      <c r="D88" s="2">
        <f>INDEX(Meta!B:B,MATCH('IC-Br'!$A88,Meta!A:A,0))</f>
        <v>4.5</v>
      </c>
      <c r="E88" s="13">
        <v>0</v>
      </c>
      <c r="F88" s="2">
        <f t="shared" si="6"/>
        <v>-3.6221523210370754</v>
      </c>
      <c r="G88" s="34" t="str">
        <f>IFERROR(INDEX(BRL!$E:$E,MATCH('IC-Br'!$A88,BRL!$A:$A,0)),"")</f>
        <v/>
      </c>
      <c r="H88" s="2" t="str">
        <f t="shared" si="7"/>
        <v/>
      </c>
    </row>
    <row r="89" spans="1:8" x14ac:dyDescent="0.25">
      <c r="A89" s="1">
        <f t="shared" si="4"/>
        <v>38384</v>
      </c>
      <c r="B89" s="37">
        <f>IFERROR(INDEX([1]IC_br!$B:$B,MATCH($A89,[1]IC_br!$A:$A,0)),"")</f>
        <v>98.34</v>
      </c>
      <c r="C89" s="6">
        <f t="shared" si="5"/>
        <v>-4.6446232909919445</v>
      </c>
      <c r="D89" s="2">
        <f>INDEX(Meta!B:B,MATCH('IC-Br'!$A89,Meta!A:A,0))</f>
        <v>4.5</v>
      </c>
      <c r="E89" s="13">
        <v>0</v>
      </c>
      <c r="F89" s="2">
        <f t="shared" si="6"/>
        <v>-4.6446232909919445</v>
      </c>
      <c r="G89" s="34" t="str">
        <f>IFERROR(INDEX(BRL!$E:$E,MATCH('IC-Br'!$A89,BRL!$A:$A,0)),"")</f>
        <v/>
      </c>
      <c r="H89" s="2" t="str">
        <f t="shared" si="7"/>
        <v/>
      </c>
    </row>
    <row r="90" spans="1:8" x14ac:dyDescent="0.25">
      <c r="A90" s="1">
        <f t="shared" si="4"/>
        <v>38412</v>
      </c>
      <c r="B90" s="37">
        <f>IFERROR(INDEX([1]IC_br!$B:$B,MATCH($A90,[1]IC_br!$A:$A,0)),"")</f>
        <v>106.82</v>
      </c>
      <c r="C90" s="6">
        <f t="shared" si="5"/>
        <v>5.314009661835728</v>
      </c>
      <c r="D90" s="2">
        <f>INDEX(Meta!B:B,MATCH('IC-Br'!$A90,Meta!A:A,0))</f>
        <v>4.5</v>
      </c>
      <c r="E90" s="13">
        <v>0</v>
      </c>
      <c r="F90" s="2">
        <f t="shared" si="6"/>
        <v>5.314009661835728</v>
      </c>
      <c r="G90" s="34" t="str">
        <f>IFERROR(INDEX(BRL!$E:$E,MATCH('IC-Br'!$A90,BRL!$A:$A,0)),"")</f>
        <v/>
      </c>
      <c r="H90" s="2" t="str">
        <f t="shared" si="7"/>
        <v/>
      </c>
    </row>
    <row r="91" spans="1:8" x14ac:dyDescent="0.25">
      <c r="A91" s="1">
        <f t="shared" si="4"/>
        <v>38443</v>
      </c>
      <c r="B91" s="37">
        <f>IFERROR(INDEX([1]IC_br!$B:$B,MATCH($A91,[1]IC_br!$A:$A,0)),"")</f>
        <v>99.86</v>
      </c>
      <c r="C91" s="6">
        <f t="shared" si="5"/>
        <v>-1.236277321728807</v>
      </c>
      <c r="D91" s="2">
        <f>INDEX(Meta!B:B,MATCH('IC-Br'!$A91,Meta!A:A,0))</f>
        <v>4.5</v>
      </c>
      <c r="E91" s="13">
        <v>0</v>
      </c>
      <c r="F91" s="2">
        <f t="shared" si="6"/>
        <v>-1.236277321728807</v>
      </c>
      <c r="G91" s="34" t="str">
        <f>IFERROR(INDEX(BRL!$E:$E,MATCH('IC-Br'!$A91,BRL!$A:$A,0)),"")</f>
        <v/>
      </c>
      <c r="H91" s="2" t="str">
        <f t="shared" si="7"/>
        <v/>
      </c>
    </row>
    <row r="92" spans="1:8" x14ac:dyDescent="0.25">
      <c r="A92" s="1">
        <f t="shared" si="4"/>
        <v>38473</v>
      </c>
      <c r="B92" s="37">
        <f>IFERROR(INDEX([1]IC_br!$B:$B,MATCH($A92,[1]IC_br!$A:$A,0)),"")</f>
        <v>93.24</v>
      </c>
      <c r="C92" s="6">
        <f t="shared" si="5"/>
        <v>-5.1860890787065355</v>
      </c>
      <c r="D92" s="2">
        <f>INDEX(Meta!B:B,MATCH('IC-Br'!$A92,Meta!A:A,0))</f>
        <v>4.5</v>
      </c>
      <c r="E92" s="13">
        <v>0</v>
      </c>
      <c r="F92" s="2">
        <f t="shared" si="6"/>
        <v>-5.1860890787065355</v>
      </c>
      <c r="G92" s="34" t="str">
        <f>IFERROR(INDEX(BRL!$E:$E,MATCH('IC-Br'!$A92,BRL!$A:$A,0)),"")</f>
        <v/>
      </c>
      <c r="H92" s="2" t="str">
        <f t="shared" si="7"/>
        <v/>
      </c>
    </row>
    <row r="93" spans="1:8" x14ac:dyDescent="0.25">
      <c r="A93" s="1">
        <f t="shared" si="4"/>
        <v>38504</v>
      </c>
      <c r="B93" s="37">
        <f>IFERROR(INDEX([1]IC_br!$B:$B,MATCH($A93,[1]IC_br!$A:$A,0)),"")</f>
        <v>90.22</v>
      </c>
      <c r="C93" s="6">
        <f t="shared" si="5"/>
        <v>-15.540161018535848</v>
      </c>
      <c r="D93" s="2">
        <f>INDEX(Meta!B:B,MATCH('IC-Br'!$A93,Meta!A:A,0))</f>
        <v>4.5</v>
      </c>
      <c r="E93" s="13">
        <v>0</v>
      </c>
      <c r="F93" s="2">
        <f t="shared" si="6"/>
        <v>-15.540161018535848</v>
      </c>
      <c r="G93" s="34" t="str">
        <f>IFERROR(INDEX(BRL!$E:$E,MATCH('IC-Br'!$A93,BRL!$A:$A,0)),"")</f>
        <v/>
      </c>
      <c r="H93" s="2" t="str">
        <f t="shared" si="7"/>
        <v/>
      </c>
    </row>
    <row r="94" spans="1:8" x14ac:dyDescent="0.25">
      <c r="A94" s="1">
        <f t="shared" si="4"/>
        <v>38534</v>
      </c>
      <c r="B94" s="37">
        <f>IFERROR(INDEX([1]IC_br!$B:$B,MATCH($A94,[1]IC_br!$A:$A,0)),"")</f>
        <v>88.68</v>
      </c>
      <c r="C94" s="6">
        <f t="shared" si="5"/>
        <v>-11.195673943520923</v>
      </c>
      <c r="D94" s="2">
        <f>INDEX(Meta!B:B,MATCH('IC-Br'!$A94,Meta!A:A,0))</f>
        <v>4.5</v>
      </c>
      <c r="E94" s="13">
        <v>0</v>
      </c>
      <c r="F94" s="2">
        <f t="shared" si="6"/>
        <v>-11.195673943520923</v>
      </c>
      <c r="G94" s="34" t="str">
        <f>IFERROR(INDEX(BRL!$E:$E,MATCH('IC-Br'!$A94,BRL!$A:$A,0)),"")</f>
        <v/>
      </c>
      <c r="H94" s="2" t="str">
        <f t="shared" si="7"/>
        <v/>
      </c>
    </row>
    <row r="95" spans="1:8" x14ac:dyDescent="0.25">
      <c r="A95" s="1">
        <f t="shared" si="4"/>
        <v>38565</v>
      </c>
      <c r="B95" s="37">
        <f>IFERROR(INDEX([1]IC_br!$B:$B,MATCH($A95,[1]IC_br!$A:$A,0)),"")</f>
        <v>90.46</v>
      </c>
      <c r="C95" s="6">
        <f t="shared" si="5"/>
        <v>-2.9815529815529818</v>
      </c>
      <c r="D95" s="2">
        <f>INDEX(Meta!B:B,MATCH('IC-Br'!$A95,Meta!A:A,0))</f>
        <v>4.5</v>
      </c>
      <c r="E95" s="13">
        <v>0</v>
      </c>
      <c r="F95" s="2">
        <f t="shared" si="6"/>
        <v>-2.9815529815529818</v>
      </c>
      <c r="G95" s="34" t="str">
        <f>IFERROR(INDEX(BRL!$E:$E,MATCH('IC-Br'!$A95,BRL!$A:$A,0)),"")</f>
        <v/>
      </c>
      <c r="H95" s="2" t="str">
        <f t="shared" si="7"/>
        <v/>
      </c>
    </row>
    <row r="96" spans="1:8" x14ac:dyDescent="0.25">
      <c r="A96" s="1">
        <f t="shared" si="4"/>
        <v>38596</v>
      </c>
      <c r="B96" s="37">
        <f>IFERROR(INDEX([1]IC_br!$B:$B,MATCH($A96,[1]IC_br!$A:$A,0)),"")</f>
        <v>90.96</v>
      </c>
      <c r="C96" s="6">
        <f t="shared" si="5"/>
        <v>0.8202172467302038</v>
      </c>
      <c r="D96" s="2">
        <f>INDEX(Meta!B:B,MATCH('IC-Br'!$A96,Meta!A:A,0))</f>
        <v>4.5</v>
      </c>
      <c r="E96" s="13">
        <v>0</v>
      </c>
      <c r="F96" s="2">
        <f t="shared" si="6"/>
        <v>0.8202172467302038</v>
      </c>
      <c r="G96" s="34" t="str">
        <f>IFERROR(INDEX(BRL!$E:$E,MATCH('IC-Br'!$A96,BRL!$A:$A,0)),"")</f>
        <v/>
      </c>
      <c r="H96" s="2" t="str">
        <f t="shared" si="7"/>
        <v/>
      </c>
    </row>
    <row r="97" spans="1:8" x14ac:dyDescent="0.25">
      <c r="A97" s="1">
        <f t="shared" si="4"/>
        <v>38626</v>
      </c>
      <c r="B97" s="37">
        <f>IFERROR(INDEX([1]IC_br!$B:$B,MATCH($A97,[1]IC_br!$A:$A,0)),"")</f>
        <v>93.09</v>
      </c>
      <c r="C97" s="6">
        <f t="shared" si="5"/>
        <v>4.9729364005412613</v>
      </c>
      <c r="D97" s="2">
        <f>INDEX(Meta!B:B,MATCH('IC-Br'!$A97,Meta!A:A,0))</f>
        <v>4.5</v>
      </c>
      <c r="E97" s="13">
        <v>0</v>
      </c>
      <c r="F97" s="2">
        <f t="shared" si="6"/>
        <v>4.9729364005412613</v>
      </c>
      <c r="G97" s="34" t="str">
        <f>IFERROR(INDEX(BRL!$E:$E,MATCH('IC-Br'!$A97,BRL!$A:$A,0)),"")</f>
        <v/>
      </c>
      <c r="H97" s="2" t="str">
        <f t="shared" si="7"/>
        <v/>
      </c>
    </row>
    <row r="98" spans="1:8" x14ac:dyDescent="0.25">
      <c r="A98" s="1">
        <f t="shared" si="4"/>
        <v>38657</v>
      </c>
      <c r="B98" s="37">
        <f>IFERROR(INDEX([1]IC_br!$B:$B,MATCH($A98,[1]IC_br!$A:$A,0)),"")</f>
        <v>91.8</v>
      </c>
      <c r="C98" s="6">
        <f t="shared" si="5"/>
        <v>1.4813177094848529</v>
      </c>
      <c r="D98" s="2">
        <f>INDEX(Meta!B:B,MATCH('IC-Br'!$A98,Meta!A:A,0))</f>
        <v>4.5</v>
      </c>
      <c r="E98" s="13">
        <v>0</v>
      </c>
      <c r="F98" s="2">
        <f t="shared" si="6"/>
        <v>1.4813177094848529</v>
      </c>
      <c r="G98" s="34" t="str">
        <f>IFERROR(INDEX(BRL!$E:$E,MATCH('IC-Br'!$A98,BRL!$A:$A,0)),"")</f>
        <v/>
      </c>
      <c r="H98" s="2" t="str">
        <f t="shared" si="7"/>
        <v/>
      </c>
    </row>
    <row r="99" spans="1:8" x14ac:dyDescent="0.25">
      <c r="A99" s="1">
        <f t="shared" si="4"/>
        <v>38687</v>
      </c>
      <c r="B99" s="37">
        <f>IFERROR(INDEX([1]IC_br!$B:$B,MATCH($A99,[1]IC_br!$A:$A,0)),"")</f>
        <v>100</v>
      </c>
      <c r="C99" s="6">
        <f t="shared" si="5"/>
        <v>9.9384344766930699</v>
      </c>
      <c r="D99" s="2">
        <f>INDEX(Meta!B:B,MATCH('IC-Br'!$A99,Meta!A:A,0))</f>
        <v>4.5</v>
      </c>
      <c r="E99" s="13">
        <v>0</v>
      </c>
      <c r="F99" s="2">
        <f t="shared" si="6"/>
        <v>9.9384344766930699</v>
      </c>
      <c r="G99" s="34" t="str">
        <f>IFERROR(INDEX(BRL!$E:$E,MATCH('IC-Br'!$A99,BRL!$A:$A,0)),"")</f>
        <v/>
      </c>
      <c r="H99" s="2" t="str">
        <f t="shared" si="7"/>
        <v/>
      </c>
    </row>
    <row r="100" spans="1:8" x14ac:dyDescent="0.25">
      <c r="A100" s="1">
        <f t="shared" si="4"/>
        <v>38718</v>
      </c>
      <c r="B100" s="37">
        <f>IFERROR(INDEX([1]IC_br!$B:$B,MATCH($A100,[1]IC_br!$A:$A,0)),"")</f>
        <v>101.81</v>
      </c>
      <c r="C100" s="6">
        <f t="shared" si="5"/>
        <v>9.3672789773337595</v>
      </c>
      <c r="D100" s="2">
        <f>INDEX(Meta!B:B,MATCH('IC-Br'!$A100,Meta!A:A,0))</f>
        <v>4.5</v>
      </c>
      <c r="E100" s="13">
        <v>0</v>
      </c>
      <c r="F100" s="2">
        <f t="shared" si="6"/>
        <v>9.3672789773337595</v>
      </c>
      <c r="G100" s="34" t="str">
        <f>IFERROR(INDEX(BRL!$E:$E,MATCH('IC-Br'!$A100,BRL!$A:$A,0)),"")</f>
        <v/>
      </c>
      <c r="H100" s="2" t="str">
        <f t="shared" si="7"/>
        <v/>
      </c>
    </row>
    <row r="101" spans="1:8" x14ac:dyDescent="0.25">
      <c r="A101" s="1">
        <f t="shared" si="4"/>
        <v>38749</v>
      </c>
      <c r="B101" s="37">
        <f>IFERROR(INDEX([1]IC_br!$B:$B,MATCH($A101,[1]IC_br!$A:$A,0)),"")</f>
        <v>97.57</v>
      </c>
      <c r="C101" s="6">
        <f t="shared" si="5"/>
        <v>6.2854030501089175</v>
      </c>
      <c r="D101" s="2">
        <f>INDEX(Meta!B:B,MATCH('IC-Br'!$A101,Meta!A:A,0))</f>
        <v>4.5</v>
      </c>
      <c r="E101" s="13">
        <v>0</v>
      </c>
      <c r="F101" s="2">
        <f t="shared" si="6"/>
        <v>6.2854030501089175</v>
      </c>
      <c r="G101" s="34" t="str">
        <f>IFERROR(INDEX(BRL!$E:$E,MATCH('IC-Br'!$A101,BRL!$A:$A,0)),"")</f>
        <v/>
      </c>
      <c r="H101" s="2" t="str">
        <f t="shared" si="7"/>
        <v/>
      </c>
    </row>
    <row r="102" spans="1:8" x14ac:dyDescent="0.25">
      <c r="A102" s="1">
        <f t="shared" si="4"/>
        <v>38777</v>
      </c>
      <c r="B102" s="37">
        <f>IFERROR(INDEX([1]IC_br!$B:$B,MATCH($A102,[1]IC_br!$A:$A,0)),"")</f>
        <v>93.81</v>
      </c>
      <c r="C102" s="6">
        <f t="shared" si="5"/>
        <v>-6.1899999999999959</v>
      </c>
      <c r="D102" s="2">
        <f>INDEX(Meta!B:B,MATCH('IC-Br'!$A102,Meta!A:A,0))</f>
        <v>4.5</v>
      </c>
      <c r="E102" s="13">
        <v>0</v>
      </c>
      <c r="F102" s="2">
        <f t="shared" si="6"/>
        <v>-6.1899999999999959</v>
      </c>
      <c r="G102" s="34" t="str">
        <f>IFERROR(INDEX(BRL!$E:$E,MATCH('IC-Br'!$A102,BRL!$A:$A,0)),"")</f>
        <v/>
      </c>
      <c r="H102" s="2" t="str">
        <f t="shared" si="7"/>
        <v/>
      </c>
    </row>
    <row r="103" spans="1:8" x14ac:dyDescent="0.25">
      <c r="A103" s="1">
        <f t="shared" si="4"/>
        <v>38808</v>
      </c>
      <c r="B103" s="37">
        <f>IFERROR(INDEX([1]IC_br!$B:$B,MATCH($A103,[1]IC_br!$A:$A,0)),"")</f>
        <v>95.29</v>
      </c>
      <c r="C103" s="6">
        <f t="shared" si="5"/>
        <v>-6.4040860426284212</v>
      </c>
      <c r="D103" s="2">
        <f>INDEX(Meta!B:B,MATCH('IC-Br'!$A103,Meta!A:A,0))</f>
        <v>4.5</v>
      </c>
      <c r="E103" s="13">
        <v>0</v>
      </c>
      <c r="F103" s="2">
        <f t="shared" si="6"/>
        <v>-6.4040860426284212</v>
      </c>
      <c r="G103" s="34" t="str">
        <f>IFERROR(INDEX(BRL!$E:$E,MATCH('IC-Br'!$A103,BRL!$A:$A,0)),"")</f>
        <v/>
      </c>
      <c r="H103" s="2" t="str">
        <f t="shared" si="7"/>
        <v/>
      </c>
    </row>
    <row r="104" spans="1:8" x14ac:dyDescent="0.25">
      <c r="A104" s="1">
        <f t="shared" si="4"/>
        <v>38838</v>
      </c>
      <c r="B104" s="37">
        <f>IFERROR(INDEX([1]IC_br!$B:$B,MATCH($A104,[1]IC_br!$A:$A,0)),"")</f>
        <v>99.12</v>
      </c>
      <c r="C104" s="6">
        <f t="shared" si="5"/>
        <v>1.5886030542174856</v>
      </c>
      <c r="D104" s="2">
        <f>INDEX(Meta!B:B,MATCH('IC-Br'!$A104,Meta!A:A,0))</f>
        <v>4.5</v>
      </c>
      <c r="E104" s="13">
        <v>0</v>
      </c>
      <c r="F104" s="2">
        <f t="shared" si="6"/>
        <v>1.5886030542174856</v>
      </c>
      <c r="G104" s="34" t="str">
        <f>IFERROR(INDEX(BRL!$E:$E,MATCH('IC-Br'!$A104,BRL!$A:$A,0)),"")</f>
        <v/>
      </c>
      <c r="H104" s="2" t="str">
        <f t="shared" si="7"/>
        <v/>
      </c>
    </row>
    <row r="105" spans="1:8" x14ac:dyDescent="0.25">
      <c r="A105" s="1">
        <f t="shared" si="4"/>
        <v>38869</v>
      </c>
      <c r="B105" s="37">
        <f>IFERROR(INDEX([1]IC_br!$B:$B,MATCH($A105,[1]IC_br!$A:$A,0)),"")</f>
        <v>99.63</v>
      </c>
      <c r="C105" s="6">
        <f t="shared" si="5"/>
        <v>6.2040294211704428</v>
      </c>
      <c r="D105" s="2">
        <f>INDEX(Meta!B:B,MATCH('IC-Br'!$A105,Meta!A:A,0))</f>
        <v>4.5</v>
      </c>
      <c r="E105" s="13">
        <v>0</v>
      </c>
      <c r="F105" s="2">
        <f t="shared" si="6"/>
        <v>6.2040294211704428</v>
      </c>
      <c r="G105" s="34" t="str">
        <f>IFERROR(INDEX(BRL!$E:$E,MATCH('IC-Br'!$A105,BRL!$A:$A,0)),"")</f>
        <v/>
      </c>
      <c r="H105" s="2" t="str">
        <f t="shared" si="7"/>
        <v/>
      </c>
    </row>
    <row r="106" spans="1:8" x14ac:dyDescent="0.25">
      <c r="A106" s="1">
        <f t="shared" si="4"/>
        <v>38899</v>
      </c>
      <c r="B106" s="37">
        <f>IFERROR(INDEX([1]IC_br!$B:$B,MATCH($A106,[1]IC_br!$A:$A,0)),"")</f>
        <v>99.75</v>
      </c>
      <c r="C106" s="6">
        <f t="shared" si="5"/>
        <v>4.6804491552103977</v>
      </c>
      <c r="D106" s="2">
        <f>INDEX(Meta!B:B,MATCH('IC-Br'!$A106,Meta!A:A,0))</f>
        <v>4.5</v>
      </c>
      <c r="E106" s="13">
        <v>0</v>
      </c>
      <c r="F106" s="2">
        <f t="shared" si="6"/>
        <v>4.6804491552103977</v>
      </c>
      <c r="G106" s="34" t="str">
        <f>IFERROR(INDEX(BRL!$E:$E,MATCH('IC-Br'!$A106,BRL!$A:$A,0)),"")</f>
        <v/>
      </c>
      <c r="H106" s="2" t="str">
        <f t="shared" si="7"/>
        <v/>
      </c>
    </row>
    <row r="107" spans="1:8" x14ac:dyDescent="0.25">
      <c r="A107" s="1">
        <f t="shared" si="4"/>
        <v>38930</v>
      </c>
      <c r="B107" s="37">
        <f>IFERROR(INDEX([1]IC_br!$B:$B,MATCH($A107,[1]IC_br!$A:$A,0)),"")</f>
        <v>97.05</v>
      </c>
      <c r="C107" s="6">
        <f t="shared" si="5"/>
        <v>-2.0883777239709467</v>
      </c>
      <c r="D107" s="2">
        <f>INDEX(Meta!B:B,MATCH('IC-Br'!$A107,Meta!A:A,0))</f>
        <v>4.5</v>
      </c>
      <c r="E107" s="13">
        <v>0</v>
      </c>
      <c r="F107" s="2">
        <f t="shared" si="6"/>
        <v>-2.0883777239709467</v>
      </c>
      <c r="G107" s="34" t="str">
        <f>IFERROR(INDEX(BRL!$E:$E,MATCH('IC-Br'!$A107,BRL!$A:$A,0)),"")</f>
        <v/>
      </c>
      <c r="H107" s="2" t="str">
        <f t="shared" si="7"/>
        <v/>
      </c>
    </row>
    <row r="108" spans="1:8" x14ac:dyDescent="0.25">
      <c r="A108" s="1">
        <f t="shared" si="4"/>
        <v>38961</v>
      </c>
      <c r="B108" s="37">
        <f>IFERROR(INDEX([1]IC_br!$B:$B,MATCH($A108,[1]IC_br!$A:$A,0)),"")</f>
        <v>94.66</v>
      </c>
      <c r="C108" s="6">
        <f t="shared" si="5"/>
        <v>-4.9884572919803301</v>
      </c>
      <c r="D108" s="2">
        <f>INDEX(Meta!B:B,MATCH('IC-Br'!$A108,Meta!A:A,0))</f>
        <v>4.5</v>
      </c>
      <c r="E108" s="13">
        <v>0</v>
      </c>
      <c r="F108" s="2">
        <f t="shared" si="6"/>
        <v>-4.9884572919803301</v>
      </c>
      <c r="G108" s="34" t="str">
        <f>IFERROR(INDEX(BRL!$E:$E,MATCH('IC-Br'!$A108,BRL!$A:$A,0)),"")</f>
        <v/>
      </c>
      <c r="H108" s="2" t="str">
        <f t="shared" si="7"/>
        <v/>
      </c>
    </row>
    <row r="109" spans="1:8" x14ac:dyDescent="0.25">
      <c r="A109" s="1">
        <f t="shared" si="4"/>
        <v>38991</v>
      </c>
      <c r="B109" s="37">
        <f>IFERROR(INDEX([1]IC_br!$B:$B,MATCH($A109,[1]IC_br!$A:$A,0)),"")</f>
        <v>95.76</v>
      </c>
      <c r="C109" s="6">
        <f t="shared" si="5"/>
        <v>-3.9999999999999925</v>
      </c>
      <c r="D109" s="2">
        <f>INDEX(Meta!B:B,MATCH('IC-Br'!$A109,Meta!A:A,0))</f>
        <v>4.5</v>
      </c>
      <c r="E109" s="13">
        <v>0</v>
      </c>
      <c r="F109" s="2">
        <f t="shared" si="6"/>
        <v>-3.9999999999999925</v>
      </c>
      <c r="G109" s="34" t="str">
        <f>IFERROR(INDEX(BRL!$E:$E,MATCH('IC-Br'!$A109,BRL!$A:$A,0)),"")</f>
        <v/>
      </c>
      <c r="H109" s="2" t="str">
        <f t="shared" si="7"/>
        <v/>
      </c>
    </row>
    <row r="110" spans="1:8" x14ac:dyDescent="0.25">
      <c r="A110" s="1">
        <f t="shared" si="4"/>
        <v>39022</v>
      </c>
      <c r="B110" s="37">
        <f>IFERROR(INDEX([1]IC_br!$B:$B,MATCH($A110,[1]IC_br!$A:$A,0)),"")</f>
        <v>99.88</v>
      </c>
      <c r="C110" s="6">
        <f t="shared" si="5"/>
        <v>2.9160226687274582</v>
      </c>
      <c r="D110" s="2">
        <f>INDEX(Meta!B:B,MATCH('IC-Br'!$A110,Meta!A:A,0))</f>
        <v>4.5</v>
      </c>
      <c r="E110" s="13">
        <v>0</v>
      </c>
      <c r="F110" s="2">
        <f t="shared" si="6"/>
        <v>2.9160226687274582</v>
      </c>
      <c r="G110" s="34" t="str">
        <f>IFERROR(INDEX(BRL!$E:$E,MATCH('IC-Br'!$A110,BRL!$A:$A,0)),"")</f>
        <v/>
      </c>
      <c r="H110" s="2" t="str">
        <f t="shared" si="7"/>
        <v/>
      </c>
    </row>
    <row r="111" spans="1:8" x14ac:dyDescent="0.25">
      <c r="A111" s="1">
        <f t="shared" si="4"/>
        <v>39052</v>
      </c>
      <c r="B111" s="37">
        <f>IFERROR(INDEX([1]IC_br!$B:$B,MATCH($A111,[1]IC_br!$A:$A,0)),"")</f>
        <v>100.81</v>
      </c>
      <c r="C111" s="6">
        <f t="shared" si="5"/>
        <v>6.4969364039721089</v>
      </c>
      <c r="D111" s="2">
        <f>INDEX(Meta!B:B,MATCH('IC-Br'!$A111,Meta!A:A,0))</f>
        <v>4.5</v>
      </c>
      <c r="E111" s="13">
        <v>0</v>
      </c>
      <c r="F111" s="2">
        <f t="shared" si="6"/>
        <v>6.4969364039721089</v>
      </c>
      <c r="G111" s="34" t="str">
        <f>IFERROR(INDEX(BRL!$E:$E,MATCH('IC-Br'!$A111,BRL!$A:$A,0)),"")</f>
        <v/>
      </c>
      <c r="H111" s="2" t="str">
        <f t="shared" si="7"/>
        <v/>
      </c>
    </row>
    <row r="112" spans="1:8" x14ac:dyDescent="0.25">
      <c r="A112" s="1">
        <f t="shared" si="4"/>
        <v>39083</v>
      </c>
      <c r="B112" s="37">
        <f>IFERROR(INDEX([1]IC_br!$B:$B,MATCH($A112,[1]IC_br!$A:$A,0)),"")</f>
        <v>99.11</v>
      </c>
      <c r="C112" s="6">
        <f t="shared" si="5"/>
        <v>3.4983291562238783</v>
      </c>
      <c r="D112" s="2">
        <f>INDEX(Meta!B:B,MATCH('IC-Br'!$A112,Meta!A:A,0))</f>
        <v>4.5</v>
      </c>
      <c r="E112" s="13">
        <v>0</v>
      </c>
      <c r="F112" s="2">
        <f t="shared" si="6"/>
        <v>3.4983291562238783</v>
      </c>
      <c r="G112" s="34" t="str">
        <f>IFERROR(INDEX(BRL!$E:$E,MATCH('IC-Br'!$A112,BRL!$A:$A,0)),"")</f>
        <v/>
      </c>
      <c r="H112" s="2" t="str">
        <f t="shared" si="7"/>
        <v/>
      </c>
    </row>
    <row r="113" spans="1:8" x14ac:dyDescent="0.25">
      <c r="A113" s="1">
        <f t="shared" si="4"/>
        <v>39114</v>
      </c>
      <c r="B113" s="37">
        <f>IFERROR(INDEX([1]IC_br!$B:$B,MATCH($A113,[1]IC_br!$A:$A,0)),"")</f>
        <v>98.79</v>
      </c>
      <c r="C113" s="6">
        <f t="shared" si="5"/>
        <v>-1.0913095714857768</v>
      </c>
      <c r="D113" s="2">
        <f>INDEX(Meta!B:B,MATCH('IC-Br'!$A113,Meta!A:A,0))</f>
        <v>4.5</v>
      </c>
      <c r="E113" s="13">
        <v>0</v>
      </c>
      <c r="F113" s="2">
        <f t="shared" si="6"/>
        <v>-1.0913095714857768</v>
      </c>
      <c r="G113" s="34" t="str">
        <f>IFERROR(INDEX(BRL!$E:$E,MATCH('IC-Br'!$A113,BRL!$A:$A,0)),"")</f>
        <v/>
      </c>
      <c r="H113" s="2" t="str">
        <f t="shared" si="7"/>
        <v/>
      </c>
    </row>
    <row r="114" spans="1:8" x14ac:dyDescent="0.25">
      <c r="A114" s="1">
        <f t="shared" si="4"/>
        <v>39142</v>
      </c>
      <c r="B114" s="37">
        <f>IFERROR(INDEX([1]IC_br!$B:$B,MATCH($A114,[1]IC_br!$A:$A,0)),"")</f>
        <v>98.75</v>
      </c>
      <c r="C114" s="6">
        <f t="shared" si="5"/>
        <v>-2.0434480706279179</v>
      </c>
      <c r="D114" s="2">
        <f>INDEX(Meta!B:B,MATCH('IC-Br'!$A114,Meta!A:A,0))</f>
        <v>4.5</v>
      </c>
      <c r="E114" s="13">
        <v>0</v>
      </c>
      <c r="F114" s="2">
        <f t="shared" si="6"/>
        <v>-2.0434480706279179</v>
      </c>
      <c r="G114" s="34" t="str">
        <f>IFERROR(INDEX(BRL!$E:$E,MATCH('IC-Br'!$A114,BRL!$A:$A,0)),"")</f>
        <v/>
      </c>
      <c r="H114" s="2" t="str">
        <f t="shared" si="7"/>
        <v/>
      </c>
    </row>
    <row r="115" spans="1:8" x14ac:dyDescent="0.25">
      <c r="A115" s="1">
        <f t="shared" si="4"/>
        <v>39173</v>
      </c>
      <c r="B115" s="37">
        <f>IFERROR(INDEX([1]IC_br!$B:$B,MATCH($A115,[1]IC_br!$A:$A,0)),"")</f>
        <v>95.87</v>
      </c>
      <c r="C115" s="6">
        <f t="shared" si="5"/>
        <v>-3.2690949450105866</v>
      </c>
      <c r="D115" s="2">
        <f>INDEX(Meta!B:B,MATCH('IC-Br'!$A115,Meta!A:A,0))</f>
        <v>4.5</v>
      </c>
      <c r="E115" s="13">
        <v>0</v>
      </c>
      <c r="F115" s="2">
        <f t="shared" si="6"/>
        <v>-3.2690949450105866</v>
      </c>
      <c r="G115" s="34" t="str">
        <f>IFERROR(INDEX(BRL!$E:$E,MATCH('IC-Br'!$A115,BRL!$A:$A,0)),"")</f>
        <v/>
      </c>
      <c r="H115" s="2" t="str">
        <f t="shared" si="7"/>
        <v/>
      </c>
    </row>
    <row r="116" spans="1:8" x14ac:dyDescent="0.25">
      <c r="A116" s="1">
        <f t="shared" si="4"/>
        <v>39203</v>
      </c>
      <c r="B116" s="37">
        <f>IFERROR(INDEX([1]IC_br!$B:$B,MATCH($A116,[1]IC_br!$A:$A,0)),"")</f>
        <v>93.91</v>
      </c>
      <c r="C116" s="6">
        <f t="shared" si="5"/>
        <v>-4.939771231906076</v>
      </c>
      <c r="D116" s="2">
        <f>INDEX(Meta!B:B,MATCH('IC-Br'!$A116,Meta!A:A,0))</f>
        <v>4.5</v>
      </c>
      <c r="E116" s="13">
        <v>0</v>
      </c>
      <c r="F116" s="2">
        <f t="shared" si="6"/>
        <v>-4.939771231906076</v>
      </c>
      <c r="G116" s="34" t="str">
        <f>IFERROR(INDEX(BRL!$E:$E,MATCH('IC-Br'!$A116,BRL!$A:$A,0)),"")</f>
        <v/>
      </c>
      <c r="H116" s="2" t="str">
        <f t="shared" si="7"/>
        <v/>
      </c>
    </row>
    <row r="117" spans="1:8" x14ac:dyDescent="0.25">
      <c r="A117" s="1">
        <f t="shared" si="4"/>
        <v>39234</v>
      </c>
      <c r="B117" s="37">
        <f>IFERROR(INDEX([1]IC_br!$B:$B,MATCH($A117,[1]IC_br!$A:$A,0)),"")</f>
        <v>92.03</v>
      </c>
      <c r="C117" s="6">
        <f t="shared" si="5"/>
        <v>-6.805063291139235</v>
      </c>
      <c r="D117" s="2">
        <f>INDEX(Meta!B:B,MATCH('IC-Br'!$A117,Meta!A:A,0))</f>
        <v>4.5</v>
      </c>
      <c r="E117" s="13">
        <v>0</v>
      </c>
      <c r="F117" s="2">
        <f t="shared" si="6"/>
        <v>-6.805063291139235</v>
      </c>
      <c r="G117" s="34" t="str">
        <f>IFERROR(INDEX(BRL!$E:$E,MATCH('IC-Br'!$A117,BRL!$A:$A,0)),"")</f>
        <v/>
      </c>
      <c r="H117" s="2" t="str">
        <f t="shared" si="7"/>
        <v/>
      </c>
    </row>
    <row r="118" spans="1:8" x14ac:dyDescent="0.25">
      <c r="A118" s="1">
        <f t="shared" si="4"/>
        <v>39264</v>
      </c>
      <c r="B118" s="37">
        <f>IFERROR(INDEX([1]IC_br!$B:$B,MATCH($A118,[1]IC_br!$A:$A,0)),"")</f>
        <v>91.58</v>
      </c>
      <c r="C118" s="6">
        <f t="shared" si="5"/>
        <v>-4.4748096380515356</v>
      </c>
      <c r="D118" s="2">
        <f>INDEX(Meta!B:B,MATCH('IC-Br'!$A118,Meta!A:A,0))</f>
        <v>4.5</v>
      </c>
      <c r="E118" s="13">
        <v>0</v>
      </c>
      <c r="F118" s="2">
        <f t="shared" si="6"/>
        <v>-4.4748096380515356</v>
      </c>
      <c r="G118" s="34" t="str">
        <f>IFERROR(INDEX(BRL!$E:$E,MATCH('IC-Br'!$A118,BRL!$A:$A,0)),"")</f>
        <v/>
      </c>
      <c r="H118" s="2" t="str">
        <f t="shared" si="7"/>
        <v/>
      </c>
    </row>
    <row r="119" spans="1:8" x14ac:dyDescent="0.25">
      <c r="A119" s="1">
        <f t="shared" si="4"/>
        <v>39295</v>
      </c>
      <c r="B119" s="37">
        <f>IFERROR(INDEX([1]IC_br!$B:$B,MATCH($A119,[1]IC_br!$A:$A,0)),"")</f>
        <v>93.84</v>
      </c>
      <c r="C119" s="6">
        <f t="shared" si="5"/>
        <v>-7.4539452667443662E-2</v>
      </c>
      <c r="D119" s="2">
        <f>INDEX(Meta!B:B,MATCH('IC-Br'!$A119,Meta!A:A,0))</f>
        <v>4.5</v>
      </c>
      <c r="E119" s="13">
        <v>0</v>
      </c>
      <c r="F119" s="2">
        <f t="shared" si="6"/>
        <v>-7.4539452667443662E-2</v>
      </c>
      <c r="G119" s="34" t="str">
        <f>IFERROR(INDEX(BRL!$E:$E,MATCH('IC-Br'!$A119,BRL!$A:$A,0)),"")</f>
        <v/>
      </c>
      <c r="H119" s="2" t="str">
        <f t="shared" si="7"/>
        <v/>
      </c>
    </row>
    <row r="120" spans="1:8" x14ac:dyDescent="0.25">
      <c r="A120" s="1">
        <f t="shared" si="4"/>
        <v>39326</v>
      </c>
      <c r="B120" s="37">
        <f>IFERROR(INDEX([1]IC_br!$B:$B,MATCH($A120,[1]IC_br!$A:$A,0)),"")</f>
        <v>94.42</v>
      </c>
      <c r="C120" s="6">
        <f t="shared" si="5"/>
        <v>2.5969792458980789</v>
      </c>
      <c r="D120" s="2">
        <f>INDEX(Meta!B:B,MATCH('IC-Br'!$A120,Meta!A:A,0))</f>
        <v>4.5</v>
      </c>
      <c r="E120" s="13">
        <v>0</v>
      </c>
      <c r="F120" s="2">
        <f t="shared" si="6"/>
        <v>2.5969792458980789</v>
      </c>
      <c r="G120" s="34" t="str">
        <f>IFERROR(INDEX(BRL!$E:$E,MATCH('IC-Br'!$A120,BRL!$A:$A,0)),"")</f>
        <v/>
      </c>
      <c r="H120" s="2" t="str">
        <f t="shared" si="7"/>
        <v/>
      </c>
    </row>
    <row r="121" spans="1:8" x14ac:dyDescent="0.25">
      <c r="A121" s="1">
        <f t="shared" si="4"/>
        <v>39356</v>
      </c>
      <c r="B121" s="37">
        <f>IFERROR(INDEX([1]IC_br!$B:$B,MATCH($A121,[1]IC_br!$A:$A,0)),"")</f>
        <v>92.96</v>
      </c>
      <c r="C121" s="6">
        <f t="shared" si="5"/>
        <v>1.5068792312731949</v>
      </c>
      <c r="D121" s="2">
        <f>INDEX(Meta!B:B,MATCH('IC-Br'!$A121,Meta!A:A,0))</f>
        <v>4.5</v>
      </c>
      <c r="E121" s="13">
        <v>0</v>
      </c>
      <c r="F121" s="2">
        <f t="shared" si="6"/>
        <v>1.5068792312731949</v>
      </c>
      <c r="G121" s="34" t="str">
        <f>IFERROR(INDEX(BRL!$E:$E,MATCH('IC-Br'!$A121,BRL!$A:$A,0)),"")</f>
        <v/>
      </c>
      <c r="H121" s="2" t="str">
        <f t="shared" si="7"/>
        <v/>
      </c>
    </row>
    <row r="122" spans="1:8" x14ac:dyDescent="0.25">
      <c r="A122" s="1">
        <f t="shared" si="4"/>
        <v>39387</v>
      </c>
      <c r="B122" s="37">
        <f>IFERROR(INDEX([1]IC_br!$B:$B,MATCH($A122,[1]IC_br!$A:$A,0)),"")</f>
        <v>92.79</v>
      </c>
      <c r="C122" s="6">
        <f t="shared" si="5"/>
        <v>-1.1189258312020445</v>
      </c>
      <c r="D122" s="2">
        <f>INDEX(Meta!B:B,MATCH('IC-Br'!$A122,Meta!A:A,0))</f>
        <v>4.5</v>
      </c>
      <c r="E122" s="13">
        <v>0</v>
      </c>
      <c r="F122" s="2">
        <f t="shared" si="6"/>
        <v>-1.1189258312020445</v>
      </c>
      <c r="G122" s="34" t="str">
        <f>IFERROR(INDEX(BRL!$E:$E,MATCH('IC-Br'!$A122,BRL!$A:$A,0)),"")</f>
        <v/>
      </c>
      <c r="H122" s="2" t="str">
        <f t="shared" si="7"/>
        <v/>
      </c>
    </row>
    <row r="123" spans="1:8" x14ac:dyDescent="0.25">
      <c r="A123" s="1">
        <f t="shared" si="4"/>
        <v>39417</v>
      </c>
      <c r="B123" s="37">
        <f>IFERROR(INDEX([1]IC_br!$B:$B,MATCH($A123,[1]IC_br!$A:$A,0)),"")</f>
        <v>93.82</v>
      </c>
      <c r="C123" s="6">
        <f t="shared" si="5"/>
        <v>-0.63545858928194532</v>
      </c>
      <c r="D123" s="2">
        <f>INDEX(Meta!B:B,MATCH('IC-Br'!$A123,Meta!A:A,0))</f>
        <v>4.5</v>
      </c>
      <c r="E123" s="13">
        <v>0</v>
      </c>
      <c r="F123" s="2">
        <f t="shared" si="6"/>
        <v>-0.63545858928194532</v>
      </c>
      <c r="G123" s="34" t="str">
        <f>IFERROR(INDEX(BRL!$E:$E,MATCH('IC-Br'!$A123,BRL!$A:$A,0)),"")</f>
        <v/>
      </c>
      <c r="H123" s="2" t="str">
        <f t="shared" si="7"/>
        <v/>
      </c>
    </row>
    <row r="124" spans="1:8" x14ac:dyDescent="0.25">
      <c r="A124" s="1">
        <f t="shared" si="4"/>
        <v>39448</v>
      </c>
      <c r="B124" s="37">
        <f>IFERROR(INDEX([1]IC_br!$B:$B,MATCH($A124,[1]IC_br!$A:$A,0)),"")</f>
        <v>98</v>
      </c>
      <c r="C124" s="6">
        <f t="shared" si="5"/>
        <v>5.4216867469879526</v>
      </c>
      <c r="D124" s="2">
        <f>INDEX(Meta!B:B,MATCH('IC-Br'!$A124,Meta!A:A,0))</f>
        <v>4.5</v>
      </c>
      <c r="E124" s="13">
        <v>0</v>
      </c>
      <c r="F124" s="2">
        <f t="shared" si="6"/>
        <v>5.4216867469879526</v>
      </c>
      <c r="G124" s="34" t="str">
        <f>IFERROR(INDEX(BRL!$E:$E,MATCH('IC-Br'!$A124,BRL!$A:$A,0)),"")</f>
        <v/>
      </c>
      <c r="H124" s="2" t="str">
        <f t="shared" si="7"/>
        <v/>
      </c>
    </row>
    <row r="125" spans="1:8" x14ac:dyDescent="0.25">
      <c r="A125" s="1">
        <f t="shared" si="4"/>
        <v>39479</v>
      </c>
      <c r="B125" s="37">
        <f>IFERROR(INDEX([1]IC_br!$B:$B,MATCH($A125,[1]IC_br!$A:$A,0)),"")</f>
        <v>103.45</v>
      </c>
      <c r="C125" s="6">
        <f t="shared" si="5"/>
        <v>11.488306929626035</v>
      </c>
      <c r="D125" s="2">
        <f>INDEX(Meta!B:B,MATCH('IC-Br'!$A125,Meta!A:A,0))</f>
        <v>4.5</v>
      </c>
      <c r="E125" s="13">
        <v>0</v>
      </c>
      <c r="F125" s="2">
        <f t="shared" si="6"/>
        <v>11.488306929626035</v>
      </c>
      <c r="G125" s="34" t="str">
        <f>IFERROR(INDEX(BRL!$E:$E,MATCH('IC-Br'!$A125,BRL!$A:$A,0)),"")</f>
        <v/>
      </c>
      <c r="H125" s="2" t="str">
        <f t="shared" si="7"/>
        <v/>
      </c>
    </row>
    <row r="126" spans="1:8" x14ac:dyDescent="0.25">
      <c r="A126" s="1">
        <f t="shared" si="4"/>
        <v>39508</v>
      </c>
      <c r="B126" s="37">
        <f>IFERROR(INDEX([1]IC_br!$B:$B,MATCH($A126,[1]IC_br!$A:$A,0)),"")</f>
        <v>105.36</v>
      </c>
      <c r="C126" s="6">
        <f t="shared" si="5"/>
        <v>12.300149221914314</v>
      </c>
      <c r="D126" s="2">
        <f>INDEX(Meta!B:B,MATCH('IC-Br'!$A126,Meta!A:A,0))</f>
        <v>4.5</v>
      </c>
      <c r="E126" s="13">
        <v>0</v>
      </c>
      <c r="F126" s="2">
        <f t="shared" si="6"/>
        <v>12.300149221914314</v>
      </c>
      <c r="G126" s="34" t="str">
        <f>IFERROR(INDEX(BRL!$E:$E,MATCH('IC-Br'!$A126,BRL!$A:$A,0)),"")</f>
        <v/>
      </c>
      <c r="H126" s="2" t="str">
        <f t="shared" si="7"/>
        <v/>
      </c>
    </row>
    <row r="127" spans="1:8" x14ac:dyDescent="0.25">
      <c r="A127" s="1">
        <f t="shared" si="4"/>
        <v>39539</v>
      </c>
      <c r="B127" s="37">
        <f>IFERROR(INDEX([1]IC_br!$B:$B,MATCH($A127,[1]IC_br!$A:$A,0)),"")</f>
        <v>105.34</v>
      </c>
      <c r="C127" s="6">
        <f t="shared" si="5"/>
        <v>7.489795918367359</v>
      </c>
      <c r="D127" s="2">
        <f>INDEX(Meta!B:B,MATCH('IC-Br'!$A127,Meta!A:A,0))</f>
        <v>4.5</v>
      </c>
      <c r="E127" s="13">
        <v>0</v>
      </c>
      <c r="F127" s="2">
        <f t="shared" si="6"/>
        <v>7.489795918367359</v>
      </c>
      <c r="G127" s="34" t="str">
        <f>IFERROR(INDEX(BRL!$E:$E,MATCH('IC-Br'!$A127,BRL!$A:$A,0)),"")</f>
        <v/>
      </c>
      <c r="H127" s="2" t="str">
        <f t="shared" si="7"/>
        <v/>
      </c>
    </row>
    <row r="128" spans="1:8" x14ac:dyDescent="0.25">
      <c r="A128" s="1">
        <f t="shared" si="4"/>
        <v>39569</v>
      </c>
      <c r="B128" s="37">
        <f>IFERROR(INDEX([1]IC_br!$B:$B,MATCH($A128,[1]IC_br!$A:$A,0)),"")</f>
        <v>106.03</v>
      </c>
      <c r="C128" s="6">
        <f t="shared" si="5"/>
        <v>2.493958434026089</v>
      </c>
      <c r="D128" s="2">
        <f>INDEX(Meta!B:B,MATCH('IC-Br'!$A128,Meta!A:A,0))</f>
        <v>4.5</v>
      </c>
      <c r="E128" s="13">
        <v>0</v>
      </c>
      <c r="F128" s="2">
        <f t="shared" si="6"/>
        <v>2.493958434026089</v>
      </c>
      <c r="G128" s="34" t="str">
        <f>IFERROR(INDEX(BRL!$E:$E,MATCH('IC-Br'!$A128,BRL!$A:$A,0)),"")</f>
        <v/>
      </c>
      <c r="H128" s="2" t="str">
        <f t="shared" si="7"/>
        <v/>
      </c>
    </row>
    <row r="129" spans="1:8" x14ac:dyDescent="0.25">
      <c r="A129" s="1">
        <f t="shared" si="4"/>
        <v>39600</v>
      </c>
      <c r="B129" s="37">
        <f>IFERROR(INDEX([1]IC_br!$B:$B,MATCH($A129,[1]IC_br!$A:$A,0)),"")</f>
        <v>107.75</v>
      </c>
      <c r="C129" s="6">
        <f t="shared" si="5"/>
        <v>2.2684130599848196</v>
      </c>
      <c r="D129" s="2">
        <f>INDEX(Meta!B:B,MATCH('IC-Br'!$A129,Meta!A:A,0))</f>
        <v>4.5</v>
      </c>
      <c r="E129" s="13">
        <v>0</v>
      </c>
      <c r="F129" s="2">
        <f t="shared" si="6"/>
        <v>2.2684130599848196</v>
      </c>
      <c r="G129" s="34" t="str">
        <f>IFERROR(INDEX(BRL!$E:$E,MATCH('IC-Br'!$A129,BRL!$A:$A,0)),"")</f>
        <v/>
      </c>
      <c r="H129" s="2" t="str">
        <f t="shared" si="7"/>
        <v/>
      </c>
    </row>
    <row r="130" spans="1:8" x14ac:dyDescent="0.25">
      <c r="A130" s="1">
        <f t="shared" si="4"/>
        <v>39630</v>
      </c>
      <c r="B130" s="37">
        <f>IFERROR(INDEX([1]IC_br!$B:$B,MATCH($A130,[1]IC_br!$A:$A,0)),"")</f>
        <v>104.94</v>
      </c>
      <c r="C130" s="6">
        <f t="shared" si="5"/>
        <v>-0.37972280235428757</v>
      </c>
      <c r="D130" s="2">
        <f>INDEX(Meta!B:B,MATCH('IC-Br'!$A130,Meta!A:A,0))</f>
        <v>4.5</v>
      </c>
      <c r="E130" s="13">
        <v>0</v>
      </c>
      <c r="F130" s="2">
        <f t="shared" si="6"/>
        <v>-0.37972280235428757</v>
      </c>
      <c r="G130" s="34" t="str">
        <f>IFERROR(INDEX(BRL!$E:$E,MATCH('IC-Br'!$A130,BRL!$A:$A,0)),"")</f>
        <v/>
      </c>
      <c r="H130" s="2" t="str">
        <f t="shared" si="7"/>
        <v/>
      </c>
    </row>
    <row r="131" spans="1:8" x14ac:dyDescent="0.25">
      <c r="A131" s="1">
        <f t="shared" si="4"/>
        <v>39661</v>
      </c>
      <c r="B131" s="37">
        <f>IFERROR(INDEX([1]IC_br!$B:$B,MATCH($A131,[1]IC_br!$A:$A,0)),"")</f>
        <v>97.28</v>
      </c>
      <c r="C131" s="6">
        <f t="shared" si="5"/>
        <v>-8.2523814014901493</v>
      </c>
      <c r="D131" s="2">
        <f>INDEX(Meta!B:B,MATCH('IC-Br'!$A131,Meta!A:A,0))</f>
        <v>4.5</v>
      </c>
      <c r="E131" s="13">
        <v>0</v>
      </c>
      <c r="F131" s="2">
        <f t="shared" si="6"/>
        <v>-8.2523814014901493</v>
      </c>
      <c r="G131" s="34" t="str">
        <f>IFERROR(INDEX(BRL!$E:$E,MATCH('IC-Br'!$A131,BRL!$A:$A,0)),"")</f>
        <v/>
      </c>
      <c r="H131" s="2" t="str">
        <f t="shared" si="7"/>
        <v/>
      </c>
    </row>
    <row r="132" spans="1:8" x14ac:dyDescent="0.25">
      <c r="A132" s="1">
        <f t="shared" si="4"/>
        <v>39692</v>
      </c>
      <c r="B132" s="37">
        <f>IFERROR(INDEX([1]IC_br!$B:$B,MATCH($A132,[1]IC_br!$A:$A,0)),"")</f>
        <v>102.22</v>
      </c>
      <c r="C132" s="6">
        <f t="shared" si="5"/>
        <v>-5.1322505800464047</v>
      </c>
      <c r="D132" s="2">
        <f>INDEX(Meta!B:B,MATCH('IC-Br'!$A132,Meta!A:A,0))</f>
        <v>4.5</v>
      </c>
      <c r="E132" s="13">
        <v>0</v>
      </c>
      <c r="F132" s="2">
        <f t="shared" si="6"/>
        <v>-5.1322505800464047</v>
      </c>
      <c r="G132" s="34" t="str">
        <f>IFERROR(INDEX(BRL!$E:$E,MATCH('IC-Br'!$A132,BRL!$A:$A,0)),"")</f>
        <v/>
      </c>
      <c r="H132" s="2" t="str">
        <f t="shared" si="7"/>
        <v/>
      </c>
    </row>
    <row r="133" spans="1:8" x14ac:dyDescent="0.25">
      <c r="A133" s="1">
        <f t="shared" si="4"/>
        <v>39722</v>
      </c>
      <c r="B133" s="37">
        <f>IFERROR(INDEX([1]IC_br!$B:$B,MATCH($A133,[1]IC_br!$A:$A,0)),"")</f>
        <v>102.97</v>
      </c>
      <c r="C133" s="6">
        <f t="shared" si="5"/>
        <v>-1.8772631980179089</v>
      </c>
      <c r="D133" s="2">
        <f>INDEX(Meta!B:B,MATCH('IC-Br'!$A133,Meta!A:A,0))</f>
        <v>4.5</v>
      </c>
      <c r="E133" s="13">
        <v>0</v>
      </c>
      <c r="F133" s="2">
        <f t="shared" si="6"/>
        <v>-1.8772631980179089</v>
      </c>
      <c r="G133" s="34" t="str">
        <f>IFERROR(INDEX(BRL!$E:$E,MATCH('IC-Br'!$A133,BRL!$A:$A,0)),"")</f>
        <v/>
      </c>
      <c r="H133" s="2" t="str">
        <f t="shared" si="7"/>
        <v/>
      </c>
    </row>
    <row r="134" spans="1:8" x14ac:dyDescent="0.25">
      <c r="A134" s="1">
        <f t="shared" ref="A134:A197" si="8">EDATE(A133,1)</f>
        <v>39753</v>
      </c>
      <c r="B134" s="37">
        <f>IFERROR(INDEX([1]IC_br!$B:$B,MATCH($A134,[1]IC_br!$A:$A,0)),"")</f>
        <v>98.88</v>
      </c>
      <c r="C134" s="6">
        <f t="shared" si="5"/>
        <v>1.6447368421052655</v>
      </c>
      <c r="D134" s="2">
        <f>INDEX(Meta!B:B,MATCH('IC-Br'!$A134,Meta!A:A,0))</f>
        <v>4.5</v>
      </c>
      <c r="E134" s="13">
        <v>0</v>
      </c>
      <c r="F134" s="2">
        <f t="shared" si="6"/>
        <v>1.6447368421052655</v>
      </c>
      <c r="G134" s="34" t="str">
        <f>IFERROR(INDEX(BRL!$E:$E,MATCH('IC-Br'!$A134,BRL!$A:$A,0)),"")</f>
        <v/>
      </c>
      <c r="H134" s="2" t="str">
        <f t="shared" si="7"/>
        <v/>
      </c>
    </row>
    <row r="135" spans="1:8" x14ac:dyDescent="0.25">
      <c r="A135" s="1">
        <f t="shared" si="8"/>
        <v>39783</v>
      </c>
      <c r="B135" s="37">
        <f>IFERROR(INDEX([1]IC_br!$B:$B,MATCH($A135,[1]IC_br!$A:$A,0)),"")</f>
        <v>97.98</v>
      </c>
      <c r="C135" s="6">
        <f t="shared" si="5"/>
        <v>-4.1479162590491008</v>
      </c>
      <c r="D135" s="2">
        <f>INDEX(Meta!B:B,MATCH('IC-Br'!$A135,Meta!A:A,0))</f>
        <v>4.5</v>
      </c>
      <c r="E135" s="13">
        <v>0</v>
      </c>
      <c r="F135" s="2">
        <f t="shared" si="6"/>
        <v>-4.1479162590491008</v>
      </c>
      <c r="G135" s="34" t="str">
        <f>IFERROR(INDEX(BRL!$E:$E,MATCH('IC-Br'!$A135,BRL!$A:$A,0)),"")</f>
        <v/>
      </c>
      <c r="H135" s="2" t="str">
        <f t="shared" si="7"/>
        <v/>
      </c>
    </row>
    <row r="136" spans="1:8" x14ac:dyDescent="0.25">
      <c r="A136" s="1">
        <f t="shared" si="8"/>
        <v>39814</v>
      </c>
      <c r="B136" s="37">
        <f>IFERROR(INDEX([1]IC_br!$B:$B,MATCH($A136,[1]IC_br!$A:$A,0)),"")</f>
        <v>96.97</v>
      </c>
      <c r="C136" s="6">
        <f t="shared" ref="C136:C199" si="9">IFERROR(100*(B136/B133-1),"")</f>
        <v>-5.8269398854035153</v>
      </c>
      <c r="D136" s="2">
        <f>INDEX(Meta!B:B,MATCH('IC-Br'!$A136,Meta!A:A,0))</f>
        <v>4.5</v>
      </c>
      <c r="E136" s="13">
        <v>0</v>
      </c>
      <c r="F136" s="2">
        <f t="shared" si="6"/>
        <v>-5.8269398854035153</v>
      </c>
      <c r="G136" s="34" t="str">
        <f>IFERROR(INDEX(BRL!$E:$E,MATCH('IC-Br'!$A136,BRL!$A:$A,0)),"")</f>
        <v/>
      </c>
      <c r="H136" s="2" t="str">
        <f t="shared" si="7"/>
        <v/>
      </c>
    </row>
    <row r="137" spans="1:8" x14ac:dyDescent="0.25">
      <c r="A137" s="1">
        <f t="shared" si="8"/>
        <v>39845</v>
      </c>
      <c r="B137" s="37">
        <f>IFERROR(INDEX([1]IC_br!$B:$B,MATCH($A137,[1]IC_br!$A:$A,0)),"")</f>
        <v>93.49</v>
      </c>
      <c r="C137" s="6">
        <f t="shared" si="9"/>
        <v>-5.4510517799352787</v>
      </c>
      <c r="D137" s="2">
        <f>INDEX(Meta!B:B,MATCH('IC-Br'!$A137,Meta!A:A,0))</f>
        <v>4.5</v>
      </c>
      <c r="E137" s="13">
        <v>0</v>
      </c>
      <c r="F137" s="2">
        <f t="shared" si="6"/>
        <v>-5.4510517799352787</v>
      </c>
      <c r="G137" s="34" t="str">
        <f>IFERROR(INDEX(BRL!$E:$E,MATCH('IC-Br'!$A137,BRL!$A:$A,0)),"")</f>
        <v/>
      </c>
      <c r="H137" s="2" t="str">
        <f t="shared" si="7"/>
        <v/>
      </c>
    </row>
    <row r="138" spans="1:8" x14ac:dyDescent="0.25">
      <c r="A138" s="1">
        <f t="shared" si="8"/>
        <v>39873</v>
      </c>
      <c r="B138" s="37">
        <f>IFERROR(INDEX([1]IC_br!$B:$B,MATCH($A138,[1]IC_br!$A:$A,0)),"")</f>
        <v>91.32</v>
      </c>
      <c r="C138" s="6">
        <f t="shared" si="9"/>
        <v>-6.7973055725658371</v>
      </c>
      <c r="D138" s="2">
        <f>INDEX(Meta!B:B,MATCH('IC-Br'!$A138,Meta!A:A,0))</f>
        <v>4.5</v>
      </c>
      <c r="E138" s="13">
        <v>0</v>
      </c>
      <c r="F138" s="2">
        <f t="shared" si="6"/>
        <v>-6.7973055725658371</v>
      </c>
      <c r="G138" s="34" t="str">
        <f>IFERROR(INDEX(BRL!$E:$E,MATCH('IC-Br'!$A138,BRL!$A:$A,0)),"")</f>
        <v/>
      </c>
      <c r="H138" s="2" t="str">
        <f t="shared" si="7"/>
        <v/>
      </c>
    </row>
    <row r="139" spans="1:8" x14ac:dyDescent="0.25">
      <c r="A139" s="1">
        <f t="shared" si="8"/>
        <v>39904</v>
      </c>
      <c r="B139" s="37">
        <f>IFERROR(INDEX([1]IC_br!$B:$B,MATCH($A139,[1]IC_br!$A:$A,0)),"")</f>
        <v>90.71</v>
      </c>
      <c r="C139" s="6">
        <f t="shared" si="9"/>
        <v>-6.4556048262349286</v>
      </c>
      <c r="D139" s="2">
        <f>INDEX(Meta!B:B,MATCH('IC-Br'!$A139,Meta!A:A,0))</f>
        <v>4.5</v>
      </c>
      <c r="E139" s="13">
        <v>0</v>
      </c>
      <c r="F139" s="2">
        <f t="shared" si="6"/>
        <v>-6.4556048262349286</v>
      </c>
      <c r="G139" s="34" t="str">
        <f>IFERROR(INDEX(BRL!$E:$E,MATCH('IC-Br'!$A139,BRL!$A:$A,0)),"")</f>
        <v/>
      </c>
      <c r="H139" s="2" t="str">
        <f t="shared" si="7"/>
        <v/>
      </c>
    </row>
    <row r="140" spans="1:8" x14ac:dyDescent="0.25">
      <c r="A140" s="1">
        <f t="shared" si="8"/>
        <v>39934</v>
      </c>
      <c r="B140" s="37">
        <f>IFERROR(INDEX([1]IC_br!$B:$B,MATCH($A140,[1]IC_br!$A:$A,0)),"")</f>
        <v>90.81</v>
      </c>
      <c r="C140" s="6">
        <f t="shared" si="9"/>
        <v>-2.866616750454587</v>
      </c>
      <c r="D140" s="2">
        <f>INDEX(Meta!B:B,MATCH('IC-Br'!$A140,Meta!A:A,0))</f>
        <v>4.5</v>
      </c>
      <c r="E140" s="13">
        <v>0</v>
      </c>
      <c r="F140" s="2">
        <f t="shared" si="6"/>
        <v>-2.866616750454587</v>
      </c>
      <c r="G140" s="34" t="str">
        <f>IFERROR(INDEX(BRL!$E:$E,MATCH('IC-Br'!$A140,BRL!$A:$A,0)),"")</f>
        <v/>
      </c>
      <c r="H140" s="2" t="str">
        <f t="shared" si="7"/>
        <v/>
      </c>
    </row>
    <row r="141" spans="1:8" x14ac:dyDescent="0.25">
      <c r="A141" s="1">
        <f t="shared" si="8"/>
        <v>39965</v>
      </c>
      <c r="B141" s="37">
        <f>IFERROR(INDEX([1]IC_br!$B:$B,MATCH($A141,[1]IC_br!$A:$A,0)),"")</f>
        <v>87.34</v>
      </c>
      <c r="C141" s="6">
        <f t="shared" si="9"/>
        <v>-4.3583004818221527</v>
      </c>
      <c r="D141" s="2">
        <f>INDEX(Meta!B:B,MATCH('IC-Br'!$A141,Meta!A:A,0))</f>
        <v>4.5</v>
      </c>
      <c r="E141" s="13">
        <v>0</v>
      </c>
      <c r="F141" s="2">
        <f t="shared" si="6"/>
        <v>-4.3583004818221527</v>
      </c>
      <c r="G141" s="34" t="str">
        <f>IFERROR(INDEX(BRL!$E:$E,MATCH('IC-Br'!$A141,BRL!$A:$A,0)),"")</f>
        <v/>
      </c>
      <c r="H141" s="2" t="str">
        <f t="shared" si="7"/>
        <v/>
      </c>
    </row>
    <row r="142" spans="1:8" x14ac:dyDescent="0.25">
      <c r="A142" s="1">
        <f t="shared" si="8"/>
        <v>39995</v>
      </c>
      <c r="B142" s="37">
        <f>IFERROR(INDEX([1]IC_br!$B:$B,MATCH($A142,[1]IC_br!$A:$A,0)),"")</f>
        <v>85.87</v>
      </c>
      <c r="C142" s="6">
        <f t="shared" si="9"/>
        <v>-5.3356851504795415</v>
      </c>
      <c r="D142" s="2">
        <f>INDEX(Meta!B:B,MATCH('IC-Br'!$A142,Meta!A:A,0))</f>
        <v>4.5</v>
      </c>
      <c r="E142" s="13">
        <v>0</v>
      </c>
      <c r="F142" s="2">
        <f t="shared" si="6"/>
        <v>-5.3356851504795415</v>
      </c>
      <c r="G142" s="34" t="str">
        <f>IFERROR(INDEX(BRL!$E:$E,MATCH('IC-Br'!$A142,BRL!$A:$A,0)),"")</f>
        <v/>
      </c>
      <c r="H142" s="2" t="str">
        <f t="shared" si="7"/>
        <v/>
      </c>
    </row>
    <row r="143" spans="1:8" x14ac:dyDescent="0.25">
      <c r="A143" s="1">
        <f t="shared" si="8"/>
        <v>40026</v>
      </c>
      <c r="B143" s="37">
        <f>IFERROR(INDEX([1]IC_br!$B:$B,MATCH($A143,[1]IC_br!$A:$A,0)),"")</f>
        <v>86.52</v>
      </c>
      <c r="C143" s="6">
        <f t="shared" si="9"/>
        <v>-4.724149322761817</v>
      </c>
      <c r="D143" s="2">
        <f>INDEX(Meta!B:B,MATCH('IC-Br'!$A143,Meta!A:A,0))</f>
        <v>4.5</v>
      </c>
      <c r="E143" s="13">
        <v>0</v>
      </c>
      <c r="F143" s="2">
        <f t="shared" si="6"/>
        <v>-4.724149322761817</v>
      </c>
      <c r="G143" s="34" t="str">
        <f>IFERROR(INDEX(BRL!$E:$E,MATCH('IC-Br'!$A143,BRL!$A:$A,0)),"")</f>
        <v/>
      </c>
      <c r="H143" s="2" t="str">
        <f t="shared" si="7"/>
        <v/>
      </c>
    </row>
    <row r="144" spans="1:8" x14ac:dyDescent="0.25">
      <c r="A144" s="1">
        <f t="shared" si="8"/>
        <v>40057</v>
      </c>
      <c r="B144" s="37">
        <f>IFERROR(INDEX([1]IC_br!$B:$B,MATCH($A144,[1]IC_br!$A:$A,0)),"")</f>
        <v>85.82</v>
      </c>
      <c r="C144" s="6">
        <f t="shared" si="9"/>
        <v>-1.7403251660178753</v>
      </c>
      <c r="D144" s="2">
        <f>INDEX(Meta!B:B,MATCH('IC-Br'!$A144,Meta!A:A,0))</f>
        <v>4.5</v>
      </c>
      <c r="E144" s="13">
        <v>0</v>
      </c>
      <c r="F144" s="2">
        <f t="shared" si="6"/>
        <v>-1.7403251660178753</v>
      </c>
      <c r="G144" s="34" t="str">
        <f>IFERROR(INDEX(BRL!$E:$E,MATCH('IC-Br'!$A144,BRL!$A:$A,0)),"")</f>
        <v/>
      </c>
      <c r="H144" s="2" t="str">
        <f t="shared" si="7"/>
        <v/>
      </c>
    </row>
    <row r="145" spans="1:8" x14ac:dyDescent="0.25">
      <c r="A145" s="1">
        <f t="shared" si="8"/>
        <v>40087</v>
      </c>
      <c r="B145" s="37">
        <f>IFERROR(INDEX([1]IC_br!$B:$B,MATCH($A145,[1]IC_br!$A:$A,0)),"")</f>
        <v>86.38</v>
      </c>
      <c r="C145" s="6">
        <f t="shared" si="9"/>
        <v>0.59392104343773955</v>
      </c>
      <c r="D145" s="2">
        <f>INDEX(Meta!B:B,MATCH('IC-Br'!$A145,Meta!A:A,0))</f>
        <v>4.5</v>
      </c>
      <c r="E145" s="13">
        <v>0</v>
      </c>
      <c r="F145" s="2">
        <f t="shared" si="6"/>
        <v>0.59392104343773955</v>
      </c>
      <c r="G145" s="34" t="str">
        <f>IFERROR(INDEX(BRL!$E:$E,MATCH('IC-Br'!$A145,BRL!$A:$A,0)),"")</f>
        <v/>
      </c>
      <c r="H145" s="2" t="str">
        <f t="shared" si="7"/>
        <v/>
      </c>
    </row>
    <row r="146" spans="1:8" x14ac:dyDescent="0.25">
      <c r="A146" s="1">
        <f t="shared" si="8"/>
        <v>40118</v>
      </c>
      <c r="B146" s="37">
        <f>IFERROR(INDEX([1]IC_br!$B:$B,MATCH($A146,[1]IC_br!$A:$A,0)),"")</f>
        <v>87.68</v>
      </c>
      <c r="C146" s="6">
        <f t="shared" si="9"/>
        <v>1.3407304669440734</v>
      </c>
      <c r="D146" s="2">
        <f>INDEX(Meta!B:B,MATCH('IC-Br'!$A146,Meta!A:A,0))</f>
        <v>4.5</v>
      </c>
      <c r="E146" s="13">
        <v>0</v>
      </c>
      <c r="F146" s="2">
        <f t="shared" si="6"/>
        <v>1.3407304669440734</v>
      </c>
      <c r="G146" s="34" t="str">
        <f>IFERROR(INDEX(BRL!$E:$E,MATCH('IC-Br'!$A146,BRL!$A:$A,0)),"")</f>
        <v/>
      </c>
      <c r="H146" s="2" t="str">
        <f t="shared" si="7"/>
        <v/>
      </c>
    </row>
    <row r="147" spans="1:8" x14ac:dyDescent="0.25">
      <c r="A147" s="1">
        <f t="shared" si="8"/>
        <v>40148</v>
      </c>
      <c r="B147" s="37">
        <f>IFERROR(INDEX([1]IC_br!$B:$B,MATCH($A147,[1]IC_br!$A:$A,0)),"")</f>
        <v>91.77</v>
      </c>
      <c r="C147" s="6">
        <f t="shared" si="9"/>
        <v>6.9331158238173041</v>
      </c>
      <c r="D147" s="2">
        <f>INDEX(Meta!B:B,MATCH('IC-Br'!$A147,Meta!A:A,0))</f>
        <v>4.5</v>
      </c>
      <c r="E147" s="13">
        <v>0</v>
      </c>
      <c r="F147" s="2">
        <f t="shared" ref="F147:F210" si="10">IFERROR(C147-E147,"")</f>
        <v>6.9331158238173041</v>
      </c>
      <c r="G147" s="34" t="str">
        <f>IFERROR(INDEX(BRL!$E:$E,MATCH('IC-Br'!$A147,BRL!$A:$A,0)),"")</f>
        <v/>
      </c>
      <c r="H147" s="2" t="str">
        <f t="shared" ref="H147:H210" si="11">IFERROR(F147-G147,"")</f>
        <v/>
      </c>
    </row>
    <row r="148" spans="1:8" x14ac:dyDescent="0.25">
      <c r="A148" s="1">
        <f t="shared" si="8"/>
        <v>40179</v>
      </c>
      <c r="B148" s="37">
        <f>IFERROR(INDEX([1]IC_br!$B:$B,MATCH($A148,[1]IC_br!$A:$A,0)),"")</f>
        <v>96.36</v>
      </c>
      <c r="C148" s="6">
        <f t="shared" si="9"/>
        <v>11.553600370456119</v>
      </c>
      <c r="D148" s="2">
        <f>INDEX(Meta!B:B,MATCH('IC-Br'!$A148,Meta!A:A,0))</f>
        <v>4.5</v>
      </c>
      <c r="E148" s="13">
        <v>0</v>
      </c>
      <c r="F148" s="2">
        <f t="shared" si="10"/>
        <v>11.553600370456119</v>
      </c>
      <c r="G148" s="34" t="str">
        <f>IFERROR(INDEX(BRL!$E:$E,MATCH('IC-Br'!$A148,BRL!$A:$A,0)),"")</f>
        <v/>
      </c>
      <c r="H148" s="2" t="str">
        <f t="shared" si="11"/>
        <v/>
      </c>
    </row>
    <row r="149" spans="1:8" x14ac:dyDescent="0.25">
      <c r="A149" s="1">
        <f t="shared" si="8"/>
        <v>40210</v>
      </c>
      <c r="B149" s="37">
        <f>IFERROR(INDEX([1]IC_br!$B:$B,MATCH($A149,[1]IC_br!$A:$A,0)),"")</f>
        <v>96.7</v>
      </c>
      <c r="C149" s="6">
        <f t="shared" si="9"/>
        <v>10.287408759124084</v>
      </c>
      <c r="D149" s="2">
        <f>INDEX(Meta!B:B,MATCH('IC-Br'!$A149,Meta!A:A,0))</f>
        <v>4.5</v>
      </c>
      <c r="E149" s="13">
        <v>0</v>
      </c>
      <c r="F149" s="2">
        <f t="shared" si="10"/>
        <v>10.287408759124084</v>
      </c>
      <c r="G149" s="34" t="str">
        <f>IFERROR(INDEX(BRL!$E:$E,MATCH('IC-Br'!$A149,BRL!$A:$A,0)),"")</f>
        <v/>
      </c>
      <c r="H149" s="2" t="str">
        <f t="shared" si="11"/>
        <v/>
      </c>
    </row>
    <row r="150" spans="1:8" x14ac:dyDescent="0.25">
      <c r="A150" s="1">
        <f t="shared" si="8"/>
        <v>40238</v>
      </c>
      <c r="B150" s="37">
        <f>IFERROR(INDEX([1]IC_br!$B:$B,MATCH($A150,[1]IC_br!$A:$A,0)),"")</f>
        <v>91.3</v>
      </c>
      <c r="C150" s="6">
        <f t="shared" si="9"/>
        <v>-0.51214994006756331</v>
      </c>
      <c r="D150" s="2">
        <f>INDEX(Meta!B:B,MATCH('IC-Br'!$A150,Meta!A:A,0))</f>
        <v>4.5</v>
      </c>
      <c r="E150" s="13">
        <v>0</v>
      </c>
      <c r="F150" s="2">
        <f t="shared" si="10"/>
        <v>-0.51214994006756331</v>
      </c>
      <c r="G150" s="34" t="str">
        <f>IFERROR(INDEX(BRL!$E:$E,MATCH('IC-Br'!$A150,BRL!$A:$A,0)),"")</f>
        <v/>
      </c>
      <c r="H150" s="2" t="str">
        <f t="shared" si="11"/>
        <v/>
      </c>
    </row>
    <row r="151" spans="1:8" x14ac:dyDescent="0.25">
      <c r="A151" s="1">
        <f t="shared" si="8"/>
        <v>40269</v>
      </c>
      <c r="B151" s="37">
        <f>IFERROR(INDEX([1]IC_br!$B:$B,MATCH($A151,[1]IC_br!$A:$A,0)),"")</f>
        <v>90.12</v>
      </c>
      <c r="C151" s="6">
        <f t="shared" si="9"/>
        <v>-6.4757160647571528</v>
      </c>
      <c r="D151" s="2">
        <f>INDEX(Meta!B:B,MATCH('IC-Br'!$A151,Meta!A:A,0))</f>
        <v>4.5</v>
      </c>
      <c r="E151" s="13">
        <v>0</v>
      </c>
      <c r="F151" s="2">
        <f t="shared" si="10"/>
        <v>-6.4757160647571528</v>
      </c>
      <c r="G151" s="34" t="str">
        <f>IFERROR(INDEX(BRL!$E:$E,MATCH('IC-Br'!$A151,BRL!$A:$A,0)),"")</f>
        <v/>
      </c>
      <c r="H151" s="2" t="str">
        <f t="shared" si="11"/>
        <v/>
      </c>
    </row>
    <row r="152" spans="1:8" x14ac:dyDescent="0.25">
      <c r="A152" s="1">
        <f t="shared" si="8"/>
        <v>40299</v>
      </c>
      <c r="B152" s="37">
        <f>IFERROR(INDEX([1]IC_br!$B:$B,MATCH($A152,[1]IC_br!$A:$A,0)),"")</f>
        <v>89.37</v>
      </c>
      <c r="C152" s="6">
        <f t="shared" si="9"/>
        <v>-7.5801447776628788</v>
      </c>
      <c r="D152" s="2">
        <f>INDEX(Meta!B:B,MATCH('IC-Br'!$A152,Meta!A:A,0))</f>
        <v>4.5</v>
      </c>
      <c r="E152" s="13">
        <v>0</v>
      </c>
      <c r="F152" s="2">
        <f t="shared" si="10"/>
        <v>-7.5801447776628788</v>
      </c>
      <c r="G152" s="34" t="str">
        <f>IFERROR(INDEX(BRL!$E:$E,MATCH('IC-Br'!$A152,BRL!$A:$A,0)),"")</f>
        <v/>
      </c>
      <c r="H152" s="2" t="str">
        <f t="shared" si="11"/>
        <v/>
      </c>
    </row>
    <row r="153" spans="1:8" x14ac:dyDescent="0.25">
      <c r="A153" s="1">
        <f t="shared" si="8"/>
        <v>40330</v>
      </c>
      <c r="B153" s="37">
        <f>IFERROR(INDEX([1]IC_br!$B:$B,MATCH($A153,[1]IC_br!$A:$A,0)),"")</f>
        <v>87.96</v>
      </c>
      <c r="C153" s="6">
        <f t="shared" si="9"/>
        <v>-3.6582694414019734</v>
      </c>
      <c r="D153" s="2">
        <f>INDEX(Meta!B:B,MATCH('IC-Br'!$A153,Meta!A:A,0))</f>
        <v>4.5</v>
      </c>
      <c r="E153" s="13">
        <v>0</v>
      </c>
      <c r="F153" s="2">
        <f t="shared" si="10"/>
        <v>-3.6582694414019734</v>
      </c>
      <c r="G153" s="34" t="str">
        <f>IFERROR(INDEX(BRL!$E:$E,MATCH('IC-Br'!$A153,BRL!$A:$A,0)),"")</f>
        <v/>
      </c>
      <c r="H153" s="2" t="str">
        <f t="shared" si="11"/>
        <v/>
      </c>
    </row>
    <row r="154" spans="1:8" x14ac:dyDescent="0.25">
      <c r="A154" s="1">
        <f t="shared" si="8"/>
        <v>40360</v>
      </c>
      <c r="B154" s="37">
        <f>IFERROR(INDEX([1]IC_br!$B:$B,MATCH($A154,[1]IC_br!$A:$A,0)),"")</f>
        <v>89.22</v>
      </c>
      <c r="C154" s="6">
        <f t="shared" si="9"/>
        <v>-0.99866844207723293</v>
      </c>
      <c r="D154" s="2">
        <f>INDEX(Meta!B:B,MATCH('IC-Br'!$A154,Meta!A:A,0))</f>
        <v>4.5</v>
      </c>
      <c r="E154" s="13">
        <v>0</v>
      </c>
      <c r="F154" s="2">
        <f t="shared" si="10"/>
        <v>-0.99866844207723293</v>
      </c>
      <c r="G154" s="34" t="str">
        <f>IFERROR(INDEX(BRL!$E:$E,MATCH('IC-Br'!$A154,BRL!$A:$A,0)),"")</f>
        <v/>
      </c>
      <c r="H154" s="2" t="str">
        <f t="shared" si="11"/>
        <v/>
      </c>
    </row>
    <row r="155" spans="1:8" x14ac:dyDescent="0.25">
      <c r="A155" s="1">
        <f t="shared" si="8"/>
        <v>40391</v>
      </c>
      <c r="B155" s="37">
        <f>IFERROR(INDEX([1]IC_br!$B:$B,MATCH($A155,[1]IC_br!$A:$A,0)),"")</f>
        <v>93.76</v>
      </c>
      <c r="C155" s="6">
        <f t="shared" si="9"/>
        <v>4.9121629182052207</v>
      </c>
      <c r="D155" s="2">
        <f>INDEX(Meta!B:B,MATCH('IC-Br'!$A155,Meta!A:A,0))</f>
        <v>4.5</v>
      </c>
      <c r="E155" s="13">
        <v>0</v>
      </c>
      <c r="F155" s="2">
        <f t="shared" si="10"/>
        <v>4.9121629182052207</v>
      </c>
      <c r="G155" s="34" t="str">
        <f>IFERROR(INDEX(BRL!$E:$E,MATCH('IC-Br'!$A155,BRL!$A:$A,0)),"")</f>
        <v/>
      </c>
      <c r="H155" s="2" t="str">
        <f t="shared" si="11"/>
        <v/>
      </c>
    </row>
    <row r="156" spans="1:8" x14ac:dyDescent="0.25">
      <c r="A156" s="1">
        <f t="shared" si="8"/>
        <v>40422</v>
      </c>
      <c r="B156" s="37">
        <f>IFERROR(INDEX([1]IC_br!$B:$B,MATCH($A156,[1]IC_br!$A:$A,0)),"")</f>
        <v>97.74</v>
      </c>
      <c r="C156" s="6">
        <f t="shared" si="9"/>
        <v>11.118690313778989</v>
      </c>
      <c r="D156" s="2">
        <f>INDEX(Meta!B:B,MATCH('IC-Br'!$A156,Meta!A:A,0))</f>
        <v>4.5</v>
      </c>
      <c r="E156" s="13">
        <v>0</v>
      </c>
      <c r="F156" s="2">
        <f t="shared" si="10"/>
        <v>11.118690313778989</v>
      </c>
      <c r="G156" s="34" t="str">
        <f>IFERROR(INDEX(BRL!$E:$E,MATCH('IC-Br'!$A156,BRL!$A:$A,0)),"")</f>
        <v/>
      </c>
      <c r="H156" s="2" t="str">
        <f t="shared" si="11"/>
        <v/>
      </c>
    </row>
    <row r="157" spans="1:8" x14ac:dyDescent="0.25">
      <c r="A157" s="1">
        <f t="shared" si="8"/>
        <v>40452</v>
      </c>
      <c r="B157" s="37">
        <f>IFERROR(INDEX([1]IC_br!$B:$B,MATCH($A157,[1]IC_br!$A:$A,0)),"")</f>
        <v>102.18</v>
      </c>
      <c r="C157" s="6">
        <f t="shared" si="9"/>
        <v>14.525891055817098</v>
      </c>
      <c r="D157" s="2">
        <f>INDEX(Meta!B:B,MATCH('IC-Br'!$A157,Meta!A:A,0))</f>
        <v>4.5</v>
      </c>
      <c r="E157" s="13">
        <v>0</v>
      </c>
      <c r="F157" s="2">
        <f t="shared" si="10"/>
        <v>14.525891055817098</v>
      </c>
      <c r="G157" s="34" t="str">
        <f>IFERROR(INDEX(BRL!$E:$E,MATCH('IC-Br'!$A157,BRL!$A:$A,0)),"")</f>
        <v/>
      </c>
      <c r="H157" s="2" t="str">
        <f t="shared" si="11"/>
        <v/>
      </c>
    </row>
    <row r="158" spans="1:8" x14ac:dyDescent="0.25">
      <c r="A158" s="1">
        <f t="shared" si="8"/>
        <v>40483</v>
      </c>
      <c r="B158" s="37">
        <f>IFERROR(INDEX([1]IC_br!$B:$B,MATCH($A158,[1]IC_br!$A:$A,0)),"")</f>
        <v>109.37</v>
      </c>
      <c r="C158" s="6">
        <f t="shared" si="9"/>
        <v>16.648890784982928</v>
      </c>
      <c r="D158" s="2">
        <f>INDEX(Meta!B:B,MATCH('IC-Br'!$A158,Meta!A:A,0))</f>
        <v>4.5</v>
      </c>
      <c r="E158" s="13">
        <v>0</v>
      </c>
      <c r="F158" s="2">
        <f t="shared" si="10"/>
        <v>16.648890784982928</v>
      </c>
      <c r="G158" s="34" t="str">
        <f>IFERROR(INDEX(BRL!$E:$E,MATCH('IC-Br'!$A158,BRL!$A:$A,0)),"")</f>
        <v/>
      </c>
      <c r="H158" s="2" t="str">
        <f t="shared" si="11"/>
        <v/>
      </c>
    </row>
    <row r="159" spans="1:8" x14ac:dyDescent="0.25">
      <c r="A159" s="1">
        <f t="shared" si="8"/>
        <v>40513</v>
      </c>
      <c r="B159" s="37">
        <f>IFERROR(INDEX([1]IC_br!$B:$B,MATCH($A159,[1]IC_br!$A:$A,0)),"")</f>
        <v>114.05</v>
      </c>
      <c r="C159" s="6">
        <f t="shared" si="9"/>
        <v>16.687129118068356</v>
      </c>
      <c r="D159" s="2">
        <f>INDEX(Meta!B:B,MATCH('IC-Br'!$A159,Meta!A:A,0))</f>
        <v>4.5</v>
      </c>
      <c r="E159" s="13">
        <v>0</v>
      </c>
      <c r="F159" s="2">
        <f t="shared" si="10"/>
        <v>16.687129118068356</v>
      </c>
      <c r="G159" s="34" t="str">
        <f>IFERROR(INDEX(BRL!$E:$E,MATCH('IC-Br'!$A159,BRL!$A:$A,0)),"")</f>
        <v/>
      </c>
      <c r="H159" s="2" t="str">
        <f t="shared" si="11"/>
        <v/>
      </c>
    </row>
    <row r="160" spans="1:8" x14ac:dyDescent="0.25">
      <c r="A160" s="1">
        <f t="shared" si="8"/>
        <v>40544</v>
      </c>
      <c r="B160" s="37">
        <f>IFERROR(INDEX([1]IC_br!$B:$B,MATCH($A160,[1]IC_br!$A:$A,0)),"")</f>
        <v>119.03</v>
      </c>
      <c r="C160" s="6">
        <f t="shared" si="9"/>
        <v>16.49050694852221</v>
      </c>
      <c r="D160" s="2">
        <f>INDEX(Meta!B:B,MATCH('IC-Br'!$A160,Meta!A:A,0))</f>
        <v>4.5</v>
      </c>
      <c r="E160" s="13">
        <v>0</v>
      </c>
      <c r="F160" s="2">
        <f t="shared" si="10"/>
        <v>16.49050694852221</v>
      </c>
      <c r="G160" s="34" t="str">
        <f>IFERROR(INDEX(BRL!$E:$E,MATCH('IC-Br'!$A160,BRL!$A:$A,0)),"")</f>
        <v/>
      </c>
      <c r="H160" s="2" t="str">
        <f t="shared" si="11"/>
        <v/>
      </c>
    </row>
    <row r="161" spans="1:8" x14ac:dyDescent="0.25">
      <c r="A161" s="1">
        <f t="shared" si="8"/>
        <v>40575</v>
      </c>
      <c r="B161" s="37">
        <f>IFERROR(INDEX([1]IC_br!$B:$B,MATCH($A161,[1]IC_br!$A:$A,0)),"")</f>
        <v>125.67</v>
      </c>
      <c r="C161" s="6">
        <f t="shared" si="9"/>
        <v>14.903538447471876</v>
      </c>
      <c r="D161" s="2">
        <f>INDEX(Meta!B:B,MATCH('IC-Br'!$A161,Meta!A:A,0))</f>
        <v>4.5</v>
      </c>
      <c r="E161" s="13">
        <v>0</v>
      </c>
      <c r="F161" s="2">
        <f t="shared" si="10"/>
        <v>14.903538447471876</v>
      </c>
      <c r="G161" s="34" t="str">
        <f>IFERROR(INDEX(BRL!$E:$E,MATCH('IC-Br'!$A161,BRL!$A:$A,0)),"")</f>
        <v/>
      </c>
      <c r="H161" s="2" t="str">
        <f t="shared" si="11"/>
        <v/>
      </c>
    </row>
    <row r="162" spans="1:8" x14ac:dyDescent="0.25">
      <c r="A162" s="1">
        <f t="shared" si="8"/>
        <v>40603</v>
      </c>
      <c r="B162" s="37">
        <f>IFERROR(INDEX([1]IC_br!$B:$B,MATCH($A162,[1]IC_br!$A:$A,0)),"")</f>
        <v>124.77</v>
      </c>
      <c r="C162" s="6">
        <f t="shared" si="9"/>
        <v>9.3993862341078547</v>
      </c>
      <c r="D162" s="2">
        <f>INDEX(Meta!B:B,MATCH('IC-Br'!$A162,Meta!A:A,0))</f>
        <v>4.5</v>
      </c>
      <c r="E162" s="13">
        <v>0</v>
      </c>
      <c r="F162" s="2">
        <f t="shared" si="10"/>
        <v>9.3993862341078547</v>
      </c>
      <c r="G162" s="34" t="str">
        <f>IFERROR(INDEX(BRL!$E:$E,MATCH('IC-Br'!$A162,BRL!$A:$A,0)),"")</f>
        <v/>
      </c>
      <c r="H162" s="2" t="str">
        <f t="shared" si="11"/>
        <v/>
      </c>
    </row>
    <row r="163" spans="1:8" x14ac:dyDescent="0.25">
      <c r="A163" s="1">
        <f t="shared" si="8"/>
        <v>40634</v>
      </c>
      <c r="B163" s="37">
        <f>IFERROR(INDEX([1]IC_br!$B:$B,MATCH($A163,[1]IC_br!$A:$A,0)),"")</f>
        <v>120.59</v>
      </c>
      <c r="C163" s="6">
        <f t="shared" si="9"/>
        <v>1.3105939679072476</v>
      </c>
      <c r="D163" s="2">
        <f>INDEX(Meta!B:B,MATCH('IC-Br'!$A163,Meta!A:A,0))</f>
        <v>4.5</v>
      </c>
      <c r="E163" s="13">
        <v>0</v>
      </c>
      <c r="F163" s="2">
        <f t="shared" si="10"/>
        <v>1.3105939679072476</v>
      </c>
      <c r="G163" s="34" t="str">
        <f>IFERROR(INDEX(BRL!$E:$E,MATCH('IC-Br'!$A163,BRL!$A:$A,0)),"")</f>
        <v/>
      </c>
      <c r="H163" s="2" t="str">
        <f t="shared" si="11"/>
        <v/>
      </c>
    </row>
    <row r="164" spans="1:8" x14ac:dyDescent="0.25">
      <c r="A164" s="1">
        <f t="shared" si="8"/>
        <v>40664</v>
      </c>
      <c r="B164" s="37">
        <f>IFERROR(INDEX([1]IC_br!$B:$B,MATCH($A164,[1]IC_br!$A:$A,0)),"")</f>
        <v>113.74</v>
      </c>
      <c r="C164" s="6">
        <f t="shared" si="9"/>
        <v>-9.4931168934511039</v>
      </c>
      <c r="D164" s="2">
        <f>INDEX(Meta!B:B,MATCH('IC-Br'!$A164,Meta!A:A,0))</f>
        <v>4.5</v>
      </c>
      <c r="E164" s="13">
        <v>0</v>
      </c>
      <c r="F164" s="2">
        <f t="shared" si="10"/>
        <v>-9.4931168934511039</v>
      </c>
      <c r="G164" s="34" t="str">
        <f>IFERROR(INDEX(BRL!$E:$E,MATCH('IC-Br'!$A164,BRL!$A:$A,0)),"")</f>
        <v/>
      </c>
      <c r="H164" s="2" t="str">
        <f t="shared" si="11"/>
        <v/>
      </c>
    </row>
    <row r="165" spans="1:8" x14ac:dyDescent="0.25">
      <c r="A165" s="1">
        <f t="shared" si="8"/>
        <v>40695</v>
      </c>
      <c r="B165" s="37">
        <f>IFERROR(INDEX([1]IC_br!$B:$B,MATCH($A165,[1]IC_br!$A:$A,0)),"")</f>
        <v>111.36</v>
      </c>
      <c r="C165" s="6">
        <f t="shared" si="9"/>
        <v>-10.74777590767011</v>
      </c>
      <c r="D165" s="2">
        <f>INDEX(Meta!B:B,MATCH('IC-Br'!$A165,Meta!A:A,0))</f>
        <v>4.5</v>
      </c>
      <c r="E165" s="13">
        <v>0</v>
      </c>
      <c r="F165" s="2">
        <f t="shared" si="10"/>
        <v>-10.74777590767011</v>
      </c>
      <c r="G165" s="34" t="str">
        <f>IFERROR(INDEX(BRL!$E:$E,MATCH('IC-Br'!$A165,BRL!$A:$A,0)),"")</f>
        <v/>
      </c>
      <c r="H165" s="2" t="str">
        <f t="shared" si="11"/>
        <v/>
      </c>
    </row>
    <row r="166" spans="1:8" x14ac:dyDescent="0.25">
      <c r="A166" s="1">
        <f t="shared" si="8"/>
        <v>40725</v>
      </c>
      <c r="B166" s="37">
        <f>IFERROR(INDEX([1]IC_br!$B:$B,MATCH($A166,[1]IC_br!$A:$A,0)),"")</f>
        <v>110.25</v>
      </c>
      <c r="C166" s="6">
        <f t="shared" si="9"/>
        <v>-8.5745086657268423</v>
      </c>
      <c r="D166" s="2">
        <f>INDEX(Meta!B:B,MATCH('IC-Br'!$A166,Meta!A:A,0))</f>
        <v>4.5</v>
      </c>
      <c r="E166" s="13">
        <v>0</v>
      </c>
      <c r="F166" s="2">
        <f t="shared" si="10"/>
        <v>-8.5745086657268423</v>
      </c>
      <c r="G166" s="34" t="str">
        <f>IFERROR(INDEX(BRL!$E:$E,MATCH('IC-Br'!$A166,BRL!$A:$A,0)),"")</f>
        <v/>
      </c>
      <c r="H166" s="2" t="str">
        <f t="shared" si="11"/>
        <v/>
      </c>
    </row>
    <row r="167" spans="1:8" x14ac:dyDescent="0.25">
      <c r="A167" s="1">
        <f t="shared" si="8"/>
        <v>40756</v>
      </c>
      <c r="B167" s="37">
        <f>IFERROR(INDEX([1]IC_br!$B:$B,MATCH($A167,[1]IC_br!$A:$A,0)),"")</f>
        <v>111.02</v>
      </c>
      <c r="C167" s="6">
        <f t="shared" si="9"/>
        <v>-2.3914190258484291</v>
      </c>
      <c r="D167" s="2">
        <f>INDEX(Meta!B:B,MATCH('IC-Br'!$A167,Meta!A:A,0))</f>
        <v>4.5</v>
      </c>
      <c r="E167" s="13">
        <v>0</v>
      </c>
      <c r="F167" s="2">
        <f t="shared" si="10"/>
        <v>-2.3914190258484291</v>
      </c>
      <c r="G167" s="34" t="str">
        <f>IFERROR(INDEX(BRL!$E:$E,MATCH('IC-Br'!$A167,BRL!$A:$A,0)),"")</f>
        <v/>
      </c>
      <c r="H167" s="2" t="str">
        <f t="shared" si="11"/>
        <v/>
      </c>
    </row>
    <row r="168" spans="1:8" x14ac:dyDescent="0.25">
      <c r="A168" s="1">
        <f t="shared" si="8"/>
        <v>40787</v>
      </c>
      <c r="B168" s="37">
        <f>IFERROR(INDEX([1]IC_br!$B:$B,MATCH($A168,[1]IC_br!$A:$A,0)),"")</f>
        <v>119.35</v>
      </c>
      <c r="C168" s="6">
        <f t="shared" si="9"/>
        <v>7.1749281609195359</v>
      </c>
      <c r="D168" s="2">
        <f>INDEX(Meta!B:B,MATCH('IC-Br'!$A168,Meta!A:A,0))</f>
        <v>4.5</v>
      </c>
      <c r="E168" s="13">
        <v>0</v>
      </c>
      <c r="F168" s="2">
        <f t="shared" si="10"/>
        <v>7.1749281609195359</v>
      </c>
      <c r="G168" s="34" t="str">
        <f>IFERROR(INDEX(BRL!$E:$E,MATCH('IC-Br'!$A168,BRL!$A:$A,0)),"")</f>
        <v/>
      </c>
      <c r="H168" s="2" t="str">
        <f t="shared" si="11"/>
        <v/>
      </c>
    </row>
    <row r="169" spans="1:8" x14ac:dyDescent="0.25">
      <c r="A169" s="1">
        <f t="shared" si="8"/>
        <v>40817</v>
      </c>
      <c r="B169" s="37">
        <f>IFERROR(INDEX([1]IC_br!$B:$B,MATCH($A169,[1]IC_br!$A:$A,0)),"")</f>
        <v>115.74</v>
      </c>
      <c r="C169" s="6">
        <f t="shared" si="9"/>
        <v>4.979591836734687</v>
      </c>
      <c r="D169" s="2">
        <f>INDEX(Meta!B:B,MATCH('IC-Br'!$A169,Meta!A:A,0))</f>
        <v>4.5</v>
      </c>
      <c r="E169" s="13">
        <v>0</v>
      </c>
      <c r="F169" s="2">
        <f t="shared" si="10"/>
        <v>4.979591836734687</v>
      </c>
      <c r="G169" s="34" t="str">
        <f>IFERROR(INDEX(BRL!$E:$E,MATCH('IC-Br'!$A169,BRL!$A:$A,0)),"")</f>
        <v/>
      </c>
      <c r="H169" s="2" t="str">
        <f t="shared" si="11"/>
        <v/>
      </c>
    </row>
    <row r="170" spans="1:8" x14ac:dyDescent="0.25">
      <c r="A170" s="1">
        <f t="shared" si="8"/>
        <v>40848</v>
      </c>
      <c r="B170" s="37">
        <f>IFERROR(INDEX([1]IC_br!$B:$B,MATCH($A170,[1]IC_br!$A:$A,0)),"")</f>
        <v>114.98</v>
      </c>
      <c r="C170" s="6">
        <f t="shared" si="9"/>
        <v>3.5669248784002905</v>
      </c>
      <c r="D170" s="2">
        <f>INDEX(Meta!B:B,MATCH('IC-Br'!$A170,Meta!A:A,0))</f>
        <v>4.5</v>
      </c>
      <c r="E170" s="13">
        <v>0</v>
      </c>
      <c r="F170" s="2">
        <f t="shared" si="10"/>
        <v>3.5669248784002905</v>
      </c>
      <c r="G170" s="34" t="str">
        <f>IFERROR(INDEX(BRL!$E:$E,MATCH('IC-Br'!$A170,BRL!$A:$A,0)),"")</f>
        <v/>
      </c>
      <c r="H170" s="2" t="str">
        <f t="shared" si="11"/>
        <v/>
      </c>
    </row>
    <row r="171" spans="1:8" x14ac:dyDescent="0.25">
      <c r="A171" s="1">
        <f t="shared" si="8"/>
        <v>40878</v>
      </c>
      <c r="B171" s="37">
        <f>IFERROR(INDEX([1]IC_br!$B:$B,MATCH($A171,[1]IC_br!$A:$A,0)),"")</f>
        <v>113.62</v>
      </c>
      <c r="C171" s="6">
        <f t="shared" si="9"/>
        <v>-4.8010054461667284</v>
      </c>
      <c r="D171" s="2">
        <f>INDEX(Meta!B:B,MATCH('IC-Br'!$A171,Meta!A:A,0))</f>
        <v>4.5</v>
      </c>
      <c r="E171" s="13">
        <v>0</v>
      </c>
      <c r="F171" s="2">
        <f t="shared" si="10"/>
        <v>-4.8010054461667284</v>
      </c>
      <c r="G171" s="34" t="str">
        <f>IFERROR(INDEX(BRL!$E:$E,MATCH('IC-Br'!$A171,BRL!$A:$A,0)),"")</f>
        <v/>
      </c>
      <c r="H171" s="2" t="str">
        <f t="shared" si="11"/>
        <v/>
      </c>
    </row>
    <row r="172" spans="1:8" x14ac:dyDescent="0.25">
      <c r="A172" s="1">
        <f t="shared" si="8"/>
        <v>40909</v>
      </c>
      <c r="B172" s="37">
        <f>IFERROR(INDEX([1]IC_br!$B:$B,MATCH($A172,[1]IC_br!$A:$A,0)),"")</f>
        <v>114.48</v>
      </c>
      <c r="C172" s="6">
        <f t="shared" si="9"/>
        <v>-1.0886469673405785</v>
      </c>
      <c r="D172" s="2">
        <f>INDEX(Meta!B:B,MATCH('IC-Br'!$A172,Meta!A:A,0))</f>
        <v>4.5</v>
      </c>
      <c r="E172" s="13">
        <v>0</v>
      </c>
      <c r="F172" s="2">
        <f t="shared" si="10"/>
        <v>-1.0886469673405785</v>
      </c>
      <c r="G172" s="34" t="str">
        <f>IFERROR(INDEX(BRL!$E:$E,MATCH('IC-Br'!$A172,BRL!$A:$A,0)),"")</f>
        <v/>
      </c>
      <c r="H172" s="2" t="str">
        <f t="shared" si="11"/>
        <v/>
      </c>
    </row>
    <row r="173" spans="1:8" x14ac:dyDescent="0.25">
      <c r="A173" s="1">
        <f t="shared" si="8"/>
        <v>40940</v>
      </c>
      <c r="B173" s="37">
        <f>IFERROR(INDEX([1]IC_br!$B:$B,MATCH($A173,[1]IC_br!$A:$A,0)),"")</f>
        <v>111.7</v>
      </c>
      <c r="C173" s="6">
        <f t="shared" si="9"/>
        <v>-2.8526700295703589</v>
      </c>
      <c r="D173" s="2">
        <f>INDEX(Meta!B:B,MATCH('IC-Br'!$A173,Meta!A:A,0))</f>
        <v>4.5</v>
      </c>
      <c r="E173" s="13">
        <v>0</v>
      </c>
      <c r="F173" s="2">
        <f t="shared" si="10"/>
        <v>-2.8526700295703589</v>
      </c>
      <c r="G173" s="34" t="str">
        <f>IFERROR(INDEX(BRL!$E:$E,MATCH('IC-Br'!$A173,BRL!$A:$A,0)),"")</f>
        <v/>
      </c>
      <c r="H173" s="2" t="str">
        <f t="shared" si="11"/>
        <v/>
      </c>
    </row>
    <row r="174" spans="1:8" x14ac:dyDescent="0.25">
      <c r="A174" s="1">
        <f t="shared" si="8"/>
        <v>40969</v>
      </c>
      <c r="B174" s="37">
        <f>IFERROR(INDEX([1]IC_br!$B:$B,MATCH($A174,[1]IC_br!$A:$A,0)),"")</f>
        <v>114.1</v>
      </c>
      <c r="C174" s="6">
        <f t="shared" si="9"/>
        <v>0.42246083436014992</v>
      </c>
      <c r="D174" s="2">
        <f>INDEX(Meta!B:B,MATCH('IC-Br'!$A174,Meta!A:A,0))</f>
        <v>4.5</v>
      </c>
      <c r="E174" s="13">
        <v>0</v>
      </c>
      <c r="F174" s="2">
        <f t="shared" si="10"/>
        <v>0.42246083436014992</v>
      </c>
      <c r="G174" s="34" t="str">
        <f>IFERROR(INDEX(BRL!$E:$E,MATCH('IC-Br'!$A174,BRL!$A:$A,0)),"")</f>
        <v/>
      </c>
      <c r="H174" s="2" t="str">
        <f t="shared" si="11"/>
        <v/>
      </c>
    </row>
    <row r="175" spans="1:8" x14ac:dyDescent="0.25">
      <c r="A175" s="1">
        <f t="shared" si="8"/>
        <v>41000</v>
      </c>
      <c r="B175" s="37">
        <f>IFERROR(INDEX([1]IC_br!$B:$B,MATCH($A175,[1]IC_br!$A:$A,0)),"")</f>
        <v>113.8</v>
      </c>
      <c r="C175" s="6">
        <f t="shared" si="9"/>
        <v>-0.59399021663173457</v>
      </c>
      <c r="D175" s="2">
        <f>INDEX(Meta!B:B,MATCH('IC-Br'!$A175,Meta!A:A,0))</f>
        <v>4.5</v>
      </c>
      <c r="E175" s="13">
        <v>0</v>
      </c>
      <c r="F175" s="2">
        <f t="shared" si="10"/>
        <v>-0.59399021663173457</v>
      </c>
      <c r="G175" s="34" t="str">
        <f>IFERROR(INDEX(BRL!$E:$E,MATCH('IC-Br'!$A175,BRL!$A:$A,0)),"")</f>
        <v/>
      </c>
      <c r="H175" s="2" t="str">
        <f t="shared" si="11"/>
        <v/>
      </c>
    </row>
    <row r="176" spans="1:8" x14ac:dyDescent="0.25">
      <c r="A176" s="1">
        <f t="shared" si="8"/>
        <v>41030</v>
      </c>
      <c r="B176" s="37">
        <f>IFERROR(INDEX([1]IC_br!$B:$B,MATCH($A176,[1]IC_br!$A:$A,0)),"")</f>
        <v>115.6</v>
      </c>
      <c r="C176" s="6">
        <f t="shared" si="9"/>
        <v>3.4914950760966734</v>
      </c>
      <c r="D176" s="2">
        <f>INDEX(Meta!B:B,MATCH('IC-Br'!$A176,Meta!A:A,0))</f>
        <v>4.5</v>
      </c>
      <c r="E176" s="13">
        <v>0</v>
      </c>
      <c r="F176" s="2">
        <f t="shared" si="10"/>
        <v>3.4914950760966734</v>
      </c>
      <c r="G176" s="34" t="str">
        <f>IFERROR(INDEX(BRL!$E:$E,MATCH('IC-Br'!$A176,BRL!$A:$A,0)),"")</f>
        <v/>
      </c>
      <c r="H176" s="2" t="str">
        <f t="shared" si="11"/>
        <v/>
      </c>
    </row>
    <row r="177" spans="1:8" x14ac:dyDescent="0.25">
      <c r="A177" s="1">
        <f t="shared" si="8"/>
        <v>41061</v>
      </c>
      <c r="B177" s="37">
        <f>IFERROR(INDEX([1]IC_br!$B:$B,MATCH($A177,[1]IC_br!$A:$A,0)),"")</f>
        <v>115.24</v>
      </c>
      <c r="C177" s="6">
        <f t="shared" si="9"/>
        <v>0.99912357581068978</v>
      </c>
      <c r="D177" s="2">
        <f>INDEX(Meta!B:B,MATCH('IC-Br'!$A177,Meta!A:A,0))</f>
        <v>4.5</v>
      </c>
      <c r="E177" s="13">
        <v>0</v>
      </c>
      <c r="F177" s="2">
        <f t="shared" si="10"/>
        <v>0.99912357581068978</v>
      </c>
      <c r="G177" s="34" t="str">
        <f>IFERROR(INDEX(BRL!$E:$E,MATCH('IC-Br'!$A177,BRL!$A:$A,0)),"")</f>
        <v/>
      </c>
      <c r="H177" s="2" t="str">
        <f t="shared" si="11"/>
        <v/>
      </c>
    </row>
    <row r="178" spans="1:8" x14ac:dyDescent="0.25">
      <c r="A178" s="1">
        <f t="shared" si="8"/>
        <v>41091</v>
      </c>
      <c r="B178" s="37">
        <f>IFERROR(INDEX([1]IC_br!$B:$B,MATCH($A178,[1]IC_br!$A:$A,0)),"")</f>
        <v>123.8</v>
      </c>
      <c r="C178" s="6">
        <f t="shared" si="9"/>
        <v>8.787346221441128</v>
      </c>
      <c r="D178" s="2">
        <f>INDEX(Meta!B:B,MATCH('IC-Br'!$A178,Meta!A:A,0))</f>
        <v>4.5</v>
      </c>
      <c r="E178" s="13">
        <v>0</v>
      </c>
      <c r="F178" s="2">
        <f t="shared" si="10"/>
        <v>8.787346221441128</v>
      </c>
      <c r="G178" s="34" t="str">
        <f>IFERROR(INDEX(BRL!$E:$E,MATCH('IC-Br'!$A178,BRL!$A:$A,0)),"")</f>
        <v/>
      </c>
      <c r="H178" s="2" t="str">
        <f t="shared" si="11"/>
        <v/>
      </c>
    </row>
    <row r="179" spans="1:8" x14ac:dyDescent="0.25">
      <c r="A179" s="1">
        <f t="shared" si="8"/>
        <v>41122</v>
      </c>
      <c r="B179" s="37">
        <f>IFERROR(INDEX([1]IC_br!$B:$B,MATCH($A179,[1]IC_br!$A:$A,0)),"")</f>
        <v>124.72</v>
      </c>
      <c r="C179" s="6">
        <f t="shared" si="9"/>
        <v>7.8892733564013939</v>
      </c>
      <c r="D179" s="2">
        <f>INDEX(Meta!B:B,MATCH('IC-Br'!$A179,Meta!A:A,0))</f>
        <v>4.5</v>
      </c>
      <c r="E179" s="13">
        <v>0</v>
      </c>
      <c r="F179" s="2">
        <f t="shared" si="10"/>
        <v>7.8892733564013939</v>
      </c>
      <c r="G179" s="34" t="str">
        <f>IFERROR(INDEX(BRL!$E:$E,MATCH('IC-Br'!$A179,BRL!$A:$A,0)),"")</f>
        <v/>
      </c>
      <c r="H179" s="2" t="str">
        <f t="shared" si="11"/>
        <v/>
      </c>
    </row>
    <row r="180" spans="1:8" x14ac:dyDescent="0.25">
      <c r="A180" s="1">
        <f t="shared" si="8"/>
        <v>41153</v>
      </c>
      <c r="B180" s="37">
        <f>IFERROR(INDEX([1]IC_br!$B:$B,MATCH($A180,[1]IC_br!$A:$A,0)),"")</f>
        <v>126.94</v>
      </c>
      <c r="C180" s="6">
        <f t="shared" si="9"/>
        <v>10.152724748351272</v>
      </c>
      <c r="D180" s="2">
        <f>INDEX(Meta!B:B,MATCH('IC-Br'!$A180,Meta!A:A,0))</f>
        <v>4.5</v>
      </c>
      <c r="E180" s="13">
        <v>0</v>
      </c>
      <c r="F180" s="2">
        <f t="shared" si="10"/>
        <v>10.152724748351272</v>
      </c>
      <c r="G180" s="34" t="str">
        <f>IFERROR(INDEX(BRL!$E:$E,MATCH('IC-Br'!$A180,BRL!$A:$A,0)),"")</f>
        <v/>
      </c>
      <c r="H180" s="2" t="str">
        <f t="shared" si="11"/>
        <v/>
      </c>
    </row>
    <row r="181" spans="1:8" x14ac:dyDescent="0.25">
      <c r="A181" s="1">
        <f t="shared" si="8"/>
        <v>41183</v>
      </c>
      <c r="B181" s="37">
        <f>IFERROR(INDEX([1]IC_br!$B:$B,MATCH($A181,[1]IC_br!$A:$A,0)),"")</f>
        <v>125.61</v>
      </c>
      <c r="C181" s="6">
        <f t="shared" si="9"/>
        <v>1.4620355411954833</v>
      </c>
      <c r="D181" s="2">
        <f>INDEX(Meta!B:B,MATCH('IC-Br'!$A181,Meta!A:A,0))</f>
        <v>4.5</v>
      </c>
      <c r="E181" s="13">
        <v>0</v>
      </c>
      <c r="F181" s="2">
        <f t="shared" si="10"/>
        <v>1.4620355411954833</v>
      </c>
      <c r="G181" s="34" t="str">
        <f>IFERROR(INDEX(BRL!$E:$E,MATCH('IC-Br'!$A181,BRL!$A:$A,0)),"")</f>
        <v/>
      </c>
      <c r="H181" s="2" t="str">
        <f t="shared" si="11"/>
        <v/>
      </c>
    </row>
    <row r="182" spans="1:8" x14ac:dyDescent="0.25">
      <c r="A182" s="1">
        <f t="shared" si="8"/>
        <v>41214</v>
      </c>
      <c r="B182" s="37">
        <f>IFERROR(INDEX([1]IC_br!$B:$B,MATCH($A182,[1]IC_br!$A:$A,0)),"")</f>
        <v>126.94</v>
      </c>
      <c r="C182" s="6">
        <f t="shared" si="9"/>
        <v>1.7799871712636195</v>
      </c>
      <c r="D182" s="2">
        <f>INDEX(Meta!B:B,MATCH('IC-Br'!$A182,Meta!A:A,0))</f>
        <v>4.5</v>
      </c>
      <c r="E182" s="13">
        <v>0</v>
      </c>
      <c r="F182" s="2">
        <f t="shared" si="10"/>
        <v>1.7799871712636195</v>
      </c>
      <c r="G182" s="34" t="str">
        <f>IFERROR(INDEX(BRL!$E:$E,MATCH('IC-Br'!$A182,BRL!$A:$A,0)),"")</f>
        <v/>
      </c>
      <c r="H182" s="2" t="str">
        <f t="shared" si="11"/>
        <v/>
      </c>
    </row>
    <row r="183" spans="1:8" x14ac:dyDescent="0.25">
      <c r="A183" s="1">
        <f t="shared" si="8"/>
        <v>41244</v>
      </c>
      <c r="B183" s="37">
        <f>IFERROR(INDEX([1]IC_br!$B:$B,MATCH($A183,[1]IC_br!$A:$A,0)),"")</f>
        <v>128.75</v>
      </c>
      <c r="C183" s="6">
        <f t="shared" si="9"/>
        <v>1.4258704899952734</v>
      </c>
      <c r="D183" s="2">
        <f>INDEX(Meta!B:B,MATCH('IC-Br'!$A183,Meta!A:A,0))</f>
        <v>4.5</v>
      </c>
      <c r="E183" s="13">
        <v>0</v>
      </c>
      <c r="F183" s="2">
        <f t="shared" si="10"/>
        <v>1.4258704899952734</v>
      </c>
      <c r="G183" s="34" t="str">
        <f>IFERROR(INDEX(BRL!$E:$E,MATCH('IC-Br'!$A183,BRL!$A:$A,0)),"")</f>
        <v/>
      </c>
      <c r="H183" s="2" t="str">
        <f t="shared" si="11"/>
        <v/>
      </c>
    </row>
    <row r="184" spans="1:8" x14ac:dyDescent="0.25">
      <c r="A184" s="1">
        <f t="shared" si="8"/>
        <v>41275</v>
      </c>
      <c r="B184" s="37">
        <f>IFERROR(INDEX([1]IC_br!$B:$B,MATCH($A184,[1]IC_br!$A:$A,0)),"")</f>
        <v>126.11</v>
      </c>
      <c r="C184" s="6">
        <f t="shared" si="9"/>
        <v>0.39805747950003578</v>
      </c>
      <c r="D184" s="2">
        <f>INDEX(Meta!B:B,MATCH('IC-Br'!$A184,Meta!A:A,0))</f>
        <v>4.5</v>
      </c>
      <c r="E184" s="13">
        <v>0</v>
      </c>
      <c r="F184" s="2">
        <f t="shared" si="10"/>
        <v>0.39805747950003578</v>
      </c>
      <c r="G184" s="34" t="str">
        <f>IFERROR(INDEX(BRL!$E:$E,MATCH('IC-Br'!$A184,BRL!$A:$A,0)),"")</f>
        <v/>
      </c>
      <c r="H184" s="2" t="str">
        <f t="shared" si="11"/>
        <v/>
      </c>
    </row>
    <row r="185" spans="1:8" x14ac:dyDescent="0.25">
      <c r="A185" s="1">
        <f t="shared" si="8"/>
        <v>41306</v>
      </c>
      <c r="B185" s="37">
        <f>IFERROR(INDEX([1]IC_br!$B:$B,MATCH($A185,[1]IC_br!$A:$A,0)),"")</f>
        <v>122</v>
      </c>
      <c r="C185" s="6">
        <f t="shared" si="9"/>
        <v>-3.8916023318103066</v>
      </c>
      <c r="D185" s="2">
        <f>INDEX(Meta!B:B,MATCH('IC-Br'!$A185,Meta!A:A,0))</f>
        <v>4.5</v>
      </c>
      <c r="E185" s="13">
        <v>0</v>
      </c>
      <c r="F185" s="2">
        <f t="shared" si="10"/>
        <v>-3.8916023318103066</v>
      </c>
      <c r="G185" s="34" t="str">
        <f>IFERROR(INDEX(BRL!$E:$E,MATCH('IC-Br'!$A185,BRL!$A:$A,0)),"")</f>
        <v/>
      </c>
      <c r="H185" s="2" t="str">
        <f t="shared" si="11"/>
        <v/>
      </c>
    </row>
    <row r="186" spans="1:8" x14ac:dyDescent="0.25">
      <c r="A186" s="1">
        <f t="shared" si="8"/>
        <v>41334</v>
      </c>
      <c r="B186" s="37">
        <f>IFERROR(INDEX([1]IC_br!$B:$B,MATCH($A186,[1]IC_br!$A:$A,0)),"")</f>
        <v>120.11</v>
      </c>
      <c r="C186" s="6">
        <f t="shared" si="9"/>
        <v>-6.710679611650483</v>
      </c>
      <c r="D186" s="2">
        <f>INDEX(Meta!B:B,MATCH('IC-Br'!$A186,Meta!A:A,0))</f>
        <v>4.5</v>
      </c>
      <c r="E186" s="13">
        <v>0</v>
      </c>
      <c r="F186" s="2">
        <f t="shared" si="10"/>
        <v>-6.710679611650483</v>
      </c>
      <c r="G186" s="34" t="str">
        <f>IFERROR(INDEX(BRL!$E:$E,MATCH('IC-Br'!$A186,BRL!$A:$A,0)),"")</f>
        <v/>
      </c>
      <c r="H186" s="2" t="str">
        <f t="shared" si="11"/>
        <v/>
      </c>
    </row>
    <row r="187" spans="1:8" x14ac:dyDescent="0.25">
      <c r="A187" s="1">
        <f t="shared" si="8"/>
        <v>41365</v>
      </c>
      <c r="B187" s="37">
        <f>IFERROR(INDEX([1]IC_br!$B:$B,MATCH($A187,[1]IC_br!$A:$A,0)),"")</f>
        <v>118.01</v>
      </c>
      <c r="C187" s="6">
        <f t="shared" si="9"/>
        <v>-6.4229640789786657</v>
      </c>
      <c r="D187" s="2">
        <f>INDEX(Meta!B:B,MATCH('IC-Br'!$A187,Meta!A:A,0))</f>
        <v>4.5</v>
      </c>
      <c r="E187" s="13">
        <v>0</v>
      </c>
      <c r="F187" s="2">
        <f t="shared" si="10"/>
        <v>-6.4229640789786657</v>
      </c>
      <c r="G187" s="34" t="str">
        <f>IFERROR(INDEX(BRL!$E:$E,MATCH('IC-Br'!$A187,BRL!$A:$A,0)),"")</f>
        <v/>
      </c>
      <c r="H187" s="2" t="str">
        <f t="shared" si="11"/>
        <v/>
      </c>
    </row>
    <row r="188" spans="1:8" x14ac:dyDescent="0.25">
      <c r="A188" s="1">
        <f t="shared" si="8"/>
        <v>41395</v>
      </c>
      <c r="B188" s="37">
        <f>IFERROR(INDEX([1]IC_br!$B:$B,MATCH($A188,[1]IC_br!$A:$A,0)),"")</f>
        <v>118.19</v>
      </c>
      <c r="C188" s="6">
        <f t="shared" si="9"/>
        <v>-3.1229508196721323</v>
      </c>
      <c r="D188" s="2">
        <f>INDEX(Meta!B:B,MATCH('IC-Br'!$A188,Meta!A:A,0))</f>
        <v>4.5</v>
      </c>
      <c r="E188" s="13">
        <v>0</v>
      </c>
      <c r="F188" s="2">
        <f t="shared" si="10"/>
        <v>-3.1229508196721323</v>
      </c>
      <c r="G188" s="34" t="str">
        <f>IFERROR(INDEX(BRL!$E:$E,MATCH('IC-Br'!$A188,BRL!$A:$A,0)),"")</f>
        <v/>
      </c>
      <c r="H188" s="2" t="str">
        <f t="shared" si="11"/>
        <v/>
      </c>
    </row>
    <row r="189" spans="1:8" x14ac:dyDescent="0.25">
      <c r="A189" s="1">
        <f t="shared" si="8"/>
        <v>41426</v>
      </c>
      <c r="B189" s="37">
        <f>IFERROR(INDEX([1]IC_br!$B:$B,MATCH($A189,[1]IC_br!$A:$A,0)),"")</f>
        <v>124.03</v>
      </c>
      <c r="C189" s="6">
        <f t="shared" si="9"/>
        <v>3.2636749646157703</v>
      </c>
      <c r="D189" s="2">
        <f>INDEX(Meta!B:B,MATCH('IC-Br'!$A189,Meta!A:A,0))</f>
        <v>4.5</v>
      </c>
      <c r="E189" s="13">
        <v>0</v>
      </c>
      <c r="F189" s="2">
        <f t="shared" si="10"/>
        <v>3.2636749646157703</v>
      </c>
      <c r="G189" s="34" t="str">
        <f>IFERROR(INDEX(BRL!$E:$E,MATCH('IC-Br'!$A189,BRL!$A:$A,0)),"")</f>
        <v/>
      </c>
      <c r="H189" s="2" t="str">
        <f t="shared" si="11"/>
        <v/>
      </c>
    </row>
    <row r="190" spans="1:8" x14ac:dyDescent="0.25">
      <c r="A190" s="1">
        <f t="shared" si="8"/>
        <v>41456</v>
      </c>
      <c r="B190" s="37">
        <f>IFERROR(INDEX([1]IC_br!$B:$B,MATCH($A190,[1]IC_br!$A:$A,0)),"")</f>
        <v>126.62</v>
      </c>
      <c r="C190" s="6">
        <f t="shared" si="9"/>
        <v>7.2959918650961741</v>
      </c>
      <c r="D190" s="2">
        <f>INDEX(Meta!B:B,MATCH('IC-Br'!$A190,Meta!A:A,0))</f>
        <v>4.5</v>
      </c>
      <c r="E190" s="13">
        <v>0</v>
      </c>
      <c r="F190" s="2">
        <f t="shared" si="10"/>
        <v>7.2959918650961741</v>
      </c>
      <c r="G190" s="34" t="str">
        <f>IFERROR(INDEX(BRL!$E:$E,MATCH('IC-Br'!$A190,BRL!$A:$A,0)),"")</f>
        <v/>
      </c>
      <c r="H190" s="2" t="str">
        <f t="shared" si="11"/>
        <v/>
      </c>
    </row>
    <row r="191" spans="1:8" x14ac:dyDescent="0.25">
      <c r="A191" s="1">
        <f t="shared" si="8"/>
        <v>41487</v>
      </c>
      <c r="B191" s="37">
        <f>IFERROR(INDEX([1]IC_br!$B:$B,MATCH($A191,[1]IC_br!$A:$A,0)),"")</f>
        <v>131.71</v>
      </c>
      <c r="C191" s="6">
        <f t="shared" si="9"/>
        <v>11.439208054826988</v>
      </c>
      <c r="D191" s="2">
        <f>INDEX(Meta!B:B,MATCH('IC-Br'!$A191,Meta!A:A,0))</f>
        <v>4.5</v>
      </c>
      <c r="E191" s="13">
        <v>0</v>
      </c>
      <c r="F191" s="2">
        <f t="shared" si="10"/>
        <v>11.439208054826988</v>
      </c>
      <c r="G191" s="34" t="str">
        <f>IFERROR(INDEX(BRL!$E:$E,MATCH('IC-Br'!$A191,BRL!$A:$A,0)),"")</f>
        <v/>
      </c>
      <c r="H191" s="2" t="str">
        <f t="shared" si="11"/>
        <v/>
      </c>
    </row>
    <row r="192" spans="1:8" x14ac:dyDescent="0.25">
      <c r="A192" s="1">
        <f t="shared" si="8"/>
        <v>41518</v>
      </c>
      <c r="B192" s="37">
        <f>IFERROR(INDEX([1]IC_br!$B:$B,MATCH($A192,[1]IC_br!$A:$A,0)),"")</f>
        <v>128.88999999999999</v>
      </c>
      <c r="C192" s="6">
        <f t="shared" si="9"/>
        <v>3.9184068370555325</v>
      </c>
      <c r="D192" s="2">
        <f>INDEX(Meta!B:B,MATCH('IC-Br'!$A192,Meta!A:A,0))</f>
        <v>4.5</v>
      </c>
      <c r="E192" s="13">
        <v>0</v>
      </c>
      <c r="F192" s="2">
        <f t="shared" si="10"/>
        <v>3.9184068370555325</v>
      </c>
      <c r="G192" s="34" t="str">
        <f>IFERROR(INDEX(BRL!$E:$E,MATCH('IC-Br'!$A192,BRL!$A:$A,0)),"")</f>
        <v/>
      </c>
      <c r="H192" s="2" t="str">
        <f t="shared" si="11"/>
        <v/>
      </c>
    </row>
    <row r="193" spans="1:8" x14ac:dyDescent="0.25">
      <c r="A193" s="1">
        <f t="shared" si="8"/>
        <v>41548</v>
      </c>
      <c r="B193" s="37">
        <f>IFERROR(INDEX([1]IC_br!$B:$B,MATCH($A193,[1]IC_br!$A:$A,0)),"")</f>
        <v>125.28</v>
      </c>
      <c r="C193" s="6">
        <f t="shared" si="9"/>
        <v>-1.0582846311799066</v>
      </c>
      <c r="D193" s="2">
        <f>INDEX(Meta!B:B,MATCH('IC-Br'!$A193,Meta!A:A,0))</f>
        <v>4.5</v>
      </c>
      <c r="E193" s="13">
        <v>0</v>
      </c>
      <c r="F193" s="2">
        <f t="shared" si="10"/>
        <v>-1.0582846311799066</v>
      </c>
      <c r="G193" s="34" t="str">
        <f>IFERROR(INDEX(BRL!$E:$E,MATCH('IC-Br'!$A193,BRL!$A:$A,0)),"")</f>
        <v/>
      </c>
      <c r="H193" s="2" t="str">
        <f t="shared" si="11"/>
        <v/>
      </c>
    </row>
    <row r="194" spans="1:8" x14ac:dyDescent="0.25">
      <c r="A194" s="1">
        <f t="shared" si="8"/>
        <v>41579</v>
      </c>
      <c r="B194" s="37">
        <f>IFERROR(INDEX([1]IC_br!$B:$B,MATCH($A194,[1]IC_br!$A:$A,0)),"")</f>
        <v>129.22999999999999</v>
      </c>
      <c r="C194" s="6">
        <f t="shared" si="9"/>
        <v>-1.8829246070913519</v>
      </c>
      <c r="D194" s="2">
        <f>INDEX(Meta!B:B,MATCH('IC-Br'!$A194,Meta!A:A,0))</f>
        <v>4.5</v>
      </c>
      <c r="E194" s="13">
        <v>0</v>
      </c>
      <c r="F194" s="2">
        <f t="shared" si="10"/>
        <v>-1.8829246070913519</v>
      </c>
      <c r="G194" s="34" t="str">
        <f>IFERROR(INDEX(BRL!$E:$E,MATCH('IC-Br'!$A194,BRL!$A:$A,0)),"")</f>
        <v/>
      </c>
      <c r="H194" s="2" t="str">
        <f t="shared" si="11"/>
        <v/>
      </c>
    </row>
    <row r="195" spans="1:8" x14ac:dyDescent="0.25">
      <c r="A195" s="1">
        <f t="shared" si="8"/>
        <v>41609</v>
      </c>
      <c r="B195" s="37">
        <f>IFERROR(INDEX([1]IC_br!$B:$B,MATCH($A195,[1]IC_br!$A:$A,0)),"")</f>
        <v>132.85</v>
      </c>
      <c r="C195" s="6">
        <f t="shared" si="9"/>
        <v>3.0723873070059859</v>
      </c>
      <c r="D195" s="2">
        <f>INDEX(Meta!B:B,MATCH('IC-Br'!$A195,Meta!A:A,0))</f>
        <v>4.5</v>
      </c>
      <c r="E195" s="13">
        <v>0</v>
      </c>
      <c r="F195" s="2">
        <f t="shared" si="10"/>
        <v>3.0723873070059859</v>
      </c>
      <c r="G195" s="34" t="str">
        <f>IFERROR(INDEX(BRL!$E:$E,MATCH('IC-Br'!$A195,BRL!$A:$A,0)),"")</f>
        <v/>
      </c>
      <c r="H195" s="2" t="str">
        <f t="shared" si="11"/>
        <v/>
      </c>
    </row>
    <row r="196" spans="1:8" x14ac:dyDescent="0.25">
      <c r="A196" s="1">
        <f t="shared" si="8"/>
        <v>41640</v>
      </c>
      <c r="B196" s="37">
        <f>IFERROR(INDEX([1]IC_br!$B:$B,MATCH($A196,[1]IC_br!$A:$A,0)),"")</f>
        <v>135.37</v>
      </c>
      <c r="C196" s="6">
        <f t="shared" si="9"/>
        <v>8.0539591315453407</v>
      </c>
      <c r="D196" s="2">
        <f>INDEX(Meta!B:B,MATCH('IC-Br'!$A196,Meta!A:A,0))</f>
        <v>4.5</v>
      </c>
      <c r="E196" s="13">
        <v>0</v>
      </c>
      <c r="F196" s="2">
        <f t="shared" si="10"/>
        <v>8.0539591315453407</v>
      </c>
      <c r="G196" s="34" t="str">
        <f>IFERROR(INDEX(BRL!$E:$E,MATCH('IC-Br'!$A196,BRL!$A:$A,0)),"")</f>
        <v/>
      </c>
      <c r="H196" s="2" t="str">
        <f t="shared" si="11"/>
        <v/>
      </c>
    </row>
    <row r="197" spans="1:8" x14ac:dyDescent="0.25">
      <c r="A197" s="1">
        <f t="shared" si="8"/>
        <v>41671</v>
      </c>
      <c r="B197" s="37">
        <f>IFERROR(INDEX([1]IC_br!$B:$B,MATCH($A197,[1]IC_br!$A:$A,0)),"")</f>
        <v>140.49</v>
      </c>
      <c r="C197" s="6">
        <f t="shared" si="9"/>
        <v>8.7131471020660989</v>
      </c>
      <c r="D197" s="2">
        <f>INDEX(Meta!B:B,MATCH('IC-Br'!$A197,Meta!A:A,0))</f>
        <v>4.5</v>
      </c>
      <c r="E197" s="13">
        <v>0</v>
      </c>
      <c r="F197" s="2">
        <f t="shared" si="10"/>
        <v>8.7131471020660989</v>
      </c>
      <c r="G197" s="34" t="str">
        <f>IFERROR(INDEX(BRL!$E:$E,MATCH('IC-Br'!$A197,BRL!$A:$A,0)),"")</f>
        <v/>
      </c>
      <c r="H197" s="2" t="str">
        <f t="shared" si="11"/>
        <v/>
      </c>
    </row>
    <row r="198" spans="1:8" x14ac:dyDescent="0.25">
      <c r="A198" s="1">
        <f t="shared" ref="A198:A261" si="12">EDATE(A197,1)</f>
        <v>41699</v>
      </c>
      <c r="B198" s="37">
        <f>IFERROR(INDEX([1]IC_br!$B:$B,MATCH($A198,[1]IC_br!$A:$A,0)),"")</f>
        <v>140.66</v>
      </c>
      <c r="C198" s="6">
        <f t="shared" si="9"/>
        <v>5.8788106887467162</v>
      </c>
      <c r="D198" s="2">
        <f>INDEX(Meta!B:B,MATCH('IC-Br'!$A198,Meta!A:A,0))</f>
        <v>4.5</v>
      </c>
      <c r="E198" s="13">
        <v>0</v>
      </c>
      <c r="F198" s="2">
        <f t="shared" si="10"/>
        <v>5.8788106887467162</v>
      </c>
      <c r="G198" s="34" t="str">
        <f>IFERROR(INDEX(BRL!$E:$E,MATCH('IC-Br'!$A198,BRL!$A:$A,0)),"")</f>
        <v/>
      </c>
      <c r="H198" s="2" t="str">
        <f t="shared" si="11"/>
        <v/>
      </c>
    </row>
    <row r="199" spans="1:8" x14ac:dyDescent="0.25">
      <c r="A199" s="1">
        <f t="shared" si="12"/>
        <v>41730</v>
      </c>
      <c r="B199" s="37">
        <f>IFERROR(INDEX([1]IC_br!$B:$B,MATCH($A199,[1]IC_br!$A:$A,0)),"")</f>
        <v>136.79</v>
      </c>
      <c r="C199" s="6">
        <f t="shared" si="9"/>
        <v>1.0489768781857034</v>
      </c>
      <c r="D199" s="2">
        <f>INDEX(Meta!B:B,MATCH('IC-Br'!$A199,Meta!A:A,0))</f>
        <v>4.5</v>
      </c>
      <c r="E199" s="13">
        <v>0</v>
      </c>
      <c r="F199" s="2">
        <f t="shared" si="10"/>
        <v>1.0489768781857034</v>
      </c>
      <c r="G199" s="34" t="str">
        <f>IFERROR(INDEX(BRL!$E:$E,MATCH('IC-Br'!$A199,BRL!$A:$A,0)),"")</f>
        <v/>
      </c>
      <c r="H199" s="2" t="str">
        <f t="shared" si="11"/>
        <v/>
      </c>
    </row>
    <row r="200" spans="1:8" x14ac:dyDescent="0.25">
      <c r="A200" s="1">
        <f t="shared" si="12"/>
        <v>41760</v>
      </c>
      <c r="B200" s="37">
        <f>IFERROR(INDEX([1]IC_br!$B:$B,MATCH($A200,[1]IC_br!$A:$A,0)),"")</f>
        <v>134.28</v>
      </c>
      <c r="C200" s="6">
        <f t="shared" ref="C200:C263" si="13">IFERROR(100*(B200/B197-1),"")</f>
        <v>-4.4202434336963581</v>
      </c>
      <c r="D200" s="2">
        <f>INDEX(Meta!B:B,MATCH('IC-Br'!$A200,Meta!A:A,0))</f>
        <v>4.5</v>
      </c>
      <c r="E200" s="13">
        <v>0</v>
      </c>
      <c r="F200" s="2">
        <f t="shared" si="10"/>
        <v>-4.4202434336963581</v>
      </c>
      <c r="G200" s="34" t="str">
        <f>IFERROR(INDEX(BRL!$E:$E,MATCH('IC-Br'!$A200,BRL!$A:$A,0)),"")</f>
        <v/>
      </c>
      <c r="H200" s="2" t="str">
        <f t="shared" si="11"/>
        <v/>
      </c>
    </row>
    <row r="201" spans="1:8" x14ac:dyDescent="0.25">
      <c r="A201" s="1">
        <f t="shared" si="12"/>
        <v>41791</v>
      </c>
      <c r="B201" s="37">
        <f>IFERROR(INDEX([1]IC_br!$B:$B,MATCH($A201,[1]IC_br!$A:$A,0)),"")</f>
        <v>133.55000000000001</v>
      </c>
      <c r="C201" s="6">
        <f t="shared" si="13"/>
        <v>-5.0547419308971886</v>
      </c>
      <c r="D201" s="2">
        <f>INDEX(Meta!B:B,MATCH('IC-Br'!$A201,Meta!A:A,0))</f>
        <v>4.5</v>
      </c>
      <c r="E201" s="13">
        <v>0</v>
      </c>
      <c r="F201" s="2">
        <f t="shared" si="10"/>
        <v>-5.0547419308971886</v>
      </c>
      <c r="G201" s="34" t="str">
        <f>IFERROR(INDEX(BRL!$E:$E,MATCH('IC-Br'!$A201,BRL!$A:$A,0)),"")</f>
        <v/>
      </c>
      <c r="H201" s="2" t="str">
        <f t="shared" si="11"/>
        <v/>
      </c>
    </row>
    <row r="202" spans="1:8" x14ac:dyDescent="0.25">
      <c r="A202" s="1">
        <f t="shared" si="12"/>
        <v>41821</v>
      </c>
      <c r="B202" s="37">
        <f>IFERROR(INDEX([1]IC_br!$B:$B,MATCH($A202,[1]IC_br!$A:$A,0)),"")</f>
        <v>131.30000000000001</v>
      </c>
      <c r="C202" s="6">
        <f t="shared" si="13"/>
        <v>-4.0134512756780367</v>
      </c>
      <c r="D202" s="2">
        <f>INDEX(Meta!B:B,MATCH('IC-Br'!$A202,Meta!A:A,0))</f>
        <v>4.5</v>
      </c>
      <c r="E202" s="13">
        <v>0</v>
      </c>
      <c r="F202" s="2">
        <f t="shared" si="10"/>
        <v>-4.0134512756780367</v>
      </c>
      <c r="G202" s="34" t="str">
        <f>IFERROR(INDEX(BRL!$E:$E,MATCH('IC-Br'!$A202,BRL!$A:$A,0)),"")</f>
        <v/>
      </c>
      <c r="H202" s="2" t="str">
        <f t="shared" si="11"/>
        <v/>
      </c>
    </row>
    <row r="203" spans="1:8" x14ac:dyDescent="0.25">
      <c r="A203" s="1">
        <f t="shared" si="12"/>
        <v>41852</v>
      </c>
      <c r="B203" s="37">
        <f>IFERROR(INDEX([1]IC_br!$B:$B,MATCH($A203,[1]IC_br!$A:$A,0)),"")</f>
        <v>129.87</v>
      </c>
      <c r="C203" s="6">
        <f t="shared" si="13"/>
        <v>-3.2841823056300234</v>
      </c>
      <c r="D203" s="2">
        <f>INDEX(Meta!B:B,MATCH('IC-Br'!$A203,Meta!A:A,0))</f>
        <v>4.5</v>
      </c>
      <c r="E203" s="13">
        <v>0</v>
      </c>
      <c r="F203" s="2">
        <f t="shared" si="10"/>
        <v>-3.2841823056300234</v>
      </c>
      <c r="G203" s="34" t="str">
        <f>IFERROR(INDEX(BRL!$E:$E,MATCH('IC-Br'!$A203,BRL!$A:$A,0)),"")</f>
        <v/>
      </c>
      <c r="H203" s="2" t="str">
        <f t="shared" si="11"/>
        <v/>
      </c>
    </row>
    <row r="204" spans="1:8" x14ac:dyDescent="0.25">
      <c r="A204" s="1">
        <f t="shared" si="12"/>
        <v>41883</v>
      </c>
      <c r="B204" s="37">
        <f>IFERROR(INDEX([1]IC_br!$B:$B,MATCH($A204,[1]IC_br!$A:$A,0)),"")</f>
        <v>132.38999999999999</v>
      </c>
      <c r="C204" s="6">
        <f t="shared" si="13"/>
        <v>-0.86858854361664406</v>
      </c>
      <c r="D204" s="2">
        <f>INDEX(Meta!B:B,MATCH('IC-Br'!$A204,Meta!A:A,0))</f>
        <v>4.5</v>
      </c>
      <c r="E204" s="13">
        <v>0</v>
      </c>
      <c r="F204" s="2">
        <f t="shared" si="10"/>
        <v>-0.86858854361664406</v>
      </c>
      <c r="G204" s="34" t="str">
        <f>IFERROR(INDEX(BRL!$E:$E,MATCH('IC-Br'!$A204,BRL!$A:$A,0)),"")</f>
        <v/>
      </c>
      <c r="H204" s="2" t="str">
        <f t="shared" si="11"/>
        <v/>
      </c>
    </row>
    <row r="205" spans="1:8" x14ac:dyDescent="0.25">
      <c r="A205" s="1">
        <f t="shared" si="12"/>
        <v>41913</v>
      </c>
      <c r="B205" s="37">
        <f>IFERROR(INDEX([1]IC_br!$B:$B,MATCH($A205,[1]IC_br!$A:$A,0)),"")</f>
        <v>139.28</v>
      </c>
      <c r="C205" s="6">
        <f t="shared" si="13"/>
        <v>6.0776846915460592</v>
      </c>
      <c r="D205" s="2">
        <f>INDEX(Meta!B:B,MATCH('IC-Br'!$A205,Meta!A:A,0))</f>
        <v>4.5</v>
      </c>
      <c r="E205" s="13">
        <v>0</v>
      </c>
      <c r="F205" s="2">
        <f t="shared" si="10"/>
        <v>6.0776846915460592</v>
      </c>
      <c r="G205" s="34" t="str">
        <f>IFERROR(INDEX(BRL!$E:$E,MATCH('IC-Br'!$A205,BRL!$A:$A,0)),"")</f>
        <v/>
      </c>
      <c r="H205" s="2" t="str">
        <f t="shared" si="11"/>
        <v/>
      </c>
    </row>
    <row r="206" spans="1:8" x14ac:dyDescent="0.25">
      <c r="A206" s="1">
        <f t="shared" si="12"/>
        <v>41944</v>
      </c>
      <c r="B206" s="37">
        <f>IFERROR(INDEX([1]IC_br!$B:$B,MATCH($A206,[1]IC_br!$A:$A,0)),"")</f>
        <v>144.97</v>
      </c>
      <c r="C206" s="6">
        <f t="shared" si="13"/>
        <v>11.62701162701163</v>
      </c>
      <c r="D206" s="2">
        <f>INDEX(Meta!B:B,MATCH('IC-Br'!$A206,Meta!A:A,0))</f>
        <v>4.5</v>
      </c>
      <c r="E206" s="13">
        <v>0</v>
      </c>
      <c r="F206" s="2">
        <f t="shared" si="10"/>
        <v>11.62701162701163</v>
      </c>
      <c r="G206" s="34" t="str">
        <f>IFERROR(INDEX(BRL!$E:$E,MATCH('IC-Br'!$A206,BRL!$A:$A,0)),"")</f>
        <v/>
      </c>
      <c r="H206" s="2" t="str">
        <f t="shared" si="11"/>
        <v/>
      </c>
    </row>
    <row r="207" spans="1:8" x14ac:dyDescent="0.25">
      <c r="A207" s="1">
        <f t="shared" si="12"/>
        <v>41974</v>
      </c>
      <c r="B207" s="37">
        <f>IFERROR(INDEX([1]IC_br!$B:$B,MATCH($A207,[1]IC_br!$A:$A,0)),"")</f>
        <v>144.54</v>
      </c>
      <c r="C207" s="6">
        <f t="shared" si="13"/>
        <v>9.1774303195105489</v>
      </c>
      <c r="D207" s="2">
        <f>INDEX(Meta!B:B,MATCH('IC-Br'!$A207,Meta!A:A,0))</f>
        <v>4.5</v>
      </c>
      <c r="E207" s="13">
        <v>0</v>
      </c>
      <c r="F207" s="2">
        <f t="shared" si="10"/>
        <v>9.1774303195105489</v>
      </c>
      <c r="G207" s="34" t="str">
        <f>IFERROR(INDEX(BRL!$E:$E,MATCH('IC-Br'!$A207,BRL!$A:$A,0)),"")</f>
        <v/>
      </c>
      <c r="H207" s="2" t="str">
        <f t="shared" si="11"/>
        <v/>
      </c>
    </row>
    <row r="208" spans="1:8" x14ac:dyDescent="0.25">
      <c r="A208" s="1">
        <f t="shared" si="12"/>
        <v>42005</v>
      </c>
      <c r="B208" s="37">
        <f>IFERROR(INDEX([1]IC_br!$B:$B,MATCH($A208,[1]IC_br!$A:$A,0)),"")</f>
        <v>137.63999999999999</v>
      </c>
      <c r="C208" s="6">
        <f t="shared" si="13"/>
        <v>-1.1774842044801948</v>
      </c>
      <c r="D208" s="2">
        <f>INDEX(Meta!B:B,MATCH('IC-Br'!$A208,Meta!A:A,0))</f>
        <v>4.5</v>
      </c>
      <c r="E208" s="13">
        <v>0</v>
      </c>
      <c r="F208" s="2">
        <f t="shared" si="10"/>
        <v>-1.1774842044801948</v>
      </c>
      <c r="G208" s="34" t="str">
        <f>IFERROR(INDEX(BRL!$E:$E,MATCH('IC-Br'!$A208,BRL!$A:$A,0)),"")</f>
        <v/>
      </c>
      <c r="H208" s="2" t="str">
        <f t="shared" si="11"/>
        <v/>
      </c>
    </row>
    <row r="209" spans="1:8" x14ac:dyDescent="0.25">
      <c r="A209" s="1">
        <f t="shared" si="12"/>
        <v>42036</v>
      </c>
      <c r="B209" s="37">
        <f>IFERROR(INDEX([1]IC_br!$B:$B,MATCH($A209,[1]IC_br!$A:$A,0)),"")</f>
        <v>143.96</v>
      </c>
      <c r="C209" s="6">
        <f t="shared" si="13"/>
        <v>-0.69669586811064166</v>
      </c>
      <c r="D209" s="2">
        <f>INDEX(Meta!B:B,MATCH('IC-Br'!$A209,Meta!A:A,0))</f>
        <v>4.5</v>
      </c>
      <c r="E209" s="13">
        <v>0</v>
      </c>
      <c r="F209" s="2">
        <f t="shared" si="10"/>
        <v>-0.69669586811064166</v>
      </c>
      <c r="G209" s="34" t="str">
        <f>IFERROR(INDEX(BRL!$E:$E,MATCH('IC-Br'!$A209,BRL!$A:$A,0)),"")</f>
        <v/>
      </c>
      <c r="H209" s="2" t="str">
        <f t="shared" si="11"/>
        <v/>
      </c>
    </row>
    <row r="210" spans="1:8" x14ac:dyDescent="0.25">
      <c r="A210" s="1">
        <f t="shared" si="12"/>
        <v>42064</v>
      </c>
      <c r="B210" s="37">
        <f>IFERROR(INDEX([1]IC_br!$B:$B,MATCH($A210,[1]IC_br!$A:$A,0)),"")</f>
        <v>155.69</v>
      </c>
      <c r="C210" s="6">
        <f t="shared" si="13"/>
        <v>7.7141275771412721</v>
      </c>
      <c r="D210" s="2">
        <f>INDEX(Meta!B:B,MATCH('IC-Br'!$A210,Meta!A:A,0))</f>
        <v>4.5</v>
      </c>
      <c r="E210" s="13">
        <v>0</v>
      </c>
      <c r="F210" s="2">
        <f t="shared" si="10"/>
        <v>7.7141275771412721</v>
      </c>
      <c r="G210" s="34" t="str">
        <f>IFERROR(INDEX(BRL!$E:$E,MATCH('IC-Br'!$A210,BRL!$A:$A,0)),"")</f>
        <v/>
      </c>
      <c r="H210" s="2" t="str">
        <f t="shared" si="11"/>
        <v/>
      </c>
    </row>
    <row r="211" spans="1:8" x14ac:dyDescent="0.25">
      <c r="A211" s="1">
        <f t="shared" si="12"/>
        <v>42095</v>
      </c>
      <c r="B211" s="37">
        <f>IFERROR(INDEX([1]IC_br!$B:$B,MATCH($A211,[1]IC_br!$A:$A,0)),"")</f>
        <v>151.96</v>
      </c>
      <c r="C211" s="6">
        <f t="shared" si="13"/>
        <v>10.403952339436229</v>
      </c>
      <c r="D211" s="2">
        <f>INDEX(Meta!B:B,MATCH('IC-Br'!$A211,Meta!A:A,0))</f>
        <v>4.5</v>
      </c>
      <c r="E211" s="13">
        <v>0</v>
      </c>
      <c r="F211" s="2">
        <f t="shared" ref="F211:F274" si="14">IFERROR(C211-E211,"")</f>
        <v>10.403952339436229</v>
      </c>
      <c r="G211" s="34" t="str">
        <f>IFERROR(INDEX(BRL!$E:$E,MATCH('IC-Br'!$A211,BRL!$A:$A,0)),"")</f>
        <v/>
      </c>
      <c r="H211" s="2" t="str">
        <f t="shared" ref="H211:H274" si="15">IFERROR(F211-G211,"")</f>
        <v/>
      </c>
    </row>
    <row r="212" spans="1:8" x14ac:dyDescent="0.25">
      <c r="A212" s="1">
        <f t="shared" si="12"/>
        <v>42125</v>
      </c>
      <c r="B212" s="37">
        <f>IFERROR(INDEX([1]IC_br!$B:$B,MATCH($A212,[1]IC_br!$A:$A,0)),"")</f>
        <v>153.69999999999999</v>
      </c>
      <c r="C212" s="6">
        <f t="shared" si="13"/>
        <v>6.765768268963579</v>
      </c>
      <c r="D212" s="2">
        <f>INDEX(Meta!B:B,MATCH('IC-Br'!$A212,Meta!A:A,0))</f>
        <v>4.5</v>
      </c>
      <c r="E212" s="13">
        <v>0</v>
      </c>
      <c r="F212" s="2">
        <f t="shared" si="14"/>
        <v>6.765768268963579</v>
      </c>
      <c r="G212" s="34" t="str">
        <f>IFERROR(INDEX(BRL!$E:$E,MATCH('IC-Br'!$A212,BRL!$A:$A,0)),"")</f>
        <v/>
      </c>
      <c r="H212" s="2" t="str">
        <f t="shared" si="15"/>
        <v/>
      </c>
    </row>
    <row r="213" spans="1:8" x14ac:dyDescent="0.25">
      <c r="A213" s="1">
        <f t="shared" si="12"/>
        <v>42156</v>
      </c>
      <c r="B213" s="37">
        <f>IFERROR(INDEX([1]IC_br!$B:$B,MATCH($A213,[1]IC_br!$A:$A,0)),"")</f>
        <v>155.07</v>
      </c>
      <c r="C213" s="6">
        <f t="shared" si="13"/>
        <v>-0.39822724645128815</v>
      </c>
      <c r="D213" s="2">
        <f>INDEX(Meta!B:B,MATCH('IC-Br'!$A213,Meta!A:A,0))</f>
        <v>4.5</v>
      </c>
      <c r="E213" s="13">
        <v>0</v>
      </c>
      <c r="F213" s="2">
        <f t="shared" si="14"/>
        <v>-0.39822724645128815</v>
      </c>
      <c r="G213" s="34" t="str">
        <f>IFERROR(INDEX(BRL!$E:$E,MATCH('IC-Br'!$A213,BRL!$A:$A,0)),"")</f>
        <v/>
      </c>
      <c r="H213" s="2" t="str">
        <f t="shared" si="15"/>
        <v/>
      </c>
    </row>
    <row r="214" spans="1:8" x14ac:dyDescent="0.25">
      <c r="A214" s="1">
        <f t="shared" si="12"/>
        <v>42186</v>
      </c>
      <c r="B214" s="37">
        <f>IFERROR(INDEX([1]IC_br!$B:$B,MATCH($A214,[1]IC_br!$A:$A,0)),"")</f>
        <v>160.33000000000001</v>
      </c>
      <c r="C214" s="6">
        <f t="shared" si="13"/>
        <v>5.5080284285338177</v>
      </c>
      <c r="D214" s="2">
        <f>INDEX(Meta!B:B,MATCH('IC-Br'!$A214,Meta!A:A,0))</f>
        <v>4.5</v>
      </c>
      <c r="E214" s="13">
        <v>0</v>
      </c>
      <c r="F214" s="2">
        <f t="shared" si="14"/>
        <v>5.5080284285338177</v>
      </c>
      <c r="G214" s="34" t="str">
        <f>IFERROR(INDEX(BRL!$E:$E,MATCH('IC-Br'!$A214,BRL!$A:$A,0)),"")</f>
        <v/>
      </c>
      <c r="H214" s="2" t="str">
        <f t="shared" si="15"/>
        <v/>
      </c>
    </row>
    <row r="215" spans="1:8" x14ac:dyDescent="0.25">
      <c r="A215" s="1">
        <f t="shared" si="12"/>
        <v>42217</v>
      </c>
      <c r="B215" s="37">
        <f>IFERROR(INDEX([1]IC_br!$B:$B,MATCH($A215,[1]IC_br!$A:$A,0)),"")</f>
        <v>168</v>
      </c>
      <c r="C215" s="6">
        <f t="shared" si="13"/>
        <v>9.3038386467143788</v>
      </c>
      <c r="D215" s="2">
        <f>INDEX(Meta!B:B,MATCH('IC-Br'!$A215,Meta!A:A,0))</f>
        <v>4.5</v>
      </c>
      <c r="E215" s="13">
        <v>0</v>
      </c>
      <c r="F215" s="2">
        <f t="shared" si="14"/>
        <v>9.3038386467143788</v>
      </c>
      <c r="G215" s="34" t="str">
        <f>IFERROR(INDEX(BRL!$E:$E,MATCH('IC-Br'!$A215,BRL!$A:$A,0)),"")</f>
        <v/>
      </c>
      <c r="H215" s="2" t="str">
        <f t="shared" si="15"/>
        <v/>
      </c>
    </row>
    <row r="216" spans="1:8" x14ac:dyDescent="0.25">
      <c r="A216" s="1">
        <f t="shared" si="12"/>
        <v>42248</v>
      </c>
      <c r="B216" s="37">
        <f>IFERROR(INDEX([1]IC_br!$B:$B,MATCH($A216,[1]IC_br!$A:$A,0)),"")</f>
        <v>183.62</v>
      </c>
      <c r="C216" s="6">
        <f t="shared" si="13"/>
        <v>18.411040175404668</v>
      </c>
      <c r="D216" s="2">
        <f>INDEX(Meta!B:B,MATCH('IC-Br'!$A216,Meta!A:A,0))</f>
        <v>4.5</v>
      </c>
      <c r="E216" s="13">
        <v>0</v>
      </c>
      <c r="F216" s="2">
        <f t="shared" si="14"/>
        <v>18.411040175404668</v>
      </c>
      <c r="G216" s="34" t="str">
        <f>IFERROR(INDEX(BRL!$E:$E,MATCH('IC-Br'!$A216,BRL!$A:$A,0)),"")</f>
        <v/>
      </c>
      <c r="H216" s="2" t="str">
        <f t="shared" si="15"/>
        <v/>
      </c>
    </row>
    <row r="217" spans="1:8" x14ac:dyDescent="0.25">
      <c r="A217" s="1">
        <f t="shared" si="12"/>
        <v>42278</v>
      </c>
      <c r="B217" s="37">
        <f>IFERROR(INDEX([1]IC_br!$B:$B,MATCH($A217,[1]IC_br!$A:$A,0)),"")</f>
        <v>185.03</v>
      </c>
      <c r="C217" s="6">
        <f t="shared" si="13"/>
        <v>15.405725690762795</v>
      </c>
      <c r="D217" s="2">
        <f>INDEX(Meta!B:B,MATCH('IC-Br'!$A217,Meta!A:A,0))</f>
        <v>4.5</v>
      </c>
      <c r="E217" s="13">
        <v>0</v>
      </c>
      <c r="F217" s="2">
        <f t="shared" si="14"/>
        <v>15.405725690762795</v>
      </c>
      <c r="G217" s="34" t="str">
        <f>IFERROR(INDEX(BRL!$E:$E,MATCH('IC-Br'!$A217,BRL!$A:$A,0)),"")</f>
        <v/>
      </c>
      <c r="H217" s="2" t="str">
        <f t="shared" si="15"/>
        <v/>
      </c>
    </row>
    <row r="218" spans="1:8" x14ac:dyDescent="0.25">
      <c r="A218" s="1">
        <f t="shared" si="12"/>
        <v>42309</v>
      </c>
      <c r="B218" s="37">
        <f>IFERROR(INDEX([1]IC_br!$B:$B,MATCH($A218,[1]IC_br!$A:$A,0)),"")</f>
        <v>176.15</v>
      </c>
      <c r="C218" s="6">
        <f t="shared" si="13"/>
        <v>4.8511904761904701</v>
      </c>
      <c r="D218" s="2">
        <f>INDEX(Meta!B:B,MATCH('IC-Br'!$A218,Meta!A:A,0))</f>
        <v>4.5</v>
      </c>
      <c r="E218" s="13">
        <v>0</v>
      </c>
      <c r="F218" s="2">
        <f t="shared" si="14"/>
        <v>4.8511904761904701</v>
      </c>
      <c r="G218" s="34" t="str">
        <f>IFERROR(INDEX(BRL!$E:$E,MATCH('IC-Br'!$A218,BRL!$A:$A,0)),"")</f>
        <v/>
      </c>
      <c r="H218" s="2" t="str">
        <f t="shared" si="15"/>
        <v/>
      </c>
    </row>
    <row r="219" spans="1:8" x14ac:dyDescent="0.25">
      <c r="A219" s="1">
        <f t="shared" si="12"/>
        <v>42339</v>
      </c>
      <c r="B219" s="37">
        <f>IFERROR(INDEX([1]IC_br!$B:$B,MATCH($A219,[1]IC_br!$A:$A,0)),"")</f>
        <v>178.15</v>
      </c>
      <c r="C219" s="6">
        <f t="shared" si="13"/>
        <v>-2.978978324801218</v>
      </c>
      <c r="D219" s="2">
        <f>INDEX(Meta!B:B,MATCH('IC-Br'!$A219,Meta!A:A,0))</f>
        <v>4.5</v>
      </c>
      <c r="E219" s="13">
        <v>0</v>
      </c>
      <c r="F219" s="2">
        <f t="shared" si="14"/>
        <v>-2.978978324801218</v>
      </c>
      <c r="G219" s="34" t="str">
        <f>IFERROR(INDEX(BRL!$E:$E,MATCH('IC-Br'!$A219,BRL!$A:$A,0)),"")</f>
        <v/>
      </c>
      <c r="H219" s="2" t="str">
        <f t="shared" si="15"/>
        <v/>
      </c>
    </row>
    <row r="220" spans="1:8" x14ac:dyDescent="0.25">
      <c r="A220" s="1">
        <f t="shared" si="12"/>
        <v>42370</v>
      </c>
      <c r="B220" s="37">
        <f>IFERROR(INDEX([1]IC_br!$B:$B,MATCH($A220,[1]IC_br!$A:$A,0)),"")</f>
        <v>183.39</v>
      </c>
      <c r="C220" s="6">
        <f t="shared" si="13"/>
        <v>-0.88634275522888606</v>
      </c>
      <c r="D220" s="2">
        <f>INDEX(Meta!B:B,MATCH('IC-Br'!$A220,Meta!A:A,0))</f>
        <v>4.5</v>
      </c>
      <c r="E220" s="13">
        <v>0</v>
      </c>
      <c r="F220" s="2">
        <f t="shared" si="14"/>
        <v>-0.88634275522888606</v>
      </c>
      <c r="G220" s="34" t="str">
        <f>IFERROR(INDEX(BRL!$E:$E,MATCH('IC-Br'!$A220,BRL!$A:$A,0)),"")</f>
        <v/>
      </c>
      <c r="H220" s="2" t="str">
        <f t="shared" si="15"/>
        <v/>
      </c>
    </row>
    <row r="221" spans="1:8" x14ac:dyDescent="0.25">
      <c r="A221" s="1">
        <f t="shared" si="12"/>
        <v>42401</v>
      </c>
      <c r="B221" s="37">
        <f>IFERROR(INDEX([1]IC_br!$B:$B,MATCH($A221,[1]IC_br!$A:$A,0)),"")</f>
        <v>180.54</v>
      </c>
      <c r="C221" s="6">
        <f t="shared" si="13"/>
        <v>2.4921941527107583</v>
      </c>
      <c r="D221" s="2">
        <f>INDEX(Meta!B:B,MATCH('IC-Br'!$A221,Meta!A:A,0))</f>
        <v>4.5</v>
      </c>
      <c r="E221" s="13">
        <v>0</v>
      </c>
      <c r="F221" s="2">
        <f t="shared" si="14"/>
        <v>2.4921941527107583</v>
      </c>
      <c r="G221" s="34" t="str">
        <f>IFERROR(INDEX(BRL!$E:$E,MATCH('IC-Br'!$A221,BRL!$A:$A,0)),"")</f>
        <v/>
      </c>
      <c r="H221" s="2" t="str">
        <f t="shared" si="15"/>
        <v/>
      </c>
    </row>
    <row r="222" spans="1:8" x14ac:dyDescent="0.25">
      <c r="A222" s="1">
        <f t="shared" si="12"/>
        <v>42430</v>
      </c>
      <c r="B222" s="37">
        <f>IFERROR(INDEX([1]IC_br!$B:$B,MATCH($A222,[1]IC_br!$A:$A,0)),"")</f>
        <v>170.41</v>
      </c>
      <c r="C222" s="6">
        <f t="shared" si="13"/>
        <v>-4.3446533819814785</v>
      </c>
      <c r="D222" s="2">
        <f>INDEX(Meta!B:B,MATCH('IC-Br'!$A222,Meta!A:A,0))</f>
        <v>4.5</v>
      </c>
      <c r="E222" s="13">
        <v>0</v>
      </c>
      <c r="F222" s="2">
        <f t="shared" si="14"/>
        <v>-4.3446533819814785</v>
      </c>
      <c r="G222" s="34" t="str">
        <f>IFERROR(INDEX(BRL!$E:$E,MATCH('IC-Br'!$A222,BRL!$A:$A,0)),"")</f>
        <v/>
      </c>
      <c r="H222" s="2" t="str">
        <f t="shared" si="15"/>
        <v/>
      </c>
    </row>
    <row r="223" spans="1:8" x14ac:dyDescent="0.25">
      <c r="A223" s="1">
        <f t="shared" si="12"/>
        <v>42461</v>
      </c>
      <c r="B223" s="37">
        <f>IFERROR(INDEX([1]IC_br!$B:$B,MATCH($A223,[1]IC_br!$A:$A,0)),"")</f>
        <v>164.72</v>
      </c>
      <c r="C223" s="6">
        <f t="shared" si="13"/>
        <v>-10.180489666830251</v>
      </c>
      <c r="D223" s="2">
        <f>INDEX(Meta!B:B,MATCH('IC-Br'!$A223,Meta!A:A,0))</f>
        <v>4.5</v>
      </c>
      <c r="E223" s="13">
        <v>0</v>
      </c>
      <c r="F223" s="2">
        <f t="shared" si="14"/>
        <v>-10.180489666830251</v>
      </c>
      <c r="G223" s="34" t="str">
        <f>IFERROR(INDEX(BRL!$E:$E,MATCH('IC-Br'!$A223,BRL!$A:$A,0)),"")</f>
        <v/>
      </c>
      <c r="H223" s="2" t="str">
        <f t="shared" si="15"/>
        <v/>
      </c>
    </row>
    <row r="224" spans="1:8" x14ac:dyDescent="0.25">
      <c r="A224" s="1">
        <f t="shared" si="12"/>
        <v>42491</v>
      </c>
      <c r="B224" s="37">
        <f>IFERROR(INDEX([1]IC_br!$B:$B,MATCH($A224,[1]IC_br!$A:$A,0)),"")</f>
        <v>166.25</v>
      </c>
      <c r="C224" s="6">
        <f t="shared" si="13"/>
        <v>-7.9151434585133407</v>
      </c>
      <c r="D224" s="2">
        <f>INDEX(Meta!B:B,MATCH('IC-Br'!$A224,Meta!A:A,0))</f>
        <v>4.5</v>
      </c>
      <c r="E224" s="13">
        <v>0</v>
      </c>
      <c r="F224" s="2">
        <f t="shared" si="14"/>
        <v>-7.9151434585133407</v>
      </c>
      <c r="G224" s="34" t="str">
        <f>IFERROR(INDEX(BRL!$E:$E,MATCH('IC-Br'!$A224,BRL!$A:$A,0)),"")</f>
        <v/>
      </c>
      <c r="H224" s="2" t="str">
        <f t="shared" si="15"/>
        <v/>
      </c>
    </row>
    <row r="225" spans="1:8" x14ac:dyDescent="0.25">
      <c r="A225" s="1">
        <f t="shared" si="12"/>
        <v>42522</v>
      </c>
      <c r="B225" s="37">
        <f>IFERROR(INDEX([1]IC_br!$B:$B,MATCH($A225,[1]IC_br!$A:$A,0)),"")</f>
        <v>166.98</v>
      </c>
      <c r="C225" s="6">
        <f t="shared" si="13"/>
        <v>-2.0127926764861304</v>
      </c>
      <c r="D225" s="2">
        <f>INDEX(Meta!B:B,MATCH('IC-Br'!$A225,Meta!A:A,0))</f>
        <v>4.5</v>
      </c>
      <c r="E225" s="13">
        <v>0</v>
      </c>
      <c r="F225" s="2">
        <f t="shared" si="14"/>
        <v>-2.0127926764861304</v>
      </c>
      <c r="G225" s="34" t="str">
        <f>IFERROR(INDEX(BRL!$E:$E,MATCH('IC-Br'!$A225,BRL!$A:$A,0)),"")</f>
        <v/>
      </c>
      <c r="H225" s="2" t="str">
        <f t="shared" si="15"/>
        <v/>
      </c>
    </row>
    <row r="226" spans="1:8" x14ac:dyDescent="0.25">
      <c r="A226" s="1">
        <f t="shared" si="12"/>
        <v>42552</v>
      </c>
      <c r="B226" s="37">
        <f>IFERROR(INDEX([1]IC_br!$B:$B,MATCH($A226,[1]IC_br!$A:$A,0)),"")</f>
        <v>158.77000000000001</v>
      </c>
      <c r="C226" s="6">
        <f t="shared" si="13"/>
        <v>-3.6121903836813907</v>
      </c>
      <c r="D226" s="2">
        <f>INDEX(Meta!B:B,MATCH('IC-Br'!$A226,Meta!A:A,0))</f>
        <v>4.5</v>
      </c>
      <c r="E226" s="13">
        <v>0</v>
      </c>
      <c r="F226" s="2">
        <f t="shared" si="14"/>
        <v>-3.6121903836813907</v>
      </c>
      <c r="G226" s="34" t="str">
        <f>IFERROR(INDEX(BRL!$E:$E,MATCH('IC-Br'!$A226,BRL!$A:$A,0)),"")</f>
        <v/>
      </c>
      <c r="H226" s="2" t="str">
        <f t="shared" si="15"/>
        <v/>
      </c>
    </row>
    <row r="227" spans="1:8" x14ac:dyDescent="0.25">
      <c r="A227" s="1">
        <f t="shared" si="12"/>
        <v>42583</v>
      </c>
      <c r="B227" s="37">
        <f>IFERROR(INDEX([1]IC_br!$B:$B,MATCH($A227,[1]IC_br!$A:$A,0)),"")</f>
        <v>155.61000000000001</v>
      </c>
      <c r="C227" s="6">
        <f t="shared" si="13"/>
        <v>-6.399999999999995</v>
      </c>
      <c r="D227" s="2">
        <f>INDEX(Meta!B:B,MATCH('IC-Br'!$A227,Meta!A:A,0))</f>
        <v>4.5</v>
      </c>
      <c r="E227" s="13">
        <v>0</v>
      </c>
      <c r="F227" s="2">
        <f t="shared" si="14"/>
        <v>-6.399999999999995</v>
      </c>
      <c r="G227" s="34" t="str">
        <f>IFERROR(INDEX(BRL!$E:$E,MATCH('IC-Br'!$A227,BRL!$A:$A,0)),"")</f>
        <v/>
      </c>
      <c r="H227" s="2" t="str">
        <f t="shared" si="15"/>
        <v/>
      </c>
    </row>
    <row r="228" spans="1:8" x14ac:dyDescent="0.25">
      <c r="A228" s="1">
        <f t="shared" si="12"/>
        <v>42614</v>
      </c>
      <c r="B228" s="37">
        <f>IFERROR(INDEX([1]IC_br!$B:$B,MATCH($A228,[1]IC_br!$A:$A,0)),"")</f>
        <v>158.33000000000001</v>
      </c>
      <c r="C228" s="6">
        <f t="shared" si="13"/>
        <v>-5.1802611091148476</v>
      </c>
      <c r="D228" s="2">
        <f>INDEX(Meta!B:B,MATCH('IC-Br'!$A228,Meta!A:A,0))</f>
        <v>4.5</v>
      </c>
      <c r="E228" s="13">
        <v>0</v>
      </c>
      <c r="F228" s="2">
        <f t="shared" si="14"/>
        <v>-5.1802611091148476</v>
      </c>
      <c r="G228" s="34" t="str">
        <f>IFERROR(INDEX(BRL!$E:$E,MATCH('IC-Br'!$A228,BRL!$A:$A,0)),"")</f>
        <v/>
      </c>
      <c r="H228" s="2" t="str">
        <f t="shared" si="15"/>
        <v/>
      </c>
    </row>
    <row r="229" spans="1:8" x14ac:dyDescent="0.25">
      <c r="A229" s="1">
        <f t="shared" si="12"/>
        <v>42644</v>
      </c>
      <c r="B229" s="37">
        <f>IFERROR(INDEX([1]IC_br!$B:$B,MATCH($A229,[1]IC_br!$A:$A,0)),"")</f>
        <v>158.07</v>
      </c>
      <c r="C229" s="6">
        <f t="shared" si="13"/>
        <v>-0.44088933677648434</v>
      </c>
      <c r="D229" s="2">
        <f>INDEX(Meta!B:B,MATCH('IC-Br'!$A229,Meta!A:A,0))</f>
        <v>4.5</v>
      </c>
      <c r="E229" s="13">
        <v>0</v>
      </c>
      <c r="F229" s="2">
        <f t="shared" si="14"/>
        <v>-0.44088933677648434</v>
      </c>
      <c r="G229" s="34" t="str">
        <f>IFERROR(INDEX(BRL!$E:$E,MATCH('IC-Br'!$A229,BRL!$A:$A,0)),"")</f>
        <v/>
      </c>
      <c r="H229" s="2" t="str">
        <f t="shared" si="15"/>
        <v/>
      </c>
    </row>
    <row r="230" spans="1:8" x14ac:dyDescent="0.25">
      <c r="A230" s="1">
        <f t="shared" si="12"/>
        <v>42675</v>
      </c>
      <c r="B230" s="37">
        <f>IFERROR(INDEX([1]IC_br!$B:$B,MATCH($A230,[1]IC_br!$A:$A,0)),"")</f>
        <v>166.76</v>
      </c>
      <c r="C230" s="6">
        <f t="shared" si="13"/>
        <v>7.1653492706124089</v>
      </c>
      <c r="D230" s="2">
        <f>INDEX(Meta!B:B,MATCH('IC-Br'!$A230,Meta!A:A,0))</f>
        <v>4.5</v>
      </c>
      <c r="E230" s="13">
        <v>0</v>
      </c>
      <c r="F230" s="2">
        <f t="shared" si="14"/>
        <v>7.1653492706124089</v>
      </c>
      <c r="G230" s="34" t="str">
        <f>IFERROR(INDEX(BRL!$E:$E,MATCH('IC-Br'!$A230,BRL!$A:$A,0)),"")</f>
        <v/>
      </c>
      <c r="H230" s="2" t="str">
        <f t="shared" si="15"/>
        <v/>
      </c>
    </row>
    <row r="231" spans="1:8" x14ac:dyDescent="0.25">
      <c r="A231" s="1">
        <f t="shared" si="12"/>
        <v>42705</v>
      </c>
      <c r="B231" s="37">
        <f>IFERROR(INDEX([1]IC_br!$B:$B,MATCH($A231,[1]IC_br!$A:$A,0)),"")</f>
        <v>170.31</v>
      </c>
      <c r="C231" s="6">
        <f t="shared" si="13"/>
        <v>7.5664750836859751</v>
      </c>
      <c r="D231" s="2">
        <f>INDEX(Meta!B:B,MATCH('IC-Br'!$A231,Meta!A:A,0))</f>
        <v>4.5</v>
      </c>
      <c r="E231" s="13">
        <v>0</v>
      </c>
      <c r="F231" s="2">
        <f t="shared" si="14"/>
        <v>7.5664750836859751</v>
      </c>
      <c r="G231" s="34" t="str">
        <f>IFERROR(INDEX(BRL!$E:$E,MATCH('IC-Br'!$A231,BRL!$A:$A,0)),"")</f>
        <v/>
      </c>
      <c r="H231" s="2" t="str">
        <f t="shared" si="15"/>
        <v/>
      </c>
    </row>
    <row r="232" spans="1:8" x14ac:dyDescent="0.25">
      <c r="A232" s="1">
        <f t="shared" si="12"/>
        <v>42736</v>
      </c>
      <c r="B232" s="37">
        <f>IFERROR(INDEX([1]IC_br!$B:$B,MATCH($A232,[1]IC_br!$A:$A,0)),"")</f>
        <v>165.23</v>
      </c>
      <c r="C232" s="6">
        <f t="shared" si="13"/>
        <v>4.5296387676345917</v>
      </c>
      <c r="D232" s="2">
        <f>INDEX(Meta!B:B,MATCH('IC-Br'!$A232,Meta!A:A,0))</f>
        <v>4.5</v>
      </c>
      <c r="E232" s="13">
        <v>0</v>
      </c>
      <c r="F232" s="2">
        <f t="shared" si="14"/>
        <v>4.5296387676345917</v>
      </c>
      <c r="G232" s="34" t="str">
        <f>IFERROR(INDEX(BRL!$E:$E,MATCH('IC-Br'!$A232,BRL!$A:$A,0)),"")</f>
        <v/>
      </c>
      <c r="H232" s="2" t="str">
        <f t="shared" si="15"/>
        <v/>
      </c>
    </row>
    <row r="233" spans="1:8" x14ac:dyDescent="0.25">
      <c r="A233" s="1">
        <f t="shared" si="12"/>
        <v>42767</v>
      </c>
      <c r="B233" s="37">
        <f>IFERROR(INDEX([1]IC_br!$B:$B,MATCH($A233,[1]IC_br!$A:$A,0)),"")</f>
        <v>159.6</v>
      </c>
      <c r="C233" s="6">
        <f t="shared" si="13"/>
        <v>-4.2935955864715769</v>
      </c>
      <c r="D233" s="2">
        <f>INDEX(Meta!B:B,MATCH('IC-Br'!$A233,Meta!A:A,0))</f>
        <v>4.5</v>
      </c>
      <c r="E233" s="13">
        <v>0</v>
      </c>
      <c r="F233" s="2">
        <f t="shared" si="14"/>
        <v>-4.2935955864715769</v>
      </c>
      <c r="G233" s="34" t="str">
        <f>IFERROR(INDEX(BRL!$E:$E,MATCH('IC-Br'!$A233,BRL!$A:$A,0)),"")</f>
        <v/>
      </c>
      <c r="H233" s="2" t="str">
        <f t="shared" si="15"/>
        <v/>
      </c>
    </row>
    <row r="234" spans="1:8" x14ac:dyDescent="0.25">
      <c r="A234" s="1">
        <f t="shared" si="12"/>
        <v>42795</v>
      </c>
      <c r="B234" s="37">
        <f>IFERROR(INDEX([1]IC_br!$B:$B,MATCH($A234,[1]IC_br!$A:$A,0)),"")</f>
        <v>156.07</v>
      </c>
      <c r="C234" s="6">
        <f t="shared" si="13"/>
        <v>-8.3612236509893805</v>
      </c>
      <c r="D234" s="2">
        <f>INDEX(Meta!B:B,MATCH('IC-Br'!$A234,Meta!A:A,0))</f>
        <v>4.5</v>
      </c>
      <c r="E234" s="13">
        <v>0</v>
      </c>
      <c r="F234" s="2">
        <f t="shared" si="14"/>
        <v>-8.3612236509893805</v>
      </c>
      <c r="G234" s="34" t="str">
        <f>IFERROR(INDEX(BRL!$E:$E,MATCH('IC-Br'!$A234,BRL!$A:$A,0)),"")</f>
        <v/>
      </c>
      <c r="H234" s="2" t="str">
        <f t="shared" si="15"/>
        <v/>
      </c>
    </row>
    <row r="235" spans="1:8" x14ac:dyDescent="0.25">
      <c r="A235" s="1">
        <f t="shared" si="12"/>
        <v>42826</v>
      </c>
      <c r="B235" s="37">
        <f>IFERROR(INDEX([1]IC_br!$B:$B,MATCH($A235,[1]IC_br!$A:$A,0)),"")</f>
        <v>156.15</v>
      </c>
      <c r="C235" s="6">
        <f t="shared" si="13"/>
        <v>-5.495370090177321</v>
      </c>
      <c r="D235" s="2">
        <f>INDEX(Meta!B:B,MATCH('IC-Br'!$A235,Meta!A:A,0))</f>
        <v>4.5</v>
      </c>
      <c r="E235" s="13">
        <v>0</v>
      </c>
      <c r="F235" s="2">
        <f t="shared" si="14"/>
        <v>-5.495370090177321</v>
      </c>
      <c r="G235" s="34" t="str">
        <f>IFERROR(INDEX(BRL!$E:$E,MATCH('IC-Br'!$A235,BRL!$A:$A,0)),"")</f>
        <v/>
      </c>
      <c r="H235" s="2" t="str">
        <f t="shared" si="15"/>
        <v/>
      </c>
    </row>
    <row r="236" spans="1:8" x14ac:dyDescent="0.25">
      <c r="A236" s="1">
        <f t="shared" si="12"/>
        <v>42856</v>
      </c>
      <c r="B236" s="37">
        <f>IFERROR(INDEX([1]IC_br!$B:$B,MATCH($A236,[1]IC_br!$A:$A,0)),"")</f>
        <v>160.04</v>
      </c>
      <c r="C236" s="6">
        <f t="shared" si="13"/>
        <v>0.27568922305765131</v>
      </c>
      <c r="D236" s="2">
        <f>INDEX(Meta!B:B,MATCH('IC-Br'!$A236,Meta!A:A,0))</f>
        <v>4.5</v>
      </c>
      <c r="E236" s="13">
        <v>0</v>
      </c>
      <c r="F236" s="2">
        <f t="shared" si="14"/>
        <v>0.27568922305765131</v>
      </c>
      <c r="G236" s="34" t="str">
        <f>IFERROR(INDEX(BRL!$E:$E,MATCH('IC-Br'!$A236,BRL!$A:$A,0)),"")</f>
        <v/>
      </c>
      <c r="H236" s="2" t="str">
        <f t="shared" si="15"/>
        <v/>
      </c>
    </row>
    <row r="237" spans="1:8" x14ac:dyDescent="0.25">
      <c r="A237" s="1">
        <f t="shared" si="12"/>
        <v>42887</v>
      </c>
      <c r="B237" s="37">
        <f>IFERROR(INDEX([1]IC_br!$B:$B,MATCH($A237,[1]IC_br!$A:$A,0)),"")</f>
        <v>159.74</v>
      </c>
      <c r="C237" s="6">
        <f t="shared" si="13"/>
        <v>2.3515089382969201</v>
      </c>
      <c r="D237" s="2">
        <f>INDEX(Meta!B:B,MATCH('IC-Br'!$A237,Meta!A:A,0))</f>
        <v>4.5</v>
      </c>
      <c r="E237" s="13">
        <v>0</v>
      </c>
      <c r="F237" s="2">
        <f t="shared" si="14"/>
        <v>2.3515089382969201</v>
      </c>
      <c r="G237" s="34" t="str">
        <f>IFERROR(INDEX(BRL!$E:$E,MATCH('IC-Br'!$A237,BRL!$A:$A,0)),"")</f>
        <v/>
      </c>
      <c r="H237" s="2" t="str">
        <f t="shared" si="15"/>
        <v/>
      </c>
    </row>
    <row r="238" spans="1:8" x14ac:dyDescent="0.25">
      <c r="A238" s="1">
        <f t="shared" si="12"/>
        <v>42917</v>
      </c>
      <c r="B238" s="37">
        <f>IFERROR(INDEX([1]IC_br!$B:$B,MATCH($A238,[1]IC_br!$A:$A,0)),"")</f>
        <v>157.57</v>
      </c>
      <c r="C238" s="6">
        <f t="shared" si="13"/>
        <v>0.90938200448285045</v>
      </c>
      <c r="D238" s="2">
        <f>INDEX(Meta!B:B,MATCH('IC-Br'!$A238,Meta!A:A,0))</f>
        <v>4.5</v>
      </c>
      <c r="E238" s="13">
        <v>0</v>
      </c>
      <c r="F238" s="2">
        <f t="shared" si="14"/>
        <v>0.90938200448285045</v>
      </c>
      <c r="G238" s="34" t="str">
        <f>IFERROR(INDEX(BRL!$E:$E,MATCH('IC-Br'!$A238,BRL!$A:$A,0)),"")</f>
        <v/>
      </c>
      <c r="H238" s="2" t="str">
        <f t="shared" si="15"/>
        <v/>
      </c>
    </row>
    <row r="239" spans="1:8" x14ac:dyDescent="0.25">
      <c r="A239" s="1">
        <f t="shared" si="12"/>
        <v>42948</v>
      </c>
      <c r="B239" s="37">
        <f>IFERROR(INDEX([1]IC_br!$B:$B,MATCH($A239,[1]IC_br!$A:$A,0)),"")</f>
        <v>154.22999999999999</v>
      </c>
      <c r="C239" s="6">
        <f t="shared" si="13"/>
        <v>-3.6303424143964036</v>
      </c>
      <c r="D239" s="2">
        <f>INDEX(Meta!B:B,MATCH('IC-Br'!$A239,Meta!A:A,0))</f>
        <v>4.5</v>
      </c>
      <c r="E239" s="13">
        <v>0</v>
      </c>
      <c r="F239" s="2">
        <f t="shared" si="14"/>
        <v>-3.6303424143964036</v>
      </c>
      <c r="G239" s="34" t="str">
        <f>IFERROR(INDEX(BRL!$E:$E,MATCH('IC-Br'!$A239,BRL!$A:$A,0)),"")</f>
        <v/>
      </c>
      <c r="H239" s="2" t="str">
        <f t="shared" si="15"/>
        <v/>
      </c>
    </row>
    <row r="240" spans="1:8" x14ac:dyDescent="0.25">
      <c r="A240" s="1">
        <f t="shared" si="12"/>
        <v>42979</v>
      </c>
      <c r="B240" s="37">
        <f>IFERROR(INDEX([1]IC_br!$B:$B,MATCH($A240,[1]IC_br!$A:$A,0)),"")</f>
        <v>157.54</v>
      </c>
      <c r="C240" s="6">
        <f t="shared" si="13"/>
        <v>-1.377238011769133</v>
      </c>
      <c r="D240" s="2">
        <f>INDEX(Meta!B:B,MATCH('IC-Br'!$A240,Meta!A:A,0))</f>
        <v>4.5</v>
      </c>
      <c r="E240" s="13">
        <v>0</v>
      </c>
      <c r="F240" s="2">
        <f t="shared" si="14"/>
        <v>-1.377238011769133</v>
      </c>
      <c r="G240" s="34" t="str">
        <f>IFERROR(INDEX(BRL!$E:$E,MATCH('IC-Br'!$A240,BRL!$A:$A,0)),"")</f>
        <v/>
      </c>
      <c r="H240" s="2" t="str">
        <f t="shared" si="15"/>
        <v/>
      </c>
    </row>
    <row r="241" spans="1:8" x14ac:dyDescent="0.25">
      <c r="A241" s="1">
        <f t="shared" si="12"/>
        <v>43009</v>
      </c>
      <c r="B241" s="37">
        <f>IFERROR(INDEX([1]IC_br!$B:$B,MATCH($A241,[1]IC_br!$A:$A,0)),"")</f>
        <v>162.52000000000001</v>
      </c>
      <c r="C241" s="6">
        <f t="shared" si="13"/>
        <v>3.1414609379958325</v>
      </c>
      <c r="D241" s="2">
        <f>INDEX(Meta!B:B,MATCH('IC-Br'!$A241,Meta!A:A,0))</f>
        <v>4.5</v>
      </c>
      <c r="E241" s="13">
        <v>0</v>
      </c>
      <c r="F241" s="2">
        <f t="shared" si="14"/>
        <v>3.1414609379958325</v>
      </c>
      <c r="G241" s="34" t="str">
        <f>IFERROR(INDEX(BRL!$E:$E,MATCH('IC-Br'!$A241,BRL!$A:$A,0)),"")</f>
        <v/>
      </c>
      <c r="H241" s="2" t="str">
        <f t="shared" si="15"/>
        <v/>
      </c>
    </row>
    <row r="242" spans="1:8" x14ac:dyDescent="0.25">
      <c r="A242" s="1">
        <f t="shared" si="12"/>
        <v>43040</v>
      </c>
      <c r="B242" s="37">
        <f>IFERROR(INDEX([1]IC_br!$B:$B,MATCH($A242,[1]IC_br!$A:$A,0)),"")</f>
        <v>171.15</v>
      </c>
      <c r="C242" s="6">
        <f t="shared" si="13"/>
        <v>10.970628282435335</v>
      </c>
      <c r="D242" s="2">
        <f>INDEX(Meta!B:B,MATCH('IC-Br'!$A242,Meta!A:A,0))</f>
        <v>4.5</v>
      </c>
      <c r="E242" s="13">
        <v>0</v>
      </c>
      <c r="F242" s="2">
        <f t="shared" si="14"/>
        <v>10.970628282435335</v>
      </c>
      <c r="G242" s="34" t="str">
        <f>IFERROR(INDEX(BRL!$E:$E,MATCH('IC-Br'!$A242,BRL!$A:$A,0)),"")</f>
        <v/>
      </c>
      <c r="H242" s="2" t="str">
        <f t="shared" si="15"/>
        <v/>
      </c>
    </row>
    <row r="243" spans="1:8" x14ac:dyDescent="0.25">
      <c r="A243" s="1">
        <f t="shared" si="12"/>
        <v>43070</v>
      </c>
      <c r="B243" s="37">
        <f>IFERROR(INDEX([1]IC_br!$B:$B,MATCH($A243,[1]IC_br!$A:$A,0)),"")</f>
        <v>169.65</v>
      </c>
      <c r="C243" s="6">
        <f t="shared" si="13"/>
        <v>7.6869366510092796</v>
      </c>
      <c r="D243" s="2">
        <f>INDEX(Meta!B:B,MATCH('IC-Br'!$A243,Meta!A:A,0))</f>
        <v>4.5</v>
      </c>
      <c r="E243" s="13">
        <v>0</v>
      </c>
      <c r="F243" s="2">
        <f t="shared" si="14"/>
        <v>7.6869366510092796</v>
      </c>
      <c r="G243" s="34" t="str">
        <f>IFERROR(INDEX(BRL!$E:$E,MATCH('IC-Br'!$A243,BRL!$A:$A,0)),"")</f>
        <v/>
      </c>
      <c r="H243" s="2" t="str">
        <f t="shared" si="15"/>
        <v/>
      </c>
    </row>
    <row r="244" spans="1:8" x14ac:dyDescent="0.25">
      <c r="A244" s="1">
        <f t="shared" si="12"/>
        <v>43101</v>
      </c>
      <c r="B244" s="37">
        <f>IFERROR(INDEX([1]IC_br!$B:$B,MATCH($A244,[1]IC_br!$A:$A,0)),"")</f>
        <v>171.2</v>
      </c>
      <c r="C244" s="6">
        <f t="shared" si="13"/>
        <v>5.3408811223233821</v>
      </c>
      <c r="D244" s="2">
        <f>INDEX(Meta!B:B,MATCH('IC-Br'!$A244,Meta!A:A,0))</f>
        <v>4.5</v>
      </c>
      <c r="E244" s="13">
        <v>0</v>
      </c>
      <c r="F244" s="2">
        <f t="shared" si="14"/>
        <v>5.3408811223233821</v>
      </c>
      <c r="G244" s="34" t="str">
        <f>IFERROR(INDEX(BRL!$E:$E,MATCH('IC-Br'!$A244,BRL!$A:$A,0)),"")</f>
        <v/>
      </c>
      <c r="H244" s="2" t="str">
        <f t="shared" si="15"/>
        <v/>
      </c>
    </row>
    <row r="245" spans="1:8" x14ac:dyDescent="0.25">
      <c r="A245" s="1">
        <f t="shared" si="12"/>
        <v>43132</v>
      </c>
      <c r="B245" s="37">
        <f>IFERROR(INDEX([1]IC_br!$B:$B,MATCH($A245,[1]IC_br!$A:$A,0)),"")</f>
        <v>171.78</v>
      </c>
      <c r="C245" s="6">
        <f t="shared" si="13"/>
        <v>0.36809815950920033</v>
      </c>
      <c r="D245" s="2">
        <f>INDEX(Meta!B:B,MATCH('IC-Br'!$A245,Meta!A:A,0))</f>
        <v>4.5</v>
      </c>
      <c r="E245" s="13">
        <v>0</v>
      </c>
      <c r="F245" s="2">
        <f t="shared" si="14"/>
        <v>0.36809815950920033</v>
      </c>
      <c r="G245" s="34" t="str">
        <f>IFERROR(INDEX(BRL!$E:$E,MATCH('IC-Br'!$A245,BRL!$A:$A,0)),"")</f>
        <v/>
      </c>
      <c r="H245" s="2" t="str">
        <f t="shared" si="15"/>
        <v/>
      </c>
    </row>
    <row r="246" spans="1:8" x14ac:dyDescent="0.25">
      <c r="A246" s="1">
        <f t="shared" si="12"/>
        <v>43160</v>
      </c>
      <c r="B246" s="37">
        <f>IFERROR(INDEX([1]IC_br!$B:$B,MATCH($A246,[1]IC_br!$A:$A,0)),"")</f>
        <v>169.09</v>
      </c>
      <c r="C246" s="6">
        <f t="shared" si="13"/>
        <v>-0.33009136457412547</v>
      </c>
      <c r="D246" s="2">
        <f>INDEX(Meta!B:B,MATCH('IC-Br'!$A246,Meta!A:A,0))</f>
        <v>4.5</v>
      </c>
      <c r="E246" s="13">
        <v>0</v>
      </c>
      <c r="F246" s="2">
        <f t="shared" si="14"/>
        <v>-0.33009136457412547</v>
      </c>
      <c r="G246" s="34" t="str">
        <f>IFERROR(INDEX(BRL!$E:$E,MATCH('IC-Br'!$A246,BRL!$A:$A,0)),"")</f>
        <v/>
      </c>
      <c r="H246" s="2" t="str">
        <f t="shared" si="15"/>
        <v/>
      </c>
    </row>
    <row r="247" spans="1:8" x14ac:dyDescent="0.25">
      <c r="A247" s="1">
        <f t="shared" si="12"/>
        <v>43191</v>
      </c>
      <c r="B247" s="37">
        <f>IFERROR(INDEX([1]IC_br!$B:$B,MATCH($A247,[1]IC_br!$A:$A,0)),"")</f>
        <v>175.83</v>
      </c>
      <c r="C247" s="6">
        <f t="shared" si="13"/>
        <v>2.7044392523364547</v>
      </c>
      <c r="D247" s="2">
        <f>INDEX(Meta!B:B,MATCH('IC-Br'!$A247,Meta!A:A,0))</f>
        <v>4.5</v>
      </c>
      <c r="E247" s="13">
        <v>0</v>
      </c>
      <c r="F247" s="2">
        <f t="shared" si="14"/>
        <v>2.7044392523364547</v>
      </c>
      <c r="G247" s="34" t="str">
        <f>IFERROR(INDEX(BRL!$E:$E,MATCH('IC-Br'!$A247,BRL!$A:$A,0)),"")</f>
        <v/>
      </c>
      <c r="H247" s="2" t="str">
        <f t="shared" si="15"/>
        <v/>
      </c>
    </row>
    <row r="248" spans="1:8" x14ac:dyDescent="0.25">
      <c r="A248" s="1">
        <f t="shared" si="12"/>
        <v>43221</v>
      </c>
      <c r="B248" s="37">
        <f>IFERROR(INDEX([1]IC_br!$B:$B,MATCH($A248,[1]IC_br!$A:$A,0)),"")</f>
        <v>191.92</v>
      </c>
      <c r="C248" s="6">
        <f t="shared" si="13"/>
        <v>11.724298521364517</v>
      </c>
      <c r="D248" s="2">
        <f>INDEX(Meta!B:B,MATCH('IC-Br'!$A248,Meta!A:A,0))</f>
        <v>4.5</v>
      </c>
      <c r="E248" s="13">
        <v>0</v>
      </c>
      <c r="F248" s="2">
        <f t="shared" si="14"/>
        <v>11.724298521364517</v>
      </c>
      <c r="G248" s="34" t="str">
        <f>IFERROR(INDEX(BRL!$E:$E,MATCH('IC-Br'!$A248,BRL!$A:$A,0)),"")</f>
        <v/>
      </c>
      <c r="H248" s="2" t="str">
        <f t="shared" si="15"/>
        <v/>
      </c>
    </row>
    <row r="249" spans="1:8" x14ac:dyDescent="0.25">
      <c r="A249" s="1">
        <f t="shared" si="12"/>
        <v>43252</v>
      </c>
      <c r="B249" s="37">
        <f>IFERROR(INDEX([1]IC_br!$B:$B,MATCH($A249,[1]IC_br!$A:$A,0)),"")</f>
        <v>197.93</v>
      </c>
      <c r="C249" s="6">
        <f t="shared" si="13"/>
        <v>17.056005677449871</v>
      </c>
      <c r="D249" s="2">
        <f>INDEX(Meta!B:B,MATCH('IC-Br'!$A249,Meta!A:A,0))</f>
        <v>4.5</v>
      </c>
      <c r="E249" s="13">
        <v>0</v>
      </c>
      <c r="F249" s="2">
        <f t="shared" si="14"/>
        <v>17.056005677449871</v>
      </c>
      <c r="G249" s="34" t="str">
        <f>IFERROR(INDEX(BRL!$E:$E,MATCH('IC-Br'!$A249,BRL!$A:$A,0)),"")</f>
        <v/>
      </c>
      <c r="H249" s="2" t="str">
        <f t="shared" si="15"/>
        <v/>
      </c>
    </row>
    <row r="250" spans="1:8" x14ac:dyDescent="0.25">
      <c r="A250" s="1">
        <f t="shared" si="12"/>
        <v>43282</v>
      </c>
      <c r="B250" s="37">
        <f>IFERROR(INDEX([1]IC_br!$B:$B,MATCH($A250,[1]IC_br!$A:$A,0)),"")</f>
        <v>197.04</v>
      </c>
      <c r="C250" s="6">
        <f t="shared" si="13"/>
        <v>12.062787920150143</v>
      </c>
      <c r="D250" s="2">
        <f>INDEX(Meta!B:B,MATCH('IC-Br'!$A250,Meta!A:A,0))</f>
        <v>4.5</v>
      </c>
      <c r="E250" s="13">
        <v>0</v>
      </c>
      <c r="F250" s="2">
        <f t="shared" si="14"/>
        <v>12.062787920150143</v>
      </c>
      <c r="G250" s="34" t="str">
        <f>IFERROR(INDEX(BRL!$E:$E,MATCH('IC-Br'!$A250,BRL!$A:$A,0)),"")</f>
        <v/>
      </c>
      <c r="H250" s="2" t="str">
        <f t="shared" si="15"/>
        <v/>
      </c>
    </row>
    <row r="251" spans="1:8" x14ac:dyDescent="0.25">
      <c r="A251" s="1">
        <f t="shared" si="12"/>
        <v>43313</v>
      </c>
      <c r="B251" s="37">
        <f>IFERROR(INDEX([1]IC_br!$B:$B,MATCH($A251,[1]IC_br!$A:$A,0)),"")</f>
        <v>198.68</v>
      </c>
      <c r="C251" s="6">
        <f t="shared" si="13"/>
        <v>3.5223009587328047</v>
      </c>
      <c r="D251" s="2">
        <f>INDEX(Meta!B:B,MATCH('IC-Br'!$A251,Meta!A:A,0))</f>
        <v>4.5</v>
      </c>
      <c r="E251" s="13">
        <v>0</v>
      </c>
      <c r="F251" s="2">
        <f t="shared" si="14"/>
        <v>3.5223009587328047</v>
      </c>
      <c r="G251" s="34" t="str">
        <f>IFERROR(INDEX(BRL!$E:$E,MATCH('IC-Br'!$A251,BRL!$A:$A,0)),"")</f>
        <v/>
      </c>
      <c r="H251" s="2" t="str">
        <f t="shared" si="15"/>
        <v/>
      </c>
    </row>
    <row r="252" spans="1:8" x14ac:dyDescent="0.25">
      <c r="A252" s="1">
        <f t="shared" si="12"/>
        <v>43344</v>
      </c>
      <c r="B252" s="37">
        <f>IFERROR(INDEX([1]IC_br!$B:$B,MATCH($A252,[1]IC_br!$A:$A,0)),"")</f>
        <v>210.59</v>
      </c>
      <c r="C252" s="6">
        <f t="shared" si="13"/>
        <v>6.3962006770070134</v>
      </c>
      <c r="D252" s="2">
        <f>INDEX(Meta!B:B,MATCH('IC-Br'!$A252,Meta!A:A,0))</f>
        <v>4.5</v>
      </c>
      <c r="E252" s="13">
        <v>0</v>
      </c>
      <c r="F252" s="2">
        <f t="shared" si="14"/>
        <v>6.3962006770070134</v>
      </c>
      <c r="G252" s="34" t="str">
        <f>IFERROR(INDEX(BRL!$E:$E,MATCH('IC-Br'!$A252,BRL!$A:$A,0)),"")</f>
        <v/>
      </c>
      <c r="H252" s="2" t="str">
        <f t="shared" si="15"/>
        <v/>
      </c>
    </row>
    <row r="253" spans="1:8" x14ac:dyDescent="0.25">
      <c r="A253" s="1">
        <f t="shared" si="12"/>
        <v>43374</v>
      </c>
      <c r="B253" s="37">
        <f>IFERROR(INDEX([1]IC_br!$B:$B,MATCH($A253,[1]IC_br!$A:$A,0)),"")</f>
        <v>197.73</v>
      </c>
      <c r="C253" s="6">
        <f t="shared" si="13"/>
        <v>0.35018270401949714</v>
      </c>
      <c r="D253" s="2">
        <f>INDEX(Meta!B:B,MATCH('IC-Br'!$A253,Meta!A:A,0))</f>
        <v>4.5</v>
      </c>
      <c r="E253" s="13">
        <v>0</v>
      </c>
      <c r="F253" s="2">
        <f t="shared" si="14"/>
        <v>0.35018270401949714</v>
      </c>
      <c r="G253" s="34" t="str">
        <f>IFERROR(INDEX(BRL!$E:$E,MATCH('IC-Br'!$A253,BRL!$A:$A,0)),"")</f>
        <v/>
      </c>
      <c r="H253" s="2" t="str">
        <f t="shared" si="15"/>
        <v/>
      </c>
    </row>
    <row r="254" spans="1:8" x14ac:dyDescent="0.25">
      <c r="A254" s="1">
        <f t="shared" si="12"/>
        <v>43405</v>
      </c>
      <c r="B254" s="37">
        <f>IFERROR(INDEX([1]IC_br!$B:$B,MATCH($A254,[1]IC_br!$A:$A,0)),"")</f>
        <v>192.92</v>
      </c>
      <c r="C254" s="6">
        <f t="shared" si="13"/>
        <v>-2.8991342862895175</v>
      </c>
      <c r="D254" s="2">
        <f>INDEX(Meta!B:B,MATCH('IC-Br'!$A254,Meta!A:A,0))</f>
        <v>4.5</v>
      </c>
      <c r="E254" s="13">
        <v>0</v>
      </c>
      <c r="F254" s="2">
        <f t="shared" si="14"/>
        <v>-2.8991342862895175</v>
      </c>
      <c r="G254" s="34" t="str">
        <f>IFERROR(INDEX(BRL!$E:$E,MATCH('IC-Br'!$A254,BRL!$A:$A,0)),"")</f>
        <v/>
      </c>
      <c r="H254" s="2" t="str">
        <f t="shared" si="15"/>
        <v/>
      </c>
    </row>
    <row r="255" spans="1:8" x14ac:dyDescent="0.25">
      <c r="A255" s="1">
        <f t="shared" si="12"/>
        <v>43435</v>
      </c>
      <c r="B255" s="37">
        <f>IFERROR(INDEX([1]IC_br!$B:$B,MATCH($A255,[1]IC_br!$A:$A,0)),"")</f>
        <v>193.73</v>
      </c>
      <c r="C255" s="6">
        <f t="shared" si="13"/>
        <v>-8.0060781613562</v>
      </c>
      <c r="D255" s="2">
        <f>INDEX(Meta!B:B,MATCH('IC-Br'!$A255,Meta!A:A,0))</f>
        <v>4.5</v>
      </c>
      <c r="E255" s="13">
        <v>0</v>
      </c>
      <c r="F255" s="2">
        <f t="shared" si="14"/>
        <v>-8.0060781613562</v>
      </c>
      <c r="G255" s="34" t="str">
        <f>IFERROR(INDEX(BRL!$E:$E,MATCH('IC-Br'!$A255,BRL!$A:$A,0)),"")</f>
        <v/>
      </c>
      <c r="H255" s="2" t="str">
        <f t="shared" si="15"/>
        <v/>
      </c>
    </row>
    <row r="256" spans="1:8" x14ac:dyDescent="0.25">
      <c r="A256" s="1">
        <f t="shared" si="12"/>
        <v>43466</v>
      </c>
      <c r="B256" s="37">
        <f>IFERROR(INDEX([1]IC_br!$B:$B,MATCH($A256,[1]IC_br!$A:$A,0)),"")</f>
        <v>186.91</v>
      </c>
      <c r="C256" s="6">
        <f t="shared" si="13"/>
        <v>-5.472108430688305</v>
      </c>
      <c r="D256" s="2">
        <f>INDEX(Meta!B:B,MATCH('IC-Br'!$A256,Meta!A:A,0))</f>
        <v>4.25</v>
      </c>
      <c r="E256" s="13">
        <v>0</v>
      </c>
      <c r="F256" s="2">
        <f t="shared" si="14"/>
        <v>-5.472108430688305</v>
      </c>
      <c r="G256" s="34" t="str">
        <f>IFERROR(INDEX(BRL!$E:$E,MATCH('IC-Br'!$A256,BRL!$A:$A,0)),"")</f>
        <v/>
      </c>
      <c r="H256" s="2" t="str">
        <f t="shared" si="15"/>
        <v/>
      </c>
    </row>
    <row r="257" spans="1:8" x14ac:dyDescent="0.25">
      <c r="A257" s="1">
        <f t="shared" si="12"/>
        <v>43497</v>
      </c>
      <c r="B257" s="37">
        <f>IFERROR(INDEX([1]IC_br!$B:$B,MATCH($A257,[1]IC_br!$A:$A,0)),"")</f>
        <v>187.38</v>
      </c>
      <c r="C257" s="6">
        <f t="shared" si="13"/>
        <v>-2.8716566452415493</v>
      </c>
      <c r="D257" s="2">
        <f>INDEX(Meta!B:B,MATCH('IC-Br'!$A257,Meta!A:A,0))</f>
        <v>4.25</v>
      </c>
      <c r="E257" s="13">
        <v>0</v>
      </c>
      <c r="F257" s="2">
        <f t="shared" si="14"/>
        <v>-2.8716566452415493</v>
      </c>
      <c r="G257" s="34" t="str">
        <f>IFERROR(INDEX(BRL!$E:$E,MATCH('IC-Br'!$A257,BRL!$A:$A,0)),"")</f>
        <v/>
      </c>
      <c r="H257" s="2" t="str">
        <f t="shared" si="15"/>
        <v/>
      </c>
    </row>
    <row r="258" spans="1:8" x14ac:dyDescent="0.25">
      <c r="A258" s="1">
        <f t="shared" si="12"/>
        <v>43525</v>
      </c>
      <c r="B258" s="37">
        <f>IFERROR(INDEX([1]IC_br!$B:$B,MATCH($A258,[1]IC_br!$A:$A,0)),"")</f>
        <v>192.19</v>
      </c>
      <c r="C258" s="6">
        <f t="shared" si="13"/>
        <v>-0.79492076601455075</v>
      </c>
      <c r="D258" s="2">
        <f>INDEX(Meta!B:B,MATCH('IC-Br'!$A258,Meta!A:A,0))</f>
        <v>4.25</v>
      </c>
      <c r="E258" s="13">
        <v>0</v>
      </c>
      <c r="F258" s="2">
        <f t="shared" si="14"/>
        <v>-0.79492076601455075</v>
      </c>
      <c r="G258" s="34" t="str">
        <f>IFERROR(INDEX(BRL!$E:$E,MATCH('IC-Br'!$A258,BRL!$A:$A,0)),"")</f>
        <v/>
      </c>
      <c r="H258" s="2" t="str">
        <f t="shared" si="15"/>
        <v/>
      </c>
    </row>
    <row r="259" spans="1:8" x14ac:dyDescent="0.25">
      <c r="A259" s="1">
        <f t="shared" si="12"/>
        <v>43556</v>
      </c>
      <c r="B259" s="37">
        <f>IFERROR(INDEX([1]IC_br!$B:$B,MATCH($A259,[1]IC_br!$A:$A,0)),"")</f>
        <v>195.13</v>
      </c>
      <c r="C259" s="6">
        <f t="shared" si="13"/>
        <v>4.3978385319137558</v>
      </c>
      <c r="D259" s="2">
        <f>INDEX(Meta!B:B,MATCH('IC-Br'!$A259,Meta!A:A,0))</f>
        <v>4.25</v>
      </c>
      <c r="E259" s="13">
        <v>0</v>
      </c>
      <c r="F259" s="2">
        <f t="shared" si="14"/>
        <v>4.3978385319137558</v>
      </c>
      <c r="G259" s="34" t="str">
        <f>IFERROR(INDEX(BRL!$E:$E,MATCH('IC-Br'!$A259,BRL!$A:$A,0)),"")</f>
        <v/>
      </c>
      <c r="H259" s="2" t="str">
        <f t="shared" si="15"/>
        <v/>
      </c>
    </row>
    <row r="260" spans="1:8" x14ac:dyDescent="0.25">
      <c r="A260" s="1">
        <f t="shared" si="12"/>
        <v>43586</v>
      </c>
      <c r="B260" s="37">
        <f>IFERROR(INDEX([1]IC_br!$B:$B,MATCH($A260,[1]IC_br!$A:$A,0)),"")</f>
        <v>191.27</v>
      </c>
      <c r="C260" s="6">
        <f t="shared" si="13"/>
        <v>2.0759953036610268</v>
      </c>
      <c r="D260" s="2">
        <f>INDEX(Meta!B:B,MATCH('IC-Br'!$A260,Meta!A:A,0))</f>
        <v>4.25</v>
      </c>
      <c r="E260" s="13">
        <v>0</v>
      </c>
      <c r="F260" s="2">
        <f t="shared" si="14"/>
        <v>2.0759953036610268</v>
      </c>
      <c r="G260" s="34" t="str">
        <f>IFERROR(INDEX(BRL!$E:$E,MATCH('IC-Br'!$A260,BRL!$A:$A,0)),"")</f>
        <v/>
      </c>
      <c r="H260" s="2" t="str">
        <f t="shared" si="15"/>
        <v/>
      </c>
    </row>
    <row r="261" spans="1:8" x14ac:dyDescent="0.25">
      <c r="A261" s="1">
        <f t="shared" si="12"/>
        <v>43617</v>
      </c>
      <c r="B261" s="37">
        <f>IFERROR(INDEX([1]IC_br!$B:$B,MATCH($A261,[1]IC_br!$A:$A,0)),"")</f>
        <v>181.86</v>
      </c>
      <c r="C261" s="6">
        <f t="shared" si="13"/>
        <v>-5.3748894323325747</v>
      </c>
      <c r="D261" s="2">
        <f>INDEX(Meta!B:B,MATCH('IC-Br'!$A261,Meta!A:A,0))</f>
        <v>4.25</v>
      </c>
      <c r="E261" s="13">
        <v>0</v>
      </c>
      <c r="F261" s="2">
        <f t="shared" si="14"/>
        <v>-5.3748894323325747</v>
      </c>
      <c r="G261" s="34" t="str">
        <f>IFERROR(INDEX(BRL!$E:$E,MATCH('IC-Br'!$A261,BRL!$A:$A,0)),"")</f>
        <v/>
      </c>
      <c r="H261" s="2" t="str">
        <f t="shared" si="15"/>
        <v/>
      </c>
    </row>
    <row r="262" spans="1:8" x14ac:dyDescent="0.25">
      <c r="A262" s="1">
        <f t="shared" ref="A262:A279" si="16">EDATE(A261,1)</f>
        <v>43647</v>
      </c>
      <c r="B262" s="37">
        <f>IFERROR(INDEX([1]IC_br!$B:$B,MATCH($A262,[1]IC_br!$A:$A,0)),"")</f>
        <v>180.49</v>
      </c>
      <c r="C262" s="6">
        <f t="shared" si="13"/>
        <v>-7.5026905140162858</v>
      </c>
      <c r="D262" s="2">
        <f>INDEX(Meta!B:B,MATCH('IC-Br'!$A262,Meta!A:A,0))</f>
        <v>4.25</v>
      </c>
      <c r="E262" s="13">
        <v>0</v>
      </c>
      <c r="F262" s="2">
        <f t="shared" si="14"/>
        <v>-7.5026905140162858</v>
      </c>
      <c r="G262" s="34" t="str">
        <f>IFERROR(INDEX(BRL!$E:$E,MATCH('IC-Br'!$A262,BRL!$A:$A,0)),"")</f>
        <v/>
      </c>
      <c r="H262" s="2" t="str">
        <f t="shared" si="15"/>
        <v/>
      </c>
    </row>
    <row r="263" spans="1:8" x14ac:dyDescent="0.25">
      <c r="A263" s="1">
        <f t="shared" si="16"/>
        <v>43678</v>
      </c>
      <c r="B263" s="37">
        <f>IFERROR(INDEX([1]IC_br!$B:$B,MATCH($A263,[1]IC_br!$A:$A,0)),"")</f>
        <v>180.99</v>
      </c>
      <c r="C263" s="6">
        <f t="shared" si="13"/>
        <v>-5.3746013488785493</v>
      </c>
      <c r="D263" s="2">
        <f>INDEX(Meta!B:B,MATCH('IC-Br'!$A263,Meta!A:A,0))</f>
        <v>4.25</v>
      </c>
      <c r="E263" s="13">
        <v>0</v>
      </c>
      <c r="F263" s="2">
        <f t="shared" si="14"/>
        <v>-5.3746013488785493</v>
      </c>
      <c r="G263" s="34" t="str">
        <f>IFERROR(INDEX(BRL!$E:$E,MATCH('IC-Br'!$A263,BRL!$A:$A,0)),"")</f>
        <v/>
      </c>
      <c r="H263" s="2" t="str">
        <f t="shared" si="15"/>
        <v/>
      </c>
    </row>
    <row r="264" spans="1:8" x14ac:dyDescent="0.25">
      <c r="A264" s="1">
        <f t="shared" si="16"/>
        <v>43709</v>
      </c>
      <c r="B264" s="37">
        <f>IFERROR(INDEX([1]IC_br!$B:$B,MATCH($A264,[1]IC_br!$A:$A,0)),"")</f>
        <v>190.45</v>
      </c>
      <c r="C264" s="6">
        <f t="shared" ref="C264:C327" si="17">IFERROR(100*(B264/B261-1),"")</f>
        <v>4.7234136148685657</v>
      </c>
      <c r="D264" s="2">
        <f>INDEX(Meta!B:B,MATCH('IC-Br'!$A264,Meta!A:A,0))</f>
        <v>4.25</v>
      </c>
      <c r="E264" s="13">
        <v>0</v>
      </c>
      <c r="F264" s="2">
        <f t="shared" si="14"/>
        <v>4.7234136148685657</v>
      </c>
      <c r="G264" s="34" t="str">
        <f>IFERROR(INDEX(BRL!$E:$E,MATCH('IC-Br'!$A264,BRL!$A:$A,0)),"")</f>
        <v/>
      </c>
      <c r="H264" s="2" t="str">
        <f t="shared" si="15"/>
        <v/>
      </c>
    </row>
    <row r="265" spans="1:8" x14ac:dyDescent="0.25">
      <c r="A265" s="1">
        <f t="shared" si="16"/>
        <v>43739</v>
      </c>
      <c r="B265" s="37">
        <f>IFERROR(INDEX([1]IC_br!$B:$B,MATCH($A265,[1]IC_br!$A:$A,0)),"")</f>
        <v>194.65</v>
      </c>
      <c r="C265" s="6">
        <f t="shared" si="17"/>
        <v>7.8453099894731038</v>
      </c>
      <c r="D265" s="2">
        <f>INDEX(Meta!B:B,MATCH('IC-Br'!$A265,Meta!A:A,0))</f>
        <v>4.25</v>
      </c>
      <c r="E265" s="13">
        <v>0</v>
      </c>
      <c r="F265" s="2">
        <f t="shared" si="14"/>
        <v>7.8453099894731038</v>
      </c>
      <c r="G265" s="34" t="str">
        <f>IFERROR(INDEX(BRL!$E:$E,MATCH('IC-Br'!$A265,BRL!$A:$A,0)),"")</f>
        <v/>
      </c>
      <c r="H265" s="2" t="str">
        <f t="shared" si="15"/>
        <v/>
      </c>
    </row>
    <row r="266" spans="1:8" x14ac:dyDescent="0.25">
      <c r="A266" s="1">
        <f t="shared" si="16"/>
        <v>43770</v>
      </c>
      <c r="B266" s="37">
        <f>IFERROR(INDEX([1]IC_br!$B:$B,MATCH($A266,[1]IC_br!$A:$A,0)),"")</f>
        <v>204.27</v>
      </c>
      <c r="C266" s="6">
        <f t="shared" si="17"/>
        <v>12.862589093320075</v>
      </c>
      <c r="D266" s="2">
        <f>INDEX(Meta!B:B,MATCH('IC-Br'!$A266,Meta!A:A,0))</f>
        <v>4.25</v>
      </c>
      <c r="E266" s="13">
        <v>0</v>
      </c>
      <c r="F266" s="2">
        <f t="shared" si="14"/>
        <v>12.862589093320075</v>
      </c>
      <c r="G266" s="34" t="str">
        <f>IFERROR(INDEX(BRL!$E:$E,MATCH('IC-Br'!$A266,BRL!$A:$A,0)),"")</f>
        <v/>
      </c>
      <c r="H266" s="2" t="str">
        <f t="shared" si="15"/>
        <v/>
      </c>
    </row>
    <row r="267" spans="1:8" x14ac:dyDescent="0.25">
      <c r="A267" s="1">
        <f t="shared" si="16"/>
        <v>43800</v>
      </c>
      <c r="B267" s="37">
        <f>IFERROR(INDEX([1]IC_br!$B:$B,MATCH($A267,[1]IC_br!$A:$A,0)),"")</f>
        <v>205.54</v>
      </c>
      <c r="C267" s="6">
        <f t="shared" si="17"/>
        <v>7.923339459175649</v>
      </c>
      <c r="D267" s="2">
        <f>INDEX(Meta!B:B,MATCH('IC-Br'!$A267,Meta!A:A,0))</f>
        <v>4.25</v>
      </c>
      <c r="E267" s="13">
        <v>0</v>
      </c>
      <c r="F267" s="2">
        <f t="shared" si="14"/>
        <v>7.923339459175649</v>
      </c>
      <c r="G267" s="34" t="str">
        <f>IFERROR(INDEX(BRL!$E:$E,MATCH('IC-Br'!$A267,BRL!$A:$A,0)),"")</f>
        <v/>
      </c>
      <c r="H267" s="2" t="str">
        <f t="shared" si="15"/>
        <v/>
      </c>
    </row>
    <row r="268" spans="1:8" x14ac:dyDescent="0.25">
      <c r="A268" s="1">
        <f t="shared" si="16"/>
        <v>43831</v>
      </c>
      <c r="B268" s="37">
        <f>IFERROR(INDEX([1]IC_br!$B:$B,MATCH($A268,[1]IC_br!$A:$A,0)),"")</f>
        <v>207.56</v>
      </c>
      <c r="C268" s="6">
        <f t="shared" si="17"/>
        <v>6.6324171590033343</v>
      </c>
      <c r="D268" s="2">
        <f>INDEX(Meta!B:B,MATCH('IC-Br'!$A268,Meta!A:A,0))</f>
        <v>4</v>
      </c>
      <c r="E268" s="13">
        <v>0</v>
      </c>
      <c r="F268" s="2">
        <f t="shared" si="14"/>
        <v>6.6324171590033343</v>
      </c>
      <c r="G268" s="34" t="str">
        <f>IFERROR(INDEX(BRL!$E:$E,MATCH('IC-Br'!$A268,BRL!$A:$A,0)),"")</f>
        <v/>
      </c>
      <c r="H268" s="2" t="str">
        <f t="shared" si="15"/>
        <v/>
      </c>
    </row>
    <row r="269" spans="1:8" x14ac:dyDescent="0.25">
      <c r="A269" s="1">
        <f t="shared" si="16"/>
        <v>43862</v>
      </c>
      <c r="B269" s="37">
        <f>IFERROR(INDEX([1]IC_br!$B:$B,MATCH($A269,[1]IC_br!$A:$A,0)),"")</f>
        <v>206.62</v>
      </c>
      <c r="C269" s="6">
        <f t="shared" si="17"/>
        <v>1.1504381455916146</v>
      </c>
      <c r="D269" s="2">
        <f>INDEX(Meta!B:B,MATCH('IC-Br'!$A269,Meta!A:A,0))</f>
        <v>4</v>
      </c>
      <c r="E269" s="13">
        <v>0</v>
      </c>
      <c r="F269" s="2">
        <f t="shared" si="14"/>
        <v>1.1504381455916146</v>
      </c>
      <c r="G269" s="34" t="str">
        <f>IFERROR(INDEX(BRL!$E:$E,MATCH('IC-Br'!$A269,BRL!$A:$A,0)),"")</f>
        <v/>
      </c>
      <c r="H269" s="2" t="str">
        <f t="shared" si="15"/>
        <v/>
      </c>
    </row>
    <row r="270" spans="1:8" x14ac:dyDescent="0.25">
      <c r="A270" s="1">
        <f t="shared" si="16"/>
        <v>43891</v>
      </c>
      <c r="B270" s="37">
        <f>IFERROR(INDEX([1]IC_br!$B:$B,MATCH($A270,[1]IC_br!$A:$A,0)),"")</f>
        <v>197.72</v>
      </c>
      <c r="C270" s="6">
        <f t="shared" si="17"/>
        <v>-3.8046122409263416</v>
      </c>
      <c r="D270" s="2">
        <f>INDEX(Meta!B:B,MATCH('IC-Br'!$A270,Meta!A:A,0))</f>
        <v>4</v>
      </c>
      <c r="E270" s="13">
        <v>0</v>
      </c>
      <c r="F270" s="2">
        <f t="shared" si="14"/>
        <v>-3.8046122409263416</v>
      </c>
      <c r="G270" s="34" t="str">
        <f>IFERROR(INDEX(BRL!$E:$E,MATCH('IC-Br'!$A270,BRL!$A:$A,0)),"")</f>
        <v/>
      </c>
      <c r="H270" s="2" t="str">
        <f t="shared" si="15"/>
        <v/>
      </c>
    </row>
    <row r="271" spans="1:8" x14ac:dyDescent="0.25">
      <c r="A271" s="1">
        <f t="shared" si="16"/>
        <v>43922</v>
      </c>
      <c r="B271" s="37">
        <f>IFERROR(INDEX([1]IC_br!$B:$B,MATCH($A271,[1]IC_br!$A:$A,0)),"")</f>
        <v>200.81</v>
      </c>
      <c r="C271" s="6">
        <f t="shared" si="17"/>
        <v>-3.2520716901137003</v>
      </c>
      <c r="D271" s="2">
        <f>INDEX(Meta!B:B,MATCH('IC-Br'!$A271,Meta!A:A,0))</f>
        <v>4</v>
      </c>
      <c r="E271" s="13">
        <v>0</v>
      </c>
      <c r="F271" s="2">
        <f t="shared" si="14"/>
        <v>-3.2520716901137003</v>
      </c>
      <c r="G271" s="34" t="str">
        <f>IFERROR(INDEX(BRL!$E:$E,MATCH('IC-Br'!$A271,BRL!$A:$A,0)),"")</f>
        <v/>
      </c>
      <c r="H271" s="2" t="str">
        <f t="shared" si="15"/>
        <v/>
      </c>
    </row>
    <row r="272" spans="1:8" x14ac:dyDescent="0.25">
      <c r="A272" s="1">
        <f t="shared" si="16"/>
        <v>43952</v>
      </c>
      <c r="B272" s="37">
        <f>IFERROR(INDEX([1]IC_br!$B:$B,MATCH($A272,[1]IC_br!$A:$A,0)),"")</f>
        <v>225.52</v>
      </c>
      <c r="C272" s="6">
        <f t="shared" si="17"/>
        <v>9.1472267931468352</v>
      </c>
      <c r="D272" s="2">
        <f>INDEX(Meta!B:B,MATCH('IC-Br'!$A272,Meta!A:A,0))</f>
        <v>4</v>
      </c>
      <c r="E272" s="13">
        <v>0</v>
      </c>
      <c r="F272" s="2">
        <f t="shared" si="14"/>
        <v>9.1472267931468352</v>
      </c>
      <c r="G272" s="34" t="str">
        <f>IFERROR(INDEX(BRL!$E:$E,MATCH('IC-Br'!$A272,BRL!$A:$A,0)),"")</f>
        <v/>
      </c>
      <c r="H272" s="2" t="str">
        <f t="shared" si="15"/>
        <v/>
      </c>
    </row>
    <row r="273" spans="1:8" x14ac:dyDescent="0.25">
      <c r="A273" s="1">
        <f t="shared" si="16"/>
        <v>43983</v>
      </c>
      <c r="B273" s="37">
        <f>IFERROR(INDEX([1]IC_br!$B:$B,MATCH($A273,[1]IC_br!$A:$A,0)),"")</f>
        <v>214.57</v>
      </c>
      <c r="C273" s="6">
        <f t="shared" si="17"/>
        <v>8.5221525389439492</v>
      </c>
      <c r="D273" s="2">
        <f>INDEX(Meta!B:B,MATCH('IC-Br'!$A273,Meta!A:A,0))</f>
        <v>4</v>
      </c>
      <c r="E273" s="13">
        <v>0</v>
      </c>
      <c r="F273" s="2">
        <f t="shared" si="14"/>
        <v>8.5221525389439492</v>
      </c>
      <c r="G273" s="34" t="str">
        <f>IFERROR(INDEX(BRL!$E:$E,MATCH('IC-Br'!$A273,BRL!$A:$A,0)),"")</f>
        <v/>
      </c>
      <c r="H273" s="2" t="str">
        <f t="shared" si="15"/>
        <v/>
      </c>
    </row>
    <row r="274" spans="1:8" x14ac:dyDescent="0.25">
      <c r="A274" s="1">
        <f t="shared" si="16"/>
        <v>44013</v>
      </c>
      <c r="B274" s="37">
        <f>IFERROR(INDEX([1]IC_br!$B:$B,MATCH($A274,[1]IC_br!$A:$A,0)),"")</f>
        <v>229.77</v>
      </c>
      <c r="C274" s="6">
        <f t="shared" si="17"/>
        <v>14.421592550171813</v>
      </c>
      <c r="D274" s="2">
        <f>INDEX(Meta!B:B,MATCH('IC-Br'!$A274,Meta!A:A,0))</f>
        <v>4</v>
      </c>
      <c r="E274" s="13">
        <v>0</v>
      </c>
      <c r="F274" s="2">
        <f t="shared" si="14"/>
        <v>14.421592550171813</v>
      </c>
      <c r="G274" s="34" t="str">
        <f>IFERROR(INDEX(BRL!$E:$E,MATCH('IC-Br'!$A274,BRL!$A:$A,0)),"")</f>
        <v/>
      </c>
      <c r="H274" s="2" t="str">
        <f t="shared" si="15"/>
        <v/>
      </c>
    </row>
    <row r="275" spans="1:8" x14ac:dyDescent="0.25">
      <c r="A275" s="1">
        <f t="shared" si="16"/>
        <v>44044</v>
      </c>
      <c r="B275" s="37">
        <f>IFERROR(INDEX([1]IC_br!$B:$B,MATCH($A275,[1]IC_br!$A:$A,0)),"")</f>
        <v>251.34</v>
      </c>
      <c r="C275" s="6">
        <f t="shared" si="17"/>
        <v>11.449095423909196</v>
      </c>
      <c r="D275" s="2">
        <f>INDEX(Meta!B:B,MATCH('IC-Br'!$A275,Meta!A:A,0))</f>
        <v>4</v>
      </c>
      <c r="E275" s="13">
        <v>0</v>
      </c>
      <c r="F275" s="2">
        <f t="shared" ref="F275:F303" si="18">IFERROR(C275-E275,"")</f>
        <v>11.449095423909196</v>
      </c>
      <c r="G275" s="34" t="str">
        <f>IFERROR(INDEX(BRL!$E:$E,MATCH('IC-Br'!$A275,BRL!$A:$A,0)),"")</f>
        <v/>
      </c>
      <c r="H275" s="2" t="str">
        <f t="shared" ref="H275:H338" si="19">IFERROR(F275-G275,"")</f>
        <v/>
      </c>
    </row>
    <row r="276" spans="1:8" x14ac:dyDescent="0.25">
      <c r="A276" s="1">
        <f t="shared" si="16"/>
        <v>44075</v>
      </c>
      <c r="B276" s="37">
        <f>IFERROR(INDEX([1]IC_br!$B:$B,MATCH($A276,[1]IC_br!$A:$A,0)),"")</f>
        <v>252.69</v>
      </c>
      <c r="C276" s="6">
        <f t="shared" si="17"/>
        <v>17.765764086312164</v>
      </c>
      <c r="D276" s="2">
        <f>INDEX(Meta!B:B,MATCH('IC-Br'!$A276,Meta!A:A,0))</f>
        <v>4</v>
      </c>
      <c r="E276" s="13">
        <v>0</v>
      </c>
      <c r="F276" s="2">
        <f t="shared" si="18"/>
        <v>17.765764086312164</v>
      </c>
      <c r="G276" s="34" t="str">
        <f>IFERROR(INDEX(BRL!$E:$E,MATCH('IC-Br'!$A276,BRL!$A:$A,0)),"")</f>
        <v/>
      </c>
      <c r="H276" s="2" t="str">
        <f t="shared" si="19"/>
        <v/>
      </c>
    </row>
    <row r="277" spans="1:8" x14ac:dyDescent="0.25">
      <c r="A277" s="1">
        <f t="shared" si="16"/>
        <v>44105</v>
      </c>
      <c r="B277" s="37">
        <f>IFERROR(INDEX([1]IC_br!$B:$B,MATCH($A277,[1]IC_br!$A:$A,0)),"")</f>
        <v>266.69</v>
      </c>
      <c r="C277" s="6">
        <f t="shared" si="17"/>
        <v>16.068242155198664</v>
      </c>
      <c r="D277" s="2">
        <f>INDEX(Meta!B:B,MATCH('IC-Br'!$A277,Meta!A:A,0))</f>
        <v>4</v>
      </c>
      <c r="E277" s="13">
        <v>0</v>
      </c>
      <c r="F277" s="2">
        <f t="shared" si="18"/>
        <v>16.068242155198664</v>
      </c>
      <c r="G277" s="34" t="str">
        <f>IFERROR(INDEX(BRL!$E:$E,MATCH('IC-Br'!$A277,BRL!$A:$A,0)),"")</f>
        <v/>
      </c>
      <c r="H277" s="2" t="str">
        <f t="shared" si="19"/>
        <v/>
      </c>
    </row>
    <row r="278" spans="1:8" x14ac:dyDescent="0.25">
      <c r="A278" s="1">
        <f t="shared" si="16"/>
        <v>44136</v>
      </c>
      <c r="B278" s="37">
        <f>IFERROR(INDEX([1]IC_br!$B:$B,MATCH($A278,[1]IC_br!$A:$A,0)),"")</f>
        <v>267</v>
      </c>
      <c r="C278" s="6">
        <f t="shared" si="17"/>
        <v>6.2306039627596066</v>
      </c>
      <c r="D278" s="2">
        <f>INDEX(Meta!B:B,MATCH('IC-Br'!$A278,Meta!A:A,0))</f>
        <v>4</v>
      </c>
      <c r="E278" s="13">
        <v>0</v>
      </c>
      <c r="F278" s="2">
        <f t="shared" si="18"/>
        <v>6.2306039627596066</v>
      </c>
      <c r="G278" s="34" t="str">
        <f>IFERROR(INDEX(BRL!$E:$E,MATCH('IC-Br'!$A278,BRL!$A:$A,0)),"")</f>
        <v/>
      </c>
      <c r="H278" s="2" t="str">
        <f t="shared" si="19"/>
        <v/>
      </c>
    </row>
    <row r="279" spans="1:8" x14ac:dyDescent="0.25">
      <c r="A279" s="1">
        <f t="shared" si="16"/>
        <v>44166</v>
      </c>
      <c r="B279" s="37">
        <f>IFERROR(INDEX([1]IC_br!$B:$B,MATCH($A279,[1]IC_br!$A:$A,0)),"")</f>
        <v>263.38</v>
      </c>
      <c r="C279" s="6">
        <f t="shared" si="17"/>
        <v>4.2304800348252902</v>
      </c>
      <c r="D279" s="2">
        <f>INDEX(Meta!B:B,MATCH('IC-Br'!$A279,Meta!A:A,0))</f>
        <v>4</v>
      </c>
      <c r="E279" s="13">
        <v>0</v>
      </c>
      <c r="F279" s="2">
        <f t="shared" si="18"/>
        <v>4.2304800348252902</v>
      </c>
      <c r="G279" s="34" t="str">
        <f>IFERROR(INDEX(BRL!$E:$E,MATCH('IC-Br'!$A279,BRL!$A:$A,0)),"")</f>
        <v/>
      </c>
      <c r="H279" s="2" t="str">
        <f t="shared" si="19"/>
        <v/>
      </c>
    </row>
    <row r="280" spans="1:8" x14ac:dyDescent="0.25">
      <c r="A280" s="1">
        <f t="shared" ref="A280:A303" si="20">EDATE(A279,1)</f>
        <v>44197</v>
      </c>
      <c r="B280" s="37">
        <f>IFERROR(INDEX([1]IC_br!$B:$B,MATCH($A280,[1]IC_br!$A:$A,0)),"")</f>
        <v>291.18</v>
      </c>
      <c r="C280" s="6">
        <f t="shared" si="17"/>
        <v>9.1829464921819426</v>
      </c>
      <c r="D280" s="2">
        <f>INDEX(Meta!B:B,MATCH('IC-Br'!$A280,Meta!A:A,0))</f>
        <v>3.75</v>
      </c>
      <c r="E280" s="13">
        <v>0</v>
      </c>
      <c r="F280" s="2">
        <f t="shared" si="18"/>
        <v>9.1829464921819426</v>
      </c>
      <c r="G280" s="34" t="str">
        <f>IFERROR(INDEX(BRL!$E:$E,MATCH('IC-Br'!$A280,BRL!$A:$A,0)),"")</f>
        <v/>
      </c>
      <c r="H280" s="2" t="str">
        <f t="shared" si="19"/>
        <v/>
      </c>
    </row>
    <row r="281" spans="1:8" x14ac:dyDescent="0.25">
      <c r="A281" s="1">
        <f t="shared" si="20"/>
        <v>44228</v>
      </c>
      <c r="B281" s="37">
        <f>IFERROR(INDEX([1]IC_br!$B:$B,MATCH($A281,[1]IC_br!$A:$A,0)),"")</f>
        <v>311.64999999999998</v>
      </c>
      <c r="C281" s="6">
        <f t="shared" si="17"/>
        <v>16.722846441947546</v>
      </c>
      <c r="D281" s="2">
        <f>INDEX(Meta!B:B,MATCH('IC-Br'!$A281,Meta!A:A,0))</f>
        <v>3.75</v>
      </c>
      <c r="E281" s="13">
        <v>0</v>
      </c>
      <c r="F281" s="2">
        <f t="shared" si="18"/>
        <v>16.722846441947546</v>
      </c>
      <c r="G281" s="34" t="str">
        <f>IFERROR(INDEX(BRL!$E:$E,MATCH('IC-Br'!$A281,BRL!$A:$A,0)),"")</f>
        <v/>
      </c>
      <c r="H281" s="2" t="str">
        <f t="shared" si="19"/>
        <v/>
      </c>
    </row>
    <row r="282" spans="1:8" x14ac:dyDescent="0.25">
      <c r="A282" s="1">
        <f t="shared" si="20"/>
        <v>44256</v>
      </c>
      <c r="B282" s="37">
        <f>IFERROR(INDEX([1]IC_br!$B:$B,MATCH($A282,[1]IC_br!$A:$A,0)),"")</f>
        <v>328.22</v>
      </c>
      <c r="C282" s="6">
        <f t="shared" si="17"/>
        <v>24.618422051788301</v>
      </c>
      <c r="D282" s="2">
        <f>INDEX(Meta!B:B,MATCH('IC-Br'!$A282,Meta!A:A,0))</f>
        <v>3.75</v>
      </c>
      <c r="E282" s="13">
        <v>0</v>
      </c>
      <c r="F282" s="2">
        <f t="shared" si="18"/>
        <v>24.618422051788301</v>
      </c>
      <c r="G282" s="34" t="str">
        <f>IFERROR(INDEX(BRL!$E:$E,MATCH('IC-Br'!$A282,BRL!$A:$A,0)),"")</f>
        <v/>
      </c>
      <c r="H282" s="2" t="str">
        <f t="shared" si="19"/>
        <v/>
      </c>
    </row>
    <row r="283" spans="1:8" x14ac:dyDescent="0.25">
      <c r="A283" s="1">
        <f t="shared" si="20"/>
        <v>44287</v>
      </c>
      <c r="B283" s="37">
        <f>IFERROR(INDEX([1]IC_br!$B:$B,MATCH($A283,[1]IC_br!$A:$A,0)),"")</f>
        <v>332.2</v>
      </c>
      <c r="C283" s="6">
        <f t="shared" si="17"/>
        <v>14.08750601002815</v>
      </c>
      <c r="D283" s="2">
        <f>INDEX(Meta!B:B,MATCH('IC-Br'!$A283,Meta!A:A,0))</f>
        <v>3.75</v>
      </c>
      <c r="E283" s="13">
        <v>0</v>
      </c>
      <c r="F283" s="2">
        <f t="shared" si="18"/>
        <v>14.08750601002815</v>
      </c>
      <c r="G283" s="34" t="str">
        <f>IFERROR(INDEX(BRL!$E:$E,MATCH('IC-Br'!$A283,BRL!$A:$A,0)),"")</f>
        <v/>
      </c>
      <c r="H283" s="2" t="str">
        <f t="shared" si="19"/>
        <v/>
      </c>
    </row>
    <row r="284" spans="1:8" x14ac:dyDescent="0.25">
      <c r="A284" s="1">
        <f t="shared" si="20"/>
        <v>44317</v>
      </c>
      <c r="B284" s="37">
        <f>IFERROR(INDEX([1]IC_br!$B:$B,MATCH($A284,[1]IC_br!$A:$A,0)),"")</f>
        <v>335.87</v>
      </c>
      <c r="C284" s="6">
        <f t="shared" si="17"/>
        <v>7.7715385849510765</v>
      </c>
      <c r="D284" s="2">
        <f>INDEX(Meta!B:B,MATCH('IC-Br'!$A284,Meta!A:A,0))</f>
        <v>3.75</v>
      </c>
      <c r="E284" s="13">
        <v>0</v>
      </c>
      <c r="F284" s="2">
        <f t="shared" si="18"/>
        <v>7.7715385849510765</v>
      </c>
      <c r="G284" s="34" t="str">
        <f>IFERROR(INDEX(BRL!$E:$E,MATCH('IC-Br'!$A284,BRL!$A:$A,0)),"")</f>
        <v/>
      </c>
      <c r="H284" s="2" t="str">
        <f t="shared" si="19"/>
        <v/>
      </c>
    </row>
    <row r="285" spans="1:8" x14ac:dyDescent="0.25">
      <c r="A285" s="1">
        <f t="shared" si="20"/>
        <v>44348</v>
      </c>
      <c r="B285" s="37">
        <f>IFERROR(INDEX([1]IC_br!$B:$B,MATCH($A285,[1]IC_br!$A:$A,0)),"")</f>
        <v>323.94</v>
      </c>
      <c r="C285" s="6">
        <f t="shared" si="17"/>
        <v>-1.3040034123453892</v>
      </c>
      <c r="D285" s="2">
        <f>INDEX(Meta!B:B,MATCH('IC-Br'!$A285,Meta!A:A,0))</f>
        <v>3.75</v>
      </c>
      <c r="E285" s="13">
        <v>0</v>
      </c>
      <c r="F285" s="2">
        <f t="shared" si="18"/>
        <v>-1.3040034123453892</v>
      </c>
      <c r="G285" s="34" t="str">
        <f>IFERROR(INDEX(BRL!$E:$E,MATCH('IC-Br'!$A285,BRL!$A:$A,0)),"")</f>
        <v/>
      </c>
      <c r="H285" s="2" t="str">
        <f t="shared" si="19"/>
        <v/>
      </c>
    </row>
    <row r="286" spans="1:8" x14ac:dyDescent="0.25">
      <c r="A286" s="1">
        <f t="shared" si="20"/>
        <v>44378</v>
      </c>
      <c r="B286" s="37">
        <f>IFERROR(INDEX([1]IC_br!$B:$B,MATCH($A286,[1]IC_br!$A:$A,0)),"")</f>
        <v>340.69</v>
      </c>
      <c r="C286" s="6">
        <f t="shared" si="17"/>
        <v>2.5556893437688188</v>
      </c>
      <c r="D286" s="2">
        <f>INDEX(Meta!B:B,MATCH('IC-Br'!$A286,Meta!A:A,0))</f>
        <v>3.75</v>
      </c>
      <c r="E286" s="13">
        <v>0</v>
      </c>
      <c r="F286" s="2">
        <f t="shared" si="18"/>
        <v>2.5556893437688188</v>
      </c>
      <c r="G286" s="34" t="str">
        <f>IFERROR(INDEX(BRL!$E:$E,MATCH('IC-Br'!$A286,BRL!$A:$A,0)),"")</f>
        <v/>
      </c>
      <c r="H286" s="2" t="str">
        <f t="shared" si="19"/>
        <v/>
      </c>
    </row>
    <row r="287" spans="1:8" x14ac:dyDescent="0.25">
      <c r="A287" s="1">
        <f t="shared" si="20"/>
        <v>44409</v>
      </c>
      <c r="B287" s="37">
        <f>IFERROR(INDEX([1]IC_br!$B:$B,MATCH($A287,[1]IC_br!$A:$A,0)),"")</f>
        <v>352.27</v>
      </c>
      <c r="C287" s="6">
        <f t="shared" si="17"/>
        <v>4.8828415756096089</v>
      </c>
      <c r="D287" s="2">
        <f>INDEX(Meta!B:B,MATCH('IC-Br'!$A287,Meta!A:A,0))</f>
        <v>3.75</v>
      </c>
      <c r="E287" s="13">
        <v>0</v>
      </c>
      <c r="F287" s="2">
        <f t="shared" si="18"/>
        <v>4.8828415756096089</v>
      </c>
      <c r="G287" s="34" t="str">
        <f>IFERROR(INDEX(BRL!$E:$E,MATCH('IC-Br'!$A287,BRL!$A:$A,0)),"")</f>
        <v/>
      </c>
      <c r="H287" s="2" t="str">
        <f t="shared" si="19"/>
        <v/>
      </c>
    </row>
    <row r="288" spans="1:8" x14ac:dyDescent="0.25">
      <c r="A288" s="1">
        <f t="shared" si="20"/>
        <v>44440</v>
      </c>
      <c r="B288" s="37">
        <f>IFERROR(INDEX([1]IC_br!$B:$B,MATCH($A288,[1]IC_br!$A:$A,0)),"")</f>
        <v>360.47</v>
      </c>
      <c r="C288" s="6">
        <f t="shared" si="17"/>
        <v>11.276779650552582</v>
      </c>
      <c r="D288" s="2">
        <f>INDEX(Meta!B:B,MATCH('IC-Br'!$A288,Meta!A:A,0))</f>
        <v>3.75</v>
      </c>
      <c r="E288" s="13">
        <v>0</v>
      </c>
      <c r="F288" s="2">
        <f t="shared" si="18"/>
        <v>11.276779650552582</v>
      </c>
      <c r="G288" s="34" t="str">
        <f>IFERROR(INDEX(BRL!$E:$E,MATCH('IC-Br'!$A288,BRL!$A:$A,0)),"")</f>
        <v/>
      </c>
      <c r="H288" s="2" t="str">
        <f t="shared" si="19"/>
        <v/>
      </c>
    </row>
    <row r="289" spans="1:8" x14ac:dyDescent="0.25">
      <c r="A289" s="1">
        <f t="shared" si="20"/>
        <v>44470</v>
      </c>
      <c r="B289" s="37">
        <f>IFERROR(INDEX([1]IC_br!$B:$B,MATCH($A289,[1]IC_br!$A:$A,0)),"")</f>
        <v>401.15</v>
      </c>
      <c r="C289" s="6">
        <f t="shared" si="17"/>
        <v>17.746338313422761</v>
      </c>
      <c r="D289" s="2">
        <f>INDEX(Meta!B:B,MATCH('IC-Br'!$A289,Meta!A:A,0))</f>
        <v>3.75</v>
      </c>
      <c r="E289" s="13">
        <v>0</v>
      </c>
      <c r="F289" s="2">
        <f t="shared" si="18"/>
        <v>17.746338313422761</v>
      </c>
      <c r="G289" s="34" t="str">
        <f>IFERROR(INDEX(BRL!$E:$E,MATCH('IC-Br'!$A289,BRL!$A:$A,0)),"")</f>
        <v/>
      </c>
      <c r="H289" s="2" t="str">
        <f t="shared" si="19"/>
        <v/>
      </c>
    </row>
    <row r="290" spans="1:8" x14ac:dyDescent="0.25">
      <c r="A290" s="1">
        <f t="shared" si="20"/>
        <v>44501</v>
      </c>
      <c r="B290" s="37">
        <f>IFERROR(INDEX([1]IC_br!$B:$B,MATCH($A290,[1]IC_br!$A:$A,0)),"")</f>
        <v>399.81</v>
      </c>
      <c r="C290" s="6">
        <f t="shared" si="17"/>
        <v>13.49533028642802</v>
      </c>
      <c r="D290" s="2">
        <f>INDEX(Meta!B:B,MATCH('IC-Br'!$A290,Meta!A:A,0))</f>
        <v>3.75</v>
      </c>
      <c r="E290" s="13">
        <v>0</v>
      </c>
      <c r="F290" s="2">
        <f t="shared" si="18"/>
        <v>13.49533028642802</v>
      </c>
      <c r="G290" s="34" t="str">
        <f>IFERROR(INDEX(BRL!$E:$E,MATCH('IC-Br'!$A290,BRL!$A:$A,0)),"")</f>
        <v/>
      </c>
      <c r="H290" s="2" t="str">
        <f t="shared" si="19"/>
        <v/>
      </c>
    </row>
    <row r="291" spans="1:8" x14ac:dyDescent="0.25">
      <c r="A291" s="1">
        <f t="shared" si="20"/>
        <v>44531</v>
      </c>
      <c r="B291" s="37">
        <f>IFERROR(INDEX([1]IC_br!$B:$B,MATCH($A291,[1]IC_br!$A:$A,0)),"")</f>
        <v>396.96</v>
      </c>
      <c r="C291" s="6">
        <f t="shared" si="17"/>
        <v>10.122895109163021</v>
      </c>
      <c r="D291" s="2">
        <f>INDEX(Meta!B:B,MATCH('IC-Br'!$A291,Meta!A:A,0))</f>
        <v>3.75</v>
      </c>
      <c r="E291" s="13">
        <v>0</v>
      </c>
      <c r="F291" s="2">
        <f t="shared" si="18"/>
        <v>10.122895109163021</v>
      </c>
      <c r="G291" s="34" t="str">
        <f>IFERROR(INDEX(BRL!$E:$E,MATCH('IC-Br'!$A291,BRL!$A:$A,0)),"")</f>
        <v/>
      </c>
      <c r="H291" s="2" t="str">
        <f t="shared" si="19"/>
        <v/>
      </c>
    </row>
    <row r="292" spans="1:8" x14ac:dyDescent="0.25">
      <c r="A292" s="1">
        <f t="shared" si="20"/>
        <v>44562</v>
      </c>
      <c r="B292" s="37">
        <f>IFERROR(INDEX([1]IC_br!$B:$B,MATCH($A292,[1]IC_br!$A:$A,0)),"")</f>
        <v>408.84</v>
      </c>
      <c r="C292" s="6">
        <f t="shared" si="17"/>
        <v>1.9169886576093642</v>
      </c>
      <c r="D292" s="2">
        <f>INDEX(Meta!B:B,MATCH('IC-Br'!$A292,Meta!A:A,0))</f>
        <v>3.5</v>
      </c>
      <c r="E292" s="13">
        <v>0</v>
      </c>
      <c r="F292" s="2">
        <f t="shared" si="18"/>
        <v>1.9169886576093642</v>
      </c>
      <c r="G292" s="34" t="str">
        <f>IFERROR(INDEX(BRL!$E:$E,MATCH('IC-Br'!$A292,BRL!$A:$A,0)),"")</f>
        <v/>
      </c>
      <c r="H292" s="2" t="str">
        <f t="shared" si="19"/>
        <v/>
      </c>
    </row>
    <row r="293" spans="1:8" x14ac:dyDescent="0.25">
      <c r="A293" s="1">
        <f t="shared" si="20"/>
        <v>44593</v>
      </c>
      <c r="B293" s="37">
        <f>IFERROR(INDEX([1]IC_br!$B:$B,MATCH($A293,[1]IC_br!$A:$A,0)),"")</f>
        <v>405.63</v>
      </c>
      <c r="C293" s="6">
        <f t="shared" si="17"/>
        <v>1.4556914534403775</v>
      </c>
      <c r="D293" s="2">
        <f>INDEX(Meta!B:B,MATCH('IC-Br'!$A293,Meta!A:A,0))</f>
        <v>3.5</v>
      </c>
      <c r="E293" s="13">
        <v>0</v>
      </c>
      <c r="F293" s="2">
        <f t="shared" si="18"/>
        <v>1.4556914534403775</v>
      </c>
      <c r="G293" s="34" t="str">
        <f>IFERROR(INDEX(BRL!$E:$E,MATCH('IC-Br'!$A293,BRL!$A:$A,0)),"")</f>
        <v/>
      </c>
      <c r="H293" s="2" t="str">
        <f t="shared" si="19"/>
        <v/>
      </c>
    </row>
    <row r="294" spans="1:8" x14ac:dyDescent="0.25">
      <c r="A294" s="1">
        <f t="shared" si="20"/>
        <v>44621</v>
      </c>
      <c r="B294" s="37">
        <f>IFERROR(INDEX([1]IC_br!$B:$B,MATCH($A294,[1]IC_br!$A:$A,0)),"")</f>
        <v>423.39</v>
      </c>
      <c r="C294" s="6">
        <f t="shared" si="17"/>
        <v>6.6581015719467951</v>
      </c>
      <c r="D294" s="2">
        <f>INDEX(Meta!B:B,MATCH('IC-Br'!$A294,Meta!A:A,0))</f>
        <v>3.5</v>
      </c>
      <c r="E294" s="13">
        <v>0</v>
      </c>
      <c r="F294" s="2">
        <f t="shared" si="18"/>
        <v>6.6581015719467951</v>
      </c>
      <c r="G294" s="34" t="str">
        <f>IFERROR(INDEX(BRL!$E:$E,MATCH('IC-Br'!$A294,BRL!$A:$A,0)),"")</f>
        <v/>
      </c>
      <c r="H294" s="2" t="str">
        <f t="shared" si="19"/>
        <v/>
      </c>
    </row>
    <row r="295" spans="1:8" x14ac:dyDescent="0.25">
      <c r="A295" s="1">
        <f t="shared" si="20"/>
        <v>44652</v>
      </c>
      <c r="B295" s="37">
        <f>IFERROR(INDEX([1]IC_br!$B:$B,MATCH($A295,[1]IC_br!$A:$A,0)),"")</f>
        <v>418.63</v>
      </c>
      <c r="C295" s="6">
        <f t="shared" si="17"/>
        <v>2.3945797867136243</v>
      </c>
      <c r="D295" s="2">
        <f>INDEX(Meta!B:B,MATCH('IC-Br'!$A295,Meta!A:A,0))</f>
        <v>3.5</v>
      </c>
      <c r="E295" s="13">
        <v>0</v>
      </c>
      <c r="F295" s="2">
        <f t="shared" si="18"/>
        <v>2.3945797867136243</v>
      </c>
      <c r="G295" s="34" t="str">
        <f>IFERROR(INDEX(BRL!$E:$E,MATCH('IC-Br'!$A295,BRL!$A:$A,0)),"")</f>
        <v/>
      </c>
      <c r="H295" s="2" t="str">
        <f t="shared" si="19"/>
        <v/>
      </c>
    </row>
    <row r="296" spans="1:8" x14ac:dyDescent="0.25">
      <c r="A296" s="1">
        <f t="shared" si="20"/>
        <v>44682</v>
      </c>
      <c r="B296" s="37">
        <f>IFERROR(INDEX([1]IC_br!$B:$B,MATCH($A296,[1]IC_br!$A:$A,0)),"")</f>
        <v>432.11</v>
      </c>
      <c r="C296" s="6">
        <f t="shared" si="17"/>
        <v>6.5281167566501486</v>
      </c>
      <c r="D296" s="2">
        <f>INDEX(Meta!B:B,MATCH('IC-Br'!$A296,Meta!A:A,0))</f>
        <v>3.5</v>
      </c>
      <c r="E296" s="13">
        <v>0</v>
      </c>
      <c r="F296" s="2">
        <f t="shared" si="18"/>
        <v>6.5281167566501486</v>
      </c>
      <c r="G296" s="34" t="str">
        <f>IFERROR(INDEX(BRL!$E:$E,MATCH('IC-Br'!$A296,BRL!$A:$A,0)),"")</f>
        <v/>
      </c>
      <c r="H296" s="2" t="str">
        <f t="shared" si="19"/>
        <v/>
      </c>
    </row>
    <row r="297" spans="1:8" x14ac:dyDescent="0.25">
      <c r="A297" s="1">
        <f t="shared" si="20"/>
        <v>44713</v>
      </c>
      <c r="B297" s="37">
        <f>IFERROR(INDEX([1]IC_br!$B:$B,MATCH($A297,[1]IC_br!$A:$A,0)),"")</f>
        <v>428.02</v>
      </c>
      <c r="C297" s="6">
        <f t="shared" si="17"/>
        <v>1.0935544061031255</v>
      </c>
      <c r="D297" s="2">
        <f>INDEX(Meta!B:B,MATCH('IC-Br'!$A297,Meta!A:A,0))</f>
        <v>3.5</v>
      </c>
      <c r="E297" s="13">
        <v>0</v>
      </c>
      <c r="F297" s="2">
        <f t="shared" si="18"/>
        <v>1.0935544061031255</v>
      </c>
      <c r="G297" s="34" t="str">
        <f>IFERROR(INDEX(BRL!$E:$E,MATCH('IC-Br'!$A297,BRL!$A:$A,0)),"")</f>
        <v/>
      </c>
      <c r="H297" s="2" t="str">
        <f t="shared" si="19"/>
        <v/>
      </c>
    </row>
    <row r="298" spans="1:8" x14ac:dyDescent="0.25">
      <c r="A298" s="1">
        <f t="shared" si="20"/>
        <v>44743</v>
      </c>
      <c r="B298" s="37">
        <f>IFERROR(INDEX([1]IC_br!$B:$B,MATCH($A298,[1]IC_br!$A:$A,0)),"")</f>
        <v>417.62</v>
      </c>
      <c r="C298" s="6">
        <f t="shared" si="17"/>
        <v>-0.24126316795261005</v>
      </c>
      <c r="D298" s="2">
        <f>INDEX(Meta!B:B,MATCH('IC-Br'!$A298,Meta!A:A,0))</f>
        <v>3.5</v>
      </c>
      <c r="E298" s="13">
        <v>0</v>
      </c>
      <c r="F298" s="2">
        <f t="shared" si="18"/>
        <v>-0.24126316795261005</v>
      </c>
      <c r="G298" s="34" t="str">
        <f>IFERROR(INDEX(BRL!$E:$E,MATCH('IC-Br'!$A298,BRL!$A:$A,0)),"")</f>
        <v/>
      </c>
      <c r="H298" s="2" t="str">
        <f t="shared" si="19"/>
        <v/>
      </c>
    </row>
    <row r="299" spans="1:8" x14ac:dyDescent="0.25">
      <c r="A299" s="1">
        <f t="shared" si="20"/>
        <v>44774</v>
      </c>
      <c r="B299" s="37">
        <f>IFERROR(INDEX([1]IC_br!$B:$B,MATCH($A299,[1]IC_br!$A:$A,0)),"")</f>
        <v>414.63</v>
      </c>
      <c r="C299" s="6">
        <f t="shared" si="17"/>
        <v>-4.0452662516488935</v>
      </c>
      <c r="D299" s="2">
        <f>INDEX(Meta!B:B,MATCH('IC-Br'!$A299,Meta!A:A,0))</f>
        <v>3.5</v>
      </c>
      <c r="E299" s="13">
        <v>0</v>
      </c>
      <c r="F299" s="2">
        <f t="shared" si="18"/>
        <v>-4.0452662516488935</v>
      </c>
      <c r="G299" s="34" t="str">
        <f>IFERROR(INDEX(BRL!$E:$E,MATCH('IC-Br'!$A299,BRL!$A:$A,0)),"")</f>
        <v/>
      </c>
      <c r="H299" s="2" t="str">
        <f t="shared" si="19"/>
        <v/>
      </c>
    </row>
    <row r="300" spans="1:8" x14ac:dyDescent="0.25">
      <c r="A300" s="1">
        <f t="shared" si="20"/>
        <v>44805</v>
      </c>
      <c r="B300" s="37">
        <f>IFERROR(INDEX([1]IC_br!$B:$B,MATCH($A300,[1]IC_br!$A:$A,0)),"")</f>
        <v>408.91</v>
      </c>
      <c r="C300" s="6">
        <f t="shared" si="17"/>
        <v>-4.4647446381010152</v>
      </c>
      <c r="D300" s="2">
        <f>INDEX(Meta!B:B,MATCH('IC-Br'!$A300,Meta!A:A,0))</f>
        <v>3.5</v>
      </c>
      <c r="E300" s="13">
        <v>0</v>
      </c>
      <c r="F300" s="2">
        <f t="shared" si="18"/>
        <v>-4.4647446381010152</v>
      </c>
      <c r="G300" s="34" t="str">
        <f>IFERROR(INDEX(BRL!$E:$E,MATCH('IC-Br'!$A300,BRL!$A:$A,0)),"")</f>
        <v/>
      </c>
      <c r="H300" s="2" t="str">
        <f t="shared" si="19"/>
        <v/>
      </c>
    </row>
    <row r="301" spans="1:8" x14ac:dyDescent="0.25">
      <c r="A301" s="1">
        <f t="shared" si="20"/>
        <v>44835</v>
      </c>
      <c r="B301" s="37">
        <f>IFERROR(INDEX([1]IC_br!$B:$B,MATCH($A301,[1]IC_br!$A:$A,0)),"")</f>
        <v>394.52</v>
      </c>
      <c r="C301" s="6">
        <f t="shared" si="17"/>
        <v>-5.5313442842775729</v>
      </c>
      <c r="D301" s="2">
        <f>INDEX(Meta!B:B,MATCH('IC-Br'!$A301,Meta!A:A,0))</f>
        <v>3.5</v>
      </c>
      <c r="E301" s="13">
        <v>0</v>
      </c>
      <c r="F301" s="2">
        <f t="shared" si="18"/>
        <v>-5.5313442842775729</v>
      </c>
      <c r="G301" s="34" t="str">
        <f>IFERROR(INDEX(BRL!$E:$E,MATCH('IC-Br'!$A301,BRL!$A:$A,0)),"")</f>
        <v/>
      </c>
      <c r="H301" s="2" t="str">
        <f t="shared" si="19"/>
        <v/>
      </c>
    </row>
    <row r="302" spans="1:8" x14ac:dyDescent="0.25">
      <c r="A302" s="1">
        <f t="shared" si="20"/>
        <v>44866</v>
      </c>
      <c r="B302" s="37">
        <f>IFERROR(INDEX([1]IC_br!$B:$B,MATCH($A302,[1]IC_br!$A:$A,0)),"")</f>
        <v>399.49</v>
      </c>
      <c r="C302" s="6">
        <f t="shared" si="17"/>
        <v>-3.6514482791886738</v>
      </c>
      <c r="D302" s="2">
        <f>INDEX(Meta!B:B,MATCH('IC-Br'!$A302,Meta!A:A,0))</f>
        <v>3.5</v>
      </c>
      <c r="E302" s="13">
        <v>0</v>
      </c>
      <c r="F302" s="2">
        <f t="shared" si="18"/>
        <v>-3.6514482791886738</v>
      </c>
      <c r="G302" s="34" t="str">
        <f>IFERROR(INDEX(BRL!$E:$E,MATCH('IC-Br'!$A302,BRL!$A:$A,0)),"")</f>
        <v/>
      </c>
      <c r="H302" s="2" t="str">
        <f t="shared" si="19"/>
        <v/>
      </c>
    </row>
    <row r="303" spans="1:8" x14ac:dyDescent="0.25">
      <c r="A303" s="1">
        <f t="shared" si="20"/>
        <v>44896</v>
      </c>
      <c r="B303" s="37">
        <f>IFERROR(INDEX([1]IC_br!$B:$B,MATCH($A303,[1]IC_br!$A:$A,0)),"")</f>
        <v>390.76</v>
      </c>
      <c r="C303" s="6">
        <f t="shared" si="17"/>
        <v>-4.4386295272798471</v>
      </c>
      <c r="D303" s="2">
        <f>INDEX(Meta!B:B,MATCH('IC-Br'!$A303,Meta!A:A,0))</f>
        <v>3.5</v>
      </c>
      <c r="E303" s="13">
        <v>0</v>
      </c>
      <c r="F303" s="2">
        <f t="shared" si="18"/>
        <v>-4.4386295272798471</v>
      </c>
      <c r="G303" s="34" t="str">
        <f>IFERROR(INDEX(BRL!$E:$E,MATCH('IC-Br'!$A303,BRL!$A:$A,0)),"")</f>
        <v/>
      </c>
      <c r="H303" s="2" t="str">
        <f t="shared" si="19"/>
        <v/>
      </c>
    </row>
    <row r="304" spans="1:8" x14ac:dyDescent="0.25">
      <c r="A304" s="1">
        <f t="shared" ref="A304:A367" si="21">EDATE(A303,1)</f>
        <v>44927</v>
      </c>
      <c r="B304" s="37" t="str">
        <f>IFERROR(INDEX([1]IC_br!$B:$B,MATCH($A304,[1]IC_br!$A:$A,0)),"")</f>
        <v/>
      </c>
      <c r="C304" s="6" t="str">
        <f t="shared" si="17"/>
        <v/>
      </c>
      <c r="D304" s="2">
        <f>INDEX(Meta!B:B,MATCH('IC-Br'!$A304,Meta!A:A,0))</f>
        <v>3.25</v>
      </c>
      <c r="E304" s="13">
        <v>0</v>
      </c>
      <c r="F304" s="2" t="str">
        <f t="shared" ref="F304:F367" si="22">IFERROR(C304-E304,"")</f>
        <v/>
      </c>
      <c r="G304" s="34" t="str">
        <f>IFERROR(INDEX(BRL!$E:$E,MATCH('IC-Br'!$A304,BRL!$A:$A,0)),"")</f>
        <v/>
      </c>
      <c r="H304" s="2" t="str">
        <f t="shared" si="19"/>
        <v/>
      </c>
    </row>
    <row r="305" spans="1:8" x14ac:dyDescent="0.25">
      <c r="A305" s="1">
        <f t="shared" si="21"/>
        <v>44958</v>
      </c>
      <c r="B305" s="37" t="str">
        <f>IFERROR(INDEX([1]IC_br!$B:$B,MATCH($A305,[1]IC_br!$A:$A,0)),"")</f>
        <v/>
      </c>
      <c r="C305" s="6" t="str">
        <f t="shared" si="17"/>
        <v/>
      </c>
      <c r="D305" s="2">
        <f>INDEX(Meta!B:B,MATCH('IC-Br'!$A305,Meta!A:A,0))</f>
        <v>3.25</v>
      </c>
      <c r="E305" s="13">
        <v>0</v>
      </c>
      <c r="F305" s="2" t="str">
        <f t="shared" si="22"/>
        <v/>
      </c>
      <c r="G305" s="34" t="str">
        <f>IFERROR(INDEX(BRL!$E:$E,MATCH('IC-Br'!$A305,BRL!$A:$A,0)),"")</f>
        <v/>
      </c>
      <c r="H305" s="2" t="str">
        <f t="shared" si="19"/>
        <v/>
      </c>
    </row>
    <row r="306" spans="1:8" x14ac:dyDescent="0.25">
      <c r="A306" s="1">
        <f t="shared" si="21"/>
        <v>44986</v>
      </c>
      <c r="B306" s="37" t="str">
        <f>IFERROR(INDEX([1]IC_br!$B:$B,MATCH($A306,[1]IC_br!$A:$A,0)),"")</f>
        <v/>
      </c>
      <c r="C306" s="6" t="str">
        <f t="shared" si="17"/>
        <v/>
      </c>
      <c r="D306" s="2">
        <f>INDEX(Meta!B:B,MATCH('IC-Br'!$A306,Meta!A:A,0))</f>
        <v>3.25</v>
      </c>
      <c r="E306" s="13">
        <v>0</v>
      </c>
      <c r="F306" s="2" t="str">
        <f t="shared" si="22"/>
        <v/>
      </c>
      <c r="G306" s="34" t="str">
        <f>IFERROR(INDEX(BRL!$E:$E,MATCH('IC-Br'!$A306,BRL!$A:$A,0)),"")</f>
        <v/>
      </c>
      <c r="H306" s="2" t="str">
        <f t="shared" si="19"/>
        <v/>
      </c>
    </row>
    <row r="307" spans="1:8" x14ac:dyDescent="0.25">
      <c r="A307" s="1">
        <f t="shared" si="21"/>
        <v>45017</v>
      </c>
      <c r="B307" s="37" t="str">
        <f>IFERROR(INDEX([1]IC_br!$B:$B,MATCH($A307,[1]IC_br!$A:$A,0)),"")</f>
        <v/>
      </c>
      <c r="C307" s="6" t="str">
        <f t="shared" si="17"/>
        <v/>
      </c>
      <c r="D307" s="2">
        <f>INDEX(Meta!B:B,MATCH('IC-Br'!$A307,Meta!A:A,0))</f>
        <v>3.25</v>
      </c>
      <c r="E307" s="13">
        <v>0</v>
      </c>
      <c r="F307" s="2" t="str">
        <f t="shared" si="22"/>
        <v/>
      </c>
      <c r="G307" s="34" t="str">
        <f>IFERROR(INDEX(BRL!$E:$E,MATCH('IC-Br'!$A307,BRL!$A:$A,0)),"")</f>
        <v/>
      </c>
      <c r="H307" s="2" t="str">
        <f t="shared" si="19"/>
        <v/>
      </c>
    </row>
    <row r="308" spans="1:8" x14ac:dyDescent="0.25">
      <c r="A308" s="1">
        <f t="shared" si="21"/>
        <v>45047</v>
      </c>
      <c r="B308" s="37" t="str">
        <f>IFERROR(INDEX([1]IC_br!$B:$B,MATCH($A308,[1]IC_br!$A:$A,0)),"")</f>
        <v/>
      </c>
      <c r="C308" s="6" t="str">
        <f t="shared" si="17"/>
        <v/>
      </c>
      <c r="D308" s="2">
        <f>INDEX(Meta!B:B,MATCH('IC-Br'!$A308,Meta!A:A,0))</f>
        <v>3.25</v>
      </c>
      <c r="E308" s="13">
        <v>0</v>
      </c>
      <c r="F308" s="2" t="str">
        <f t="shared" si="22"/>
        <v/>
      </c>
      <c r="G308" s="34" t="str">
        <f>IFERROR(INDEX(BRL!$E:$E,MATCH('IC-Br'!$A308,BRL!$A:$A,0)),"")</f>
        <v/>
      </c>
      <c r="H308" s="2" t="str">
        <f t="shared" si="19"/>
        <v/>
      </c>
    </row>
    <row r="309" spans="1:8" x14ac:dyDescent="0.25">
      <c r="A309" s="1">
        <f t="shared" si="21"/>
        <v>45078</v>
      </c>
      <c r="B309" s="37" t="str">
        <f>IFERROR(INDEX([1]IC_br!$B:$B,MATCH($A309,[1]IC_br!$A:$A,0)),"")</f>
        <v/>
      </c>
      <c r="C309" s="6" t="str">
        <f t="shared" si="17"/>
        <v/>
      </c>
      <c r="D309" s="2">
        <f>INDEX(Meta!B:B,MATCH('IC-Br'!$A309,Meta!A:A,0))</f>
        <v>3.25</v>
      </c>
      <c r="E309" s="13">
        <v>0</v>
      </c>
      <c r="F309" s="2" t="str">
        <f t="shared" si="22"/>
        <v/>
      </c>
      <c r="G309" s="34" t="str">
        <f>IFERROR(INDEX(BRL!$E:$E,MATCH('IC-Br'!$A309,BRL!$A:$A,0)),"")</f>
        <v/>
      </c>
      <c r="H309" s="2" t="str">
        <f t="shared" si="19"/>
        <v/>
      </c>
    </row>
    <row r="310" spans="1:8" x14ac:dyDescent="0.25">
      <c r="A310" s="1">
        <f t="shared" si="21"/>
        <v>45108</v>
      </c>
      <c r="B310" s="37" t="str">
        <f>IFERROR(INDEX([1]IC_br!$B:$B,MATCH($A310,[1]IC_br!$A:$A,0)),"")</f>
        <v/>
      </c>
      <c r="C310" s="6" t="str">
        <f t="shared" si="17"/>
        <v/>
      </c>
      <c r="D310" s="2">
        <f>INDEX(Meta!B:B,MATCH('IC-Br'!$A310,Meta!A:A,0))</f>
        <v>3.25</v>
      </c>
      <c r="E310" s="13">
        <v>0</v>
      </c>
      <c r="F310" s="2" t="str">
        <f t="shared" si="22"/>
        <v/>
      </c>
      <c r="G310" s="34" t="str">
        <f>IFERROR(INDEX(BRL!$E:$E,MATCH('IC-Br'!$A310,BRL!$A:$A,0)),"")</f>
        <v/>
      </c>
      <c r="H310" s="2" t="str">
        <f t="shared" si="19"/>
        <v/>
      </c>
    </row>
    <row r="311" spans="1:8" x14ac:dyDescent="0.25">
      <c r="A311" s="1">
        <f t="shared" si="21"/>
        <v>45139</v>
      </c>
      <c r="B311" s="37" t="str">
        <f>IFERROR(INDEX([1]IC_br!$B:$B,MATCH($A311,[1]IC_br!$A:$A,0)),"")</f>
        <v/>
      </c>
      <c r="C311" s="6" t="str">
        <f t="shared" si="17"/>
        <v/>
      </c>
      <c r="D311" s="2">
        <f>INDEX(Meta!B:B,MATCH('IC-Br'!$A311,Meta!A:A,0))</f>
        <v>3.25</v>
      </c>
      <c r="E311" s="13">
        <v>0</v>
      </c>
      <c r="F311" s="2" t="str">
        <f t="shared" si="22"/>
        <v/>
      </c>
      <c r="G311" s="34" t="str">
        <f>IFERROR(INDEX(BRL!$E:$E,MATCH('IC-Br'!$A311,BRL!$A:$A,0)),"")</f>
        <v/>
      </c>
      <c r="H311" s="2" t="str">
        <f t="shared" si="19"/>
        <v/>
      </c>
    </row>
    <row r="312" spans="1:8" x14ac:dyDescent="0.25">
      <c r="A312" s="1">
        <f t="shared" si="21"/>
        <v>45170</v>
      </c>
      <c r="B312" s="37" t="str">
        <f>IFERROR(INDEX([1]IC_br!$B:$B,MATCH($A312,[1]IC_br!$A:$A,0)),"")</f>
        <v/>
      </c>
      <c r="C312" s="6" t="str">
        <f t="shared" si="17"/>
        <v/>
      </c>
      <c r="D312" s="2">
        <f>INDEX(Meta!B:B,MATCH('IC-Br'!$A312,Meta!A:A,0))</f>
        <v>3.25</v>
      </c>
      <c r="E312" s="13">
        <v>0</v>
      </c>
      <c r="F312" s="2" t="str">
        <f t="shared" si="22"/>
        <v/>
      </c>
      <c r="G312" s="34" t="str">
        <f>IFERROR(INDEX(BRL!$E:$E,MATCH('IC-Br'!$A312,BRL!$A:$A,0)),"")</f>
        <v/>
      </c>
      <c r="H312" s="2" t="str">
        <f t="shared" si="19"/>
        <v/>
      </c>
    </row>
    <row r="313" spans="1:8" x14ac:dyDescent="0.25">
      <c r="A313" s="1">
        <f t="shared" si="21"/>
        <v>45200</v>
      </c>
      <c r="B313" s="37" t="str">
        <f>IFERROR(INDEX([1]IC_br!$B:$B,MATCH($A313,[1]IC_br!$A:$A,0)),"")</f>
        <v/>
      </c>
      <c r="C313" s="6" t="str">
        <f t="shared" si="17"/>
        <v/>
      </c>
      <c r="D313" s="2">
        <f>INDEX(Meta!B:B,MATCH('IC-Br'!$A313,Meta!A:A,0))</f>
        <v>3.25</v>
      </c>
      <c r="E313" s="13">
        <v>0</v>
      </c>
      <c r="F313" s="2" t="str">
        <f t="shared" si="22"/>
        <v/>
      </c>
      <c r="G313" s="34" t="str">
        <f>IFERROR(INDEX(BRL!$E:$E,MATCH('IC-Br'!$A313,BRL!$A:$A,0)),"")</f>
        <v/>
      </c>
      <c r="H313" s="2" t="str">
        <f t="shared" si="19"/>
        <v/>
      </c>
    </row>
    <row r="314" spans="1:8" x14ac:dyDescent="0.25">
      <c r="A314" s="1">
        <f t="shared" si="21"/>
        <v>45231</v>
      </c>
      <c r="B314" s="37" t="str">
        <f>IFERROR(INDEX([1]IC_br!$B:$B,MATCH($A314,[1]IC_br!$A:$A,0)),"")</f>
        <v/>
      </c>
      <c r="C314" s="6" t="str">
        <f t="shared" si="17"/>
        <v/>
      </c>
      <c r="D314" s="2">
        <f>INDEX(Meta!B:B,MATCH('IC-Br'!$A314,Meta!A:A,0))</f>
        <v>3.25</v>
      </c>
      <c r="E314" s="13">
        <v>0</v>
      </c>
      <c r="F314" s="2" t="str">
        <f t="shared" si="22"/>
        <v/>
      </c>
      <c r="G314" s="34" t="str">
        <f>IFERROR(INDEX(BRL!$E:$E,MATCH('IC-Br'!$A314,BRL!$A:$A,0)),"")</f>
        <v/>
      </c>
      <c r="H314" s="2" t="str">
        <f t="shared" si="19"/>
        <v/>
      </c>
    </row>
    <row r="315" spans="1:8" x14ac:dyDescent="0.25">
      <c r="A315" s="1">
        <f t="shared" si="21"/>
        <v>45261</v>
      </c>
      <c r="B315" s="37" t="str">
        <f>IFERROR(INDEX([1]IC_br!$B:$B,MATCH($A315,[1]IC_br!$A:$A,0)),"")</f>
        <v/>
      </c>
      <c r="C315" s="6" t="str">
        <f t="shared" si="17"/>
        <v/>
      </c>
      <c r="D315" s="2">
        <f>INDEX(Meta!B:B,MATCH('IC-Br'!$A315,Meta!A:A,0))</f>
        <v>3.25</v>
      </c>
      <c r="E315" s="13">
        <v>0</v>
      </c>
      <c r="F315" s="2" t="str">
        <f t="shared" si="22"/>
        <v/>
      </c>
      <c r="G315" s="34" t="str">
        <f>IFERROR(INDEX(BRL!$E:$E,MATCH('IC-Br'!$A315,BRL!$A:$A,0)),"")</f>
        <v/>
      </c>
      <c r="H315" s="2" t="str">
        <f t="shared" si="19"/>
        <v/>
      </c>
    </row>
    <row r="316" spans="1:8" x14ac:dyDescent="0.25">
      <c r="A316" s="1">
        <f t="shared" si="21"/>
        <v>45292</v>
      </c>
      <c r="B316" s="37" t="str">
        <f>IFERROR(INDEX([1]IC_br!$B:$B,MATCH($A316,[1]IC_br!$A:$A,0)),"")</f>
        <v/>
      </c>
      <c r="C316" s="6" t="str">
        <f t="shared" si="17"/>
        <v/>
      </c>
      <c r="D316" s="2">
        <f>INDEX(Meta!B:B,MATCH('IC-Br'!$A316,Meta!A:A,0))</f>
        <v>3</v>
      </c>
      <c r="E316" s="13">
        <v>0</v>
      </c>
      <c r="F316" s="2" t="str">
        <f t="shared" si="22"/>
        <v/>
      </c>
      <c r="G316" s="34" t="str">
        <f>IFERROR(INDEX(BRL!$E:$E,MATCH('IC-Br'!$A316,BRL!$A:$A,0)),"")</f>
        <v/>
      </c>
      <c r="H316" s="2" t="str">
        <f t="shared" si="19"/>
        <v/>
      </c>
    </row>
    <row r="317" spans="1:8" x14ac:dyDescent="0.25">
      <c r="A317" s="1">
        <f t="shared" si="21"/>
        <v>45323</v>
      </c>
      <c r="B317" s="37" t="str">
        <f>IFERROR(INDEX([1]IC_br!$B:$B,MATCH($A317,[1]IC_br!$A:$A,0)),"")</f>
        <v/>
      </c>
      <c r="C317" s="6" t="str">
        <f t="shared" si="17"/>
        <v/>
      </c>
      <c r="D317" s="2">
        <f>INDEX(Meta!B:B,MATCH('IC-Br'!$A317,Meta!A:A,0))</f>
        <v>3</v>
      </c>
      <c r="E317" s="13">
        <v>0</v>
      </c>
      <c r="F317" s="2" t="str">
        <f t="shared" si="22"/>
        <v/>
      </c>
      <c r="G317" s="34" t="str">
        <f>IFERROR(INDEX(BRL!$E:$E,MATCH('IC-Br'!$A317,BRL!$A:$A,0)),"")</f>
        <v/>
      </c>
      <c r="H317" s="2" t="str">
        <f t="shared" si="19"/>
        <v/>
      </c>
    </row>
    <row r="318" spans="1:8" x14ac:dyDescent="0.25">
      <c r="A318" s="1">
        <f t="shared" si="21"/>
        <v>45352</v>
      </c>
      <c r="B318" s="37" t="str">
        <f>IFERROR(INDEX([1]IC_br!$B:$B,MATCH($A318,[1]IC_br!$A:$A,0)),"")</f>
        <v/>
      </c>
      <c r="C318" s="6" t="str">
        <f t="shared" si="17"/>
        <v/>
      </c>
      <c r="D318" s="2">
        <f>INDEX(Meta!B:B,MATCH('IC-Br'!$A318,Meta!A:A,0))</f>
        <v>3</v>
      </c>
      <c r="E318" s="13">
        <v>0</v>
      </c>
      <c r="F318" s="2" t="str">
        <f t="shared" si="22"/>
        <v/>
      </c>
      <c r="G318" s="34" t="str">
        <f>IFERROR(INDEX(BRL!$E:$E,MATCH('IC-Br'!$A318,BRL!$A:$A,0)),"")</f>
        <v/>
      </c>
      <c r="H318" s="2" t="str">
        <f t="shared" si="19"/>
        <v/>
      </c>
    </row>
    <row r="319" spans="1:8" x14ac:dyDescent="0.25">
      <c r="A319" s="1">
        <f t="shared" si="21"/>
        <v>45383</v>
      </c>
      <c r="B319" s="37" t="str">
        <f>IFERROR(INDEX([1]IC_br!$B:$B,MATCH($A319,[1]IC_br!$A:$A,0)),"")</f>
        <v/>
      </c>
      <c r="C319" s="6" t="str">
        <f t="shared" si="17"/>
        <v/>
      </c>
      <c r="D319" s="2">
        <f>INDEX(Meta!B:B,MATCH('IC-Br'!$A319,Meta!A:A,0))</f>
        <v>3</v>
      </c>
      <c r="E319" s="13">
        <v>0</v>
      </c>
      <c r="F319" s="2" t="str">
        <f t="shared" si="22"/>
        <v/>
      </c>
      <c r="G319" s="34" t="str">
        <f>IFERROR(INDEX(BRL!$E:$E,MATCH('IC-Br'!$A319,BRL!$A:$A,0)),"")</f>
        <v/>
      </c>
      <c r="H319" s="2" t="str">
        <f t="shared" si="19"/>
        <v/>
      </c>
    </row>
    <row r="320" spans="1:8" x14ac:dyDescent="0.25">
      <c r="A320" s="1">
        <f t="shared" si="21"/>
        <v>45413</v>
      </c>
      <c r="B320" s="37" t="str">
        <f>IFERROR(INDEX([1]IC_br!$B:$B,MATCH($A320,[1]IC_br!$A:$A,0)),"")</f>
        <v/>
      </c>
      <c r="C320" s="6" t="str">
        <f t="shared" si="17"/>
        <v/>
      </c>
      <c r="D320" s="2">
        <f>INDEX(Meta!B:B,MATCH('IC-Br'!$A320,Meta!A:A,0))</f>
        <v>3</v>
      </c>
      <c r="E320" s="13">
        <v>0</v>
      </c>
      <c r="F320" s="2" t="str">
        <f t="shared" si="22"/>
        <v/>
      </c>
      <c r="G320" s="34" t="str">
        <f>IFERROR(INDEX(BRL!$E:$E,MATCH('IC-Br'!$A320,BRL!$A:$A,0)),"")</f>
        <v/>
      </c>
      <c r="H320" s="2" t="str">
        <f t="shared" si="19"/>
        <v/>
      </c>
    </row>
    <row r="321" spans="1:8" x14ac:dyDescent="0.25">
      <c r="A321" s="1">
        <f t="shared" si="21"/>
        <v>45444</v>
      </c>
      <c r="B321" s="37" t="str">
        <f>IFERROR(INDEX([1]IC_br!$B:$B,MATCH($A321,[1]IC_br!$A:$A,0)),"")</f>
        <v/>
      </c>
      <c r="C321" s="6" t="str">
        <f t="shared" si="17"/>
        <v/>
      </c>
      <c r="D321" s="2">
        <f>INDEX(Meta!B:B,MATCH('IC-Br'!$A321,Meta!A:A,0))</f>
        <v>3</v>
      </c>
      <c r="E321" s="13">
        <v>0</v>
      </c>
      <c r="F321" s="2" t="str">
        <f t="shared" si="22"/>
        <v/>
      </c>
      <c r="G321" s="34" t="str">
        <f>IFERROR(INDEX(BRL!$E:$E,MATCH('IC-Br'!$A321,BRL!$A:$A,0)),"")</f>
        <v/>
      </c>
      <c r="H321" s="2" t="str">
        <f t="shared" si="19"/>
        <v/>
      </c>
    </row>
    <row r="322" spans="1:8" x14ac:dyDescent="0.25">
      <c r="A322" s="1">
        <f t="shared" si="21"/>
        <v>45474</v>
      </c>
      <c r="B322" s="37" t="str">
        <f>IFERROR(INDEX([1]IC_br!$B:$B,MATCH($A322,[1]IC_br!$A:$A,0)),"")</f>
        <v/>
      </c>
      <c r="C322" s="6" t="str">
        <f t="shared" si="17"/>
        <v/>
      </c>
      <c r="D322" s="2">
        <f>INDEX(Meta!B:B,MATCH('IC-Br'!$A322,Meta!A:A,0))</f>
        <v>3</v>
      </c>
      <c r="E322" s="13">
        <v>0</v>
      </c>
      <c r="F322" s="2" t="str">
        <f t="shared" si="22"/>
        <v/>
      </c>
      <c r="G322" s="34" t="str">
        <f>IFERROR(INDEX(BRL!$E:$E,MATCH('IC-Br'!$A322,BRL!$A:$A,0)),"")</f>
        <v/>
      </c>
      <c r="H322" s="2" t="str">
        <f t="shared" si="19"/>
        <v/>
      </c>
    </row>
    <row r="323" spans="1:8" x14ac:dyDescent="0.25">
      <c r="A323" s="1">
        <f t="shared" si="21"/>
        <v>45505</v>
      </c>
      <c r="B323" s="37" t="str">
        <f>IFERROR(INDEX([1]IC_br!$B:$B,MATCH($A323,[1]IC_br!$A:$A,0)),"")</f>
        <v/>
      </c>
      <c r="C323" s="6" t="str">
        <f t="shared" si="17"/>
        <v/>
      </c>
      <c r="D323" s="2">
        <f>INDEX(Meta!B:B,MATCH('IC-Br'!$A323,Meta!A:A,0))</f>
        <v>3</v>
      </c>
      <c r="E323" s="13">
        <v>0</v>
      </c>
      <c r="F323" s="2" t="str">
        <f t="shared" si="22"/>
        <v/>
      </c>
      <c r="G323" s="34" t="str">
        <f>IFERROR(INDEX(BRL!$E:$E,MATCH('IC-Br'!$A323,BRL!$A:$A,0)),"")</f>
        <v/>
      </c>
      <c r="H323" s="2" t="str">
        <f t="shared" si="19"/>
        <v/>
      </c>
    </row>
    <row r="324" spans="1:8" x14ac:dyDescent="0.25">
      <c r="A324" s="1">
        <f t="shared" si="21"/>
        <v>45536</v>
      </c>
      <c r="B324" s="37" t="str">
        <f>IFERROR(INDEX([1]IC_br!$B:$B,MATCH($A324,[1]IC_br!$A:$A,0)),"")</f>
        <v/>
      </c>
      <c r="C324" s="6" t="str">
        <f t="shared" si="17"/>
        <v/>
      </c>
      <c r="D324" s="2">
        <f>INDEX(Meta!B:B,MATCH('IC-Br'!$A324,Meta!A:A,0))</f>
        <v>3</v>
      </c>
      <c r="E324" s="13">
        <v>0</v>
      </c>
      <c r="F324" s="2" t="str">
        <f t="shared" si="22"/>
        <v/>
      </c>
      <c r="G324" s="34" t="str">
        <f>IFERROR(INDEX(BRL!$E:$E,MATCH('IC-Br'!$A324,BRL!$A:$A,0)),"")</f>
        <v/>
      </c>
      <c r="H324" s="2" t="str">
        <f t="shared" si="19"/>
        <v/>
      </c>
    </row>
    <row r="325" spans="1:8" x14ac:dyDescent="0.25">
      <c r="A325" s="1">
        <f t="shared" si="21"/>
        <v>45566</v>
      </c>
      <c r="B325" s="37" t="str">
        <f>IFERROR(INDEX([1]IC_br!$B:$B,MATCH($A325,[1]IC_br!$A:$A,0)),"")</f>
        <v/>
      </c>
      <c r="C325" s="6" t="str">
        <f t="shared" si="17"/>
        <v/>
      </c>
      <c r="D325" s="2">
        <f>INDEX(Meta!B:B,MATCH('IC-Br'!$A325,Meta!A:A,0))</f>
        <v>3</v>
      </c>
      <c r="E325" s="13">
        <v>0</v>
      </c>
      <c r="F325" s="2" t="str">
        <f t="shared" si="22"/>
        <v/>
      </c>
      <c r="G325" s="34" t="str">
        <f>IFERROR(INDEX(BRL!$E:$E,MATCH('IC-Br'!$A325,BRL!$A:$A,0)),"")</f>
        <v/>
      </c>
      <c r="H325" s="2" t="str">
        <f t="shared" si="19"/>
        <v/>
      </c>
    </row>
    <row r="326" spans="1:8" x14ac:dyDescent="0.25">
      <c r="A326" s="1">
        <f t="shared" si="21"/>
        <v>45597</v>
      </c>
      <c r="B326" s="37" t="str">
        <f>IFERROR(INDEX([1]IC_br!$B:$B,MATCH($A326,[1]IC_br!$A:$A,0)),"")</f>
        <v/>
      </c>
      <c r="C326" s="6" t="str">
        <f t="shared" si="17"/>
        <v/>
      </c>
      <c r="D326" s="2">
        <f>INDEX(Meta!B:B,MATCH('IC-Br'!$A326,Meta!A:A,0))</f>
        <v>3</v>
      </c>
      <c r="E326" s="13">
        <v>0</v>
      </c>
      <c r="F326" s="2" t="str">
        <f t="shared" si="22"/>
        <v/>
      </c>
      <c r="G326" s="34" t="str">
        <f>IFERROR(INDEX(BRL!$E:$E,MATCH('IC-Br'!$A326,BRL!$A:$A,0)),"")</f>
        <v/>
      </c>
      <c r="H326" s="2" t="str">
        <f t="shared" si="19"/>
        <v/>
      </c>
    </row>
    <row r="327" spans="1:8" x14ac:dyDescent="0.25">
      <c r="A327" s="1">
        <f t="shared" si="21"/>
        <v>45627</v>
      </c>
      <c r="B327" s="37" t="str">
        <f>IFERROR(INDEX([1]IC_br!$B:$B,MATCH($A327,[1]IC_br!$A:$A,0)),"")</f>
        <v/>
      </c>
      <c r="C327" s="6" t="str">
        <f t="shared" si="17"/>
        <v/>
      </c>
      <c r="D327" s="2">
        <f>INDEX(Meta!B:B,MATCH('IC-Br'!$A327,Meta!A:A,0))</f>
        <v>3</v>
      </c>
      <c r="E327" s="13">
        <v>0</v>
      </c>
      <c r="F327" s="2" t="str">
        <f t="shared" si="22"/>
        <v/>
      </c>
      <c r="G327" s="34" t="str">
        <f>IFERROR(INDEX(BRL!$E:$E,MATCH('IC-Br'!$A327,BRL!$A:$A,0)),"")</f>
        <v/>
      </c>
      <c r="H327" s="2" t="str">
        <f t="shared" si="19"/>
        <v/>
      </c>
    </row>
    <row r="328" spans="1:8" x14ac:dyDescent="0.25">
      <c r="A328" s="1">
        <f t="shared" si="21"/>
        <v>45658</v>
      </c>
      <c r="B328" s="37" t="str">
        <f>IFERROR(INDEX([1]IC_br!$B:$B,MATCH($A328,[1]IC_br!$A:$A,0)),"")</f>
        <v/>
      </c>
      <c r="C328" s="6" t="str">
        <f t="shared" ref="C328:C391" si="23">IFERROR(100*(B328/B325-1),"")</f>
        <v/>
      </c>
      <c r="D328" s="2">
        <f>INDEX(Meta!B:B,MATCH('IC-Br'!$A328,Meta!A:A,0))</f>
        <v>3</v>
      </c>
      <c r="E328" s="13">
        <v>0</v>
      </c>
      <c r="F328" s="2" t="str">
        <f t="shared" si="22"/>
        <v/>
      </c>
      <c r="G328" s="34" t="str">
        <f>IFERROR(INDEX(BRL!$E:$E,MATCH('IC-Br'!$A328,BRL!$A:$A,0)),"")</f>
        <v/>
      </c>
      <c r="H328" s="2" t="str">
        <f t="shared" si="19"/>
        <v/>
      </c>
    </row>
    <row r="329" spans="1:8" x14ac:dyDescent="0.25">
      <c r="A329" s="1">
        <f t="shared" si="21"/>
        <v>45689</v>
      </c>
      <c r="B329" s="37" t="str">
        <f>IFERROR(INDEX([1]IC_br!$B:$B,MATCH($A329,[1]IC_br!$A:$A,0)),"")</f>
        <v/>
      </c>
      <c r="C329" s="6" t="str">
        <f t="shared" si="23"/>
        <v/>
      </c>
      <c r="D329" s="2">
        <f>INDEX(Meta!B:B,MATCH('IC-Br'!$A329,Meta!A:A,0))</f>
        <v>3</v>
      </c>
      <c r="E329" s="13">
        <v>0</v>
      </c>
      <c r="F329" s="2" t="str">
        <f t="shared" si="22"/>
        <v/>
      </c>
      <c r="G329" s="34" t="str">
        <f>IFERROR(INDEX(BRL!$E:$E,MATCH('IC-Br'!$A329,BRL!$A:$A,0)),"")</f>
        <v/>
      </c>
      <c r="H329" s="2" t="str">
        <f t="shared" si="19"/>
        <v/>
      </c>
    </row>
    <row r="330" spans="1:8" x14ac:dyDescent="0.25">
      <c r="A330" s="1">
        <f t="shared" si="21"/>
        <v>45717</v>
      </c>
      <c r="B330" s="37" t="str">
        <f>IFERROR(INDEX([1]IC_br!$B:$B,MATCH($A330,[1]IC_br!$A:$A,0)),"")</f>
        <v/>
      </c>
      <c r="C330" s="6" t="str">
        <f t="shared" si="23"/>
        <v/>
      </c>
      <c r="D330" s="2">
        <f>INDEX(Meta!B:B,MATCH('IC-Br'!$A330,Meta!A:A,0))</f>
        <v>3</v>
      </c>
      <c r="E330" s="13">
        <v>0</v>
      </c>
      <c r="F330" s="2" t="str">
        <f t="shared" si="22"/>
        <v/>
      </c>
      <c r="G330" s="34" t="str">
        <f>IFERROR(INDEX(BRL!$E:$E,MATCH('IC-Br'!$A330,BRL!$A:$A,0)),"")</f>
        <v/>
      </c>
      <c r="H330" s="2" t="str">
        <f t="shared" si="19"/>
        <v/>
      </c>
    </row>
    <row r="331" spans="1:8" x14ac:dyDescent="0.25">
      <c r="A331" s="1">
        <f t="shared" si="21"/>
        <v>45748</v>
      </c>
      <c r="B331" s="37" t="str">
        <f>IFERROR(INDEX([1]IC_br!$B:$B,MATCH($A331,[1]IC_br!$A:$A,0)),"")</f>
        <v/>
      </c>
      <c r="C331" s="6" t="str">
        <f t="shared" si="23"/>
        <v/>
      </c>
      <c r="D331" s="2">
        <f>INDEX(Meta!B:B,MATCH('IC-Br'!$A331,Meta!A:A,0))</f>
        <v>3</v>
      </c>
      <c r="E331" s="13">
        <v>0</v>
      </c>
      <c r="F331" s="2" t="str">
        <f t="shared" si="22"/>
        <v/>
      </c>
      <c r="G331" s="34" t="str">
        <f>IFERROR(INDEX(BRL!$E:$E,MATCH('IC-Br'!$A331,BRL!$A:$A,0)),"")</f>
        <v/>
      </c>
      <c r="H331" s="2" t="str">
        <f t="shared" si="19"/>
        <v/>
      </c>
    </row>
    <row r="332" spans="1:8" x14ac:dyDescent="0.25">
      <c r="A332" s="1">
        <f t="shared" si="21"/>
        <v>45778</v>
      </c>
      <c r="B332" s="37" t="str">
        <f>IFERROR(INDEX([1]IC_br!$B:$B,MATCH($A332,[1]IC_br!$A:$A,0)),"")</f>
        <v/>
      </c>
      <c r="C332" s="6" t="str">
        <f t="shared" si="23"/>
        <v/>
      </c>
      <c r="D332" s="2">
        <f>INDEX(Meta!B:B,MATCH('IC-Br'!$A332,Meta!A:A,0))</f>
        <v>3</v>
      </c>
      <c r="E332" s="13">
        <v>0</v>
      </c>
      <c r="F332" s="2" t="str">
        <f t="shared" si="22"/>
        <v/>
      </c>
      <c r="G332" s="34" t="str">
        <f>IFERROR(INDEX(BRL!$E:$E,MATCH('IC-Br'!$A332,BRL!$A:$A,0)),"")</f>
        <v/>
      </c>
      <c r="H332" s="2" t="str">
        <f t="shared" si="19"/>
        <v/>
      </c>
    </row>
    <row r="333" spans="1:8" x14ac:dyDescent="0.25">
      <c r="A333" s="1">
        <f t="shared" si="21"/>
        <v>45809</v>
      </c>
      <c r="B333" s="37" t="str">
        <f>IFERROR(INDEX([1]IC_br!$B:$B,MATCH($A333,[1]IC_br!$A:$A,0)),"")</f>
        <v/>
      </c>
      <c r="C333" s="6" t="str">
        <f t="shared" si="23"/>
        <v/>
      </c>
      <c r="D333" s="2">
        <f>INDEX(Meta!B:B,MATCH('IC-Br'!$A333,Meta!A:A,0))</f>
        <v>3</v>
      </c>
      <c r="E333" s="13">
        <v>0</v>
      </c>
      <c r="F333" s="2" t="str">
        <f t="shared" si="22"/>
        <v/>
      </c>
      <c r="G333" s="34" t="str">
        <f>IFERROR(INDEX(BRL!$E:$E,MATCH('IC-Br'!$A333,BRL!$A:$A,0)),"")</f>
        <v/>
      </c>
      <c r="H333" s="2" t="str">
        <f t="shared" si="19"/>
        <v/>
      </c>
    </row>
    <row r="334" spans="1:8" x14ac:dyDescent="0.25">
      <c r="A334" s="1">
        <f t="shared" si="21"/>
        <v>45839</v>
      </c>
      <c r="B334" s="37" t="str">
        <f>IFERROR(INDEX([1]IC_br!$B:$B,MATCH($A334,[1]IC_br!$A:$A,0)),"")</f>
        <v/>
      </c>
      <c r="C334" s="6" t="str">
        <f t="shared" si="23"/>
        <v/>
      </c>
      <c r="D334" s="2">
        <f>INDEX(Meta!B:B,MATCH('IC-Br'!$A334,Meta!A:A,0))</f>
        <v>3</v>
      </c>
      <c r="E334" s="13">
        <v>0</v>
      </c>
      <c r="F334" s="2" t="str">
        <f t="shared" si="22"/>
        <v/>
      </c>
      <c r="G334" s="34" t="str">
        <f>IFERROR(INDEX(BRL!$E:$E,MATCH('IC-Br'!$A334,BRL!$A:$A,0)),"")</f>
        <v/>
      </c>
      <c r="H334" s="2" t="str">
        <f t="shared" si="19"/>
        <v/>
      </c>
    </row>
    <row r="335" spans="1:8" x14ac:dyDescent="0.25">
      <c r="A335" s="1">
        <f t="shared" si="21"/>
        <v>45870</v>
      </c>
      <c r="B335" s="37" t="str">
        <f>IFERROR(INDEX([1]IC_br!$B:$B,MATCH($A335,[1]IC_br!$A:$A,0)),"")</f>
        <v/>
      </c>
      <c r="C335" s="6" t="str">
        <f t="shared" si="23"/>
        <v/>
      </c>
      <c r="D335" s="2">
        <f>INDEX(Meta!B:B,MATCH('IC-Br'!$A335,Meta!A:A,0))</f>
        <v>3</v>
      </c>
      <c r="E335" s="13">
        <v>0</v>
      </c>
      <c r="F335" s="2" t="str">
        <f t="shared" si="22"/>
        <v/>
      </c>
      <c r="G335" s="34" t="str">
        <f>IFERROR(INDEX(BRL!$E:$E,MATCH('IC-Br'!$A335,BRL!$A:$A,0)),"")</f>
        <v/>
      </c>
      <c r="H335" s="2" t="str">
        <f t="shared" si="19"/>
        <v/>
      </c>
    </row>
    <row r="336" spans="1:8" x14ac:dyDescent="0.25">
      <c r="A336" s="1">
        <f t="shared" si="21"/>
        <v>45901</v>
      </c>
      <c r="B336" s="37" t="str">
        <f>IFERROR(INDEX([1]IC_br!$B:$B,MATCH($A336,[1]IC_br!$A:$A,0)),"")</f>
        <v/>
      </c>
      <c r="C336" s="6" t="str">
        <f t="shared" si="23"/>
        <v/>
      </c>
      <c r="D336" s="2">
        <f>INDEX(Meta!B:B,MATCH('IC-Br'!$A336,Meta!A:A,0))</f>
        <v>3</v>
      </c>
      <c r="E336" s="13">
        <v>0</v>
      </c>
      <c r="F336" s="2" t="str">
        <f t="shared" si="22"/>
        <v/>
      </c>
      <c r="G336" s="34" t="str">
        <f>IFERROR(INDEX(BRL!$E:$E,MATCH('IC-Br'!$A336,BRL!$A:$A,0)),"")</f>
        <v/>
      </c>
      <c r="H336" s="2" t="str">
        <f t="shared" si="19"/>
        <v/>
      </c>
    </row>
    <row r="337" spans="1:8" x14ac:dyDescent="0.25">
      <c r="A337" s="1">
        <f t="shared" si="21"/>
        <v>45931</v>
      </c>
      <c r="B337" s="37" t="str">
        <f>IFERROR(INDEX([1]IC_br!$B:$B,MATCH($A337,[1]IC_br!$A:$A,0)),"")</f>
        <v/>
      </c>
      <c r="C337" s="6" t="str">
        <f t="shared" si="23"/>
        <v/>
      </c>
      <c r="D337" s="2">
        <f>INDEX(Meta!B:B,MATCH('IC-Br'!$A337,Meta!A:A,0))</f>
        <v>3</v>
      </c>
      <c r="E337" s="13">
        <v>0</v>
      </c>
      <c r="F337" s="2" t="str">
        <f t="shared" si="22"/>
        <v/>
      </c>
      <c r="G337" s="34" t="str">
        <f>IFERROR(INDEX(BRL!$E:$E,MATCH('IC-Br'!$A337,BRL!$A:$A,0)),"")</f>
        <v/>
      </c>
      <c r="H337" s="2" t="str">
        <f t="shared" si="19"/>
        <v/>
      </c>
    </row>
    <row r="338" spans="1:8" x14ac:dyDescent="0.25">
      <c r="A338" s="1">
        <f t="shared" si="21"/>
        <v>45962</v>
      </c>
      <c r="B338" s="37" t="str">
        <f>IFERROR(INDEX([1]IC_br!$B:$B,MATCH($A338,[1]IC_br!$A:$A,0)),"")</f>
        <v/>
      </c>
      <c r="C338" s="6" t="str">
        <f t="shared" si="23"/>
        <v/>
      </c>
      <c r="D338" s="2">
        <f>INDEX(Meta!B:B,MATCH('IC-Br'!$A338,Meta!A:A,0))</f>
        <v>3</v>
      </c>
      <c r="E338" s="13">
        <v>0</v>
      </c>
      <c r="F338" s="2" t="str">
        <f t="shared" si="22"/>
        <v/>
      </c>
      <c r="G338" s="34" t="str">
        <f>IFERROR(INDEX(BRL!$E:$E,MATCH('IC-Br'!$A338,BRL!$A:$A,0)),"")</f>
        <v/>
      </c>
      <c r="H338" s="2" t="str">
        <f t="shared" si="19"/>
        <v/>
      </c>
    </row>
    <row r="339" spans="1:8" x14ac:dyDescent="0.25">
      <c r="A339" s="1">
        <f t="shared" si="21"/>
        <v>45992</v>
      </c>
      <c r="B339" s="37" t="str">
        <f>IFERROR(INDEX([1]IC_br!$B:$B,MATCH($A339,[1]IC_br!$A:$A,0)),"")</f>
        <v/>
      </c>
      <c r="C339" s="6" t="str">
        <f t="shared" si="23"/>
        <v/>
      </c>
      <c r="D339" s="2">
        <f>INDEX(Meta!B:B,MATCH('IC-Br'!$A339,Meta!A:A,0))</f>
        <v>3</v>
      </c>
      <c r="E339" s="13">
        <v>0</v>
      </c>
      <c r="F339" s="2" t="str">
        <f t="shared" si="22"/>
        <v/>
      </c>
      <c r="G339" s="34" t="str">
        <f>IFERROR(INDEX(BRL!$E:$E,MATCH('IC-Br'!$A339,BRL!$A:$A,0)),"")</f>
        <v/>
      </c>
      <c r="H339" s="2" t="str">
        <f t="shared" ref="H339:H399" si="24">IFERROR(F339-G339,"")</f>
        <v/>
      </c>
    </row>
    <row r="340" spans="1:8" x14ac:dyDescent="0.25">
      <c r="A340" s="1">
        <f t="shared" si="21"/>
        <v>46023</v>
      </c>
      <c r="B340" s="37" t="str">
        <f>IFERROR(INDEX([1]IC_br!$B:$B,MATCH($A340,[1]IC_br!$A:$A,0)),"")</f>
        <v/>
      </c>
      <c r="C340" s="6" t="str">
        <f t="shared" si="23"/>
        <v/>
      </c>
      <c r="D340" s="2">
        <f>INDEX(Meta!B:B,MATCH('IC-Br'!$A340,Meta!A:A,0))</f>
        <v>3</v>
      </c>
      <c r="E340" s="13">
        <v>0</v>
      </c>
      <c r="F340" s="2" t="str">
        <f t="shared" si="22"/>
        <v/>
      </c>
      <c r="G340" s="34" t="str">
        <f>IFERROR(INDEX(BRL!$E:$E,MATCH('IC-Br'!$A340,BRL!$A:$A,0)),"")</f>
        <v/>
      </c>
      <c r="H340" s="2" t="str">
        <f t="shared" si="24"/>
        <v/>
      </c>
    </row>
    <row r="341" spans="1:8" x14ac:dyDescent="0.25">
      <c r="A341" s="1">
        <f t="shared" si="21"/>
        <v>46054</v>
      </c>
      <c r="B341" s="37" t="str">
        <f>IFERROR(INDEX([1]IC_br!$B:$B,MATCH($A341,[1]IC_br!$A:$A,0)),"")</f>
        <v/>
      </c>
      <c r="C341" s="6" t="str">
        <f t="shared" si="23"/>
        <v/>
      </c>
      <c r="D341" s="2">
        <f>INDEX(Meta!B:B,MATCH('IC-Br'!$A341,Meta!A:A,0))</f>
        <v>3</v>
      </c>
      <c r="E341" s="13">
        <v>0</v>
      </c>
      <c r="F341" s="2" t="str">
        <f t="shared" si="22"/>
        <v/>
      </c>
      <c r="G341" s="34" t="str">
        <f>IFERROR(INDEX(BRL!$E:$E,MATCH('IC-Br'!$A341,BRL!$A:$A,0)),"")</f>
        <v/>
      </c>
      <c r="H341" s="2" t="str">
        <f t="shared" si="24"/>
        <v/>
      </c>
    </row>
    <row r="342" spans="1:8" x14ac:dyDescent="0.25">
      <c r="A342" s="1">
        <f t="shared" si="21"/>
        <v>46082</v>
      </c>
      <c r="B342" s="37" t="str">
        <f>IFERROR(INDEX([1]IC_br!$B:$B,MATCH($A342,[1]IC_br!$A:$A,0)),"")</f>
        <v/>
      </c>
      <c r="C342" s="6" t="str">
        <f t="shared" si="23"/>
        <v/>
      </c>
      <c r="D342" s="2">
        <f>INDEX(Meta!B:B,MATCH('IC-Br'!$A342,Meta!A:A,0))</f>
        <v>3</v>
      </c>
      <c r="E342" s="13">
        <v>0</v>
      </c>
      <c r="F342" s="2" t="str">
        <f t="shared" si="22"/>
        <v/>
      </c>
      <c r="G342" s="34" t="str">
        <f>IFERROR(INDEX(BRL!$E:$E,MATCH('IC-Br'!$A342,BRL!$A:$A,0)),"")</f>
        <v/>
      </c>
      <c r="H342" s="2" t="str">
        <f t="shared" si="24"/>
        <v/>
      </c>
    </row>
    <row r="343" spans="1:8" x14ac:dyDescent="0.25">
      <c r="A343" s="1">
        <f t="shared" si="21"/>
        <v>46113</v>
      </c>
      <c r="B343" s="37" t="str">
        <f>IFERROR(INDEX([1]IC_br!$B:$B,MATCH($A343,[1]IC_br!$A:$A,0)),"")</f>
        <v/>
      </c>
      <c r="C343" s="6" t="str">
        <f t="shared" si="23"/>
        <v/>
      </c>
      <c r="D343" s="2">
        <f>INDEX(Meta!B:B,MATCH('IC-Br'!$A343,Meta!A:A,0))</f>
        <v>3</v>
      </c>
      <c r="E343" s="13">
        <v>0</v>
      </c>
      <c r="F343" s="2" t="str">
        <f t="shared" si="22"/>
        <v/>
      </c>
      <c r="G343" s="34" t="str">
        <f>IFERROR(INDEX(BRL!$E:$E,MATCH('IC-Br'!$A343,BRL!$A:$A,0)),"")</f>
        <v/>
      </c>
      <c r="H343" s="2" t="str">
        <f t="shared" si="24"/>
        <v/>
      </c>
    </row>
    <row r="344" spans="1:8" x14ac:dyDescent="0.25">
      <c r="A344" s="1">
        <f t="shared" si="21"/>
        <v>46143</v>
      </c>
      <c r="B344" s="37" t="str">
        <f>IFERROR(INDEX([1]IC_br!$B:$B,MATCH($A344,[1]IC_br!$A:$A,0)),"")</f>
        <v/>
      </c>
      <c r="C344" s="6" t="str">
        <f t="shared" si="23"/>
        <v/>
      </c>
      <c r="D344" s="2">
        <f>INDEX(Meta!B:B,MATCH('IC-Br'!$A344,Meta!A:A,0))</f>
        <v>3</v>
      </c>
      <c r="E344" s="13">
        <v>0</v>
      </c>
      <c r="F344" s="2" t="str">
        <f t="shared" si="22"/>
        <v/>
      </c>
      <c r="G344" s="34" t="str">
        <f>IFERROR(INDEX(BRL!$E:$E,MATCH('IC-Br'!$A344,BRL!$A:$A,0)),"")</f>
        <v/>
      </c>
      <c r="H344" s="2" t="str">
        <f t="shared" si="24"/>
        <v/>
      </c>
    </row>
    <row r="345" spans="1:8" x14ac:dyDescent="0.25">
      <c r="A345" s="1">
        <f t="shared" si="21"/>
        <v>46174</v>
      </c>
      <c r="B345" s="37" t="str">
        <f>IFERROR(INDEX([1]IC_br!$B:$B,MATCH($A345,[1]IC_br!$A:$A,0)),"")</f>
        <v/>
      </c>
      <c r="C345" s="6" t="str">
        <f t="shared" si="23"/>
        <v/>
      </c>
      <c r="D345" s="2">
        <f>INDEX(Meta!B:B,MATCH('IC-Br'!$A345,Meta!A:A,0))</f>
        <v>3</v>
      </c>
      <c r="E345" s="13">
        <v>0</v>
      </c>
      <c r="F345" s="2" t="str">
        <f t="shared" si="22"/>
        <v/>
      </c>
      <c r="G345" s="34" t="str">
        <f>IFERROR(INDEX(BRL!$E:$E,MATCH('IC-Br'!$A345,BRL!$A:$A,0)),"")</f>
        <v/>
      </c>
      <c r="H345" s="2" t="str">
        <f t="shared" si="24"/>
        <v/>
      </c>
    </row>
    <row r="346" spans="1:8" x14ac:dyDescent="0.25">
      <c r="A346" s="1">
        <f t="shared" si="21"/>
        <v>46204</v>
      </c>
      <c r="B346" s="37" t="str">
        <f>IFERROR(INDEX([1]IC_br!$B:$B,MATCH($A346,[1]IC_br!$A:$A,0)),"")</f>
        <v/>
      </c>
      <c r="C346" s="6" t="str">
        <f t="shared" si="23"/>
        <v/>
      </c>
      <c r="D346" s="2">
        <f>INDEX(Meta!B:B,MATCH('IC-Br'!$A346,Meta!A:A,0))</f>
        <v>3</v>
      </c>
      <c r="E346" s="13">
        <v>0</v>
      </c>
      <c r="F346" s="2" t="str">
        <f t="shared" si="22"/>
        <v/>
      </c>
      <c r="G346" s="34" t="str">
        <f>IFERROR(INDEX(BRL!$E:$E,MATCH('IC-Br'!$A346,BRL!$A:$A,0)),"")</f>
        <v/>
      </c>
      <c r="H346" s="2" t="str">
        <f t="shared" si="24"/>
        <v/>
      </c>
    </row>
    <row r="347" spans="1:8" x14ac:dyDescent="0.25">
      <c r="A347" s="1">
        <f t="shared" si="21"/>
        <v>46235</v>
      </c>
      <c r="B347" s="37" t="str">
        <f>IFERROR(INDEX([1]IC_br!$B:$B,MATCH($A347,[1]IC_br!$A:$A,0)),"")</f>
        <v/>
      </c>
      <c r="C347" s="6" t="str">
        <f t="shared" si="23"/>
        <v/>
      </c>
      <c r="D347" s="2">
        <f>INDEX(Meta!B:B,MATCH('IC-Br'!$A347,Meta!A:A,0))</f>
        <v>3</v>
      </c>
      <c r="E347" s="13">
        <v>0</v>
      </c>
      <c r="F347" s="2" t="str">
        <f t="shared" si="22"/>
        <v/>
      </c>
      <c r="G347" s="34" t="str">
        <f>IFERROR(INDEX(BRL!$E:$E,MATCH('IC-Br'!$A347,BRL!$A:$A,0)),"")</f>
        <v/>
      </c>
      <c r="H347" s="2" t="str">
        <f t="shared" si="24"/>
        <v/>
      </c>
    </row>
    <row r="348" spans="1:8" x14ac:dyDescent="0.25">
      <c r="A348" s="1">
        <f t="shared" si="21"/>
        <v>46266</v>
      </c>
      <c r="B348" s="37" t="str">
        <f>IFERROR(INDEX([1]IC_br!$B:$B,MATCH($A348,[1]IC_br!$A:$A,0)),"")</f>
        <v/>
      </c>
      <c r="C348" s="6" t="str">
        <f t="shared" si="23"/>
        <v/>
      </c>
      <c r="D348" s="2">
        <f>INDEX(Meta!B:B,MATCH('IC-Br'!$A348,Meta!A:A,0))</f>
        <v>3</v>
      </c>
      <c r="E348" s="13">
        <v>0</v>
      </c>
      <c r="F348" s="2" t="str">
        <f t="shared" si="22"/>
        <v/>
      </c>
      <c r="G348" s="34" t="str">
        <f>IFERROR(INDEX(BRL!$E:$E,MATCH('IC-Br'!$A348,BRL!$A:$A,0)),"")</f>
        <v/>
      </c>
      <c r="H348" s="2" t="str">
        <f t="shared" si="24"/>
        <v/>
      </c>
    </row>
    <row r="349" spans="1:8" x14ac:dyDescent="0.25">
      <c r="A349" s="1">
        <f t="shared" si="21"/>
        <v>46296</v>
      </c>
      <c r="B349" s="37" t="str">
        <f>IFERROR(INDEX([1]IC_br!$B:$B,MATCH($A349,[1]IC_br!$A:$A,0)),"")</f>
        <v/>
      </c>
      <c r="C349" s="6" t="str">
        <f t="shared" si="23"/>
        <v/>
      </c>
      <c r="D349" s="2">
        <f>INDEX(Meta!B:B,MATCH('IC-Br'!$A349,Meta!A:A,0))</f>
        <v>3</v>
      </c>
      <c r="E349" s="13">
        <v>0</v>
      </c>
      <c r="F349" s="2" t="str">
        <f t="shared" si="22"/>
        <v/>
      </c>
      <c r="G349" s="34" t="str">
        <f>IFERROR(INDEX(BRL!$E:$E,MATCH('IC-Br'!$A349,BRL!$A:$A,0)),"")</f>
        <v/>
      </c>
      <c r="H349" s="2" t="str">
        <f t="shared" si="24"/>
        <v/>
      </c>
    </row>
    <row r="350" spans="1:8" x14ac:dyDescent="0.25">
      <c r="A350" s="1">
        <f t="shared" si="21"/>
        <v>46327</v>
      </c>
      <c r="B350" s="37" t="str">
        <f>IFERROR(INDEX([1]IC_br!$B:$B,MATCH($A350,[1]IC_br!$A:$A,0)),"")</f>
        <v/>
      </c>
      <c r="C350" s="6" t="str">
        <f t="shared" si="23"/>
        <v/>
      </c>
      <c r="D350" s="2">
        <f>INDEX(Meta!B:B,MATCH('IC-Br'!$A350,Meta!A:A,0))</f>
        <v>3</v>
      </c>
      <c r="E350" s="13">
        <v>0</v>
      </c>
      <c r="F350" s="2" t="str">
        <f t="shared" si="22"/>
        <v/>
      </c>
      <c r="G350" s="34" t="str">
        <f>IFERROR(INDEX(BRL!$E:$E,MATCH('IC-Br'!$A350,BRL!$A:$A,0)),"")</f>
        <v/>
      </c>
      <c r="H350" s="2" t="str">
        <f t="shared" si="24"/>
        <v/>
      </c>
    </row>
    <row r="351" spans="1:8" x14ac:dyDescent="0.25">
      <c r="A351" s="1">
        <f t="shared" si="21"/>
        <v>46357</v>
      </c>
      <c r="B351" s="37" t="str">
        <f>IFERROR(INDEX([1]IC_br!$B:$B,MATCH($A351,[1]IC_br!$A:$A,0)),"")</f>
        <v/>
      </c>
      <c r="C351" s="6" t="str">
        <f t="shared" si="23"/>
        <v/>
      </c>
      <c r="D351" s="2">
        <f>INDEX(Meta!B:B,MATCH('IC-Br'!$A351,Meta!A:A,0))</f>
        <v>3</v>
      </c>
      <c r="E351" s="13">
        <v>0</v>
      </c>
      <c r="F351" s="2" t="str">
        <f t="shared" si="22"/>
        <v/>
      </c>
      <c r="G351" s="34" t="str">
        <f>IFERROR(INDEX(BRL!$E:$E,MATCH('IC-Br'!$A351,BRL!$A:$A,0)),"")</f>
        <v/>
      </c>
      <c r="H351" s="2" t="str">
        <f t="shared" si="24"/>
        <v/>
      </c>
    </row>
    <row r="352" spans="1:8" x14ac:dyDescent="0.25">
      <c r="A352" s="1">
        <f t="shared" si="21"/>
        <v>46388</v>
      </c>
      <c r="B352" s="37" t="str">
        <f>IFERROR(INDEX([1]IC_br!$B:$B,MATCH($A352,[1]IC_br!$A:$A,0)),"")</f>
        <v/>
      </c>
      <c r="C352" s="6" t="str">
        <f t="shared" si="23"/>
        <v/>
      </c>
      <c r="D352" s="2">
        <f>INDEX(Meta!B:B,MATCH('IC-Br'!$A352,Meta!A:A,0))</f>
        <v>3</v>
      </c>
      <c r="E352" s="13">
        <v>0</v>
      </c>
      <c r="F352" s="2" t="str">
        <f t="shared" si="22"/>
        <v/>
      </c>
      <c r="G352" s="34" t="str">
        <f>IFERROR(INDEX(BRL!$E:$E,MATCH('IC-Br'!$A352,BRL!$A:$A,0)),"")</f>
        <v/>
      </c>
      <c r="H352" s="2" t="str">
        <f t="shared" si="24"/>
        <v/>
      </c>
    </row>
    <row r="353" spans="1:8" x14ac:dyDescent="0.25">
      <c r="A353" s="1">
        <f t="shared" si="21"/>
        <v>46419</v>
      </c>
      <c r="B353" s="37" t="str">
        <f>IFERROR(INDEX([1]IC_br!$B:$B,MATCH($A353,[1]IC_br!$A:$A,0)),"")</f>
        <v/>
      </c>
      <c r="C353" s="6" t="str">
        <f t="shared" si="23"/>
        <v/>
      </c>
      <c r="D353" s="2">
        <f>INDEX(Meta!B:B,MATCH('IC-Br'!$A353,Meta!A:A,0))</f>
        <v>3</v>
      </c>
      <c r="E353" s="13">
        <v>0</v>
      </c>
      <c r="F353" s="2" t="str">
        <f t="shared" si="22"/>
        <v/>
      </c>
      <c r="G353" s="34" t="str">
        <f>IFERROR(INDEX(BRL!$E:$E,MATCH('IC-Br'!$A353,BRL!$A:$A,0)),"")</f>
        <v/>
      </c>
      <c r="H353" s="2" t="str">
        <f t="shared" si="24"/>
        <v/>
      </c>
    </row>
    <row r="354" spans="1:8" x14ac:dyDescent="0.25">
      <c r="A354" s="1">
        <f t="shared" si="21"/>
        <v>46447</v>
      </c>
      <c r="B354" s="37" t="str">
        <f>IFERROR(INDEX([1]IC_br!$B:$B,MATCH($A354,[1]IC_br!$A:$A,0)),"")</f>
        <v/>
      </c>
      <c r="C354" s="6" t="str">
        <f t="shared" si="23"/>
        <v/>
      </c>
      <c r="D354" s="2">
        <f>INDEX(Meta!B:B,MATCH('IC-Br'!$A354,Meta!A:A,0))</f>
        <v>3</v>
      </c>
      <c r="E354" s="13">
        <v>0</v>
      </c>
      <c r="F354" s="2" t="str">
        <f t="shared" si="22"/>
        <v/>
      </c>
      <c r="G354" s="34" t="str">
        <f>IFERROR(INDEX(BRL!$E:$E,MATCH('IC-Br'!$A354,BRL!$A:$A,0)),"")</f>
        <v/>
      </c>
      <c r="H354" s="2" t="str">
        <f t="shared" si="24"/>
        <v/>
      </c>
    </row>
    <row r="355" spans="1:8" x14ac:dyDescent="0.25">
      <c r="A355" s="1">
        <f t="shared" si="21"/>
        <v>46478</v>
      </c>
      <c r="B355" s="37" t="str">
        <f>IFERROR(INDEX([1]IC_br!$B:$B,MATCH($A355,[1]IC_br!$A:$A,0)),"")</f>
        <v/>
      </c>
      <c r="C355" s="6" t="str">
        <f t="shared" si="23"/>
        <v/>
      </c>
      <c r="D355" s="2">
        <f>INDEX(Meta!B:B,MATCH('IC-Br'!$A355,Meta!A:A,0))</f>
        <v>3</v>
      </c>
      <c r="E355" s="13">
        <v>0</v>
      </c>
      <c r="F355" s="2" t="str">
        <f t="shared" si="22"/>
        <v/>
      </c>
      <c r="G355" s="34" t="str">
        <f>IFERROR(INDEX(BRL!$E:$E,MATCH('IC-Br'!$A355,BRL!$A:$A,0)),"")</f>
        <v/>
      </c>
      <c r="H355" s="2" t="str">
        <f t="shared" si="24"/>
        <v/>
      </c>
    </row>
    <row r="356" spans="1:8" x14ac:dyDescent="0.25">
      <c r="A356" s="1">
        <f t="shared" si="21"/>
        <v>46508</v>
      </c>
      <c r="B356" s="37" t="str">
        <f>IFERROR(INDEX([1]IC_br!$B:$B,MATCH($A356,[1]IC_br!$A:$A,0)),"")</f>
        <v/>
      </c>
      <c r="C356" s="6" t="str">
        <f t="shared" si="23"/>
        <v/>
      </c>
      <c r="D356" s="2">
        <f>INDEX(Meta!B:B,MATCH('IC-Br'!$A356,Meta!A:A,0))</f>
        <v>3</v>
      </c>
      <c r="E356" s="13">
        <v>0</v>
      </c>
      <c r="F356" s="2" t="str">
        <f t="shared" si="22"/>
        <v/>
      </c>
      <c r="G356" s="34" t="str">
        <f>IFERROR(INDEX(BRL!$E:$E,MATCH('IC-Br'!$A356,BRL!$A:$A,0)),"")</f>
        <v/>
      </c>
      <c r="H356" s="2" t="str">
        <f t="shared" si="24"/>
        <v/>
      </c>
    </row>
    <row r="357" spans="1:8" x14ac:dyDescent="0.25">
      <c r="A357" s="1">
        <f t="shared" si="21"/>
        <v>46539</v>
      </c>
      <c r="B357" s="37" t="str">
        <f>IFERROR(INDEX([1]IC_br!$B:$B,MATCH($A357,[1]IC_br!$A:$A,0)),"")</f>
        <v/>
      </c>
      <c r="C357" s="6" t="str">
        <f t="shared" si="23"/>
        <v/>
      </c>
      <c r="D357" s="2">
        <f>INDEX(Meta!B:B,MATCH('IC-Br'!$A357,Meta!A:A,0))</f>
        <v>3</v>
      </c>
      <c r="E357" s="13">
        <v>0</v>
      </c>
      <c r="F357" s="2" t="str">
        <f t="shared" si="22"/>
        <v/>
      </c>
      <c r="G357" s="34" t="str">
        <f>IFERROR(INDEX(BRL!$E:$E,MATCH('IC-Br'!$A357,BRL!$A:$A,0)),"")</f>
        <v/>
      </c>
      <c r="H357" s="2" t="str">
        <f t="shared" si="24"/>
        <v/>
      </c>
    </row>
    <row r="358" spans="1:8" x14ac:dyDescent="0.25">
      <c r="A358" s="1">
        <f t="shared" si="21"/>
        <v>46569</v>
      </c>
      <c r="B358" s="37" t="str">
        <f>IFERROR(INDEX([1]IC_br!$B:$B,MATCH($A358,[1]IC_br!$A:$A,0)),"")</f>
        <v/>
      </c>
      <c r="C358" s="6" t="str">
        <f t="shared" si="23"/>
        <v/>
      </c>
      <c r="D358" s="2">
        <f>INDEX(Meta!B:B,MATCH('IC-Br'!$A358,Meta!A:A,0))</f>
        <v>3</v>
      </c>
      <c r="E358" s="13">
        <v>0</v>
      </c>
      <c r="F358" s="2" t="str">
        <f t="shared" si="22"/>
        <v/>
      </c>
      <c r="G358" s="34" t="str">
        <f>IFERROR(INDEX(BRL!$E:$E,MATCH('IC-Br'!$A358,BRL!$A:$A,0)),"")</f>
        <v/>
      </c>
      <c r="H358" s="2" t="str">
        <f t="shared" si="24"/>
        <v/>
      </c>
    </row>
    <row r="359" spans="1:8" x14ac:dyDescent="0.25">
      <c r="A359" s="1">
        <f t="shared" si="21"/>
        <v>46600</v>
      </c>
      <c r="B359" s="37" t="str">
        <f>IFERROR(INDEX([1]IC_br!$B:$B,MATCH($A359,[1]IC_br!$A:$A,0)),"")</f>
        <v/>
      </c>
      <c r="C359" s="6" t="str">
        <f t="shared" si="23"/>
        <v/>
      </c>
      <c r="D359" s="2">
        <f>INDEX(Meta!B:B,MATCH('IC-Br'!$A359,Meta!A:A,0))</f>
        <v>3</v>
      </c>
      <c r="E359" s="13">
        <v>0</v>
      </c>
      <c r="F359" s="2" t="str">
        <f t="shared" si="22"/>
        <v/>
      </c>
      <c r="G359" s="34" t="str">
        <f>IFERROR(INDEX(BRL!$E:$E,MATCH('IC-Br'!$A359,BRL!$A:$A,0)),"")</f>
        <v/>
      </c>
      <c r="H359" s="2" t="str">
        <f t="shared" si="24"/>
        <v/>
      </c>
    </row>
    <row r="360" spans="1:8" x14ac:dyDescent="0.25">
      <c r="A360" s="1">
        <f t="shared" si="21"/>
        <v>46631</v>
      </c>
      <c r="B360" s="37" t="str">
        <f>IFERROR(INDEX([1]IC_br!$B:$B,MATCH($A360,[1]IC_br!$A:$A,0)),"")</f>
        <v/>
      </c>
      <c r="C360" s="6" t="str">
        <f t="shared" si="23"/>
        <v/>
      </c>
      <c r="D360" s="2">
        <f>INDEX(Meta!B:B,MATCH('IC-Br'!$A360,Meta!A:A,0))</f>
        <v>3</v>
      </c>
      <c r="E360" s="13">
        <v>0</v>
      </c>
      <c r="F360" s="2" t="str">
        <f t="shared" si="22"/>
        <v/>
      </c>
      <c r="G360" s="34" t="str">
        <f>IFERROR(INDEX(BRL!$E:$E,MATCH('IC-Br'!$A360,BRL!$A:$A,0)),"")</f>
        <v/>
      </c>
      <c r="H360" s="2" t="str">
        <f t="shared" si="24"/>
        <v/>
      </c>
    </row>
    <row r="361" spans="1:8" x14ac:dyDescent="0.25">
      <c r="A361" s="1">
        <f t="shared" si="21"/>
        <v>46661</v>
      </c>
      <c r="B361" s="37" t="str">
        <f>IFERROR(INDEX([1]IC_br!$B:$B,MATCH($A361,[1]IC_br!$A:$A,0)),"")</f>
        <v/>
      </c>
      <c r="C361" s="6" t="str">
        <f t="shared" si="23"/>
        <v/>
      </c>
      <c r="D361" s="2">
        <f>INDEX(Meta!B:B,MATCH('IC-Br'!$A361,Meta!A:A,0))</f>
        <v>3</v>
      </c>
      <c r="E361" s="13">
        <v>0</v>
      </c>
      <c r="F361" s="2" t="str">
        <f t="shared" si="22"/>
        <v/>
      </c>
      <c r="G361" s="34" t="str">
        <f>IFERROR(INDEX(BRL!$E:$E,MATCH('IC-Br'!$A361,BRL!$A:$A,0)),"")</f>
        <v/>
      </c>
      <c r="H361" s="2" t="str">
        <f t="shared" si="24"/>
        <v/>
      </c>
    </row>
    <row r="362" spans="1:8" x14ac:dyDescent="0.25">
      <c r="A362" s="1">
        <f t="shared" si="21"/>
        <v>46692</v>
      </c>
      <c r="B362" s="37" t="str">
        <f>IFERROR(INDEX([1]IC_br!$B:$B,MATCH($A362,[1]IC_br!$A:$A,0)),"")</f>
        <v/>
      </c>
      <c r="C362" s="6" t="str">
        <f t="shared" si="23"/>
        <v/>
      </c>
      <c r="D362" s="2">
        <f>INDEX(Meta!B:B,MATCH('IC-Br'!$A362,Meta!A:A,0))</f>
        <v>3</v>
      </c>
      <c r="E362" s="13">
        <v>0</v>
      </c>
      <c r="F362" s="2" t="str">
        <f t="shared" si="22"/>
        <v/>
      </c>
      <c r="G362" s="34" t="str">
        <f>IFERROR(INDEX(BRL!$E:$E,MATCH('IC-Br'!$A362,BRL!$A:$A,0)),"")</f>
        <v/>
      </c>
      <c r="H362" s="2" t="str">
        <f t="shared" si="24"/>
        <v/>
      </c>
    </row>
    <row r="363" spans="1:8" x14ac:dyDescent="0.25">
      <c r="A363" s="1">
        <f t="shared" si="21"/>
        <v>46722</v>
      </c>
      <c r="B363" s="37" t="str">
        <f>IFERROR(INDEX([1]IC_br!$B:$B,MATCH($A363,[1]IC_br!$A:$A,0)),"")</f>
        <v/>
      </c>
      <c r="C363" s="6" t="str">
        <f t="shared" si="23"/>
        <v/>
      </c>
      <c r="D363" s="2">
        <f>INDEX(Meta!B:B,MATCH('IC-Br'!$A363,Meta!A:A,0))</f>
        <v>3</v>
      </c>
      <c r="E363" s="13">
        <v>0</v>
      </c>
      <c r="F363" s="2" t="str">
        <f t="shared" si="22"/>
        <v/>
      </c>
      <c r="G363" s="34" t="str">
        <f>IFERROR(INDEX(BRL!$E:$E,MATCH('IC-Br'!$A363,BRL!$A:$A,0)),"")</f>
        <v/>
      </c>
      <c r="H363" s="2" t="str">
        <f t="shared" si="24"/>
        <v/>
      </c>
    </row>
    <row r="364" spans="1:8" x14ac:dyDescent="0.25">
      <c r="A364" s="1">
        <f t="shared" si="21"/>
        <v>46753</v>
      </c>
      <c r="B364" s="37" t="str">
        <f>IFERROR(INDEX([1]IC_br!$B:$B,MATCH($A364,[1]IC_br!$A:$A,0)),"")</f>
        <v/>
      </c>
      <c r="C364" s="6" t="str">
        <f t="shared" si="23"/>
        <v/>
      </c>
      <c r="D364" s="2">
        <f>INDEX(Meta!B:B,MATCH('IC-Br'!$A364,Meta!A:A,0))</f>
        <v>3</v>
      </c>
      <c r="E364" s="13">
        <v>0</v>
      </c>
      <c r="F364" s="2" t="str">
        <f t="shared" si="22"/>
        <v/>
      </c>
      <c r="G364" s="34" t="str">
        <f>IFERROR(INDEX(BRL!$E:$E,MATCH('IC-Br'!$A364,BRL!$A:$A,0)),"")</f>
        <v/>
      </c>
      <c r="H364" s="2" t="str">
        <f t="shared" si="24"/>
        <v/>
      </c>
    </row>
    <row r="365" spans="1:8" x14ac:dyDescent="0.25">
      <c r="A365" s="1">
        <f t="shared" si="21"/>
        <v>46784</v>
      </c>
      <c r="B365" s="37" t="str">
        <f>IFERROR(INDEX([1]IC_br!$B:$B,MATCH($A365,[1]IC_br!$A:$A,0)),"")</f>
        <v/>
      </c>
      <c r="C365" s="6" t="str">
        <f t="shared" si="23"/>
        <v/>
      </c>
      <c r="D365" s="2">
        <f>INDEX(Meta!B:B,MATCH('IC-Br'!$A365,Meta!A:A,0))</f>
        <v>3</v>
      </c>
      <c r="E365" s="13">
        <v>0</v>
      </c>
      <c r="F365" s="2" t="str">
        <f t="shared" si="22"/>
        <v/>
      </c>
      <c r="G365" s="34" t="str">
        <f>IFERROR(INDEX(BRL!$E:$E,MATCH('IC-Br'!$A365,BRL!$A:$A,0)),"")</f>
        <v/>
      </c>
      <c r="H365" s="2" t="str">
        <f t="shared" si="24"/>
        <v/>
      </c>
    </row>
    <row r="366" spans="1:8" x14ac:dyDescent="0.25">
      <c r="A366" s="1">
        <f t="shared" si="21"/>
        <v>46813</v>
      </c>
      <c r="B366" s="37" t="str">
        <f>IFERROR(INDEX([1]IC_br!$B:$B,MATCH($A366,[1]IC_br!$A:$A,0)),"")</f>
        <v/>
      </c>
      <c r="C366" s="6" t="str">
        <f t="shared" si="23"/>
        <v/>
      </c>
      <c r="D366" s="2">
        <f>INDEX(Meta!B:B,MATCH('IC-Br'!$A366,Meta!A:A,0))</f>
        <v>3</v>
      </c>
      <c r="E366" s="13">
        <v>0</v>
      </c>
      <c r="F366" s="2" t="str">
        <f t="shared" si="22"/>
        <v/>
      </c>
      <c r="G366" s="34" t="str">
        <f>IFERROR(INDEX(BRL!$E:$E,MATCH('IC-Br'!$A366,BRL!$A:$A,0)),"")</f>
        <v/>
      </c>
      <c r="H366" s="2" t="str">
        <f t="shared" si="24"/>
        <v/>
      </c>
    </row>
    <row r="367" spans="1:8" x14ac:dyDescent="0.25">
      <c r="A367" s="1">
        <f t="shared" si="21"/>
        <v>46844</v>
      </c>
      <c r="B367" s="37" t="str">
        <f>IFERROR(INDEX([1]IC_br!$B:$B,MATCH($A367,[1]IC_br!$A:$A,0)),"")</f>
        <v/>
      </c>
      <c r="C367" s="6" t="str">
        <f t="shared" si="23"/>
        <v/>
      </c>
      <c r="D367" s="2">
        <f>INDEX(Meta!B:B,MATCH('IC-Br'!$A367,Meta!A:A,0))</f>
        <v>3</v>
      </c>
      <c r="E367" s="13">
        <v>0</v>
      </c>
      <c r="F367" s="2" t="str">
        <f t="shared" si="22"/>
        <v/>
      </c>
      <c r="G367" s="34" t="str">
        <f>IFERROR(INDEX(BRL!$E:$E,MATCH('IC-Br'!$A367,BRL!$A:$A,0)),"")</f>
        <v/>
      </c>
      <c r="H367" s="2" t="str">
        <f t="shared" si="24"/>
        <v/>
      </c>
    </row>
    <row r="368" spans="1:8" x14ac:dyDescent="0.25">
      <c r="A368" s="1">
        <f t="shared" ref="A368:A399" si="25">EDATE(A367,1)</f>
        <v>46874</v>
      </c>
      <c r="B368" s="37" t="str">
        <f>IFERROR(INDEX([1]IC_br!$B:$B,MATCH($A368,[1]IC_br!$A:$A,0)),"")</f>
        <v/>
      </c>
      <c r="C368" s="6" t="str">
        <f t="shared" si="23"/>
        <v/>
      </c>
      <c r="D368" s="2">
        <f>INDEX(Meta!B:B,MATCH('IC-Br'!$A368,Meta!A:A,0))</f>
        <v>3</v>
      </c>
      <c r="E368" s="13">
        <v>0</v>
      </c>
      <c r="F368" s="2" t="str">
        <f t="shared" ref="F368:F399" si="26">IFERROR(C368-E368,"")</f>
        <v/>
      </c>
      <c r="G368" s="34" t="str">
        <f>IFERROR(INDEX(BRL!$E:$E,MATCH('IC-Br'!$A368,BRL!$A:$A,0)),"")</f>
        <v/>
      </c>
      <c r="H368" s="2" t="str">
        <f t="shared" si="24"/>
        <v/>
      </c>
    </row>
    <row r="369" spans="1:8" x14ac:dyDescent="0.25">
      <c r="A369" s="1">
        <f t="shared" si="25"/>
        <v>46905</v>
      </c>
      <c r="B369" s="37" t="str">
        <f>IFERROR(INDEX([1]IC_br!$B:$B,MATCH($A369,[1]IC_br!$A:$A,0)),"")</f>
        <v/>
      </c>
      <c r="C369" s="6" t="str">
        <f t="shared" si="23"/>
        <v/>
      </c>
      <c r="D369" s="2">
        <f>INDEX(Meta!B:B,MATCH('IC-Br'!$A369,Meta!A:A,0))</f>
        <v>3</v>
      </c>
      <c r="E369" s="13">
        <v>0</v>
      </c>
      <c r="F369" s="2" t="str">
        <f t="shared" si="26"/>
        <v/>
      </c>
      <c r="G369" s="34" t="str">
        <f>IFERROR(INDEX(BRL!$E:$E,MATCH('IC-Br'!$A369,BRL!$A:$A,0)),"")</f>
        <v/>
      </c>
      <c r="H369" s="2" t="str">
        <f t="shared" si="24"/>
        <v/>
      </c>
    </row>
    <row r="370" spans="1:8" x14ac:dyDescent="0.25">
      <c r="A370" s="1">
        <f t="shared" si="25"/>
        <v>46935</v>
      </c>
      <c r="B370" s="37" t="str">
        <f>IFERROR(INDEX([1]IC_br!$B:$B,MATCH($A370,[1]IC_br!$A:$A,0)),"")</f>
        <v/>
      </c>
      <c r="C370" s="6" t="str">
        <f t="shared" si="23"/>
        <v/>
      </c>
      <c r="D370" s="2">
        <f>INDEX(Meta!B:B,MATCH('IC-Br'!$A370,Meta!A:A,0))</f>
        <v>3</v>
      </c>
      <c r="E370" s="13">
        <v>0</v>
      </c>
      <c r="F370" s="2" t="str">
        <f t="shared" si="26"/>
        <v/>
      </c>
      <c r="G370" s="34" t="str">
        <f>IFERROR(INDEX(BRL!$E:$E,MATCH('IC-Br'!$A370,BRL!$A:$A,0)),"")</f>
        <v/>
      </c>
      <c r="H370" s="2" t="str">
        <f t="shared" si="24"/>
        <v/>
      </c>
    </row>
    <row r="371" spans="1:8" x14ac:dyDescent="0.25">
      <c r="A371" s="1">
        <f t="shared" si="25"/>
        <v>46966</v>
      </c>
      <c r="B371" s="37" t="str">
        <f>IFERROR(INDEX([1]IC_br!$B:$B,MATCH($A371,[1]IC_br!$A:$A,0)),"")</f>
        <v/>
      </c>
      <c r="C371" s="6" t="str">
        <f t="shared" si="23"/>
        <v/>
      </c>
      <c r="D371" s="2">
        <f>INDEX(Meta!B:B,MATCH('IC-Br'!$A371,Meta!A:A,0))</f>
        <v>3</v>
      </c>
      <c r="E371" s="13">
        <v>0</v>
      </c>
      <c r="F371" s="2" t="str">
        <f t="shared" si="26"/>
        <v/>
      </c>
      <c r="G371" s="34" t="str">
        <f>IFERROR(INDEX(BRL!$E:$E,MATCH('IC-Br'!$A371,BRL!$A:$A,0)),"")</f>
        <v/>
      </c>
      <c r="H371" s="2" t="str">
        <f t="shared" si="24"/>
        <v/>
      </c>
    </row>
    <row r="372" spans="1:8" x14ac:dyDescent="0.25">
      <c r="A372" s="1">
        <f t="shared" si="25"/>
        <v>46997</v>
      </c>
      <c r="B372" s="37" t="str">
        <f>IFERROR(INDEX([1]IC_br!$B:$B,MATCH($A372,[1]IC_br!$A:$A,0)),"")</f>
        <v/>
      </c>
      <c r="C372" s="6" t="str">
        <f t="shared" si="23"/>
        <v/>
      </c>
      <c r="D372" s="2">
        <f>INDEX(Meta!B:B,MATCH('IC-Br'!$A372,Meta!A:A,0))</f>
        <v>3</v>
      </c>
      <c r="E372" s="13">
        <v>0</v>
      </c>
      <c r="F372" s="2" t="str">
        <f t="shared" si="26"/>
        <v/>
      </c>
      <c r="G372" s="34" t="str">
        <f>IFERROR(INDEX(BRL!$E:$E,MATCH('IC-Br'!$A372,BRL!$A:$A,0)),"")</f>
        <v/>
      </c>
      <c r="H372" s="2" t="str">
        <f t="shared" si="24"/>
        <v/>
      </c>
    </row>
    <row r="373" spans="1:8" x14ac:dyDescent="0.25">
      <c r="A373" s="1">
        <f t="shared" si="25"/>
        <v>47027</v>
      </c>
      <c r="B373" s="37" t="str">
        <f>IFERROR(INDEX([1]IC_br!$B:$B,MATCH($A373,[1]IC_br!$A:$A,0)),"")</f>
        <v/>
      </c>
      <c r="C373" s="6" t="str">
        <f t="shared" si="23"/>
        <v/>
      </c>
      <c r="D373" s="2">
        <f>INDEX(Meta!B:B,MATCH('IC-Br'!$A373,Meta!A:A,0))</f>
        <v>3</v>
      </c>
      <c r="E373" s="13">
        <v>0</v>
      </c>
      <c r="F373" s="2" t="str">
        <f t="shared" si="26"/>
        <v/>
      </c>
      <c r="G373" s="34" t="str">
        <f>IFERROR(INDEX(BRL!$E:$E,MATCH('IC-Br'!$A373,BRL!$A:$A,0)),"")</f>
        <v/>
      </c>
      <c r="H373" s="2" t="str">
        <f t="shared" si="24"/>
        <v/>
      </c>
    </row>
    <row r="374" spans="1:8" x14ac:dyDescent="0.25">
      <c r="A374" s="1">
        <f t="shared" si="25"/>
        <v>47058</v>
      </c>
      <c r="B374" s="37" t="str">
        <f>IFERROR(INDEX([1]IC_br!$B:$B,MATCH($A374,[1]IC_br!$A:$A,0)),"")</f>
        <v/>
      </c>
      <c r="C374" s="6" t="str">
        <f t="shared" si="23"/>
        <v/>
      </c>
      <c r="D374" s="2">
        <f>INDEX(Meta!B:B,MATCH('IC-Br'!$A374,Meta!A:A,0))</f>
        <v>3</v>
      </c>
      <c r="E374" s="13">
        <v>0</v>
      </c>
      <c r="F374" s="2" t="str">
        <f t="shared" si="26"/>
        <v/>
      </c>
      <c r="G374" s="34" t="str">
        <f>IFERROR(INDEX(BRL!$E:$E,MATCH('IC-Br'!$A374,BRL!$A:$A,0)),"")</f>
        <v/>
      </c>
      <c r="H374" s="2" t="str">
        <f t="shared" si="24"/>
        <v/>
      </c>
    </row>
    <row r="375" spans="1:8" x14ac:dyDescent="0.25">
      <c r="A375" s="1">
        <f t="shared" si="25"/>
        <v>47088</v>
      </c>
      <c r="B375" s="37" t="str">
        <f>IFERROR(INDEX([1]IC_br!$B:$B,MATCH($A375,[1]IC_br!$A:$A,0)),"")</f>
        <v/>
      </c>
      <c r="C375" s="6" t="str">
        <f t="shared" si="23"/>
        <v/>
      </c>
      <c r="D375" s="2">
        <f>INDEX(Meta!B:B,MATCH('IC-Br'!$A375,Meta!A:A,0))</f>
        <v>3</v>
      </c>
      <c r="E375" s="13">
        <v>0</v>
      </c>
      <c r="F375" s="2" t="str">
        <f t="shared" si="26"/>
        <v/>
      </c>
      <c r="G375" s="34" t="str">
        <f>IFERROR(INDEX(BRL!$E:$E,MATCH('IC-Br'!$A375,BRL!$A:$A,0)),"")</f>
        <v/>
      </c>
      <c r="H375" s="2" t="str">
        <f t="shared" si="24"/>
        <v/>
      </c>
    </row>
    <row r="376" spans="1:8" x14ac:dyDescent="0.25">
      <c r="A376" s="1">
        <f t="shared" si="25"/>
        <v>47119</v>
      </c>
      <c r="B376" s="37" t="str">
        <f>IFERROR(INDEX([1]IC_br!$B:$B,MATCH($A376,[1]IC_br!$A:$A,0)),"")</f>
        <v/>
      </c>
      <c r="C376" s="6" t="str">
        <f t="shared" si="23"/>
        <v/>
      </c>
      <c r="D376" s="2">
        <f>INDEX(Meta!B:B,MATCH('IC-Br'!$A376,Meta!A:A,0))</f>
        <v>3</v>
      </c>
      <c r="E376" s="13">
        <v>0</v>
      </c>
      <c r="F376" s="2" t="str">
        <f t="shared" si="26"/>
        <v/>
      </c>
      <c r="G376" s="34" t="str">
        <f>IFERROR(INDEX(BRL!$E:$E,MATCH('IC-Br'!$A376,BRL!$A:$A,0)),"")</f>
        <v/>
      </c>
      <c r="H376" s="2" t="str">
        <f t="shared" si="24"/>
        <v/>
      </c>
    </row>
    <row r="377" spans="1:8" x14ac:dyDescent="0.25">
      <c r="A377" s="1">
        <f t="shared" si="25"/>
        <v>47150</v>
      </c>
      <c r="B377" s="37" t="str">
        <f>IFERROR(INDEX([1]IC_br!$B:$B,MATCH($A377,[1]IC_br!$A:$A,0)),"")</f>
        <v/>
      </c>
      <c r="C377" s="6" t="str">
        <f t="shared" si="23"/>
        <v/>
      </c>
      <c r="D377" s="2">
        <f>INDEX(Meta!B:B,MATCH('IC-Br'!$A377,Meta!A:A,0))</f>
        <v>3</v>
      </c>
      <c r="E377" s="13">
        <v>0</v>
      </c>
      <c r="F377" s="2" t="str">
        <f t="shared" si="26"/>
        <v/>
      </c>
      <c r="G377" s="34" t="str">
        <f>IFERROR(INDEX(BRL!$E:$E,MATCH('IC-Br'!$A377,BRL!$A:$A,0)),"")</f>
        <v/>
      </c>
      <c r="H377" s="2" t="str">
        <f t="shared" si="24"/>
        <v/>
      </c>
    </row>
    <row r="378" spans="1:8" x14ac:dyDescent="0.25">
      <c r="A378" s="1">
        <f t="shared" si="25"/>
        <v>47178</v>
      </c>
      <c r="B378" s="37" t="str">
        <f>IFERROR(INDEX([1]IC_br!$B:$B,MATCH($A378,[1]IC_br!$A:$A,0)),"")</f>
        <v/>
      </c>
      <c r="C378" s="6" t="str">
        <f t="shared" si="23"/>
        <v/>
      </c>
      <c r="D378" s="2">
        <f>INDEX(Meta!B:B,MATCH('IC-Br'!$A378,Meta!A:A,0))</f>
        <v>3</v>
      </c>
      <c r="E378" s="13">
        <v>0</v>
      </c>
      <c r="F378" s="2" t="str">
        <f t="shared" si="26"/>
        <v/>
      </c>
      <c r="G378" s="34" t="str">
        <f>IFERROR(INDEX(BRL!$E:$E,MATCH('IC-Br'!$A378,BRL!$A:$A,0)),"")</f>
        <v/>
      </c>
      <c r="H378" s="2" t="str">
        <f t="shared" si="24"/>
        <v/>
      </c>
    </row>
    <row r="379" spans="1:8" x14ac:dyDescent="0.25">
      <c r="A379" s="1">
        <f t="shared" si="25"/>
        <v>47209</v>
      </c>
      <c r="B379" s="37" t="str">
        <f>IFERROR(INDEX([1]IC_br!$B:$B,MATCH($A379,[1]IC_br!$A:$A,0)),"")</f>
        <v/>
      </c>
      <c r="C379" s="6" t="str">
        <f t="shared" si="23"/>
        <v/>
      </c>
      <c r="D379" s="2">
        <f>INDEX(Meta!B:B,MATCH('IC-Br'!$A379,Meta!A:A,0))</f>
        <v>3</v>
      </c>
      <c r="E379" s="13">
        <v>0</v>
      </c>
      <c r="F379" s="2" t="str">
        <f t="shared" si="26"/>
        <v/>
      </c>
      <c r="G379" s="34" t="str">
        <f>IFERROR(INDEX(BRL!$E:$E,MATCH('IC-Br'!$A379,BRL!$A:$A,0)),"")</f>
        <v/>
      </c>
      <c r="H379" s="2" t="str">
        <f t="shared" si="24"/>
        <v/>
      </c>
    </row>
    <row r="380" spans="1:8" x14ac:dyDescent="0.25">
      <c r="A380" s="1">
        <f t="shared" si="25"/>
        <v>47239</v>
      </c>
      <c r="B380" s="37" t="str">
        <f>IFERROR(INDEX([1]IC_br!$B:$B,MATCH($A380,[1]IC_br!$A:$A,0)),"")</f>
        <v/>
      </c>
      <c r="C380" s="6" t="str">
        <f t="shared" si="23"/>
        <v/>
      </c>
      <c r="D380" s="2">
        <f>INDEX(Meta!B:B,MATCH('IC-Br'!$A380,Meta!A:A,0))</f>
        <v>3</v>
      </c>
      <c r="E380" s="13">
        <v>0</v>
      </c>
      <c r="F380" s="2" t="str">
        <f t="shared" si="26"/>
        <v/>
      </c>
      <c r="G380" s="34" t="str">
        <f>IFERROR(INDEX(BRL!$E:$E,MATCH('IC-Br'!$A380,BRL!$A:$A,0)),"")</f>
        <v/>
      </c>
      <c r="H380" s="2" t="str">
        <f t="shared" si="24"/>
        <v/>
      </c>
    </row>
    <row r="381" spans="1:8" x14ac:dyDescent="0.25">
      <c r="A381" s="1">
        <f t="shared" si="25"/>
        <v>47270</v>
      </c>
      <c r="B381" s="37" t="str">
        <f>IFERROR(INDEX([1]IC_br!$B:$B,MATCH($A381,[1]IC_br!$A:$A,0)),"")</f>
        <v/>
      </c>
      <c r="C381" s="6" t="str">
        <f t="shared" si="23"/>
        <v/>
      </c>
      <c r="D381" s="2">
        <f>INDEX(Meta!B:B,MATCH('IC-Br'!$A381,Meta!A:A,0))</f>
        <v>3</v>
      </c>
      <c r="E381" s="13">
        <v>0</v>
      </c>
      <c r="F381" s="2" t="str">
        <f t="shared" si="26"/>
        <v/>
      </c>
      <c r="G381" s="34" t="str">
        <f>IFERROR(INDEX(BRL!$E:$E,MATCH('IC-Br'!$A381,BRL!$A:$A,0)),"")</f>
        <v/>
      </c>
      <c r="H381" s="2" t="str">
        <f t="shared" si="24"/>
        <v/>
      </c>
    </row>
    <row r="382" spans="1:8" x14ac:dyDescent="0.25">
      <c r="A382" s="1">
        <f t="shared" si="25"/>
        <v>47300</v>
      </c>
      <c r="B382" s="37" t="str">
        <f>IFERROR(INDEX([1]IC_br!$B:$B,MATCH($A382,[1]IC_br!$A:$A,0)),"")</f>
        <v/>
      </c>
      <c r="C382" s="6" t="str">
        <f t="shared" si="23"/>
        <v/>
      </c>
      <c r="D382" s="2">
        <f>INDEX(Meta!B:B,MATCH('IC-Br'!$A382,Meta!A:A,0))</f>
        <v>3</v>
      </c>
      <c r="E382" s="13">
        <v>0</v>
      </c>
      <c r="F382" s="2" t="str">
        <f t="shared" si="26"/>
        <v/>
      </c>
      <c r="G382" s="34" t="str">
        <f>IFERROR(INDEX(BRL!$E:$E,MATCH('IC-Br'!$A382,BRL!$A:$A,0)),"")</f>
        <v/>
      </c>
      <c r="H382" s="2" t="str">
        <f t="shared" si="24"/>
        <v/>
      </c>
    </row>
    <row r="383" spans="1:8" x14ac:dyDescent="0.25">
      <c r="A383" s="1">
        <f t="shared" si="25"/>
        <v>47331</v>
      </c>
      <c r="B383" s="37" t="str">
        <f>IFERROR(INDEX([1]IC_br!$B:$B,MATCH($A383,[1]IC_br!$A:$A,0)),"")</f>
        <v/>
      </c>
      <c r="C383" s="6" t="str">
        <f t="shared" si="23"/>
        <v/>
      </c>
      <c r="D383" s="2">
        <f>INDEX(Meta!B:B,MATCH('IC-Br'!$A383,Meta!A:A,0))</f>
        <v>3</v>
      </c>
      <c r="E383" s="13">
        <v>0</v>
      </c>
      <c r="F383" s="2" t="str">
        <f t="shared" si="26"/>
        <v/>
      </c>
      <c r="G383" s="34" t="str">
        <f>IFERROR(INDEX(BRL!$E:$E,MATCH('IC-Br'!$A383,BRL!$A:$A,0)),"")</f>
        <v/>
      </c>
      <c r="H383" s="2" t="str">
        <f t="shared" si="24"/>
        <v/>
      </c>
    </row>
    <row r="384" spans="1:8" x14ac:dyDescent="0.25">
      <c r="A384" s="1">
        <f t="shared" si="25"/>
        <v>47362</v>
      </c>
      <c r="B384" s="37" t="str">
        <f>IFERROR(INDEX([1]IC_br!$B:$B,MATCH($A384,[1]IC_br!$A:$A,0)),"")</f>
        <v/>
      </c>
      <c r="C384" s="6" t="str">
        <f t="shared" si="23"/>
        <v/>
      </c>
      <c r="D384" s="2">
        <f>INDEX(Meta!B:B,MATCH('IC-Br'!$A384,Meta!A:A,0))</f>
        <v>3</v>
      </c>
      <c r="E384" s="13">
        <v>0</v>
      </c>
      <c r="F384" s="2" t="str">
        <f t="shared" si="26"/>
        <v/>
      </c>
      <c r="G384" s="34" t="str">
        <f>IFERROR(INDEX(BRL!$E:$E,MATCH('IC-Br'!$A384,BRL!$A:$A,0)),"")</f>
        <v/>
      </c>
      <c r="H384" s="2" t="str">
        <f t="shared" si="24"/>
        <v/>
      </c>
    </row>
    <row r="385" spans="1:8" x14ac:dyDescent="0.25">
      <c r="A385" s="1">
        <f t="shared" si="25"/>
        <v>47392</v>
      </c>
      <c r="B385" s="37" t="str">
        <f>IFERROR(INDEX([1]IC_br!$B:$B,MATCH($A385,[1]IC_br!$A:$A,0)),"")</f>
        <v/>
      </c>
      <c r="C385" s="6" t="str">
        <f t="shared" si="23"/>
        <v/>
      </c>
      <c r="D385" s="2">
        <f>INDEX(Meta!B:B,MATCH('IC-Br'!$A385,Meta!A:A,0))</f>
        <v>3</v>
      </c>
      <c r="E385" s="13">
        <v>0</v>
      </c>
      <c r="F385" s="2" t="str">
        <f t="shared" si="26"/>
        <v/>
      </c>
      <c r="G385" s="34" t="str">
        <f>IFERROR(INDEX(BRL!$E:$E,MATCH('IC-Br'!$A385,BRL!$A:$A,0)),"")</f>
        <v/>
      </c>
      <c r="H385" s="2" t="str">
        <f t="shared" si="24"/>
        <v/>
      </c>
    </row>
    <row r="386" spans="1:8" x14ac:dyDescent="0.25">
      <c r="A386" s="1">
        <f t="shared" si="25"/>
        <v>47423</v>
      </c>
      <c r="B386" s="37" t="str">
        <f>IFERROR(INDEX([1]IC_br!$B:$B,MATCH($A386,[1]IC_br!$A:$A,0)),"")</f>
        <v/>
      </c>
      <c r="C386" s="6" t="str">
        <f t="shared" si="23"/>
        <v/>
      </c>
      <c r="D386" s="2">
        <f>INDEX(Meta!B:B,MATCH('IC-Br'!$A386,Meta!A:A,0))</f>
        <v>3</v>
      </c>
      <c r="E386" s="13">
        <v>0</v>
      </c>
      <c r="F386" s="2" t="str">
        <f t="shared" si="26"/>
        <v/>
      </c>
      <c r="G386" s="34" t="str">
        <f>IFERROR(INDEX(BRL!$E:$E,MATCH('IC-Br'!$A386,BRL!$A:$A,0)),"")</f>
        <v/>
      </c>
      <c r="H386" s="2" t="str">
        <f t="shared" si="24"/>
        <v/>
      </c>
    </row>
    <row r="387" spans="1:8" x14ac:dyDescent="0.25">
      <c r="A387" s="1">
        <f t="shared" si="25"/>
        <v>47453</v>
      </c>
      <c r="B387" s="37" t="str">
        <f>IFERROR(INDEX([1]IC_br!$B:$B,MATCH($A387,[1]IC_br!$A:$A,0)),"")</f>
        <v/>
      </c>
      <c r="C387" s="6" t="str">
        <f t="shared" si="23"/>
        <v/>
      </c>
      <c r="D387" s="2">
        <f>INDEX(Meta!B:B,MATCH('IC-Br'!$A387,Meta!A:A,0))</f>
        <v>3</v>
      </c>
      <c r="E387" s="13">
        <v>0</v>
      </c>
      <c r="F387" s="2" t="str">
        <f t="shared" si="26"/>
        <v/>
      </c>
      <c r="G387" s="34" t="str">
        <f>IFERROR(INDEX(BRL!$E:$E,MATCH('IC-Br'!$A387,BRL!$A:$A,0)),"")</f>
        <v/>
      </c>
      <c r="H387" s="2" t="str">
        <f t="shared" si="24"/>
        <v/>
      </c>
    </row>
    <row r="388" spans="1:8" x14ac:dyDescent="0.25">
      <c r="A388" s="1">
        <f t="shared" si="25"/>
        <v>47484</v>
      </c>
      <c r="B388" s="37" t="str">
        <f>IFERROR(INDEX([1]IC_br!$B:$B,MATCH($A388,[1]IC_br!$A:$A,0)),"")</f>
        <v/>
      </c>
      <c r="C388" s="6" t="str">
        <f t="shared" si="23"/>
        <v/>
      </c>
      <c r="D388" s="2">
        <f>INDEX(Meta!B:B,MATCH('IC-Br'!$A388,Meta!A:A,0))</f>
        <v>3</v>
      </c>
      <c r="E388" s="13">
        <v>0</v>
      </c>
      <c r="F388" s="2" t="str">
        <f t="shared" si="26"/>
        <v/>
      </c>
      <c r="G388" s="34" t="str">
        <f>IFERROR(INDEX(BRL!$E:$E,MATCH('IC-Br'!$A388,BRL!$A:$A,0)),"")</f>
        <v/>
      </c>
      <c r="H388" s="2" t="str">
        <f t="shared" si="24"/>
        <v/>
      </c>
    </row>
    <row r="389" spans="1:8" x14ac:dyDescent="0.25">
      <c r="A389" s="1">
        <f t="shared" si="25"/>
        <v>47515</v>
      </c>
      <c r="B389" s="37" t="str">
        <f>IFERROR(INDEX([1]IC_br!$B:$B,MATCH($A389,[1]IC_br!$A:$A,0)),"")</f>
        <v/>
      </c>
      <c r="C389" s="6" t="str">
        <f t="shared" si="23"/>
        <v/>
      </c>
      <c r="D389" s="2">
        <f>INDEX(Meta!B:B,MATCH('IC-Br'!$A389,Meta!A:A,0))</f>
        <v>3</v>
      </c>
      <c r="E389" s="13">
        <v>0</v>
      </c>
      <c r="F389" s="2" t="str">
        <f t="shared" si="26"/>
        <v/>
      </c>
      <c r="G389" s="34" t="str">
        <f>IFERROR(INDEX(BRL!$E:$E,MATCH('IC-Br'!$A389,BRL!$A:$A,0)),"")</f>
        <v/>
      </c>
      <c r="H389" s="2" t="str">
        <f t="shared" si="24"/>
        <v/>
      </c>
    </row>
    <row r="390" spans="1:8" x14ac:dyDescent="0.25">
      <c r="A390" s="1">
        <f t="shared" si="25"/>
        <v>47543</v>
      </c>
      <c r="B390" s="37" t="str">
        <f>IFERROR(INDEX([1]IC_br!$B:$B,MATCH($A390,[1]IC_br!$A:$A,0)),"")</f>
        <v/>
      </c>
      <c r="C390" s="6" t="str">
        <f t="shared" si="23"/>
        <v/>
      </c>
      <c r="D390" s="2">
        <f>INDEX(Meta!B:B,MATCH('IC-Br'!$A390,Meta!A:A,0))</f>
        <v>3</v>
      </c>
      <c r="E390" s="13">
        <v>0</v>
      </c>
      <c r="F390" s="2" t="str">
        <f t="shared" si="26"/>
        <v/>
      </c>
      <c r="G390" s="34" t="str">
        <f>IFERROR(INDEX(BRL!$E:$E,MATCH('IC-Br'!$A390,BRL!$A:$A,0)),"")</f>
        <v/>
      </c>
      <c r="H390" s="2" t="str">
        <f t="shared" si="24"/>
        <v/>
      </c>
    </row>
    <row r="391" spans="1:8" x14ac:dyDescent="0.25">
      <c r="A391" s="1">
        <f t="shared" si="25"/>
        <v>47574</v>
      </c>
      <c r="B391" s="37" t="str">
        <f>IFERROR(INDEX([1]IC_br!$B:$B,MATCH($A391,[1]IC_br!$A:$A,0)),"")</f>
        <v/>
      </c>
      <c r="C391" s="6" t="str">
        <f t="shared" si="23"/>
        <v/>
      </c>
      <c r="D391" s="2">
        <f>INDEX(Meta!B:B,MATCH('IC-Br'!$A391,Meta!A:A,0))</f>
        <v>3</v>
      </c>
      <c r="E391" s="13">
        <v>0</v>
      </c>
      <c r="F391" s="2" t="str">
        <f t="shared" si="26"/>
        <v/>
      </c>
      <c r="G391" s="34" t="str">
        <f>IFERROR(INDEX(BRL!$E:$E,MATCH('IC-Br'!$A391,BRL!$A:$A,0)),"")</f>
        <v/>
      </c>
      <c r="H391" s="2" t="str">
        <f t="shared" si="24"/>
        <v/>
      </c>
    </row>
    <row r="392" spans="1:8" x14ac:dyDescent="0.25">
      <c r="A392" s="1">
        <f t="shared" si="25"/>
        <v>47604</v>
      </c>
      <c r="B392" s="37" t="str">
        <f>IFERROR(INDEX([1]IC_br!$B:$B,MATCH($A392,[1]IC_br!$A:$A,0)),"")</f>
        <v/>
      </c>
      <c r="C392" s="6" t="str">
        <f t="shared" ref="C392:C399" si="27">IFERROR(100*(B392/B389-1),"")</f>
        <v/>
      </c>
      <c r="D392" s="2">
        <f>INDEX(Meta!B:B,MATCH('IC-Br'!$A392,Meta!A:A,0))</f>
        <v>3</v>
      </c>
      <c r="E392" s="13">
        <v>0</v>
      </c>
      <c r="F392" s="2" t="str">
        <f t="shared" si="26"/>
        <v/>
      </c>
      <c r="G392" s="34" t="str">
        <f>IFERROR(INDEX(BRL!$E:$E,MATCH('IC-Br'!$A392,BRL!$A:$A,0)),"")</f>
        <v/>
      </c>
      <c r="H392" s="2" t="str">
        <f t="shared" si="24"/>
        <v/>
      </c>
    </row>
    <row r="393" spans="1:8" x14ac:dyDescent="0.25">
      <c r="A393" s="1">
        <f t="shared" si="25"/>
        <v>47635</v>
      </c>
      <c r="B393" s="37" t="str">
        <f>IFERROR(INDEX([1]IC_br!$B:$B,MATCH($A393,[1]IC_br!$A:$A,0)),"")</f>
        <v/>
      </c>
      <c r="C393" s="6" t="str">
        <f t="shared" si="27"/>
        <v/>
      </c>
      <c r="D393" s="2">
        <f>INDEX(Meta!B:B,MATCH('IC-Br'!$A393,Meta!A:A,0))</f>
        <v>3</v>
      </c>
      <c r="E393" s="13">
        <v>0</v>
      </c>
      <c r="F393" s="2" t="str">
        <f t="shared" si="26"/>
        <v/>
      </c>
      <c r="G393" s="34" t="str">
        <f>IFERROR(INDEX(BRL!$E:$E,MATCH('IC-Br'!$A393,BRL!$A:$A,0)),"")</f>
        <v/>
      </c>
      <c r="H393" s="2" t="str">
        <f t="shared" si="24"/>
        <v/>
      </c>
    </row>
    <row r="394" spans="1:8" x14ac:dyDescent="0.25">
      <c r="A394" s="1">
        <f t="shared" si="25"/>
        <v>47665</v>
      </c>
      <c r="B394" s="37" t="str">
        <f>IFERROR(INDEX([1]IC_br!$B:$B,MATCH($A394,[1]IC_br!$A:$A,0)),"")</f>
        <v/>
      </c>
      <c r="C394" s="6" t="str">
        <f t="shared" si="27"/>
        <v/>
      </c>
      <c r="D394" s="2">
        <f>INDEX(Meta!B:B,MATCH('IC-Br'!$A394,Meta!A:A,0))</f>
        <v>3</v>
      </c>
      <c r="E394" s="13">
        <v>0</v>
      </c>
      <c r="F394" s="2" t="str">
        <f t="shared" si="26"/>
        <v/>
      </c>
      <c r="G394" s="34" t="str">
        <f>IFERROR(INDEX(BRL!$E:$E,MATCH('IC-Br'!$A394,BRL!$A:$A,0)),"")</f>
        <v/>
      </c>
      <c r="H394" s="2" t="str">
        <f t="shared" si="24"/>
        <v/>
      </c>
    </row>
    <row r="395" spans="1:8" x14ac:dyDescent="0.25">
      <c r="A395" s="1">
        <f t="shared" si="25"/>
        <v>47696</v>
      </c>
      <c r="B395" s="37" t="str">
        <f>IFERROR(INDEX([1]IC_br!$B:$B,MATCH($A395,[1]IC_br!$A:$A,0)),"")</f>
        <v/>
      </c>
      <c r="C395" s="6" t="str">
        <f t="shared" si="27"/>
        <v/>
      </c>
      <c r="D395" s="2">
        <f>INDEX(Meta!B:B,MATCH('IC-Br'!$A395,Meta!A:A,0))</f>
        <v>3</v>
      </c>
      <c r="E395" s="13">
        <v>0</v>
      </c>
      <c r="F395" s="2" t="str">
        <f t="shared" si="26"/>
        <v/>
      </c>
      <c r="G395" s="34" t="str">
        <f>IFERROR(INDEX(BRL!$E:$E,MATCH('IC-Br'!$A395,BRL!$A:$A,0)),"")</f>
        <v/>
      </c>
      <c r="H395" s="2" t="str">
        <f t="shared" si="24"/>
        <v/>
      </c>
    </row>
    <row r="396" spans="1:8" x14ac:dyDescent="0.25">
      <c r="A396" s="1">
        <f t="shared" si="25"/>
        <v>47727</v>
      </c>
      <c r="B396" s="37" t="str">
        <f>IFERROR(INDEX([1]IC_br!$B:$B,MATCH($A396,[1]IC_br!$A:$A,0)),"")</f>
        <v/>
      </c>
      <c r="C396" s="6" t="str">
        <f t="shared" si="27"/>
        <v/>
      </c>
      <c r="D396" s="2">
        <f>INDEX(Meta!B:B,MATCH('IC-Br'!$A396,Meta!A:A,0))</f>
        <v>3</v>
      </c>
      <c r="E396" s="13">
        <v>0</v>
      </c>
      <c r="F396" s="2" t="str">
        <f t="shared" si="26"/>
        <v/>
      </c>
      <c r="G396" s="34" t="str">
        <f>IFERROR(INDEX(BRL!$E:$E,MATCH('IC-Br'!$A396,BRL!$A:$A,0)),"")</f>
        <v/>
      </c>
      <c r="H396" s="2" t="str">
        <f t="shared" si="24"/>
        <v/>
      </c>
    </row>
    <row r="397" spans="1:8" x14ac:dyDescent="0.25">
      <c r="A397" s="1">
        <f t="shared" si="25"/>
        <v>47757</v>
      </c>
      <c r="B397" s="37" t="str">
        <f>IFERROR(INDEX([1]IC_br!$B:$B,MATCH($A397,[1]IC_br!$A:$A,0)),"")</f>
        <v/>
      </c>
      <c r="C397" s="6" t="str">
        <f t="shared" si="27"/>
        <v/>
      </c>
      <c r="D397" s="2">
        <f>INDEX(Meta!B:B,MATCH('IC-Br'!$A397,Meta!A:A,0))</f>
        <v>3</v>
      </c>
      <c r="E397" s="13">
        <v>0</v>
      </c>
      <c r="F397" s="2" t="str">
        <f t="shared" si="26"/>
        <v/>
      </c>
      <c r="G397" s="34" t="str">
        <f>IFERROR(INDEX(BRL!$E:$E,MATCH('IC-Br'!$A397,BRL!$A:$A,0)),"")</f>
        <v/>
      </c>
      <c r="H397" s="2" t="str">
        <f t="shared" si="24"/>
        <v/>
      </c>
    </row>
    <row r="398" spans="1:8" x14ac:dyDescent="0.25">
      <c r="A398" s="1">
        <f t="shared" si="25"/>
        <v>47788</v>
      </c>
      <c r="B398" s="37" t="str">
        <f>IFERROR(INDEX([1]IC_br!$B:$B,MATCH($A398,[1]IC_br!$A:$A,0)),"")</f>
        <v/>
      </c>
      <c r="C398" s="6" t="str">
        <f t="shared" si="27"/>
        <v/>
      </c>
      <c r="D398" s="2">
        <f>INDEX(Meta!B:B,MATCH('IC-Br'!$A398,Meta!A:A,0))</f>
        <v>3</v>
      </c>
      <c r="E398" s="13">
        <v>0</v>
      </c>
      <c r="F398" s="2" t="str">
        <f t="shared" si="26"/>
        <v/>
      </c>
      <c r="G398" s="34" t="str">
        <f>IFERROR(INDEX(BRL!$E:$E,MATCH('IC-Br'!$A398,BRL!$A:$A,0)),"")</f>
        <v/>
      </c>
      <c r="H398" s="2" t="str">
        <f t="shared" si="24"/>
        <v/>
      </c>
    </row>
    <row r="399" spans="1:8" x14ac:dyDescent="0.25">
      <c r="A399" s="1">
        <f t="shared" si="25"/>
        <v>47818</v>
      </c>
      <c r="B399" s="37" t="str">
        <f>IFERROR(INDEX([1]IC_br!$B:$B,MATCH($A399,[1]IC_br!$A:$A,0)),"")</f>
        <v/>
      </c>
      <c r="C399" s="6" t="str">
        <f t="shared" si="27"/>
        <v/>
      </c>
      <c r="D399" s="2">
        <f>INDEX(Meta!B:B,MATCH('IC-Br'!$A399,Meta!A:A,0))</f>
        <v>3</v>
      </c>
      <c r="E399" s="13">
        <v>0</v>
      </c>
      <c r="F399" s="2" t="str">
        <f t="shared" si="26"/>
        <v/>
      </c>
      <c r="G399" s="34" t="str">
        <f>IFERROR(INDEX(BRL!$E:$E,MATCH('IC-Br'!$A399,BRL!$A:$A,0)),"")</f>
        <v/>
      </c>
      <c r="H399" s="2" t="str">
        <f t="shared" si="24"/>
        <v/>
      </c>
    </row>
    <row r="400" spans="1:8" x14ac:dyDescent="0.25">
      <c r="A400" s="1"/>
      <c r="B400" s="2"/>
      <c r="C400" s="6"/>
      <c r="D400" s="2"/>
      <c r="E400" s="2"/>
      <c r="F400" s="2"/>
    </row>
    <row r="401" spans="1:6" x14ac:dyDescent="0.25">
      <c r="A401" s="1"/>
      <c r="B401" s="2"/>
      <c r="C401" s="6"/>
      <c r="D401" s="2"/>
      <c r="E401" s="2"/>
      <c r="F401" s="2"/>
    </row>
    <row r="402" spans="1:6" x14ac:dyDescent="0.25">
      <c r="A402" s="1"/>
      <c r="B402" s="2"/>
      <c r="C402" s="6"/>
      <c r="D402" s="2"/>
      <c r="E402" s="2"/>
      <c r="F402" s="2"/>
    </row>
    <row r="403" spans="1:6" x14ac:dyDescent="0.25">
      <c r="A403" s="1"/>
      <c r="B403" s="2"/>
      <c r="C403" s="6"/>
      <c r="D403" s="2"/>
      <c r="E403" s="2"/>
      <c r="F403" s="2"/>
    </row>
    <row r="404" spans="1:6" x14ac:dyDescent="0.25">
      <c r="A404" s="1"/>
      <c r="B404" s="2"/>
      <c r="C404" s="6"/>
      <c r="D404" s="2"/>
      <c r="E404" s="2"/>
      <c r="F404" s="2"/>
    </row>
    <row r="405" spans="1:6" x14ac:dyDescent="0.25">
      <c r="A405" s="1"/>
      <c r="B405" s="2"/>
      <c r="C405" s="6"/>
      <c r="D405" s="2"/>
      <c r="E405" s="2"/>
      <c r="F405" s="2"/>
    </row>
    <row r="406" spans="1:6" x14ac:dyDescent="0.25">
      <c r="A406" s="1"/>
      <c r="B406" s="2"/>
      <c r="C406" s="6"/>
      <c r="D406" s="2"/>
      <c r="E406" s="2"/>
      <c r="F406" s="2"/>
    </row>
    <row r="407" spans="1:6" x14ac:dyDescent="0.25">
      <c r="A407" s="1"/>
      <c r="B407" s="2"/>
      <c r="C407" s="6"/>
      <c r="D407" s="2"/>
      <c r="E407" s="2"/>
      <c r="F407" s="2"/>
    </row>
    <row r="408" spans="1:6" x14ac:dyDescent="0.25">
      <c r="A408" s="1"/>
      <c r="B408" s="2"/>
      <c r="C408" s="6"/>
      <c r="D408" s="2"/>
      <c r="E408" s="2"/>
      <c r="F408" s="2"/>
    </row>
    <row r="409" spans="1:6" x14ac:dyDescent="0.25">
      <c r="A409" s="1"/>
      <c r="B409" s="2"/>
      <c r="C409" s="6"/>
      <c r="D409" s="2"/>
      <c r="E409" s="2"/>
      <c r="F409" s="2"/>
    </row>
    <row r="410" spans="1:6" x14ac:dyDescent="0.25">
      <c r="A410" s="1"/>
      <c r="B410" s="2"/>
      <c r="C410" s="6"/>
      <c r="D410" s="2"/>
      <c r="E410" s="2"/>
      <c r="F410" s="2"/>
    </row>
    <row r="411" spans="1:6" x14ac:dyDescent="0.25">
      <c r="A411" s="1"/>
      <c r="B411" s="2"/>
      <c r="C411" s="6"/>
      <c r="D411" s="2"/>
      <c r="E411" s="2"/>
      <c r="F411" s="2"/>
    </row>
    <row r="412" spans="1:6" x14ac:dyDescent="0.25">
      <c r="A412" s="1"/>
      <c r="B412" s="2"/>
      <c r="C412" s="6"/>
      <c r="D412" s="2"/>
      <c r="E412" s="2"/>
      <c r="F412" s="2"/>
    </row>
    <row r="413" spans="1:6" x14ac:dyDescent="0.25">
      <c r="A413" s="1"/>
      <c r="B413" s="2"/>
      <c r="C413" s="6"/>
      <c r="D413" s="2"/>
      <c r="E413" s="2"/>
      <c r="F413" s="2"/>
    </row>
    <row r="414" spans="1:6" x14ac:dyDescent="0.25">
      <c r="A414" s="1"/>
      <c r="B414" s="2"/>
      <c r="C414" s="6"/>
      <c r="D414" s="2"/>
      <c r="E414" s="2"/>
      <c r="F414" s="2"/>
    </row>
    <row r="415" spans="1:6" x14ac:dyDescent="0.25">
      <c r="A415" s="1"/>
      <c r="B415" s="2"/>
      <c r="C415" s="6"/>
      <c r="D415" s="2"/>
      <c r="E415" s="2"/>
      <c r="F415" s="2"/>
    </row>
    <row r="416" spans="1:6" x14ac:dyDescent="0.25">
      <c r="A416" s="1"/>
      <c r="B416" s="2"/>
      <c r="C416" s="6"/>
      <c r="D416" s="2"/>
      <c r="E416" s="2"/>
      <c r="F416" s="2"/>
    </row>
    <row r="417" spans="1:6" x14ac:dyDescent="0.25">
      <c r="A417" s="1"/>
      <c r="B417" s="2"/>
      <c r="C417" s="6"/>
      <c r="D417" s="2"/>
      <c r="E417" s="2"/>
      <c r="F417" s="2"/>
    </row>
    <row r="418" spans="1:6" x14ac:dyDescent="0.25">
      <c r="A418" s="1"/>
      <c r="B418" s="2"/>
      <c r="C418" s="6"/>
      <c r="D418" s="2"/>
      <c r="E418" s="2"/>
      <c r="F418" s="2"/>
    </row>
    <row r="419" spans="1:6" x14ac:dyDescent="0.25">
      <c r="A419" s="1"/>
      <c r="B419" s="2"/>
      <c r="C419" s="6"/>
      <c r="D419" s="2"/>
      <c r="E419" s="2"/>
      <c r="F419" s="2"/>
    </row>
    <row r="420" spans="1:6" x14ac:dyDescent="0.25">
      <c r="A420" s="1"/>
      <c r="B420" s="2"/>
      <c r="C420" s="6"/>
      <c r="D420" s="2"/>
      <c r="E420" s="2"/>
      <c r="F420" s="2"/>
    </row>
    <row r="421" spans="1:6" x14ac:dyDescent="0.25">
      <c r="A421" s="1"/>
      <c r="B421" s="2"/>
      <c r="C421" s="6"/>
      <c r="D421" s="2"/>
      <c r="E421" s="2"/>
      <c r="F421" s="2"/>
    </row>
    <row r="422" spans="1:6" x14ac:dyDescent="0.25">
      <c r="A422" s="1"/>
      <c r="B422" s="2"/>
      <c r="C422" s="6"/>
      <c r="D422" s="2"/>
      <c r="E422" s="2"/>
      <c r="F422" s="2"/>
    </row>
    <row r="423" spans="1:6" x14ac:dyDescent="0.25">
      <c r="A423" s="1"/>
      <c r="B423" s="2"/>
      <c r="C423" s="6"/>
      <c r="D423" s="2"/>
      <c r="E423" s="2"/>
      <c r="F4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C286-AF86-4F38-A75B-7457C14031F6}">
  <sheetPr>
    <tabColor rgb="FFFF0000"/>
  </sheetPr>
  <dimension ref="A1:AU88"/>
  <sheetViews>
    <sheetView showGridLines="0" tabSelected="1" workbookViewId="0">
      <pane xSplit="2" ySplit="3" topLeftCell="S4" activePane="bottomRight" state="frozen"/>
      <selection pane="topRight" activeCell="B1" sqref="B1"/>
      <selection pane="bottomLeft" activeCell="A4" sqref="A4"/>
      <selection pane="bottomRight" activeCell="AN2" sqref="AN2"/>
    </sheetView>
  </sheetViews>
  <sheetFormatPr defaultRowHeight="15" x14ac:dyDescent="0.25"/>
  <cols>
    <col min="1" max="2" width="15.28515625" customWidth="1"/>
    <col min="3" max="46" width="13.28515625" customWidth="1"/>
  </cols>
  <sheetData>
    <row r="1" spans="1:47" ht="70.5" customHeight="1" thickBot="1" x14ac:dyDescent="0.3">
      <c r="A1" s="89" t="str">
        <f>HYPERLINK("#'"&amp;"INSTRUÇÕES"&amp;"'!A1","Retornar")</f>
        <v>Retornar</v>
      </c>
      <c r="B1" s="68" t="s">
        <v>131</v>
      </c>
      <c r="C1" s="55" t="s">
        <v>48</v>
      </c>
      <c r="D1" s="55" t="s">
        <v>49</v>
      </c>
      <c r="E1" s="55" t="s">
        <v>50</v>
      </c>
      <c r="F1" s="55" t="s">
        <v>51</v>
      </c>
      <c r="G1" s="55" t="s">
        <v>174</v>
      </c>
      <c r="H1" s="55" t="s">
        <v>187</v>
      </c>
      <c r="I1" s="55" t="s">
        <v>188</v>
      </c>
      <c r="J1" s="55" t="s">
        <v>52</v>
      </c>
      <c r="K1" s="55" t="s">
        <v>53</v>
      </c>
      <c r="L1" s="55" t="s">
        <v>54</v>
      </c>
      <c r="M1" s="55" t="s">
        <v>55</v>
      </c>
      <c r="N1" s="55" t="s">
        <v>56</v>
      </c>
      <c r="O1" s="55" t="s">
        <v>57</v>
      </c>
      <c r="P1" s="55" t="s">
        <v>58</v>
      </c>
      <c r="Q1" s="55" t="s">
        <v>59</v>
      </c>
      <c r="R1" s="55" t="s">
        <v>240</v>
      </c>
      <c r="S1" s="55" t="s">
        <v>236</v>
      </c>
      <c r="T1" s="55" t="s">
        <v>237</v>
      </c>
      <c r="U1" s="55" t="s">
        <v>238</v>
      </c>
      <c r="V1" s="55" t="s">
        <v>239</v>
      </c>
      <c r="W1" s="55" t="s">
        <v>164</v>
      </c>
      <c r="X1" s="55" t="s">
        <v>165</v>
      </c>
      <c r="Y1" s="55" t="s">
        <v>60</v>
      </c>
      <c r="Z1" s="55" t="s">
        <v>61</v>
      </c>
      <c r="AA1" s="55" t="s">
        <v>157</v>
      </c>
      <c r="AB1" s="55" t="s">
        <v>156</v>
      </c>
      <c r="AC1" s="55" t="s">
        <v>183</v>
      </c>
      <c r="AD1" s="55" t="s">
        <v>184</v>
      </c>
      <c r="AE1" s="105" t="s">
        <v>226</v>
      </c>
      <c r="AF1" s="105" t="s">
        <v>230</v>
      </c>
      <c r="AG1" s="105" t="s">
        <v>229</v>
      </c>
      <c r="AH1" s="105" t="s">
        <v>228</v>
      </c>
      <c r="AI1" s="105" t="s">
        <v>227</v>
      </c>
      <c r="AJ1" s="106" t="s">
        <v>196</v>
      </c>
      <c r="AK1" s="10"/>
      <c r="AL1" s="10"/>
      <c r="AN1" s="10"/>
      <c r="AO1" s="10"/>
      <c r="AP1" s="10"/>
      <c r="AQ1" s="10"/>
      <c r="AR1" s="5"/>
      <c r="AS1" s="5"/>
      <c r="AT1" s="5"/>
      <c r="AU1" s="9"/>
    </row>
    <row r="2" spans="1:47" ht="20.65" customHeight="1" thickBot="1" x14ac:dyDescent="0.3">
      <c r="A2" s="59" t="s">
        <v>197</v>
      </c>
      <c r="B2" s="85" t="s">
        <v>129</v>
      </c>
      <c r="C2" s="60" t="s">
        <v>38</v>
      </c>
      <c r="D2" s="61" t="s">
        <v>38</v>
      </c>
      <c r="E2" s="61" t="s">
        <v>38</v>
      </c>
      <c r="F2" s="61" t="s">
        <v>38</v>
      </c>
      <c r="G2" s="61" t="s">
        <v>38</v>
      </c>
      <c r="H2" s="61" t="s">
        <v>44</v>
      </c>
      <c r="I2" s="61" t="s">
        <v>44</v>
      </c>
      <c r="J2" s="61" t="s">
        <v>38</v>
      </c>
      <c r="K2" s="61" t="s">
        <v>38</v>
      </c>
      <c r="L2" s="61" t="s">
        <v>38</v>
      </c>
      <c r="M2" s="61" t="s">
        <v>38</v>
      </c>
      <c r="N2" s="61" t="s">
        <v>38</v>
      </c>
      <c r="O2" s="61" t="s">
        <v>38</v>
      </c>
      <c r="P2" s="61" t="s">
        <v>38</v>
      </c>
      <c r="Q2" s="61" t="s">
        <v>40</v>
      </c>
      <c r="R2" s="61" t="s">
        <v>38</v>
      </c>
      <c r="S2" s="61" t="s">
        <v>38</v>
      </c>
      <c r="T2" s="61" t="s">
        <v>38</v>
      </c>
      <c r="U2" s="61" t="s">
        <v>38</v>
      </c>
      <c r="V2" s="61" t="s">
        <v>38</v>
      </c>
      <c r="W2" s="61" t="s">
        <v>38</v>
      </c>
      <c r="X2" s="61" t="s">
        <v>38</v>
      </c>
      <c r="Y2" s="61" t="s">
        <v>38</v>
      </c>
      <c r="Z2" s="61" t="s">
        <v>43</v>
      </c>
      <c r="AA2" s="61" t="s">
        <v>38</v>
      </c>
      <c r="AB2" s="61" t="s">
        <v>38</v>
      </c>
      <c r="AC2" s="61" t="s">
        <v>190</v>
      </c>
      <c r="AD2" s="61" t="s">
        <v>190</v>
      </c>
      <c r="AE2" s="61" t="s">
        <v>225</v>
      </c>
      <c r="AF2" s="61" t="s">
        <v>225</v>
      </c>
      <c r="AG2" s="61" t="s">
        <v>225</v>
      </c>
      <c r="AH2" s="61" t="s">
        <v>225</v>
      </c>
      <c r="AI2" s="61" t="s">
        <v>225</v>
      </c>
      <c r="AJ2" s="106" t="s">
        <v>190</v>
      </c>
      <c r="AK2" s="9"/>
      <c r="AL2" s="65" t="s">
        <v>130</v>
      </c>
      <c r="AM2" s="66" t="s">
        <v>129</v>
      </c>
      <c r="AN2" s="67" t="s">
        <v>198</v>
      </c>
      <c r="AO2" s="9"/>
      <c r="AP2" s="9"/>
      <c r="AQ2" s="9"/>
      <c r="AR2" s="9"/>
      <c r="AS2" s="9"/>
      <c r="AT2" s="9"/>
      <c r="AU2" s="9"/>
    </row>
    <row r="3" spans="1:47" ht="20.65" customHeight="1" x14ac:dyDescent="0.25">
      <c r="A3" s="59" t="s">
        <v>73</v>
      </c>
      <c r="B3" s="58" t="s">
        <v>46</v>
      </c>
      <c r="C3" s="62" t="s">
        <v>26</v>
      </c>
      <c r="D3" s="63" t="s">
        <v>27</v>
      </c>
      <c r="E3" s="63" t="s">
        <v>28</v>
      </c>
      <c r="F3" s="63" t="s">
        <v>29</v>
      </c>
      <c r="G3" s="63" t="s">
        <v>175</v>
      </c>
      <c r="H3" s="63" t="s">
        <v>189</v>
      </c>
      <c r="I3" s="63" t="s">
        <v>36</v>
      </c>
      <c r="J3" s="64" t="s">
        <v>30</v>
      </c>
      <c r="K3" s="64" t="s">
        <v>31</v>
      </c>
      <c r="L3" s="64" t="s">
        <v>32</v>
      </c>
      <c r="M3" s="64" t="s">
        <v>33</v>
      </c>
      <c r="N3" s="63" t="s">
        <v>41</v>
      </c>
      <c r="O3" s="63" t="s">
        <v>2</v>
      </c>
      <c r="P3" s="63" t="s">
        <v>34</v>
      </c>
      <c r="Q3" s="63" t="s">
        <v>35</v>
      </c>
      <c r="R3" s="63" t="s">
        <v>231</v>
      </c>
      <c r="S3" s="63" t="s">
        <v>232</v>
      </c>
      <c r="T3" s="63" t="s">
        <v>233</v>
      </c>
      <c r="U3" s="63" t="s">
        <v>234</v>
      </c>
      <c r="V3" s="63" t="s">
        <v>235</v>
      </c>
      <c r="W3" s="63" t="s">
        <v>166</v>
      </c>
      <c r="X3" s="63" t="s">
        <v>167</v>
      </c>
      <c r="Y3" s="63" t="s">
        <v>37</v>
      </c>
      <c r="Z3" s="63" t="s">
        <v>42</v>
      </c>
      <c r="AA3" s="63" t="s">
        <v>158</v>
      </c>
      <c r="AB3" s="63" t="s">
        <v>159</v>
      </c>
      <c r="AC3" s="104" t="s">
        <v>185</v>
      </c>
      <c r="AD3" s="104" t="s">
        <v>186</v>
      </c>
      <c r="AE3" s="63" t="s">
        <v>220</v>
      </c>
      <c r="AF3" s="63" t="s">
        <v>221</v>
      </c>
      <c r="AG3" s="63" t="s">
        <v>222</v>
      </c>
      <c r="AH3" s="63" t="s">
        <v>223</v>
      </c>
      <c r="AI3" s="63" t="s">
        <v>224</v>
      </c>
      <c r="AJ3" s="108" t="s">
        <v>186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8">
        <v>37956</v>
      </c>
      <c r="B4" s="56">
        <v>2003.75</v>
      </c>
      <c r="C4" s="2" t="e">
        <f>INDEX('Expectativa IPCA'!$D:$D,MATCH(BASE!$A4,'Expectativa IPCA'!$A:$A,0))</f>
        <v>#VALUE!</v>
      </c>
      <c r="D4" s="2" t="e">
        <f>INDEX(Selic!$D:$D,MATCH(BASE!$A4,Selic!$A:$A,0))</f>
        <v>#VALUE!</v>
      </c>
      <c r="E4" s="2">
        <f>INDEX(IPCA_livres_dessaz!$E:$E,MATCH(BASE!$A4,IPCA_livres_dessaz!$A:$A,0))</f>
        <v>3.5159119634303071</v>
      </c>
      <c r="F4" s="2">
        <f>INDEX(IPCA!$E:$E,MATCH(BASE!$A4,IPCA!$A:$A,0))</f>
        <v>5.3962538455369469</v>
      </c>
      <c r="G4" s="2" t="e">
        <f>INDEX(IPCA_adm_dessaz!$B:$B,MATCH(BASE!$A4,IPCA_adm_dessaz!$A:$A,0))</f>
        <v>#VALUE!</v>
      </c>
      <c r="H4" s="2">
        <f>INDEX(Meta!D:D,MATCH(BASE!$A4,Meta!$A:$A,0))</f>
        <v>5</v>
      </c>
      <c r="I4" s="2">
        <f>INDEX(Meta!C:C,MATCH(BASE!$A4,Meta!$A:$A,0))</f>
        <v>4</v>
      </c>
      <c r="J4" s="2">
        <f>IF($B$2="XP",INDEX(NUCI!$D:$D,MATCH(BASE_TRI!$A4,NUCI!$A:$A,0)),INDEX(NUCI!$E:$E,MATCH($A4,NUCI!$A:$A,0)))</f>
        <v>-0.32486187845303638</v>
      </c>
      <c r="K4" s="2">
        <f>IF($B$2="XP",INDEX(PIB!$G:$G,MATCH(BASE_TRI!$A4,PIB!$A:$A,0)),INDEX(PIB!$H:$H,MATCH($A4,PIB!$A:$A,0)))</f>
        <v>-1.80662983425414</v>
      </c>
      <c r="L4" s="2">
        <f>IF($B$2="XP",INDEX(Desemprego!$D:$D,MATCH(BASE_TRI!$A4,Desemprego!$B:$B,0)),INDEX(Desemprego!$F:$F,MATCH($A4,Desemprego!$B:$B,0)))</f>
        <v>-1.5861149171270619</v>
      </c>
      <c r="M4" s="2">
        <f>IF($B$2="XP",INDEX(CAGED!$G:$G,MATCH(BASE_TRI!$A4,CAGED!$A:$A,0)),INDEX(CAGED!$I:$I,MATCH($A4,CAGED!$A:$A,0)))</f>
        <v>-0.97981823204419871</v>
      </c>
      <c r="N4" s="2" t="e">
        <f>INDEX('Expectativa Selic'!$D:$D,MATCH(BASE!$A4,'Expectativa Selic'!$A:$A,0))</f>
        <v>#VALUE!</v>
      </c>
      <c r="O4" s="2" t="str">
        <f>INDEX(BRL!$E:$E,MATCH(BASE!$A4,BRL!$A:$A,0))</f>
        <v/>
      </c>
      <c r="P4" s="2">
        <f>INDEX('Primario Ajustado'!$O$9:$O$222,MATCH(BASE!$A4,'Primario Ajustado'!$M$9:$M$222,0))</f>
        <v>2.6738949075161083</v>
      </c>
      <c r="Q4" s="2">
        <f>INDEX(Incerteza!$D:$D,MATCH(BASE!$A4,Incerteza!$A:$A,0))</f>
        <v>-9.4080065359477771</v>
      </c>
      <c r="R4" s="2" t="str">
        <f>INDEX('IC-Br'!$H:$H,MATCH($A4,'IC-Br'!$A:$A,0))</f>
        <v/>
      </c>
      <c r="S4" s="2" t="str">
        <f>INDEX('IC-Br Agro'!$H:$H,MATCH($A4,'IC-Br Agro'!$A:$A,0))</f>
        <v/>
      </c>
      <c r="T4" s="2" t="str">
        <f>INDEX('IC-Br Metal'!$H:$H,MATCH($A4,'IC-Br Metal'!$A:$A,0))</f>
        <v/>
      </c>
      <c r="U4" s="2" t="str">
        <f>INDEX('IC-Br Energia'!$H:$H,MATCH($A4,'IC-Br Energia'!$A:$A,0))</f>
        <v/>
      </c>
      <c r="V4" s="2">
        <f>INDEX(Petroleo!$G:$G,MATCH($A4,Petroleo!$B:$B,0))</f>
        <v>-2.2948938611591529E-2</v>
      </c>
      <c r="W4" s="2">
        <f>INDEX(ONI!$I:$I,MATCH(BASE!$A4,ONI!$C:$C,0))</f>
        <v>12.249999999999993</v>
      </c>
      <c r="X4" s="2">
        <f>INDEX(ONI!$J:$J,MATCH(BASE!$A4,ONI!$C:$C,0))</f>
        <v>0</v>
      </c>
      <c r="Y4" s="2">
        <f>INDEX(FF!$D:$D,MATCH(BASE!$A4,FF!$B:$B,0))</f>
        <v>1</v>
      </c>
      <c r="Z4" s="2">
        <f>INDEX(CDS!$C:$C,MATCH(BASE!$A4,CDS!$A:$A,0))</f>
        <v>551.61559202898559</v>
      </c>
      <c r="AA4" s="2">
        <f>IF($B$2="K",INDEX(PIB!$J:$J,MATCH(BASE!$A4,PIB!$A:$A,0)),INDEX(PIB!$J:$J,MATCH($A4,PIB!$A:$A,0)))</f>
        <v>1.0248493305369699</v>
      </c>
      <c r="AB4" s="2">
        <f>IF($B$2="K",INDEX(CAGED!$J:$J,MATCH(BASE!$A4,CAGED!$A:$A,0)),INDEX(CAGED!$J:$J,MATCH($A4,CAGED!$A:$A,0)))</f>
        <v>1.2391026926596993</v>
      </c>
      <c r="AC4" s="13">
        <v>-0.73</v>
      </c>
      <c r="AD4" s="13">
        <v>7.4954999999999998</v>
      </c>
      <c r="AE4" s="98">
        <f>(1+INDEX(Aberturas_ADM!$AB:$AB,MATCH(BASE!$A4,Aberturas_ADM!$A:$A,0))/100)^4*100-100</f>
        <v>-10.442878723486203</v>
      </c>
      <c r="AF4" s="98">
        <f>(1+INDEX(Aberturas_ADM!$Z:$Z,MATCH(BASE!$A4,Aberturas_ADM!$A:$A,0))/100)^4*100-100</f>
        <v>-10.816252473320617</v>
      </c>
      <c r="AG4" s="98">
        <f>(1+INDEX(Aberturas_ADM!$AA:$AA,MATCH(BASE!$A4,Aberturas_ADM!$A:$A,0))/100)^4*100-100</f>
        <v>10.981431542706744</v>
      </c>
      <c r="AH4" s="98">
        <f>(1+INDEX(Aberturas_ADM!$AC:$AC,MATCH(BASE!$A4,Aberturas_ADM!$A:$A,0))/100)^4*100-100</f>
        <v>8.8344198647399992</v>
      </c>
      <c r="AI4" s="98">
        <f>(1+INDEX(Aberturas_ADM!$AD:$AD,MATCH(BASE!$A4,Aberturas_ADM!$A:$A,0))/100)^4*100-100</f>
        <v>8.4414630646344619</v>
      </c>
      <c r="AJ4" s="109">
        <v>7.4954999999999998</v>
      </c>
      <c r="AK4" s="2"/>
      <c r="AL4" s="2"/>
      <c r="AM4" s="2"/>
      <c r="AN4" s="2"/>
    </row>
    <row r="5" spans="1:47" x14ac:dyDescent="0.25">
      <c r="A5" s="8">
        <f>EDATE(A4,3)</f>
        <v>38047</v>
      </c>
      <c r="B5" s="56">
        <f>B4+0.25</f>
        <v>2004</v>
      </c>
      <c r="C5" s="2" t="e">
        <f>INDEX('Expectativa IPCA'!$D:$D,MATCH(BASE!$A5,'Expectativa IPCA'!$A:$A,0))</f>
        <v>#VALUE!</v>
      </c>
      <c r="D5" s="2" t="e">
        <f>INDEX(Selic!$D:$D,MATCH(BASE!$A5,Selic!$A:$A,0))</f>
        <v>#VALUE!</v>
      </c>
      <c r="E5" s="2">
        <f>INDEX(IPCA_livres_dessaz!$E:$E,MATCH(BASE!$A5,IPCA_livres_dessaz!$A:$A,0))</f>
        <v>7.4959581439802747</v>
      </c>
      <c r="F5" s="2">
        <f>INDEX(IPCA!$E:$E,MATCH(BASE!$A5,IPCA!$A:$A,0))</f>
        <v>6.7240195292066485</v>
      </c>
      <c r="G5" s="2" t="e">
        <f>INDEX(IPCA_adm_dessaz!$B:$B,MATCH(BASE!$A5,IPCA_adm_dessaz!$A:$A,0))</f>
        <v>#VALUE!</v>
      </c>
      <c r="H5" s="2">
        <f>INDEX(Meta!D:D,MATCH(BASE!$A5,Meta!$A:$A,0))</f>
        <v>4.75</v>
      </c>
      <c r="I5" s="2">
        <f>INDEX(Meta!C:C,MATCH(BASE!$A5,Meta!$A:$A,0))</f>
        <v>4.375</v>
      </c>
      <c r="J5" s="2">
        <f>IF($B$2="XP",INDEX(NUCI!$D:$D,MATCH(BASE_TRI!$A5,NUCI!$A:$A,0)),INDEX(NUCI!$E:$E,MATCH($A5,NUCI!$A:$A,0)))</f>
        <v>-0.32486187845303638</v>
      </c>
      <c r="K5" s="2">
        <f>IF($B$2="XP",INDEX(PIB!$G:$G,MATCH(BASE_TRI!$A5,PIB!$A:$A,0)),INDEX(PIB!$H:$H,MATCH($A5,PIB!$A:$A,0)))</f>
        <v>-1.20994475138121</v>
      </c>
      <c r="L5" s="2">
        <f>IF($B$2="XP",INDEX(Desemprego!$D:$D,MATCH(BASE_TRI!$A5,Desemprego!$B:$B,0)),INDEX(Desemprego!$F:$F,MATCH($A5,Desemprego!$B:$B,0)))</f>
        <v>-1.220088397790047</v>
      </c>
      <c r="M5" s="2">
        <f>IF($B$2="XP",INDEX(CAGED!$G:$G,MATCH(BASE_TRI!$A5,CAGED!$A:$A,0)),INDEX(CAGED!$I:$I,MATCH($A5,CAGED!$A:$A,0)))</f>
        <v>-0.71936022099447461</v>
      </c>
      <c r="N5" s="2" t="e">
        <f>INDEX('Expectativa Selic'!$D:$D,MATCH(BASE!$A5,'Expectativa Selic'!$A:$A,0))</f>
        <v>#VALUE!</v>
      </c>
      <c r="O5" s="2" t="str">
        <f>INDEX(BRL!$E:$E,MATCH(BASE!$A5,BRL!$A:$A,0))</f>
        <v/>
      </c>
      <c r="P5" s="2">
        <f>INDEX('Primario Ajustado'!$O$9:$O$222,MATCH(BASE!$A5,'Primario Ajustado'!$M$9:$M$222,0))</f>
        <v>3.2783109704243447</v>
      </c>
      <c r="Q5" s="2">
        <f>INDEX(Incerteza!$D:$D,MATCH(BASE!$A5,Incerteza!$A:$A,0))</f>
        <v>-11.274673202614451</v>
      </c>
      <c r="R5" s="2" t="str">
        <f>INDEX('IC-Br'!$H:$H,MATCH($A5,'IC-Br'!$A:$A,0))</f>
        <v/>
      </c>
      <c r="S5" s="2" t="str">
        <f>INDEX('IC-Br Agro'!$H:$H,MATCH($A5,'IC-Br Agro'!$A:$A,0))</f>
        <v/>
      </c>
      <c r="T5" s="2" t="str">
        <f>INDEX('IC-Br Metal'!$H:$H,MATCH($A5,'IC-Br Metal'!$A:$A,0))</f>
        <v/>
      </c>
      <c r="U5" s="2" t="str">
        <f>INDEX('IC-Br Energia'!$H:$H,MATCH($A5,'IC-Br Energia'!$A:$A,0))</f>
        <v/>
      </c>
      <c r="V5" s="2">
        <f>INDEX(Petroleo!$G:$G,MATCH($A5,Petroleo!$B:$B,0))</f>
        <v>8.7570297256972367</v>
      </c>
      <c r="W5" s="2">
        <f>INDEX(ONI!$I:$I,MATCH(BASE!$A5,ONI!$C:$C,0))</f>
        <v>5.6011111111111136</v>
      </c>
      <c r="X5" s="2">
        <f>INDEX(ONI!$J:$J,MATCH(BASE!$A5,ONI!$C:$C,0))</f>
        <v>0</v>
      </c>
      <c r="Y5" s="2">
        <f>INDEX(FF!$D:$D,MATCH(BASE!$A5,FF!$B:$B,0))</f>
        <v>1</v>
      </c>
      <c r="Z5" s="2">
        <f>INDEX(CDS!$C:$C,MATCH(BASE!$A5,CDS!$A:$A,0))</f>
        <v>515.2573449934124</v>
      </c>
      <c r="AA5" s="2">
        <f>IF($B$2="K",INDEX(PIB!$J:$J,MATCH(BASE!$A5,PIB!$A:$A,0)),INDEX(PIB!$J:$J,MATCH($A5,PIB!$A:$A,0)))</f>
        <v>1.362324515836999</v>
      </c>
      <c r="AB5" s="2">
        <f>IF($B$2="K",INDEX(CAGED!$J:$J,MATCH(BASE!$A5,CAGED!$A:$A,0)),INDEX(CAGED!$J:$J,MATCH($A5,CAGED!$A:$A,0)))</f>
        <v>1.6531649465402865</v>
      </c>
      <c r="AC5" s="13">
        <v>-0.32</v>
      </c>
      <c r="AD5" s="13">
        <v>7.4847000000000001</v>
      </c>
      <c r="AE5" s="98">
        <f>(1+INDEX(Aberturas_ADM!$AB:$AB,MATCH(BASE!$A5,Aberturas_ADM!$A:$A,0))/100)^4*100-100</f>
        <v>-5.2083705269054974</v>
      </c>
      <c r="AF5" s="98">
        <f>(1+INDEX(Aberturas_ADM!$Z:$Z,MATCH(BASE!$A5,Aberturas_ADM!$A:$A,0))/100)^4*100-100</f>
        <v>17.467842879564117</v>
      </c>
      <c r="AG5" s="98">
        <f>(1+INDEX(Aberturas_ADM!$AA:$AA,MATCH(BASE!$A5,Aberturas_ADM!$A:$A,0))/100)^4*100-100</f>
        <v>9.1913303739149512</v>
      </c>
      <c r="AH5" s="98">
        <f>(1+INDEX(Aberturas_ADM!$AC:$AC,MATCH(BASE!$A5,Aberturas_ADM!$A:$A,0))/100)^4*100-100</f>
        <v>9.0850472933168334</v>
      </c>
      <c r="AI5" s="98">
        <f>(1+INDEX(Aberturas_ADM!$AD:$AD,MATCH(BASE!$A5,Aberturas_ADM!$A:$A,0))/100)^4*100-100</f>
        <v>1.4076742924055594</v>
      </c>
      <c r="AJ5" s="109">
        <v>7.4847000000000001</v>
      </c>
      <c r="AK5" s="2"/>
      <c r="AL5" s="2"/>
      <c r="AM5" s="2"/>
      <c r="AN5" s="2"/>
    </row>
    <row r="6" spans="1:47" x14ac:dyDescent="0.25">
      <c r="A6" s="8">
        <f t="shared" ref="A6:A69" si="0">EDATE(A5,3)</f>
        <v>38139</v>
      </c>
      <c r="B6" s="56">
        <f t="shared" ref="B6:B69" si="1">B5+0.25</f>
        <v>2004.25</v>
      </c>
      <c r="C6" s="2" t="e">
        <f>INDEX('Expectativa IPCA'!$D:$D,MATCH(BASE!$A6,'Expectativa IPCA'!$A:$A,0))</f>
        <v>#VALUE!</v>
      </c>
      <c r="D6" s="2" t="e">
        <f>INDEX(Selic!$D:$D,MATCH(BASE!$A6,Selic!$A:$A,0))</f>
        <v>#VALUE!</v>
      </c>
      <c r="E6" s="2">
        <f>INDEX(IPCA_livres_dessaz!$E:$E,MATCH(BASE!$A6,IPCA_livres_dessaz!$A:$A,0))</f>
        <v>7.5674602137265623</v>
      </c>
      <c r="F6" s="2">
        <f>INDEX(IPCA!$E:$E,MATCH(BASE!$A6,IPCA!$A:$A,0))</f>
        <v>6.6681932838428937</v>
      </c>
      <c r="G6" s="2" t="e">
        <f>INDEX(IPCA_adm_dessaz!$B:$B,MATCH(BASE!$A6,IPCA_adm_dessaz!$A:$A,0))</f>
        <v>#VALUE!</v>
      </c>
      <c r="H6" s="2">
        <f>INDEX(Meta!D:D,MATCH(BASE!$A6,Meta!$A:$A,0))</f>
        <v>4.5</v>
      </c>
      <c r="I6" s="2">
        <f>INDEX(Meta!C:C,MATCH(BASE!$A6,Meta!$A:$A,0))</f>
        <v>4.75</v>
      </c>
      <c r="J6" s="2">
        <f>IF($B$2="XP",INDEX(NUCI!$D:$D,MATCH(BASE_TRI!$A6,NUCI!$A:$A,0)),INDEX(NUCI!$E:$E,MATCH($A6,NUCI!$A:$A,0)))</f>
        <v>0.92817679558011223</v>
      </c>
      <c r="K6" s="2">
        <f>IF($B$2="XP",INDEX(PIB!$G:$G,MATCH(BASE_TRI!$A6,PIB!$A:$A,0)),INDEX(PIB!$H:$H,MATCH($A6,PIB!$A:$A,0)))</f>
        <v>0.53038674033149302</v>
      </c>
      <c r="L6" s="2">
        <f>IF($B$2="XP",INDEX(Desemprego!$D:$D,MATCH(BASE_TRI!$A6,Desemprego!$B:$B,0)),INDEX(Desemprego!$F:$F,MATCH($A6,Desemprego!$B:$B,0)))</f>
        <v>-0.80177237569060633</v>
      </c>
      <c r="M6" s="2">
        <f>IF($B$2="XP",INDEX(CAGED!$G:$G,MATCH(BASE_TRI!$A6,CAGED!$A:$A,0)),INDEX(CAGED!$I:$I,MATCH($A6,CAGED!$A:$A,0)))</f>
        <v>-0.38448563535911479</v>
      </c>
      <c r="N6" s="2" t="e">
        <f>INDEX('Expectativa Selic'!$D:$D,MATCH(BASE!$A6,'Expectativa Selic'!$A:$A,0))</f>
        <v>#VALUE!</v>
      </c>
      <c r="O6" s="2" t="str">
        <f>INDEX(BRL!$E:$E,MATCH(BASE!$A6,BRL!$A:$A,0))</f>
        <v/>
      </c>
      <c r="P6" s="2">
        <f>INDEX('Primario Ajustado'!$O$9:$O$222,MATCH(BASE!$A6,'Primario Ajustado'!$M$9:$M$222,0))</f>
        <v>2.2859079242841096</v>
      </c>
      <c r="Q6" s="2">
        <f>INDEX(Incerteza!$D:$D,MATCH(BASE!$A6,Incerteza!$A:$A,0))</f>
        <v>-8.7746732026144372</v>
      </c>
      <c r="R6" s="2" t="str">
        <f>INDEX('IC-Br'!$H:$H,MATCH($A6,'IC-Br'!$A:$A,0))</f>
        <v/>
      </c>
      <c r="S6" s="2" t="str">
        <f>INDEX('IC-Br Agro'!$H:$H,MATCH($A6,'IC-Br Agro'!$A:$A,0))</f>
        <v/>
      </c>
      <c r="T6" s="2" t="str">
        <f>INDEX('IC-Br Metal'!$H:$H,MATCH($A6,'IC-Br Metal'!$A:$A,0))</f>
        <v/>
      </c>
      <c r="U6" s="2" t="str">
        <f>INDEX('IC-Br Energia'!$H:$H,MATCH($A6,'IC-Br Energia'!$A:$A,0))</f>
        <v/>
      </c>
      <c r="V6" s="2">
        <f>INDEX(Petroleo!$G:$G,MATCH($A6,Petroleo!$B:$B,0))</f>
        <v>11.281131279020684</v>
      </c>
      <c r="W6" s="2">
        <f>INDEX(ONI!$I:$I,MATCH(BASE!$A6,ONI!$C:$C,0))</f>
        <v>8.0277777777777803</v>
      </c>
      <c r="X6" s="2">
        <f>INDEX(ONI!$J:$J,MATCH(BASE!$A6,ONI!$C:$C,0))</f>
        <v>0</v>
      </c>
      <c r="Y6" s="2">
        <f>INDEX(FF!$D:$D,MATCH(BASE!$A6,FF!$B:$B,0))</f>
        <v>1.0833333333333333</v>
      </c>
      <c r="Z6" s="2">
        <f>INDEX(CDS!$C:$C,MATCH(BASE!$A6,CDS!$A:$A,0))</f>
        <v>734.42155483405486</v>
      </c>
      <c r="AA6" s="2">
        <f>IF($B$2="K",INDEX(PIB!$J:$J,MATCH(BASE!$A6,PIB!$A:$A,0)),INDEX(PIB!$J:$J,MATCH($A6,PIB!$A:$A,0)))</f>
        <v>2.7462800315300129</v>
      </c>
      <c r="AB6" s="2">
        <f>IF($B$2="K",INDEX(CAGED!$J:$J,MATCH(BASE!$A6,CAGED!$A:$A,0)),INDEX(CAGED!$J:$J,MATCH($A6,CAGED!$A:$A,0)))</f>
        <v>1.7675955459097281</v>
      </c>
      <c r="AC6" s="13">
        <v>0.02</v>
      </c>
      <c r="AD6" s="13">
        <v>7.4654999999999996</v>
      </c>
      <c r="AE6" s="98">
        <f>(1+INDEX(Aberturas_ADM!$AB:$AB,MATCH(BASE!$A6,Aberturas_ADM!$A:$A,0))/100)^4*100-100</f>
        <v>24.608688022247293</v>
      </c>
      <c r="AF6" s="98">
        <f>(1+INDEX(Aberturas_ADM!$Z:$Z,MATCH(BASE!$A6,Aberturas_ADM!$A:$A,0))/100)^4*100-100</f>
        <v>2.3312217019231412</v>
      </c>
      <c r="AG6" s="98">
        <f>(1+INDEX(Aberturas_ADM!$AA:$AA,MATCH(BASE!$A6,Aberturas_ADM!$A:$A,0))/100)^4*100-100</f>
        <v>5.6400371144423644</v>
      </c>
      <c r="AH6" s="98">
        <f>(1+INDEX(Aberturas_ADM!$AC:$AC,MATCH(BASE!$A6,Aberturas_ADM!$A:$A,0))/100)^4*100-100</f>
        <v>9.8549579086685668</v>
      </c>
      <c r="AI6" s="98">
        <f>(1+INDEX(Aberturas_ADM!$AD:$AD,MATCH(BASE!$A6,Aberturas_ADM!$A:$A,0))/100)^4*100-100</f>
        <v>9.9456395404676385</v>
      </c>
      <c r="AJ6" s="109">
        <v>7.4654999999999996</v>
      </c>
      <c r="AK6" s="2"/>
      <c r="AL6" s="2"/>
      <c r="AM6" s="2"/>
      <c r="AN6" s="2"/>
    </row>
    <row r="7" spans="1:47" x14ac:dyDescent="0.25">
      <c r="A7" s="8">
        <f t="shared" si="0"/>
        <v>38231</v>
      </c>
      <c r="B7" s="56">
        <f t="shared" si="1"/>
        <v>2004.5</v>
      </c>
      <c r="C7" s="2" t="e">
        <f>INDEX('Expectativa IPCA'!$D:$D,MATCH(BASE!$A7,'Expectativa IPCA'!$A:$A,0))</f>
        <v>#VALUE!</v>
      </c>
      <c r="D7" s="2" t="e">
        <f>INDEX(Selic!$D:$D,MATCH(BASE!$A7,Selic!$A:$A,0))</f>
        <v>#VALUE!</v>
      </c>
      <c r="E7" s="2">
        <f>INDEX(IPCA_livres_dessaz!$E:$E,MATCH(BASE!$A7,IPCA_livres_dessaz!$A:$A,0))</f>
        <v>7.567935548638749</v>
      </c>
      <c r="F7" s="2">
        <f>INDEX(IPCA!$E:$E,MATCH(BASE!$A7,IPCA!$A:$A,0))</f>
        <v>7.7056698871194262</v>
      </c>
      <c r="G7" s="2" t="e">
        <f>INDEX(IPCA_adm_dessaz!$B:$B,MATCH(BASE!$A7,IPCA_adm_dessaz!$A:$A,0))</f>
        <v>#VALUE!</v>
      </c>
      <c r="H7" s="2">
        <f>INDEX(Meta!D:D,MATCH(BASE!$A7,Meta!$A:$A,0))</f>
        <v>4.5</v>
      </c>
      <c r="I7" s="2">
        <f>INDEX(Meta!C:C,MATCH(BASE!$A7,Meta!$A:$A,0))</f>
        <v>5.125</v>
      </c>
      <c r="J7" s="2">
        <f>IF($B$2="XP",INDEX(NUCI!$D:$D,MATCH(BASE_TRI!$A7,NUCI!$A:$A,0)),INDEX(NUCI!$E:$E,MATCH($A7,NUCI!$A:$A,0)))</f>
        <v>2.5988950276243137</v>
      </c>
      <c r="K7" s="2">
        <f>IF($B$2="XP",INDEX(PIB!$G:$G,MATCH(BASE_TRI!$A7,PIB!$A:$A,0)),INDEX(PIB!$H:$H,MATCH($A7,PIB!$A:$A,0)))</f>
        <v>0.43093922651933803</v>
      </c>
      <c r="L7" s="2">
        <f>IF($B$2="XP",INDEX(Desemprego!$D:$D,MATCH(BASE_TRI!$A7,Desemprego!$B:$B,0)),INDEX(Desemprego!$F:$F,MATCH($A7,Desemprego!$B:$B,0)))</f>
        <v>-0.5403248618784513</v>
      </c>
      <c r="M7" s="2">
        <f>IF($B$2="XP",INDEX(CAGED!$G:$G,MATCH(BASE_TRI!$A7,CAGED!$A:$A,0)),INDEX(CAGED!$I:$I,MATCH($A7,CAGED!$A:$A,0)))</f>
        <v>0.13643038674033203</v>
      </c>
      <c r="N7" s="2" t="e">
        <f>INDEX('Expectativa Selic'!$D:$D,MATCH(BASE!$A7,'Expectativa Selic'!$A:$A,0))</f>
        <v>#VALUE!</v>
      </c>
      <c r="O7" s="2" t="str">
        <f>INDEX(BRL!$E:$E,MATCH(BASE!$A7,BRL!$A:$A,0))</f>
        <v/>
      </c>
      <c r="P7" s="2">
        <f>INDEX('Primario Ajustado'!$O$9:$O$222,MATCH(BASE!$A7,'Primario Ajustado'!$M$9:$M$222,0))</f>
        <v>1.9360908228239395</v>
      </c>
      <c r="Q7" s="2">
        <f>INDEX(Incerteza!$D:$D,MATCH(BASE!$A7,Incerteza!$A:$A,0))</f>
        <v>-12.174673202614457</v>
      </c>
      <c r="R7" s="2" t="str">
        <f>INDEX('IC-Br'!$H:$H,MATCH($A7,'IC-Br'!$A:$A,0))</f>
        <v/>
      </c>
      <c r="S7" s="2" t="str">
        <f>INDEX('IC-Br Agro'!$H:$H,MATCH($A7,'IC-Br Agro'!$A:$A,0))</f>
        <v/>
      </c>
      <c r="T7" s="2" t="str">
        <f>INDEX('IC-Br Metal'!$H:$H,MATCH($A7,'IC-Br Metal'!$A:$A,0))</f>
        <v/>
      </c>
      <c r="U7" s="2" t="str">
        <f>INDEX('IC-Br Energia'!$H:$H,MATCH($A7,'IC-Br Energia'!$A:$A,0))</f>
        <v/>
      </c>
      <c r="V7" s="2">
        <f>INDEX(Petroleo!$G:$G,MATCH($A7,Petroleo!$B:$B,0))</f>
        <v>22.361308677098151</v>
      </c>
      <c r="W7" s="2">
        <f>INDEX(ONI!$I:$I,MATCH(BASE!$A7,ONI!$C:$C,0))</f>
        <v>49.000000000000014</v>
      </c>
      <c r="X7" s="2">
        <f>INDEX(ONI!$J:$J,MATCH(BASE!$A7,ONI!$C:$C,0))</f>
        <v>0</v>
      </c>
      <c r="Y7" s="2">
        <f>INDEX(FF!$D:$D,MATCH(BASE!$A7,FF!$B:$B,0))</f>
        <v>1.5</v>
      </c>
      <c r="Z7" s="2">
        <f>INDEX(CDS!$C:$C,MATCH(BASE!$A7,CDS!$A:$A,0))</f>
        <v>551.13636363636363</v>
      </c>
      <c r="AA7" s="2">
        <f>IF($B$2="K",INDEX(PIB!$J:$J,MATCH(BASE!$A7,PIB!$A:$A,0)),INDEX(PIB!$J:$J,MATCH($A7,PIB!$A:$A,0)))</f>
        <v>1.2551330135029737</v>
      </c>
      <c r="AB7" s="2">
        <f>IF($B$2="K",INDEX(CAGED!$J:$J,MATCH(BASE!$A7,CAGED!$A:$A,0)),INDEX(CAGED!$J:$J,MATCH($A7,CAGED!$A:$A,0)))</f>
        <v>2.1775241386901456</v>
      </c>
      <c r="AC7" s="13">
        <v>0.38</v>
      </c>
      <c r="AD7" s="13">
        <v>7.4512999999999998</v>
      </c>
      <c r="AE7" s="98">
        <f>(1+INDEX(Aberturas_ADM!$AB:$AB,MATCH(BASE!$A7,Aberturas_ADM!$A:$A,0))/100)^4*100-100</f>
        <v>13.22497645288756</v>
      </c>
      <c r="AF7" s="98">
        <f>(1+INDEX(Aberturas_ADM!$Z:$Z,MATCH(BASE!$A7,Aberturas_ADM!$A:$A,0))/100)^4*100-100</f>
        <v>0.86391540733501415</v>
      </c>
      <c r="AG7" s="98">
        <f>(1+INDEX(Aberturas_ADM!$AA:$AA,MATCH(BASE!$A7,Aberturas_ADM!$A:$A,0))/100)^4*100-100</f>
        <v>20.476061935446396</v>
      </c>
      <c r="AH7" s="98">
        <f>(1+INDEX(Aberturas_ADM!$AC:$AC,MATCH(BASE!$A7,Aberturas_ADM!$A:$A,0))/100)^4*100-100</f>
        <v>11.511813136804335</v>
      </c>
      <c r="AI7" s="98">
        <f>(1+INDEX(Aberturas_ADM!$AD:$AD,MATCH(BASE!$A7,Aberturas_ADM!$A:$A,0))/100)^4*100-100</f>
        <v>9.5588362406472811</v>
      </c>
      <c r="AJ7" s="109">
        <v>7.4512999999999998</v>
      </c>
      <c r="AK7" s="2"/>
      <c r="AL7" s="2"/>
      <c r="AM7" s="2"/>
      <c r="AN7" s="2"/>
    </row>
    <row r="8" spans="1:47" x14ac:dyDescent="0.25">
      <c r="A8" s="8">
        <f t="shared" si="0"/>
        <v>38322</v>
      </c>
      <c r="B8" s="56">
        <f t="shared" si="1"/>
        <v>2004.75</v>
      </c>
      <c r="C8" s="2" t="e">
        <f>INDEX('Expectativa IPCA'!$D:$D,MATCH(BASE!$A8,'Expectativa IPCA'!$A:$A,0))</f>
        <v>#VALUE!</v>
      </c>
      <c r="D8" s="2" t="e">
        <f>INDEX(Selic!$D:$D,MATCH(BASE!$A8,Selic!$A:$A,0))</f>
        <v>#VALUE!</v>
      </c>
      <c r="E8" s="2">
        <f>INDEX(IPCA_livres_dessaz!$E:$E,MATCH(BASE!$A8,IPCA_livres_dessaz!$A:$A,0))</f>
        <v>3.857553536378111</v>
      </c>
      <c r="F8" s="2">
        <f>INDEX(IPCA!$E:$E,MATCH(BASE!$A8,IPCA!$A:$A,0))</f>
        <v>7.4219723948842242</v>
      </c>
      <c r="G8" s="2" t="e">
        <f>INDEX(IPCA_adm_dessaz!$B:$B,MATCH(BASE!$A8,IPCA_adm_dessaz!$A:$A,0))</f>
        <v>#VALUE!</v>
      </c>
      <c r="H8" s="2">
        <f>INDEX(Meta!D:D,MATCH(BASE!$A8,Meta!$A:$A,0))</f>
        <v>4.5</v>
      </c>
      <c r="I8" s="2">
        <f>INDEX(Meta!C:C,MATCH(BASE!$A8,Meta!$A:$A,0))</f>
        <v>5.5</v>
      </c>
      <c r="J8" s="2">
        <f>IF($B$2="XP",INDEX(NUCI!$D:$D,MATCH(BASE_TRI!$A8,NUCI!$A:$A,0)),INDEX(NUCI!$E:$E,MATCH($A8,NUCI!$A:$A,0)))</f>
        <v>3.2950276243093715</v>
      </c>
      <c r="K8" s="2">
        <f>IF($B$2="XP",INDEX(PIB!$G:$G,MATCH(BASE_TRI!$A8,PIB!$A:$A,0)),INDEX(PIB!$H:$H,MATCH($A8,PIB!$A:$A,0)))</f>
        <v>0.58011049723757002</v>
      </c>
      <c r="L8" s="2">
        <f>IF($B$2="XP",INDEX(Desemprego!$D:$D,MATCH(BASE_TRI!$A8,Desemprego!$B:$B,0)),INDEX(Desemprego!$F:$F,MATCH($A8,Desemprego!$B:$B,0)))</f>
        <v>-0.5403248618784513</v>
      </c>
      <c r="M8" s="2">
        <f>IF($B$2="XP",INDEX(CAGED!$G:$G,MATCH(BASE_TRI!$A8,CAGED!$A:$A,0)),INDEX(CAGED!$I:$I,MATCH($A8,CAGED!$A:$A,0)))</f>
        <v>0.43409668508287363</v>
      </c>
      <c r="N8" s="2" t="e">
        <f>INDEX('Expectativa Selic'!$D:$D,MATCH(BASE!$A8,'Expectativa Selic'!$A:$A,0))</f>
        <v>#VALUE!</v>
      </c>
      <c r="O8" s="2" t="str">
        <f>INDEX(BRL!$E:$E,MATCH(BASE!$A8,BRL!$A:$A,0))</f>
        <v/>
      </c>
      <c r="P8" s="2">
        <f>INDEX('Primario Ajustado'!$O$9:$O$222,MATCH(BASE!$A8,'Primario Ajustado'!$M$9:$M$222,0))</f>
        <v>1.8875674894979302</v>
      </c>
      <c r="Q8" s="2">
        <f>INDEX(Incerteza!$D:$D,MATCH(BASE!$A8,Incerteza!$A:$A,0))</f>
        <v>-15.108006535947794</v>
      </c>
      <c r="R8" s="2" t="str">
        <f>INDEX('IC-Br'!$H:$H,MATCH($A8,'IC-Br'!$A:$A,0))</f>
        <v/>
      </c>
      <c r="S8" s="2" t="str">
        <f>INDEX('IC-Br Agro'!$H:$H,MATCH($A8,'IC-Br Agro'!$A:$A,0))</f>
        <v/>
      </c>
      <c r="T8" s="2" t="str">
        <f>INDEX('IC-Br Metal'!$H:$H,MATCH($A8,'IC-Br Metal'!$A:$A,0))</f>
        <v/>
      </c>
      <c r="U8" s="2" t="str">
        <f>INDEX('IC-Br Energia'!$H:$H,MATCH($A8,'IC-Br Energia'!$A:$A,0))</f>
        <v/>
      </c>
      <c r="V8" s="2">
        <f>INDEX(Petroleo!$G:$G,MATCH($A8,Petroleo!$B:$B,0))</f>
        <v>2.8985507246376727</v>
      </c>
      <c r="W8" s="2">
        <f>INDEX(ONI!$I:$I,MATCH(BASE!$A8,ONI!$C:$C,0))</f>
        <v>47.151111111111092</v>
      </c>
      <c r="X8" s="2">
        <f>INDEX(ONI!$J:$J,MATCH(BASE!$A8,ONI!$C:$C,0))</f>
        <v>0</v>
      </c>
      <c r="Y8" s="2">
        <f>INDEX(FF!$D:$D,MATCH(BASE!$A8,FF!$B:$B,0))</f>
        <v>2</v>
      </c>
      <c r="Z8" s="2">
        <f>INDEX(CDS!$C:$C,MATCH(BASE!$A8,CDS!$A:$A,0))</f>
        <v>381.8270508187465</v>
      </c>
      <c r="AA8" s="2">
        <f>IF($B$2="K",INDEX(PIB!$J:$J,MATCH(BASE!$A8,PIB!$A:$A,0)),INDEX(PIB!$J:$J,MATCH($A8,PIB!$A:$A,0)))</f>
        <v>0.75280540369702109</v>
      </c>
      <c r="AB8" s="2">
        <f>IF($B$2="K",INDEX(CAGED!$J:$J,MATCH(BASE!$A8,CAGED!$A:$A,0)),INDEX(CAGED!$J:$J,MATCH($A8,CAGED!$A:$A,0)))</f>
        <v>1.4255334463900482</v>
      </c>
      <c r="AC8" s="13">
        <v>0.63</v>
      </c>
      <c r="AD8" s="13">
        <v>7.4257999999999997</v>
      </c>
      <c r="AE8" s="98">
        <f>(1+INDEX(Aberturas_ADM!$AB:$AB,MATCH(BASE!$A8,Aberturas_ADM!$A:$A,0))/100)^4*100-100</f>
        <v>30.031952695976997</v>
      </c>
      <c r="AF8" s="98">
        <f>(1+INDEX(Aberturas_ADM!$Z:$Z,MATCH(BASE!$A8,Aberturas_ADM!$A:$A,0))/100)^4*100-100</f>
        <v>8.797785920418292</v>
      </c>
      <c r="AG8" s="98">
        <f>(1+INDEX(Aberturas_ADM!$AA:$AA,MATCH(BASE!$A8,Aberturas_ADM!$A:$A,0))/100)^4*100-100</f>
        <v>3.1040479809853991</v>
      </c>
      <c r="AH8" s="98">
        <f>(1+INDEX(Aberturas_ADM!$AC:$AC,MATCH(BASE!$A8,Aberturas_ADM!$A:$A,0))/100)^4*100-100</f>
        <v>11.66293654116221</v>
      </c>
      <c r="AI8" s="98">
        <f>(1+INDEX(Aberturas_ADM!$AD:$AD,MATCH(BASE!$A8,Aberturas_ADM!$A:$A,0))/100)^4*100-100</f>
        <v>10.058516957192111</v>
      </c>
      <c r="AJ8" s="109">
        <v>7.4257999999999997</v>
      </c>
      <c r="AK8" s="2"/>
      <c r="AL8" s="2"/>
      <c r="AM8" s="2"/>
      <c r="AN8" s="2"/>
    </row>
    <row r="9" spans="1:47" x14ac:dyDescent="0.25">
      <c r="A9" s="8">
        <f t="shared" si="0"/>
        <v>38412</v>
      </c>
      <c r="B9" s="56">
        <f t="shared" si="1"/>
        <v>2005</v>
      </c>
      <c r="C9" s="2" t="e">
        <f>INDEX('Expectativa IPCA'!$D:$D,MATCH(BASE!$A9,'Expectativa IPCA'!$A:$A,0))</f>
        <v>#VALUE!</v>
      </c>
      <c r="D9" s="2" t="e">
        <f>INDEX(Selic!$D:$D,MATCH(BASE!$A9,Selic!$A:$A,0))</f>
        <v>#VALUE!</v>
      </c>
      <c r="E9" s="2">
        <f>INDEX(IPCA_livres_dessaz!$E:$E,MATCH(BASE!$A9,IPCA_livres_dessaz!$A:$A,0))</f>
        <v>5.5714276461897194</v>
      </c>
      <c r="F9" s="2">
        <f>INDEX(IPCA!$E:$E,MATCH(BASE!$A9,IPCA!$A:$A,0))</f>
        <v>6.6550233413614102</v>
      </c>
      <c r="G9" s="2" t="e">
        <f>INDEX(IPCA_adm_dessaz!$B:$B,MATCH(BASE!$A9,IPCA_adm_dessaz!$A:$A,0))</f>
        <v>#VALUE!</v>
      </c>
      <c r="H9" s="2">
        <f>INDEX(Meta!D:D,MATCH(BASE!$A9,Meta!$A:$A,0))</f>
        <v>4.5</v>
      </c>
      <c r="I9" s="2">
        <f>INDEX(Meta!C:C,MATCH(BASE!$A9,Meta!$A:$A,0))</f>
        <v>5.25</v>
      </c>
      <c r="J9" s="2">
        <f>IF($B$2="XP",INDEX(NUCI!$D:$D,MATCH(BASE_TRI!$A9,NUCI!$A:$A,0)),INDEX(NUCI!$E:$E,MATCH($A9,NUCI!$A:$A,0)))</f>
        <v>3.0165745856353516</v>
      </c>
      <c r="K9" s="2">
        <f>IF($B$2="XP",INDEX(PIB!$G:$G,MATCH(BASE_TRI!$A9,PIB!$A:$A,0)),INDEX(PIB!$H:$H,MATCH($A9,PIB!$A:$A,0)))</f>
        <v>0.38121546961326003</v>
      </c>
      <c r="L9" s="2">
        <f>IF($B$2="XP",INDEX(Desemprego!$D:$D,MATCH(BASE_TRI!$A9,Desemprego!$B:$B,0)),INDEX(Desemprego!$F:$F,MATCH($A9,Desemprego!$B:$B,0)))</f>
        <v>-0.4357458563535892</v>
      </c>
      <c r="M9" s="2">
        <f>IF($B$2="XP",INDEX(CAGED!$G:$G,MATCH(BASE_TRI!$A9,CAGED!$A:$A,0)),INDEX(CAGED!$I:$I,MATCH($A9,CAGED!$A:$A,0)))</f>
        <v>0.35968011049723803</v>
      </c>
      <c r="N9" s="2" t="e">
        <f>INDEX('Expectativa Selic'!$D:$D,MATCH(BASE!$A9,'Expectativa Selic'!$A:$A,0))</f>
        <v>#VALUE!</v>
      </c>
      <c r="O9" s="2" t="str">
        <f>INDEX(BRL!$E:$E,MATCH(BASE!$A9,BRL!$A:$A,0))</f>
        <v/>
      </c>
      <c r="P9" s="2">
        <f>INDEX('Primario Ajustado'!$O$9:$O$222,MATCH(BASE!$A9,'Primario Ajustado'!$M$9:$M$222,0))</f>
        <v>2.2783355794083322</v>
      </c>
      <c r="Q9" s="2">
        <f>INDEX(Incerteza!$D:$D,MATCH(BASE!$A9,Incerteza!$A:$A,0))</f>
        <v>-13.741339869281134</v>
      </c>
      <c r="R9" s="2" t="str">
        <f>INDEX('IC-Br'!$H:$H,MATCH($A9,'IC-Br'!$A:$A,0))</f>
        <v/>
      </c>
      <c r="S9" s="2" t="str">
        <f>INDEX('IC-Br Agro'!$H:$H,MATCH($A9,'IC-Br Agro'!$A:$A,0))</f>
        <v/>
      </c>
      <c r="T9" s="2" t="str">
        <f>INDEX('IC-Br Metal'!$H:$H,MATCH($A9,'IC-Br Metal'!$A:$A,0))</f>
        <v/>
      </c>
      <c r="U9" s="2" t="str">
        <f>INDEX('IC-Br Energia'!$H:$H,MATCH($A9,'IC-Br Energia'!$A:$A,0))</f>
        <v/>
      </c>
      <c r="V9" s="2">
        <f>INDEX(Petroleo!$G:$G,MATCH($A9,Petroleo!$B:$B,0))</f>
        <v>11.365519319123308</v>
      </c>
      <c r="W9" s="2">
        <f>INDEX(ONI!$I:$I,MATCH(BASE!$A9,ONI!$C:$C,0))</f>
        <v>19.951111111111103</v>
      </c>
      <c r="X9" s="2">
        <f>INDEX(ONI!$J:$J,MATCH(BASE!$A9,ONI!$C:$C,0))</f>
        <v>0</v>
      </c>
      <c r="Y9" s="2">
        <f>INDEX(FF!$D:$D,MATCH(BASE!$A9,FF!$B:$B,0))</f>
        <v>2.5</v>
      </c>
      <c r="Z9" s="2">
        <f>INDEX(CDS!$C:$C,MATCH(BASE!$A9,CDS!$A:$A,0))</f>
        <v>353.23989848171158</v>
      </c>
      <c r="AA9" s="2">
        <f>IF($B$2="K",INDEX(PIB!$J:$J,MATCH(BASE!$A9,PIB!$A:$A,0)),INDEX(PIB!$J:$J,MATCH($A9,PIB!$A:$A,0)))</f>
        <v>0.82071989465397621</v>
      </c>
      <c r="AB9" s="2">
        <f>IF($B$2="K",INDEX(CAGED!$J:$J,MATCH(BASE!$A9,CAGED!$A:$A,0)),INDEX(CAGED!$J:$J,MATCH($A9,CAGED!$A:$A,0)))</f>
        <v>1.1828947730798234</v>
      </c>
      <c r="AC9" s="13">
        <v>0.6</v>
      </c>
      <c r="AD9" s="13">
        <v>7.3882000000000003</v>
      </c>
      <c r="AE9" s="98">
        <f>(1+INDEX(Aberturas_ADM!$AB:$AB,MATCH(BASE!$A9,Aberturas_ADM!$A:$A,0))/100)^4*100-100</f>
        <v>-1.7925487929187511</v>
      </c>
      <c r="AF9" s="98">
        <f>(1+INDEX(Aberturas_ADM!$Z:$Z,MATCH(BASE!$A9,Aberturas_ADM!$A:$A,0))/100)^4*100-100</f>
        <v>-5.8259008670877392</v>
      </c>
      <c r="AG9" s="98">
        <f>(1+INDEX(Aberturas_ADM!$AA:$AA,MATCH(BASE!$A9,Aberturas_ADM!$A:$A,0))/100)^4*100-100</f>
        <v>6.473140995835152</v>
      </c>
      <c r="AH9" s="98">
        <f>(1+INDEX(Aberturas_ADM!$AC:$AC,MATCH(BASE!$A9,Aberturas_ADM!$A:$A,0))/100)^4*100-100</f>
        <v>11.364904081245683</v>
      </c>
      <c r="AI9" s="98">
        <f>(1+INDEX(Aberturas_ADM!$AD:$AD,MATCH(BASE!$A9,Aberturas_ADM!$A:$A,0))/100)^4*100-100</f>
        <v>8.5012696515459396</v>
      </c>
      <c r="AJ9" s="109">
        <v>7.3882000000000003</v>
      </c>
      <c r="AK9" s="2"/>
      <c r="AL9" s="2"/>
      <c r="AM9" s="2"/>
      <c r="AN9" s="2"/>
    </row>
    <row r="10" spans="1:47" x14ac:dyDescent="0.25">
      <c r="A10" s="8">
        <f t="shared" si="0"/>
        <v>38504</v>
      </c>
      <c r="B10" s="56">
        <f t="shared" si="1"/>
        <v>2005.25</v>
      </c>
      <c r="C10" s="2" t="e">
        <f>INDEX('Expectativa IPCA'!$D:$D,MATCH(BASE!$A10,'Expectativa IPCA'!$A:$A,0))</f>
        <v>#VALUE!</v>
      </c>
      <c r="D10" s="2" t="e">
        <f>INDEX(Selic!$D:$D,MATCH(BASE!$A10,Selic!$A:$A,0))</f>
        <v>#VALUE!</v>
      </c>
      <c r="E10" s="2">
        <f>INDEX(IPCA_livres_dessaz!$E:$E,MATCH(BASE!$A10,IPCA_livres_dessaz!$A:$A,0))</f>
        <v>6.8005830535609046</v>
      </c>
      <c r="F10" s="2">
        <f>INDEX(IPCA!$E:$E,MATCH(BASE!$A10,IPCA!$A:$A,0))</f>
        <v>6.0379424898808098</v>
      </c>
      <c r="G10" s="2" t="e">
        <f>INDEX(IPCA_adm_dessaz!$B:$B,MATCH(BASE!$A10,IPCA_adm_dessaz!$A:$A,0))</f>
        <v>#VALUE!</v>
      </c>
      <c r="H10" s="2">
        <f>INDEX(Meta!D:D,MATCH(BASE!$A10,Meta!$A:$A,0))</f>
        <v>4.5</v>
      </c>
      <c r="I10" s="2">
        <f>INDEX(Meta!C:C,MATCH(BASE!$A10,Meta!$A:$A,0))</f>
        <v>5</v>
      </c>
      <c r="J10" s="2">
        <f>IF($B$2="XP",INDEX(NUCI!$D:$D,MATCH(BASE_TRI!$A10,NUCI!$A:$A,0)),INDEX(NUCI!$E:$E,MATCH($A10,NUCI!$A:$A,0)))</f>
        <v>1.7635359116022116</v>
      </c>
      <c r="K10" s="2">
        <f>IF($B$2="XP",INDEX(PIB!$G:$G,MATCH(BASE_TRI!$A10,PIB!$A:$A,0)),INDEX(PIB!$H:$H,MATCH($A10,PIB!$A:$A,0)))</f>
        <v>0.53038674033149302</v>
      </c>
      <c r="L10" s="2">
        <f>IF($B$2="XP",INDEX(Desemprego!$D:$D,MATCH(BASE_TRI!$A10,Desemprego!$B:$B,0)),INDEX(Desemprego!$F:$F,MATCH($A10,Desemprego!$B:$B,0)))</f>
        <v>-0.3834563535911597</v>
      </c>
      <c r="M10" s="2">
        <f>IF($B$2="XP",INDEX(CAGED!$G:$G,MATCH(BASE_TRI!$A10,CAGED!$A:$A,0)),INDEX(CAGED!$I:$I,MATCH($A10,CAGED!$A:$A,0)))</f>
        <v>0.43409668508287363</v>
      </c>
      <c r="N10" s="2" t="e">
        <f>INDEX('Expectativa Selic'!$D:$D,MATCH(BASE!$A10,'Expectativa Selic'!$A:$A,0))</f>
        <v>#VALUE!</v>
      </c>
      <c r="O10" s="2" t="str">
        <f>INDEX(BRL!$E:$E,MATCH(BASE!$A10,BRL!$A:$A,0))</f>
        <v/>
      </c>
      <c r="P10" s="2">
        <f>INDEX('Primario Ajustado'!$O$9:$O$222,MATCH(BASE!$A10,'Primario Ajustado'!$M$9:$M$222,0))</f>
        <v>2.3621616519416255</v>
      </c>
      <c r="Q10" s="2">
        <f>INDEX(Incerteza!$D:$D,MATCH(BASE!$A10,Incerteza!$A:$A,0))</f>
        <v>-6.0746732026144628</v>
      </c>
      <c r="R10" s="2" t="str">
        <f>INDEX('IC-Br'!$H:$H,MATCH($A10,'IC-Br'!$A:$A,0))</f>
        <v/>
      </c>
      <c r="S10" s="2" t="str">
        <f>INDEX('IC-Br Agro'!$H:$H,MATCH($A10,'IC-Br Agro'!$A:$A,0))</f>
        <v/>
      </c>
      <c r="T10" s="2" t="str">
        <f>INDEX('IC-Br Metal'!$H:$H,MATCH($A10,'IC-Br Metal'!$A:$A,0))</f>
        <v/>
      </c>
      <c r="U10" s="2" t="str">
        <f>INDEX('IC-Br Energia'!$H:$H,MATCH($A10,'IC-Br Energia'!$A:$A,0))</f>
        <v/>
      </c>
      <c r="V10" s="2">
        <f>INDEX(Petroleo!$G:$G,MATCH($A10,Petroleo!$B:$B,0))</f>
        <v>5.0114973623697949</v>
      </c>
      <c r="W10" s="2">
        <f>INDEX(ONI!$I:$I,MATCH(BASE!$A10,ONI!$C:$C,0))</f>
        <v>1.1377777777777778</v>
      </c>
      <c r="X10" s="2">
        <f>INDEX(ONI!$J:$J,MATCH(BASE!$A10,ONI!$C:$C,0))</f>
        <v>0</v>
      </c>
      <c r="Y10" s="2">
        <f>INDEX(FF!$D:$D,MATCH(BASE!$A10,FF!$B:$B,0))</f>
        <v>3</v>
      </c>
      <c r="Z10" s="2">
        <f>INDEX(CDS!$C:$C,MATCH(BASE!$A10,CDS!$A:$A,0))</f>
        <v>376.23540909090912</v>
      </c>
      <c r="AA10" s="2">
        <f>IF($B$2="K",INDEX(PIB!$J:$J,MATCH(BASE!$A10,PIB!$A:$A,0)),INDEX(PIB!$J:$J,MATCH($A10,PIB!$A:$A,0)))</f>
        <v>1.1606979802010642</v>
      </c>
      <c r="AB10" s="2">
        <f>IF($B$2="K",INDEX(CAGED!$J:$J,MATCH(BASE!$A10,CAGED!$A:$A,0)),INDEX(CAGED!$J:$J,MATCH($A10,CAGED!$A:$A,0)))</f>
        <v>1.6705462176101804</v>
      </c>
      <c r="AC10" s="13">
        <v>0.14000000000000001</v>
      </c>
      <c r="AD10" s="13">
        <v>7.3456000000000001</v>
      </c>
      <c r="AE10" s="98">
        <f>(1+INDEX(Aberturas_ADM!$AB:$AB,MATCH(BASE!$A10,Aberturas_ADM!$A:$A,0))/100)^4*100-100</f>
        <v>4.9647922098983202</v>
      </c>
      <c r="AF10" s="98">
        <f>(1+INDEX(Aberturas_ADM!$Z:$Z,MATCH(BASE!$A10,Aberturas_ADM!$A:$A,0))/100)^4*100-100</f>
        <v>-2.1275728770443578</v>
      </c>
      <c r="AG10" s="98">
        <f>(1+INDEX(Aberturas_ADM!$AA:$AA,MATCH(BASE!$A10,Aberturas_ADM!$A:$A,0))/100)^4*100-100</f>
        <v>12.408134085123507</v>
      </c>
      <c r="AH10" s="98">
        <f>(1+INDEX(Aberturas_ADM!$AC:$AC,MATCH(BASE!$A10,Aberturas_ADM!$A:$A,0))/100)^4*100-100</f>
        <v>12.143981659379889</v>
      </c>
      <c r="AI10" s="98">
        <f>(1+INDEX(Aberturas_ADM!$AD:$AD,MATCH(BASE!$A10,Aberturas_ADM!$A:$A,0))/100)^4*100-100</f>
        <v>12.615088110707234</v>
      </c>
      <c r="AJ10" s="109">
        <v>7.3456000000000001</v>
      </c>
      <c r="AK10" s="2"/>
      <c r="AL10" s="2"/>
      <c r="AM10" s="2"/>
      <c r="AN10" s="2"/>
    </row>
    <row r="11" spans="1:47" x14ac:dyDescent="0.25">
      <c r="A11" s="8">
        <f t="shared" si="0"/>
        <v>38596</v>
      </c>
      <c r="B11" s="56">
        <f t="shared" si="1"/>
        <v>2005.5</v>
      </c>
      <c r="C11" s="2" t="e">
        <f>INDEX('Expectativa IPCA'!$D:$D,MATCH(BASE!$A11,'Expectativa IPCA'!$A:$A,0))</f>
        <v>#VALUE!</v>
      </c>
      <c r="D11" s="2" t="e">
        <f>INDEX(Selic!$D:$D,MATCH(BASE!$A11,Selic!$A:$A,0))</f>
        <v>#VALUE!</v>
      </c>
      <c r="E11" s="2">
        <f>INDEX(IPCA_livres_dessaz!$E:$E,MATCH(BASE!$A11,IPCA_livres_dessaz!$A:$A,0))</f>
        <v>1.8951080143362109</v>
      </c>
      <c r="F11" s="2">
        <f>INDEX(IPCA!$E:$E,MATCH(BASE!$A11,IPCA!$A:$A,0))</f>
        <v>5.1596827530681733</v>
      </c>
      <c r="G11" s="2" t="e">
        <f>INDEX(IPCA_adm_dessaz!$B:$B,MATCH(BASE!$A11,IPCA_adm_dessaz!$A:$A,0))</f>
        <v>#VALUE!</v>
      </c>
      <c r="H11" s="2">
        <f>INDEX(Meta!D:D,MATCH(BASE!$A11,Meta!$A:$A,0))</f>
        <v>4.5</v>
      </c>
      <c r="I11" s="2">
        <f>INDEX(Meta!C:C,MATCH(BASE!$A11,Meta!$A:$A,0))</f>
        <v>4.75</v>
      </c>
      <c r="J11" s="2">
        <f>IF($B$2="XP",INDEX(NUCI!$D:$D,MATCH(BASE_TRI!$A11,NUCI!$A:$A,0)),INDEX(NUCI!$E:$E,MATCH($A11,NUCI!$A:$A,0)))</f>
        <v>0.51049723756906273</v>
      </c>
      <c r="K11" s="2">
        <f>IF($B$2="XP",INDEX(PIB!$G:$G,MATCH(BASE_TRI!$A11,PIB!$A:$A,0)),INDEX(PIB!$H:$H,MATCH($A11,PIB!$A:$A,0)))</f>
        <v>-1.1602209944751301</v>
      </c>
      <c r="L11" s="2">
        <f>IF($B$2="XP",INDEX(Desemprego!$D:$D,MATCH(BASE_TRI!$A11,Desemprego!$B:$B,0)),INDEX(Desemprego!$F:$F,MATCH($A11,Desemprego!$B:$B,0)))</f>
        <v>-1.0632198895027563</v>
      </c>
      <c r="M11" s="2">
        <f>IF($B$2="XP",INDEX(CAGED!$G:$G,MATCH(BASE_TRI!$A11,CAGED!$A:$A,0)),INDEX(CAGED!$I:$I,MATCH($A11,CAGED!$A:$A,0)))</f>
        <v>0.43409668508287363</v>
      </c>
      <c r="N11" s="2" t="e">
        <f>INDEX('Expectativa Selic'!$D:$D,MATCH(BASE!$A11,'Expectativa Selic'!$A:$A,0))</f>
        <v>#VALUE!</v>
      </c>
      <c r="O11" s="2" t="str">
        <f>INDEX(BRL!$E:$E,MATCH(BASE!$A11,BRL!$A:$A,0))</f>
        <v/>
      </c>
      <c r="P11" s="2">
        <f>INDEX('Primario Ajustado'!$O$9:$O$222,MATCH(BASE!$A11,'Primario Ajustado'!$M$9:$M$222,0))</f>
        <v>2.1621326649727406</v>
      </c>
      <c r="Q11" s="2">
        <f>INDEX(Incerteza!$D:$D,MATCH(BASE!$A11,Incerteza!$A:$A,0))</f>
        <v>-7.3413398692811143</v>
      </c>
      <c r="R11" s="2" t="str">
        <f>INDEX('IC-Br'!$H:$H,MATCH($A11,'IC-Br'!$A:$A,0))</f>
        <v/>
      </c>
      <c r="S11" s="2" t="str">
        <f>INDEX('IC-Br Agro'!$H:$H,MATCH($A11,'IC-Br Agro'!$A:$A,0))</f>
        <v/>
      </c>
      <c r="T11" s="2" t="str">
        <f>INDEX('IC-Br Metal'!$H:$H,MATCH($A11,'IC-Br Metal'!$A:$A,0))</f>
        <v/>
      </c>
      <c r="U11" s="2" t="str">
        <f>INDEX('IC-Br Energia'!$H:$H,MATCH($A11,'IC-Br Energia'!$A:$A,0))</f>
        <v/>
      </c>
      <c r="V11" s="2">
        <f>INDEX(Petroleo!$G:$G,MATCH($A11,Petroleo!$B:$B,0))</f>
        <v>21.253300702002974</v>
      </c>
      <c r="W11" s="2">
        <f>INDEX(ONI!$I:$I,MATCH(BASE!$A11,ONI!$C:$C,0))</f>
        <v>0</v>
      </c>
      <c r="X11" s="2">
        <f>INDEX(ONI!$J:$J,MATCH(BASE!$A11,ONI!$C:$C,0))</f>
        <v>1.0677777777777779</v>
      </c>
      <c r="Y11" s="2">
        <f>INDEX(FF!$D:$D,MATCH(BASE!$A11,FF!$B:$B,0))</f>
        <v>3.5</v>
      </c>
      <c r="Z11" s="2">
        <f>INDEX(CDS!$C:$C,MATCH(BASE!$A11,CDS!$A:$A,0))</f>
        <v>319.47434804567411</v>
      </c>
      <c r="AA11" s="2">
        <f>IF($B$2="K",INDEX(PIB!$J:$J,MATCH(BASE!$A11,PIB!$A:$A,0)),INDEX(PIB!$J:$J,MATCH($A11,PIB!$A:$A,0)))</f>
        <v>-0.62123230326402989</v>
      </c>
      <c r="AB11" s="2">
        <f>IF($B$2="K",INDEX(CAGED!$J:$J,MATCH(BASE!$A11,CAGED!$A:$A,0)),INDEX(CAGED!$J:$J,MATCH($A11,CAGED!$A:$A,0)))</f>
        <v>1.2373695925099071</v>
      </c>
      <c r="AC11" s="13">
        <v>-0.32</v>
      </c>
      <c r="AD11" s="13">
        <v>7.3140000000000001</v>
      </c>
      <c r="AE11" s="98">
        <f>(1+INDEX(Aberturas_ADM!$AB:$AB,MATCH(BASE!$A11,Aberturas_ADM!$A:$A,0))/100)^4*100-100</f>
        <v>18.613833290570398</v>
      </c>
      <c r="AF11" s="98">
        <f>(1+INDEX(Aberturas_ADM!$Z:$Z,MATCH(BASE!$A11,Aberturas_ADM!$A:$A,0))/100)^4*100-100</f>
        <v>3.1609758112170425</v>
      </c>
      <c r="AG11" s="98">
        <f>(1+INDEX(Aberturas_ADM!$AA:$AA,MATCH(BASE!$A11,Aberturas_ADM!$A:$A,0))/100)^4*100-100</f>
        <v>0.82594247614511573</v>
      </c>
      <c r="AH11" s="98">
        <f>(1+INDEX(Aberturas_ADM!$AC:$AC,MATCH(BASE!$A11,Aberturas_ADM!$A:$A,0))/100)^4*100-100</f>
        <v>12.76982620496976</v>
      </c>
      <c r="AI11" s="98">
        <f>(1+INDEX(Aberturas_ADM!$AD:$AD,MATCH(BASE!$A11,Aberturas_ADM!$A:$A,0))/100)^4*100-100</f>
        <v>7.888603930899734</v>
      </c>
      <c r="AJ11" s="109">
        <v>7.3140000000000001</v>
      </c>
      <c r="AK11" s="2"/>
      <c r="AL11" s="2"/>
      <c r="AM11" s="2"/>
      <c r="AN11" s="2"/>
    </row>
    <row r="12" spans="1:47" x14ac:dyDescent="0.25">
      <c r="A12" s="8">
        <f t="shared" si="0"/>
        <v>38687</v>
      </c>
      <c r="B12" s="56">
        <f t="shared" si="1"/>
        <v>2005.75</v>
      </c>
      <c r="C12" s="2" t="e">
        <f>INDEX('Expectativa IPCA'!$D:$D,MATCH(BASE!$A12,'Expectativa IPCA'!$A:$A,0))</f>
        <v>#VALUE!</v>
      </c>
      <c r="D12" s="2" t="e">
        <f>INDEX(Selic!$D:$D,MATCH(BASE!$A12,Selic!$A:$A,0))</f>
        <v>#VALUE!</v>
      </c>
      <c r="E12" s="2">
        <f>INDEX(IPCA_livres_dessaz!$E:$E,MATCH(BASE!$A12,IPCA_livres_dessaz!$A:$A,0))</f>
        <v>3.070005547195942</v>
      </c>
      <c r="F12" s="2">
        <f>INDEX(IPCA!$E:$E,MATCH(BASE!$A12,IPCA!$A:$A,0))</f>
        <v>4.8535317287762725</v>
      </c>
      <c r="G12" s="2" t="e">
        <f>INDEX(IPCA_adm_dessaz!$B:$B,MATCH(BASE!$A12,IPCA_adm_dessaz!$A:$A,0))</f>
        <v>#VALUE!</v>
      </c>
      <c r="H12" s="2">
        <f>INDEX(Meta!D:D,MATCH(BASE!$A12,Meta!$A:$A,0))</f>
        <v>4.5</v>
      </c>
      <c r="I12" s="2">
        <f>INDEX(Meta!C:C,MATCH(BASE!$A12,Meta!$A:$A,0))</f>
        <v>4.5</v>
      </c>
      <c r="J12" s="2">
        <f>IF($B$2="XP",INDEX(NUCI!$D:$D,MATCH(BASE_TRI!$A12,NUCI!$A:$A,0)),INDEX(NUCI!$E:$E,MATCH($A12,NUCI!$A:$A,0)))</f>
        <v>-4.6408839779002953E-2</v>
      </c>
      <c r="K12" s="2">
        <f>IF($B$2="XP",INDEX(PIB!$G:$G,MATCH(BASE_TRI!$A12,PIB!$A:$A,0)),INDEX(PIB!$H:$H,MATCH($A12,PIB!$A:$A,0)))</f>
        <v>-0.81215469613259506</v>
      </c>
      <c r="L12" s="2">
        <f>IF($B$2="XP",INDEX(Desemprego!$D:$D,MATCH(BASE_TRI!$A12,Desemprego!$B:$B,0)),INDEX(Desemprego!$F:$F,MATCH($A12,Desemprego!$B:$B,0)))</f>
        <v>-0.74948287292817573</v>
      </c>
      <c r="M12" s="2">
        <f>IF($B$2="XP",INDEX(CAGED!$G:$G,MATCH(BASE_TRI!$A12,CAGED!$A:$A,0)),INDEX(CAGED!$I:$I,MATCH($A12,CAGED!$A:$A,0)))</f>
        <v>0.28526353591160247</v>
      </c>
      <c r="N12" s="2" t="e">
        <f>INDEX('Expectativa Selic'!$D:$D,MATCH(BASE!$A12,'Expectativa Selic'!$A:$A,0))</f>
        <v>#VALUE!</v>
      </c>
      <c r="O12" s="2" t="str">
        <f>INDEX(BRL!$E:$E,MATCH(BASE!$A12,BRL!$A:$A,0))</f>
        <v/>
      </c>
      <c r="P12" s="2">
        <f>INDEX('Primario Ajustado'!$O$9:$O$222,MATCH(BASE!$A12,'Primario Ajustado'!$M$9:$M$222,0))</f>
        <v>2.2063397912201497</v>
      </c>
      <c r="Q12" s="2">
        <f>INDEX(Incerteza!$D:$D,MATCH(BASE!$A12,Incerteza!$A:$A,0))</f>
        <v>-12.47467320261444</v>
      </c>
      <c r="R12" s="2" t="str">
        <f>INDEX('IC-Br'!$H:$H,MATCH($A12,'IC-Br'!$A:$A,0))</f>
        <v/>
      </c>
      <c r="S12" s="2" t="str">
        <f>INDEX('IC-Br Agro'!$H:$H,MATCH($A12,'IC-Br Agro'!$A:$A,0))</f>
        <v/>
      </c>
      <c r="T12" s="2" t="str">
        <f>INDEX('IC-Br Metal'!$H:$H,MATCH($A12,'IC-Br Metal'!$A:$A,0))</f>
        <v/>
      </c>
      <c r="U12" s="2" t="str">
        <f>INDEX('IC-Br Energia'!$H:$H,MATCH($A12,'IC-Br Energia'!$A:$A,0))</f>
        <v/>
      </c>
      <c r="V12" s="2">
        <f>INDEX(Petroleo!$G:$G,MATCH($A12,Petroleo!$B:$B,0))</f>
        <v>-9.6722791735273717</v>
      </c>
      <c r="W12" s="2">
        <f>INDEX(ONI!$I:$I,MATCH(BASE!$A12,ONI!$C:$C,0))</f>
        <v>0</v>
      </c>
      <c r="X12" s="2">
        <f>INDEX(ONI!$J:$J,MATCH(BASE!$A12,ONI!$C:$C,0))</f>
        <v>70.56</v>
      </c>
      <c r="Y12" s="2">
        <f>INDEX(FF!$D:$D,MATCH(BASE!$A12,FF!$B:$B,0))</f>
        <v>4</v>
      </c>
      <c r="Z12" s="2">
        <f>INDEX(CDS!$C:$C,MATCH(BASE!$A12,CDS!$A:$A,0))</f>
        <v>263.49223088023081</v>
      </c>
      <c r="AA12" s="2">
        <f>IF($B$2="K",INDEX(PIB!$J:$J,MATCH(BASE!$A12,PIB!$A:$A,0)),INDEX(PIB!$J:$J,MATCH($A12,PIB!$A:$A,0)))</f>
        <v>1.2190413681969936</v>
      </c>
      <c r="AB12" s="2">
        <f>IF($B$2="K",INDEX(CAGED!$J:$J,MATCH(BASE!$A12,CAGED!$A:$A,0)),INDEX(CAGED!$J:$J,MATCH($A12,CAGED!$A:$A,0)))</f>
        <v>1.3484104556500398</v>
      </c>
      <c r="AC12" s="13">
        <v>-0.38</v>
      </c>
      <c r="AD12" s="13">
        <v>7.2996999999999996</v>
      </c>
      <c r="AE12" s="98">
        <f>(1+INDEX(Aberturas_ADM!$AB:$AB,MATCH(BASE!$A12,Aberturas_ADM!$A:$A,0))/100)^4*100-100</f>
        <v>11.282695968614973</v>
      </c>
      <c r="AF12" s="98">
        <f>(1+INDEX(Aberturas_ADM!$Z:$Z,MATCH(BASE!$A12,Aberturas_ADM!$A:$A,0))/100)^4*100-100</f>
        <v>5.3437235309202151</v>
      </c>
      <c r="AG12" s="98">
        <f>(1+INDEX(Aberturas_ADM!$AA:$AA,MATCH(BASE!$A12,Aberturas_ADM!$A:$A,0))/100)^4*100-100</f>
        <v>11.91652071439249</v>
      </c>
      <c r="AH12" s="98">
        <f>(1+INDEX(Aberturas_ADM!$AC:$AC,MATCH(BASE!$A12,Aberturas_ADM!$A:$A,0))/100)^4*100-100</f>
        <v>12.716860505315736</v>
      </c>
      <c r="AI12" s="98">
        <f>(1+INDEX(Aberturas_ADM!$AD:$AD,MATCH(BASE!$A12,Aberturas_ADM!$A:$A,0))/100)^4*100-100</f>
        <v>6.0458699003414438</v>
      </c>
      <c r="AJ12" s="109">
        <v>7.2996999999999996</v>
      </c>
      <c r="AK12" s="2"/>
      <c r="AL12" s="2"/>
      <c r="AM12" s="2"/>
      <c r="AN12" s="2"/>
    </row>
    <row r="13" spans="1:47" x14ac:dyDescent="0.25">
      <c r="A13" s="8">
        <f t="shared" si="0"/>
        <v>38777</v>
      </c>
      <c r="B13" s="56">
        <f t="shared" si="1"/>
        <v>2006</v>
      </c>
      <c r="C13" s="2" t="e">
        <f>INDEX('Expectativa IPCA'!$D:$D,MATCH(BASE!$A13,'Expectativa IPCA'!$A:$A,0))</f>
        <v>#VALUE!</v>
      </c>
      <c r="D13" s="2" t="e">
        <f>INDEX(Selic!$D:$D,MATCH(BASE!$A13,Selic!$A:$A,0))</f>
        <v>#VALUE!</v>
      </c>
      <c r="E13" s="2">
        <f>INDEX(IPCA_livres_dessaz!$E:$E,MATCH(BASE!$A13,IPCA_livres_dessaz!$A:$A,0))</f>
        <v>3.8795378143523074</v>
      </c>
      <c r="F13" s="2">
        <f>INDEX(IPCA!$E:$E,MATCH(BASE!$A13,IPCA!$A:$A,0))</f>
        <v>4.8345993778204699</v>
      </c>
      <c r="G13" s="2" t="e">
        <f>INDEX(IPCA_adm_dessaz!$B:$B,MATCH(BASE!$A13,IPCA_adm_dessaz!$A:$A,0))</f>
        <v>#VALUE!</v>
      </c>
      <c r="H13" s="2">
        <f>INDEX(Meta!D:D,MATCH(BASE!$A13,Meta!$A:$A,0))</f>
        <v>4.5</v>
      </c>
      <c r="I13" s="2">
        <f>INDEX(Meta!C:C,MATCH(BASE!$A13,Meta!$A:$A,0))</f>
        <v>4.5</v>
      </c>
      <c r="J13" s="2">
        <f>IF($B$2="XP",INDEX(NUCI!$D:$D,MATCH(BASE_TRI!$A13,NUCI!$A:$A,0)),INDEX(NUCI!$E:$E,MATCH($A13,NUCI!$A:$A,0)))</f>
        <v>0.78895027624309666</v>
      </c>
      <c r="K13" s="2">
        <f>IF($B$2="XP",INDEX(PIB!$G:$G,MATCH(BASE_TRI!$A13,PIB!$A:$A,0)),INDEX(PIB!$H:$H,MATCH($A13,PIB!$A:$A,0)))</f>
        <v>-0.41436464088397601</v>
      </c>
      <c r="L13" s="2">
        <f>IF($B$2="XP",INDEX(Desemprego!$D:$D,MATCH(BASE_TRI!$A13,Desemprego!$B:$B,0)),INDEX(Desemprego!$F:$F,MATCH($A13,Desemprego!$B:$B,0)))</f>
        <v>-0.48803535911602086</v>
      </c>
      <c r="M13" s="2">
        <f>IF($B$2="XP",INDEX(CAGED!$G:$G,MATCH(BASE_TRI!$A13,CAGED!$A:$A,0)),INDEX(CAGED!$I:$I,MATCH($A13,CAGED!$A:$A,0)))</f>
        <v>0.28526353591160247</v>
      </c>
      <c r="N13" s="2" t="e">
        <f>INDEX('Expectativa Selic'!$D:$D,MATCH(BASE!$A13,'Expectativa Selic'!$A:$A,0))</f>
        <v>#VALUE!</v>
      </c>
      <c r="O13" s="2" t="str">
        <f>INDEX(BRL!$E:$E,MATCH(BASE!$A13,BRL!$A:$A,0))</f>
        <v/>
      </c>
      <c r="P13" s="2">
        <f>INDEX('Primario Ajustado'!$O$9:$O$222,MATCH(BASE!$A13,'Primario Ajustado'!$M$9:$M$222,0))</f>
        <v>1.0905106240010072</v>
      </c>
      <c r="Q13" s="2">
        <f>INDEX(Incerteza!$D:$D,MATCH(BASE!$A13,Incerteza!$A:$A,0))</f>
        <v>-13.941339869281123</v>
      </c>
      <c r="R13" s="2" t="str">
        <f>INDEX('IC-Br'!$H:$H,MATCH($A13,'IC-Br'!$A:$A,0))</f>
        <v/>
      </c>
      <c r="S13" s="2" t="str">
        <f>INDEX('IC-Br Agro'!$H:$H,MATCH($A13,'IC-Br Agro'!$A:$A,0))</f>
        <v/>
      </c>
      <c r="T13" s="2" t="str">
        <f>INDEX('IC-Br Metal'!$H:$H,MATCH($A13,'IC-Br Metal'!$A:$A,0))</f>
        <v/>
      </c>
      <c r="U13" s="2" t="str">
        <f>INDEX('IC-Br Energia'!$H:$H,MATCH($A13,'IC-Br Energia'!$A:$A,0))</f>
        <v/>
      </c>
      <c r="V13" s="2">
        <f>INDEX(Petroleo!$G:$G,MATCH($A13,Petroleo!$B:$B,0))</f>
        <v>11.154886510643294</v>
      </c>
      <c r="W13" s="2">
        <f>INDEX(ONI!$I:$I,MATCH(BASE!$A13,ONI!$C:$C,0))</f>
        <v>0</v>
      </c>
      <c r="X13" s="2">
        <f>INDEX(ONI!$J:$J,MATCH(BASE!$A13,ONI!$C:$C,0))</f>
        <v>32.111111111111107</v>
      </c>
      <c r="Y13" s="2">
        <f>INDEX(FF!$D:$D,MATCH(BASE!$A13,FF!$B:$B,0))</f>
        <v>4.583333333333333</v>
      </c>
      <c r="Z13" s="2">
        <f>INDEX(CDS!$C:$C,MATCH(BASE!$A13,CDS!$A:$A,0))</f>
        <v>154.96484466403163</v>
      </c>
      <c r="AA13" s="2">
        <f>IF($B$2="K",INDEX(PIB!$J:$J,MATCH(BASE!$A13,PIB!$A:$A,0)),INDEX(PIB!$J:$J,MATCH($A13,PIB!$A:$A,0)))</f>
        <v>1.6658664233049514</v>
      </c>
      <c r="AB13" s="2">
        <f>IF($B$2="K",INDEX(CAGED!$J:$J,MATCH(BASE!$A13,CAGED!$A:$A,0)),INDEX(CAGED!$J:$J,MATCH($A13,CAGED!$A:$A,0)))</f>
        <v>1.3767965090298873</v>
      </c>
      <c r="AC13" s="13">
        <v>-0.28999999999999998</v>
      </c>
      <c r="AD13" s="13">
        <v>7.2899000000000003</v>
      </c>
      <c r="AE13" s="98">
        <f>(1+INDEX(Aberturas_ADM!$AB:$AB,MATCH(BASE!$A13,Aberturas_ADM!$A:$A,0))/100)^4*100-100</f>
        <v>17.579883755373402</v>
      </c>
      <c r="AF13" s="98">
        <f>(1+INDEX(Aberturas_ADM!$Z:$Z,MATCH(BASE!$A13,Aberturas_ADM!$A:$A,0))/100)^4*100-100</f>
        <v>8.253010626677181</v>
      </c>
      <c r="AG13" s="98">
        <f>(1+INDEX(Aberturas_ADM!$AA:$AA,MATCH(BASE!$A13,Aberturas_ADM!$A:$A,0))/100)^4*100-100</f>
        <v>-0.47239419197286736</v>
      </c>
      <c r="AH13" s="98">
        <f>(1+INDEX(Aberturas_ADM!$AC:$AC,MATCH(BASE!$A13,Aberturas_ADM!$A:$A,0))/100)^4*100-100</f>
        <v>14.915568569138159</v>
      </c>
      <c r="AI13" s="98">
        <f>(1+INDEX(Aberturas_ADM!$AD:$AD,MATCH(BASE!$A13,Aberturas_ADM!$A:$A,0))/100)^4*100-100</f>
        <v>3.4161932775790262</v>
      </c>
      <c r="AJ13" s="109">
        <v>7.2899000000000003</v>
      </c>
      <c r="AK13" s="2"/>
      <c r="AL13" s="2"/>
      <c r="AM13" s="2"/>
      <c r="AN13" s="2"/>
    </row>
    <row r="14" spans="1:47" x14ac:dyDescent="0.25">
      <c r="A14" s="8">
        <f t="shared" si="0"/>
        <v>38869</v>
      </c>
      <c r="B14" s="56">
        <f t="shared" si="1"/>
        <v>2006.25</v>
      </c>
      <c r="C14" s="2" t="e">
        <f>INDEX('Expectativa IPCA'!$D:$D,MATCH(BASE!$A14,'Expectativa IPCA'!$A:$A,0))</f>
        <v>#VALUE!</v>
      </c>
      <c r="D14" s="2" t="e">
        <f>INDEX(Selic!$D:$D,MATCH(BASE!$A14,Selic!$A:$A,0))</f>
        <v>#VALUE!</v>
      </c>
      <c r="E14" s="2">
        <f>INDEX(IPCA_livres_dessaz!$E:$E,MATCH(BASE!$A14,IPCA_livres_dessaz!$A:$A,0))</f>
        <v>-0.57265170982673252</v>
      </c>
      <c r="F14" s="2">
        <f>INDEX(IPCA!$E:$E,MATCH(BASE!$A14,IPCA!$A:$A,0))</f>
        <v>2.5405357798738315</v>
      </c>
      <c r="G14" s="2" t="e">
        <f>INDEX(IPCA_adm_dessaz!$B:$B,MATCH(BASE!$A14,IPCA_adm_dessaz!$A:$A,0))</f>
        <v>#VALUE!</v>
      </c>
      <c r="H14" s="2">
        <f>INDEX(Meta!D:D,MATCH(BASE!$A14,Meta!$A:$A,0))</f>
        <v>4.5</v>
      </c>
      <c r="I14" s="2">
        <f>INDEX(Meta!C:C,MATCH(BASE!$A14,Meta!$A:$A,0))</f>
        <v>4.5</v>
      </c>
      <c r="J14" s="2">
        <f>IF($B$2="XP",INDEX(NUCI!$D:$D,MATCH(BASE_TRI!$A14,NUCI!$A:$A,0)),INDEX(NUCI!$E:$E,MATCH($A14,NUCI!$A:$A,0)))</f>
        <v>1.067403314917128</v>
      </c>
      <c r="K14" s="2">
        <f>IF($B$2="XP",INDEX(PIB!$G:$G,MATCH(BASE_TRI!$A14,PIB!$A:$A,0)),INDEX(PIB!$H:$H,MATCH($A14,PIB!$A:$A,0)))</f>
        <v>-1.0110497237569001</v>
      </c>
      <c r="L14" s="2">
        <f>IF($B$2="XP",INDEX(Desemprego!$D:$D,MATCH(BASE_TRI!$A14,Desemprego!$B:$B,0)),INDEX(Desemprego!$F:$F,MATCH($A14,Desemprego!$B:$B,0)))</f>
        <v>-0.48803535911602086</v>
      </c>
      <c r="M14" s="2">
        <f>IF($B$2="XP",INDEX(CAGED!$G:$G,MATCH(BASE_TRI!$A14,CAGED!$A:$A,0)),INDEX(CAGED!$I:$I,MATCH($A14,CAGED!$A:$A,0)))</f>
        <v>9.9222099447513867E-2</v>
      </c>
      <c r="N14" s="2" t="e">
        <f>INDEX('Expectativa Selic'!$D:$D,MATCH(BASE!$A14,'Expectativa Selic'!$A:$A,0))</f>
        <v>#VALUE!</v>
      </c>
      <c r="O14" s="2" t="str">
        <f>INDEX(BRL!$E:$E,MATCH(BASE!$A14,BRL!$A:$A,0))</f>
        <v/>
      </c>
      <c r="P14" s="2">
        <f>INDEX('Primario Ajustado'!$O$9:$O$222,MATCH(BASE!$A14,'Primario Ajustado'!$M$9:$M$222,0))</f>
        <v>2.7385048891225452</v>
      </c>
      <c r="Q14" s="2">
        <f>INDEX(Incerteza!$D:$D,MATCH(BASE!$A14,Incerteza!$A:$A,0))</f>
        <v>-11.441339869281123</v>
      </c>
      <c r="R14" s="2" t="str">
        <f>INDEX('IC-Br'!$H:$H,MATCH($A14,'IC-Br'!$A:$A,0))</f>
        <v/>
      </c>
      <c r="S14" s="2" t="str">
        <f>INDEX('IC-Br Agro'!$H:$H,MATCH($A14,'IC-Br Agro'!$A:$A,0))</f>
        <v/>
      </c>
      <c r="T14" s="2" t="str">
        <f>INDEX('IC-Br Metal'!$H:$H,MATCH($A14,'IC-Br Metal'!$A:$A,0))</f>
        <v/>
      </c>
      <c r="U14" s="2" t="str">
        <f>INDEX('IC-Br Energia'!$H:$H,MATCH($A14,'IC-Br Energia'!$A:$A,0))</f>
        <v/>
      </c>
      <c r="V14" s="2">
        <f>INDEX(Petroleo!$G:$G,MATCH($A14,Petroleo!$B:$B,0))</f>
        <v>12.638205575834547</v>
      </c>
      <c r="W14" s="2">
        <f>INDEX(ONI!$I:$I,MATCH(BASE!$A14,ONI!$C:$C,0))</f>
        <v>0</v>
      </c>
      <c r="X14" s="2">
        <f>INDEX(ONI!$J:$J,MATCH(BASE!$A14,ONI!$C:$C,0))</f>
        <v>7.1111111111111111E-2</v>
      </c>
      <c r="Y14" s="2">
        <f>INDEX(FF!$D:$D,MATCH(BASE!$A14,FF!$B:$B,0))</f>
        <v>5</v>
      </c>
      <c r="Z14" s="2">
        <f>INDEX(CDS!$C:$C,MATCH(BASE!$A14,CDS!$A:$A,0))</f>
        <v>163.07781857707508</v>
      </c>
      <c r="AA14" s="2">
        <f>IF($B$2="K",INDEX(PIB!$J:$J,MATCH(BASE!$A14,PIB!$A:$A,0)),INDEX(PIB!$J:$J,MATCH($A14,PIB!$A:$A,0)))</f>
        <v>0.29543280927901705</v>
      </c>
      <c r="AB14" s="2">
        <f>IF($B$2="K",INDEX(CAGED!$J:$J,MATCH(BASE!$A14,CAGED!$A:$A,0)),INDEX(CAGED!$J:$J,MATCH($A14,CAGED!$A:$A,0)))</f>
        <v>1.1017017835900589</v>
      </c>
      <c r="AC14" s="13">
        <v>-0.28000000000000003</v>
      </c>
      <c r="AD14" s="13">
        <v>7.2774999999999999</v>
      </c>
      <c r="AE14" s="98">
        <f>(1+INDEX(Aberturas_ADM!$AB:$AB,MATCH(BASE!$A14,Aberturas_ADM!$A:$A,0))/100)^4*100-100</f>
        <v>5.199340634467589</v>
      </c>
      <c r="AF14" s="98">
        <f>(1+INDEX(Aberturas_ADM!$Z:$Z,MATCH(BASE!$A14,Aberturas_ADM!$A:$A,0))/100)^4*100-100</f>
        <v>12.246992724960549</v>
      </c>
      <c r="AG14" s="98">
        <f>(1+INDEX(Aberturas_ADM!$AA:$AA,MATCH(BASE!$A14,Aberturas_ADM!$A:$A,0))/100)^4*100-100</f>
        <v>3.7032617836657096</v>
      </c>
      <c r="AH14" s="98">
        <f>(1+INDEX(Aberturas_ADM!$AC:$AC,MATCH(BASE!$A14,Aberturas_ADM!$A:$A,0))/100)^4*100-100</f>
        <v>11.72714828383188</v>
      </c>
      <c r="AI14" s="98">
        <f>(1+INDEX(Aberturas_ADM!$AD:$AD,MATCH(BASE!$A14,Aberturas_ADM!$A:$A,0))/100)^4*100-100</f>
        <v>4.7398665701420271</v>
      </c>
      <c r="AJ14" s="109">
        <v>7.2774999999999999</v>
      </c>
      <c r="AK14" s="2"/>
      <c r="AL14" s="2"/>
      <c r="AM14" s="2"/>
      <c r="AN14" s="2"/>
    </row>
    <row r="15" spans="1:47" x14ac:dyDescent="0.25">
      <c r="A15" s="8">
        <f t="shared" si="0"/>
        <v>38961</v>
      </c>
      <c r="B15" s="56">
        <f t="shared" si="1"/>
        <v>2006.5</v>
      </c>
      <c r="C15" s="2" t="e">
        <f>INDEX('Expectativa IPCA'!$D:$D,MATCH(BASE!$A15,'Expectativa IPCA'!$A:$A,0))</f>
        <v>#VALUE!</v>
      </c>
      <c r="D15" s="2" t="e">
        <f>INDEX(Selic!$D:$D,MATCH(BASE!$A15,Selic!$A:$A,0))</f>
        <v>#VALUE!</v>
      </c>
      <c r="E15" s="2">
        <f>INDEX(IPCA_livres_dessaz!$E:$E,MATCH(BASE!$A15,IPCA_livres_dessaz!$A:$A,0))</f>
        <v>3.4461844917085482</v>
      </c>
      <c r="F15" s="2">
        <f>INDEX(IPCA!$E:$E,MATCH(BASE!$A15,IPCA!$A:$A,0))</f>
        <v>3.5973729288162115</v>
      </c>
      <c r="G15" s="2" t="e">
        <f>INDEX(IPCA_adm_dessaz!$B:$B,MATCH(BASE!$A15,IPCA_adm_dessaz!$A:$A,0))</f>
        <v>#VALUE!</v>
      </c>
      <c r="H15" s="2">
        <f>INDEX(Meta!D:D,MATCH(BASE!$A15,Meta!$A:$A,0))</f>
        <v>4.5</v>
      </c>
      <c r="I15" s="2">
        <f>INDEX(Meta!C:C,MATCH(BASE!$A15,Meta!$A:$A,0))</f>
        <v>4.5</v>
      </c>
      <c r="J15" s="2">
        <f>IF($B$2="XP",INDEX(NUCI!$D:$D,MATCH(BASE_TRI!$A15,NUCI!$A:$A,0)),INDEX(NUCI!$E:$E,MATCH($A15,NUCI!$A:$A,0)))</f>
        <v>2.1812154696132611</v>
      </c>
      <c r="K15" s="2">
        <f>IF($B$2="XP",INDEX(PIB!$G:$G,MATCH(BASE_TRI!$A15,PIB!$A:$A,0)),INDEX(PIB!$H:$H,MATCH($A15,PIB!$A:$A,0)))</f>
        <v>-0.61325966850828595</v>
      </c>
      <c r="L15" s="2">
        <f>IF($B$2="XP",INDEX(Desemprego!$D:$D,MATCH(BASE_TRI!$A15,Desemprego!$B:$B,0)),INDEX(Desemprego!$F:$F,MATCH($A15,Desemprego!$B:$B,0)))</f>
        <v>-0.12200883977900469</v>
      </c>
      <c r="M15" s="2">
        <f>IF($B$2="XP",INDEX(CAGED!$G:$G,MATCH(BASE_TRI!$A15,CAGED!$A:$A,0)),INDEX(CAGED!$I:$I,MATCH($A15,CAGED!$A:$A,0)))</f>
        <v>-0.12402762430939138</v>
      </c>
      <c r="N15" s="2" t="e">
        <f>INDEX('Expectativa Selic'!$D:$D,MATCH(BASE!$A15,'Expectativa Selic'!$A:$A,0))</f>
        <v>#VALUE!</v>
      </c>
      <c r="O15" s="2" t="str">
        <f>INDEX(BRL!$E:$E,MATCH(BASE!$A15,BRL!$A:$A,0))</f>
        <v/>
      </c>
      <c r="P15" s="2">
        <f>INDEX('Primario Ajustado'!$O$9:$O$222,MATCH(BASE!$A15,'Primario Ajustado'!$M$9:$M$222,0))</f>
        <v>2.4146607963995992</v>
      </c>
      <c r="Q15" s="2">
        <f>INDEX(Incerteza!$D:$D,MATCH(BASE!$A15,Incerteza!$A:$A,0))</f>
        <v>-10.87467320261446</v>
      </c>
      <c r="R15" s="2" t="str">
        <f>INDEX('IC-Br'!$H:$H,MATCH($A15,'IC-Br'!$A:$A,0))</f>
        <v/>
      </c>
      <c r="S15" s="2" t="str">
        <f>INDEX('IC-Br Agro'!$H:$H,MATCH($A15,'IC-Br Agro'!$A:$A,0))</f>
        <v/>
      </c>
      <c r="T15" s="2" t="str">
        <f>INDEX('IC-Br Metal'!$H:$H,MATCH($A15,'IC-Br Metal'!$A:$A,0))</f>
        <v/>
      </c>
      <c r="U15" s="2" t="str">
        <f>INDEX('IC-Br Energia'!$H:$H,MATCH($A15,'IC-Br Energia'!$A:$A,0))</f>
        <v/>
      </c>
      <c r="V15" s="2">
        <f>INDEX(Petroleo!$G:$G,MATCH($A15,Petroleo!$B:$B,0))</f>
        <v>-5.3635168138267915</v>
      </c>
      <c r="W15" s="2">
        <f>INDEX(ONI!$I:$I,MATCH(BASE!$A15,ONI!$C:$C,0))</f>
        <v>28.801111111111105</v>
      </c>
      <c r="X15" s="2">
        <f>INDEX(ONI!$J:$J,MATCH(BASE!$A15,ONI!$C:$C,0))</f>
        <v>0</v>
      </c>
      <c r="Y15" s="2">
        <f>INDEX(FF!$D:$D,MATCH(BASE!$A15,FF!$B:$B,0))</f>
        <v>5.25</v>
      </c>
      <c r="Z15" s="2">
        <f>INDEX(CDS!$C:$C,MATCH(BASE!$A15,CDS!$A:$A,0))</f>
        <v>137.65542167011733</v>
      </c>
      <c r="AA15" s="2">
        <f>IF($B$2="K",INDEX(PIB!$J:$J,MATCH(BASE!$A15,PIB!$A:$A,0)),INDEX(PIB!$J:$J,MATCH($A15,PIB!$A:$A,0)))</f>
        <v>1.608012944867987</v>
      </c>
      <c r="AB15" s="2">
        <f>IF($B$2="K",INDEX(CAGED!$J:$J,MATCH(BASE!$A15,CAGED!$A:$A,0)),INDEX(CAGED!$J:$J,MATCH($A15,CAGED!$A:$A,0)))</f>
        <v>1.2722767302300042</v>
      </c>
      <c r="AC15" s="13">
        <v>-0.15</v>
      </c>
      <c r="AD15" s="13">
        <v>7.2493999999999996</v>
      </c>
      <c r="AE15" s="98">
        <f>(1+INDEX(Aberturas_ADM!$AB:$AB,MATCH(BASE!$A15,Aberturas_ADM!$A:$A,0))/100)^4*100-100</f>
        <v>0.19098255076173132</v>
      </c>
      <c r="AF15" s="98">
        <f>(1+INDEX(Aberturas_ADM!$Z:$Z,MATCH(BASE!$A15,Aberturas_ADM!$A:$A,0))/100)^4*100-100</f>
        <v>7.3134339439814795</v>
      </c>
      <c r="AG15" s="98">
        <f>(1+INDEX(Aberturas_ADM!$AA:$AA,MATCH(BASE!$A15,Aberturas_ADM!$A:$A,0))/100)^4*100-100</f>
        <v>-2.143848215723466</v>
      </c>
      <c r="AH15" s="98">
        <f>(1+INDEX(Aberturas_ADM!$AC:$AC,MATCH(BASE!$A15,Aberturas_ADM!$A:$A,0))/100)^4*100-100</f>
        <v>8.1178101875436965</v>
      </c>
      <c r="AI15" s="98">
        <f>(1+INDEX(Aberturas_ADM!$AD:$AD,MATCH(BASE!$A15,Aberturas_ADM!$A:$A,0))/100)^4*100-100</f>
        <v>1.9745194294736876</v>
      </c>
      <c r="AJ15" s="109">
        <v>7.2493999999999996</v>
      </c>
      <c r="AK15" s="2"/>
      <c r="AL15" s="2"/>
      <c r="AM15" s="2"/>
      <c r="AN15" s="2"/>
    </row>
    <row r="16" spans="1:47" x14ac:dyDescent="0.25">
      <c r="A16" s="8">
        <f t="shared" si="0"/>
        <v>39052</v>
      </c>
      <c r="B16" s="56">
        <f t="shared" si="1"/>
        <v>2006.75</v>
      </c>
      <c r="C16" s="2" t="e">
        <f>INDEX('Expectativa IPCA'!$D:$D,MATCH(BASE!$A16,'Expectativa IPCA'!$A:$A,0))</f>
        <v>#VALUE!</v>
      </c>
      <c r="D16" s="2" t="e">
        <f>INDEX(Selic!$D:$D,MATCH(BASE!$A16,Selic!$A:$A,0))</f>
        <v>#VALUE!</v>
      </c>
      <c r="E16" s="2">
        <f>INDEX(IPCA_livres_dessaz!$E:$E,MATCH(BASE!$A16,IPCA_livres_dessaz!$A:$A,0))</f>
        <v>3.8194831251395556</v>
      </c>
      <c r="F16" s="2">
        <f>INDEX(IPCA!$E:$E,MATCH(BASE!$A16,IPCA!$A:$A,0))</f>
        <v>3.5030381316594195</v>
      </c>
      <c r="G16" s="2" t="e">
        <f>INDEX(IPCA_adm_dessaz!$B:$B,MATCH(BASE!$A16,IPCA_adm_dessaz!$A:$A,0))</f>
        <v>#VALUE!</v>
      </c>
      <c r="H16" s="2">
        <f>INDEX(Meta!D:D,MATCH(BASE!$A16,Meta!$A:$A,0))</f>
        <v>4.5</v>
      </c>
      <c r="I16" s="2">
        <f>INDEX(Meta!C:C,MATCH(BASE!$A16,Meta!$A:$A,0))</f>
        <v>4.5</v>
      </c>
      <c r="J16" s="2">
        <f>IF($B$2="XP",INDEX(NUCI!$D:$D,MATCH(BASE_TRI!$A16,NUCI!$A:$A,0)),INDEX(NUCI!$E:$E,MATCH($A16,NUCI!$A:$A,0)))</f>
        <v>1.7635359116022116</v>
      </c>
      <c r="K16" s="2">
        <f>IF($B$2="XP",INDEX(PIB!$G:$G,MATCH(BASE_TRI!$A16,PIB!$A:$A,0)),INDEX(PIB!$H:$H,MATCH($A16,PIB!$A:$A,0)))</f>
        <v>-0.46408839779005401</v>
      </c>
      <c r="L16" s="2">
        <f>IF($B$2="XP",INDEX(Desemprego!$D:$D,MATCH(BASE_TRI!$A16,Desemprego!$B:$B,0)),INDEX(Desemprego!$F:$F,MATCH($A16,Desemprego!$B:$B,0)))</f>
        <v>3.4859668508288318E-2</v>
      </c>
      <c r="M16" s="2">
        <f>IF($B$2="XP",INDEX(CAGED!$G:$G,MATCH(BASE_TRI!$A16,CAGED!$A:$A,0)),INDEX(CAGED!$I:$I,MATCH($A16,CAGED!$A:$A,0)))</f>
        <v>-0.23565248618784365</v>
      </c>
      <c r="N16" s="2" t="e">
        <f>INDEX('Expectativa Selic'!$D:$D,MATCH(BASE!$A16,'Expectativa Selic'!$A:$A,0))</f>
        <v>#VALUE!</v>
      </c>
      <c r="O16" s="2" t="str">
        <f>INDEX(BRL!$E:$E,MATCH(BASE!$A16,BRL!$A:$A,0))</f>
        <v/>
      </c>
      <c r="P16" s="2">
        <f>INDEX('Primario Ajustado'!$O$9:$O$222,MATCH(BASE!$A16,'Primario Ajustado'!$M$9:$M$222,0))</f>
        <v>1.7807698560616301</v>
      </c>
      <c r="Q16" s="2">
        <f>INDEX(Incerteza!$D:$D,MATCH(BASE!$A16,Incerteza!$A:$A,0))</f>
        <v>-9.5413398692811313</v>
      </c>
      <c r="R16" s="2" t="str">
        <f>INDEX('IC-Br'!$H:$H,MATCH($A16,'IC-Br'!$A:$A,0))</f>
        <v/>
      </c>
      <c r="S16" s="2" t="str">
        <f>INDEX('IC-Br Agro'!$H:$H,MATCH($A16,'IC-Br Agro'!$A:$A,0))</f>
        <v/>
      </c>
      <c r="T16" s="2" t="str">
        <f>INDEX('IC-Br Metal'!$H:$H,MATCH($A16,'IC-Br Metal'!$A:$A,0))</f>
        <v/>
      </c>
      <c r="U16" s="2" t="str">
        <f>INDEX('IC-Br Energia'!$H:$H,MATCH($A16,'IC-Br Energia'!$A:$A,0))</f>
        <v/>
      </c>
      <c r="V16" s="2">
        <f>INDEX(Petroleo!$G:$G,MATCH($A16,Petroleo!$B:$B,0))</f>
        <v>-10.942928039702238</v>
      </c>
      <c r="W16" s="2">
        <f>INDEX(ONI!$I:$I,MATCH(BASE!$A16,ONI!$C:$C,0))</f>
        <v>88.987777777777779</v>
      </c>
      <c r="X16" s="2">
        <f>INDEX(ONI!$J:$J,MATCH(BASE!$A16,ONI!$C:$C,0))</f>
        <v>0</v>
      </c>
      <c r="Y16" s="2">
        <f>INDEX(FF!$D:$D,MATCH(BASE!$A16,FF!$B:$B,0))</f>
        <v>5.25</v>
      </c>
      <c r="Z16" s="2">
        <f>INDEX(CDS!$C:$C,MATCH(BASE!$A16,CDS!$A:$A,0))</f>
        <v>109.93813203463202</v>
      </c>
      <c r="AA16" s="2">
        <f>IF($B$2="K",INDEX(PIB!$J:$J,MATCH(BASE!$A16,PIB!$A:$A,0)),INDEX(PIB!$J:$J,MATCH($A16,PIB!$A:$A,0)))</f>
        <v>1.1679945211199971</v>
      </c>
      <c r="AB16" s="2">
        <f>IF($B$2="K",INDEX(CAGED!$J:$J,MATCH(BASE!$A16,CAGED!$A:$A,0)),INDEX(CAGED!$J:$J,MATCH($A16,CAGED!$A:$A,0)))</f>
        <v>1.2679708345800123</v>
      </c>
      <c r="AC16" s="13">
        <v>-0.03</v>
      </c>
      <c r="AD16" s="13">
        <v>7.2028999999999996</v>
      </c>
      <c r="AE16" s="98">
        <f>(1+INDEX(Aberturas_ADM!$AB:$AB,MATCH(BASE!$A16,Aberturas_ADM!$A:$A,0))/100)^4*100-100</f>
        <v>-9.2727325361416604</v>
      </c>
      <c r="AF16" s="98">
        <f>(1+INDEX(Aberturas_ADM!$Z:$Z,MATCH(BASE!$A16,Aberturas_ADM!$A:$A,0))/100)^4*100-100</f>
        <v>1.8773007616570254</v>
      </c>
      <c r="AG16" s="98">
        <f>(1+INDEX(Aberturas_ADM!$AA:$AA,MATCH(BASE!$A16,Aberturas_ADM!$A:$A,0))/100)^4*100-100</f>
        <v>-0.97680310772987866</v>
      </c>
      <c r="AH16" s="98">
        <f>(1+INDEX(Aberturas_ADM!$AC:$AC,MATCH(BASE!$A16,Aberturas_ADM!$A:$A,0))/100)^4*100-100</f>
        <v>8.107896018153852</v>
      </c>
      <c r="AI16" s="98">
        <f>(1+INDEX(Aberturas_ADM!$AD:$AD,MATCH(BASE!$A16,Aberturas_ADM!$A:$A,0))/100)^4*100-100</f>
        <v>8.8390290251041677</v>
      </c>
      <c r="AJ16" s="109">
        <v>7.2028999999999996</v>
      </c>
      <c r="AK16" s="2"/>
      <c r="AL16" s="2"/>
      <c r="AM16" s="2"/>
      <c r="AN16" s="2"/>
    </row>
    <row r="17" spans="1:40" x14ac:dyDescent="0.25">
      <c r="A17" s="8">
        <f t="shared" si="0"/>
        <v>39142</v>
      </c>
      <c r="B17" s="56">
        <f t="shared" si="1"/>
        <v>2007</v>
      </c>
      <c r="C17" s="2" t="e">
        <f>INDEX('Expectativa IPCA'!$D:$D,MATCH(BASE!$A17,'Expectativa IPCA'!$A:$A,0))</f>
        <v>#VALUE!</v>
      </c>
      <c r="D17" s="2" t="e">
        <f>INDEX(Selic!$D:$D,MATCH(BASE!$A17,Selic!$A:$A,0))</f>
        <v>#VALUE!</v>
      </c>
      <c r="E17" s="2">
        <f>INDEX(IPCA_livres_dessaz!$E:$E,MATCH(BASE!$A17,IPCA_livres_dessaz!$A:$A,0))</f>
        <v>4.6675578836554932</v>
      </c>
      <c r="F17" s="2">
        <f>INDEX(IPCA!$E:$E,MATCH(BASE!$A17,IPCA!$A:$A,0))</f>
        <v>4.2491928421603653</v>
      </c>
      <c r="G17" s="2" t="e">
        <f>INDEX(IPCA_adm_dessaz!$B:$B,MATCH(BASE!$A17,IPCA_adm_dessaz!$A:$A,0))</f>
        <v>#VALUE!</v>
      </c>
      <c r="H17" s="2">
        <f>INDEX(Meta!D:D,MATCH(BASE!$A17,Meta!$A:$A,0))</f>
        <v>4.5</v>
      </c>
      <c r="I17" s="2">
        <f>INDEX(Meta!C:C,MATCH(BASE!$A17,Meta!$A:$A,0))</f>
        <v>4.5</v>
      </c>
      <c r="J17" s="2">
        <f>IF($B$2="XP",INDEX(NUCI!$D:$D,MATCH(BASE_TRI!$A17,NUCI!$A:$A,0)),INDEX(NUCI!$E:$E,MATCH($A17,NUCI!$A:$A,0)))</f>
        <v>2.5988950276243137</v>
      </c>
      <c r="K17" s="2">
        <f>IF($B$2="XP",INDEX(PIB!$G:$G,MATCH(BASE_TRI!$A17,PIB!$A:$A,0)),INDEX(PIB!$H:$H,MATCH($A17,PIB!$A:$A,0)))</f>
        <v>0.33149171270718297</v>
      </c>
      <c r="L17" s="2">
        <f>IF($B$2="XP",INDEX(Desemprego!$D:$D,MATCH(BASE_TRI!$A17,Desemprego!$B:$B,0)),INDEX(Desemprego!$F:$F,MATCH($A17,Desemprego!$B:$B,0)))</f>
        <v>3.4859668508288318E-2</v>
      </c>
      <c r="M17" s="2">
        <f>IF($B$2="XP",INDEX(CAGED!$G:$G,MATCH(BASE_TRI!$A17,CAGED!$A:$A,0)),INDEX(CAGED!$I:$I,MATCH($A17,CAGED!$A:$A,0)))</f>
        <v>-0.23565248618784365</v>
      </c>
      <c r="N17" s="2" t="e">
        <f>INDEX('Expectativa Selic'!$D:$D,MATCH(BASE!$A17,'Expectativa Selic'!$A:$A,0))</f>
        <v>#VALUE!</v>
      </c>
      <c r="O17" s="2" t="str">
        <f>INDEX(BRL!$E:$E,MATCH(BASE!$A17,BRL!$A:$A,0))</f>
        <v/>
      </c>
      <c r="P17" s="2">
        <f>INDEX('Primario Ajustado'!$O$9:$O$222,MATCH(BASE!$A17,'Primario Ajustado'!$M$9:$M$222,0))</f>
        <v>1.7707899918479824</v>
      </c>
      <c r="Q17" s="2">
        <f>INDEX(Incerteza!$D:$D,MATCH(BASE!$A17,Incerteza!$A:$A,0))</f>
        <v>-12.074673202614449</v>
      </c>
      <c r="R17" s="2" t="str">
        <f>INDEX('IC-Br'!$H:$H,MATCH($A17,'IC-Br'!$A:$A,0))</f>
        <v/>
      </c>
      <c r="S17" s="2" t="str">
        <f>INDEX('IC-Br Agro'!$H:$H,MATCH($A17,'IC-Br Agro'!$A:$A,0))</f>
        <v/>
      </c>
      <c r="T17" s="2" t="str">
        <f>INDEX('IC-Br Metal'!$H:$H,MATCH($A17,'IC-Br Metal'!$A:$A,0))</f>
        <v/>
      </c>
      <c r="U17" s="2" t="str">
        <f>INDEX('IC-Br Energia'!$H:$H,MATCH($A17,'IC-Br Energia'!$A:$A,0))</f>
        <v/>
      </c>
      <c r="V17" s="2">
        <f>INDEX(Petroleo!$G:$G,MATCH($A17,Petroleo!$B:$B,0))</f>
        <v>2.7472833658400759</v>
      </c>
      <c r="W17" s="2">
        <f>INDEX(ONI!$I:$I,MATCH(BASE!$A17,ONI!$C:$C,0))</f>
        <v>0</v>
      </c>
      <c r="X17" s="2">
        <f>INDEX(ONI!$J:$J,MATCH(BASE!$A17,ONI!$C:$C,0))</f>
        <v>1.44</v>
      </c>
      <c r="Y17" s="2">
        <f>INDEX(FF!$D:$D,MATCH(BASE!$A17,FF!$B:$B,0))</f>
        <v>5.25</v>
      </c>
      <c r="Z17" s="2">
        <f>INDEX(CDS!$C:$C,MATCH(BASE!$A17,CDS!$A:$A,0))</f>
        <v>93.383678129117257</v>
      </c>
      <c r="AA17" s="2">
        <f>IF($B$2="K",INDEX(PIB!$J:$J,MATCH(BASE!$A17,PIB!$A:$A,0)),INDEX(PIB!$J:$J,MATCH($A17,PIB!$A:$A,0)))</f>
        <v>1.9225566926950322</v>
      </c>
      <c r="AB17" s="2">
        <f>IF($B$2="K",INDEX(CAGED!$J:$J,MATCH(BASE!$A17,CAGED!$A:$A,0)),INDEX(CAGED!$J:$J,MATCH($A17,CAGED!$A:$A,0)))</f>
        <v>1.4728363076400797</v>
      </c>
      <c r="AC17" s="13">
        <v>0.32</v>
      </c>
      <c r="AD17" s="13">
        <v>7.149</v>
      </c>
      <c r="AE17" s="98">
        <f>(1+INDEX(Aberturas_ADM!$AB:$AB,MATCH(BASE!$A17,Aberturas_ADM!$A:$A,0))/100)^4*100-100</f>
        <v>-3.6306311399135893</v>
      </c>
      <c r="AF17" s="98">
        <f>(1+INDEX(Aberturas_ADM!$Z:$Z,MATCH(BASE!$A17,Aberturas_ADM!$A:$A,0))/100)^4*100-100</f>
        <v>-1.004464869703682</v>
      </c>
      <c r="AG17" s="98">
        <f>(1+INDEX(Aberturas_ADM!$AA:$AA,MATCH(BASE!$A17,Aberturas_ADM!$A:$A,0))/100)^4*100-100</f>
        <v>-4.4975873037881513</v>
      </c>
      <c r="AH17" s="98">
        <f>(1+INDEX(Aberturas_ADM!$AC:$AC,MATCH(BASE!$A17,Aberturas_ADM!$A:$A,0))/100)^4*100-100</f>
        <v>8.912939261374774</v>
      </c>
      <c r="AI17" s="98">
        <f>(1+INDEX(Aberturas_ADM!$AD:$AD,MATCH(BASE!$A17,Aberturas_ADM!$A:$A,0))/100)^4*100-100</f>
        <v>2.4939634771487391</v>
      </c>
      <c r="AJ17" s="109">
        <v>7.149</v>
      </c>
      <c r="AK17" s="2"/>
      <c r="AL17" s="2"/>
      <c r="AM17" s="2"/>
      <c r="AN17" s="2"/>
    </row>
    <row r="18" spans="1:40" x14ac:dyDescent="0.25">
      <c r="A18" s="8">
        <f t="shared" si="0"/>
        <v>39234</v>
      </c>
      <c r="B18" s="56">
        <f t="shared" si="1"/>
        <v>2007.25</v>
      </c>
      <c r="C18" s="2" t="e">
        <f>INDEX('Expectativa IPCA'!$D:$D,MATCH(BASE!$A18,'Expectativa IPCA'!$A:$A,0))</f>
        <v>#VALUE!</v>
      </c>
      <c r="D18" s="2" t="e">
        <f>INDEX(Selic!$D:$D,MATCH(BASE!$A18,Selic!$A:$A,0))</f>
        <v>#VALUE!</v>
      </c>
      <c r="E18" s="2">
        <f>INDEX(IPCA_livres_dessaz!$E:$E,MATCH(BASE!$A18,IPCA_livres_dessaz!$A:$A,0))</f>
        <v>4.4062155474346776</v>
      </c>
      <c r="F18" s="2">
        <f>INDEX(IPCA!$E:$E,MATCH(BASE!$A18,IPCA!$A:$A,0))</f>
        <v>4.0571852681878351</v>
      </c>
      <c r="G18" s="2" t="e">
        <f>INDEX(IPCA_adm_dessaz!$B:$B,MATCH(BASE!$A18,IPCA_adm_dessaz!$A:$A,0))</f>
        <v>#VALUE!</v>
      </c>
      <c r="H18" s="2">
        <f>INDEX(Meta!D:D,MATCH(BASE!$A18,Meta!$A:$A,0))</f>
        <v>4.5</v>
      </c>
      <c r="I18" s="2">
        <f>INDEX(Meta!C:C,MATCH(BASE!$A18,Meta!$A:$A,0))</f>
        <v>4.5</v>
      </c>
      <c r="J18" s="2">
        <f>IF($B$2="XP",INDEX(NUCI!$D:$D,MATCH(BASE_TRI!$A18,NUCI!$A:$A,0)),INDEX(NUCI!$E:$E,MATCH($A18,NUCI!$A:$A,0)))</f>
        <v>4.1303867403314873</v>
      </c>
      <c r="K18" s="2">
        <f>IF($B$2="XP",INDEX(PIB!$G:$G,MATCH(BASE_TRI!$A18,PIB!$A:$A,0)),INDEX(PIB!$H:$H,MATCH($A18,PIB!$A:$A,0)))</f>
        <v>0.92817679558011201</v>
      </c>
      <c r="L18" s="2">
        <f>IF($B$2="XP",INDEX(Desemprego!$D:$D,MATCH(BASE_TRI!$A18,Desemprego!$B:$B,0)),INDEX(Desemprego!$F:$F,MATCH($A18,Desemprego!$B:$B,0)))</f>
        <v>0.29630718232044306</v>
      </c>
      <c r="M18" s="2">
        <f>IF($B$2="XP",INDEX(CAGED!$G:$G,MATCH(BASE_TRI!$A18,CAGED!$A:$A,0)),INDEX(CAGED!$I:$I,MATCH($A18,CAGED!$A:$A,0)))</f>
        <v>-8.6819337016573975E-2</v>
      </c>
      <c r="N18" s="2" t="e">
        <f>INDEX('Expectativa Selic'!$D:$D,MATCH(BASE!$A18,'Expectativa Selic'!$A:$A,0))</f>
        <v>#VALUE!</v>
      </c>
      <c r="O18" s="2" t="str">
        <f>INDEX(BRL!$E:$E,MATCH(BASE!$A18,BRL!$A:$A,0))</f>
        <v/>
      </c>
      <c r="P18" s="2">
        <f>INDEX('Primario Ajustado'!$O$9:$O$222,MATCH(BASE!$A18,'Primario Ajustado'!$M$9:$M$222,0))</f>
        <v>1.9525681693218699</v>
      </c>
      <c r="Q18" s="2">
        <f>INDEX(Incerteza!$D:$D,MATCH(BASE!$A18,Incerteza!$A:$A,0))</f>
        <v>-11.641339869281111</v>
      </c>
      <c r="R18" s="2" t="str">
        <f>INDEX('IC-Br'!$H:$H,MATCH($A18,'IC-Br'!$A:$A,0))</f>
        <v/>
      </c>
      <c r="S18" s="2" t="str">
        <f>INDEX('IC-Br Agro'!$H:$H,MATCH($A18,'IC-Br Agro'!$A:$A,0))</f>
        <v/>
      </c>
      <c r="T18" s="2" t="str">
        <f>INDEX('IC-Br Metal'!$H:$H,MATCH($A18,'IC-Br Metal'!$A:$A,0))</f>
        <v/>
      </c>
      <c r="U18" s="2" t="str">
        <f>INDEX('IC-Br Energia'!$H:$H,MATCH($A18,'IC-Br Energia'!$A:$A,0))</f>
        <v/>
      </c>
      <c r="V18" s="2">
        <f>INDEX(Petroleo!$G:$G,MATCH($A18,Petroleo!$B:$B,0))</f>
        <v>12.609827530100887</v>
      </c>
      <c r="W18" s="2">
        <f>INDEX(ONI!$I:$I,MATCH(BASE!$A18,ONI!$C:$C,0))</f>
        <v>0</v>
      </c>
      <c r="X18" s="2">
        <f>INDEX(ONI!$J:$J,MATCH(BASE!$A18,ONI!$C:$C,0))</f>
        <v>22.404444444444444</v>
      </c>
      <c r="Y18" s="2">
        <f>INDEX(FF!$D:$D,MATCH(BASE!$A18,FF!$B:$B,0))</f>
        <v>5.25</v>
      </c>
      <c r="Z18" s="2">
        <f>INDEX(CDS!$C:$C,MATCH(BASE!$A18,CDS!$A:$A,0))</f>
        <v>69.60273706004142</v>
      </c>
      <c r="AA18" s="2">
        <f>IF($B$2="K",INDEX(PIB!$J:$J,MATCH(BASE!$A18,PIB!$A:$A,0)),INDEX(PIB!$J:$J,MATCH($A18,PIB!$A:$A,0)))</f>
        <v>1.6412944488769732</v>
      </c>
      <c r="AB18" s="2">
        <f>IF($B$2="K",INDEX(CAGED!$J:$J,MATCH(BASE!$A18,CAGED!$A:$A,0)),INDEX(CAGED!$J:$J,MATCH($A18,CAGED!$A:$A,0)))</f>
        <v>1.5750135782198527</v>
      </c>
      <c r="AC18" s="13">
        <v>0.62</v>
      </c>
      <c r="AD18" s="13">
        <v>7.0991</v>
      </c>
      <c r="AE18" s="98">
        <f>(1+INDEX(Aberturas_ADM!$AB:$AB,MATCH(BASE!$A18,Aberturas_ADM!$A:$A,0))/100)^4*100-100</f>
        <v>9.7103201754012503</v>
      </c>
      <c r="AF18" s="98">
        <f>(1+INDEX(Aberturas_ADM!$Z:$Z,MATCH(BASE!$A18,Aberturas_ADM!$A:$A,0))/100)^4*100-100</f>
        <v>-1.2820826066845683</v>
      </c>
      <c r="AG18" s="98">
        <f>(1+INDEX(Aberturas_ADM!$AA:$AA,MATCH(BASE!$A18,Aberturas_ADM!$A:$A,0))/100)^4*100-100</f>
        <v>0.19194218117368678</v>
      </c>
      <c r="AH18" s="98">
        <f>(1+INDEX(Aberturas_ADM!$AC:$AC,MATCH(BASE!$A18,Aberturas_ADM!$A:$A,0))/100)^4*100-100</f>
        <v>8.9845148176318332</v>
      </c>
      <c r="AI18" s="98">
        <f>(1+INDEX(Aberturas_ADM!$AD:$AD,MATCH(BASE!$A18,Aberturas_ADM!$A:$A,0))/100)^4*100-100</f>
        <v>1.5665667916046004</v>
      </c>
      <c r="AJ18" s="109">
        <v>7.0991</v>
      </c>
      <c r="AK18" s="2"/>
      <c r="AL18" s="2"/>
      <c r="AM18" s="2"/>
      <c r="AN18" s="2"/>
    </row>
    <row r="19" spans="1:40" x14ac:dyDescent="0.25">
      <c r="A19" s="8">
        <f t="shared" si="0"/>
        <v>39326</v>
      </c>
      <c r="B19" s="56">
        <f t="shared" si="1"/>
        <v>2007.5</v>
      </c>
      <c r="C19" s="2" t="e">
        <f>INDEX('Expectativa IPCA'!$D:$D,MATCH(BASE!$A19,'Expectativa IPCA'!$A:$A,0))</f>
        <v>#VALUE!</v>
      </c>
      <c r="D19" s="2" t="e">
        <f>INDEX(Selic!$D:$D,MATCH(BASE!$A19,Selic!$A:$A,0))</f>
        <v>#VALUE!</v>
      </c>
      <c r="E19" s="2">
        <f>INDEX(IPCA_livres_dessaz!$E:$E,MATCH(BASE!$A19,IPCA_livres_dessaz!$A:$A,0))</f>
        <v>7.5596140180757887</v>
      </c>
      <c r="F19" s="2">
        <f>INDEX(IPCA!$E:$E,MATCH(BASE!$A19,IPCA!$A:$A,0))</f>
        <v>4.8537427779226983</v>
      </c>
      <c r="G19" s="2" t="e">
        <f>INDEX(IPCA_adm_dessaz!$B:$B,MATCH(BASE!$A19,IPCA_adm_dessaz!$A:$A,0))</f>
        <v>#VALUE!</v>
      </c>
      <c r="H19" s="2">
        <f>INDEX(Meta!D:D,MATCH(BASE!$A19,Meta!$A:$A,0))</f>
        <v>4.5</v>
      </c>
      <c r="I19" s="2">
        <f>INDEX(Meta!C:C,MATCH(BASE!$A19,Meta!$A:$A,0))</f>
        <v>4.5</v>
      </c>
      <c r="J19" s="2">
        <f>IF($B$2="XP",INDEX(NUCI!$D:$D,MATCH(BASE_TRI!$A19,NUCI!$A:$A,0)),INDEX(NUCI!$E:$E,MATCH($A19,NUCI!$A:$A,0)))</f>
        <v>4.9657458563535757</v>
      </c>
      <c r="K19" s="2">
        <f>IF($B$2="XP",INDEX(PIB!$G:$G,MATCH(BASE_TRI!$A19,PIB!$A:$A,0)),INDEX(PIB!$H:$H,MATCH($A19,PIB!$A:$A,0)))</f>
        <v>0.62983425414364702</v>
      </c>
      <c r="L19" s="2">
        <f>IF($B$2="XP",INDEX(Desemprego!$D:$D,MATCH(BASE_TRI!$A19,Desemprego!$B:$B,0)),INDEX(Desemprego!$F:$F,MATCH($A19,Desemprego!$B:$B,0)))</f>
        <v>0.19172817679558088</v>
      </c>
      <c r="M19" s="2">
        <f>IF($B$2="XP",INDEX(CAGED!$G:$G,MATCH(BASE_TRI!$A19,CAGED!$A:$A,0)),INDEX(CAGED!$I:$I,MATCH($A19,CAGED!$A:$A,0)))</f>
        <v>-0.31006906077347923</v>
      </c>
      <c r="N19" s="2" t="e">
        <f>INDEX('Expectativa Selic'!$D:$D,MATCH(BASE!$A19,'Expectativa Selic'!$A:$A,0))</f>
        <v>#VALUE!</v>
      </c>
      <c r="O19" s="2" t="str">
        <f>INDEX(BRL!$E:$E,MATCH(BASE!$A19,BRL!$A:$A,0))</f>
        <v/>
      </c>
      <c r="P19" s="2">
        <f>INDEX('Primario Ajustado'!$O$9:$O$222,MATCH(BASE!$A19,'Primario Ajustado'!$M$9:$M$222,0))</f>
        <v>1.1129071349578228</v>
      </c>
      <c r="Q19" s="2">
        <f>INDEX(Incerteza!$D:$D,MATCH(BASE!$A19,Incerteza!$A:$A,0))</f>
        <v>-11.908006535947777</v>
      </c>
      <c r="R19" s="2" t="str">
        <f>INDEX('IC-Br'!$H:$H,MATCH($A19,'IC-Br'!$A:$A,0))</f>
        <v/>
      </c>
      <c r="S19" s="2" t="str">
        <f>INDEX('IC-Br Agro'!$H:$H,MATCH($A19,'IC-Br Agro'!$A:$A,0))</f>
        <v/>
      </c>
      <c r="T19" s="2" t="str">
        <f>INDEX('IC-Br Metal'!$H:$H,MATCH($A19,'IC-Br Metal'!$A:$A,0))</f>
        <v/>
      </c>
      <c r="U19" s="2" t="str">
        <f>INDEX('IC-Br Energia'!$H:$H,MATCH($A19,'IC-Br Energia'!$A:$A,0))</f>
        <v/>
      </c>
      <c r="V19" s="2">
        <f>INDEX(Petroleo!$G:$G,MATCH($A19,Petroleo!$B:$B,0))</f>
        <v>10.90401194432404</v>
      </c>
      <c r="W19" s="2">
        <f>INDEX(ONI!$I:$I,MATCH(BASE!$A19,ONI!$C:$C,0))</f>
        <v>0</v>
      </c>
      <c r="X19" s="2">
        <f>INDEX(ONI!$J:$J,MATCH(BASE!$A19,ONI!$C:$C,0))</f>
        <v>115.20444444444442</v>
      </c>
      <c r="Y19" s="2">
        <f>INDEX(FF!$D:$D,MATCH(BASE!$A19,FF!$B:$B,0))</f>
        <v>5.083333333333333</v>
      </c>
      <c r="Z19" s="2">
        <f>INDEX(CDS!$C:$C,MATCH(BASE!$A19,CDS!$A:$A,0))</f>
        <v>99.873805665349138</v>
      </c>
      <c r="AA19" s="2">
        <f>IF($B$2="K",INDEX(PIB!$J:$J,MATCH(BASE!$A19,PIB!$A:$A,0)),INDEX(PIB!$J:$J,MATCH($A19,PIB!$A:$A,0)))</f>
        <v>0.9866493932100262</v>
      </c>
      <c r="AB19" s="2">
        <f>IF($B$2="K",INDEX(CAGED!$J:$J,MATCH(BASE!$A19,CAGED!$A:$A,0)),INDEX(CAGED!$J:$J,MATCH($A19,CAGED!$A:$A,0)))</f>
        <v>1.3236403278099829</v>
      </c>
      <c r="AC19" s="13">
        <v>0.95</v>
      </c>
      <c r="AD19" s="13">
        <v>7.0670999999999999</v>
      </c>
      <c r="AE19" s="98">
        <f>(1+INDEX(Aberturas_ADM!$AB:$AB,MATCH(BASE!$A19,Aberturas_ADM!$A:$A,0))/100)^4*100-100</f>
        <v>-9.0088777291153121</v>
      </c>
      <c r="AF19" s="98">
        <f>(1+INDEX(Aberturas_ADM!$Z:$Z,MATCH(BASE!$A19,Aberturas_ADM!$A:$A,0))/100)^4*100-100</f>
        <v>2.2133143625897418</v>
      </c>
      <c r="AG19" s="98">
        <f>(1+INDEX(Aberturas_ADM!$AA:$AA,MATCH(BASE!$A19,Aberturas_ADM!$A:$A,0))/100)^4*100-100</f>
        <v>-13.446330510429249</v>
      </c>
      <c r="AH19" s="98">
        <f>(1+INDEX(Aberturas_ADM!$AC:$AC,MATCH(BASE!$A19,Aberturas_ADM!$A:$A,0))/100)^4*100-100</f>
        <v>7.696512799901825</v>
      </c>
      <c r="AI19" s="98">
        <f>(1+INDEX(Aberturas_ADM!$AD:$AD,MATCH(BASE!$A19,Aberturas_ADM!$A:$A,0))/100)^4*100-100</f>
        <v>2.9554274575255874</v>
      </c>
      <c r="AJ19" s="109">
        <v>7.0670999999999999</v>
      </c>
      <c r="AK19" s="2"/>
      <c r="AL19" s="2"/>
      <c r="AM19" s="2"/>
      <c r="AN19" s="2"/>
    </row>
    <row r="20" spans="1:40" x14ac:dyDescent="0.25">
      <c r="A20" s="8">
        <f t="shared" si="0"/>
        <v>39417</v>
      </c>
      <c r="B20" s="56">
        <f t="shared" si="1"/>
        <v>2007.75</v>
      </c>
      <c r="C20" s="2" t="e">
        <f>INDEX('Expectativa IPCA'!$D:$D,MATCH(BASE!$A20,'Expectativa IPCA'!$A:$A,0))</f>
        <v>#VALUE!</v>
      </c>
      <c r="D20" s="2" t="e">
        <f>INDEX(Selic!$D:$D,MATCH(BASE!$A20,Selic!$A:$A,0))</f>
        <v>#VALUE!</v>
      </c>
      <c r="E20" s="2">
        <f>INDEX(IPCA_livres_dessaz!$E:$E,MATCH(BASE!$A20,IPCA_livres_dessaz!$A:$A,0))</f>
        <v>6.1404499706241511</v>
      </c>
      <c r="F20" s="2">
        <f>INDEX(IPCA!$E:$E,MATCH(BASE!$A20,IPCA!$A:$A,0))</f>
        <v>5.5652206840119733</v>
      </c>
      <c r="G20" s="2" t="e">
        <f>INDEX(IPCA_adm_dessaz!$B:$B,MATCH(BASE!$A20,IPCA_adm_dessaz!$A:$A,0))</f>
        <v>#VALUE!</v>
      </c>
      <c r="H20" s="2">
        <f>INDEX(Meta!D:D,MATCH(BASE!$A20,Meta!$A:$A,0))</f>
        <v>4.5</v>
      </c>
      <c r="I20" s="2">
        <f>INDEX(Meta!C:C,MATCH(BASE!$A20,Meta!$A:$A,0))</f>
        <v>4.5</v>
      </c>
      <c r="J20" s="2">
        <f>IF($B$2="XP",INDEX(NUCI!$D:$D,MATCH(BASE_TRI!$A20,NUCI!$A:$A,0)),INDEX(NUCI!$E:$E,MATCH($A20,NUCI!$A:$A,0)))</f>
        <v>5.9403314917126879</v>
      </c>
      <c r="K20" s="2">
        <f>IF($B$2="XP",INDEX(PIB!$G:$G,MATCH(BASE_TRI!$A20,PIB!$A:$A,0)),INDEX(PIB!$H:$H,MATCH($A20,PIB!$A:$A,0)))</f>
        <v>1.1767955801104899</v>
      </c>
      <c r="L20" s="2">
        <f>IF($B$2="XP",INDEX(Desemprego!$D:$D,MATCH(BASE_TRI!$A20,Desemprego!$B:$B,0)),INDEX(Desemprego!$F:$F,MATCH($A20,Desemprego!$B:$B,0)))</f>
        <v>0.50546519337016649</v>
      </c>
      <c r="M20" s="2">
        <f>IF($B$2="XP",INDEX(CAGED!$G:$G,MATCH(BASE_TRI!$A20,CAGED!$A:$A,0)),INDEX(CAGED!$I:$I,MATCH($A20,CAGED!$A:$A,0)))</f>
        <v>-1.240276243093854E-2</v>
      </c>
      <c r="N20" s="2" t="e">
        <f>INDEX('Expectativa Selic'!$D:$D,MATCH(BASE!$A20,'Expectativa Selic'!$A:$A,0))</f>
        <v>#VALUE!</v>
      </c>
      <c r="O20" s="2" t="str">
        <f>INDEX(BRL!$E:$E,MATCH(BASE!$A20,BRL!$A:$A,0))</f>
        <v/>
      </c>
      <c r="P20" s="2">
        <f>INDEX('Primario Ajustado'!$O$9:$O$222,MATCH(BASE!$A20,'Primario Ajustado'!$M$9:$M$222,0))</f>
        <v>1.0644297608911126</v>
      </c>
      <c r="Q20" s="2">
        <f>INDEX(Incerteza!$D:$D,MATCH(BASE!$A20,Incerteza!$A:$A,0))</f>
        <v>-10.308006535947783</v>
      </c>
      <c r="R20" s="2" t="str">
        <f>INDEX('IC-Br'!$H:$H,MATCH($A20,'IC-Br'!$A:$A,0))</f>
        <v/>
      </c>
      <c r="S20" s="2" t="str">
        <f>INDEX('IC-Br Agro'!$H:$H,MATCH($A20,'IC-Br Agro'!$A:$A,0))</f>
        <v/>
      </c>
      <c r="T20" s="2" t="str">
        <f>INDEX('IC-Br Metal'!$H:$H,MATCH($A20,'IC-Br Metal'!$A:$A,0))</f>
        <v/>
      </c>
      <c r="U20" s="2" t="str">
        <f>INDEX('IC-Br Energia'!$H:$H,MATCH($A20,'IC-Br Energia'!$A:$A,0))</f>
        <v/>
      </c>
      <c r="V20" s="2">
        <f>INDEX(Petroleo!$G:$G,MATCH($A20,Petroleo!$B:$B,0))</f>
        <v>18.235115299431087</v>
      </c>
      <c r="W20" s="2">
        <f>INDEX(ONI!$I:$I,MATCH(BASE!$A20,ONI!$C:$C,0))</f>
        <v>0</v>
      </c>
      <c r="X20" s="2">
        <f>INDEX(ONI!$J:$J,MATCH(BASE!$A20,ONI!$C:$C,0))</f>
        <v>254.93444444444444</v>
      </c>
      <c r="Y20" s="2">
        <f>INDEX(FF!$D:$D,MATCH(BASE!$A20,FF!$B:$B,0))</f>
        <v>4.416666666666667</v>
      </c>
      <c r="Z20" s="2">
        <f>INDEX(CDS!$C:$C,MATCH(BASE!$A20,CDS!$A:$A,0))</f>
        <v>95.596353253027175</v>
      </c>
      <c r="AA20" s="2">
        <f>IF($B$2="K",INDEX(PIB!$J:$J,MATCH(BASE!$A20,PIB!$A:$A,0)),INDEX(PIB!$J:$J,MATCH($A20,PIB!$A:$A,0)))</f>
        <v>1.5496489855060247</v>
      </c>
      <c r="AB20" s="2">
        <f>IF($B$2="K",INDEX(CAGED!$J:$J,MATCH(BASE!$A20,CAGED!$A:$A,0)),INDEX(CAGED!$J:$J,MATCH($A20,CAGED!$A:$A,0)))</f>
        <v>1.8379786928001351</v>
      </c>
      <c r="AC20" s="13">
        <v>1.28</v>
      </c>
      <c r="AD20" s="13">
        <v>7.0396000000000001</v>
      </c>
      <c r="AE20" s="98">
        <f>(1+INDEX(Aberturas_ADM!$AB:$AB,MATCH(BASE!$A20,Aberturas_ADM!$A:$A,0))/100)^4*100-100</f>
        <v>2.0711369772752306</v>
      </c>
      <c r="AF20" s="98">
        <f>(1+INDEX(Aberturas_ADM!$Z:$Z,MATCH(BASE!$A20,Aberturas_ADM!$A:$A,0))/100)^4*100-100</f>
        <v>-5.8028389427846605E-3</v>
      </c>
      <c r="AG20" s="98">
        <f>(1+INDEX(Aberturas_ADM!$AA:$AA,MATCH(BASE!$A20,Aberturas_ADM!$A:$A,0))/100)^4*100-100</f>
        <v>-7.1242637984952495</v>
      </c>
      <c r="AH20" s="98">
        <f>(1+INDEX(Aberturas_ADM!$AC:$AC,MATCH(BASE!$A20,Aberturas_ADM!$A:$A,0))/100)^4*100-100</f>
        <v>6.8232132194972621</v>
      </c>
      <c r="AI20" s="98">
        <f>(1+INDEX(Aberturas_ADM!$AD:$AD,MATCH(BASE!$A20,Aberturas_ADM!$A:$A,0))/100)^4*100-100</f>
        <v>3.355947247217145</v>
      </c>
      <c r="AJ20" s="109">
        <v>7.0396000000000001</v>
      </c>
      <c r="AK20" s="2"/>
      <c r="AL20" s="2"/>
      <c r="AM20" s="2"/>
      <c r="AN20" s="2"/>
    </row>
    <row r="21" spans="1:40" x14ac:dyDescent="0.25">
      <c r="A21" s="8">
        <f t="shared" si="0"/>
        <v>39508</v>
      </c>
      <c r="B21" s="56">
        <f t="shared" si="1"/>
        <v>2008</v>
      </c>
      <c r="C21" s="2" t="e">
        <f>INDEX('Expectativa IPCA'!$D:$D,MATCH(BASE!$A21,'Expectativa IPCA'!$A:$A,0))</f>
        <v>#VALUE!</v>
      </c>
      <c r="D21" s="2" t="e">
        <f>INDEX(Selic!$D:$D,MATCH(BASE!$A21,Selic!$A:$A,0))</f>
        <v>#VALUE!</v>
      </c>
      <c r="E21" s="2">
        <f>INDEX(IPCA_livres_dessaz!$E:$E,MATCH(BASE!$A21,IPCA_livres_dessaz!$A:$A,0))</f>
        <v>5.9562074268379117</v>
      </c>
      <c r="F21" s="2">
        <f>INDEX(IPCA!$E:$E,MATCH(BASE!$A21,IPCA!$A:$A,0))</f>
        <v>5.981511313606247</v>
      </c>
      <c r="G21" s="2" t="e">
        <f>INDEX(IPCA_adm_dessaz!$B:$B,MATCH(BASE!$A21,IPCA_adm_dessaz!$A:$A,0))</f>
        <v>#VALUE!</v>
      </c>
      <c r="H21" s="2">
        <f>INDEX(Meta!D:D,MATCH(BASE!$A21,Meta!$A:$A,0))</f>
        <v>4.5</v>
      </c>
      <c r="I21" s="2">
        <f>INDEX(Meta!C:C,MATCH(BASE!$A21,Meta!$A:$A,0))</f>
        <v>4.5</v>
      </c>
      <c r="J21" s="2">
        <f>IF($B$2="XP",INDEX(NUCI!$D:$D,MATCH(BASE_TRI!$A21,NUCI!$A:$A,0)),INDEX(NUCI!$E:$E,MATCH($A21,NUCI!$A:$A,0)))</f>
        <v>7.0541436464088241</v>
      </c>
      <c r="K21" s="2">
        <f>IF($B$2="XP",INDEX(PIB!$G:$G,MATCH(BASE_TRI!$A21,PIB!$A:$A,0)),INDEX(PIB!$H:$H,MATCH($A21,PIB!$A:$A,0)))</f>
        <v>1.4751381215469599</v>
      </c>
      <c r="L21" s="2">
        <f>IF($B$2="XP",INDEX(Desemprego!$D:$D,MATCH(BASE_TRI!$A21,Desemprego!$B:$B,0)),INDEX(Desemprego!$F:$F,MATCH($A21,Desemprego!$B:$B,0)))</f>
        <v>0.81920220994475201</v>
      </c>
      <c r="M21" s="2">
        <f>IF($B$2="XP",INDEX(CAGED!$G:$G,MATCH(BASE_TRI!$A21,CAGED!$A:$A,0)),INDEX(CAGED!$I:$I,MATCH($A21,CAGED!$A:$A,0)))</f>
        <v>0.43409668508287363</v>
      </c>
      <c r="N21" s="2" t="e">
        <f>INDEX('Expectativa Selic'!$D:$D,MATCH(BASE!$A21,'Expectativa Selic'!$A:$A,0))</f>
        <v>#VALUE!</v>
      </c>
      <c r="O21" s="2" t="str">
        <f>INDEX(BRL!$E:$E,MATCH(BASE!$A21,BRL!$A:$A,0))</f>
        <v/>
      </c>
      <c r="P21" s="2">
        <f>INDEX('Primario Ajustado'!$O$9:$O$222,MATCH(BASE!$A21,'Primario Ajustado'!$M$9:$M$222,0))</f>
        <v>2.2568912324435138</v>
      </c>
      <c r="Q21" s="2">
        <f>INDEX(Incerteza!$D:$D,MATCH(BASE!$A21,Incerteza!$A:$A,0))</f>
        <v>-7.2746732026144372</v>
      </c>
      <c r="R21" s="2" t="str">
        <f>INDEX('IC-Br'!$H:$H,MATCH($A21,'IC-Br'!$A:$A,0))</f>
        <v/>
      </c>
      <c r="S21" s="2" t="str">
        <f>INDEX('IC-Br Agro'!$H:$H,MATCH($A21,'IC-Br Agro'!$A:$A,0))</f>
        <v/>
      </c>
      <c r="T21" s="2" t="str">
        <f>INDEX('IC-Br Metal'!$H:$H,MATCH($A21,'IC-Br Metal'!$A:$A,0))</f>
        <v/>
      </c>
      <c r="U21" s="2" t="str">
        <f>INDEX('IC-Br Energia'!$H:$H,MATCH($A21,'IC-Br Energia'!$A:$A,0))</f>
        <v/>
      </c>
      <c r="V21" s="2">
        <f>INDEX(Petroleo!$G:$G,MATCH($A21,Petroleo!$B:$B,0))</f>
        <v>8.2825240578858512</v>
      </c>
      <c r="W21" s="2">
        <f>INDEX(ONI!$I:$I,MATCH(BASE!$A21,ONI!$C:$C,0))</f>
        <v>0</v>
      </c>
      <c r="X21" s="2">
        <f>INDEX(ONI!$J:$J,MATCH(BASE!$A21,ONI!$C:$C,0))</f>
        <v>165.55111111111117</v>
      </c>
      <c r="Y21" s="2">
        <f>INDEX(FF!$D:$D,MATCH(BASE!$A21,FF!$B:$B,0))</f>
        <v>2.75</v>
      </c>
      <c r="Z21" s="2">
        <f>INDEX(CDS!$C:$C,MATCH(BASE!$A21,CDS!$A:$A,0))</f>
        <v>148.81833816425123</v>
      </c>
      <c r="AA21" s="2">
        <f>IF($B$2="K",INDEX(PIB!$J:$J,MATCH(BASE!$A21,PIB!$A:$A,0)),INDEX(PIB!$J:$J,MATCH($A21,PIB!$A:$A,0)))</f>
        <v>1.2186772886869868</v>
      </c>
      <c r="AB21" s="2">
        <f>IF($B$2="K",INDEX(CAGED!$J:$J,MATCH(BASE!$A21,CAGED!$A:$A,0)),INDEX(CAGED!$J:$J,MATCH($A21,CAGED!$A:$A,0)))</f>
        <v>1.9235369052800877</v>
      </c>
      <c r="AC21" s="13">
        <v>1.39</v>
      </c>
      <c r="AD21" s="13">
        <v>7.0079000000000002</v>
      </c>
      <c r="AE21" s="98">
        <f>(1+INDEX(Aberturas_ADM!$AB:$AB,MATCH(BASE!$A21,Aberturas_ADM!$A:$A,0))/100)^4*100-100</f>
        <v>-3.9962967177931574</v>
      </c>
      <c r="AF21" s="98">
        <f>(1+INDEX(Aberturas_ADM!$Z:$Z,MATCH(BASE!$A21,Aberturas_ADM!$A:$A,0))/100)^4*100-100</f>
        <v>1.1074414982902994</v>
      </c>
      <c r="AG21" s="98">
        <f>(1+INDEX(Aberturas_ADM!$AA:$AA,MATCH(BASE!$A21,Aberturas_ADM!$A:$A,0))/100)^4*100-100</f>
        <v>6.8266630300650206</v>
      </c>
      <c r="AH21" s="98">
        <f>(1+INDEX(Aberturas_ADM!$AC:$AC,MATCH(BASE!$A21,Aberturas_ADM!$A:$A,0))/100)^4*100-100</f>
        <v>5.8956778625503574</v>
      </c>
      <c r="AI21" s="98">
        <f>(1+INDEX(Aberturas_ADM!$AD:$AD,MATCH(BASE!$A21,Aberturas_ADM!$A:$A,0))/100)^4*100-100</f>
        <v>2.4050900879342549</v>
      </c>
      <c r="AJ21" s="109">
        <v>7.0079000000000002</v>
      </c>
      <c r="AK21" s="2"/>
      <c r="AL21" s="2"/>
      <c r="AM21" s="2"/>
      <c r="AN21" s="2"/>
    </row>
    <row r="22" spans="1:40" x14ac:dyDescent="0.25">
      <c r="A22" s="8">
        <f t="shared" si="0"/>
        <v>39600</v>
      </c>
      <c r="B22" s="56">
        <f t="shared" si="1"/>
        <v>2008.25</v>
      </c>
      <c r="C22" s="2" t="e">
        <f>INDEX('Expectativa IPCA'!$D:$D,MATCH(BASE!$A22,'Expectativa IPCA'!$A:$A,0))</f>
        <v>#VALUE!</v>
      </c>
      <c r="D22" s="2" t="e">
        <f>INDEX(Selic!$D:$D,MATCH(BASE!$A22,Selic!$A:$A,0))</f>
        <v>#VALUE!</v>
      </c>
      <c r="E22" s="2">
        <f>INDEX(IPCA_livres_dessaz!$E:$E,MATCH(BASE!$A22,IPCA_livres_dessaz!$A:$A,0))</f>
        <v>12.099509262812802</v>
      </c>
      <c r="F22" s="2">
        <f>INDEX(IPCA!$E:$E,MATCH(BASE!$A22,IPCA!$A:$A,0))</f>
        <v>6.5191159098435536</v>
      </c>
      <c r="G22" s="2" t="e">
        <f>INDEX(IPCA_adm_dessaz!$B:$B,MATCH(BASE!$A22,IPCA_adm_dessaz!$A:$A,0))</f>
        <v>#VALUE!</v>
      </c>
      <c r="H22" s="2">
        <f>INDEX(Meta!D:D,MATCH(BASE!$A22,Meta!$A:$A,0))</f>
        <v>4.5</v>
      </c>
      <c r="I22" s="2">
        <f>INDEX(Meta!C:C,MATCH(BASE!$A22,Meta!$A:$A,0))</f>
        <v>4.5</v>
      </c>
      <c r="J22" s="2">
        <f>IF($B$2="XP",INDEX(NUCI!$D:$D,MATCH(BASE_TRI!$A22,NUCI!$A:$A,0)),INDEX(NUCI!$E:$E,MATCH($A22,NUCI!$A:$A,0)))</f>
        <v>6.6364640883977799</v>
      </c>
      <c r="K22" s="2">
        <f>IF($B$2="XP",INDEX(PIB!$G:$G,MATCH(BASE_TRI!$A22,PIB!$A:$A,0)),INDEX(PIB!$H:$H,MATCH($A22,PIB!$A:$A,0)))</f>
        <v>2.4696132596684999</v>
      </c>
      <c r="L22" s="2">
        <f>IF($B$2="XP",INDEX(Desemprego!$D:$D,MATCH(BASE_TRI!$A22,Desemprego!$B:$B,0)),INDEX(Desemprego!$F:$F,MATCH($A22,Desemprego!$B:$B,0)))</f>
        <v>0.92378121546961423</v>
      </c>
      <c r="M22" s="2">
        <f>IF($B$2="XP",INDEX(CAGED!$G:$G,MATCH(BASE_TRI!$A22,CAGED!$A:$A,0)),INDEX(CAGED!$I:$I,MATCH($A22,CAGED!$A:$A,0)))</f>
        <v>0.80617955801104768</v>
      </c>
      <c r="N22" s="2" t="e">
        <f>INDEX('Expectativa Selic'!$D:$D,MATCH(BASE!$A22,'Expectativa Selic'!$A:$A,0))</f>
        <v>#VALUE!</v>
      </c>
      <c r="O22" s="2" t="str">
        <f>INDEX(BRL!$E:$E,MATCH(BASE!$A22,BRL!$A:$A,0))</f>
        <v/>
      </c>
      <c r="P22" s="2">
        <f>INDEX('Primario Ajustado'!$O$9:$O$222,MATCH(BASE!$A22,'Primario Ajustado'!$M$9:$M$222,0))</f>
        <v>1.3986516385411678</v>
      </c>
      <c r="Q22" s="2">
        <f>INDEX(Incerteza!$D:$D,MATCH(BASE!$A22,Incerteza!$A:$A,0))</f>
        <v>-12.408006535947806</v>
      </c>
      <c r="R22" s="2" t="str">
        <f>INDEX('IC-Br'!$H:$H,MATCH($A22,'IC-Br'!$A:$A,0))</f>
        <v/>
      </c>
      <c r="S22" s="2" t="str">
        <f>INDEX('IC-Br Agro'!$H:$H,MATCH($A22,'IC-Br Agro'!$A:$A,0))</f>
        <v/>
      </c>
      <c r="T22" s="2" t="str">
        <f>INDEX('IC-Br Metal'!$H:$H,MATCH($A22,'IC-Br Metal'!$A:$A,0))</f>
        <v/>
      </c>
      <c r="U22" s="2" t="str">
        <f>INDEX('IC-Br Energia'!$H:$H,MATCH($A22,'IC-Br Energia'!$A:$A,0))</f>
        <v/>
      </c>
      <c r="V22" s="2">
        <f>INDEX(Petroleo!$G:$G,MATCH($A22,Petroleo!$B:$B,0))</f>
        <v>28.004477460059036</v>
      </c>
      <c r="W22" s="2">
        <f>INDEX(ONI!$I:$I,MATCH(BASE!$A22,ONI!$C:$C,0))</f>
        <v>0</v>
      </c>
      <c r="X22" s="2">
        <f>INDEX(ONI!$J:$J,MATCH(BASE!$A22,ONI!$C:$C,0))</f>
        <v>36.804444444444442</v>
      </c>
      <c r="Y22" s="2">
        <f>INDEX(FF!$D:$D,MATCH(BASE!$A22,FF!$B:$B,0))</f>
        <v>2</v>
      </c>
      <c r="Z22" s="2">
        <f>INDEX(CDS!$C:$C,MATCH(BASE!$A22,CDS!$A:$A,0))</f>
        <v>110.53312987012987</v>
      </c>
      <c r="AA22" s="2">
        <f>IF($B$2="K",INDEX(PIB!$J:$J,MATCH(BASE!$A22,PIB!$A:$A,0)),INDEX(PIB!$J:$J,MATCH($A22,PIB!$A:$A,0)))</f>
        <v>2.0648484344469864</v>
      </c>
      <c r="AB22" s="2">
        <f>IF($B$2="K",INDEX(CAGED!$J:$J,MATCH(BASE!$A22,CAGED!$A:$A,0)),INDEX(CAGED!$J:$J,MATCH($A22,CAGED!$A:$A,0)))</f>
        <v>1.9689718911799048</v>
      </c>
      <c r="AC22" s="13">
        <v>1.63</v>
      </c>
      <c r="AD22" s="13">
        <v>6.9707999999999997</v>
      </c>
      <c r="AE22" s="98">
        <f>(1+INDEX(Aberturas_ADM!$AB:$AB,MATCH(BASE!$A22,Aberturas_ADM!$A:$A,0))/100)^4*100-100</f>
        <v>7.60562850089741</v>
      </c>
      <c r="AF22" s="98">
        <f>(1+INDEX(Aberturas_ADM!$Z:$Z,MATCH(BASE!$A22,Aberturas_ADM!$A:$A,0))/100)^4*100-100</f>
        <v>6.8244622680807936</v>
      </c>
      <c r="AG22" s="98">
        <f>(1+INDEX(Aberturas_ADM!$AA:$AA,MATCH(BASE!$A22,Aberturas_ADM!$A:$A,0))/100)^4*100-100</f>
        <v>-10.295310930209894</v>
      </c>
      <c r="AH22" s="98">
        <f>(1+INDEX(Aberturas_ADM!$AC:$AC,MATCH(BASE!$A22,Aberturas_ADM!$A:$A,0))/100)^4*100-100</f>
        <v>5.977643426601702</v>
      </c>
      <c r="AI22" s="98">
        <f>(1+INDEX(Aberturas_ADM!$AD:$AD,MATCH(BASE!$A22,Aberturas_ADM!$A:$A,0))/100)^4*100-100</f>
        <v>3.3889776209539377</v>
      </c>
      <c r="AJ22" s="109">
        <v>6.9707999999999997</v>
      </c>
      <c r="AK22" s="2"/>
      <c r="AL22" s="2"/>
      <c r="AM22" s="2"/>
      <c r="AN22" s="2"/>
    </row>
    <row r="23" spans="1:40" x14ac:dyDescent="0.25">
      <c r="A23" s="8">
        <f t="shared" si="0"/>
        <v>39692</v>
      </c>
      <c r="B23" s="56">
        <f t="shared" si="1"/>
        <v>2008.5</v>
      </c>
      <c r="C23" s="2" t="e">
        <f>INDEX('Expectativa IPCA'!$D:$D,MATCH(BASE!$A23,'Expectativa IPCA'!$A:$A,0))</f>
        <v>#VALUE!</v>
      </c>
      <c r="D23" s="2" t="e">
        <f>INDEX(Selic!$D:$D,MATCH(BASE!$A23,Selic!$A:$A,0))</f>
        <v>#VALUE!</v>
      </c>
      <c r="E23" s="2">
        <f>INDEX(IPCA_livres_dessaz!$E:$E,MATCH(BASE!$A23,IPCA_livres_dessaz!$A:$A,0))</f>
        <v>6.3134139014092927</v>
      </c>
      <c r="F23" s="2">
        <f>INDEX(IPCA!$E:$E,MATCH(BASE!$A23,IPCA!$A:$A,0))</f>
        <v>5.6728968261717805</v>
      </c>
      <c r="G23" s="2" t="e">
        <f>INDEX(IPCA_adm_dessaz!$B:$B,MATCH(BASE!$A23,IPCA_adm_dessaz!$A:$A,0))</f>
        <v>#VALUE!</v>
      </c>
      <c r="H23" s="2">
        <f>INDEX(Meta!D:D,MATCH(BASE!$A23,Meta!$A:$A,0))</f>
        <v>4.5</v>
      </c>
      <c r="I23" s="2">
        <f>INDEX(Meta!C:C,MATCH(BASE!$A23,Meta!$A:$A,0))</f>
        <v>4.5</v>
      </c>
      <c r="J23" s="2">
        <f>IF($B$2="XP",INDEX(NUCI!$D:$D,MATCH(BASE_TRI!$A23,NUCI!$A:$A,0)),INDEX(NUCI!$E:$E,MATCH($A23,NUCI!$A:$A,0)))</f>
        <v>6.6364640883977799</v>
      </c>
      <c r="K23" s="2">
        <f>IF($B$2="XP",INDEX(PIB!$G:$G,MATCH(BASE_TRI!$A23,PIB!$A:$A,0)),INDEX(PIB!$H:$H,MATCH($A23,PIB!$A:$A,0)))</f>
        <v>2.8176795580110499</v>
      </c>
      <c r="L23" s="2">
        <f>IF($B$2="XP",INDEX(Desemprego!$D:$D,MATCH(BASE_TRI!$A23,Desemprego!$B:$B,0)),INDEX(Desemprego!$F:$F,MATCH($A23,Desemprego!$B:$B,0)))</f>
        <v>1.3420972375690587</v>
      </c>
      <c r="M23" s="2">
        <f>IF($B$2="XP",INDEX(CAGED!$G:$G,MATCH(BASE_TRI!$A23,CAGED!$A:$A,0)),INDEX(CAGED!$I:$I,MATCH($A23,CAGED!$A:$A,0)))</f>
        <v>0.76897127071822802</v>
      </c>
      <c r="N23" s="2" t="e">
        <f>INDEX('Expectativa Selic'!$D:$D,MATCH(BASE!$A23,'Expectativa Selic'!$A:$A,0))</f>
        <v>#VALUE!</v>
      </c>
      <c r="O23" s="2" t="str">
        <f>INDEX(BRL!$E:$E,MATCH(BASE!$A23,BRL!$A:$A,0))</f>
        <v/>
      </c>
      <c r="P23" s="2">
        <f>INDEX('Primario Ajustado'!$O$9:$O$222,MATCH(BASE!$A23,'Primario Ajustado'!$M$9:$M$222,0))</f>
        <v>1.4638995817942548</v>
      </c>
      <c r="Q23" s="2">
        <f>INDEX(Incerteza!$D:$D,MATCH(BASE!$A23,Incerteza!$A:$A,0))</f>
        <v>-11.641339869281111</v>
      </c>
      <c r="R23" s="2" t="str">
        <f>INDEX('IC-Br'!$H:$H,MATCH($A23,'IC-Br'!$A:$A,0))</f>
        <v/>
      </c>
      <c r="S23" s="2" t="str">
        <f>INDEX('IC-Br Agro'!$H:$H,MATCH($A23,'IC-Br Agro'!$A:$A,0))</f>
        <v/>
      </c>
      <c r="T23" s="2" t="str">
        <f>INDEX('IC-Br Metal'!$H:$H,MATCH($A23,'IC-Br Metal'!$A:$A,0))</f>
        <v/>
      </c>
      <c r="U23" s="2" t="str">
        <f>INDEX('IC-Br Energia'!$H:$H,MATCH($A23,'IC-Br Energia'!$A:$A,0))</f>
        <v/>
      </c>
      <c r="V23" s="2">
        <f>INDEX(Petroleo!$G:$G,MATCH($A23,Petroleo!$B:$B,0))</f>
        <v>-12.258526114953511</v>
      </c>
      <c r="W23" s="2">
        <f>INDEX(ONI!$I:$I,MATCH(BASE!$A23,ONI!$C:$C,0))</f>
        <v>0</v>
      </c>
      <c r="X23" s="2">
        <f>INDEX(ONI!$J:$J,MATCH(BASE!$A23,ONI!$C:$C,0))</f>
        <v>5.9211111111111103</v>
      </c>
      <c r="Y23" s="2">
        <f>INDEX(FF!$D:$D,MATCH(BASE!$A23,FF!$B:$B,0))</f>
        <v>2</v>
      </c>
      <c r="Z23" s="2">
        <f>INDEX(CDS!$C:$C,MATCH(BASE!$A23,CDS!$A:$A,0))</f>
        <v>138.9617186460882</v>
      </c>
      <c r="AA23" s="2">
        <f>IF($B$2="K",INDEX(PIB!$J:$J,MATCH(BASE!$A23,PIB!$A:$A,0)),INDEX(PIB!$J:$J,MATCH($A23,PIB!$A:$A,0)))</f>
        <v>1.5887277975339842</v>
      </c>
      <c r="AB23" s="2">
        <f>IF($B$2="K",INDEX(CAGED!$J:$J,MATCH(BASE!$A23,CAGED!$A:$A,0)),INDEX(CAGED!$J:$J,MATCH($A23,CAGED!$A:$A,0)))</f>
        <v>1.8635889422398577</v>
      </c>
      <c r="AC23" s="13">
        <v>1.38</v>
      </c>
      <c r="AD23" s="13">
        <v>6.9051999999999998</v>
      </c>
      <c r="AE23" s="98">
        <f>(1+INDEX(Aberturas_ADM!$AB:$AB,MATCH(BASE!$A23,Aberturas_ADM!$A:$A,0))/100)^4*100-100</f>
        <v>4.0224371988900174</v>
      </c>
      <c r="AF23" s="98">
        <f>(1+INDEX(Aberturas_ADM!$Z:$Z,MATCH(BASE!$A23,Aberturas_ADM!$A:$A,0))/100)^4*100-100</f>
        <v>-0.73728177693749331</v>
      </c>
      <c r="AG23" s="98">
        <f>(1+INDEX(Aberturas_ADM!$AA:$AA,MATCH(BASE!$A23,Aberturas_ADM!$A:$A,0))/100)^4*100-100</f>
        <v>5.7737046502589635</v>
      </c>
      <c r="AH23" s="98">
        <f>(1+INDEX(Aberturas_ADM!$AC:$AC,MATCH(BASE!$A23,Aberturas_ADM!$A:$A,0))/100)^4*100-100</f>
        <v>5.7900416133774115</v>
      </c>
      <c r="AI23" s="98">
        <f>(1+INDEX(Aberturas_ADM!$AD:$AD,MATCH(BASE!$A23,Aberturas_ADM!$A:$A,0))/100)^4*100-100</f>
        <v>6.8186248386401473</v>
      </c>
      <c r="AJ23" s="109">
        <v>6.9051999999999998</v>
      </c>
      <c r="AK23" s="2"/>
      <c r="AL23" s="2"/>
      <c r="AM23" s="2"/>
      <c r="AN23" s="2"/>
    </row>
    <row r="24" spans="1:40" x14ac:dyDescent="0.25">
      <c r="A24" s="8">
        <f t="shared" si="0"/>
        <v>39783</v>
      </c>
      <c r="B24" s="56">
        <f t="shared" si="1"/>
        <v>2008.75</v>
      </c>
      <c r="C24" s="2" t="e">
        <f>INDEX('Expectativa IPCA'!$D:$D,MATCH(BASE!$A24,'Expectativa IPCA'!$A:$A,0))</f>
        <v>#VALUE!</v>
      </c>
      <c r="D24" s="2" t="e">
        <f>INDEX(Selic!$D:$D,MATCH(BASE!$A24,Selic!$A:$A,0))</f>
        <v>#VALUE!</v>
      </c>
      <c r="E24" s="2">
        <f>INDEX(IPCA_livres_dessaz!$E:$E,MATCH(BASE!$A24,IPCA_livres_dessaz!$A:$A,0))</f>
        <v>4.0710146821282933</v>
      </c>
      <c r="F24" s="2">
        <f>INDEX(IPCA!$E:$E,MATCH(BASE!$A24,IPCA!$A:$A,0))</f>
        <v>5.0190374150659522</v>
      </c>
      <c r="G24" s="2" t="e">
        <f>INDEX(IPCA_adm_dessaz!$B:$B,MATCH(BASE!$A24,IPCA_adm_dessaz!$A:$A,0))</f>
        <v>#VALUE!</v>
      </c>
      <c r="H24" s="2">
        <f>INDEX(Meta!D:D,MATCH(BASE!$A24,Meta!$A:$A,0))</f>
        <v>4.5</v>
      </c>
      <c r="I24" s="2">
        <f>INDEX(Meta!C:C,MATCH(BASE!$A24,Meta!$A:$A,0))</f>
        <v>4.5</v>
      </c>
      <c r="J24" s="2">
        <f>IF($B$2="XP",INDEX(NUCI!$D:$D,MATCH(BASE_TRI!$A24,NUCI!$A:$A,0)),INDEX(NUCI!$E:$E,MATCH($A24,NUCI!$A:$A,0)))</f>
        <v>1.7635359116022116</v>
      </c>
      <c r="K24" s="2">
        <f>IF($B$2="XP",INDEX(PIB!$G:$G,MATCH(BASE_TRI!$A24,PIB!$A:$A,0)),INDEX(PIB!$H:$H,MATCH($A24,PIB!$A:$A,0)))</f>
        <v>-2.4530386740331398</v>
      </c>
      <c r="L24" s="2">
        <f>IF($B$2="XP",INDEX(Desemprego!$D:$D,MATCH(BASE_TRI!$A24,Desemprego!$B:$B,0)),INDEX(Desemprego!$F:$F,MATCH($A24,Desemprego!$B:$B,0)))</f>
        <v>0.92378121546961423</v>
      </c>
      <c r="M24" s="2">
        <f>IF($B$2="XP",INDEX(CAGED!$G:$G,MATCH(BASE_TRI!$A24,CAGED!$A:$A,0)),INDEX(CAGED!$I:$I,MATCH($A24,CAGED!$A:$A,0)))</f>
        <v>0.43409668508287363</v>
      </c>
      <c r="N24" s="2" t="e">
        <f>INDEX('Expectativa Selic'!$D:$D,MATCH(BASE!$A24,'Expectativa Selic'!$A:$A,0))</f>
        <v>#VALUE!</v>
      </c>
      <c r="O24" s="2" t="str">
        <f>INDEX(BRL!$E:$E,MATCH(BASE!$A24,BRL!$A:$A,0))</f>
        <v/>
      </c>
      <c r="P24" s="2">
        <f>INDEX('Primario Ajustado'!$O$9:$O$222,MATCH(BASE!$A24,'Primario Ajustado'!$M$9:$M$222,0))</f>
        <v>-1.4515486734217584</v>
      </c>
      <c r="Q24" s="2">
        <f>INDEX(Incerteza!$D:$D,MATCH(BASE!$A24,Incerteza!$A:$A,0))</f>
        <v>21.958660130718897</v>
      </c>
      <c r="R24" s="2" t="str">
        <f>INDEX('IC-Br'!$H:$H,MATCH($A24,'IC-Br'!$A:$A,0))</f>
        <v/>
      </c>
      <c r="S24" s="2" t="str">
        <f>INDEX('IC-Br Agro'!$H:$H,MATCH($A24,'IC-Br Agro'!$A:$A,0))</f>
        <v/>
      </c>
      <c r="T24" s="2" t="str">
        <f>INDEX('IC-Br Metal'!$H:$H,MATCH($A24,'IC-Br Metal'!$A:$A,0))</f>
        <v/>
      </c>
      <c r="U24" s="2" t="str">
        <f>INDEX('IC-Br Energia'!$H:$H,MATCH($A24,'IC-Br Energia'!$A:$A,0))</f>
        <v/>
      </c>
      <c r="V24" s="2">
        <f>INDEX(Petroleo!$G:$G,MATCH($A24,Petroleo!$B:$B,0))</f>
        <v>-56.648847814925553</v>
      </c>
      <c r="W24" s="2">
        <f>INDEX(ONI!$I:$I,MATCH(BASE!$A24,ONI!$C:$C,0))</f>
        <v>0</v>
      </c>
      <c r="X24" s="2">
        <f>INDEX(ONI!$J:$J,MATCH(BASE!$A24,ONI!$C:$C,0))</f>
        <v>54.267777777777788</v>
      </c>
      <c r="Y24" s="2">
        <f>INDEX(FF!$D:$D,MATCH(BASE!$A24,FF!$B:$B,0))</f>
        <v>0.75</v>
      </c>
      <c r="Z24" s="2">
        <f>INDEX(CDS!$C:$C,MATCH(BASE!$A24,CDS!$A:$A,0))</f>
        <v>350.92573115942031</v>
      </c>
      <c r="AA24" s="2">
        <f>IF($B$2="K",INDEX(PIB!$J:$J,MATCH(BASE!$A24,PIB!$A:$A,0)),INDEX(PIB!$J:$J,MATCH($A24,PIB!$A:$A,0)))</f>
        <v>-3.8435061347779964</v>
      </c>
      <c r="AB24" s="2">
        <f>IF($B$2="K",INDEX(CAGED!$J:$J,MATCH(BASE!$A24,CAGED!$A:$A,0)),INDEX(CAGED!$J:$J,MATCH($A24,CAGED!$A:$A,0)))</f>
        <v>-0.41443523615001254</v>
      </c>
      <c r="AC24" s="13">
        <v>-0.51</v>
      </c>
      <c r="AD24" s="13">
        <v>6.8243999999999998</v>
      </c>
      <c r="AE24" s="98">
        <f>(1+INDEX(Aberturas_ADM!$AB:$AB,MATCH(BASE!$A24,Aberturas_ADM!$A:$A,0))/100)^4*100-100</f>
        <v>-4.4611435475082857</v>
      </c>
      <c r="AF24" s="98">
        <f>(1+INDEX(Aberturas_ADM!$Z:$Z,MATCH(BASE!$A24,Aberturas_ADM!$A:$A,0))/100)^4*100-100</f>
        <v>2.7893893073966893</v>
      </c>
      <c r="AG24" s="98">
        <f>(1+INDEX(Aberturas_ADM!$AA:$AA,MATCH(BASE!$A24,Aberturas_ADM!$A:$A,0))/100)^4*100-100</f>
        <v>2.6993428705273175</v>
      </c>
      <c r="AH24" s="98">
        <f>(1+INDEX(Aberturas_ADM!$AC:$AC,MATCH(BASE!$A24,Aberturas_ADM!$A:$A,0))/100)^4*100-100</f>
        <v>5.5366360684549107</v>
      </c>
      <c r="AI24" s="98">
        <f>(1+INDEX(Aberturas_ADM!$AD:$AD,MATCH(BASE!$A24,Aberturas_ADM!$A:$A,0))/100)^4*100-100</f>
        <v>5.0764817694450386</v>
      </c>
      <c r="AJ24" s="109">
        <v>6.8243999999999998</v>
      </c>
      <c r="AK24" s="2"/>
      <c r="AL24" s="2"/>
      <c r="AM24" s="2"/>
      <c r="AN24" s="2"/>
    </row>
    <row r="25" spans="1:40" x14ac:dyDescent="0.25">
      <c r="A25" s="8">
        <f t="shared" si="0"/>
        <v>39873</v>
      </c>
      <c r="B25" s="56">
        <f t="shared" si="1"/>
        <v>2009</v>
      </c>
      <c r="C25" s="2" t="e">
        <f>INDEX('Expectativa IPCA'!$D:$D,MATCH(BASE!$A25,'Expectativa IPCA'!$A:$A,0))</f>
        <v>#VALUE!</v>
      </c>
      <c r="D25" s="2" t="e">
        <f>INDEX(Selic!$D:$D,MATCH(BASE!$A25,Selic!$A:$A,0))</f>
        <v>#VALUE!</v>
      </c>
      <c r="E25" s="2">
        <f>INDEX(IPCA_livres_dessaz!$E:$E,MATCH(BASE!$A25,IPCA_livres_dessaz!$A:$A,0))</f>
        <v>3.5882215761775971</v>
      </c>
      <c r="F25" s="2">
        <f>INDEX(IPCA!$E:$E,MATCH(BASE!$A25,IPCA!$A:$A,0))</f>
        <v>4.8736387217710897</v>
      </c>
      <c r="G25" s="2" t="e">
        <f>INDEX(IPCA_adm_dessaz!$B:$B,MATCH(BASE!$A25,IPCA_adm_dessaz!$A:$A,0))</f>
        <v>#VALUE!</v>
      </c>
      <c r="H25" s="2">
        <f>INDEX(Meta!D:D,MATCH(BASE!$A25,Meta!$A:$A,0))</f>
        <v>4.5</v>
      </c>
      <c r="I25" s="2">
        <f>INDEX(Meta!C:C,MATCH(BASE!$A25,Meta!$A:$A,0))</f>
        <v>4.5</v>
      </c>
      <c r="J25" s="2">
        <f>IF($B$2="XP",INDEX(NUCI!$D:$D,MATCH(BASE_TRI!$A25,NUCI!$A:$A,0)),INDEX(NUCI!$E:$E,MATCH($A25,NUCI!$A:$A,0)))</f>
        <v>-4.0839779005524797</v>
      </c>
      <c r="K25" s="2">
        <f>IF($B$2="XP",INDEX(PIB!$G:$G,MATCH(BASE_TRI!$A25,PIB!$A:$A,0)),INDEX(PIB!$H:$H,MATCH($A25,PIB!$A:$A,0)))</f>
        <v>-4.2928176795580102</v>
      </c>
      <c r="L25" s="2">
        <f>IF($B$2="XP",INDEX(Desemprego!$D:$D,MATCH(BASE_TRI!$A25,Desemprego!$B:$B,0)),INDEX(Desemprego!$F:$F,MATCH($A25,Desemprego!$B:$B,0)))</f>
        <v>0.29630718232044306</v>
      </c>
      <c r="M25" s="2">
        <f>IF($B$2="XP",INDEX(CAGED!$G:$G,MATCH(BASE_TRI!$A25,CAGED!$A:$A,0)),INDEX(CAGED!$I:$I,MATCH($A25,CAGED!$A:$A,0)))</f>
        <v>-1.165859668508282</v>
      </c>
      <c r="N25" s="2" t="e">
        <f>INDEX('Expectativa Selic'!$D:$D,MATCH(BASE!$A25,'Expectativa Selic'!$A:$A,0))</f>
        <v>#VALUE!</v>
      </c>
      <c r="O25" s="2" t="str">
        <f>INDEX(BRL!$E:$E,MATCH(BASE!$A25,BRL!$A:$A,0))</f>
        <v/>
      </c>
      <c r="P25" s="2">
        <f>INDEX('Primario Ajustado'!$O$9:$O$222,MATCH(BASE!$A25,'Primario Ajustado'!$M$9:$M$222,0))</f>
        <v>1.0217390355217699</v>
      </c>
      <c r="Q25" s="2">
        <f>INDEX(Incerteza!$D:$D,MATCH(BASE!$A25,Incerteza!$A:$A,0))</f>
        <v>17.558660130718877</v>
      </c>
      <c r="R25" s="2" t="str">
        <f>INDEX('IC-Br'!$H:$H,MATCH($A25,'IC-Br'!$A:$A,0))</f>
        <v/>
      </c>
      <c r="S25" s="2" t="str">
        <f>INDEX('IC-Br Agro'!$H:$H,MATCH($A25,'IC-Br Agro'!$A:$A,0))</f>
        <v/>
      </c>
      <c r="T25" s="2" t="str">
        <f>INDEX('IC-Br Metal'!$H:$H,MATCH($A25,'IC-Br Metal'!$A:$A,0))</f>
        <v/>
      </c>
      <c r="U25" s="2" t="str">
        <f>INDEX('IC-Br Energia'!$H:$H,MATCH($A25,'IC-Br Energia'!$A:$A,0))</f>
        <v/>
      </c>
      <c r="V25" s="2">
        <f>INDEX(Petroleo!$G:$G,MATCH($A25,Petroleo!$B:$B,0))</f>
        <v>-6.1515953741117357</v>
      </c>
      <c r="W25" s="2">
        <f>INDEX(ONI!$I:$I,MATCH(BASE!$A25,ONI!$C:$C,0))</f>
        <v>0</v>
      </c>
      <c r="X25" s="2">
        <f>INDEX(ONI!$J:$J,MATCH(BASE!$A25,ONI!$C:$C,0))</f>
        <v>37.617777777777775</v>
      </c>
      <c r="Y25" s="2">
        <f>INDEX(FF!$D:$D,MATCH(BASE!$A25,FF!$B:$B,0))</f>
        <v>0.25</v>
      </c>
      <c r="Z25" s="2">
        <f>INDEX(CDS!$C:$C,MATCH(BASE!$A25,CDS!$A:$A,0))</f>
        <v>357.28067727272736</v>
      </c>
      <c r="AA25" s="2">
        <f>IF($B$2="K",INDEX(PIB!$J:$J,MATCH(BASE!$A25,PIB!$A:$A,0)),INDEX(PIB!$J:$J,MATCH($A25,PIB!$A:$A,0)))</f>
        <v>-1.4387292429080212</v>
      </c>
      <c r="AB25" s="2">
        <f>IF($B$2="K",INDEX(CAGED!$J:$J,MATCH(BASE!$A25,CAGED!$A:$A,0)),INDEX(CAGED!$J:$J,MATCH($A25,CAGED!$A:$A,0)))</f>
        <v>-0.30585456241993825</v>
      </c>
      <c r="AC25" s="13">
        <v>-1.78</v>
      </c>
      <c r="AD25" s="13">
        <v>6.7652999999999999</v>
      </c>
      <c r="AE25" s="98">
        <f>(1+INDEX(Aberturas_ADM!$AB:$AB,MATCH(BASE!$A25,Aberturas_ADM!$A:$A,0))/100)^4*100-100</f>
        <v>-0.2937774001594704</v>
      </c>
      <c r="AF25" s="98">
        <f>(1+INDEX(Aberturas_ADM!$Z:$Z,MATCH(BASE!$A25,Aberturas_ADM!$A:$A,0))/100)^4*100-100</f>
        <v>6.7053272480773956</v>
      </c>
      <c r="AG25" s="98">
        <f>(1+INDEX(Aberturas_ADM!$AA:$AA,MATCH(BASE!$A25,Aberturas_ADM!$A:$A,0))/100)^4*100-100</f>
        <v>-0.16374503965643328</v>
      </c>
      <c r="AH25" s="98">
        <f>(1+INDEX(Aberturas_ADM!$AC:$AC,MATCH(BASE!$A25,Aberturas_ADM!$A:$A,0))/100)^4*100-100</f>
        <v>5.5084554838209669</v>
      </c>
      <c r="AI25" s="98">
        <f>(1+INDEX(Aberturas_ADM!$AD:$AD,MATCH(BASE!$A25,Aberturas_ADM!$A:$A,0))/100)^4*100-100</f>
        <v>5.2462844915001483</v>
      </c>
      <c r="AJ25" s="109">
        <v>6.7652999999999999</v>
      </c>
      <c r="AK25" s="2"/>
      <c r="AL25" s="2"/>
      <c r="AM25" s="2"/>
      <c r="AN25" s="2"/>
    </row>
    <row r="26" spans="1:40" x14ac:dyDescent="0.25">
      <c r="A26" s="8">
        <f t="shared" si="0"/>
        <v>39965</v>
      </c>
      <c r="B26" s="56">
        <f t="shared" si="1"/>
        <v>2009.25</v>
      </c>
      <c r="C26" s="2" t="e">
        <f>INDEX('Expectativa IPCA'!$D:$D,MATCH(BASE!$A26,'Expectativa IPCA'!$A:$A,0))</f>
        <v>#VALUE!</v>
      </c>
      <c r="D26" s="2" t="e">
        <f>INDEX(Selic!$D:$D,MATCH(BASE!$A26,Selic!$A:$A,0))</f>
        <v>#VALUE!</v>
      </c>
      <c r="E26" s="2">
        <f>INDEX(IPCA_livres_dessaz!$E:$E,MATCH(BASE!$A26,IPCA_livres_dessaz!$A:$A,0))</f>
        <v>6.587292457443672</v>
      </c>
      <c r="F26" s="2">
        <f>INDEX(IPCA!$E:$E,MATCH(BASE!$A26,IPCA!$A:$A,0))</f>
        <v>4.7789413619309107</v>
      </c>
      <c r="G26" s="2" t="e">
        <f>INDEX(IPCA_adm_dessaz!$B:$B,MATCH(BASE!$A26,IPCA_adm_dessaz!$A:$A,0))</f>
        <v>#VALUE!</v>
      </c>
      <c r="H26" s="2">
        <f>INDEX(Meta!D:D,MATCH(BASE!$A26,Meta!$A:$A,0))</f>
        <v>4.5</v>
      </c>
      <c r="I26" s="2">
        <f>INDEX(Meta!C:C,MATCH(BASE!$A26,Meta!$A:$A,0))</f>
        <v>4.5</v>
      </c>
      <c r="J26" s="2">
        <f>IF($B$2="XP",INDEX(NUCI!$D:$D,MATCH(BASE_TRI!$A26,NUCI!$A:$A,0)),INDEX(NUCI!$E:$E,MATCH($A26,NUCI!$A:$A,0)))</f>
        <v>-3.1093922651933399</v>
      </c>
      <c r="K26" s="2">
        <f>IF($B$2="XP",INDEX(PIB!$G:$G,MATCH(BASE_TRI!$A26,PIB!$A:$A,0)),INDEX(PIB!$H:$H,MATCH($A26,PIB!$A:$A,0)))</f>
        <v>-3.3977900552486102</v>
      </c>
      <c r="L26" s="2">
        <f>IF($B$2="XP",INDEX(Desemprego!$D:$D,MATCH(BASE_TRI!$A26,Desemprego!$B:$B,0)),INDEX(Desemprego!$F:$F,MATCH($A26,Desemprego!$B:$B,0)))</f>
        <v>0.50546519337016649</v>
      </c>
      <c r="M26" s="2">
        <f>IF($B$2="XP",INDEX(CAGED!$G:$G,MATCH(BASE_TRI!$A26,CAGED!$A:$A,0)),INDEX(CAGED!$I:$I,MATCH($A26,CAGED!$A:$A,0)))</f>
        <v>-2.0588585635359089</v>
      </c>
      <c r="N26" s="2" t="e">
        <f>INDEX('Expectativa Selic'!$D:$D,MATCH(BASE!$A26,'Expectativa Selic'!$A:$A,0))</f>
        <v>#VALUE!</v>
      </c>
      <c r="O26" s="2" t="str">
        <f>INDEX(BRL!$E:$E,MATCH(BASE!$A26,BRL!$A:$A,0))</f>
        <v/>
      </c>
      <c r="P26" s="2">
        <f>INDEX('Primario Ajustado'!$O$9:$O$222,MATCH(BASE!$A26,'Primario Ajustado'!$M$9:$M$222,0))</f>
        <v>1.8127030765710772</v>
      </c>
      <c r="Q26" s="2">
        <f>INDEX(Incerteza!$D:$D,MATCH(BASE!$A26,Incerteza!$A:$A,0))</f>
        <v>7.1586601307188857</v>
      </c>
      <c r="R26" s="2" t="str">
        <f>INDEX('IC-Br'!$H:$H,MATCH($A26,'IC-Br'!$A:$A,0))</f>
        <v/>
      </c>
      <c r="S26" s="2" t="str">
        <f>INDEX('IC-Br Agro'!$H:$H,MATCH($A26,'IC-Br Agro'!$A:$A,0))</f>
        <v/>
      </c>
      <c r="T26" s="2" t="str">
        <f>INDEX('IC-Br Metal'!$H:$H,MATCH($A26,'IC-Br Metal'!$A:$A,0))</f>
        <v/>
      </c>
      <c r="U26" s="2" t="str">
        <f>INDEX('IC-Br Energia'!$H:$H,MATCH($A26,'IC-Br Energia'!$A:$A,0))</f>
        <v/>
      </c>
      <c r="V26" s="2">
        <f>INDEX(Petroleo!$G:$G,MATCH($A26,Petroleo!$B:$B,0))</f>
        <v>36.136886645386369</v>
      </c>
      <c r="W26" s="2">
        <f>INDEX(ONI!$I:$I,MATCH(BASE!$A26,ONI!$C:$C,0))</f>
        <v>8.0277777777777768</v>
      </c>
      <c r="X26" s="2">
        <f>INDEX(ONI!$J:$J,MATCH(BASE!$A26,ONI!$C:$C,0))</f>
        <v>0</v>
      </c>
      <c r="Y26" s="2">
        <f>INDEX(FF!$D:$D,MATCH(BASE!$A26,FF!$B:$B,0))</f>
        <v>0.25</v>
      </c>
      <c r="Z26" s="2">
        <f>INDEX(CDS!$C:$C,MATCH(BASE!$A26,CDS!$A:$A,0))</f>
        <v>229.26519191919195</v>
      </c>
      <c r="AA26" s="2">
        <f>IF($B$2="K",INDEX(PIB!$J:$J,MATCH(BASE!$A26,PIB!$A:$A,0)),INDEX(PIB!$J:$J,MATCH($A26,PIB!$A:$A,0)))</f>
        <v>1.8063649515150715</v>
      </c>
      <c r="AB26" s="2">
        <f>IF($B$2="K",INDEX(CAGED!$J:$J,MATCH(BASE!$A26,CAGED!$A:$A,0)),INDEX(CAGED!$J:$J,MATCH($A26,CAGED!$A:$A,0)))</f>
        <v>0.33165252367020059</v>
      </c>
      <c r="AC26" s="13">
        <v>-1.85</v>
      </c>
      <c r="AD26" s="13">
        <v>6.7542999999999997</v>
      </c>
      <c r="AE26" s="98">
        <f>(1+INDEX(Aberturas_ADM!$AB:$AB,MATCH(BASE!$A26,Aberturas_ADM!$A:$A,0))/100)^4*100-100</f>
        <v>0.70184867425946607</v>
      </c>
      <c r="AF26" s="98">
        <f>(1+INDEX(Aberturas_ADM!$Z:$Z,MATCH(BASE!$A26,Aberturas_ADM!$A:$A,0))/100)^4*100-100</f>
        <v>18.378129681646783</v>
      </c>
      <c r="AG26" s="98">
        <f>(1+INDEX(Aberturas_ADM!$AA:$AA,MATCH(BASE!$A26,Aberturas_ADM!$A:$A,0))/100)^4*100-100</f>
        <v>3.3229610571617485</v>
      </c>
      <c r="AH26" s="98">
        <f>(1+INDEX(Aberturas_ADM!$AC:$AC,MATCH(BASE!$A26,Aberturas_ADM!$A:$A,0))/100)^4*100-100</f>
        <v>6.1009441373664544</v>
      </c>
      <c r="AI26" s="98">
        <f>(1+INDEX(Aberturas_ADM!$AD:$AD,MATCH(BASE!$A26,Aberturas_ADM!$A:$A,0))/100)^4*100-100</f>
        <v>4.809402837097096</v>
      </c>
      <c r="AJ26" s="109">
        <v>6.7542999999999997</v>
      </c>
      <c r="AK26" s="2"/>
      <c r="AL26" s="2"/>
      <c r="AM26" s="2"/>
      <c r="AN26" s="2"/>
    </row>
    <row r="27" spans="1:40" x14ac:dyDescent="0.25">
      <c r="A27" s="8">
        <f t="shared" si="0"/>
        <v>40057</v>
      </c>
      <c r="B27" s="56">
        <f t="shared" si="1"/>
        <v>2009.5</v>
      </c>
      <c r="C27" s="2" t="e">
        <f>INDEX('Expectativa IPCA'!$D:$D,MATCH(BASE!$A27,'Expectativa IPCA'!$A:$A,0))</f>
        <v>#VALUE!</v>
      </c>
      <c r="D27" s="2" t="e">
        <f>INDEX(Selic!$D:$D,MATCH(BASE!$A27,Selic!$A:$A,0))</f>
        <v>#VALUE!</v>
      </c>
      <c r="E27" s="2">
        <f>INDEX(IPCA_livres_dessaz!$E:$E,MATCH(BASE!$A27,IPCA_livres_dessaz!$A:$A,0))</f>
        <v>3.737286431870479</v>
      </c>
      <c r="F27" s="2">
        <f>INDEX(IPCA!$E:$E,MATCH(BASE!$A27,IPCA!$A:$A,0))</f>
        <v>4.651242222682983</v>
      </c>
      <c r="G27" s="2" t="e">
        <f>INDEX(IPCA_adm_dessaz!$B:$B,MATCH(BASE!$A27,IPCA_adm_dessaz!$A:$A,0))</f>
        <v>#VALUE!</v>
      </c>
      <c r="H27" s="2">
        <f>INDEX(Meta!D:D,MATCH(BASE!$A27,Meta!$A:$A,0))</f>
        <v>4.5</v>
      </c>
      <c r="I27" s="2">
        <f>INDEX(Meta!C:C,MATCH(BASE!$A27,Meta!$A:$A,0))</f>
        <v>4.5</v>
      </c>
      <c r="J27" s="2">
        <f>IF($B$2="XP",INDEX(NUCI!$D:$D,MATCH(BASE_TRI!$A27,NUCI!$A:$A,0)),INDEX(NUCI!$E:$E,MATCH($A27,NUCI!$A:$A,0)))</f>
        <v>-1.5779005524861822</v>
      </c>
      <c r="K27" s="2">
        <f>IF($B$2="XP",INDEX(PIB!$G:$G,MATCH(BASE_TRI!$A27,PIB!$A:$A,0)),INDEX(PIB!$H:$H,MATCH($A27,PIB!$A:$A,0)))</f>
        <v>-2.3038674033149098</v>
      </c>
      <c r="L27" s="2">
        <f>IF($B$2="XP",INDEX(Desemprego!$D:$D,MATCH(BASE_TRI!$A27,Desemprego!$B:$B,0)),INDEX(Desemprego!$F:$F,MATCH($A27,Desemprego!$B:$B,0)))</f>
        <v>3.4859668508288318E-2</v>
      </c>
      <c r="M27" s="2">
        <f>IF($B$2="XP",INDEX(CAGED!$G:$G,MATCH(BASE_TRI!$A27,CAGED!$A:$A,0)),INDEX(CAGED!$I:$I,MATCH($A27,CAGED!$A:$A,0)))</f>
        <v>-2.2448999999999999</v>
      </c>
      <c r="N27" s="2" t="e">
        <f>INDEX('Expectativa Selic'!$D:$D,MATCH(BASE!$A27,'Expectativa Selic'!$A:$A,0))</f>
        <v>#VALUE!</v>
      </c>
      <c r="O27" s="2" t="str">
        <f>INDEX(BRL!$E:$E,MATCH(BASE!$A27,BRL!$A:$A,0))</f>
        <v/>
      </c>
      <c r="P27" s="2">
        <f>INDEX('Primario Ajustado'!$O$9:$O$222,MATCH(BASE!$A27,'Primario Ajustado'!$M$9:$M$222,0))</f>
        <v>1.4816787781119423</v>
      </c>
      <c r="Q27" s="2">
        <f>INDEX(Incerteza!$D:$D,MATCH(BASE!$A27,Incerteza!$A:$A,0))</f>
        <v>2.7586601307188801</v>
      </c>
      <c r="R27" s="2" t="str">
        <f>INDEX('IC-Br'!$H:$H,MATCH($A27,'IC-Br'!$A:$A,0))</f>
        <v/>
      </c>
      <c r="S27" s="2" t="str">
        <f>INDEX('IC-Br Agro'!$H:$H,MATCH($A27,'IC-Br Agro'!$A:$A,0))</f>
        <v/>
      </c>
      <c r="T27" s="2" t="str">
        <f>INDEX('IC-Br Metal'!$H:$H,MATCH($A27,'IC-Br Metal'!$A:$A,0))</f>
        <v/>
      </c>
      <c r="U27" s="2" t="str">
        <f>INDEX('IC-Br Energia'!$H:$H,MATCH($A27,'IC-Br Energia'!$A:$A,0))</f>
        <v/>
      </c>
      <c r="V27" s="2">
        <f>INDEX(Petroleo!$G:$G,MATCH($A27,Petroleo!$B:$B,0))</f>
        <v>11.74000763400403</v>
      </c>
      <c r="W27" s="2">
        <f>INDEX(ONI!$I:$I,MATCH(BASE!$A27,ONI!$C:$C,0))</f>
        <v>50.410000000000011</v>
      </c>
      <c r="X27" s="2">
        <f>INDEX(ONI!$J:$J,MATCH(BASE!$A27,ONI!$C:$C,0))</f>
        <v>0</v>
      </c>
      <c r="Y27" s="2">
        <f>INDEX(FF!$D:$D,MATCH(BASE!$A27,FF!$B:$B,0))</f>
        <v>0.25</v>
      </c>
      <c r="Z27" s="2">
        <f>INDEX(CDS!$C:$C,MATCH(BASE!$A27,CDS!$A:$A,0))</f>
        <v>139.65032053453794</v>
      </c>
      <c r="AA27" s="2">
        <f>IF($B$2="K",INDEX(PIB!$J:$J,MATCH(BASE!$A27,PIB!$A:$A,0)),INDEX(PIB!$J:$J,MATCH($A27,PIB!$A:$A,0)))</f>
        <v>2.3230728761319597</v>
      </c>
      <c r="AB27" s="2">
        <f>IF($B$2="K",INDEX(CAGED!$J:$J,MATCH(BASE!$A27,CAGED!$A:$A,0)),INDEX(CAGED!$J:$J,MATCH($A27,CAGED!$A:$A,0)))</f>
        <v>1.5229936246399234</v>
      </c>
      <c r="AC27" s="13">
        <v>-1.38</v>
      </c>
      <c r="AD27" s="13">
        <v>6.7488999999999999</v>
      </c>
      <c r="AE27" s="98">
        <f>(1+INDEX(Aberturas_ADM!$AB:$AB,MATCH(BASE!$A27,Aberturas_ADM!$A:$A,0))/100)^4*100-100</f>
        <v>3.0501490740951596</v>
      </c>
      <c r="AF27" s="98">
        <f>(1+INDEX(Aberturas_ADM!$Z:$Z,MATCH(BASE!$A27,Aberturas_ADM!$A:$A,0))/100)^4*100-100</f>
        <v>21.546544164666798</v>
      </c>
      <c r="AG27" s="98">
        <f>(1+INDEX(Aberturas_ADM!$AA:$AA,MATCH(BASE!$A27,Aberturas_ADM!$A:$A,0))/100)^4*100-100</f>
        <v>13.683749403163702</v>
      </c>
      <c r="AH27" s="98">
        <f>(1+INDEX(Aberturas_ADM!$AC:$AC,MATCH(BASE!$A27,Aberturas_ADM!$A:$A,0))/100)^4*100-100</f>
        <v>6.467505601968341</v>
      </c>
      <c r="AI27" s="98">
        <f>(1+INDEX(Aberturas_ADM!$AD:$AD,MATCH(BASE!$A27,Aberturas_ADM!$A:$A,0))/100)^4*100-100</f>
        <v>3.5955249009612942</v>
      </c>
      <c r="AJ27" s="109">
        <v>6.7488999999999999</v>
      </c>
      <c r="AK27" s="2"/>
      <c r="AL27" s="2"/>
      <c r="AM27" s="2"/>
      <c r="AN27" s="2"/>
    </row>
    <row r="28" spans="1:40" x14ac:dyDescent="0.25">
      <c r="A28" s="8">
        <f t="shared" si="0"/>
        <v>40148</v>
      </c>
      <c r="B28" s="56">
        <f t="shared" si="1"/>
        <v>2009.75</v>
      </c>
      <c r="C28" s="2" t="e">
        <f>INDEX('Expectativa IPCA'!$D:$D,MATCH(BASE!$A28,'Expectativa IPCA'!$A:$A,0))</f>
        <v>#VALUE!</v>
      </c>
      <c r="D28" s="2" t="e">
        <f>INDEX(Selic!$D:$D,MATCH(BASE!$A28,Selic!$A:$A,0))</f>
        <v>#VALUE!</v>
      </c>
      <c r="E28" s="2">
        <f>INDEX(IPCA_livres_dessaz!$E:$E,MATCH(BASE!$A28,IPCA_livres_dessaz!$A:$A,0))</f>
        <v>3.0516265313687896</v>
      </c>
      <c r="F28" s="2">
        <f>INDEX(IPCA!$E:$E,MATCH(BASE!$A28,IPCA!$A:$A,0))</f>
        <v>4.399950687153642</v>
      </c>
      <c r="G28" s="2" t="e">
        <f>INDEX(IPCA_adm_dessaz!$B:$B,MATCH(BASE!$A28,IPCA_adm_dessaz!$A:$A,0))</f>
        <v>#VALUE!</v>
      </c>
      <c r="H28" s="2">
        <f>INDEX(Meta!D:D,MATCH(BASE!$A28,Meta!$A:$A,0))</f>
        <v>4.5</v>
      </c>
      <c r="I28" s="2">
        <f>INDEX(Meta!C:C,MATCH(BASE!$A28,Meta!$A:$A,0))</f>
        <v>4.5</v>
      </c>
      <c r="J28" s="2">
        <f>IF($B$2="XP",INDEX(NUCI!$D:$D,MATCH(BASE_TRI!$A28,NUCI!$A:$A,0)),INDEX(NUCI!$E:$E,MATCH($A28,NUCI!$A:$A,0)))</f>
        <v>1.6243093922651959</v>
      </c>
      <c r="K28" s="2">
        <f>IF($B$2="XP",INDEX(PIB!$G:$G,MATCH(BASE_TRI!$A28,PIB!$A:$A,0)),INDEX(PIB!$H:$H,MATCH($A28,PIB!$A:$A,0)))</f>
        <v>-1.30939226519337</v>
      </c>
      <c r="L28" s="2">
        <f>IF($B$2="XP",INDEX(Desemprego!$D:$D,MATCH(BASE_TRI!$A28,Desemprego!$B:$B,0)),INDEX(Desemprego!$F:$F,MATCH($A28,Desemprego!$B:$B,0)))</f>
        <v>0.66233370165745931</v>
      </c>
      <c r="M28" s="2">
        <f>IF($B$2="XP",INDEX(CAGED!$G:$G,MATCH(BASE_TRI!$A28,CAGED!$A:$A,0)),INDEX(CAGED!$I:$I,MATCH($A28,CAGED!$A:$A,0)))</f>
        <v>-1.7611922651933667</v>
      </c>
      <c r="N28" s="2" t="e">
        <f>INDEX('Expectativa Selic'!$D:$D,MATCH(BASE!$A28,'Expectativa Selic'!$A:$A,0))</f>
        <v>#VALUE!</v>
      </c>
      <c r="O28" s="2" t="str">
        <f>INDEX(BRL!$E:$E,MATCH(BASE!$A28,BRL!$A:$A,0))</f>
        <v/>
      </c>
      <c r="P28" s="2">
        <f>INDEX('Primario Ajustado'!$O$9:$O$222,MATCH(BASE!$A28,'Primario Ajustado'!$M$9:$M$222,0))</f>
        <v>2.9490833637230454</v>
      </c>
      <c r="Q28" s="2">
        <f>INDEX(Incerteza!$D:$D,MATCH(BASE!$A28,Incerteza!$A:$A,0))</f>
        <v>-3.0413398692811313</v>
      </c>
      <c r="R28" s="2" t="str">
        <f>INDEX('IC-Br'!$H:$H,MATCH($A28,'IC-Br'!$A:$A,0))</f>
        <v/>
      </c>
      <c r="S28" s="2" t="str">
        <f>INDEX('IC-Br Agro'!$H:$H,MATCH($A28,'IC-Br Agro'!$A:$A,0))</f>
        <v/>
      </c>
      <c r="T28" s="2" t="str">
        <f>INDEX('IC-Br Metal'!$H:$H,MATCH($A28,'IC-Br Metal'!$A:$A,0))</f>
        <v/>
      </c>
      <c r="U28" s="2" t="str">
        <f>INDEX('IC-Br Energia'!$H:$H,MATCH($A28,'IC-Br Energia'!$A:$A,0))</f>
        <v/>
      </c>
      <c r="V28" s="2">
        <f>INDEX(Petroleo!$G:$G,MATCH($A28,Petroleo!$B:$B,0))</f>
        <v>12.526839742338481</v>
      </c>
      <c r="W28" s="2">
        <f>INDEX(ONI!$I:$I,MATCH(BASE!$A28,ONI!$C:$C,0))</f>
        <v>244.40111111111111</v>
      </c>
      <c r="X28" s="2">
        <f>INDEX(ONI!$J:$J,MATCH(BASE!$A28,ONI!$C:$C,0))</f>
        <v>0</v>
      </c>
      <c r="Y28" s="2">
        <f>INDEX(FF!$D:$D,MATCH(BASE!$A28,FF!$B:$B,0))</f>
        <v>0.25</v>
      </c>
      <c r="Z28" s="2">
        <f>INDEX(CDS!$C:$C,MATCH(BASE!$A28,CDS!$A:$A,0))</f>
        <v>124.19965873015873</v>
      </c>
      <c r="AA28" s="2">
        <f>IF($B$2="K",INDEX(PIB!$J:$J,MATCH(BASE!$A28,PIB!$A:$A,0)),INDEX(PIB!$J:$J,MATCH($A28,PIB!$A:$A,0)))</f>
        <v>2.5384055252890114</v>
      </c>
      <c r="AB28" s="2">
        <f>IF($B$2="K",INDEX(CAGED!$J:$J,MATCH(BASE!$A28,CAGED!$A:$A,0)),INDEX(CAGED!$J:$J,MATCH($A28,CAGED!$A:$A,0)))</f>
        <v>1.9366406563300131</v>
      </c>
      <c r="AC28" s="13">
        <v>-0.65</v>
      </c>
      <c r="AD28" s="13">
        <v>6.7206000000000001</v>
      </c>
      <c r="AE28" s="98">
        <f>(1+INDEX(Aberturas_ADM!$AB:$AB,MATCH(BASE!$A28,Aberturas_ADM!$A:$A,0))/100)^4*100-100</f>
        <v>3.5459774214650963</v>
      </c>
      <c r="AF28" s="98">
        <f>(1+INDEX(Aberturas_ADM!$Z:$Z,MATCH(BASE!$A28,Aberturas_ADM!$A:$A,0))/100)^4*100-100</f>
        <v>8.934876330953557</v>
      </c>
      <c r="AG28" s="98">
        <f>(1+INDEX(Aberturas_ADM!$AA:$AA,MATCH(BASE!$A28,Aberturas_ADM!$A:$A,0))/100)^4*100-100</f>
        <v>1.9908274821812029</v>
      </c>
      <c r="AH28" s="98">
        <f>(1+INDEX(Aberturas_ADM!$AC:$AC,MATCH(BASE!$A28,Aberturas_ADM!$A:$A,0))/100)^4*100-100</f>
        <v>6.2344465011486392</v>
      </c>
      <c r="AI28" s="98">
        <f>(1+INDEX(Aberturas_ADM!$AD:$AD,MATCH(BASE!$A28,Aberturas_ADM!$A:$A,0))/100)^4*100-100</f>
        <v>3.7781319579959387</v>
      </c>
      <c r="AJ28" s="109">
        <v>6.7206000000000001</v>
      </c>
      <c r="AK28" s="2"/>
      <c r="AL28" s="2"/>
      <c r="AM28" s="2"/>
      <c r="AN28" s="2"/>
    </row>
    <row r="29" spans="1:40" x14ac:dyDescent="0.25">
      <c r="A29" s="8">
        <f t="shared" si="0"/>
        <v>40238</v>
      </c>
      <c r="B29" s="56">
        <f t="shared" si="1"/>
        <v>2010</v>
      </c>
      <c r="C29" s="2" t="e">
        <f>INDEX('Expectativa IPCA'!$D:$D,MATCH(BASE!$A29,'Expectativa IPCA'!$A:$A,0))</f>
        <v>#VALUE!</v>
      </c>
      <c r="D29" s="2" t="e">
        <f>INDEX(Selic!$D:$D,MATCH(BASE!$A29,Selic!$A:$A,0))</f>
        <v>#VALUE!</v>
      </c>
      <c r="E29" s="2">
        <f>INDEX(IPCA_livres_dessaz!$E:$E,MATCH(BASE!$A29,IPCA_livres_dessaz!$A:$A,0))</f>
        <v>8.149237005972898</v>
      </c>
      <c r="F29" s="2">
        <f>INDEX(IPCA!$E:$E,MATCH(BASE!$A29,IPCA!$A:$A,0))</f>
        <v>5.9557484229499469</v>
      </c>
      <c r="G29" s="2" t="e">
        <f>INDEX(IPCA_adm_dessaz!$B:$B,MATCH(BASE!$A29,IPCA_adm_dessaz!$A:$A,0))</f>
        <v>#VALUE!</v>
      </c>
      <c r="H29" s="2">
        <f>INDEX(Meta!D:D,MATCH(BASE!$A29,Meta!$A:$A,0))</f>
        <v>4.5</v>
      </c>
      <c r="I29" s="2">
        <f>INDEX(Meta!C:C,MATCH(BASE!$A29,Meta!$A:$A,0))</f>
        <v>4.5</v>
      </c>
      <c r="J29" s="2">
        <f>IF($B$2="XP",INDEX(NUCI!$D:$D,MATCH(BASE_TRI!$A29,NUCI!$A:$A,0)),INDEX(NUCI!$E:$E,MATCH($A29,NUCI!$A:$A,0)))</f>
        <v>3.4342541436463954</v>
      </c>
      <c r="K29" s="2">
        <f>IF($B$2="XP",INDEX(PIB!$G:$G,MATCH(BASE_TRI!$A29,PIB!$A:$A,0)),INDEX(PIB!$H:$H,MATCH($A29,PIB!$A:$A,0)))</f>
        <v>0.232044198895028</v>
      </c>
      <c r="L29" s="2">
        <f>IF($B$2="XP",INDEX(Desemprego!$D:$D,MATCH(BASE_TRI!$A29,Desemprego!$B:$B,0)),INDEX(Desemprego!$F:$F,MATCH($A29,Desemprego!$B:$B,0)))</f>
        <v>1.1329392265193343</v>
      </c>
      <c r="M29" s="2">
        <f>IF($B$2="XP",INDEX(CAGED!$G:$G,MATCH(BASE_TRI!$A29,CAGED!$A:$A,0)),INDEX(CAGED!$I:$I,MATCH($A29,CAGED!$A:$A,0)))</f>
        <v>-1.1286513812154624</v>
      </c>
      <c r="N29" s="2" t="e">
        <f>INDEX('Expectativa Selic'!$D:$D,MATCH(BASE!$A29,'Expectativa Selic'!$A:$A,0))</f>
        <v>#VALUE!</v>
      </c>
      <c r="O29" s="2" t="str">
        <f>INDEX(BRL!$E:$E,MATCH(BASE!$A29,BRL!$A:$A,0))</f>
        <v/>
      </c>
      <c r="P29" s="2">
        <f>INDEX('Primario Ajustado'!$O$9:$O$222,MATCH(BASE!$A29,'Primario Ajustado'!$M$9:$M$222,0))</f>
        <v>-0.15409000187877631</v>
      </c>
      <c r="Q29" s="2">
        <f>INDEX(Incerteza!$D:$D,MATCH(BASE!$A29,Incerteza!$A:$A,0))</f>
        <v>-4.1413398692811114</v>
      </c>
      <c r="R29" s="2" t="str">
        <f>INDEX('IC-Br'!$H:$H,MATCH($A29,'IC-Br'!$A:$A,0))</f>
        <v/>
      </c>
      <c r="S29" s="2" t="str">
        <f>INDEX('IC-Br Agro'!$H:$H,MATCH($A29,'IC-Br Agro'!$A:$A,0))</f>
        <v/>
      </c>
      <c r="T29" s="2" t="str">
        <f>INDEX('IC-Br Metal'!$H:$H,MATCH($A29,'IC-Br Metal'!$A:$A,0))</f>
        <v/>
      </c>
      <c r="U29" s="2" t="str">
        <f>INDEX('IC-Br Energia'!$H:$H,MATCH($A29,'IC-Br Energia'!$A:$A,0))</f>
        <v/>
      </c>
      <c r="V29" s="2">
        <f>INDEX(Petroleo!$G:$G,MATCH($A29,Petroleo!$B:$B,0))</f>
        <v>-1.1535626002862074</v>
      </c>
      <c r="W29" s="2">
        <f>INDEX(ONI!$I:$I,MATCH(BASE!$A29,ONI!$C:$C,0))</f>
        <v>71.121111111111119</v>
      </c>
      <c r="X29" s="2">
        <f>INDEX(ONI!$J:$J,MATCH(BASE!$A29,ONI!$C:$C,0))</f>
        <v>0</v>
      </c>
      <c r="Y29" s="2">
        <f>INDEX(FF!$D:$D,MATCH(BASE!$A29,FF!$B:$B,0))</f>
        <v>0.25</v>
      </c>
      <c r="Z29" s="2">
        <f>INDEX(CDS!$C:$C,MATCH(BASE!$A29,CDS!$A:$A,0))</f>
        <v>129.31512318840581</v>
      </c>
      <c r="AA29" s="2">
        <f>IF($B$2="K",INDEX(PIB!$J:$J,MATCH(BASE!$A29,PIB!$A:$A,0)),INDEX(PIB!$J:$J,MATCH($A29,PIB!$A:$A,0)))</f>
        <v>2.0682143145480225</v>
      </c>
      <c r="AB29" s="2">
        <f>IF($B$2="K",INDEX(CAGED!$J:$J,MATCH(BASE!$A29,CAGED!$A:$A,0)),INDEX(CAGED!$J:$J,MATCH($A29,CAGED!$A:$A,0)))</f>
        <v>2.0262456007799301</v>
      </c>
      <c r="AC29" s="13">
        <v>-0.02</v>
      </c>
      <c r="AD29" s="13">
        <v>6.6748000000000003</v>
      </c>
      <c r="AE29" s="98">
        <f>(1+INDEX(Aberturas_ADM!$AB:$AB,MATCH(BASE!$A29,Aberturas_ADM!$A:$A,0))/100)^4*100-100</f>
        <v>6.8783309234603962E-2</v>
      </c>
      <c r="AF29" s="98">
        <f>(1+INDEX(Aberturas_ADM!$Z:$Z,MATCH(BASE!$A29,Aberturas_ADM!$A:$A,0))/100)^4*100-100</f>
        <v>5.3383901093184534</v>
      </c>
      <c r="AG29" s="98">
        <f>(1+INDEX(Aberturas_ADM!$AA:$AA,MATCH(BASE!$A29,Aberturas_ADM!$A:$A,0))/100)^4*100-100</f>
        <v>4.2981649368177557</v>
      </c>
      <c r="AH29" s="98">
        <f>(1+INDEX(Aberturas_ADM!$AC:$AC,MATCH(BASE!$A29,Aberturas_ADM!$A:$A,0))/100)^4*100-100</f>
        <v>3.5131108377274956</v>
      </c>
      <c r="AI29" s="98">
        <f>(1+INDEX(Aberturas_ADM!$AD:$AD,MATCH(BASE!$A29,Aberturas_ADM!$A:$A,0))/100)^4*100-100</f>
        <v>6.4107888629270064</v>
      </c>
      <c r="AJ29" s="109">
        <v>6.6748000000000003</v>
      </c>
      <c r="AK29" s="2"/>
      <c r="AL29" s="2"/>
      <c r="AM29" s="2"/>
      <c r="AN29" s="2"/>
    </row>
    <row r="30" spans="1:40" x14ac:dyDescent="0.25">
      <c r="A30" s="8">
        <f t="shared" si="0"/>
        <v>40330</v>
      </c>
      <c r="B30" s="56">
        <f t="shared" si="1"/>
        <v>2010.25</v>
      </c>
      <c r="C30" s="2" t="e">
        <f>INDEX('Expectativa IPCA'!$D:$D,MATCH(BASE!$A30,'Expectativa IPCA'!$A:$A,0))</f>
        <v>#VALUE!</v>
      </c>
      <c r="D30" s="2" t="e">
        <f>INDEX(Selic!$D:$D,MATCH(BASE!$A30,Selic!$A:$A,0))</f>
        <v>#VALUE!</v>
      </c>
      <c r="E30" s="2">
        <f>INDEX(IPCA_livres_dessaz!$E:$E,MATCH(BASE!$A30,IPCA_livres_dessaz!$A:$A,0))</f>
        <v>5.5722874593312932</v>
      </c>
      <c r="F30" s="2">
        <f>INDEX(IPCA!$E:$E,MATCH(BASE!$A30,IPCA!$A:$A,0))</f>
        <v>5.0527955141849157</v>
      </c>
      <c r="G30" s="2" t="e">
        <f>INDEX(IPCA_adm_dessaz!$B:$B,MATCH(BASE!$A30,IPCA_adm_dessaz!$A:$A,0))</f>
        <v>#VALUE!</v>
      </c>
      <c r="H30" s="2">
        <f>INDEX(Meta!D:D,MATCH(BASE!$A30,Meta!$A:$A,0))</f>
        <v>4.5</v>
      </c>
      <c r="I30" s="2">
        <f>INDEX(Meta!C:C,MATCH(BASE!$A30,Meta!$A:$A,0))</f>
        <v>4.5</v>
      </c>
      <c r="J30" s="2">
        <f>IF($B$2="XP",INDEX(NUCI!$D:$D,MATCH(BASE_TRI!$A30,NUCI!$A:$A,0)),INDEX(NUCI!$E:$E,MATCH($A30,NUCI!$A:$A,0)))</f>
        <v>5.2441988950276244</v>
      </c>
      <c r="K30" s="2">
        <f>IF($B$2="XP",INDEX(PIB!$G:$G,MATCH(BASE_TRI!$A30,PIB!$A:$A,0)),INDEX(PIB!$H:$H,MATCH($A30,PIB!$A:$A,0)))</f>
        <v>0.232044198895028</v>
      </c>
      <c r="L30" s="2">
        <f>IF($B$2="XP",INDEX(Desemprego!$D:$D,MATCH(BASE_TRI!$A30,Desemprego!$B:$B,0)),INDEX(Desemprego!$F:$F,MATCH($A30,Desemprego!$B:$B,0)))</f>
        <v>1.3420972375690587</v>
      </c>
      <c r="M30" s="2">
        <f>IF($B$2="XP",INDEX(CAGED!$G:$G,MATCH(BASE_TRI!$A30,CAGED!$A:$A,0)),INDEX(CAGED!$I:$I,MATCH($A30,CAGED!$A:$A,0)))</f>
        <v>-0.57052707182320339</v>
      </c>
      <c r="N30" s="2" t="e">
        <f>INDEX('Expectativa Selic'!$D:$D,MATCH(BASE!$A30,'Expectativa Selic'!$A:$A,0))</f>
        <v>#VALUE!</v>
      </c>
      <c r="O30" s="2" t="str">
        <f>INDEX(BRL!$E:$E,MATCH(BASE!$A30,BRL!$A:$A,0))</f>
        <v/>
      </c>
      <c r="P30" s="2">
        <f>INDEX('Primario Ajustado'!$O$9:$O$222,MATCH(BASE!$A30,'Primario Ajustado'!$M$9:$M$222,0))</f>
        <v>8.8418519629893444E-2</v>
      </c>
      <c r="Q30" s="2">
        <f>INDEX(Incerteza!$D:$D,MATCH(BASE!$A30,Incerteza!$A:$A,0))</f>
        <v>-4.97467320261444</v>
      </c>
      <c r="R30" s="2" t="str">
        <f>INDEX('IC-Br'!$H:$H,MATCH($A30,'IC-Br'!$A:$A,0))</f>
        <v/>
      </c>
      <c r="S30" s="2" t="str">
        <f>INDEX('IC-Br Agro'!$H:$H,MATCH($A30,'IC-Br Agro'!$A:$A,0))</f>
        <v/>
      </c>
      <c r="T30" s="2" t="str">
        <f>INDEX('IC-Br Metal'!$H:$H,MATCH($A30,'IC-Br Metal'!$A:$A,0))</f>
        <v/>
      </c>
      <c r="U30" s="2" t="str">
        <f>INDEX('IC-Br Energia'!$H:$H,MATCH($A30,'IC-Br Energia'!$A:$A,0))</f>
        <v/>
      </c>
      <c r="V30" s="2">
        <f>INDEX(Petroleo!$G:$G,MATCH($A30,Petroleo!$B:$B,0))</f>
        <v>2.7201333742815592</v>
      </c>
      <c r="W30" s="2">
        <f>INDEX(ONI!$I:$I,MATCH(BASE!$A30,ONI!$C:$C,0))</f>
        <v>0</v>
      </c>
      <c r="X30" s="2">
        <f>INDEX(ONI!$J:$J,MATCH(BASE!$A30,ONI!$C:$C,0))</f>
        <v>43.560000000000009</v>
      </c>
      <c r="Y30" s="2">
        <f>INDEX(FF!$D:$D,MATCH(BASE!$A30,FF!$B:$B,0))</f>
        <v>0.25</v>
      </c>
      <c r="Z30" s="2">
        <f>INDEX(CDS!$C:$C,MATCH(BASE!$A30,CDS!$A:$A,0))</f>
        <v>131.05219552669553</v>
      </c>
      <c r="AA30" s="2">
        <f>IF($B$2="K",INDEX(PIB!$J:$J,MATCH(BASE!$A30,PIB!$A:$A,0)),INDEX(PIB!$J:$J,MATCH($A30,PIB!$A:$A,0)))</f>
        <v>1.233546476079983</v>
      </c>
      <c r="AB30" s="2">
        <f>IF($B$2="K",INDEX(CAGED!$J:$J,MATCH(BASE!$A30,CAGED!$A:$A,0)),INDEX(CAGED!$J:$J,MATCH($A30,CAGED!$A:$A,0)))</f>
        <v>1.9085711130699679</v>
      </c>
      <c r="AC30" s="13">
        <v>0.4</v>
      </c>
      <c r="AD30" s="13">
        <v>6.5838999999999999</v>
      </c>
      <c r="AE30" s="98">
        <f>(1+INDEX(Aberturas_ADM!$AB:$AB,MATCH(BASE!$A30,Aberturas_ADM!$A:$A,0))/100)^4*100-100</f>
        <v>-0.77049687992676752</v>
      </c>
      <c r="AF30" s="98">
        <f>(1+INDEX(Aberturas_ADM!$Z:$Z,MATCH(BASE!$A30,Aberturas_ADM!$A:$A,0))/100)^4*100-100</f>
        <v>1.830366230311725</v>
      </c>
      <c r="AG30" s="98">
        <f>(1+INDEX(Aberturas_ADM!$AA:$AA,MATCH(BASE!$A30,Aberturas_ADM!$A:$A,0))/100)^4*100-100</f>
        <v>2.341444823304812</v>
      </c>
      <c r="AH30" s="98">
        <f>(1+INDEX(Aberturas_ADM!$AC:$AC,MATCH(BASE!$A30,Aberturas_ADM!$A:$A,0))/100)^4*100-100</f>
        <v>3.5599118970814629</v>
      </c>
      <c r="AI30" s="98">
        <f>(1+INDEX(Aberturas_ADM!$AD:$AD,MATCH(BASE!$A30,Aberturas_ADM!$A:$A,0))/100)^4*100-100</f>
        <v>2.1573912059403568</v>
      </c>
      <c r="AJ30" s="109">
        <v>6.5838999999999999</v>
      </c>
      <c r="AK30" s="2"/>
      <c r="AL30" s="2"/>
      <c r="AM30" s="2"/>
      <c r="AN30" s="2"/>
    </row>
    <row r="31" spans="1:40" x14ac:dyDescent="0.25">
      <c r="A31" s="8">
        <f t="shared" si="0"/>
        <v>40422</v>
      </c>
      <c r="B31" s="56">
        <f t="shared" si="1"/>
        <v>2010.5</v>
      </c>
      <c r="C31" s="2" t="e">
        <f>INDEX('Expectativa IPCA'!$D:$D,MATCH(BASE!$A31,'Expectativa IPCA'!$A:$A,0))</f>
        <v>#VALUE!</v>
      </c>
      <c r="D31" s="2" t="e">
        <f>INDEX(Selic!$D:$D,MATCH(BASE!$A31,Selic!$A:$A,0))</f>
        <v>#VALUE!</v>
      </c>
      <c r="E31" s="2">
        <f>INDEX(IPCA_livres_dessaz!$E:$E,MATCH(BASE!$A31,IPCA_livres_dessaz!$A:$A,0))</f>
        <v>4.3758568455813718</v>
      </c>
      <c r="F31" s="2">
        <f>INDEX(IPCA!$E:$E,MATCH(BASE!$A31,IPCA!$A:$A,0))</f>
        <v>5.4479393637328677</v>
      </c>
      <c r="G31" s="2" t="e">
        <f>INDEX(IPCA_adm_dessaz!$B:$B,MATCH(BASE!$A31,IPCA_adm_dessaz!$A:$A,0))</f>
        <v>#VALUE!</v>
      </c>
      <c r="H31" s="2">
        <f>INDEX(Meta!D:D,MATCH(BASE!$A31,Meta!$A:$A,0))</f>
        <v>4.5</v>
      </c>
      <c r="I31" s="2">
        <f>INDEX(Meta!C:C,MATCH(BASE!$A31,Meta!$A:$A,0))</f>
        <v>4.5</v>
      </c>
      <c r="J31" s="2">
        <f>IF($B$2="XP",INDEX(NUCI!$D:$D,MATCH(BASE_TRI!$A31,NUCI!$A:$A,0)),INDEX(NUCI!$E:$E,MATCH($A31,NUCI!$A:$A,0)))</f>
        <v>5.1049723756905996</v>
      </c>
      <c r="K31" s="2">
        <f>IF($B$2="XP",INDEX(PIB!$G:$G,MATCH(BASE_TRI!$A31,PIB!$A:$A,0)),INDEX(PIB!$H:$H,MATCH($A31,PIB!$A:$A,0)))</f>
        <v>0.38121546961326003</v>
      </c>
      <c r="L31" s="2">
        <f>IF($B$2="XP",INDEX(Desemprego!$D:$D,MATCH(BASE_TRI!$A31,Desemprego!$B:$B,0)),INDEX(Desemprego!$F:$F,MATCH($A31,Desemprego!$B:$B,0)))</f>
        <v>1.6035447513812171</v>
      </c>
      <c r="M31" s="2">
        <f>IF($B$2="XP",INDEX(CAGED!$G:$G,MATCH(BASE_TRI!$A31,CAGED!$A:$A,0)),INDEX(CAGED!$I:$I,MATCH($A31,CAGED!$A:$A,0)))</f>
        <v>-0.16123591160220879</v>
      </c>
      <c r="N31" s="2" t="e">
        <f>INDEX('Expectativa Selic'!$D:$D,MATCH(BASE!$A31,'Expectativa Selic'!$A:$A,0))</f>
        <v>#VALUE!</v>
      </c>
      <c r="O31" s="2" t="str">
        <f>INDEX(BRL!$E:$E,MATCH(BASE!$A31,BRL!$A:$A,0))</f>
        <v/>
      </c>
      <c r="P31" s="2">
        <f>INDEX('Primario Ajustado'!$O$9:$O$222,MATCH(BASE!$A31,'Primario Ajustado'!$M$9:$M$222,0))</f>
        <v>-1.2762082076032799E-2</v>
      </c>
      <c r="Q31" s="2">
        <f>INDEX(Incerteza!$D:$D,MATCH(BASE!$A31,Incerteza!$A:$A,0))</f>
        <v>-7.7080065359477885</v>
      </c>
      <c r="R31" s="2" t="str">
        <f>INDEX('IC-Br'!$H:$H,MATCH($A31,'IC-Br'!$A:$A,0))</f>
        <v/>
      </c>
      <c r="S31" s="2" t="str">
        <f>INDEX('IC-Br Agro'!$H:$H,MATCH($A31,'IC-Br Agro'!$A:$A,0))</f>
        <v/>
      </c>
      <c r="T31" s="2" t="str">
        <f>INDEX('IC-Br Metal'!$H:$H,MATCH($A31,'IC-Br Metal'!$A:$A,0))</f>
        <v/>
      </c>
      <c r="U31" s="2" t="str">
        <f>INDEX('IC-Br Energia'!$H:$H,MATCH($A31,'IC-Br Energia'!$A:$A,0))</f>
        <v/>
      </c>
      <c r="V31" s="2">
        <f>INDEX(Petroleo!$G:$G,MATCH($A31,Petroleo!$B:$B,0))</f>
        <v>-0.14948959979498966</v>
      </c>
      <c r="W31" s="2">
        <f>INDEX(ONI!$I:$I,MATCH(BASE!$A31,ONI!$C:$C,0))</f>
        <v>0</v>
      </c>
      <c r="X31" s="2">
        <f>INDEX(ONI!$J:$J,MATCH(BASE!$A31,ONI!$C:$C,0))</f>
        <v>241.28444444444449</v>
      </c>
      <c r="Y31" s="2">
        <f>INDEX(FF!$D:$D,MATCH(BASE!$A31,FF!$B:$B,0))</f>
        <v>0.25</v>
      </c>
      <c r="Z31" s="2">
        <f>INDEX(CDS!$C:$C,MATCH(BASE!$A31,CDS!$A:$A,0))</f>
        <v>121.8294212121212</v>
      </c>
      <c r="AA31" s="2">
        <f>IF($B$2="K",INDEX(PIB!$J:$J,MATCH(BASE!$A31,PIB!$A:$A,0)),INDEX(PIB!$J:$J,MATCH($A31,PIB!$A:$A,0)))</f>
        <v>0.89216411416996877</v>
      </c>
      <c r="AB31" s="2">
        <f>IF($B$2="K",INDEX(CAGED!$J:$J,MATCH(BASE!$A31,CAGED!$A:$A,0)),INDEX(CAGED!$J:$J,MATCH($A31,CAGED!$A:$A,0)))</f>
        <v>1.7172748765201362</v>
      </c>
      <c r="AC31" s="13">
        <v>0.7</v>
      </c>
      <c r="AD31" s="13">
        <v>6.4398999999999997</v>
      </c>
      <c r="AE31" s="98">
        <f>(1+INDEX(Aberturas_ADM!$AB:$AB,MATCH(BASE!$A31,Aberturas_ADM!$A:$A,0))/100)^4*100-100</f>
        <v>3.5449603786398427</v>
      </c>
      <c r="AF31" s="98">
        <f>(1+INDEX(Aberturas_ADM!$Z:$Z,MATCH(BASE!$A31,Aberturas_ADM!$A:$A,0))/100)^4*100-100</f>
        <v>-2.8078639973288801</v>
      </c>
      <c r="AG31" s="98">
        <f>(1+INDEX(Aberturas_ADM!$AA:$AA,MATCH(BASE!$A31,Aberturas_ADM!$A:$A,0))/100)^4*100-100</f>
        <v>2.8635207050019034</v>
      </c>
      <c r="AH31" s="98">
        <f>(1+INDEX(Aberturas_ADM!$AC:$AC,MATCH(BASE!$A31,Aberturas_ADM!$A:$A,0))/100)^4*100-100</f>
        <v>4.0405206982140101</v>
      </c>
      <c r="AI31" s="98">
        <f>(1+INDEX(Aberturas_ADM!$AD:$AD,MATCH(BASE!$A31,Aberturas_ADM!$A:$A,0))/100)^4*100-100</f>
        <v>2.1976660858302921</v>
      </c>
      <c r="AJ31" s="109">
        <v>6.4398999999999997</v>
      </c>
      <c r="AK31" s="2"/>
      <c r="AL31" s="2"/>
      <c r="AM31" s="2"/>
      <c r="AN31" s="2"/>
    </row>
    <row r="32" spans="1:40" x14ac:dyDescent="0.25">
      <c r="A32" s="8">
        <f t="shared" si="0"/>
        <v>40513</v>
      </c>
      <c r="B32" s="56">
        <f t="shared" si="1"/>
        <v>2010.75</v>
      </c>
      <c r="C32" s="2" t="e">
        <f>INDEX('Expectativa IPCA'!$D:$D,MATCH(BASE!$A32,'Expectativa IPCA'!$A:$A,0))</f>
        <v>#VALUE!</v>
      </c>
      <c r="D32" s="2" t="e">
        <f>INDEX(Selic!$D:$D,MATCH(BASE!$A32,Selic!$A:$A,0))</f>
        <v>#VALUE!</v>
      </c>
      <c r="E32" s="2">
        <f>INDEX(IPCA_livres_dessaz!$E:$E,MATCH(BASE!$A32,IPCA_livres_dessaz!$A:$A,0))</f>
        <v>10.274455919798475</v>
      </c>
      <c r="F32" s="2">
        <f>INDEX(IPCA!$E:$E,MATCH(BASE!$A32,IPCA!$A:$A,0))</f>
        <v>6.9532742362037547</v>
      </c>
      <c r="G32" s="2" t="e">
        <f>INDEX(IPCA_adm_dessaz!$B:$B,MATCH(BASE!$A32,IPCA_adm_dessaz!$A:$A,0))</f>
        <v>#VALUE!</v>
      </c>
      <c r="H32" s="2">
        <f>INDEX(Meta!D:D,MATCH(BASE!$A32,Meta!$A:$A,0))</f>
        <v>4.5</v>
      </c>
      <c r="I32" s="2">
        <f>INDEX(Meta!C:C,MATCH(BASE!$A32,Meta!$A:$A,0))</f>
        <v>4.5</v>
      </c>
      <c r="J32" s="2">
        <f>IF($B$2="XP",INDEX(NUCI!$D:$D,MATCH(BASE_TRI!$A32,NUCI!$A:$A,0)),INDEX(NUCI!$E:$E,MATCH($A32,NUCI!$A:$A,0)))</f>
        <v>4.9657458563535757</v>
      </c>
      <c r="K32" s="2">
        <f>IF($B$2="XP",INDEX(PIB!$G:$G,MATCH(BASE_TRI!$A32,PIB!$A:$A,0)),INDEX(PIB!$H:$H,MATCH($A32,PIB!$A:$A,0)))</f>
        <v>0.77900552486187902</v>
      </c>
      <c r="L32" s="2">
        <f>IF($B$2="XP",INDEX(Desemprego!$D:$D,MATCH(BASE_TRI!$A32,Desemprego!$B:$B,0)),INDEX(Desemprego!$F:$F,MATCH($A32,Desemprego!$B:$B,0)))</f>
        <v>1.7081237569060741</v>
      </c>
      <c r="M32" s="2">
        <f>IF($B$2="XP",INDEX(CAGED!$G:$G,MATCH(BASE_TRI!$A32,CAGED!$A:$A,0)),INDEX(CAGED!$I:$I,MATCH($A32,CAGED!$A:$A,0)))</f>
        <v>0.17363867403314945</v>
      </c>
      <c r="N32" s="2" t="e">
        <f>INDEX('Expectativa Selic'!$D:$D,MATCH(BASE!$A32,'Expectativa Selic'!$A:$A,0))</f>
        <v>#VALUE!</v>
      </c>
      <c r="O32" s="2" t="str">
        <f>INDEX(BRL!$E:$E,MATCH(BASE!$A32,BRL!$A:$A,0))</f>
        <v/>
      </c>
      <c r="P32" s="2">
        <f>INDEX('Primario Ajustado'!$O$9:$O$222,MATCH(BASE!$A32,'Primario Ajustado'!$M$9:$M$222,0))</f>
        <v>0.94646692405825683</v>
      </c>
      <c r="Q32" s="2">
        <f>INDEX(Incerteza!$D:$D,MATCH(BASE!$A32,Incerteza!$A:$A,0))</f>
        <v>-7.5080065359477857</v>
      </c>
      <c r="R32" s="2" t="str">
        <f>INDEX('IC-Br'!$H:$H,MATCH($A32,'IC-Br'!$A:$A,0))</f>
        <v/>
      </c>
      <c r="S32" s="2" t="str">
        <f>INDEX('IC-Br Agro'!$H:$H,MATCH($A32,'IC-Br Agro'!$A:$A,0))</f>
        <v/>
      </c>
      <c r="T32" s="2" t="str">
        <f>INDEX('IC-Br Metal'!$H:$H,MATCH($A32,'IC-Br Metal'!$A:$A,0))</f>
        <v/>
      </c>
      <c r="U32" s="2" t="str">
        <f>INDEX('IC-Br Energia'!$H:$H,MATCH($A32,'IC-Br Energia'!$A:$A,0))</f>
        <v/>
      </c>
      <c r="V32" s="2">
        <f>INDEX(Petroleo!$G:$G,MATCH($A32,Petroleo!$B:$B,0))</f>
        <v>11.951407306014232</v>
      </c>
      <c r="W32" s="2">
        <f>INDEX(ONI!$I:$I,MATCH(BASE!$A32,ONI!$C:$C,0))</f>
        <v>0</v>
      </c>
      <c r="X32" s="2">
        <f>INDEX(ONI!$J:$J,MATCH(BASE!$A32,ONI!$C:$C,0))</f>
        <v>253.87111111111116</v>
      </c>
      <c r="Y32" s="2">
        <f>INDEX(FF!$D:$D,MATCH(BASE!$A32,FF!$B:$B,0))</f>
        <v>0.25</v>
      </c>
      <c r="Z32" s="2">
        <f>INDEX(CDS!$C:$C,MATCH(BASE!$A32,CDS!$A:$A,0))</f>
        <v>105.56333588681849</v>
      </c>
      <c r="AA32" s="2">
        <f>IF($B$2="K",INDEX(PIB!$J:$J,MATCH(BASE!$A32,PIB!$A:$A,0)),INDEX(PIB!$J:$J,MATCH($A32,PIB!$A:$A,0)))</f>
        <v>1.4075737271130428</v>
      </c>
      <c r="AB32" s="2">
        <f>IF($B$2="K",INDEX(CAGED!$J:$J,MATCH(BASE!$A32,CAGED!$A:$A,0)),INDEX(CAGED!$J:$J,MATCH($A32,CAGED!$A:$A,0)))</f>
        <v>1.4660390491897601</v>
      </c>
      <c r="AC32" s="13">
        <v>0.96</v>
      </c>
      <c r="AD32" s="13">
        <v>6.2849000000000004</v>
      </c>
      <c r="AE32" s="98">
        <f>(1+INDEX(Aberturas_ADM!$AB:$AB,MATCH(BASE!$A32,Aberturas_ADM!$A:$A,0))/100)^4*100-100</f>
        <v>3.7121450527653366</v>
      </c>
      <c r="AF32" s="98">
        <f>(1+INDEX(Aberturas_ADM!$Z:$Z,MATCH(BASE!$A32,Aberturas_ADM!$A:$A,0))/100)^4*100-100</f>
        <v>3.901992236640524</v>
      </c>
      <c r="AG32" s="98">
        <f>(1+INDEX(Aberturas_ADM!$AA:$AA,MATCH(BASE!$A32,Aberturas_ADM!$A:$A,0))/100)^4*100-100</f>
        <v>2.2176284241517408</v>
      </c>
      <c r="AH32" s="98">
        <f>(1+INDEX(Aberturas_ADM!$AC:$AC,MATCH(BASE!$A32,Aberturas_ADM!$A:$A,0))/100)^4*100-100</f>
        <v>3.9837665047490276</v>
      </c>
      <c r="AI32" s="98">
        <f>(1+INDEX(Aberturas_ADM!$AD:$AD,MATCH(BASE!$A32,Aberturas_ADM!$A:$A,0))/100)^4*100-100</f>
        <v>4.00289864011107</v>
      </c>
      <c r="AJ32" s="109">
        <v>6.2849000000000004</v>
      </c>
      <c r="AK32" s="2"/>
      <c r="AL32" s="2"/>
      <c r="AM32" s="2"/>
      <c r="AN32" s="2"/>
    </row>
    <row r="33" spans="1:40" x14ac:dyDescent="0.25">
      <c r="A33" s="8">
        <f t="shared" si="0"/>
        <v>40603</v>
      </c>
      <c r="B33" s="56">
        <f t="shared" si="1"/>
        <v>2011</v>
      </c>
      <c r="C33" s="2" t="e">
        <f>INDEX('Expectativa IPCA'!$D:$D,MATCH(BASE!$A33,'Expectativa IPCA'!$A:$A,0))</f>
        <v>#VALUE!</v>
      </c>
      <c r="D33" s="2" t="e">
        <f>INDEX(Selic!$D:$D,MATCH(BASE!$A33,Selic!$A:$A,0))</f>
        <v>#VALUE!</v>
      </c>
      <c r="E33" s="2">
        <f>INDEX(IPCA_livres_dessaz!$E:$E,MATCH(BASE!$A33,IPCA_livres_dessaz!$A:$A,0))</f>
        <v>8.2628798955333149</v>
      </c>
      <c r="F33" s="2">
        <f>INDEX(IPCA!$E:$E,MATCH(BASE!$A33,IPCA!$A:$A,0))</f>
        <v>7.5348322678921553</v>
      </c>
      <c r="G33" s="2" t="e">
        <f>INDEX(IPCA_adm_dessaz!$B:$B,MATCH(BASE!$A33,IPCA_adm_dessaz!$A:$A,0))</f>
        <v>#VALUE!</v>
      </c>
      <c r="H33" s="2">
        <f>INDEX(Meta!D:D,MATCH(BASE!$A33,Meta!$A:$A,0))</f>
        <v>4.5</v>
      </c>
      <c r="I33" s="2">
        <f>INDEX(Meta!C:C,MATCH(BASE!$A33,Meta!$A:$A,0))</f>
        <v>4.5</v>
      </c>
      <c r="J33" s="2">
        <f>IF($B$2="XP",INDEX(NUCI!$D:$D,MATCH(BASE_TRI!$A33,NUCI!$A:$A,0)),INDEX(NUCI!$E:$E,MATCH($A33,NUCI!$A:$A,0)))</f>
        <v>4.2696132596685121</v>
      </c>
      <c r="K33" s="2">
        <f>IF($B$2="XP",INDEX(PIB!$G:$G,MATCH(BASE_TRI!$A33,PIB!$A:$A,0)),INDEX(PIB!$H:$H,MATCH($A33,PIB!$A:$A,0)))</f>
        <v>1.6243093922651901</v>
      </c>
      <c r="L33" s="2">
        <f>IF($B$2="XP",INDEX(Desemprego!$D:$D,MATCH(BASE_TRI!$A33,Desemprego!$B:$B,0)),INDEX(Desemprego!$F:$F,MATCH($A33,Desemprego!$B:$B,0)))</f>
        <v>1.9172817679557985</v>
      </c>
      <c r="M33" s="2">
        <f>IF($B$2="XP",INDEX(CAGED!$G:$G,MATCH(BASE_TRI!$A33,CAGED!$A:$A,0)),INDEX(CAGED!$I:$I,MATCH($A33,CAGED!$A:$A,0)))</f>
        <v>0.58292983425414402</v>
      </c>
      <c r="N33" s="2" t="e">
        <f>INDEX('Expectativa Selic'!$D:$D,MATCH(BASE!$A33,'Expectativa Selic'!$A:$A,0))</f>
        <v>#VALUE!</v>
      </c>
      <c r="O33" s="2" t="str">
        <f>INDEX(BRL!$E:$E,MATCH(BASE!$A33,BRL!$A:$A,0))</f>
        <v/>
      </c>
      <c r="P33" s="2">
        <f>INDEX('Primario Ajustado'!$O$9:$O$222,MATCH(BASE!$A33,'Primario Ajustado'!$M$9:$M$222,0))</f>
        <v>0.5685358456545837</v>
      </c>
      <c r="Q33" s="2">
        <f>INDEX(Incerteza!$D:$D,MATCH(BASE!$A33,Incerteza!$A:$A,0))</f>
        <v>-8.7413398692811342</v>
      </c>
      <c r="R33" s="2" t="str">
        <f>INDEX('IC-Br'!$H:$H,MATCH($A33,'IC-Br'!$A:$A,0))</f>
        <v/>
      </c>
      <c r="S33" s="2" t="str">
        <f>INDEX('IC-Br Agro'!$H:$H,MATCH($A33,'IC-Br Agro'!$A:$A,0))</f>
        <v/>
      </c>
      <c r="T33" s="2" t="str">
        <f>INDEX('IC-Br Metal'!$H:$H,MATCH($A33,'IC-Br Metal'!$A:$A,0))</f>
        <v/>
      </c>
      <c r="U33" s="2" t="str">
        <f>INDEX('IC-Br Energia'!$H:$H,MATCH($A33,'IC-Br Energia'!$A:$A,0))</f>
        <v/>
      </c>
      <c r="V33" s="2">
        <f>INDEX(Petroleo!$G:$G,MATCH($A33,Petroleo!$B:$B,0))</f>
        <v>25.393550359162447</v>
      </c>
      <c r="W33" s="2">
        <f>INDEX(ONI!$I:$I,MATCH(BASE!$A33,ONI!$C:$C,0))</f>
        <v>0</v>
      </c>
      <c r="X33" s="2">
        <f>INDEX(ONI!$J:$J,MATCH(BASE!$A33,ONI!$C:$C,0))</f>
        <v>86.490000000000009</v>
      </c>
      <c r="Y33" s="2">
        <f>INDEX(FF!$D:$D,MATCH(BASE!$A33,FF!$B:$B,0))</f>
        <v>0.25</v>
      </c>
      <c r="Z33" s="2">
        <f>INDEX(CDS!$C:$C,MATCH(BASE!$A33,CDS!$A:$A,0))</f>
        <v>114.02797187715665</v>
      </c>
      <c r="AA33" s="2">
        <f>IF($B$2="K",INDEX(PIB!$J:$J,MATCH(BASE!$A33,PIB!$A:$A,0)),INDEX(PIB!$J:$J,MATCH($A33,PIB!$A:$A,0)))</f>
        <v>1.3657755657799697</v>
      </c>
      <c r="AB33" s="2">
        <f>IF($B$2="K",INDEX(CAGED!$J:$J,MATCH(BASE!$A33,CAGED!$A:$A,0)),INDEX(CAGED!$J:$J,MATCH($A33,CAGED!$A:$A,0)))</f>
        <v>1.4827125033001209</v>
      </c>
      <c r="AC33" s="13">
        <v>1.1599999999999999</v>
      </c>
      <c r="AD33" s="13">
        <v>6.1096000000000004</v>
      </c>
      <c r="AE33" s="98">
        <f>(1+INDEX(Aberturas_ADM!$AB:$AB,MATCH(BASE!$A33,Aberturas_ADM!$A:$A,0))/100)^4*100-100</f>
        <v>10.641724271885835</v>
      </c>
      <c r="AF33" s="98">
        <f>(1+INDEX(Aberturas_ADM!$Z:$Z,MATCH(BASE!$A33,Aberturas_ADM!$A:$A,0))/100)^4*100-100</f>
        <v>2.4222786443876174</v>
      </c>
      <c r="AG33" s="98">
        <f>(1+INDEX(Aberturas_ADM!$AA:$AA,MATCH(BASE!$A33,Aberturas_ADM!$A:$A,0))/100)^4*100-100</f>
        <v>5.4230089391482892</v>
      </c>
      <c r="AH33" s="98">
        <f>(1+INDEX(Aberturas_ADM!$AC:$AC,MATCH(BASE!$A33,Aberturas_ADM!$A:$A,0))/100)^4*100-100</f>
        <v>6.8947077011484339</v>
      </c>
      <c r="AI33" s="98">
        <f>(1+INDEX(Aberturas_ADM!$AD:$AD,MATCH(BASE!$A33,Aberturas_ADM!$A:$A,0))/100)^4*100-100</f>
        <v>9.4723703745291914</v>
      </c>
      <c r="AJ33" s="109">
        <v>6.1096000000000004</v>
      </c>
      <c r="AK33" s="2"/>
      <c r="AL33" s="2"/>
      <c r="AM33" s="2"/>
      <c r="AN33" s="2"/>
    </row>
    <row r="34" spans="1:40" x14ac:dyDescent="0.25">
      <c r="A34" s="8">
        <f t="shared" si="0"/>
        <v>40695</v>
      </c>
      <c r="B34" s="56">
        <f t="shared" si="1"/>
        <v>2011.25</v>
      </c>
      <c r="C34" s="2" t="e">
        <f>INDEX('Expectativa IPCA'!$D:$D,MATCH(BASE!$A34,'Expectativa IPCA'!$A:$A,0))</f>
        <v>#VALUE!</v>
      </c>
      <c r="D34" s="2" t="e">
        <f>INDEX(Selic!$D:$D,MATCH(BASE!$A34,Selic!$A:$A,0))</f>
        <v>#VALUE!</v>
      </c>
      <c r="E34" s="2">
        <f>INDEX(IPCA_livres_dessaz!$E:$E,MATCH(BASE!$A34,IPCA_livres_dessaz!$A:$A,0))</f>
        <v>6.0280950914602727</v>
      </c>
      <c r="F34" s="2">
        <f>INDEX(IPCA!$E:$E,MATCH(BASE!$A34,IPCA!$A:$A,0))</f>
        <v>6.2625866635154903</v>
      </c>
      <c r="G34" s="2" t="e">
        <f>INDEX(IPCA_adm_dessaz!$B:$B,MATCH(BASE!$A34,IPCA_adm_dessaz!$A:$A,0))</f>
        <v>#VALUE!</v>
      </c>
      <c r="H34" s="2">
        <f>INDEX(Meta!D:D,MATCH(BASE!$A34,Meta!$A:$A,0))</f>
        <v>4.5</v>
      </c>
      <c r="I34" s="2">
        <f>INDEX(Meta!C:C,MATCH(BASE!$A34,Meta!$A:$A,0))</f>
        <v>4.5</v>
      </c>
      <c r="J34" s="2">
        <f>IF($B$2="XP",INDEX(NUCI!$D:$D,MATCH(BASE_TRI!$A34,NUCI!$A:$A,0)),INDEX(NUCI!$E:$E,MATCH($A34,NUCI!$A:$A,0)))</f>
        <v>4.1303867403314873</v>
      </c>
      <c r="K34" s="2">
        <f>IF($B$2="XP",INDEX(PIB!$G:$G,MATCH(BASE_TRI!$A34,PIB!$A:$A,0)),INDEX(PIB!$H:$H,MATCH($A34,PIB!$A:$A,0)))</f>
        <v>1.6740331491712701</v>
      </c>
      <c r="L34" s="2">
        <f>IF($B$2="XP",INDEX(Desemprego!$D:$D,MATCH(BASE_TRI!$A34,Desemprego!$B:$B,0)),INDEX(Desemprego!$F:$F,MATCH($A34,Desemprego!$B:$B,0)))</f>
        <v>1.8649922651933648</v>
      </c>
      <c r="M34" s="2">
        <f>IF($B$2="XP",INDEX(CAGED!$G:$G,MATCH(BASE_TRI!$A34,CAGED!$A:$A,0)),INDEX(CAGED!$I:$I,MATCH($A34,CAGED!$A:$A,0)))</f>
        <v>0.80617955801104768</v>
      </c>
      <c r="N34" s="2" t="e">
        <f>INDEX('Expectativa Selic'!$D:$D,MATCH(BASE!$A34,'Expectativa Selic'!$A:$A,0))</f>
        <v>#VALUE!</v>
      </c>
      <c r="O34" s="2" t="str">
        <f>INDEX(BRL!$E:$E,MATCH(BASE!$A34,BRL!$A:$A,0))</f>
        <v/>
      </c>
      <c r="P34" s="2">
        <f>INDEX('Primario Ajustado'!$O$9:$O$222,MATCH(BASE!$A34,'Primario Ajustado'!$M$9:$M$222,0))</f>
        <v>0.81959243669713211</v>
      </c>
      <c r="Q34" s="2">
        <f>INDEX(Incerteza!$D:$D,MATCH(BASE!$A34,Incerteza!$A:$A,0))</f>
        <v>-9.5413398692811313</v>
      </c>
      <c r="R34" s="2" t="str">
        <f>INDEX('IC-Br'!$H:$H,MATCH($A34,'IC-Br'!$A:$A,0))</f>
        <v/>
      </c>
      <c r="S34" s="2" t="str">
        <f>INDEX('IC-Br Agro'!$H:$H,MATCH($A34,'IC-Br Agro'!$A:$A,0))</f>
        <v/>
      </c>
      <c r="T34" s="2" t="str">
        <f>INDEX('IC-Br Metal'!$H:$H,MATCH($A34,'IC-Br Metal'!$A:$A,0))</f>
        <v/>
      </c>
      <c r="U34" s="2" t="str">
        <f>INDEX('IC-Br Energia'!$H:$H,MATCH($A34,'IC-Br Energia'!$A:$A,0))</f>
        <v/>
      </c>
      <c r="V34" s="2">
        <f>INDEX(Petroleo!$G:$G,MATCH($A34,Petroleo!$B:$B,0))</f>
        <v>8.3186056432445525</v>
      </c>
      <c r="W34" s="2">
        <f>INDEX(ONI!$I:$I,MATCH(BASE!$A34,ONI!$C:$C,0))</f>
        <v>0</v>
      </c>
      <c r="X34" s="2">
        <f>INDEX(ONI!$J:$J,MATCH(BASE!$A34,ONI!$C:$C,0))</f>
        <v>19.360000000000003</v>
      </c>
      <c r="Y34" s="2">
        <f>INDEX(FF!$D:$D,MATCH(BASE!$A34,FF!$B:$B,0))</f>
        <v>0.25</v>
      </c>
      <c r="Z34" s="2">
        <f>INDEX(CDS!$C:$C,MATCH(BASE!$A34,CDS!$A:$A,0))</f>
        <v>108.12043636363637</v>
      </c>
      <c r="AA34" s="2">
        <f>IF($B$2="K",INDEX(PIB!$J:$J,MATCH(BASE!$A34,PIB!$A:$A,0)),INDEX(PIB!$J:$J,MATCH($A34,PIB!$A:$A,0)))</f>
        <v>0.97010294463402147</v>
      </c>
      <c r="AB34" s="2">
        <f>IF($B$2="K",INDEX(CAGED!$J:$J,MATCH(BASE!$A34,CAGED!$A:$A,0)),INDEX(CAGED!$J:$J,MATCH($A34,CAGED!$A:$A,0)))</f>
        <v>1.4591510185699264</v>
      </c>
      <c r="AC34" s="13">
        <v>1.27</v>
      </c>
      <c r="AD34" s="13">
        <v>5.9044999999999996</v>
      </c>
      <c r="AE34" s="98">
        <f>(1+INDEX(Aberturas_ADM!$AB:$AB,MATCH(BASE!$A34,Aberturas_ADM!$A:$A,0))/100)^4*100-100</f>
        <v>17.175253264507191</v>
      </c>
      <c r="AF34" s="98">
        <f>(1+INDEX(Aberturas_ADM!$Z:$Z,MATCH(BASE!$A34,Aberturas_ADM!$A:$A,0))/100)^4*100-100</f>
        <v>3.2447520632491234</v>
      </c>
      <c r="AG34" s="98">
        <f>(1+INDEX(Aberturas_ADM!$AA:$AA,MATCH(BASE!$A34,Aberturas_ADM!$A:$A,0))/100)^4*100-100</f>
        <v>6.4476341406535056</v>
      </c>
      <c r="AH34" s="98">
        <f>(1+INDEX(Aberturas_ADM!$AC:$AC,MATCH(BASE!$A34,Aberturas_ADM!$A:$A,0))/100)^4*100-100</f>
        <v>6.9620978503428574</v>
      </c>
      <c r="AI34" s="98">
        <f>(1+INDEX(Aberturas_ADM!$AD:$AD,MATCH(BASE!$A34,Aberturas_ADM!$A:$A,0))/100)^4*100-100</f>
        <v>5.167920094074546</v>
      </c>
      <c r="AJ34" s="109">
        <v>5.9044999999999996</v>
      </c>
      <c r="AK34" s="2"/>
      <c r="AL34" s="2"/>
      <c r="AM34" s="2"/>
      <c r="AN34" s="2"/>
    </row>
    <row r="35" spans="1:40" x14ac:dyDescent="0.25">
      <c r="A35" s="8">
        <f t="shared" si="0"/>
        <v>40787</v>
      </c>
      <c r="B35" s="56">
        <f t="shared" si="1"/>
        <v>2011.5</v>
      </c>
      <c r="C35" s="2" t="e">
        <f>INDEX('Expectativa IPCA'!$D:$D,MATCH(BASE!$A35,'Expectativa IPCA'!$A:$A,0))</f>
        <v>#VALUE!</v>
      </c>
      <c r="D35" s="2" t="e">
        <f>INDEX(Selic!$D:$D,MATCH(BASE!$A35,Selic!$A:$A,0))</f>
        <v>#VALUE!</v>
      </c>
      <c r="E35" s="2">
        <f>INDEX(IPCA_livres_dessaz!$E:$E,MATCH(BASE!$A35,IPCA_livres_dessaz!$A:$A,0))</f>
        <v>6.5676761355225377</v>
      </c>
      <c r="F35" s="2">
        <f>INDEX(IPCA!$E:$E,MATCH(BASE!$A35,IPCA!$A:$A,0))</f>
        <v>6.032608297299058</v>
      </c>
      <c r="G35" s="2" t="e">
        <f>INDEX(IPCA_adm_dessaz!$B:$B,MATCH(BASE!$A35,IPCA_adm_dessaz!$A:$A,0))</f>
        <v>#VALUE!</v>
      </c>
      <c r="H35" s="2">
        <f>INDEX(Meta!D:D,MATCH(BASE!$A35,Meta!$A:$A,0))</f>
        <v>4.5</v>
      </c>
      <c r="I35" s="2">
        <f>INDEX(Meta!C:C,MATCH(BASE!$A35,Meta!$A:$A,0))</f>
        <v>4.5</v>
      </c>
      <c r="J35" s="2">
        <f>IF($B$2="XP",INDEX(NUCI!$D:$D,MATCH(BASE_TRI!$A35,NUCI!$A:$A,0)),INDEX(NUCI!$E:$E,MATCH($A35,NUCI!$A:$A,0)))</f>
        <v>2.8773480662983277</v>
      </c>
      <c r="K35" s="2">
        <f>IF($B$2="XP",INDEX(PIB!$G:$G,MATCH(BASE_TRI!$A35,PIB!$A:$A,0)),INDEX(PIB!$H:$H,MATCH($A35,PIB!$A:$A,0)))</f>
        <v>0.58011049723757002</v>
      </c>
      <c r="L35" s="2">
        <f>IF($B$2="XP",INDEX(Desemprego!$D:$D,MATCH(BASE_TRI!$A35,Desemprego!$B:$B,0)),INDEX(Desemprego!$F:$F,MATCH($A35,Desemprego!$B:$B,0)))</f>
        <v>1.7081237569060741</v>
      </c>
      <c r="M35" s="2">
        <f>IF($B$2="XP",INDEX(CAGED!$G:$G,MATCH(BASE_TRI!$A35,CAGED!$A:$A,0)),INDEX(CAGED!$I:$I,MATCH($A35,CAGED!$A:$A,0)))</f>
        <v>0.99222099447513856</v>
      </c>
      <c r="N35" s="2" t="e">
        <f>INDEX('Expectativa Selic'!$D:$D,MATCH(BASE!$A35,'Expectativa Selic'!$A:$A,0))</f>
        <v>#VALUE!</v>
      </c>
      <c r="O35" s="2" t="str">
        <f>INDEX(BRL!$E:$E,MATCH(BASE!$A35,BRL!$A:$A,0))</f>
        <v/>
      </c>
      <c r="P35" s="2">
        <f>INDEX('Primario Ajustado'!$O$9:$O$222,MATCH(BASE!$A35,'Primario Ajustado'!$M$9:$M$222,0))</f>
        <v>1.2771619138040415</v>
      </c>
      <c r="Q35" s="2">
        <f>INDEX(Incerteza!$D:$D,MATCH(BASE!$A35,Incerteza!$A:$A,0))</f>
        <v>-7.4673202614462753E-2</v>
      </c>
      <c r="R35" s="2" t="str">
        <f>INDEX('IC-Br'!$H:$H,MATCH($A35,'IC-Br'!$A:$A,0))</f>
        <v/>
      </c>
      <c r="S35" s="2" t="str">
        <f>INDEX('IC-Br Agro'!$H:$H,MATCH($A35,'IC-Br Agro'!$A:$A,0))</f>
        <v/>
      </c>
      <c r="T35" s="2" t="str">
        <f>INDEX('IC-Br Metal'!$H:$H,MATCH($A35,'IC-Br Metal'!$A:$A,0))</f>
        <v/>
      </c>
      <c r="U35" s="2" t="str">
        <f>INDEX('IC-Br Energia'!$H:$H,MATCH($A35,'IC-Br Energia'!$A:$A,0))</f>
        <v/>
      </c>
      <c r="V35" s="2">
        <f>INDEX(Petroleo!$G:$G,MATCH($A35,Petroleo!$B:$B,0))</f>
        <v>-4.9651175874873275</v>
      </c>
      <c r="W35" s="2">
        <f>INDEX(ONI!$I:$I,MATCH(BASE!$A35,ONI!$C:$C,0))</f>
        <v>0</v>
      </c>
      <c r="X35" s="2">
        <f>INDEX(ONI!$J:$J,MATCH(BASE!$A35,ONI!$C:$C,0))</f>
        <v>68.890000000000015</v>
      </c>
      <c r="Y35" s="2">
        <f>INDEX(FF!$D:$D,MATCH(BASE!$A35,FF!$B:$B,0))</f>
        <v>0.25</v>
      </c>
      <c r="Z35" s="2">
        <f>INDEX(CDS!$C:$C,MATCH(BASE!$A35,CDS!$A:$A,0))</f>
        <v>144.50904435660956</v>
      </c>
      <c r="AA35" s="2">
        <f>IF($B$2="K",INDEX(PIB!$J:$J,MATCH(BASE!$A35,PIB!$A:$A,0)),INDEX(PIB!$J:$J,MATCH($A35,PIB!$A:$A,0)))</f>
        <v>-0.2064142023249893</v>
      </c>
      <c r="AB35" s="2">
        <f>IF($B$2="K",INDEX(CAGED!$J:$J,MATCH(BASE!$A35,CAGED!$A:$A,0)),INDEX(CAGED!$J:$J,MATCH($A35,CAGED!$A:$A,0)))</f>
        <v>1.0635875864100086</v>
      </c>
      <c r="AC35" s="13">
        <v>0.91</v>
      </c>
      <c r="AD35" s="13">
        <v>5.6835000000000004</v>
      </c>
      <c r="AE35" s="98">
        <f>(1+INDEX(Aberturas_ADM!$AB:$AB,MATCH(BASE!$A35,Aberturas_ADM!$A:$A,0))/100)^4*100-100</f>
        <v>4.492317705584739</v>
      </c>
      <c r="AF35" s="98">
        <f>(1+INDEX(Aberturas_ADM!$Z:$Z,MATCH(BASE!$A35,Aberturas_ADM!$A:$A,0))/100)^4*100-100</f>
        <v>1.7211896093320291</v>
      </c>
      <c r="AG35" s="98">
        <f>(1+INDEX(Aberturas_ADM!$AA:$AA,MATCH(BASE!$A35,Aberturas_ADM!$A:$A,0))/100)^4*100-100</f>
        <v>-1.3210421251041709</v>
      </c>
      <c r="AH35" s="98">
        <f>(1+INDEX(Aberturas_ADM!$AC:$AC,MATCH(BASE!$A35,Aberturas_ADM!$A:$A,0))/100)^4*100-100</f>
        <v>7.0640552718908225</v>
      </c>
      <c r="AI35" s="98">
        <f>(1+INDEX(Aberturas_ADM!$AD:$AD,MATCH(BASE!$A35,Aberturas_ADM!$A:$A,0))/100)^4*100-100</f>
        <v>3.9063769569079199</v>
      </c>
      <c r="AJ35" s="109">
        <v>5.6835000000000004</v>
      </c>
      <c r="AK35" s="2"/>
      <c r="AL35" s="2"/>
      <c r="AM35" s="2"/>
      <c r="AN35" s="2"/>
    </row>
    <row r="36" spans="1:40" x14ac:dyDescent="0.25">
      <c r="A36" s="8">
        <f t="shared" si="0"/>
        <v>40878</v>
      </c>
      <c r="B36" s="56">
        <f t="shared" si="1"/>
        <v>2011.75</v>
      </c>
      <c r="C36" s="2" t="e">
        <f>INDEX('Expectativa IPCA'!$D:$D,MATCH(BASE!$A36,'Expectativa IPCA'!$A:$A,0))</f>
        <v>#VALUE!</v>
      </c>
      <c r="D36" s="2" t="e">
        <f>INDEX(Selic!$D:$D,MATCH(BASE!$A36,Selic!$A:$A,0))</f>
        <v>#VALUE!</v>
      </c>
      <c r="E36" s="2">
        <f>INDEX(IPCA_livres_dessaz!$E:$E,MATCH(BASE!$A36,IPCA_livres_dessaz!$A:$A,0))</f>
        <v>5.578819947632252</v>
      </c>
      <c r="F36" s="2">
        <f>INDEX(IPCA!$E:$E,MATCH(BASE!$A36,IPCA!$A:$A,0))</f>
        <v>5.249360531411984</v>
      </c>
      <c r="G36" s="2" t="e">
        <f>INDEX(IPCA_adm_dessaz!$B:$B,MATCH(BASE!$A36,IPCA_adm_dessaz!$A:$A,0))</f>
        <v>#VALUE!</v>
      </c>
      <c r="H36" s="2">
        <f>INDEX(Meta!D:D,MATCH(BASE!$A36,Meta!$A:$A,0))</f>
        <v>4.5</v>
      </c>
      <c r="I36" s="2">
        <f>INDEX(Meta!C:C,MATCH(BASE!$A36,Meta!$A:$A,0))</f>
        <v>4.5</v>
      </c>
      <c r="J36" s="2">
        <f>IF($B$2="XP",INDEX(NUCI!$D:$D,MATCH(BASE_TRI!$A36,NUCI!$A:$A,0)),INDEX(NUCI!$E:$E,MATCH($A36,NUCI!$A:$A,0)))</f>
        <v>2.1812154696132611</v>
      </c>
      <c r="K36" s="2">
        <f>IF($B$2="XP",INDEX(PIB!$G:$G,MATCH(BASE_TRI!$A36,PIB!$A:$A,0)),INDEX(PIB!$H:$H,MATCH($A36,PIB!$A:$A,0)))</f>
        <v>0.97790055248618901</v>
      </c>
      <c r="L36" s="2">
        <f>IF($B$2="XP",INDEX(Desemprego!$D:$D,MATCH(BASE_TRI!$A36,Desemprego!$B:$B,0)),INDEX(Desemprego!$F:$F,MATCH($A36,Desemprego!$B:$B,0)))</f>
        <v>1.8649922651933648</v>
      </c>
      <c r="M36" s="2">
        <f>IF($B$2="XP",INDEX(CAGED!$G:$G,MATCH(BASE_TRI!$A36,CAGED!$A:$A,0)),INDEX(CAGED!$I:$I,MATCH($A36,CAGED!$A:$A,0)))</f>
        <v>1.0294292817679507</v>
      </c>
      <c r="N36" s="2" t="e">
        <f>INDEX('Expectativa Selic'!$D:$D,MATCH(BASE!$A36,'Expectativa Selic'!$A:$A,0))</f>
        <v>#VALUE!</v>
      </c>
      <c r="O36" s="2" t="str">
        <f>INDEX(BRL!$E:$E,MATCH(BASE!$A36,BRL!$A:$A,0))</f>
        <v/>
      </c>
      <c r="P36" s="2">
        <f>INDEX('Primario Ajustado'!$O$9:$O$222,MATCH(BASE!$A36,'Primario Ajustado'!$M$9:$M$222,0))</f>
        <v>0.49760530355880905</v>
      </c>
      <c r="Q36" s="2">
        <f>INDEX(Incerteza!$D:$D,MATCH(BASE!$A36,Incerteza!$A:$A,0))</f>
        <v>0.45866013071886869</v>
      </c>
      <c r="R36" s="2" t="str">
        <f>INDEX('IC-Br'!$H:$H,MATCH($A36,'IC-Br'!$A:$A,0))</f>
        <v/>
      </c>
      <c r="S36" s="2" t="str">
        <f>INDEX('IC-Br Agro'!$H:$H,MATCH($A36,'IC-Br Agro'!$A:$A,0))</f>
        <v/>
      </c>
      <c r="T36" s="2" t="str">
        <f>INDEX('IC-Br Metal'!$H:$H,MATCH($A36,'IC-Br Metal'!$A:$A,0))</f>
        <v/>
      </c>
      <c r="U36" s="2" t="str">
        <f>INDEX('IC-Br Energia'!$H:$H,MATCH($A36,'IC-Br Energia'!$A:$A,0))</f>
        <v/>
      </c>
      <c r="V36" s="2">
        <f>INDEX(Petroleo!$G:$G,MATCH($A36,Petroleo!$B:$B,0))</f>
        <v>-2.986709291655572</v>
      </c>
      <c r="W36" s="2">
        <f>INDEX(ONI!$I:$I,MATCH(BASE!$A36,ONI!$C:$C,0))</f>
        <v>0</v>
      </c>
      <c r="X36" s="2">
        <f>INDEX(ONI!$J:$J,MATCH(BASE!$A36,ONI!$C:$C,0))</f>
        <v>106.77777777777779</v>
      </c>
      <c r="Y36" s="2">
        <f>INDEX(FF!$D:$D,MATCH(BASE!$A36,FF!$B:$B,0))</f>
        <v>0.25</v>
      </c>
      <c r="Z36" s="2">
        <f>INDEX(CDS!$C:$C,MATCH(BASE!$A36,CDS!$A:$A,0))</f>
        <v>163.64987662337663</v>
      </c>
      <c r="AA36" s="2">
        <f>IF($B$2="K",INDEX(PIB!$J:$J,MATCH(BASE!$A36,PIB!$A:$A,0)),INDEX(PIB!$J:$J,MATCH($A36,PIB!$A:$A,0)))</f>
        <v>0.85553410831193943</v>
      </c>
      <c r="AB36" s="2">
        <f>IF($B$2="K",INDEX(CAGED!$J:$J,MATCH(BASE!$A36,CAGED!$A:$A,0)),INDEX(CAGED!$J:$J,MATCH($A36,CAGED!$A:$A,0)))</f>
        <v>0.88697660683010326</v>
      </c>
      <c r="AC36" s="13">
        <v>0.62</v>
      </c>
      <c r="AD36" s="13">
        <v>5.4596999999999998</v>
      </c>
      <c r="AE36" s="98">
        <f>(1+INDEX(Aberturas_ADM!$AB:$AB,MATCH(BASE!$A36,Aberturas_ADM!$A:$A,0))/100)^4*100-100</f>
        <v>-4.3225779446639478</v>
      </c>
      <c r="AF36" s="98">
        <f>(1+INDEX(Aberturas_ADM!$Z:$Z,MATCH(BASE!$A36,Aberturas_ADM!$A:$A,0))/100)^4*100-100</f>
        <v>-5.6489544837418748E-2</v>
      </c>
      <c r="AG36" s="98">
        <f>(1+INDEX(Aberturas_ADM!$AA:$AA,MATCH(BASE!$A36,Aberturas_ADM!$A:$A,0))/100)^4*100-100</f>
        <v>6.1746514896331632</v>
      </c>
      <c r="AH36" s="98">
        <f>(1+INDEX(Aberturas_ADM!$AC:$AC,MATCH(BASE!$A36,Aberturas_ADM!$A:$A,0))/100)^4*100-100</f>
        <v>6.8435901887302606</v>
      </c>
      <c r="AI36" s="98">
        <f>(1+INDEX(Aberturas_ADM!$AD:$AD,MATCH(BASE!$A36,Aberturas_ADM!$A:$A,0))/100)^4*100-100</f>
        <v>3.9379707344032227</v>
      </c>
      <c r="AJ36" s="109">
        <v>5.4596999999999998</v>
      </c>
      <c r="AK36" s="2"/>
      <c r="AL36" s="2"/>
      <c r="AM36" s="2"/>
      <c r="AN36" s="2"/>
    </row>
    <row r="37" spans="1:40" x14ac:dyDescent="0.25">
      <c r="A37" s="8">
        <f t="shared" si="0"/>
        <v>40969</v>
      </c>
      <c r="B37" s="56">
        <f t="shared" si="1"/>
        <v>2012</v>
      </c>
      <c r="C37" s="2" t="e">
        <f>INDEX('Expectativa IPCA'!$D:$D,MATCH(BASE!$A37,'Expectativa IPCA'!$A:$A,0))</f>
        <v>#VALUE!</v>
      </c>
      <c r="D37" s="2" t="e">
        <f>INDEX(Selic!$D:$D,MATCH(BASE!$A37,Selic!$A:$A,0))</f>
        <v>#VALUE!</v>
      </c>
      <c r="E37" s="2">
        <f>INDEX(IPCA_livres_dessaz!$E:$E,MATCH(BASE!$A37,IPCA_livres_dessaz!$A:$A,0))</f>
        <v>3.6180068658924425</v>
      </c>
      <c r="F37" s="2">
        <f>INDEX(IPCA!$E:$E,MATCH(BASE!$A37,IPCA!$A:$A,0))</f>
        <v>5.107134401099489</v>
      </c>
      <c r="G37" s="2" t="e">
        <f>INDEX(IPCA_adm_dessaz!$B:$B,MATCH(BASE!$A37,IPCA_adm_dessaz!$A:$A,0))</f>
        <v>#VALUE!</v>
      </c>
      <c r="H37" s="2">
        <f>INDEX(Meta!D:D,MATCH(BASE!$A37,Meta!$A:$A,0))</f>
        <v>4.5</v>
      </c>
      <c r="I37" s="2">
        <f>INDEX(Meta!C:C,MATCH(BASE!$A37,Meta!$A:$A,0))</f>
        <v>4.5</v>
      </c>
      <c r="J37" s="2">
        <f>IF($B$2="XP",INDEX(NUCI!$D:$D,MATCH(BASE_TRI!$A37,NUCI!$A:$A,0)),INDEX(NUCI!$E:$E,MATCH($A37,NUCI!$A:$A,0)))</f>
        <v>2.7381215469613291</v>
      </c>
      <c r="K37" s="2">
        <f>IF($B$2="XP",INDEX(PIB!$G:$G,MATCH(BASE_TRI!$A37,PIB!$A:$A,0)),INDEX(PIB!$H:$H,MATCH($A37,PIB!$A:$A,0)))</f>
        <v>-1.1104972375690501</v>
      </c>
      <c r="L37" s="2">
        <f>IF($B$2="XP",INDEX(Desemprego!$D:$D,MATCH(BASE_TRI!$A37,Desemprego!$B:$B,0)),INDEX(Desemprego!$F:$F,MATCH($A37,Desemprego!$B:$B,0)))</f>
        <v>1.5512552486187832</v>
      </c>
      <c r="M37" s="2">
        <f>IF($B$2="XP",INDEX(CAGED!$G:$G,MATCH(BASE_TRI!$A37,CAGED!$A:$A,0)),INDEX(CAGED!$I:$I,MATCH($A37,CAGED!$A:$A,0)))</f>
        <v>1.1410541436464099</v>
      </c>
      <c r="N37" s="2" t="e">
        <f>INDEX('Expectativa Selic'!$D:$D,MATCH(BASE!$A37,'Expectativa Selic'!$A:$A,0))</f>
        <v>#VALUE!</v>
      </c>
      <c r="O37" s="2" t="str">
        <f>INDEX(BRL!$E:$E,MATCH(BASE!$A37,BRL!$A:$A,0))</f>
        <v/>
      </c>
      <c r="P37" s="2">
        <f>INDEX('Primario Ajustado'!$O$9:$O$222,MATCH(BASE!$A37,'Primario Ajustado'!$M$9:$M$222,0))</f>
        <v>1.1162476697045227</v>
      </c>
      <c r="Q37" s="2">
        <f>INDEX(Incerteza!$D:$D,MATCH(BASE!$A37,Incerteza!$A:$A,0))</f>
        <v>-7.1413398692811114</v>
      </c>
      <c r="R37" s="2" t="str">
        <f>INDEX('IC-Br'!$H:$H,MATCH($A37,'IC-Br'!$A:$A,0))</f>
        <v/>
      </c>
      <c r="S37" s="2" t="str">
        <f>INDEX('IC-Br Agro'!$H:$H,MATCH($A37,'IC-Br Agro'!$A:$A,0))</f>
        <v/>
      </c>
      <c r="T37" s="2" t="str">
        <f>INDEX('IC-Br Metal'!$H:$H,MATCH($A37,'IC-Br Metal'!$A:$A,0))</f>
        <v/>
      </c>
      <c r="U37" s="2" t="str">
        <f>INDEX('IC-Br Energia'!$H:$H,MATCH($A37,'IC-Br Energia'!$A:$A,0))</f>
        <v/>
      </c>
      <c r="V37" s="2">
        <f>INDEX(Petroleo!$G:$G,MATCH($A37,Petroleo!$B:$B,0))</f>
        <v>8.5921767254531005</v>
      </c>
      <c r="W37" s="2">
        <f>INDEX(ONI!$I:$I,MATCH(BASE!$A37,ONI!$C:$C,0))</f>
        <v>0</v>
      </c>
      <c r="X37" s="2">
        <f>INDEX(ONI!$J:$J,MATCH(BASE!$A37,ONI!$C:$C,0))</f>
        <v>34.809999999999995</v>
      </c>
      <c r="Y37" s="2">
        <f>INDEX(FF!$D:$D,MATCH(BASE!$A37,FF!$B:$B,0))</f>
        <v>0.25</v>
      </c>
      <c r="Z37" s="2">
        <f>INDEX(CDS!$C:$C,MATCH(BASE!$A37,CDS!$A:$A,0))</f>
        <v>139.57421789321788</v>
      </c>
      <c r="AA37" s="2">
        <f>IF($B$2="K",INDEX(PIB!$J:$J,MATCH(BASE!$A37,PIB!$A:$A,0)),INDEX(PIB!$J:$J,MATCH($A37,PIB!$A:$A,0)))</f>
        <v>-1.3625901543389496</v>
      </c>
      <c r="AB37" s="2">
        <f>IF($B$2="K",INDEX(CAGED!$J:$J,MATCH(BASE!$A37,CAGED!$A:$A,0)),INDEX(CAGED!$J:$J,MATCH($A37,CAGED!$A:$A,0)))</f>
        <v>0.91358262471992191</v>
      </c>
      <c r="AC37" s="13">
        <v>0.82</v>
      </c>
      <c r="AD37" s="13">
        <v>5.2633999999999999</v>
      </c>
      <c r="AE37" s="98">
        <f>(1+INDEX(Aberturas_ADM!$AB:$AB,MATCH(BASE!$A37,Aberturas_ADM!$A:$A,0))/100)^4*100-100</f>
        <v>-3.9818128188948094</v>
      </c>
      <c r="AF37" s="98">
        <f>(1+INDEX(Aberturas_ADM!$Z:$Z,MATCH(BASE!$A37,Aberturas_ADM!$A:$A,0))/100)^4*100-100</f>
        <v>5.8976115014335591</v>
      </c>
      <c r="AG37" s="98">
        <f>(1+INDEX(Aberturas_ADM!$AA:$AA,MATCH(BASE!$A37,Aberturas_ADM!$A:$A,0))/100)^4*100-100</f>
        <v>4.4349933945782425</v>
      </c>
      <c r="AH37" s="98">
        <f>(1+INDEX(Aberturas_ADM!$AC:$AC,MATCH(BASE!$A37,Aberturas_ADM!$A:$A,0))/100)^4*100-100</f>
        <v>6.0339523840898863</v>
      </c>
      <c r="AI37" s="98">
        <f>(1+INDEX(Aberturas_ADM!$AD:$AD,MATCH(BASE!$A37,Aberturas_ADM!$A:$A,0))/100)^4*100-100</f>
        <v>4.3422349414149295</v>
      </c>
      <c r="AJ37" s="109">
        <v>5.2633999999999999</v>
      </c>
      <c r="AK37" s="2"/>
      <c r="AL37" s="2"/>
      <c r="AM37" s="2"/>
      <c r="AN37" s="2"/>
    </row>
    <row r="38" spans="1:40" x14ac:dyDescent="0.25">
      <c r="A38" s="8">
        <f t="shared" si="0"/>
        <v>41061</v>
      </c>
      <c r="B38" s="56">
        <f t="shared" si="1"/>
        <v>2012.25</v>
      </c>
      <c r="C38" s="2" t="e">
        <f>INDEX('Expectativa IPCA'!$D:$D,MATCH(BASE!$A38,'Expectativa IPCA'!$A:$A,0))</f>
        <v>#VALUE!</v>
      </c>
      <c r="D38" s="2" t="e">
        <f>INDEX(Selic!$D:$D,MATCH(BASE!$A38,Selic!$A:$A,0))</f>
        <v>#VALUE!</v>
      </c>
      <c r="E38" s="2">
        <f>INDEX(IPCA_livres_dessaz!$E:$E,MATCH(BASE!$A38,IPCA_livres_dessaz!$A:$A,0))</f>
        <v>5.4801818236692057</v>
      </c>
      <c r="F38" s="2">
        <f>INDEX(IPCA!$E:$E,MATCH(BASE!$A38,IPCA!$A:$A,0))</f>
        <v>5.375188197216052</v>
      </c>
      <c r="G38" s="2" t="e">
        <f>INDEX(IPCA_adm_dessaz!$B:$B,MATCH(BASE!$A38,IPCA_adm_dessaz!$A:$A,0))</f>
        <v>#VALUE!</v>
      </c>
      <c r="H38" s="2">
        <f>INDEX(Meta!D:D,MATCH(BASE!$A38,Meta!$A:$A,0))</f>
        <v>4.5</v>
      </c>
      <c r="I38" s="2">
        <f>INDEX(Meta!C:C,MATCH(BASE!$A38,Meta!$A:$A,0))</f>
        <v>4.5</v>
      </c>
      <c r="J38" s="2">
        <f>IF($B$2="XP",INDEX(NUCI!$D:$D,MATCH(BASE_TRI!$A38,NUCI!$A:$A,0)),INDEX(NUCI!$E:$E,MATCH($A38,NUCI!$A:$A,0)))</f>
        <v>2.4596685082872951</v>
      </c>
      <c r="K38" s="2">
        <f>IF($B$2="XP",INDEX(PIB!$G:$G,MATCH(BASE_TRI!$A38,PIB!$A:$A,0)),INDEX(PIB!$H:$H,MATCH($A38,PIB!$A:$A,0)))</f>
        <v>0.232044198895028</v>
      </c>
      <c r="L38" s="2">
        <f>IF($B$2="XP",INDEX(Desemprego!$D:$D,MATCH(BASE_TRI!$A38,Desemprego!$B:$B,0)),INDEX(Desemprego!$F:$F,MATCH($A38,Desemprego!$B:$B,0)))</f>
        <v>1.6558342541436402</v>
      </c>
      <c r="M38" s="2">
        <f>IF($B$2="XP",INDEX(CAGED!$G:$G,MATCH(BASE_TRI!$A38,CAGED!$A:$A,0)),INDEX(CAGED!$I:$I,MATCH($A38,CAGED!$A:$A,0)))</f>
        <v>1.1782624309392218</v>
      </c>
      <c r="N38" s="2" t="e">
        <f>INDEX('Expectativa Selic'!$D:$D,MATCH(BASE!$A38,'Expectativa Selic'!$A:$A,0))</f>
        <v>#VALUE!</v>
      </c>
      <c r="O38" s="2" t="str">
        <f>INDEX(BRL!$E:$E,MATCH(BASE!$A38,BRL!$A:$A,0))</f>
        <v/>
      </c>
      <c r="P38" s="2">
        <f>INDEX('Primario Ajustado'!$O$9:$O$222,MATCH(BASE!$A38,'Primario Ajustado'!$M$9:$M$222,0))</f>
        <v>0.19301090813961741</v>
      </c>
      <c r="Q38" s="2">
        <f>INDEX(Incerteza!$D:$D,MATCH(BASE!$A38,Incerteza!$A:$A,0))</f>
        <v>-3.6080065359477942</v>
      </c>
      <c r="R38" s="2" t="str">
        <f>INDEX('IC-Br'!$H:$H,MATCH($A38,'IC-Br'!$A:$A,0))</f>
        <v/>
      </c>
      <c r="S38" s="2" t="str">
        <f>INDEX('IC-Br Agro'!$H:$H,MATCH($A38,'IC-Br Agro'!$A:$A,0))</f>
        <v/>
      </c>
      <c r="T38" s="2" t="str">
        <f>INDEX('IC-Br Metal'!$H:$H,MATCH($A38,'IC-Br Metal'!$A:$A,0))</f>
        <v/>
      </c>
      <c r="U38" s="2" t="str">
        <f>INDEX('IC-Br Energia'!$H:$H,MATCH($A38,'IC-Br Energia'!$A:$A,0))</f>
        <v/>
      </c>
      <c r="V38" s="2">
        <f>INDEX(Petroleo!$G:$G,MATCH($A38,Petroleo!$B:$B,0))</f>
        <v>-11.017139645967973</v>
      </c>
      <c r="W38" s="2">
        <f>INDEX(ONI!$I:$I,MATCH(BASE!$A38,ONI!$C:$C,0))</f>
        <v>0</v>
      </c>
      <c r="X38" s="2">
        <f>INDEX(ONI!$J:$J,MATCH(BASE!$A38,ONI!$C:$C,0))</f>
        <v>2.7777777777777766E-2</v>
      </c>
      <c r="Y38" s="2">
        <f>INDEX(FF!$D:$D,MATCH(BASE!$A38,FF!$B:$B,0))</f>
        <v>0.25</v>
      </c>
      <c r="Z38" s="2">
        <f>INDEX(CDS!$C:$C,MATCH(BASE!$A38,CDS!$A:$A,0))</f>
        <v>143.46938440303657</v>
      </c>
      <c r="AA38" s="2">
        <f>IF($B$2="K",INDEX(PIB!$J:$J,MATCH(BASE!$A38,PIB!$A:$A,0)),INDEX(PIB!$J:$J,MATCH($A38,PIB!$A:$A,0)))</f>
        <v>1.7516086041750256</v>
      </c>
      <c r="AB38" s="2">
        <f>IF($B$2="K",INDEX(CAGED!$J:$J,MATCH(BASE!$A38,CAGED!$A:$A,0)),INDEX(CAGED!$J:$J,MATCH($A38,CAGED!$A:$A,0)))</f>
        <v>0.71997820142009061</v>
      </c>
      <c r="AC38" s="13">
        <v>0.85</v>
      </c>
      <c r="AD38" s="13">
        <v>5.0822000000000003</v>
      </c>
      <c r="AE38" s="98">
        <f>(1+INDEX(Aberturas_ADM!$AB:$AB,MATCH(BASE!$A38,Aberturas_ADM!$A:$A,0))/100)^4*100-100</f>
        <v>0.82380539932962904</v>
      </c>
      <c r="AF38" s="98">
        <f>(1+INDEX(Aberturas_ADM!$Z:$Z,MATCH(BASE!$A38,Aberturas_ADM!$A:$A,0))/100)^4*100-100</f>
        <v>5.4429667960896637</v>
      </c>
      <c r="AG38" s="98">
        <f>(1+INDEX(Aberturas_ADM!$AA:$AA,MATCH(BASE!$A38,Aberturas_ADM!$A:$A,0))/100)^4*100-100</f>
        <v>-0.86983093267117795</v>
      </c>
      <c r="AH38" s="98">
        <f>(1+INDEX(Aberturas_ADM!$AC:$AC,MATCH(BASE!$A38,Aberturas_ADM!$A:$A,0))/100)^4*100-100</f>
        <v>6.0396511119831047</v>
      </c>
      <c r="AI38" s="98">
        <f>(1+INDEX(Aberturas_ADM!$AD:$AD,MATCH(BASE!$A38,Aberturas_ADM!$A:$A,0))/100)^4*100-100</f>
        <v>3.5968354007555519</v>
      </c>
      <c r="AJ38" s="109">
        <v>5.0822000000000003</v>
      </c>
      <c r="AK38" s="2"/>
      <c r="AL38" s="2"/>
      <c r="AM38" s="2"/>
      <c r="AN38" s="2"/>
    </row>
    <row r="39" spans="1:40" x14ac:dyDescent="0.25">
      <c r="A39" s="8">
        <f t="shared" si="0"/>
        <v>41153</v>
      </c>
      <c r="B39" s="56">
        <f t="shared" si="1"/>
        <v>2012.5</v>
      </c>
      <c r="C39" s="2" t="e">
        <f>INDEX('Expectativa IPCA'!$D:$D,MATCH(BASE!$A39,'Expectativa IPCA'!$A:$A,0))</f>
        <v>#VALUE!</v>
      </c>
      <c r="D39" s="2" t="e">
        <f>INDEX(Selic!$D:$D,MATCH(BASE!$A39,Selic!$A:$A,0))</f>
        <v>#VALUE!</v>
      </c>
      <c r="E39" s="2">
        <f>INDEX(IPCA_livres_dessaz!$E:$E,MATCH(BASE!$A39,IPCA_livres_dessaz!$A:$A,0))</f>
        <v>9.1758265896987101</v>
      </c>
      <c r="F39" s="2">
        <f>INDEX(IPCA!$E:$E,MATCH(BASE!$A39,IPCA!$A:$A,0))</f>
        <v>6.4911320404229533</v>
      </c>
      <c r="G39" s="2" t="e">
        <f>INDEX(IPCA_adm_dessaz!$B:$B,MATCH(BASE!$A39,IPCA_adm_dessaz!$A:$A,0))</f>
        <v>#VALUE!</v>
      </c>
      <c r="H39" s="2">
        <f>INDEX(Meta!D:D,MATCH(BASE!$A39,Meta!$A:$A,0))</f>
        <v>4.5</v>
      </c>
      <c r="I39" s="2">
        <f>INDEX(Meta!C:C,MATCH(BASE!$A39,Meta!$A:$A,0))</f>
        <v>4.5</v>
      </c>
      <c r="J39" s="2">
        <f>IF($B$2="XP",INDEX(NUCI!$D:$D,MATCH(BASE_TRI!$A39,NUCI!$A:$A,0)),INDEX(NUCI!$E:$E,MATCH($A39,NUCI!$A:$A,0)))</f>
        <v>2.8773480662983277</v>
      </c>
      <c r="K39" s="2">
        <f>IF($B$2="XP",INDEX(PIB!$G:$G,MATCH(BASE_TRI!$A39,PIB!$A:$A,0)),INDEX(PIB!$H:$H,MATCH($A39,PIB!$A:$A,0)))</f>
        <v>1.4254143646408799</v>
      </c>
      <c r="L39" s="2">
        <f>IF($B$2="XP",INDEX(Desemprego!$D:$D,MATCH(BASE_TRI!$A39,Desemprego!$B:$B,0)),INDEX(Desemprego!$F:$F,MATCH($A39,Desemprego!$B:$B,0)))</f>
        <v>1.7604132596685078</v>
      </c>
      <c r="M39" s="2">
        <f>IF($B$2="XP",INDEX(CAGED!$G:$G,MATCH(BASE_TRI!$A39,CAGED!$A:$A,0)),INDEX(CAGED!$I:$I,MATCH($A39,CAGED!$A:$A,0)))</f>
        <v>1.1782624309392218</v>
      </c>
      <c r="N39" s="2" t="e">
        <f>INDEX('Expectativa Selic'!$D:$D,MATCH(BASE!$A39,'Expectativa Selic'!$A:$A,0))</f>
        <v>#VALUE!</v>
      </c>
      <c r="O39" s="2" t="str">
        <f>INDEX(BRL!$E:$E,MATCH(BASE!$A39,BRL!$A:$A,0))</f>
        <v/>
      </c>
      <c r="P39" s="2">
        <f>INDEX('Primario Ajustado'!$O$9:$O$222,MATCH(BASE!$A39,'Primario Ajustado'!$M$9:$M$222,0))</f>
        <v>0.23395700020335042</v>
      </c>
      <c r="Q39" s="2">
        <f>INDEX(Incerteza!$D:$D,MATCH(BASE!$A39,Incerteza!$A:$A,0))</f>
        <v>-4.8746732026144599</v>
      </c>
      <c r="R39" s="2" t="str">
        <f>INDEX('IC-Br'!$H:$H,MATCH($A39,'IC-Br'!$A:$A,0))</f>
        <v/>
      </c>
      <c r="S39" s="2" t="str">
        <f>INDEX('IC-Br Agro'!$H:$H,MATCH($A39,'IC-Br Agro'!$A:$A,0))</f>
        <v/>
      </c>
      <c r="T39" s="2" t="str">
        <f>INDEX('IC-Br Metal'!$H:$H,MATCH($A39,'IC-Br Metal'!$A:$A,0))</f>
        <v/>
      </c>
      <c r="U39" s="2" t="str">
        <f>INDEX('IC-Br Energia'!$H:$H,MATCH($A39,'IC-Br Energia'!$A:$A,0))</f>
        <v/>
      </c>
      <c r="V39" s="2">
        <f>INDEX(Petroleo!$G:$G,MATCH($A39,Petroleo!$B:$B,0))</f>
        <v>4.5880829833591292</v>
      </c>
      <c r="W39" s="2">
        <f>INDEX(ONI!$I:$I,MATCH(BASE!$A39,ONI!$C:$C,0))</f>
        <v>13.689999999999994</v>
      </c>
      <c r="X39" s="2">
        <f>INDEX(ONI!$J:$J,MATCH(BASE!$A39,ONI!$C:$C,0))</f>
        <v>0</v>
      </c>
      <c r="Y39" s="2">
        <f>INDEX(FF!$D:$D,MATCH(BASE!$A39,FF!$B:$B,0))</f>
        <v>0.25</v>
      </c>
      <c r="Z39" s="2">
        <f>INDEX(CDS!$C:$C,MATCH(BASE!$A39,CDS!$A:$A,0))</f>
        <v>128.87628623188405</v>
      </c>
      <c r="AA39" s="2">
        <f>IF($B$2="K",INDEX(PIB!$J:$J,MATCH(BASE!$A39,PIB!$A:$A,0)),INDEX(PIB!$J:$J,MATCH($A39,PIB!$A:$A,0)))</f>
        <v>1.6871933003339556</v>
      </c>
      <c r="AB39" s="2">
        <f>IF($B$2="K",INDEX(CAGED!$J:$J,MATCH(BASE!$A39,CAGED!$A:$A,0)),INDEX(CAGED!$J:$J,MATCH($A39,CAGED!$A:$A,0)))</f>
        <v>0.56561576584996942</v>
      </c>
      <c r="AC39" s="13">
        <v>1.01</v>
      </c>
      <c r="AD39" s="13">
        <v>4.9118000000000004</v>
      </c>
      <c r="AE39" s="98">
        <f>(1+INDEX(Aberturas_ADM!$AB:$AB,MATCH(BASE!$A39,Aberturas_ADM!$A:$A,0))/100)^4*100-100</f>
        <v>0.77887555816182896</v>
      </c>
      <c r="AF39" s="98">
        <f>(1+INDEX(Aberturas_ADM!$Z:$Z,MATCH(BASE!$A39,Aberturas_ADM!$A:$A,0))/100)^4*100-100</f>
        <v>2.5970771103118295E-2</v>
      </c>
      <c r="AG39" s="98">
        <f>(1+INDEX(Aberturas_ADM!$AA:$AA,MATCH(BASE!$A39,Aberturas_ADM!$A:$A,0))/100)^4*100-100</f>
        <v>-2.5020003729806746</v>
      </c>
      <c r="AH39" s="98">
        <f>(1+INDEX(Aberturas_ADM!$AC:$AC,MATCH(BASE!$A39,Aberturas_ADM!$A:$A,0))/100)^4*100-100</f>
        <v>5.9563763317984808</v>
      </c>
      <c r="AI39" s="98">
        <f>(1+INDEX(Aberturas_ADM!$AD:$AD,MATCH(BASE!$A39,Aberturas_ADM!$A:$A,0))/100)^4*100-100</f>
        <v>5.87632209387057</v>
      </c>
      <c r="AJ39" s="109">
        <v>4.9118000000000004</v>
      </c>
      <c r="AK39" s="2"/>
      <c r="AL39" s="2"/>
      <c r="AM39" s="2"/>
      <c r="AN39" s="2"/>
    </row>
    <row r="40" spans="1:40" x14ac:dyDescent="0.25">
      <c r="A40" s="8">
        <f t="shared" si="0"/>
        <v>41244</v>
      </c>
      <c r="B40" s="56">
        <f t="shared" si="1"/>
        <v>2012.75</v>
      </c>
      <c r="C40" s="2" t="e">
        <f>INDEX('Expectativa IPCA'!$D:$D,MATCH(BASE!$A40,'Expectativa IPCA'!$A:$A,0))</f>
        <v>#VALUE!</v>
      </c>
      <c r="D40" s="2" t="e">
        <f>INDEX(Selic!$D:$D,MATCH(BASE!$A40,Selic!$A:$A,0))</f>
        <v>#VALUE!</v>
      </c>
      <c r="E40" s="2">
        <f>INDEX(IPCA_livres_dessaz!$E:$E,MATCH(BASE!$A40,IPCA_livres_dessaz!$A:$A,0))</f>
        <v>7.9156298671330783</v>
      </c>
      <c r="F40" s="2">
        <f>INDEX(IPCA!$E:$E,MATCH(BASE!$A40,IPCA!$A:$A,0))</f>
        <v>6.3233522039934931</v>
      </c>
      <c r="G40" s="2" t="e">
        <f>INDEX(IPCA_adm_dessaz!$B:$B,MATCH(BASE!$A40,IPCA_adm_dessaz!$A:$A,0))</f>
        <v>#VALUE!</v>
      </c>
      <c r="H40" s="2">
        <f>INDEX(Meta!D:D,MATCH(BASE!$A40,Meta!$A:$A,0))</f>
        <v>4.5</v>
      </c>
      <c r="I40" s="2">
        <f>INDEX(Meta!C:C,MATCH(BASE!$A40,Meta!$A:$A,0))</f>
        <v>4.5</v>
      </c>
      <c r="J40" s="2">
        <f>IF($B$2="XP",INDEX(NUCI!$D:$D,MATCH(BASE_TRI!$A40,NUCI!$A:$A,0)),INDEX(NUCI!$E:$E,MATCH($A40,NUCI!$A:$A,0)))</f>
        <v>2.5988950276243137</v>
      </c>
      <c r="K40" s="2">
        <f>IF($B$2="XP",INDEX(PIB!$G:$G,MATCH(BASE_TRI!$A40,PIB!$A:$A,0)),INDEX(PIB!$H:$H,MATCH($A40,PIB!$A:$A,0)))</f>
        <v>0.82872928176795702</v>
      </c>
      <c r="L40" s="2">
        <f>IF($B$2="XP",INDEX(Desemprego!$D:$D,MATCH(BASE_TRI!$A40,Desemprego!$B:$B,0)),INDEX(Desemprego!$F:$F,MATCH($A40,Desemprego!$B:$B,0)))</f>
        <v>1.4466762430939157</v>
      </c>
      <c r="M40" s="2">
        <f>IF($B$2="XP",INDEX(CAGED!$G:$G,MATCH(BASE_TRI!$A40,CAGED!$A:$A,0)),INDEX(CAGED!$I:$I,MATCH($A40,CAGED!$A:$A,0)))</f>
        <v>1.10384585635359</v>
      </c>
      <c r="N40" s="2" t="e">
        <f>INDEX('Expectativa Selic'!$D:$D,MATCH(BASE!$A40,'Expectativa Selic'!$A:$A,0))</f>
        <v>#VALUE!</v>
      </c>
      <c r="O40" s="2" t="str">
        <f>INDEX(BRL!$E:$E,MATCH(BASE!$A40,BRL!$A:$A,0))</f>
        <v/>
      </c>
      <c r="P40" s="2">
        <f>INDEX('Primario Ajustado'!$O$9:$O$222,MATCH(BASE!$A40,'Primario Ajustado'!$M$9:$M$222,0))</f>
        <v>0.36077033085411014</v>
      </c>
      <c r="Q40" s="2">
        <f>INDEX(Incerteza!$D:$D,MATCH(BASE!$A40,Incerteza!$A:$A,0))</f>
        <v>-10.674673202614457</v>
      </c>
      <c r="R40" s="2" t="str">
        <f>INDEX('IC-Br'!$H:$H,MATCH($A40,'IC-Br'!$A:$A,0))</f>
        <v/>
      </c>
      <c r="S40" s="2" t="str">
        <f>INDEX('IC-Br Agro'!$H:$H,MATCH($A40,'IC-Br Agro'!$A:$A,0))</f>
        <v/>
      </c>
      <c r="T40" s="2" t="str">
        <f>INDEX('IC-Br Metal'!$H:$H,MATCH($A40,'IC-Br Metal'!$A:$A,0))</f>
        <v/>
      </c>
      <c r="U40" s="2" t="str">
        <f>INDEX('IC-Br Energia'!$H:$H,MATCH($A40,'IC-Br Energia'!$A:$A,0))</f>
        <v/>
      </c>
      <c r="V40" s="2">
        <f>INDEX(Petroleo!$G:$G,MATCH($A40,Petroleo!$B:$B,0))</f>
        <v>9.3593382042129747E-2</v>
      </c>
      <c r="W40" s="2">
        <f>INDEX(ONI!$I:$I,MATCH(BASE!$A40,ONI!$C:$C,0))</f>
        <v>0</v>
      </c>
      <c r="X40" s="2">
        <f>INDEX(ONI!$J:$J,MATCH(BASE!$A40,ONI!$C:$C,0))</f>
        <v>4.41</v>
      </c>
      <c r="Y40" s="2">
        <f>INDEX(FF!$D:$D,MATCH(BASE!$A40,FF!$B:$B,0))</f>
        <v>0.25</v>
      </c>
      <c r="Z40" s="2">
        <f>INDEX(CDS!$C:$C,MATCH(BASE!$A40,CDS!$A:$A,0))</f>
        <v>108.08069960474309</v>
      </c>
      <c r="AA40" s="2">
        <f>IF($B$2="K",INDEX(PIB!$J:$J,MATCH(BASE!$A40,PIB!$A:$A,0)),INDEX(PIB!$J:$J,MATCH($A40,PIB!$A:$A,0)))</f>
        <v>5.3545535724008886E-2</v>
      </c>
      <c r="AB40" s="2">
        <f>IF($B$2="K",INDEX(CAGED!$J:$J,MATCH(BASE!$A40,CAGED!$A:$A,0)),INDEX(CAGED!$J:$J,MATCH($A40,CAGED!$A:$A,0)))</f>
        <v>0.34654762833987718</v>
      </c>
      <c r="AC40" s="13">
        <v>1.31</v>
      </c>
      <c r="AD40" s="13">
        <v>4.7690000000000001</v>
      </c>
      <c r="AE40" s="98">
        <f>(1+INDEX(Aberturas_ADM!$AB:$AB,MATCH(BASE!$A40,Aberturas_ADM!$A:$A,0))/100)^4*100-100</f>
        <v>2.3570358512020135</v>
      </c>
      <c r="AF40" s="98">
        <f>(1+INDEX(Aberturas_ADM!$Z:$Z,MATCH(BASE!$A40,Aberturas_ADM!$A:$A,0))/100)^4*100-100</f>
        <v>7.3298201721542284</v>
      </c>
      <c r="AG40" s="98">
        <f>(1+INDEX(Aberturas_ADM!$AA:$AA,MATCH(BASE!$A40,Aberturas_ADM!$A:$A,0))/100)^4*100-100</f>
        <v>12.168617971209116</v>
      </c>
      <c r="AH40" s="98">
        <f>(1+INDEX(Aberturas_ADM!$AC:$AC,MATCH(BASE!$A40,Aberturas_ADM!$A:$A,0))/100)^4*100-100</f>
        <v>6.3171299224015058</v>
      </c>
      <c r="AI40" s="98">
        <f>(1+INDEX(Aberturas_ADM!$AD:$AD,MATCH(BASE!$A40,Aberturas_ADM!$A:$A,0))/100)^4*100-100</f>
        <v>3.56301329482271</v>
      </c>
      <c r="AJ40" s="109">
        <v>4.7690000000000001</v>
      </c>
      <c r="AK40" s="2"/>
      <c r="AL40" s="2"/>
      <c r="AM40" s="2"/>
      <c r="AN40" s="2"/>
    </row>
    <row r="41" spans="1:40" x14ac:dyDescent="0.25">
      <c r="A41" s="8">
        <f t="shared" si="0"/>
        <v>41334</v>
      </c>
      <c r="B41" s="56">
        <f t="shared" si="1"/>
        <v>2013</v>
      </c>
      <c r="C41" s="2" t="e">
        <f>INDEX('Expectativa IPCA'!$D:$D,MATCH(BASE!$A41,'Expectativa IPCA'!$A:$A,0))</f>
        <v>#VALUE!</v>
      </c>
      <c r="D41" s="2" t="e">
        <f>INDEX(Selic!$D:$D,MATCH(BASE!$A41,Selic!$A:$A,0))</f>
        <v>#VALUE!</v>
      </c>
      <c r="E41" s="2">
        <f>INDEX(IPCA_livres_dessaz!$E:$E,MATCH(BASE!$A41,IPCA_livres_dessaz!$A:$A,0))</f>
        <v>10.341031835969972</v>
      </c>
      <c r="F41" s="2">
        <f>INDEX(IPCA!$E:$E,MATCH(BASE!$A41,IPCA!$A:$A,0))</f>
        <v>6.6168145980106452</v>
      </c>
      <c r="G41" s="2" t="e">
        <f>INDEX(IPCA_adm_dessaz!$B:$B,MATCH(BASE!$A41,IPCA_adm_dessaz!$A:$A,0))</f>
        <v>#VALUE!</v>
      </c>
      <c r="H41" s="2">
        <f>INDEX(Meta!D:D,MATCH(BASE!$A41,Meta!$A:$A,0))</f>
        <v>4.5</v>
      </c>
      <c r="I41" s="2">
        <f>INDEX(Meta!C:C,MATCH(BASE!$A41,Meta!$A:$A,0))</f>
        <v>4.5</v>
      </c>
      <c r="J41" s="2">
        <f>IF($B$2="XP",INDEX(NUCI!$D:$D,MATCH(BASE_TRI!$A41,NUCI!$A:$A,0)),INDEX(NUCI!$E:$E,MATCH($A41,NUCI!$A:$A,0)))</f>
        <v>2.5988950276243137</v>
      </c>
      <c r="K41" s="2">
        <f>IF($B$2="XP",INDEX(PIB!$G:$G,MATCH(BASE_TRI!$A41,PIB!$A:$A,0)),INDEX(PIB!$H:$H,MATCH($A41,PIB!$A:$A,0)))</f>
        <v>1.2762430939226499</v>
      </c>
      <c r="L41" s="2">
        <f>IF($B$2="XP",INDEX(Desemprego!$D:$D,MATCH(BASE_TRI!$A41,Desemprego!$B:$B,0)),INDEX(Desemprego!$F:$F,MATCH($A41,Desemprego!$B:$B,0)))</f>
        <v>1.6035447513812171</v>
      </c>
      <c r="M41" s="2">
        <f>IF($B$2="XP",INDEX(CAGED!$G:$G,MATCH(BASE_TRI!$A41,CAGED!$A:$A,0)),INDEX(CAGED!$I:$I,MATCH($A41,CAGED!$A:$A,0)))</f>
        <v>1.0294292817679507</v>
      </c>
      <c r="N41" s="2" t="e">
        <f>INDEX('Expectativa Selic'!$D:$D,MATCH(BASE!$A41,'Expectativa Selic'!$A:$A,0))</f>
        <v>#VALUE!</v>
      </c>
      <c r="O41" s="2" t="str">
        <f>INDEX(BRL!$E:$E,MATCH(BASE!$A41,BRL!$A:$A,0))</f>
        <v/>
      </c>
      <c r="P41" s="2">
        <f>INDEX('Primario Ajustado'!$O$9:$O$222,MATCH(BASE!$A41,'Primario Ajustado'!$M$9:$M$222,0))</f>
        <v>-0.98686054035485393</v>
      </c>
      <c r="Q41" s="2">
        <f>INDEX(Incerteza!$D:$D,MATCH(BASE!$A41,Incerteza!$A:$A,0))</f>
        <v>-12.274673202614451</v>
      </c>
      <c r="R41" s="2" t="str">
        <f>INDEX('IC-Br'!$H:$H,MATCH($A41,'IC-Br'!$A:$A,0))</f>
        <v/>
      </c>
      <c r="S41" s="2" t="str">
        <f>INDEX('IC-Br Agro'!$H:$H,MATCH($A41,'IC-Br Agro'!$A:$A,0))</f>
        <v/>
      </c>
      <c r="T41" s="2" t="str">
        <f>INDEX('IC-Br Metal'!$H:$H,MATCH($A41,'IC-Br Metal'!$A:$A,0))</f>
        <v/>
      </c>
      <c r="U41" s="2" t="str">
        <f>INDEX('IC-Br Energia'!$H:$H,MATCH($A41,'IC-Br Energia'!$A:$A,0))</f>
        <v/>
      </c>
      <c r="V41" s="2">
        <f>INDEX(Petroleo!$G:$G,MATCH($A41,Petroleo!$B:$B,0))</f>
        <v>1.4116369559315842</v>
      </c>
      <c r="W41" s="2">
        <f>INDEX(ONI!$I:$I,MATCH(BASE!$A41,ONI!$C:$C,0))</f>
        <v>0</v>
      </c>
      <c r="X41" s="2">
        <f>INDEX(ONI!$J:$J,MATCH(BASE!$A41,ONI!$C:$C,0))</f>
        <v>11.334444444444445</v>
      </c>
      <c r="Y41" s="2">
        <f>INDEX(FF!$D:$D,MATCH(BASE!$A41,FF!$B:$B,0))</f>
        <v>0.25</v>
      </c>
      <c r="Z41" s="2">
        <f>INDEX(CDS!$C:$C,MATCH(BASE!$A41,CDS!$A:$A,0))</f>
        <v>120.85596724386723</v>
      </c>
      <c r="AA41" s="2">
        <f>IF($B$2="K",INDEX(PIB!$J:$J,MATCH(BASE!$A41,PIB!$A:$A,0)),INDEX(PIB!$J:$J,MATCH($A41,PIB!$A:$A,0)))</f>
        <v>0.51078452593200652</v>
      </c>
      <c r="AB41" s="2">
        <f>IF($B$2="K",INDEX(CAGED!$J:$J,MATCH(BASE!$A41,CAGED!$A:$A,0)),INDEX(CAGED!$J:$J,MATCH($A41,CAGED!$A:$A,0)))</f>
        <v>0.49148723489018664</v>
      </c>
      <c r="AC41" s="13">
        <v>1.62</v>
      </c>
      <c r="AD41" s="13">
        <v>4.6519000000000004</v>
      </c>
      <c r="AE41" s="98">
        <f>(1+INDEX(Aberturas_ADM!$AB:$AB,MATCH(BASE!$A41,Aberturas_ADM!$A:$A,0))/100)^4*100-100</f>
        <v>16.844751475628939</v>
      </c>
      <c r="AF41" s="98">
        <f>(1+INDEX(Aberturas_ADM!$Z:$Z,MATCH(BASE!$A41,Aberturas_ADM!$A:$A,0))/100)^4*100-100</f>
        <v>6.6849860157011136</v>
      </c>
      <c r="AG41" s="98">
        <f>(1+INDEX(Aberturas_ADM!$AA:$AA,MATCH(BASE!$A41,Aberturas_ADM!$A:$A,0))/100)^4*100-100</f>
        <v>-53.168706229804947</v>
      </c>
      <c r="AH41" s="98">
        <f>(1+INDEX(Aberturas_ADM!$AC:$AC,MATCH(BASE!$A41,Aberturas_ADM!$A:$A,0))/100)^4*100-100</f>
        <v>5.5375207996376901</v>
      </c>
      <c r="AI41" s="98">
        <f>(1+INDEX(Aberturas_ADM!$AD:$AD,MATCH(BASE!$A41,Aberturas_ADM!$A:$A,0))/100)^4*100-100</f>
        <v>1.6668075252392924</v>
      </c>
      <c r="AJ41" s="109">
        <v>4.6519000000000004</v>
      </c>
      <c r="AK41" s="2"/>
      <c r="AL41" s="2"/>
      <c r="AM41" s="2"/>
      <c r="AN41" s="2"/>
    </row>
    <row r="42" spans="1:40" x14ac:dyDescent="0.25">
      <c r="A42" s="8">
        <f t="shared" si="0"/>
        <v>41426</v>
      </c>
      <c r="B42" s="56">
        <f t="shared" si="1"/>
        <v>2013.25</v>
      </c>
      <c r="C42" s="2" t="e">
        <f>INDEX('Expectativa IPCA'!$D:$D,MATCH(BASE!$A42,'Expectativa IPCA'!$A:$A,0))</f>
        <v>#VALUE!</v>
      </c>
      <c r="D42" s="2" t="e">
        <f>INDEX(Selic!$D:$D,MATCH(BASE!$A42,Selic!$A:$A,0))</f>
        <v>#VALUE!</v>
      </c>
      <c r="E42" s="2">
        <f>INDEX(IPCA_livres_dessaz!$E:$E,MATCH(BASE!$A42,IPCA_livres_dessaz!$A:$A,0))</f>
        <v>5.8233215360277368</v>
      </c>
      <c r="F42" s="2">
        <f>INDEX(IPCA!$E:$E,MATCH(BASE!$A42,IPCA!$A:$A,0))</f>
        <v>5.8959727753035596</v>
      </c>
      <c r="G42" s="2" t="e">
        <f>INDEX(IPCA_adm_dessaz!$B:$B,MATCH(BASE!$A42,IPCA_adm_dessaz!$A:$A,0))</f>
        <v>#VALUE!</v>
      </c>
      <c r="H42" s="2">
        <f>INDEX(Meta!D:D,MATCH(BASE!$A42,Meta!$A:$A,0))</f>
        <v>4.5</v>
      </c>
      <c r="I42" s="2">
        <f>INDEX(Meta!C:C,MATCH(BASE!$A42,Meta!$A:$A,0))</f>
        <v>4.5</v>
      </c>
      <c r="J42" s="2">
        <f>IF($B$2="XP",INDEX(NUCI!$D:$D,MATCH(BASE_TRI!$A42,NUCI!$A:$A,0)),INDEX(NUCI!$E:$E,MATCH($A42,NUCI!$A:$A,0)))</f>
        <v>3.0165745856353516</v>
      </c>
      <c r="K42" s="2">
        <f>IF($B$2="XP",INDEX(PIB!$G:$G,MATCH(BASE_TRI!$A42,PIB!$A:$A,0)),INDEX(PIB!$H:$H,MATCH($A42,PIB!$A:$A,0)))</f>
        <v>2.2209944751381201</v>
      </c>
      <c r="L42" s="2">
        <f>IF($B$2="XP",INDEX(Desemprego!$D:$D,MATCH(BASE_TRI!$A42,Desemprego!$B:$B,0)),INDEX(Desemprego!$F:$F,MATCH($A42,Desemprego!$B:$B,0)))</f>
        <v>1.8649922651933648</v>
      </c>
      <c r="M42" s="2">
        <f>IF($B$2="XP",INDEX(CAGED!$G:$G,MATCH(BASE_TRI!$A42,CAGED!$A:$A,0)),INDEX(CAGED!$I:$I,MATCH($A42,CAGED!$A:$A,0)))</f>
        <v>1.1782624309392218</v>
      </c>
      <c r="N42" s="2" t="e">
        <f>INDEX('Expectativa Selic'!$D:$D,MATCH(BASE!$A42,'Expectativa Selic'!$A:$A,0))</f>
        <v>#VALUE!</v>
      </c>
      <c r="O42" s="2" t="str">
        <f>INDEX(BRL!$E:$E,MATCH(BASE!$A42,BRL!$A:$A,0))</f>
        <v/>
      </c>
      <c r="P42" s="2">
        <f>INDEX('Primario Ajustado'!$O$9:$O$222,MATCH(BASE!$A42,'Primario Ajustado'!$M$9:$M$222,0))</f>
        <v>-1.0363440073908845</v>
      </c>
      <c r="Q42" s="2">
        <f>INDEX(Incerteza!$D:$D,MATCH(BASE!$A42,Incerteza!$A:$A,0))</f>
        <v>-13.241339869281134</v>
      </c>
      <c r="R42" s="2" t="str">
        <f>INDEX('IC-Br'!$H:$H,MATCH($A42,'IC-Br'!$A:$A,0))</f>
        <v/>
      </c>
      <c r="S42" s="2" t="str">
        <f>INDEX('IC-Br Agro'!$H:$H,MATCH($A42,'IC-Br Agro'!$A:$A,0))</f>
        <v/>
      </c>
      <c r="T42" s="2" t="str">
        <f>INDEX('IC-Br Metal'!$H:$H,MATCH($A42,'IC-Br Metal'!$A:$A,0))</f>
        <v/>
      </c>
      <c r="U42" s="2" t="str">
        <f>INDEX('IC-Br Energia'!$H:$H,MATCH($A42,'IC-Br Energia'!$A:$A,0))</f>
        <v/>
      </c>
      <c r="V42" s="2">
        <f>INDEX(Petroleo!$G:$G,MATCH($A42,Petroleo!$B:$B,0))</f>
        <v>-9.4464769043157446</v>
      </c>
      <c r="W42" s="2">
        <f>INDEX(ONI!$I:$I,MATCH(BASE!$A42,ONI!$C:$C,0))</f>
        <v>0</v>
      </c>
      <c r="X42" s="2">
        <f>INDEX(ONI!$J:$J,MATCH(BASE!$A42,ONI!$C:$C,0))</f>
        <v>16.537777777777784</v>
      </c>
      <c r="Y42" s="2">
        <f>INDEX(FF!$D:$D,MATCH(BASE!$A42,FF!$B:$B,0))</f>
        <v>0.25</v>
      </c>
      <c r="Z42" s="2">
        <f>INDEX(CDS!$C:$C,MATCH(BASE!$A42,CDS!$A:$A,0))</f>
        <v>139.43322766798417</v>
      </c>
      <c r="AA42" s="2">
        <f>IF($B$2="K",INDEX(PIB!$J:$J,MATCH(BASE!$A42,PIB!$A:$A,0)),INDEX(PIB!$J:$J,MATCH($A42,PIB!$A:$A,0)))</f>
        <v>1.4308698622089722</v>
      </c>
      <c r="AB42" s="2">
        <f>IF($B$2="K",INDEX(CAGED!$J:$J,MATCH(BASE!$A42,CAGED!$A:$A,0)),INDEX(CAGED!$J:$J,MATCH($A42,CAGED!$A:$A,0)))</f>
        <v>0.60331121574996871</v>
      </c>
      <c r="AC42" s="13">
        <v>1.94</v>
      </c>
      <c r="AD42" s="13">
        <v>4.5597000000000003</v>
      </c>
      <c r="AE42" s="98">
        <f>(1+INDEX(Aberturas_ADM!$AB:$AB,MATCH(BASE!$A42,Aberturas_ADM!$A:$A,0))/100)^4*100-100</f>
        <v>-0.90753500016907651</v>
      </c>
      <c r="AF42" s="98">
        <f>(1+INDEX(Aberturas_ADM!$Z:$Z,MATCH(BASE!$A42,Aberturas_ADM!$A:$A,0))/100)^4*100-100</f>
        <v>6.2025198640091759</v>
      </c>
      <c r="AG42" s="98">
        <f>(1+INDEX(Aberturas_ADM!$AA:$AA,MATCH(BASE!$A42,Aberturas_ADM!$A:$A,0))/100)^4*100-100</f>
        <v>-1.9627115915851192</v>
      </c>
      <c r="AH42" s="98">
        <f>(1+INDEX(Aberturas_ADM!$AC:$AC,MATCH(BASE!$A42,Aberturas_ADM!$A:$A,0))/100)^4*100-100</f>
        <v>5.2964288697271229</v>
      </c>
      <c r="AI42" s="98">
        <f>(1+INDEX(Aberturas_ADM!$AD:$AD,MATCH(BASE!$A42,Aberturas_ADM!$A:$A,0))/100)^4*100-100</f>
        <v>5.8190548811166991</v>
      </c>
      <c r="AJ42" s="109">
        <v>4.5597000000000003</v>
      </c>
      <c r="AK42" s="2"/>
      <c r="AL42" s="2"/>
      <c r="AM42" s="2"/>
      <c r="AN42" s="2"/>
    </row>
    <row r="43" spans="1:40" x14ac:dyDescent="0.25">
      <c r="A43" s="8">
        <f t="shared" si="0"/>
        <v>41518</v>
      </c>
      <c r="B43" s="56">
        <f t="shared" si="1"/>
        <v>2013.5</v>
      </c>
      <c r="C43" s="2" t="e">
        <f>INDEX('Expectativa IPCA'!$D:$D,MATCH(BASE!$A43,'Expectativa IPCA'!$A:$A,0))</f>
        <v>#VALUE!</v>
      </c>
      <c r="D43" s="2" t="e">
        <f>INDEX(Selic!$D:$D,MATCH(BASE!$A43,Selic!$A:$A,0))</f>
        <v>#VALUE!</v>
      </c>
      <c r="E43" s="2">
        <f>INDEX(IPCA_livres_dessaz!$E:$E,MATCH(BASE!$A43,IPCA_livres_dessaz!$A:$A,0))</f>
        <v>5.2476838197152098</v>
      </c>
      <c r="F43" s="2">
        <f>INDEX(IPCA!$E:$E,MATCH(BASE!$A43,IPCA!$A:$A,0))</f>
        <v>5.3618724428202258</v>
      </c>
      <c r="G43" s="2" t="e">
        <f>INDEX(IPCA_adm_dessaz!$B:$B,MATCH(BASE!$A43,IPCA_adm_dessaz!$A:$A,0))</f>
        <v>#VALUE!</v>
      </c>
      <c r="H43" s="2">
        <f>INDEX(Meta!D:D,MATCH(BASE!$A43,Meta!$A:$A,0))</f>
        <v>4.5</v>
      </c>
      <c r="I43" s="2">
        <f>INDEX(Meta!C:C,MATCH(BASE!$A43,Meta!$A:$A,0))</f>
        <v>4.5</v>
      </c>
      <c r="J43" s="2">
        <f>IF($B$2="XP",INDEX(NUCI!$D:$D,MATCH(BASE_TRI!$A43,NUCI!$A:$A,0)),INDEX(NUCI!$E:$E,MATCH($A43,NUCI!$A:$A,0)))</f>
        <v>3.4342541436463954</v>
      </c>
      <c r="K43" s="2">
        <f>IF($B$2="XP",INDEX(PIB!$G:$G,MATCH(BASE_TRI!$A43,PIB!$A:$A,0)),INDEX(PIB!$H:$H,MATCH($A43,PIB!$A:$A,0)))</f>
        <v>2.5690607734806599</v>
      </c>
      <c r="L43" s="2">
        <f>IF($B$2="XP",INDEX(Desemprego!$D:$D,MATCH(BASE_TRI!$A43,Desemprego!$B:$B,0)),INDEX(Desemprego!$F:$F,MATCH($A43,Desemprego!$B:$B,0)))</f>
        <v>2.1264397790055227</v>
      </c>
      <c r="M43" s="2">
        <f>IF($B$2="XP",INDEX(CAGED!$G:$G,MATCH(BASE_TRI!$A43,CAGED!$A:$A,0)),INDEX(CAGED!$I:$I,MATCH($A43,CAGED!$A:$A,0)))</f>
        <v>1.3643038674033128</v>
      </c>
      <c r="N43" s="2" t="e">
        <f>INDEX('Expectativa Selic'!$D:$D,MATCH(BASE!$A43,'Expectativa Selic'!$A:$A,0))</f>
        <v>#VALUE!</v>
      </c>
      <c r="O43" s="2" t="str">
        <f>INDEX(BRL!$E:$E,MATCH(BASE!$A43,BRL!$A:$A,0))</f>
        <v/>
      </c>
      <c r="P43" s="2">
        <f>INDEX('Primario Ajustado'!$O$9:$O$222,MATCH(BASE!$A43,'Primario Ajustado'!$M$9:$M$222,0))</f>
        <v>-1.8907952239269838</v>
      </c>
      <c r="Q43" s="2">
        <f>INDEX(Incerteza!$D:$D,MATCH(BASE!$A43,Incerteza!$A:$A,0))</f>
        <v>-13.941339869281123</v>
      </c>
      <c r="R43" s="2" t="str">
        <f>INDEX('IC-Br'!$H:$H,MATCH($A43,'IC-Br'!$A:$A,0))</f>
        <v/>
      </c>
      <c r="S43" s="2" t="str">
        <f>INDEX('IC-Br Agro'!$H:$H,MATCH($A43,'IC-Br Agro'!$A:$A,0))</f>
        <v/>
      </c>
      <c r="T43" s="2" t="str">
        <f>INDEX('IC-Br Metal'!$H:$H,MATCH($A43,'IC-Br Metal'!$A:$A,0))</f>
        <v/>
      </c>
      <c r="U43" s="2" t="str">
        <f>INDEX('IC-Br Energia'!$H:$H,MATCH($A43,'IC-Br Energia'!$A:$A,0))</f>
        <v/>
      </c>
      <c r="V43" s="2">
        <f>INDEX(Petroleo!$G:$G,MATCH($A43,Petroleo!$B:$B,0))</f>
        <v>8.9538512070947718</v>
      </c>
      <c r="W43" s="2">
        <f>INDEX(ONI!$I:$I,MATCH(BASE!$A43,ONI!$C:$C,0))</f>
        <v>0</v>
      </c>
      <c r="X43" s="2">
        <f>INDEX(ONI!$J:$J,MATCH(BASE!$A43,ONI!$C:$C,0))</f>
        <v>6.4177777777777791</v>
      </c>
      <c r="Y43" s="2">
        <f>INDEX(FF!$D:$D,MATCH(BASE!$A43,FF!$B:$B,0))</f>
        <v>0.25</v>
      </c>
      <c r="Z43" s="2">
        <f>INDEX(CDS!$C:$C,MATCH(BASE!$A43,CDS!$A:$A,0))</f>
        <v>185.98906847982934</v>
      </c>
      <c r="AA43" s="2">
        <f>IF($B$2="K",INDEX(PIB!$J:$J,MATCH(BASE!$A43,PIB!$A:$A,0)),INDEX(PIB!$J:$J,MATCH($A43,PIB!$A:$A,0)))</f>
        <v>0.45664521637398536</v>
      </c>
      <c r="AB43" s="2">
        <f>IF($B$2="K",INDEX(CAGED!$J:$J,MATCH(BASE!$A43,CAGED!$A:$A,0)),INDEX(CAGED!$J:$J,MATCH($A43,CAGED!$A:$A,0)))</f>
        <v>0.48515276056981804</v>
      </c>
      <c r="AC43" s="13">
        <v>2.15</v>
      </c>
      <c r="AD43" s="13">
        <v>4.4743000000000004</v>
      </c>
      <c r="AE43" s="98">
        <f>(1+INDEX(Aberturas_ADM!$AB:$AB,MATCH(BASE!$A43,Aberturas_ADM!$A:$A,0))/100)^4*100-100</f>
        <v>-0.62079209627560772</v>
      </c>
      <c r="AF43" s="98">
        <f>(1+INDEX(Aberturas_ADM!$Z:$Z,MATCH(BASE!$A43,Aberturas_ADM!$A:$A,0))/100)^4*100-100</f>
        <v>3.9376808234752048</v>
      </c>
      <c r="AG43" s="98">
        <f>(1+INDEX(Aberturas_ADM!$AA:$AA,MATCH(BASE!$A43,Aberturas_ADM!$A:$A,0))/100)^4*100-100</f>
        <v>2.4330091911598117</v>
      </c>
      <c r="AH43" s="98">
        <f>(1+INDEX(Aberturas_ADM!$AC:$AC,MATCH(BASE!$A43,Aberturas_ADM!$A:$A,0))/100)^4*100-100</f>
        <v>6.0388884120488484</v>
      </c>
      <c r="AI43" s="98">
        <f>(1+INDEX(Aberturas_ADM!$AD:$AD,MATCH(BASE!$A43,Aberturas_ADM!$A:$A,0))/100)^4*100-100</f>
        <v>-1.1994345597208849</v>
      </c>
      <c r="AJ43" s="109">
        <v>4.4743000000000004</v>
      </c>
      <c r="AK43" s="2"/>
      <c r="AL43" s="2"/>
      <c r="AM43" s="2"/>
      <c r="AN43" s="2"/>
    </row>
    <row r="44" spans="1:40" x14ac:dyDescent="0.25">
      <c r="A44" s="8">
        <f t="shared" si="0"/>
        <v>41609</v>
      </c>
      <c r="B44" s="56">
        <f t="shared" si="1"/>
        <v>2013.75</v>
      </c>
      <c r="C44" s="2" t="e">
        <f>INDEX('Expectativa IPCA'!$D:$D,MATCH(BASE!$A44,'Expectativa IPCA'!$A:$A,0))</f>
        <v>#VALUE!</v>
      </c>
      <c r="D44" s="2" t="e">
        <f>INDEX(Selic!$D:$D,MATCH(BASE!$A44,Selic!$A:$A,0))</f>
        <v>#VALUE!</v>
      </c>
      <c r="E44" s="2">
        <f>INDEX(IPCA_livres_dessaz!$E:$E,MATCH(BASE!$A44,IPCA_livres_dessaz!$A:$A,0))</f>
        <v>7.8867742351477421</v>
      </c>
      <c r="F44" s="2">
        <f>INDEX(IPCA!$E:$E,MATCH(BASE!$A44,IPCA!$A:$A,0))</f>
        <v>6.8207127900101527</v>
      </c>
      <c r="G44" s="2" t="e">
        <f>INDEX(IPCA_adm_dessaz!$B:$B,MATCH(BASE!$A44,IPCA_adm_dessaz!$A:$A,0))</f>
        <v>#VALUE!</v>
      </c>
      <c r="H44" s="2">
        <f>INDEX(Meta!D:D,MATCH(BASE!$A44,Meta!$A:$A,0))</f>
        <v>4.5</v>
      </c>
      <c r="I44" s="2">
        <f>INDEX(Meta!C:C,MATCH(BASE!$A44,Meta!$A:$A,0))</f>
        <v>4.5</v>
      </c>
      <c r="J44" s="2">
        <f>IF($B$2="XP",INDEX(NUCI!$D:$D,MATCH(BASE_TRI!$A44,NUCI!$A:$A,0)),INDEX(NUCI!$E:$E,MATCH($A44,NUCI!$A:$A,0)))</f>
        <v>3.1558011049723755</v>
      </c>
      <c r="K44" s="2">
        <f>IF($B$2="XP",INDEX(PIB!$G:$G,MATCH(BASE_TRI!$A44,PIB!$A:$A,0)),INDEX(PIB!$H:$H,MATCH($A44,PIB!$A:$A,0)))</f>
        <v>2.6685082872928199</v>
      </c>
      <c r="L44" s="2">
        <f>IF($B$2="XP",INDEX(Desemprego!$D:$D,MATCH(BASE_TRI!$A44,Desemprego!$B:$B,0)),INDEX(Desemprego!$F:$F,MATCH($A44,Desemprego!$B:$B,0)))</f>
        <v>2.1787292817679567</v>
      </c>
      <c r="M44" s="2">
        <f>IF($B$2="XP",INDEX(CAGED!$G:$G,MATCH(BASE_TRI!$A44,CAGED!$A:$A,0)),INDEX(CAGED!$I:$I,MATCH($A44,CAGED!$A:$A,0)))</f>
        <v>1.8108033149171261</v>
      </c>
      <c r="N44" s="2" t="e">
        <f>INDEX('Expectativa Selic'!$D:$D,MATCH(BASE!$A44,'Expectativa Selic'!$A:$A,0))</f>
        <v>#VALUE!</v>
      </c>
      <c r="O44" s="2" t="str">
        <f>INDEX(BRL!$E:$E,MATCH(BASE!$A44,BRL!$A:$A,0))</f>
        <v/>
      </c>
      <c r="P44" s="2">
        <f>INDEX('Primario Ajustado'!$O$9:$O$222,MATCH(BASE!$A44,'Primario Ajustado'!$M$9:$M$222,0))</f>
        <v>-1.4661081877784903</v>
      </c>
      <c r="Q44" s="2">
        <f>INDEX(Incerteza!$D:$D,MATCH(BASE!$A44,Incerteza!$A:$A,0))</f>
        <v>-18.541339869281131</v>
      </c>
      <c r="R44" s="2" t="str">
        <f>INDEX('IC-Br'!$H:$H,MATCH($A44,'IC-Br'!$A:$A,0))</f>
        <v/>
      </c>
      <c r="S44" s="2" t="str">
        <f>INDEX('IC-Br Agro'!$H:$H,MATCH($A44,'IC-Br Agro'!$A:$A,0))</f>
        <v/>
      </c>
      <c r="T44" s="2" t="str">
        <f>INDEX('IC-Br Metal'!$H:$H,MATCH($A44,'IC-Br Metal'!$A:$A,0))</f>
        <v/>
      </c>
      <c r="U44" s="2" t="str">
        <f>INDEX('IC-Br Energia'!$H:$H,MATCH($A44,'IC-Br Energia'!$A:$A,0))</f>
        <v/>
      </c>
      <c r="V44" s="2">
        <f>INDEX(Petroleo!$G:$G,MATCH($A44,Petroleo!$B:$B,0))</f>
        <v>-0.95263935365230168</v>
      </c>
      <c r="W44" s="2">
        <f>INDEX(ONI!$I:$I,MATCH(BASE!$A44,ONI!$C:$C,0))</f>
        <v>0</v>
      </c>
      <c r="X44" s="2">
        <f>INDEX(ONI!$J:$J,MATCH(BASE!$A44,ONI!$C:$C,0))</f>
        <v>7.1111111111111107</v>
      </c>
      <c r="Y44" s="2">
        <f>INDEX(FF!$D:$D,MATCH(BASE!$A44,FF!$B:$B,0))</f>
        <v>0.25</v>
      </c>
      <c r="Z44" s="2">
        <f>INDEX(CDS!$C:$C,MATCH(BASE!$A44,CDS!$A:$A,0))</f>
        <v>182.57018589622939</v>
      </c>
      <c r="AA44" s="2">
        <f>IF($B$2="K",INDEX(PIB!$J:$J,MATCH(BASE!$A44,PIB!$A:$A,0)),INDEX(PIB!$J:$J,MATCH($A44,PIB!$A:$A,0)))</f>
        <v>0.14979037894207181</v>
      </c>
      <c r="AB44" s="2">
        <f>IF($B$2="K",INDEX(CAGED!$J:$J,MATCH(BASE!$A44,CAGED!$A:$A,0)),INDEX(CAGED!$J:$J,MATCH($A44,CAGED!$A:$A,0)))</f>
        <v>0.46956029718003833</v>
      </c>
      <c r="AC44" s="13">
        <v>2.42</v>
      </c>
      <c r="AD44" s="13">
        <v>4.4000000000000004</v>
      </c>
      <c r="AE44" s="98">
        <f>(1+INDEX(Aberturas_ADM!$AB:$AB,MATCH(BASE!$A44,Aberturas_ADM!$A:$A,0))/100)^4*100-100</f>
        <v>12.346133886094918</v>
      </c>
      <c r="AF44" s="98">
        <f>(1+INDEX(Aberturas_ADM!$Z:$Z,MATCH(BASE!$A44,Aberturas_ADM!$A:$A,0))/100)^4*100-100</f>
        <v>8.3371681614112987</v>
      </c>
      <c r="AG44" s="98">
        <f>(1+INDEX(Aberturas_ADM!$AA:$AA,MATCH(BASE!$A44,Aberturas_ADM!$A:$A,0))/100)^4*100-100</f>
        <v>9.6272616129435562</v>
      </c>
      <c r="AH44" s="98">
        <f>(1+INDEX(Aberturas_ADM!$AC:$AC,MATCH(BASE!$A44,Aberturas_ADM!$A:$A,0))/100)^4*100-100</f>
        <v>5.9690433091966355</v>
      </c>
      <c r="AI44" s="98">
        <f>(1+INDEX(Aberturas_ADM!$AD:$AD,MATCH(BASE!$A44,Aberturas_ADM!$A:$A,0))/100)^4*100-100</f>
        <v>4.8181472566256645</v>
      </c>
      <c r="AJ44" s="109">
        <v>4.4000000000000004</v>
      </c>
      <c r="AK44" s="2"/>
      <c r="AL44" s="2"/>
      <c r="AM44" s="2"/>
      <c r="AN44" s="2"/>
    </row>
    <row r="45" spans="1:40" x14ac:dyDescent="0.25">
      <c r="A45" s="8">
        <f t="shared" si="0"/>
        <v>41699</v>
      </c>
      <c r="B45" s="56">
        <f t="shared" si="1"/>
        <v>2014</v>
      </c>
      <c r="C45" s="2" t="e">
        <f>INDEX('Expectativa IPCA'!$D:$D,MATCH(BASE!$A45,'Expectativa IPCA'!$A:$A,0))</f>
        <v>#VALUE!</v>
      </c>
      <c r="D45" s="2" t="e">
        <f>INDEX(Selic!$D:$D,MATCH(BASE!$A45,Selic!$A:$A,0))</f>
        <v>#VALUE!</v>
      </c>
      <c r="E45" s="2">
        <f>INDEX(IPCA_livres_dessaz!$E:$E,MATCH(BASE!$A45,IPCA_livres_dessaz!$A:$A,0))</f>
        <v>8.8060606134134023</v>
      </c>
      <c r="F45" s="2">
        <f>INDEX(IPCA!$E:$E,MATCH(BASE!$A45,IPCA!$A:$A,0))</f>
        <v>6.5083203690036839</v>
      </c>
      <c r="G45" s="2" t="e">
        <f>INDEX(IPCA_adm_dessaz!$B:$B,MATCH(BASE!$A45,IPCA_adm_dessaz!$A:$A,0))</f>
        <v>#VALUE!</v>
      </c>
      <c r="H45" s="2">
        <f>INDEX(Meta!D:D,MATCH(BASE!$A45,Meta!$A:$A,0))</f>
        <v>4.5</v>
      </c>
      <c r="I45" s="2">
        <f>INDEX(Meta!C:C,MATCH(BASE!$A45,Meta!$A:$A,0))</f>
        <v>4.5</v>
      </c>
      <c r="J45" s="2">
        <f>IF($B$2="XP",INDEX(NUCI!$D:$D,MATCH(BASE_TRI!$A45,NUCI!$A:$A,0)),INDEX(NUCI!$E:$E,MATCH($A45,NUCI!$A:$A,0)))</f>
        <v>2.8773480662983277</v>
      </c>
      <c r="K45" s="2">
        <f>IF($B$2="XP",INDEX(PIB!$G:$G,MATCH(BASE_TRI!$A45,PIB!$A:$A,0)),INDEX(PIB!$H:$H,MATCH($A45,PIB!$A:$A,0)))</f>
        <v>3.3646408839778998</v>
      </c>
      <c r="L45" s="2">
        <f>IF($B$2="XP",INDEX(Desemprego!$D:$D,MATCH(BASE_TRI!$A45,Desemprego!$B:$B,0)),INDEX(Desemprego!$F:$F,MATCH($A45,Desemprego!$B:$B,0)))</f>
        <v>2.3878872928176809</v>
      </c>
      <c r="M45" s="2">
        <f>IF($B$2="XP",INDEX(CAGED!$G:$G,MATCH(BASE_TRI!$A45,CAGED!$A:$A,0)),INDEX(CAGED!$I:$I,MATCH($A45,CAGED!$A:$A,0)))</f>
        <v>2.1084696132596683</v>
      </c>
      <c r="N45" s="2" t="e">
        <f>INDEX('Expectativa Selic'!$D:$D,MATCH(BASE!$A45,'Expectativa Selic'!$A:$A,0))</f>
        <v>#VALUE!</v>
      </c>
      <c r="O45" s="2" t="str">
        <f>INDEX(BRL!$E:$E,MATCH(BASE!$A45,BRL!$A:$A,0))</f>
        <v/>
      </c>
      <c r="P45" s="2">
        <f>INDEX('Primario Ajustado'!$O$9:$O$222,MATCH(BASE!$A45,'Primario Ajustado'!$M$9:$M$222,0))</f>
        <v>-2.7197936419942135</v>
      </c>
      <c r="Q45" s="2">
        <f>INDEX(Incerteza!$D:$D,MATCH(BASE!$A45,Incerteza!$A:$A,0))</f>
        <v>-12.308006535947783</v>
      </c>
      <c r="R45" s="2" t="str">
        <f>INDEX('IC-Br'!$H:$H,MATCH($A45,'IC-Br'!$A:$A,0))</f>
        <v/>
      </c>
      <c r="S45" s="2" t="str">
        <f>INDEX('IC-Br Agro'!$H:$H,MATCH($A45,'IC-Br Agro'!$A:$A,0))</f>
        <v/>
      </c>
      <c r="T45" s="2" t="str">
        <f>INDEX('IC-Br Metal'!$H:$H,MATCH($A45,'IC-Br Metal'!$A:$A,0))</f>
        <v/>
      </c>
      <c r="U45" s="2" t="str">
        <f>INDEX('IC-Br Energia'!$H:$H,MATCH($A45,'IC-Br Energia'!$A:$A,0))</f>
        <v/>
      </c>
      <c r="V45" s="2">
        <f>INDEX(Petroleo!$G:$G,MATCH($A45,Petroleo!$B:$B,0))</f>
        <v>-1.6618475117942637</v>
      </c>
      <c r="W45" s="2">
        <f>INDEX(ONI!$I:$I,MATCH(BASE!$A45,ONI!$C:$C,0))</f>
        <v>0</v>
      </c>
      <c r="X45" s="2">
        <f>INDEX(ONI!$J:$J,MATCH(BASE!$A45,ONI!$C:$C,0))</f>
        <v>7.1111111111111107</v>
      </c>
      <c r="Y45" s="2">
        <f>INDEX(FF!$D:$D,MATCH(BASE!$A45,FF!$B:$B,0))</f>
        <v>0.25</v>
      </c>
      <c r="Z45" s="2">
        <f>INDEX(CDS!$C:$C,MATCH(BASE!$A45,CDS!$A:$A,0))</f>
        <v>185.44736017943407</v>
      </c>
      <c r="AA45" s="2">
        <f>IF($B$2="K",INDEX(PIB!$J:$J,MATCH(BASE!$A45,PIB!$A:$A,0)),INDEX(PIB!$J:$J,MATCH($A45,PIB!$A:$A,0)))</f>
        <v>0.82960680905799222</v>
      </c>
      <c r="AB45" s="2">
        <f>IF($B$2="K",INDEX(CAGED!$J:$J,MATCH(BASE!$A45,CAGED!$A:$A,0)),INDEX(CAGED!$J:$J,MATCH($A45,CAGED!$A:$A,0)))</f>
        <v>0.6627980324299898</v>
      </c>
      <c r="AC45" s="13">
        <v>2.27</v>
      </c>
      <c r="AD45" s="13">
        <v>4.3383000000000003</v>
      </c>
      <c r="AE45" s="98">
        <f>(1+INDEX(Aberturas_ADM!$AB:$AB,MATCH(BASE!$A45,Aberturas_ADM!$A:$A,0))/100)^4*100-100</f>
        <v>3.639795882895541</v>
      </c>
      <c r="AF45" s="98">
        <f>(1+INDEX(Aberturas_ADM!$Z:$Z,MATCH(BASE!$A45,Aberturas_ADM!$A:$A,0))/100)^4*100-100</f>
        <v>4.3845377141937121</v>
      </c>
      <c r="AG45" s="98">
        <f>(1+INDEX(Aberturas_ADM!$AA:$AA,MATCH(BASE!$A45,Aberturas_ADM!$A:$A,0))/100)^4*100-100</f>
        <v>-1.1291608467813461</v>
      </c>
      <c r="AH45" s="98">
        <f>(1+INDEX(Aberturas_ADM!$AC:$AC,MATCH(BASE!$A45,Aberturas_ADM!$A:$A,0))/100)^4*100-100</f>
        <v>7.6261988561006149</v>
      </c>
      <c r="AI45" s="98">
        <f>(1+INDEX(Aberturas_ADM!$AD:$AD,MATCH(BASE!$A45,Aberturas_ADM!$A:$A,0))/100)^4*100-100</f>
        <v>0.43041145894238753</v>
      </c>
      <c r="AJ45" s="109">
        <v>4.3383000000000003</v>
      </c>
      <c r="AK45" s="2"/>
      <c r="AL45" s="2"/>
      <c r="AM45" s="2"/>
      <c r="AN45" s="2"/>
    </row>
    <row r="46" spans="1:40" x14ac:dyDescent="0.25">
      <c r="A46" s="8">
        <f t="shared" si="0"/>
        <v>41791</v>
      </c>
      <c r="B46" s="56">
        <f t="shared" si="1"/>
        <v>2014.25</v>
      </c>
      <c r="C46" s="2" t="e">
        <f>INDEX('Expectativa IPCA'!$D:$D,MATCH(BASE!$A46,'Expectativa IPCA'!$A:$A,0))</f>
        <v>#VALUE!</v>
      </c>
      <c r="D46" s="2" t="e">
        <f>INDEX(Selic!$D:$D,MATCH(BASE!$A46,Selic!$A:$A,0))</f>
        <v>#VALUE!</v>
      </c>
      <c r="E46" s="2">
        <f>INDEX(IPCA_livres_dessaz!$E:$E,MATCH(BASE!$A46,IPCA_livres_dessaz!$A:$A,0))</f>
        <v>7.0341424680016029</v>
      </c>
      <c r="F46" s="2">
        <f>INDEX(IPCA!$E:$E,MATCH(BASE!$A46,IPCA!$A:$A,0))</f>
        <v>6.7267358219887941</v>
      </c>
      <c r="G46" s="2" t="e">
        <f>INDEX(IPCA_adm_dessaz!$B:$B,MATCH(BASE!$A46,IPCA_adm_dessaz!$A:$A,0))</f>
        <v>#VALUE!</v>
      </c>
      <c r="H46" s="2">
        <f>INDEX(Meta!D:D,MATCH(BASE!$A46,Meta!$A:$A,0))</f>
        <v>4.5</v>
      </c>
      <c r="I46" s="2">
        <f>INDEX(Meta!C:C,MATCH(BASE!$A46,Meta!$A:$A,0))</f>
        <v>4.5</v>
      </c>
      <c r="J46" s="2">
        <f>IF($B$2="XP",INDEX(NUCI!$D:$D,MATCH(BASE_TRI!$A46,NUCI!$A:$A,0)),INDEX(NUCI!$E:$E,MATCH($A46,NUCI!$A:$A,0)))</f>
        <v>1.9027624309392299</v>
      </c>
      <c r="K46" s="2">
        <f>IF($B$2="XP",INDEX(PIB!$G:$G,MATCH(BASE_TRI!$A46,PIB!$A:$A,0)),INDEX(PIB!$H:$H,MATCH($A46,PIB!$A:$A,0)))</f>
        <v>2.2209944751381201</v>
      </c>
      <c r="L46" s="2">
        <f>IF($B$2="XP",INDEX(Desemprego!$D:$D,MATCH(BASE_TRI!$A46,Desemprego!$B:$B,0)),INDEX(Desemprego!$F:$F,MATCH($A46,Desemprego!$B:$B,0)))</f>
        <v>2.1787292817679567</v>
      </c>
      <c r="M46" s="2">
        <f>IF($B$2="XP",INDEX(CAGED!$G:$G,MATCH(BASE_TRI!$A46,CAGED!$A:$A,0)),INDEX(CAGED!$I:$I,MATCH($A46,CAGED!$A:$A,0)))</f>
        <v>2.3317193370165716</v>
      </c>
      <c r="N46" s="2" t="e">
        <f>INDEX('Expectativa Selic'!$D:$D,MATCH(BASE!$A46,'Expectativa Selic'!$A:$A,0))</f>
        <v>#VALUE!</v>
      </c>
      <c r="O46" s="2" t="str">
        <f>INDEX(BRL!$E:$E,MATCH(BASE!$A46,BRL!$A:$A,0))</f>
        <v/>
      </c>
      <c r="P46" s="2">
        <f>INDEX('Primario Ajustado'!$O$9:$O$222,MATCH(BASE!$A46,'Primario Ajustado'!$M$9:$M$222,0))</f>
        <v>-3.1786453782861193</v>
      </c>
      <c r="Q46" s="2">
        <f>INDEX(Incerteza!$D:$D,MATCH(BASE!$A46,Incerteza!$A:$A,0))</f>
        <v>-13.541339869281131</v>
      </c>
      <c r="R46" s="2" t="str">
        <f>INDEX('IC-Br'!$H:$H,MATCH($A46,'IC-Br'!$A:$A,0))</f>
        <v/>
      </c>
      <c r="S46" s="2" t="str">
        <f>INDEX('IC-Br Agro'!$H:$H,MATCH($A46,'IC-Br Agro'!$A:$A,0))</f>
        <v/>
      </c>
      <c r="T46" s="2" t="str">
        <f>INDEX('IC-Br Metal'!$H:$H,MATCH($A46,'IC-Br Metal'!$A:$A,0))</f>
        <v/>
      </c>
      <c r="U46" s="2" t="str">
        <f>INDEX('IC-Br Energia'!$H:$H,MATCH($A46,'IC-Br Energia'!$A:$A,0))</f>
        <v/>
      </c>
      <c r="V46" s="2">
        <f>INDEX(Petroleo!$G:$G,MATCH($A46,Petroleo!$B:$B,0))</f>
        <v>1.7889752081463399</v>
      </c>
      <c r="W46" s="2">
        <f>INDEX(ONI!$I:$I,MATCH(BASE!$A46,ONI!$C:$C,0))</f>
        <v>2.6677777777777782</v>
      </c>
      <c r="X46" s="2">
        <f>INDEX(ONI!$J:$J,MATCH(BASE!$A46,ONI!$C:$C,0))</f>
        <v>0</v>
      </c>
      <c r="Y46" s="2">
        <f>INDEX(FF!$D:$D,MATCH(BASE!$A46,FF!$B:$B,0))</f>
        <v>0.25</v>
      </c>
      <c r="Z46" s="2">
        <f>INDEX(CDS!$C:$C,MATCH(BASE!$A46,CDS!$A:$A,0))</f>
        <v>148.87379004329003</v>
      </c>
      <c r="AA46" s="2">
        <f>IF($B$2="K",INDEX(PIB!$J:$J,MATCH(BASE!$A46,PIB!$A:$A,0)),INDEX(PIB!$J:$J,MATCH($A46,PIB!$A:$A,0)))</f>
        <v>-1.4891157488130524</v>
      </c>
      <c r="AB46" s="2">
        <f>IF($B$2="K",INDEX(CAGED!$J:$J,MATCH(BASE!$A46,CAGED!$A:$A,0)),INDEX(CAGED!$J:$J,MATCH($A46,CAGED!$A:$A,0)))</f>
        <v>3.4045029219953449E-2</v>
      </c>
      <c r="AC46" s="13">
        <v>2.0699999999999998</v>
      </c>
      <c r="AD46" s="13">
        <v>4.2854000000000001</v>
      </c>
      <c r="AE46" s="98">
        <f>(1+INDEX(Aberturas_ADM!$AB:$AB,MATCH(BASE!$A46,Aberturas_ADM!$A:$A,0))/100)^4*100-100</f>
        <v>3.6665255761487998</v>
      </c>
      <c r="AF46" s="98">
        <f>(1+INDEX(Aberturas_ADM!$Z:$Z,MATCH(BASE!$A46,Aberturas_ADM!$A:$A,0))/100)^4*100-100</f>
        <v>5.7896215074178485</v>
      </c>
      <c r="AG46" s="98">
        <f>(1+INDEX(Aberturas_ADM!$AA:$AA,MATCH(BASE!$A46,Aberturas_ADM!$A:$A,0))/100)^4*100-100</f>
        <v>23.711094443172726</v>
      </c>
      <c r="AH46" s="98">
        <f>(1+INDEX(Aberturas_ADM!$AC:$AC,MATCH(BASE!$A46,Aberturas_ADM!$A:$A,0))/100)^4*100-100</f>
        <v>7.9364221928538257</v>
      </c>
      <c r="AI46" s="98">
        <f>(1+INDEX(Aberturas_ADM!$AD:$AD,MATCH(BASE!$A46,Aberturas_ADM!$A:$A,0))/100)^4*100-100</f>
        <v>1.7231729575057528</v>
      </c>
      <c r="AJ46" s="109">
        <v>4.2854000000000001</v>
      </c>
      <c r="AK46" s="2"/>
      <c r="AL46" s="2"/>
      <c r="AM46" s="2"/>
      <c r="AN46" s="2"/>
    </row>
    <row r="47" spans="1:40" x14ac:dyDescent="0.25">
      <c r="A47" s="8">
        <f t="shared" si="0"/>
        <v>41883</v>
      </c>
      <c r="B47" s="56">
        <f t="shared" si="1"/>
        <v>2014.5</v>
      </c>
      <c r="C47" s="2" t="e">
        <f>INDEX('Expectativa IPCA'!$D:$D,MATCH(BASE!$A47,'Expectativa IPCA'!$A:$A,0))</f>
        <v>#VALUE!</v>
      </c>
      <c r="D47" s="2" t="e">
        <f>INDEX(Selic!$D:$D,MATCH(BASE!$A47,Selic!$A:$A,0))</f>
        <v>#VALUE!</v>
      </c>
      <c r="E47" s="2">
        <f>INDEX(IPCA_livres_dessaz!$E:$E,MATCH(BASE!$A47,IPCA_livres_dessaz!$A:$A,0))</f>
        <v>5.0225588676331201</v>
      </c>
      <c r="F47" s="2">
        <f>INDEX(IPCA!$E:$E,MATCH(BASE!$A47,IPCA!$A:$A,0))</f>
        <v>7.0117447380264819</v>
      </c>
      <c r="G47" s="2" t="e">
        <f>INDEX(IPCA_adm_dessaz!$B:$B,MATCH(BASE!$A47,IPCA_adm_dessaz!$A:$A,0))</f>
        <v>#VALUE!</v>
      </c>
      <c r="H47" s="2">
        <f>INDEX(Meta!D:D,MATCH(BASE!$A47,Meta!$A:$A,0))</f>
        <v>4.5</v>
      </c>
      <c r="I47" s="2">
        <f>INDEX(Meta!C:C,MATCH(BASE!$A47,Meta!$A:$A,0))</f>
        <v>4.5</v>
      </c>
      <c r="J47" s="2">
        <f>IF($B$2="XP",INDEX(NUCI!$D:$D,MATCH(BASE_TRI!$A47,NUCI!$A:$A,0)),INDEX(NUCI!$E:$E,MATCH($A47,NUCI!$A:$A,0)))</f>
        <v>0.23204419889503103</v>
      </c>
      <c r="K47" s="2">
        <f>IF($B$2="XP",INDEX(PIB!$G:$G,MATCH(BASE_TRI!$A47,PIB!$A:$A,0)),INDEX(PIB!$H:$H,MATCH($A47,PIB!$A:$A,0)))</f>
        <v>1.9723756906077301</v>
      </c>
      <c r="L47" s="2">
        <f>IF($B$2="XP",INDEX(Desemprego!$D:$D,MATCH(BASE_TRI!$A47,Desemprego!$B:$B,0)),INDEX(Desemprego!$F:$F,MATCH($A47,Desemprego!$B:$B,0)))</f>
        <v>1.9172817679557985</v>
      </c>
      <c r="M47" s="2">
        <f>IF($B$2="XP",INDEX(CAGED!$G:$G,MATCH(BASE_TRI!$A47,CAGED!$A:$A,0)),INDEX(CAGED!$I:$I,MATCH($A47,CAGED!$A:$A,0)))</f>
        <v>2.4433441988950229</v>
      </c>
      <c r="N47" s="2" t="e">
        <f>INDEX('Expectativa Selic'!$D:$D,MATCH(BASE!$A47,'Expectativa Selic'!$A:$A,0))</f>
        <v>#VALUE!</v>
      </c>
      <c r="O47" s="2" t="str">
        <f>INDEX(BRL!$E:$E,MATCH(BASE!$A47,BRL!$A:$A,0))</f>
        <v/>
      </c>
      <c r="P47" s="2">
        <f>INDEX('Primario Ajustado'!$O$9:$O$222,MATCH(BASE!$A47,'Primario Ajustado'!$M$9:$M$222,0))</f>
        <v>-4.0906258035016148</v>
      </c>
      <c r="Q47" s="2">
        <f>INDEX(Incerteza!$D:$D,MATCH(BASE!$A47,Incerteza!$A:$A,0))</f>
        <v>-11.041339869281131</v>
      </c>
      <c r="R47" s="2" t="str">
        <f>INDEX('IC-Br'!$H:$H,MATCH($A47,'IC-Br'!$A:$A,0))</f>
        <v/>
      </c>
      <c r="S47" s="2" t="str">
        <f>INDEX('IC-Br Agro'!$H:$H,MATCH($A47,'IC-Br Agro'!$A:$A,0))</f>
        <v/>
      </c>
      <c r="T47" s="2" t="str">
        <f>INDEX('IC-Br Metal'!$H:$H,MATCH($A47,'IC-Br Metal'!$A:$A,0))</f>
        <v/>
      </c>
      <c r="U47" s="2" t="str">
        <f>INDEX('IC-Br Energia'!$H:$H,MATCH($A47,'IC-Br Energia'!$A:$A,0))</f>
        <v/>
      </c>
      <c r="V47" s="2">
        <f>INDEX(Petroleo!$G:$G,MATCH($A47,Petroleo!$B:$B,0))</f>
        <v>-8.5565725058533815</v>
      </c>
      <c r="W47" s="2">
        <f>INDEX(ONI!$I:$I,MATCH(BASE!$A47,ONI!$C:$C,0))</f>
        <v>5.4444444444444429</v>
      </c>
      <c r="X47" s="2">
        <f>INDEX(ONI!$J:$J,MATCH(BASE!$A47,ONI!$C:$C,0))</f>
        <v>0</v>
      </c>
      <c r="Y47" s="2">
        <f>INDEX(FF!$D:$D,MATCH(BASE!$A47,FF!$B:$B,0))</f>
        <v>0.25</v>
      </c>
      <c r="Z47" s="2">
        <f>INDEX(CDS!$C:$C,MATCH(BASE!$A47,CDS!$A:$A,0))</f>
        <v>145.83783280005022</v>
      </c>
      <c r="AA47" s="2">
        <f>IF($B$2="K",INDEX(PIB!$J:$J,MATCH(BASE!$A47,PIB!$A:$A,0)),INDEX(PIB!$J:$J,MATCH($A47,PIB!$A:$A,0)))</f>
        <v>-3.3017027171933222E-2</v>
      </c>
      <c r="AB47" s="2">
        <f>IF($B$2="K",INDEX(CAGED!$J:$J,MATCH(BASE!$A47,CAGED!$A:$A,0)),INDEX(CAGED!$J:$J,MATCH($A47,CAGED!$A:$A,0)))</f>
        <v>9.6806346610023297E-2</v>
      </c>
      <c r="AC47" s="13">
        <v>1.78</v>
      </c>
      <c r="AD47" s="13">
        <v>4.2294999999999998</v>
      </c>
      <c r="AE47" s="98">
        <f>(1+INDEX(Aberturas_ADM!$AB:$AB,MATCH(BASE!$A47,Aberturas_ADM!$A:$A,0))/100)^4*100-100</f>
        <v>0.73523859701506922</v>
      </c>
      <c r="AF47" s="98">
        <f>(1+INDEX(Aberturas_ADM!$Z:$Z,MATCH(BASE!$A47,Aberturas_ADM!$A:$A,0))/100)^4*100-100</f>
        <v>1.9833063584415953</v>
      </c>
      <c r="AG47" s="98">
        <f>(1+INDEX(Aberturas_ADM!$AA:$AA,MATCH(BASE!$A47,Aberturas_ADM!$A:$A,0))/100)^4*100-100</f>
        <v>29.697650044317243</v>
      </c>
      <c r="AH47" s="98">
        <f>(1+INDEX(Aberturas_ADM!$AC:$AC,MATCH(BASE!$A47,Aberturas_ADM!$A:$A,0))/100)^4*100-100</f>
        <v>8.2185388549803235</v>
      </c>
      <c r="AI47" s="98">
        <f>(1+INDEX(Aberturas_ADM!$AD:$AD,MATCH(BASE!$A47,Aberturas_ADM!$A:$A,0))/100)^4*100-100</f>
        <v>2.7406811137363292</v>
      </c>
      <c r="AJ47" s="109">
        <v>4.2294999999999998</v>
      </c>
      <c r="AK47" s="2"/>
      <c r="AL47" s="2"/>
      <c r="AM47" s="2"/>
      <c r="AN47" s="2"/>
    </row>
    <row r="48" spans="1:40" x14ac:dyDescent="0.25">
      <c r="A48" s="8">
        <f t="shared" si="0"/>
        <v>41974</v>
      </c>
      <c r="B48" s="56">
        <f t="shared" si="1"/>
        <v>2014.75</v>
      </c>
      <c r="C48" s="2" t="e">
        <f>INDEX('Expectativa IPCA'!$D:$D,MATCH(BASE!$A48,'Expectativa IPCA'!$A:$A,0))</f>
        <v>#VALUE!</v>
      </c>
      <c r="D48" s="2" t="e">
        <f>INDEX(Selic!$D:$D,MATCH(BASE!$A48,Selic!$A:$A,0))</f>
        <v>#VALUE!</v>
      </c>
      <c r="E48" s="2">
        <f>INDEX(IPCA_livres_dessaz!$E:$E,MATCH(BASE!$A48,IPCA_livres_dessaz!$A:$A,0))</f>
        <v>6.0354737185626561</v>
      </c>
      <c r="F48" s="2">
        <f>INDEX(IPCA!$E:$E,MATCH(BASE!$A48,IPCA!$A:$A,0))</f>
        <v>7.3791367401057739</v>
      </c>
      <c r="G48" s="2" t="e">
        <f>INDEX(IPCA_adm_dessaz!$B:$B,MATCH(BASE!$A48,IPCA_adm_dessaz!$A:$A,0))</f>
        <v>#VALUE!</v>
      </c>
      <c r="H48" s="2">
        <f>INDEX(Meta!D:D,MATCH(BASE!$A48,Meta!$A:$A,0))</f>
        <v>4.5</v>
      </c>
      <c r="I48" s="2">
        <f>INDEX(Meta!C:C,MATCH(BASE!$A48,Meta!$A:$A,0))</f>
        <v>4.5</v>
      </c>
      <c r="J48" s="2">
        <f>IF($B$2="XP",INDEX(NUCI!$D:$D,MATCH(BASE_TRI!$A48,NUCI!$A:$A,0)),INDEX(NUCI!$E:$E,MATCH($A48,NUCI!$A:$A,0)))</f>
        <v>-1.0209944751381199</v>
      </c>
      <c r="K48" s="2">
        <f>IF($B$2="XP",INDEX(PIB!$G:$G,MATCH(BASE_TRI!$A48,PIB!$A:$A,0)),INDEX(PIB!$H:$H,MATCH($A48,PIB!$A:$A,0)))</f>
        <v>2.3701657458563501</v>
      </c>
      <c r="L48" s="2">
        <f>IF($B$2="XP",INDEX(Desemprego!$D:$D,MATCH(BASE_TRI!$A48,Desemprego!$B:$B,0)),INDEX(Desemprego!$F:$F,MATCH($A48,Desemprego!$B:$B,0)))</f>
        <v>1.7081237569060741</v>
      </c>
      <c r="M48" s="2">
        <f>IF($B$2="XP",INDEX(CAGED!$G:$G,MATCH(BASE_TRI!$A48,CAGED!$A:$A,0)),INDEX(CAGED!$I:$I,MATCH($A48,CAGED!$A:$A,0)))</f>
        <v>2.5177607734806622</v>
      </c>
      <c r="N48" s="2" t="e">
        <f>INDEX('Expectativa Selic'!$D:$D,MATCH(BASE!$A48,'Expectativa Selic'!$A:$A,0))</f>
        <v>#VALUE!</v>
      </c>
      <c r="O48" s="2" t="str">
        <f>INDEX(BRL!$E:$E,MATCH(BASE!$A48,BRL!$A:$A,0))</f>
        <v/>
      </c>
      <c r="P48" s="2">
        <f>INDEX('Primario Ajustado'!$O$9:$O$222,MATCH(BASE!$A48,'Primario Ajustado'!$M$9:$M$222,0))</f>
        <v>-3.1833713478477179</v>
      </c>
      <c r="Q48" s="2">
        <f>INDEX(Incerteza!$D:$D,MATCH(BASE!$A48,Incerteza!$A:$A,0))</f>
        <v>-9.0080065359477857</v>
      </c>
      <c r="R48" s="2" t="str">
        <f>INDEX('IC-Br'!$H:$H,MATCH($A48,'IC-Br'!$A:$A,0))</f>
        <v/>
      </c>
      <c r="S48" s="2" t="str">
        <f>INDEX('IC-Br Agro'!$H:$H,MATCH($A48,'IC-Br Agro'!$A:$A,0))</f>
        <v/>
      </c>
      <c r="T48" s="2" t="str">
        <f>INDEX('IC-Br Metal'!$H:$H,MATCH($A48,'IC-Br Metal'!$A:$A,0))</f>
        <v/>
      </c>
      <c r="U48" s="2" t="str">
        <f>INDEX('IC-Br Energia'!$H:$H,MATCH($A48,'IC-Br Energia'!$A:$A,0))</f>
        <v/>
      </c>
      <c r="V48" s="2">
        <f>INDEX(Petroleo!$G:$G,MATCH($A48,Petroleo!$B:$B,0))</f>
        <v>-29.727662687460509</v>
      </c>
      <c r="W48" s="2">
        <f>INDEX(ONI!$I:$I,MATCH(BASE!$A48,ONI!$C:$C,0))</f>
        <v>43.560000000000009</v>
      </c>
      <c r="X48" s="2">
        <f>INDEX(ONI!$J:$J,MATCH(BASE!$A48,ONI!$C:$C,0))</f>
        <v>0</v>
      </c>
      <c r="Y48" s="2">
        <f>INDEX(FF!$D:$D,MATCH(BASE!$A48,FF!$B:$B,0))</f>
        <v>0.25</v>
      </c>
      <c r="Z48" s="2">
        <f>INDEX(CDS!$C:$C,MATCH(BASE!$A48,CDS!$A:$A,0))</f>
        <v>172.96095797101452</v>
      </c>
      <c r="AA48" s="2">
        <f>IF($B$2="K",INDEX(PIB!$J:$J,MATCH(BASE!$A48,PIB!$A:$A,0)),INDEX(PIB!$J:$J,MATCH($A48,PIB!$A:$A,0)))</f>
        <v>0.5198951848439215</v>
      </c>
      <c r="AB48" s="2">
        <f>IF($B$2="K",INDEX(CAGED!$J:$J,MATCH(BASE!$A48,CAGED!$A:$A,0)),INDEX(CAGED!$J:$J,MATCH($A48,CAGED!$A:$A,0)))</f>
        <v>-0.34696773725997332</v>
      </c>
      <c r="AC48" s="13">
        <v>1.51</v>
      </c>
      <c r="AD48" s="13">
        <v>4.1650999999999998</v>
      </c>
      <c r="AE48" s="98">
        <f>(1+INDEX(Aberturas_ADM!$AB:$AB,MATCH(BASE!$A48,Aberturas_ADM!$A:$A,0))/100)^4*100-100</f>
        <v>4.2007834927929366</v>
      </c>
      <c r="AF48" s="98">
        <f>(1+INDEX(Aberturas_ADM!$Z:$Z,MATCH(BASE!$A48,Aberturas_ADM!$A:$A,0))/100)^4*100-100</f>
        <v>6.2969770569671653</v>
      </c>
      <c r="AG48" s="98">
        <f>(1+INDEX(Aberturas_ADM!$AA:$AA,MATCH(BASE!$A48,Aberturas_ADM!$A:$A,0))/100)^4*100-100</f>
        <v>19.178057928432835</v>
      </c>
      <c r="AH48" s="98">
        <f>(1+INDEX(Aberturas_ADM!$AC:$AC,MATCH(BASE!$A48,Aberturas_ADM!$A:$A,0))/100)^4*100-100</f>
        <v>8.2712041485932417</v>
      </c>
      <c r="AI48" s="98">
        <f>(1+INDEX(Aberturas_ADM!$AD:$AD,MATCH(BASE!$A48,Aberturas_ADM!$A:$A,0))/100)^4*100-100</f>
        <v>4.4644440543928994</v>
      </c>
      <c r="AJ48" s="109">
        <v>4.1650999999999998</v>
      </c>
      <c r="AK48" s="2"/>
      <c r="AL48" s="2"/>
      <c r="AM48" s="2"/>
      <c r="AN48" s="2"/>
    </row>
    <row r="49" spans="1:40" x14ac:dyDescent="0.25">
      <c r="A49" s="8">
        <f t="shared" si="0"/>
        <v>42064</v>
      </c>
      <c r="B49" s="56">
        <f t="shared" si="1"/>
        <v>2015</v>
      </c>
      <c r="C49" s="2" t="e">
        <f>INDEX('Expectativa IPCA'!$D:$D,MATCH(BASE!$A49,'Expectativa IPCA'!$A:$A,0))</f>
        <v>#VALUE!</v>
      </c>
      <c r="D49" s="2" t="e">
        <f>INDEX(Selic!$D:$D,MATCH(BASE!$A49,Selic!$A:$A,0))</f>
        <v>#VALUE!</v>
      </c>
      <c r="E49" s="2">
        <f>INDEX(IPCA_livres_dessaz!$E:$E,MATCH(BASE!$A49,IPCA_livres_dessaz!$A:$A,0))</f>
        <v>8.4026619707373129</v>
      </c>
      <c r="F49" s="2">
        <f>INDEX(IPCA!$E:$E,MATCH(BASE!$A49,IPCA!$A:$A,0))</f>
        <v>10.916623540574166</v>
      </c>
      <c r="G49" s="2" t="e">
        <f>INDEX(IPCA_adm_dessaz!$B:$B,MATCH(BASE!$A49,IPCA_adm_dessaz!$A:$A,0))</f>
        <v>#VALUE!</v>
      </c>
      <c r="H49" s="2">
        <f>INDEX(Meta!D:D,MATCH(BASE!$A49,Meta!$A:$A,0))</f>
        <v>4.5</v>
      </c>
      <c r="I49" s="2">
        <f>INDEX(Meta!C:C,MATCH(BASE!$A49,Meta!$A:$A,0))</f>
        <v>4.5</v>
      </c>
      <c r="J49" s="2">
        <f>IF($B$2="XP",INDEX(NUCI!$D:$D,MATCH(BASE_TRI!$A49,NUCI!$A:$A,0)),INDEX(NUCI!$E:$E,MATCH($A49,NUCI!$A:$A,0)))</f>
        <v>-2.2740331491712662</v>
      </c>
      <c r="K49" s="110"/>
      <c r="L49" s="2">
        <f>IF($B$2="XP",INDEX(Desemprego!$D:$D,MATCH(BASE_TRI!$A49,Desemprego!$B:$B,0)),INDEX(Desemprego!$F:$F,MATCH($A49,Desemprego!$B:$B,0)))</f>
        <v>1.5512552486187832</v>
      </c>
      <c r="M49" s="110"/>
      <c r="N49" s="2" t="e">
        <f>INDEX('Expectativa Selic'!$D:$D,MATCH(BASE!$A49,'Expectativa Selic'!$A:$A,0))</f>
        <v>#VALUE!</v>
      </c>
      <c r="O49" s="2" t="str">
        <f>INDEX(BRL!$E:$E,MATCH(BASE!$A49,BRL!$A:$A,0))</f>
        <v/>
      </c>
      <c r="P49" s="2">
        <f>INDEX('Primario Ajustado'!$O$9:$O$222,MATCH(BASE!$A49,'Primario Ajustado'!$M$9:$M$222,0))</f>
        <v>-3.1995365519312888</v>
      </c>
      <c r="Q49" s="2">
        <f>INDEX(Incerteza!$D:$D,MATCH(BASE!$A49,Incerteza!$A:$A,0))</f>
        <v>-3.6413398692811114</v>
      </c>
      <c r="R49" s="2" t="str">
        <f>INDEX('IC-Br'!$H:$H,MATCH($A49,'IC-Br'!$A:$A,0))</f>
        <v/>
      </c>
      <c r="S49" s="2" t="str">
        <f>INDEX('IC-Br Agro'!$H:$H,MATCH($A49,'IC-Br Agro'!$A:$A,0))</f>
        <v/>
      </c>
      <c r="T49" s="2" t="str">
        <f>INDEX('IC-Br Metal'!$H:$H,MATCH($A49,'IC-Br Metal'!$A:$A,0))</f>
        <v/>
      </c>
      <c r="U49" s="2" t="str">
        <f>INDEX('IC-Br Energia'!$H:$H,MATCH($A49,'IC-Br Energia'!$A:$A,0))</f>
        <v/>
      </c>
      <c r="V49" s="2">
        <f>INDEX(Petroleo!$G:$G,MATCH($A49,Petroleo!$B:$B,0))</f>
        <v>-22.822126531964244</v>
      </c>
      <c r="W49" s="2">
        <f>INDEX(ONI!$I:$I,MATCH(BASE!$A49,ONI!$C:$C,0))</f>
        <v>28.089999999999989</v>
      </c>
      <c r="X49" s="2">
        <f>INDEX(ONI!$J:$J,MATCH(BASE!$A49,ONI!$C:$C,0))</f>
        <v>0</v>
      </c>
      <c r="Y49" s="2">
        <f>INDEX(FF!$D:$D,MATCH(BASE!$A49,FF!$B:$B,0))</f>
        <v>0.25</v>
      </c>
      <c r="Z49" s="2">
        <f>INDEX(CDS!$C:$C,MATCH(BASE!$A49,CDS!$A:$A,0))</f>
        <v>242.09102575757575</v>
      </c>
      <c r="AA49" s="2">
        <f>IF($B$2="K",INDEX(PIB!$J:$J,MATCH(BASE!$A49,PIB!$A:$A,0)),INDEX(PIB!$J:$J,MATCH($A49,PIB!$A:$A,0)))</f>
        <v>-0.82964471130999584</v>
      </c>
      <c r="AB49" s="2">
        <f>IF($B$2="K",INDEX(CAGED!$J:$J,MATCH(BASE!$A49,CAGED!$A:$A,0)),INDEX(CAGED!$J:$J,MATCH($A49,CAGED!$A:$A,0)))</f>
        <v>-0.59153024811990917</v>
      </c>
      <c r="AC49" s="13">
        <v>0.93</v>
      </c>
      <c r="AD49" s="13">
        <v>4.0891000000000002</v>
      </c>
      <c r="AE49" s="98">
        <f>(1+INDEX(Aberturas_ADM!$AB:$AB,MATCH(BASE!$A49,Aberturas_ADM!$A:$A,0))/100)^4*100-100</f>
        <v>41.822015638443531</v>
      </c>
      <c r="AF49" s="98">
        <f>(1+INDEX(Aberturas_ADM!$Z:$Z,MATCH(BASE!$A49,Aberturas_ADM!$A:$A,0))/100)^4*100-100</f>
        <v>12.787770149378019</v>
      </c>
      <c r="AG49" s="98">
        <f>(1+INDEX(Aberturas_ADM!$AA:$AA,MATCH(BASE!$A49,Aberturas_ADM!$A:$A,0))/100)^4*100-100</f>
        <v>249.48810868818265</v>
      </c>
      <c r="AH49" s="98">
        <f>(1+INDEX(Aberturas_ADM!$AC:$AC,MATCH(BASE!$A49,Aberturas_ADM!$A:$A,0))/100)^4*100-100</f>
        <v>8.2320266127101149</v>
      </c>
      <c r="AI49" s="98">
        <f>(1+INDEX(Aberturas_ADM!$AD:$AD,MATCH(BASE!$A49,Aberturas_ADM!$A:$A,0))/100)^4*100-100</f>
        <v>12.967356529394934</v>
      </c>
      <c r="AJ49" s="109">
        <v>4.0891000000000002</v>
      </c>
      <c r="AK49" s="2"/>
      <c r="AL49" s="2"/>
      <c r="AM49" s="2"/>
      <c r="AN49" s="2"/>
    </row>
    <row r="50" spans="1:40" x14ac:dyDescent="0.25">
      <c r="A50" s="8">
        <f t="shared" si="0"/>
        <v>42156</v>
      </c>
      <c r="B50" s="56">
        <f t="shared" si="1"/>
        <v>2015.25</v>
      </c>
      <c r="C50" s="2" t="e">
        <f>INDEX('Expectativa IPCA'!$D:$D,MATCH(BASE!$A50,'Expectativa IPCA'!$A:$A,0))</f>
        <v>#VALUE!</v>
      </c>
      <c r="D50" s="2" t="e">
        <f>INDEX(Selic!$D:$D,MATCH(BASE!$A50,Selic!$A:$A,0))</f>
        <v>#VALUE!</v>
      </c>
      <c r="E50" s="2">
        <f>INDEX(IPCA_livres_dessaz!$E:$E,MATCH(BASE!$A50,IPCA_livres_dessaz!$A:$A,0))</f>
        <v>9.0054204033581655</v>
      </c>
      <c r="F50" s="2">
        <f>INDEX(IPCA!$E:$E,MATCH(BASE!$A50,IPCA!$A:$A,0))</f>
        <v>9.2042611684916906</v>
      </c>
      <c r="G50" s="2" t="e">
        <f>INDEX(IPCA_adm_dessaz!$B:$B,MATCH(BASE!$A50,IPCA_adm_dessaz!$A:$A,0))</f>
        <v>#VALUE!</v>
      </c>
      <c r="H50" s="2">
        <f>INDEX(Meta!D:D,MATCH(BASE!$A50,Meta!$A:$A,0))</f>
        <v>4.5</v>
      </c>
      <c r="I50" s="2">
        <f>INDEX(Meta!C:C,MATCH(BASE!$A50,Meta!$A:$A,0))</f>
        <v>4.5</v>
      </c>
      <c r="J50" s="2">
        <f>IF($B$2="XP",INDEX(NUCI!$D:$D,MATCH(BASE_TRI!$A50,NUCI!$A:$A,0)),INDEX(NUCI!$E:$E,MATCH($A50,NUCI!$A:$A,0)))</f>
        <v>-4.919337016574568</v>
      </c>
      <c r="K50" s="110"/>
      <c r="L50" s="2">
        <f>IF($B$2="XP",INDEX(Desemprego!$D:$D,MATCH(BASE_TRI!$A50,Desemprego!$B:$B,0)),INDEX(Desemprego!$F:$F,MATCH($A50,Desemprego!$B:$B,0)))</f>
        <v>0.76691270718232152</v>
      </c>
      <c r="M50" s="110"/>
      <c r="N50" s="2" t="e">
        <f>INDEX('Expectativa Selic'!$D:$D,MATCH(BASE!$A50,'Expectativa Selic'!$A:$A,0))</f>
        <v>#VALUE!</v>
      </c>
      <c r="O50" s="2" t="str">
        <f>INDEX(BRL!$E:$E,MATCH(BASE!$A50,BRL!$A:$A,0))</f>
        <v/>
      </c>
      <c r="P50" s="2">
        <f>INDEX('Primario Ajustado'!$O$9:$O$222,MATCH(BASE!$A50,'Primario Ajustado'!$M$9:$M$222,0))</f>
        <v>-2.8594881284306601</v>
      </c>
      <c r="Q50" s="2">
        <f>INDEX(Incerteza!$D:$D,MATCH(BASE!$A50,Incerteza!$A:$A,0))</f>
        <v>-0.70800653594778851</v>
      </c>
      <c r="R50" s="2" t="str">
        <f>INDEX('IC-Br'!$H:$H,MATCH($A50,'IC-Br'!$A:$A,0))</f>
        <v/>
      </c>
      <c r="S50" s="2" t="str">
        <f>INDEX('IC-Br Agro'!$H:$H,MATCH($A50,'IC-Br Agro'!$A:$A,0))</f>
        <v/>
      </c>
      <c r="T50" s="2" t="str">
        <f>INDEX('IC-Br Metal'!$H:$H,MATCH($A50,'IC-Br Metal'!$A:$A,0))</f>
        <v/>
      </c>
      <c r="U50" s="2" t="str">
        <f>INDEX('IC-Br Energia'!$H:$H,MATCH($A50,'IC-Br Energia'!$A:$A,0))</f>
        <v/>
      </c>
      <c r="V50" s="2">
        <f>INDEX(Petroleo!$G:$G,MATCH($A50,Petroleo!$B:$B,0))</f>
        <v>14.880441446965051</v>
      </c>
      <c r="W50" s="2">
        <f>INDEX(ONI!$I:$I,MATCH(BASE!$A50,ONI!$C:$C,0))</f>
        <v>139.23999999999998</v>
      </c>
      <c r="X50" s="2">
        <f>INDEX(ONI!$J:$J,MATCH(BASE!$A50,ONI!$C:$C,0))</f>
        <v>0</v>
      </c>
      <c r="Y50" s="2">
        <f>INDEX(FF!$D:$D,MATCH(BASE!$A50,FF!$B:$B,0))</f>
        <v>0.25</v>
      </c>
      <c r="Z50" s="2">
        <f>INDEX(CDS!$C:$C,MATCH(BASE!$A50,CDS!$A:$A,0))</f>
        <v>239.40513419913421</v>
      </c>
      <c r="AA50" s="2">
        <f>IF($B$2="K",INDEX(PIB!$J:$J,MATCH(BASE!$A50,PIB!$A:$A,0)),INDEX(PIB!$J:$J,MATCH($A50,PIB!$A:$A,0)))</f>
        <v>-2.3825096982490024</v>
      </c>
      <c r="AB50" s="2">
        <f>IF($B$2="K",INDEX(CAGED!$J:$J,MATCH(BASE!$A50,CAGED!$A:$A,0)),INDEX(CAGED!$J:$J,MATCH($A50,CAGED!$A:$A,0)))</f>
        <v>-1.3208587460198373</v>
      </c>
      <c r="AC50" s="13">
        <v>0.18</v>
      </c>
      <c r="AD50" s="13">
        <v>4.0194000000000001</v>
      </c>
      <c r="AE50" s="98">
        <f>(1+INDEX(Aberturas_ADM!$AB:$AB,MATCH(BASE!$A50,Aberturas_ADM!$A:$A,0))/100)^4*100-100</f>
        <v>4.3675447222108517</v>
      </c>
      <c r="AF50" s="98">
        <f>(1+INDEX(Aberturas_ADM!$Z:$Z,MATCH(BASE!$A50,Aberturas_ADM!$A:$A,0))/100)^4*100-100</f>
        <v>15.893081334509887</v>
      </c>
      <c r="AG50" s="98">
        <f>(1+INDEX(Aberturas_ADM!$AA:$AA,MATCH(BASE!$A50,Aberturas_ADM!$A:$A,0))/100)^4*100-100</f>
        <v>18.166160081198029</v>
      </c>
      <c r="AH50" s="98">
        <f>(1+INDEX(Aberturas_ADM!$AC:$AC,MATCH(BASE!$A50,Aberturas_ADM!$A:$A,0))/100)^4*100-100</f>
        <v>8.4048421136877778</v>
      </c>
      <c r="AI50" s="98">
        <f>(1+INDEX(Aberturas_ADM!$AD:$AD,MATCH(BASE!$A50,Aberturas_ADM!$A:$A,0))/100)^4*100-100</f>
        <v>15.349851880380626</v>
      </c>
      <c r="AJ50" s="109">
        <v>4.0194000000000001</v>
      </c>
      <c r="AK50" s="2"/>
      <c r="AL50" s="2"/>
      <c r="AM50" s="2"/>
      <c r="AN50" s="2"/>
    </row>
    <row r="51" spans="1:40" x14ac:dyDescent="0.25">
      <c r="A51" s="8">
        <f t="shared" si="0"/>
        <v>42248</v>
      </c>
      <c r="B51" s="56">
        <f t="shared" si="1"/>
        <v>2015.5</v>
      </c>
      <c r="C51" s="2" t="e">
        <f>INDEX('Expectativa IPCA'!$D:$D,MATCH(BASE!$A51,'Expectativa IPCA'!$A:$A,0))</f>
        <v>#VALUE!</v>
      </c>
      <c r="D51" s="2" t="e">
        <f>INDEX(Selic!$D:$D,MATCH(BASE!$A51,Selic!$A:$A,0))</f>
        <v>#VALUE!</v>
      </c>
      <c r="E51" s="2">
        <f>INDEX(IPCA_livres_dessaz!$E:$E,MATCH(BASE!$A51,IPCA_livres_dessaz!$A:$A,0))</f>
        <v>6.446774090887808</v>
      </c>
      <c r="F51" s="2">
        <f>INDEX(IPCA!$E:$E,MATCH(BASE!$A51,IPCA!$A:$A,0))</f>
        <v>9.1172750115347867</v>
      </c>
      <c r="G51" s="2" t="e">
        <f>INDEX(IPCA_adm_dessaz!$B:$B,MATCH(BASE!$A51,IPCA_adm_dessaz!$A:$A,0))</f>
        <v>#VALUE!</v>
      </c>
      <c r="H51" s="2">
        <f>INDEX(Meta!D:D,MATCH(BASE!$A51,Meta!$A:$A,0))</f>
        <v>4.5</v>
      </c>
      <c r="I51" s="2">
        <f>INDEX(Meta!C:C,MATCH(BASE!$A51,Meta!$A:$A,0))</f>
        <v>4.5</v>
      </c>
      <c r="J51" s="2">
        <f>IF($B$2="XP",INDEX(NUCI!$D:$D,MATCH(BASE_TRI!$A51,NUCI!$A:$A,0)),INDEX(NUCI!$E:$E,MATCH($A51,NUCI!$A:$A,0)))</f>
        <v>-7.1469613259668385</v>
      </c>
      <c r="K51" s="110"/>
      <c r="L51" s="2">
        <f>IF($B$2="XP",INDEX(Desemprego!$D:$D,MATCH(BASE_TRI!$A51,Desemprego!$B:$B,0)),INDEX(Desemprego!$F:$F,MATCH($A51,Desemprego!$B:$B,0)))</f>
        <v>-6.9719337016572944E-2</v>
      </c>
      <c r="M51" s="110"/>
      <c r="N51" s="2" t="e">
        <f>INDEX('Expectativa Selic'!$D:$D,MATCH(BASE!$A51,'Expectativa Selic'!$A:$A,0))</f>
        <v>#VALUE!</v>
      </c>
      <c r="O51" s="2" t="str">
        <f>INDEX(BRL!$E:$E,MATCH(BASE!$A51,BRL!$A:$A,0))</f>
        <v/>
      </c>
      <c r="P51" s="2">
        <f>INDEX('Primario Ajustado'!$O$9:$O$222,MATCH(BASE!$A51,'Primario Ajustado'!$M$9:$M$222,0))</f>
        <v>-1.5409216901323335</v>
      </c>
      <c r="Q51" s="2">
        <f>INDEX(Incerteza!$D:$D,MATCH(BASE!$A51,Incerteza!$A:$A,0))</f>
        <v>21.75866013071888</v>
      </c>
      <c r="R51" s="2" t="str">
        <f>INDEX('IC-Br'!$H:$H,MATCH($A51,'IC-Br'!$A:$A,0))</f>
        <v/>
      </c>
      <c r="S51" s="2" t="str">
        <f>INDEX('IC-Br Agro'!$H:$H,MATCH($A51,'IC-Br Agro'!$A:$A,0))</f>
        <v/>
      </c>
      <c r="T51" s="2" t="str">
        <f>INDEX('IC-Br Metal'!$H:$H,MATCH($A51,'IC-Br Metal'!$A:$A,0))</f>
        <v/>
      </c>
      <c r="U51" s="2" t="str">
        <f>INDEX('IC-Br Energia'!$H:$H,MATCH($A51,'IC-Br Energia'!$A:$A,0))</f>
        <v/>
      </c>
      <c r="V51" s="2">
        <f>INDEX(Petroleo!$G:$G,MATCH($A51,Petroleo!$B:$B,0))</f>
        <v>-20.718364732881483</v>
      </c>
      <c r="W51" s="2">
        <f>INDEX(ONI!$I:$I,MATCH(BASE!$A51,ONI!$C:$C,0))</f>
        <v>468.00111111111124</v>
      </c>
      <c r="X51" s="2">
        <f>INDEX(ONI!$J:$J,MATCH(BASE!$A51,ONI!$C:$C,0))</f>
        <v>0</v>
      </c>
      <c r="Y51" s="2">
        <f>INDEX(FF!$D:$D,MATCH(BASE!$A51,FF!$B:$B,0))</f>
        <v>0.25</v>
      </c>
      <c r="Z51" s="2">
        <f>INDEX(CDS!$C:$C,MATCH(BASE!$A51,CDS!$A:$A,0))</f>
        <v>335.75596841081619</v>
      </c>
      <c r="AA51" s="2">
        <f>IF($B$2="K",INDEX(PIB!$J:$J,MATCH(BASE!$A51,PIB!$A:$A,0)),INDEX(PIB!$J:$J,MATCH($A51,PIB!$A:$A,0)))</f>
        <v>-1.6009519852819842</v>
      </c>
      <c r="AB51" s="2">
        <f>IF($B$2="K",INDEX(CAGED!$J:$J,MATCH(BASE!$A51,CAGED!$A:$A,0)),INDEX(CAGED!$J:$J,MATCH($A51,CAGED!$A:$A,0)))</f>
        <v>-1.4648777424500992</v>
      </c>
      <c r="AC51" s="13">
        <v>-1.19</v>
      </c>
      <c r="AD51" s="13">
        <v>3.9470999999999998</v>
      </c>
      <c r="AE51" s="98">
        <f>(1+INDEX(Aberturas_ADM!$AB:$AB,MATCH(BASE!$A51,Aberturas_ADM!$A:$A,0))/100)^4*100-100</f>
        <v>3.8803491269385546</v>
      </c>
      <c r="AF51" s="98">
        <f>(1+INDEX(Aberturas_ADM!$Z:$Z,MATCH(BASE!$A51,Aberturas_ADM!$A:$A,0))/100)^4*100-100</f>
        <v>50.114103703812759</v>
      </c>
      <c r="AG51" s="98">
        <f>(1+INDEX(Aberturas_ADM!$AA:$AA,MATCH(BASE!$A51,Aberturas_ADM!$A:$A,0))/100)^4*100-100</f>
        <v>10.596796947994562</v>
      </c>
      <c r="AH51" s="98">
        <f>(1+INDEX(Aberturas_ADM!$AC:$AC,MATCH(BASE!$A51,Aberturas_ADM!$A:$A,0))/100)^4*100-100</f>
        <v>13.066966482323977</v>
      </c>
      <c r="AI51" s="98">
        <f>(1+INDEX(Aberturas_ADM!$AD:$AD,MATCH(BASE!$A51,Aberturas_ADM!$A:$A,0))/100)^4*100-100</f>
        <v>8.6154261425031677</v>
      </c>
      <c r="AJ51" s="109">
        <v>3.9470999999999998</v>
      </c>
      <c r="AK51" s="2"/>
      <c r="AL51" s="2"/>
      <c r="AM51" s="2"/>
      <c r="AN51" s="2"/>
    </row>
    <row r="52" spans="1:40" x14ac:dyDescent="0.25">
      <c r="A52" s="8">
        <f t="shared" si="0"/>
        <v>42339</v>
      </c>
      <c r="B52" s="56">
        <f t="shared" si="1"/>
        <v>2015.75</v>
      </c>
      <c r="C52" s="2" t="e">
        <f>INDEX('Expectativa IPCA'!$D:$D,MATCH(BASE!$A52,'Expectativa IPCA'!$A:$A,0))</f>
        <v>#VALUE!</v>
      </c>
      <c r="D52" s="2" t="e">
        <f>INDEX(Selic!$D:$D,MATCH(BASE!$A52,Selic!$A:$A,0))</f>
        <v>#VALUE!</v>
      </c>
      <c r="E52" s="2">
        <f>INDEX(IPCA_livres_dessaz!$E:$E,MATCH(BASE!$A52,IPCA_livres_dessaz!$A:$A,0))</f>
        <v>10.452475397004424</v>
      </c>
      <c r="F52" s="2">
        <f>INDEX(IPCA!$E:$E,MATCH(BASE!$A52,IPCA!$A:$A,0))</f>
        <v>9.6905684243514312</v>
      </c>
      <c r="G52" s="2" t="e">
        <f>INDEX(IPCA_adm_dessaz!$B:$B,MATCH(BASE!$A52,IPCA_adm_dessaz!$A:$A,0))</f>
        <v>#VALUE!</v>
      </c>
      <c r="H52" s="2">
        <f>INDEX(Meta!D:D,MATCH(BASE!$A52,Meta!$A:$A,0))</f>
        <v>4.5</v>
      </c>
      <c r="I52" s="2">
        <f>INDEX(Meta!C:C,MATCH(BASE!$A52,Meta!$A:$A,0))</f>
        <v>4.5</v>
      </c>
      <c r="J52" s="2">
        <f>IF($B$2="XP",INDEX(NUCI!$D:$D,MATCH(BASE_TRI!$A52,NUCI!$A:$A,0)),INDEX(NUCI!$E:$E,MATCH($A52,NUCI!$A:$A,0)))</f>
        <v>-7.4254143646408597</v>
      </c>
      <c r="K52" s="110"/>
      <c r="L52" s="2">
        <f>IF($B$2="XP",INDEX(Desemprego!$D:$D,MATCH(BASE_TRI!$A52,Desemprego!$B:$B,0)),INDEX(Desemprego!$F:$F,MATCH($A52,Desemprego!$B:$B,0)))</f>
        <v>-0.69719337016574412</v>
      </c>
      <c r="M52" s="110"/>
      <c r="N52" s="2" t="e">
        <f>INDEX('Expectativa Selic'!$D:$D,MATCH(BASE!$A52,'Expectativa Selic'!$A:$A,0))</f>
        <v>#VALUE!</v>
      </c>
      <c r="O52" s="2" t="str">
        <f>INDEX(BRL!$E:$E,MATCH(BASE!$A52,BRL!$A:$A,0))</f>
        <v/>
      </c>
      <c r="P52" s="2">
        <f>INDEX('Primario Ajustado'!$O$9:$O$222,MATCH(BASE!$A52,'Primario Ajustado'!$M$9:$M$222,0))</f>
        <v>-2.7126171148508051</v>
      </c>
      <c r="Q52" s="2">
        <f>INDEX(Incerteza!$D:$D,MATCH(BASE!$A52,Incerteza!$A:$A,0))</f>
        <v>11.458660130718869</v>
      </c>
      <c r="R52" s="2" t="str">
        <f>INDEX('IC-Br'!$H:$H,MATCH($A52,'IC-Br'!$A:$A,0))</f>
        <v/>
      </c>
      <c r="S52" s="2" t="str">
        <f>INDEX('IC-Br Agro'!$H:$H,MATCH($A52,'IC-Br Agro'!$A:$A,0))</f>
        <v/>
      </c>
      <c r="T52" s="2" t="str">
        <f>INDEX('IC-Br Metal'!$H:$H,MATCH($A52,'IC-Br Metal'!$A:$A,0))</f>
        <v/>
      </c>
      <c r="U52" s="2" t="str">
        <f>INDEX('IC-Br Energia'!$H:$H,MATCH($A52,'IC-Br Energia'!$A:$A,0))</f>
        <v/>
      </c>
      <c r="V52" s="2">
        <f>INDEX(Petroleo!$G:$G,MATCH($A52,Petroleo!$B:$B,0))</f>
        <v>-13.604846852911479</v>
      </c>
      <c r="W52" s="2">
        <f>INDEX(ONI!$I:$I,MATCH(BASE!$A52,ONI!$C:$C,0))</f>
        <v>696.96000000000015</v>
      </c>
      <c r="X52" s="2">
        <f>INDEX(ONI!$J:$J,MATCH(BASE!$A52,ONI!$C:$C,0))</f>
        <v>0</v>
      </c>
      <c r="Y52" s="2">
        <f>INDEX(FF!$D:$D,MATCH(BASE!$A52,FF!$B:$B,0))</f>
        <v>0.33333333333333331</v>
      </c>
      <c r="Z52" s="2">
        <f>INDEX(CDS!$C:$C,MATCH(BASE!$A52,CDS!$A:$A,0))</f>
        <v>443.66797333584287</v>
      </c>
      <c r="AA52" s="2">
        <f>IF($B$2="K",INDEX(PIB!$J:$J,MATCH(BASE!$A52,PIB!$A:$A,0)),INDEX(PIB!$J:$J,MATCH($A52,PIB!$A:$A,0)))</f>
        <v>-0.80168085092999775</v>
      </c>
      <c r="AB52" s="2">
        <f>IF($B$2="K",INDEX(CAGED!$J:$J,MATCH(BASE!$A52,CAGED!$A:$A,0)),INDEX(CAGED!$J:$J,MATCH($A52,CAGED!$A:$A,0)))</f>
        <v>-1.4392674776800618</v>
      </c>
      <c r="AC52" s="13">
        <v>-1.93</v>
      </c>
      <c r="AD52" s="13">
        <v>3.8662000000000001</v>
      </c>
      <c r="AE52" s="98">
        <f>(1+INDEX(Aberturas_ADM!$AB:$AB,MATCH(BASE!$A52,Aberturas_ADM!$A:$A,0))/100)^4*100-100</f>
        <v>33.777094019700598</v>
      </c>
      <c r="AF52" s="98">
        <f>(1+INDEX(Aberturas_ADM!$Z:$Z,MATCH(BASE!$A52,Aberturas_ADM!$A:$A,0))/100)^4*100-100</f>
        <v>15.417203627878308</v>
      </c>
      <c r="AG52" s="98">
        <f>(1+INDEX(Aberturas_ADM!$AA:$AA,MATCH(BASE!$A52,Aberturas_ADM!$A:$A,0))/100)^4*100-100</f>
        <v>15.706672297382724</v>
      </c>
      <c r="AH52" s="98">
        <f>(1+INDEX(Aberturas_ADM!$AC:$AC,MATCH(BASE!$A52,Aberturas_ADM!$A:$A,0))/100)^4*100-100</f>
        <v>11.550313751548643</v>
      </c>
      <c r="AI52" s="98">
        <f>(1+INDEX(Aberturas_ADM!$AD:$AD,MATCH(BASE!$A52,Aberturas_ADM!$A:$A,0))/100)^4*100-100</f>
        <v>7.0589417852198864</v>
      </c>
      <c r="AJ52" s="109">
        <v>3.8662000000000001</v>
      </c>
      <c r="AK52" s="2"/>
      <c r="AL52" s="2"/>
      <c r="AM52" s="2"/>
      <c r="AN52" s="2"/>
    </row>
    <row r="53" spans="1:40" x14ac:dyDescent="0.25">
      <c r="A53" s="8">
        <f t="shared" si="0"/>
        <v>42430</v>
      </c>
      <c r="B53" s="56">
        <f t="shared" si="1"/>
        <v>2016</v>
      </c>
      <c r="C53" s="2" t="e">
        <f>INDEX('Expectativa IPCA'!$D:$D,MATCH(BASE!$A53,'Expectativa IPCA'!$A:$A,0))</f>
        <v>#VALUE!</v>
      </c>
      <c r="D53" s="2" t="e">
        <f>INDEX(Selic!$D:$D,MATCH(BASE!$A53,Selic!$A:$A,0))</f>
        <v>#VALUE!</v>
      </c>
      <c r="E53" s="2">
        <f>INDEX(IPCA_livres_dessaz!$E:$E,MATCH(BASE!$A53,IPCA_livres_dessaz!$A:$A,0))</f>
        <v>10.263836253489966</v>
      </c>
      <c r="F53" s="2">
        <f>INDEX(IPCA!$E:$E,MATCH(BASE!$A53,IPCA!$A:$A,0))</f>
        <v>8.6233902308061161</v>
      </c>
      <c r="G53" s="2" t="e">
        <f>INDEX(IPCA_adm_dessaz!$B:$B,MATCH(BASE!$A53,IPCA_adm_dessaz!$A:$A,0))</f>
        <v>#VALUE!</v>
      </c>
      <c r="H53" s="2">
        <f>INDEX(Meta!D:D,MATCH(BASE!$A53,Meta!$A:$A,0))</f>
        <v>4.5</v>
      </c>
      <c r="I53" s="2">
        <f>INDEX(Meta!C:C,MATCH(BASE!$A53,Meta!$A:$A,0))</f>
        <v>4.5</v>
      </c>
      <c r="J53" s="2">
        <f>IF($B$2="XP",INDEX(NUCI!$D:$D,MATCH(BASE_TRI!$A53,NUCI!$A:$A,0)),INDEX(NUCI!$E:$E,MATCH($A53,NUCI!$A:$A,0)))</f>
        <v>-8.9569060773480391</v>
      </c>
      <c r="K53" s="110"/>
      <c r="L53" s="2">
        <f>IF($B$2="XP",INDEX(Desemprego!$D:$D,MATCH(BASE_TRI!$A53,Desemprego!$B:$B,0)),INDEX(Desemprego!$F:$F,MATCH($A53,Desemprego!$B:$B,0)))</f>
        <v>-1.3769569060773481</v>
      </c>
      <c r="M53" s="110"/>
      <c r="N53" s="2" t="e">
        <f>INDEX('Expectativa Selic'!$D:$D,MATCH(BASE!$A53,'Expectativa Selic'!$A:$A,0))</f>
        <v>#VALUE!</v>
      </c>
      <c r="O53" s="2" t="str">
        <f>INDEX(BRL!$E:$E,MATCH(BASE!$A53,BRL!$A:$A,0))</f>
        <v/>
      </c>
      <c r="P53" s="2">
        <f>INDEX('Primario Ajustado'!$O$9:$O$222,MATCH(BASE!$A53,'Primario Ajustado'!$M$9:$M$222,0))</f>
        <v>-2.1670017499671732</v>
      </c>
      <c r="Q53" s="2">
        <f>INDEX(Incerteza!$D:$D,MATCH(BASE!$A53,Incerteza!$A:$A,0))</f>
        <v>11.958660130718869</v>
      </c>
      <c r="R53" s="2" t="str">
        <f>INDEX('IC-Br'!$H:$H,MATCH($A53,'IC-Br'!$A:$A,0))</f>
        <v/>
      </c>
      <c r="S53" s="2" t="str">
        <f>INDEX('IC-Br Agro'!$H:$H,MATCH($A53,'IC-Br Agro'!$A:$A,0))</f>
        <v/>
      </c>
      <c r="T53" s="2" t="str">
        <f>INDEX('IC-Br Metal'!$H:$H,MATCH($A53,'IC-Br Metal'!$A:$A,0))</f>
        <v/>
      </c>
      <c r="U53" s="2" t="str">
        <f>INDEX('IC-Br Energia'!$H:$H,MATCH($A53,'IC-Br Energia'!$A:$A,0))</f>
        <v/>
      </c>
      <c r="V53" s="2">
        <f>INDEX(Petroleo!$G:$G,MATCH($A53,Petroleo!$B:$B,0))</f>
        <v>-17.554932211313684</v>
      </c>
      <c r="W53" s="2">
        <f>INDEX(ONI!$I:$I,MATCH(BASE!$A53,ONI!$C:$C,0))</f>
        <v>250.69444444444457</v>
      </c>
      <c r="X53" s="2">
        <f>INDEX(ONI!$J:$J,MATCH(BASE!$A53,ONI!$C:$C,0))</f>
        <v>0</v>
      </c>
      <c r="Y53" s="2">
        <f>INDEX(FF!$D:$D,MATCH(BASE!$A53,FF!$B:$B,0))</f>
        <v>0.5</v>
      </c>
      <c r="Z53" s="2">
        <f>INDEX(CDS!$C:$C,MATCH(BASE!$A53,CDS!$A:$A,0))</f>
        <v>453.5021474120083</v>
      </c>
      <c r="AA53" s="2">
        <f>IF($B$2="K",INDEX(PIB!$J:$J,MATCH(BASE!$A53,PIB!$A:$A,0)),INDEX(PIB!$J:$J,MATCH($A53,PIB!$A:$A,0)))</f>
        <v>-1.5164299471639886</v>
      </c>
      <c r="AB53" s="2">
        <f>IF($B$2="K",INDEX(CAGED!$J:$J,MATCH(BASE!$A53,CAGED!$A:$A,0)),INDEX(CAGED!$J:$J,MATCH($A53,CAGED!$A:$A,0)))</f>
        <v>-1.3472682134100467</v>
      </c>
      <c r="AC53" s="13">
        <v>-2.5</v>
      </c>
      <c r="AD53" s="13">
        <v>3.7648999999999999</v>
      </c>
      <c r="AE53" s="98">
        <f>(1+INDEX(Aberturas_ADM!$AB:$AB,MATCH(BASE!$A53,Aberturas_ADM!$A:$A,0))/100)^4*100-100</f>
        <v>10.220440960760044</v>
      </c>
      <c r="AF53" s="98">
        <f>(1+INDEX(Aberturas_ADM!$Z:$Z,MATCH(BASE!$A53,Aberturas_ADM!$A:$A,0))/100)^4*100-100</f>
        <v>0.76934143393097543</v>
      </c>
      <c r="AG53" s="98">
        <f>(1+INDEX(Aberturas_ADM!$AA:$AA,MATCH(BASE!$A53,Aberturas_ADM!$A:$A,0))/100)^4*100-100</f>
        <v>-14.973317783112975</v>
      </c>
      <c r="AH53" s="98">
        <f>(1+INDEX(Aberturas_ADM!$AC:$AC,MATCH(BASE!$A53,Aberturas_ADM!$A:$A,0))/100)^4*100-100</f>
        <v>12.778429776198578</v>
      </c>
      <c r="AI53" s="98">
        <f>(1+INDEX(Aberturas_ADM!$AD:$AD,MATCH(BASE!$A53,Aberturas_ADM!$A:$A,0))/100)^4*100-100</f>
        <v>11.740070186950206</v>
      </c>
      <c r="AJ53" s="109">
        <v>3.7648999999999999</v>
      </c>
      <c r="AK53" s="2"/>
      <c r="AL53" s="2"/>
      <c r="AM53" s="2"/>
      <c r="AN53" s="2"/>
    </row>
    <row r="54" spans="1:40" x14ac:dyDescent="0.25">
      <c r="A54" s="8">
        <f t="shared" si="0"/>
        <v>42522</v>
      </c>
      <c r="B54" s="56">
        <f t="shared" si="1"/>
        <v>2016.25</v>
      </c>
      <c r="C54" s="2" t="e">
        <f>INDEX('Expectativa IPCA'!$D:$D,MATCH(BASE!$A54,'Expectativa IPCA'!$A:$A,0))</f>
        <v>#VALUE!</v>
      </c>
      <c r="D54" s="2" t="e">
        <f>INDEX(Selic!$D:$D,MATCH(BASE!$A54,Selic!$A:$A,0))</f>
        <v>#VALUE!</v>
      </c>
      <c r="E54" s="2">
        <f>INDEX(IPCA_livres_dessaz!$E:$E,MATCH(BASE!$A54,IPCA_livres_dessaz!$A:$A,0))</f>
        <v>7.1821077516307508</v>
      </c>
      <c r="F54" s="2">
        <f>INDEX(IPCA!$E:$E,MATCH(BASE!$A54,IPCA!$A:$A,0))</f>
        <v>7.1163424195544778</v>
      </c>
      <c r="G54" s="2" t="e">
        <f>INDEX(IPCA_adm_dessaz!$B:$B,MATCH(BASE!$A54,IPCA_adm_dessaz!$A:$A,0))</f>
        <v>#VALUE!</v>
      </c>
      <c r="H54" s="2">
        <f>INDEX(Meta!D:D,MATCH(BASE!$A54,Meta!$A:$A,0))</f>
        <v>4.5</v>
      </c>
      <c r="I54" s="2">
        <f>INDEX(Meta!C:C,MATCH(BASE!$A54,Meta!$A:$A,0))</f>
        <v>4.5</v>
      </c>
      <c r="J54" s="2">
        <f>IF($B$2="XP",INDEX(NUCI!$D:$D,MATCH(BASE_TRI!$A54,NUCI!$A:$A,0)),INDEX(NUCI!$E:$E,MATCH($A54,NUCI!$A:$A,0)))</f>
        <v>-8.678453038674018</v>
      </c>
      <c r="K54" s="110"/>
      <c r="L54" s="2">
        <f>IF($B$2="XP",INDEX(Desemprego!$D:$D,MATCH(BASE_TRI!$A54,Desemprego!$B:$B,0)),INDEX(Desemprego!$F:$F,MATCH($A54,Desemprego!$B:$B,0)))</f>
        <v>-2.1612994475138119</v>
      </c>
      <c r="M54" s="110"/>
      <c r="N54" s="2" t="e">
        <f>INDEX('Expectativa Selic'!$D:$D,MATCH(BASE!$A54,'Expectativa Selic'!$A:$A,0))</f>
        <v>#VALUE!</v>
      </c>
      <c r="O54" s="2" t="str">
        <f>INDEX(BRL!$E:$E,MATCH(BASE!$A54,BRL!$A:$A,0))</f>
        <v/>
      </c>
      <c r="P54" s="2">
        <f>INDEX('Primario Ajustado'!$O$9:$O$222,MATCH(BASE!$A54,'Primario Ajustado'!$M$9:$M$222,0))</f>
        <v>-1.177713578298629</v>
      </c>
      <c r="Q54" s="2">
        <f>INDEX(Incerteza!$D:$D,MATCH(BASE!$A54,Incerteza!$A:$A,0))</f>
        <v>17.391993464052206</v>
      </c>
      <c r="R54" s="2" t="str">
        <f>INDEX('IC-Br'!$H:$H,MATCH($A54,'IC-Br'!$A:$A,0))</f>
        <v/>
      </c>
      <c r="S54" s="2" t="str">
        <f>INDEX('IC-Br Agro'!$H:$H,MATCH($A54,'IC-Br Agro'!$A:$A,0))</f>
        <v/>
      </c>
      <c r="T54" s="2" t="str">
        <f>INDEX('IC-Br Metal'!$H:$H,MATCH($A54,'IC-Br Metal'!$A:$A,0))</f>
        <v/>
      </c>
      <c r="U54" s="2" t="str">
        <f>INDEX('IC-Br Energia'!$H:$H,MATCH($A54,'IC-Br Energia'!$A:$A,0))</f>
        <v/>
      </c>
      <c r="V54" s="2">
        <f>INDEX(Petroleo!$G:$G,MATCH($A54,Petroleo!$B:$B,0))</f>
        <v>35.10065211227672</v>
      </c>
      <c r="W54" s="2">
        <f>INDEX(ONI!$I:$I,MATCH(BASE!$A54,ONI!$C:$C,0))</f>
        <v>0</v>
      </c>
      <c r="X54" s="2">
        <f>INDEX(ONI!$J:$J,MATCH(BASE!$A54,ONI!$C:$C,0))</f>
        <v>0.44444444444444425</v>
      </c>
      <c r="Y54" s="2">
        <f>INDEX(FF!$D:$D,MATCH(BASE!$A54,FF!$B:$B,0))</f>
        <v>0.5</v>
      </c>
      <c r="Z54" s="2">
        <f>INDEX(CDS!$C:$C,MATCH(BASE!$A54,CDS!$A:$A,0))</f>
        <v>346.51344300144302</v>
      </c>
      <c r="AA54" s="2">
        <f>IF($B$2="K",INDEX(PIB!$J:$J,MATCH(BASE!$A54,PIB!$A:$A,0)),INDEX(PIB!$J:$J,MATCH($A54,PIB!$A:$A,0)))</f>
        <v>0.34924707517003384</v>
      </c>
      <c r="AB54" s="2">
        <f>IF($B$2="K",INDEX(CAGED!$J:$J,MATCH(BASE!$A54,CAGED!$A:$A,0)),INDEX(CAGED!$J:$J,MATCH($A54,CAGED!$A:$A,0)))</f>
        <v>-1.0643418963198314</v>
      </c>
      <c r="AC54" s="13">
        <v>-3.12</v>
      </c>
      <c r="AD54" s="13">
        <v>3.6318999999999999</v>
      </c>
      <c r="AE54" s="98">
        <f>(1+INDEX(Aberturas_ADM!$AB:$AB,MATCH(BASE!$A54,Aberturas_ADM!$A:$A,0))/100)^4*100-100</f>
        <v>-1.4645607053532501</v>
      </c>
      <c r="AF54" s="98">
        <f>(1+INDEX(Aberturas_ADM!$Z:$Z,MATCH(BASE!$A54,Aberturas_ADM!$A:$A,0))/100)^4*100-100</f>
        <v>9.2919177277607901E-2</v>
      </c>
      <c r="AG54" s="98">
        <f>(1+INDEX(Aberturas_ADM!$AA:$AA,MATCH(BASE!$A54,Aberturas_ADM!$A:$A,0))/100)^4*100-100</f>
        <v>-1.8769625310975755</v>
      </c>
      <c r="AH54" s="98">
        <f>(1+INDEX(Aberturas_ADM!$AC:$AC,MATCH(BASE!$A54,Aberturas_ADM!$A:$A,0))/100)^4*100-100</f>
        <v>12.547593190519876</v>
      </c>
      <c r="AI54" s="98">
        <f>(1+INDEX(Aberturas_ADM!$AD:$AD,MATCH(BASE!$A54,Aberturas_ADM!$A:$A,0))/100)^4*100-100</f>
        <v>18.987653407206537</v>
      </c>
      <c r="AJ54" s="109">
        <v>3.6318999999999999</v>
      </c>
      <c r="AK54" s="2"/>
      <c r="AL54" s="2"/>
      <c r="AM54" s="2"/>
      <c r="AN54" s="2"/>
    </row>
    <row r="55" spans="1:40" x14ac:dyDescent="0.25">
      <c r="A55" s="8">
        <f t="shared" si="0"/>
        <v>42614</v>
      </c>
      <c r="B55" s="56">
        <f t="shared" si="1"/>
        <v>2016.5</v>
      </c>
      <c r="C55" s="2" t="e">
        <f>INDEX('Expectativa IPCA'!$D:$D,MATCH(BASE!$A55,'Expectativa IPCA'!$A:$A,0))</f>
        <v>#VALUE!</v>
      </c>
      <c r="D55" s="2" t="e">
        <f>INDEX(Selic!$D:$D,MATCH(BASE!$A55,Selic!$A:$A,0))</f>
        <v>#VALUE!</v>
      </c>
      <c r="E55" s="2">
        <f>INDEX(IPCA_livres_dessaz!$E:$E,MATCH(BASE!$A55,IPCA_livres_dessaz!$A:$A,0))</f>
        <v>6.8907378879511594</v>
      </c>
      <c r="F55" s="2">
        <f>INDEX(IPCA!$E:$E,MATCH(BASE!$A55,IPCA!$A:$A,0))</f>
        <v>5.5487343225872676</v>
      </c>
      <c r="G55" s="2" t="e">
        <f>INDEX(IPCA_adm_dessaz!$B:$B,MATCH(BASE!$A55,IPCA_adm_dessaz!$A:$A,0))</f>
        <v>#VALUE!</v>
      </c>
      <c r="H55" s="2">
        <f>INDEX(Meta!D:D,MATCH(BASE!$A55,Meta!$A:$A,0))</f>
        <v>4.5</v>
      </c>
      <c r="I55" s="2">
        <f>INDEX(Meta!C:C,MATCH(BASE!$A55,Meta!$A:$A,0))</f>
        <v>4.5</v>
      </c>
      <c r="J55" s="2">
        <f>IF($B$2="XP",INDEX(NUCI!$D:$D,MATCH(BASE_TRI!$A55,NUCI!$A:$A,0)),INDEX(NUCI!$E:$E,MATCH($A55,NUCI!$A:$A,0)))</f>
        <v>-8.3999999999999986</v>
      </c>
      <c r="K55" s="110"/>
      <c r="L55" s="2">
        <f>IF($B$2="XP",INDEX(Desemprego!$D:$D,MATCH(BASE_TRI!$A55,Desemprego!$B:$B,0)),INDEX(Desemprego!$F:$F,MATCH($A55,Desemprego!$B:$B,0)))</f>
        <v>-2.8933524861878421</v>
      </c>
      <c r="M55" s="110"/>
      <c r="N55" s="2" t="e">
        <f>INDEX('Expectativa Selic'!$D:$D,MATCH(BASE!$A55,'Expectativa Selic'!$A:$A,0))</f>
        <v>#VALUE!</v>
      </c>
      <c r="O55" s="2" t="str">
        <f>INDEX(BRL!$E:$E,MATCH(BASE!$A55,BRL!$A:$A,0))</f>
        <v/>
      </c>
      <c r="P55" s="2">
        <f>INDEX('Primario Ajustado'!$O$9:$O$222,MATCH(BASE!$A55,'Primario Ajustado'!$M$9:$M$222,0))</f>
        <v>-2.2671334372576535</v>
      </c>
      <c r="Q55" s="2">
        <f>INDEX(Incerteza!$D:$D,MATCH(BASE!$A55,Incerteza!$A:$A,0))</f>
        <v>7.9586601307188687</v>
      </c>
      <c r="R55" s="2" t="str">
        <f>INDEX('IC-Br'!$H:$H,MATCH($A55,'IC-Br'!$A:$A,0))</f>
        <v/>
      </c>
      <c r="S55" s="2" t="str">
        <f>INDEX('IC-Br Agro'!$H:$H,MATCH($A55,'IC-Br Agro'!$A:$A,0))</f>
        <v/>
      </c>
      <c r="T55" s="2" t="str">
        <f>INDEX('IC-Br Metal'!$H:$H,MATCH($A55,'IC-Br Metal'!$A:$A,0))</f>
        <v/>
      </c>
      <c r="U55" s="2" t="str">
        <f>INDEX('IC-Br Energia'!$H:$H,MATCH($A55,'IC-Br Energia'!$A:$A,0))</f>
        <v/>
      </c>
      <c r="V55" s="2">
        <f>INDEX(Petroleo!$G:$G,MATCH($A55,Petroleo!$B:$B,0))</f>
        <v>-4.2042672263028891</v>
      </c>
      <c r="W55" s="2">
        <f>INDEX(ONI!$I:$I,MATCH(BASE!$A55,ONI!$C:$C,0))</f>
        <v>0</v>
      </c>
      <c r="X55" s="2">
        <f>INDEX(ONI!$J:$J,MATCH(BASE!$A55,ONI!$C:$C,0))</f>
        <v>39.271111111111097</v>
      </c>
      <c r="Y55" s="2">
        <f>INDEX(FF!$D:$D,MATCH(BASE!$A55,FF!$B:$B,0))</f>
        <v>0.5</v>
      </c>
      <c r="Z55" s="2">
        <f>INDEX(CDS!$C:$C,MATCH(BASE!$A55,CDS!$A:$A,0))</f>
        <v>276.41658240793021</v>
      </c>
      <c r="AA55" s="2">
        <f>IF($B$2="K",INDEX(PIB!$J:$J,MATCH(BASE!$A55,PIB!$A:$A,0)),INDEX(PIB!$J:$J,MATCH($A55,PIB!$A:$A,0)))</f>
        <v>-0.48350220417106016</v>
      </c>
      <c r="AB55" s="2">
        <f>IF($B$2="K",INDEX(CAGED!$J:$J,MATCH(BASE!$A55,CAGED!$A:$A,0)),INDEX(CAGED!$J:$J,MATCH($A55,CAGED!$A:$A,0)))</f>
        <v>-1.0234563976599276</v>
      </c>
      <c r="AC55" s="13">
        <v>-3.25</v>
      </c>
      <c r="AD55" s="13">
        <v>3.5045999999999999</v>
      </c>
      <c r="AE55" s="98">
        <f>(1+INDEX(Aberturas_ADM!$AB:$AB,MATCH(BASE!$A55,Aberturas_ADM!$A:$A,0))/100)^4*100-100</f>
        <v>-0.98667984934741071</v>
      </c>
      <c r="AF55" s="98">
        <f>(1+INDEX(Aberturas_ADM!$Z:$Z,MATCH(BASE!$A55,Aberturas_ADM!$A:$A,0))/100)^4*100-100</f>
        <v>8.4687756768887255</v>
      </c>
      <c r="AG55" s="98">
        <f>(1+INDEX(Aberturas_ADM!$AA:$AA,MATCH(BASE!$A55,Aberturas_ADM!$A:$A,0))/100)^4*100-100</f>
        <v>-19.043771316458077</v>
      </c>
      <c r="AH55" s="98">
        <f>(1+INDEX(Aberturas_ADM!$AC:$AC,MATCH(BASE!$A55,Aberturas_ADM!$A:$A,0))/100)^4*100-100</f>
        <v>12.807597412308496</v>
      </c>
      <c r="AI55" s="98">
        <f>(1+INDEX(Aberturas_ADM!$AD:$AD,MATCH(BASE!$A55,Aberturas_ADM!$A:$A,0))/100)^4*100-100</f>
        <v>6.3436679471099922</v>
      </c>
      <c r="AJ55" s="109">
        <v>3.5045999999999999</v>
      </c>
      <c r="AK55" s="2"/>
      <c r="AL55" s="2"/>
      <c r="AM55" s="2"/>
      <c r="AN55" s="2"/>
    </row>
    <row r="56" spans="1:40" x14ac:dyDescent="0.25">
      <c r="A56" s="8">
        <f t="shared" si="0"/>
        <v>42705</v>
      </c>
      <c r="B56" s="56">
        <f t="shared" si="1"/>
        <v>2016.75</v>
      </c>
      <c r="C56" s="2" t="e">
        <f>INDEX('Expectativa IPCA'!$D:$D,MATCH(BASE!$A56,'Expectativa IPCA'!$A:$A,0))</f>
        <v>#VALUE!</v>
      </c>
      <c r="D56" s="2" t="e">
        <f>INDEX(Selic!$D:$D,MATCH(BASE!$A56,Selic!$A:$A,0))</f>
        <v>#VALUE!</v>
      </c>
      <c r="E56" s="2">
        <f>INDEX(IPCA_livres_dessaz!$E:$E,MATCH(BASE!$A56,IPCA_livres_dessaz!$A:$A,0))</f>
        <v>1.7511670848929572</v>
      </c>
      <c r="F56" s="2">
        <f>INDEX(IPCA!$E:$E,MATCH(BASE!$A56,IPCA!$A:$A,0))</f>
        <v>3.7268700262937493</v>
      </c>
      <c r="G56" s="2" t="e">
        <f>INDEX(IPCA_adm_dessaz!$B:$B,MATCH(BASE!$A56,IPCA_adm_dessaz!$A:$A,0))</f>
        <v>#VALUE!</v>
      </c>
      <c r="H56" s="2">
        <f>INDEX(Meta!D:D,MATCH(BASE!$A56,Meta!$A:$A,0))</f>
        <v>4.5</v>
      </c>
      <c r="I56" s="2">
        <f>INDEX(Meta!C:C,MATCH(BASE!$A56,Meta!$A:$A,0))</f>
        <v>4.5</v>
      </c>
      <c r="J56" s="2">
        <f>IF($B$2="XP",INDEX(NUCI!$D:$D,MATCH(BASE_TRI!$A56,NUCI!$A:$A,0)),INDEX(NUCI!$E:$E,MATCH($A56,NUCI!$A:$A,0)))</f>
        <v>-9.3745856353591126</v>
      </c>
      <c r="K56" s="110"/>
      <c r="L56" s="2">
        <f>IF($B$2="XP",INDEX(Desemprego!$D:$D,MATCH(BASE_TRI!$A56,Desemprego!$B:$B,0)),INDEX(Desemprego!$F:$F,MATCH($A56,Desemprego!$B:$B,0)))</f>
        <v>-3.6776950276243063</v>
      </c>
      <c r="M56" s="110"/>
      <c r="N56" s="2" t="e">
        <f>INDEX('Expectativa Selic'!$D:$D,MATCH(BASE!$A56,'Expectativa Selic'!$A:$A,0))</f>
        <v>#VALUE!</v>
      </c>
      <c r="O56" s="2" t="str">
        <f>INDEX(BRL!$E:$E,MATCH(BASE!$A56,BRL!$A:$A,0))</f>
        <v/>
      </c>
      <c r="P56" s="2">
        <f>INDEX('Primario Ajustado'!$O$9:$O$222,MATCH(BASE!$A56,'Primario Ajustado'!$M$9:$M$222,0))</f>
        <v>-3.5423039990370357</v>
      </c>
      <c r="Q56" s="2">
        <f>INDEX(Incerteza!$D:$D,MATCH(BASE!$A56,Incerteza!$A:$A,0))</f>
        <v>12.291993464052211</v>
      </c>
      <c r="R56" s="2" t="str">
        <f>INDEX('IC-Br'!$H:$H,MATCH($A56,'IC-Br'!$A:$A,0))</f>
        <v/>
      </c>
      <c r="S56" s="2" t="str">
        <f>INDEX('IC-Br Agro'!$H:$H,MATCH($A56,'IC-Br Agro'!$A:$A,0))</f>
        <v/>
      </c>
      <c r="T56" s="2" t="str">
        <f>INDEX('IC-Br Metal'!$H:$H,MATCH($A56,'IC-Br Metal'!$A:$A,0))</f>
        <v/>
      </c>
      <c r="U56" s="2" t="str">
        <f>INDEX('IC-Br Energia'!$H:$H,MATCH($A56,'IC-Br Energia'!$A:$A,0))</f>
        <v/>
      </c>
      <c r="V56" s="2">
        <f>INDEX(Petroleo!$G:$G,MATCH($A56,Petroleo!$B:$B,0))</f>
        <v>8.8871038410982948</v>
      </c>
      <c r="W56" s="2">
        <f>INDEX(ONI!$I:$I,MATCH(BASE!$A56,ONI!$C:$C,0))</f>
        <v>0</v>
      </c>
      <c r="X56" s="2">
        <f>INDEX(ONI!$J:$J,MATCH(BASE!$A56,ONI!$C:$C,0))</f>
        <v>31.734444444444449</v>
      </c>
      <c r="Y56" s="2">
        <f>INDEX(FF!$D:$D,MATCH(BASE!$A56,FF!$B:$B,0))</f>
        <v>0.58333333333333337</v>
      </c>
      <c r="Z56" s="2">
        <f>INDEX(CDS!$C:$C,MATCH(BASE!$A56,CDS!$A:$A,0))</f>
        <v>286.14115440115444</v>
      </c>
      <c r="AA56" s="2">
        <f>IF($B$2="K",INDEX(PIB!$J:$J,MATCH(BASE!$A56,PIB!$A:$A,0)),INDEX(PIB!$J:$J,MATCH($A56,PIB!$A:$A,0)))</f>
        <v>-0.23264731838397168</v>
      </c>
      <c r="AB56" s="2">
        <f>IF($B$2="K",INDEX(CAGED!$J:$J,MATCH(BASE!$A56,CAGED!$A:$A,0)),INDEX(CAGED!$J:$J,MATCH($A56,CAGED!$A:$A,0)))</f>
        <v>-0.8122252950400366</v>
      </c>
      <c r="AC56" s="13">
        <v>-3.53</v>
      </c>
      <c r="AD56" s="13">
        <v>3.3892000000000002</v>
      </c>
      <c r="AE56" s="98">
        <f>(1+INDEX(Aberturas_ADM!$AB:$AB,MATCH(BASE!$A56,Aberturas_ADM!$A:$A,0))/100)^4*100-100</f>
        <v>2.4859378257538083</v>
      </c>
      <c r="AF56" s="98">
        <f>(1+INDEX(Aberturas_ADM!$Z:$Z,MATCH(BASE!$A56,Aberturas_ADM!$A:$A,0))/100)^4*100-100</f>
        <v>-0.68724549836439053</v>
      </c>
      <c r="AG56" s="98">
        <f>(1+INDEX(Aberturas_ADM!$AA:$AA,MATCH(BASE!$A56,Aberturas_ADM!$A:$A,0))/100)^4*100-100</f>
        <v>-5.8383995249518676</v>
      </c>
      <c r="AH56" s="98">
        <f>(1+INDEX(Aberturas_ADM!$AC:$AC,MATCH(BASE!$A56,Aberturas_ADM!$A:$A,0))/100)^4*100-100</f>
        <v>13.16209730521696</v>
      </c>
      <c r="AI56" s="98">
        <f>(1+INDEX(Aberturas_ADM!$AD:$AD,MATCH(BASE!$A56,Aberturas_ADM!$A:$A,0))/100)^4*100-100</f>
        <v>5.2798680983051582</v>
      </c>
      <c r="AJ56" s="109">
        <v>3.3892000000000002</v>
      </c>
      <c r="AK56" s="2"/>
      <c r="AL56" s="2"/>
      <c r="AM56" s="2"/>
      <c r="AN56" s="2"/>
    </row>
    <row r="57" spans="1:40" x14ac:dyDescent="0.25">
      <c r="A57" s="8">
        <f t="shared" si="0"/>
        <v>42795</v>
      </c>
      <c r="B57" s="56">
        <f t="shared" si="1"/>
        <v>2017</v>
      </c>
      <c r="C57" s="2" t="e">
        <f>INDEX('Expectativa IPCA'!$D:$D,MATCH(BASE!$A57,'Expectativa IPCA'!$A:$A,0))</f>
        <v>#VALUE!</v>
      </c>
      <c r="D57" s="2" t="e">
        <f>INDEX(Selic!$D:$D,MATCH(BASE!$A57,Selic!$A:$A,0))</f>
        <v>#VALUE!</v>
      </c>
      <c r="E57" s="2">
        <f>INDEX(IPCA_livres_dessaz!$E:$E,MATCH(BASE!$A57,IPCA_livres_dessaz!$A:$A,0))</f>
        <v>1.3451130684723589</v>
      </c>
      <c r="F57" s="2">
        <f>INDEX(IPCA!$E:$E,MATCH(BASE!$A57,IPCA!$A:$A,0))</f>
        <v>3.5545218923434874</v>
      </c>
      <c r="G57" s="2" t="e">
        <f>INDEX(IPCA_adm_dessaz!$B:$B,MATCH(BASE!$A57,IPCA_adm_dessaz!$A:$A,0))</f>
        <v>#VALUE!</v>
      </c>
      <c r="H57" s="2">
        <f>INDEX(Meta!D:D,MATCH(BASE!$A57,Meta!$A:$A,0))</f>
        <v>4.5</v>
      </c>
      <c r="I57" s="2">
        <f>INDEX(Meta!C:C,MATCH(BASE!$A57,Meta!$A:$A,0))</f>
        <v>4.5</v>
      </c>
      <c r="J57" s="2">
        <f>IF($B$2="XP",INDEX(NUCI!$D:$D,MATCH(BASE_TRI!$A57,NUCI!$A:$A,0)),INDEX(NUCI!$E:$E,MATCH($A57,NUCI!$A:$A,0)))</f>
        <v>-8.1215469613259508</v>
      </c>
      <c r="K57" s="110"/>
      <c r="L57" s="2">
        <f>IF($B$2="XP",INDEX(Desemprego!$D:$D,MATCH(BASE_TRI!$A57,Desemprego!$B:$B,0)),INDEX(Desemprego!$F:$F,MATCH($A57,Desemprego!$B:$B,0)))</f>
        <v>-4.0437215469613212</v>
      </c>
      <c r="M57" s="110"/>
      <c r="N57" s="2" t="e">
        <f>INDEX('Expectativa Selic'!$D:$D,MATCH(BASE!$A57,'Expectativa Selic'!$A:$A,0))</f>
        <v>#VALUE!</v>
      </c>
      <c r="O57" s="2" t="str">
        <f>INDEX(BRL!$E:$E,MATCH(BASE!$A57,BRL!$A:$A,0))</f>
        <v/>
      </c>
      <c r="P57" s="2">
        <f>INDEX('Primario Ajustado'!$O$9:$O$222,MATCH(BASE!$A57,'Primario Ajustado'!$M$9:$M$222,0))</f>
        <v>-1.2955512074835172</v>
      </c>
      <c r="Q57" s="2">
        <f>INDEX(Incerteza!$D:$D,MATCH(BASE!$A57,Incerteza!$A:$A,0))</f>
        <v>5.8586601307188886</v>
      </c>
      <c r="R57" s="2" t="str">
        <f>INDEX('IC-Br'!$H:$H,MATCH($A57,'IC-Br'!$A:$A,0))</f>
        <v/>
      </c>
      <c r="S57" s="2" t="str">
        <f>INDEX('IC-Br Agro'!$H:$H,MATCH($A57,'IC-Br Agro'!$A:$A,0))</f>
        <v/>
      </c>
      <c r="T57" s="2" t="str">
        <f>INDEX('IC-Br Metal'!$H:$H,MATCH($A57,'IC-Br Metal'!$A:$A,0))</f>
        <v/>
      </c>
      <c r="U57" s="2" t="str">
        <f>INDEX('IC-Br Energia'!$H:$H,MATCH($A57,'IC-Br Energia'!$A:$A,0))</f>
        <v/>
      </c>
      <c r="V57" s="2">
        <f>INDEX(Petroleo!$G:$G,MATCH($A57,Petroleo!$B:$B,0))</f>
        <v>7.8465562336529757</v>
      </c>
      <c r="W57" s="2">
        <f>INDEX(ONI!$I:$I,MATCH(BASE!$A57,ONI!$C:$C,0))</f>
        <v>0.28444444444444433</v>
      </c>
      <c r="X57" s="2">
        <f>INDEX(ONI!$J:$J,MATCH(BASE!$A57,ONI!$C:$C,0))</f>
        <v>0</v>
      </c>
      <c r="Y57" s="2">
        <f>INDEX(FF!$D:$D,MATCH(BASE!$A57,FF!$B:$B,0))</f>
        <v>0.83333333333333337</v>
      </c>
      <c r="Z57" s="2">
        <f>INDEX(CDS!$C:$C,MATCH(BASE!$A57,CDS!$A:$A,0))</f>
        <v>238.28558669301711</v>
      </c>
      <c r="AA57" s="2">
        <f>IF($B$2="K",INDEX(PIB!$J:$J,MATCH(BASE!$A57,PIB!$A:$A,0)),INDEX(PIB!$J:$J,MATCH($A57,PIB!$A:$A,0)))</f>
        <v>1.0789124317580168</v>
      </c>
      <c r="AB57" s="2">
        <f>IF($B$2="K",INDEX(CAGED!$J:$J,MATCH(BASE!$A57,CAGED!$A:$A,0)),INDEX(CAGED!$J:$J,MATCH($A57,CAGED!$A:$A,0)))</f>
        <v>-0.49731236814025692</v>
      </c>
      <c r="AC57" s="13">
        <v>-3.38</v>
      </c>
      <c r="AD57" s="13">
        <v>3.2906</v>
      </c>
      <c r="AE57" s="98">
        <f>(1+INDEX(Aberturas_ADM!$AB:$AB,MATCH(BASE!$A57,Aberturas_ADM!$A:$A,0))/100)^4*100-100</f>
        <v>-7.5171747957171817</v>
      </c>
      <c r="AF57" s="98">
        <f>(1+INDEX(Aberturas_ADM!$Z:$Z,MATCH(BASE!$A57,Aberturas_ADM!$A:$A,0))/100)^4*100-100</f>
        <v>8.2905384637312522</v>
      </c>
      <c r="AG57" s="98">
        <f>(1+INDEX(Aberturas_ADM!$AA:$AA,MATCH(BASE!$A57,Aberturas_ADM!$A:$A,0))/100)^4*100-100</f>
        <v>19.582086992137306</v>
      </c>
      <c r="AH57" s="98">
        <f>(1+INDEX(Aberturas_ADM!$AC:$AC,MATCH(BASE!$A57,Aberturas_ADM!$A:$A,0))/100)^4*100-100</f>
        <v>11.81892744456448</v>
      </c>
      <c r="AI57" s="98">
        <f>(1+INDEX(Aberturas_ADM!$AD:$AD,MATCH(BASE!$A57,Aberturas_ADM!$A:$A,0))/100)^4*100-100</f>
        <v>6.6309866417959284</v>
      </c>
      <c r="AJ57" s="109">
        <v>3.2906</v>
      </c>
      <c r="AK57" s="2"/>
      <c r="AL57" s="2"/>
      <c r="AM57" s="2"/>
      <c r="AN57" s="2"/>
    </row>
    <row r="58" spans="1:40" x14ac:dyDescent="0.25">
      <c r="A58" s="8">
        <f t="shared" si="0"/>
        <v>42887</v>
      </c>
      <c r="B58" s="56">
        <f t="shared" si="1"/>
        <v>2017.25</v>
      </c>
      <c r="C58" s="2" t="e">
        <f>INDEX('Expectativa IPCA'!$D:$D,MATCH(BASE!$A58,'Expectativa IPCA'!$A:$A,0))</f>
        <v>#VALUE!</v>
      </c>
      <c r="D58" s="2" t="e">
        <f>INDEX(Selic!$D:$D,MATCH(BASE!$A58,Selic!$A:$A,0))</f>
        <v>#VALUE!</v>
      </c>
      <c r="E58" s="2">
        <f>INDEX(IPCA_livres_dessaz!$E:$E,MATCH(BASE!$A58,IPCA_livres_dessaz!$A:$A,0))</f>
        <v>1.7674504499934462</v>
      </c>
      <c r="F58" s="2">
        <f>INDEX(IPCA!$E:$E,MATCH(BASE!$A58,IPCA!$A:$A,0))</f>
        <v>2.2258182326479581</v>
      </c>
      <c r="G58" s="2" t="e">
        <f>INDEX(IPCA_adm_dessaz!$B:$B,MATCH(BASE!$A58,IPCA_adm_dessaz!$A:$A,0))</f>
        <v>#VALUE!</v>
      </c>
      <c r="H58" s="2">
        <f>INDEX(Meta!D:D,MATCH(BASE!$A58,Meta!$A:$A,0))</f>
        <v>4.5</v>
      </c>
      <c r="I58" s="2">
        <f>INDEX(Meta!C:C,MATCH(BASE!$A58,Meta!$A:$A,0))</f>
        <v>4.5</v>
      </c>
      <c r="J58" s="2">
        <f>IF($B$2="XP",INDEX(NUCI!$D:$D,MATCH(BASE_TRI!$A58,NUCI!$A:$A,0)),INDEX(NUCI!$E:$E,MATCH($A58,NUCI!$A:$A,0)))</f>
        <v>-7.8430939226519305</v>
      </c>
      <c r="K58" s="110"/>
      <c r="L58" s="2">
        <f>IF($B$2="XP",INDEX(Desemprego!$D:$D,MATCH(BASE_TRI!$A58,Desemprego!$B:$B,0)),INDEX(Desemprego!$F:$F,MATCH($A58,Desemprego!$B:$B,0)))</f>
        <v>-3.834563535911597</v>
      </c>
      <c r="M58" s="110"/>
      <c r="N58" s="2" t="e">
        <f>INDEX('Expectativa Selic'!$D:$D,MATCH(BASE!$A58,'Expectativa Selic'!$A:$A,0))</f>
        <v>#VALUE!</v>
      </c>
      <c r="O58" s="2" t="str">
        <f>INDEX(BRL!$E:$E,MATCH(BASE!$A58,BRL!$A:$A,0))</f>
        <v/>
      </c>
      <c r="P58" s="2">
        <f>INDEX('Primario Ajustado'!$O$9:$O$222,MATCH(BASE!$A58,'Primario Ajustado'!$M$9:$M$222,0))</f>
        <v>-2.5020005261399469</v>
      </c>
      <c r="Q58" s="2">
        <f>INDEX(Incerteza!$D:$D,MATCH(BASE!$A58,Incerteza!$A:$A,0))</f>
        <v>11.091993464052223</v>
      </c>
      <c r="R58" s="2" t="str">
        <f>INDEX('IC-Br'!$H:$H,MATCH($A58,'IC-Br'!$A:$A,0))</f>
        <v/>
      </c>
      <c r="S58" s="2" t="str">
        <f>INDEX('IC-Br Agro'!$H:$H,MATCH($A58,'IC-Br Agro'!$A:$A,0))</f>
        <v/>
      </c>
      <c r="T58" s="2" t="str">
        <f>INDEX('IC-Br Metal'!$H:$H,MATCH($A58,'IC-Br Metal'!$A:$A,0))</f>
        <v/>
      </c>
      <c r="U58" s="2" t="str">
        <f>INDEX('IC-Br Energia'!$H:$H,MATCH($A58,'IC-Br Energia'!$A:$A,0))</f>
        <v/>
      </c>
      <c r="V58" s="2">
        <f>INDEX(Petroleo!$G:$G,MATCH($A58,Petroleo!$B:$B,0))</f>
        <v>-9.2469373795161971</v>
      </c>
      <c r="W58" s="2">
        <f>INDEX(ONI!$I:$I,MATCH(BASE!$A58,ONI!$C:$C,0))</f>
        <v>9.8177777777777742</v>
      </c>
      <c r="X58" s="2">
        <f>INDEX(ONI!$J:$J,MATCH(BASE!$A58,ONI!$C:$C,0))</f>
        <v>0</v>
      </c>
      <c r="Y58" s="2">
        <f>INDEX(FF!$D:$D,MATCH(BASE!$A58,FF!$B:$B,0))</f>
        <v>1.0833333333333333</v>
      </c>
      <c r="Z58" s="2">
        <f>INDEX(CDS!$C:$C,MATCH(BASE!$A58,CDS!$A:$A,0))</f>
        <v>228.73360606060609</v>
      </c>
      <c r="AA58" s="2">
        <f>IF($B$2="K",INDEX(PIB!$J:$J,MATCH(BASE!$A58,PIB!$A:$A,0)),INDEX(PIB!$J:$J,MATCH($A58,PIB!$A:$A,0)))</f>
        <v>0.80014467414999402</v>
      </c>
      <c r="AB58" s="2">
        <f>IF($B$2="K",INDEX(CAGED!$J:$J,MATCH(BASE!$A58,CAGED!$A:$A,0)),INDEX(CAGED!$J:$J,MATCH($A58,CAGED!$A:$A,0)))</f>
        <v>-0.11341703499994082</v>
      </c>
      <c r="AC58" s="13">
        <v>-3.32</v>
      </c>
      <c r="AD58" s="13">
        <v>3.2168000000000001</v>
      </c>
      <c r="AE58" s="98">
        <f>(1+INDEX(Aberturas_ADM!$AB:$AB,MATCH(BASE!$A58,Aberturas_ADM!$A:$A,0))/100)^4*100-100</f>
        <v>-6.9809986907880557</v>
      </c>
      <c r="AF58" s="98">
        <f>(1+INDEX(Aberturas_ADM!$Z:$Z,MATCH(BASE!$A58,Aberturas_ADM!$A:$A,0))/100)^4*100-100</f>
        <v>15.465880947755565</v>
      </c>
      <c r="AG58" s="98">
        <f>(1+INDEX(Aberturas_ADM!$AA:$AA,MATCH(BASE!$A58,Aberturas_ADM!$A:$A,0))/100)^4*100-100</f>
        <v>-12.001664334038438</v>
      </c>
      <c r="AH58" s="98">
        <f>(1+INDEX(Aberturas_ADM!$AC:$AC,MATCH(BASE!$A58,Aberturas_ADM!$A:$A,0))/100)^4*100-100</f>
        <v>11.230917250397681</v>
      </c>
      <c r="AI58" s="98">
        <f>(1+INDEX(Aberturas_ADM!$AD:$AD,MATCH(BASE!$A58,Aberturas_ADM!$A:$A,0))/100)^4*100-100</f>
        <v>2.4058930132307097</v>
      </c>
      <c r="AJ58" s="109">
        <v>3.2168000000000001</v>
      </c>
      <c r="AK58" s="2"/>
      <c r="AL58" s="2"/>
      <c r="AM58" s="2"/>
      <c r="AN58" s="2"/>
    </row>
    <row r="59" spans="1:40" x14ac:dyDescent="0.25">
      <c r="A59" s="8">
        <f t="shared" si="0"/>
        <v>42979</v>
      </c>
      <c r="B59" s="56">
        <f t="shared" si="1"/>
        <v>2017.5</v>
      </c>
      <c r="C59" s="2" t="e">
        <f>INDEX('Expectativa IPCA'!$D:$D,MATCH(BASE!$A59,'Expectativa IPCA'!$A:$A,0))</f>
        <v>#VALUE!</v>
      </c>
      <c r="D59" s="2" t="e">
        <f>INDEX(Selic!$D:$D,MATCH(BASE!$A59,Selic!$A:$A,0))</f>
        <v>#VALUE!</v>
      </c>
      <c r="E59" s="2">
        <f>INDEX(IPCA_livres_dessaz!$E:$E,MATCH(BASE!$A59,IPCA_livres_dessaz!$A:$A,0))</f>
        <v>0.67804777912772174</v>
      </c>
      <c r="F59" s="2">
        <f>INDEX(IPCA!$E:$E,MATCH(BASE!$A59,IPCA!$A:$A,0))</f>
        <v>3.1215043930342912</v>
      </c>
      <c r="G59" s="2" t="e">
        <f>INDEX(IPCA_adm_dessaz!$B:$B,MATCH(BASE!$A59,IPCA_adm_dessaz!$A:$A,0))</f>
        <v>#VALUE!</v>
      </c>
      <c r="H59" s="2">
        <f>INDEX(Meta!D:D,MATCH(BASE!$A59,Meta!$A:$A,0))</f>
        <v>4.4375</v>
      </c>
      <c r="I59" s="2">
        <f>INDEX(Meta!C:C,MATCH(BASE!$A59,Meta!$A:$A,0))</f>
        <v>4.5</v>
      </c>
      <c r="J59" s="2">
        <f>IF($B$2="XP",INDEX(NUCI!$D:$D,MATCH(BASE_TRI!$A59,NUCI!$A:$A,0)),INDEX(NUCI!$E:$E,MATCH($A59,NUCI!$A:$A,0)))</f>
        <v>-8.2607734806629747</v>
      </c>
      <c r="K59" s="110"/>
      <c r="L59" s="2">
        <f>IF($B$2="XP",INDEX(Desemprego!$D:$D,MATCH(BASE_TRI!$A59,Desemprego!$B:$B,0)),INDEX(Desemprego!$F:$F,MATCH($A59,Desemprego!$B:$B,0)))</f>
        <v>-3.5208265193370156</v>
      </c>
      <c r="M59" s="110"/>
      <c r="N59" s="2" t="e">
        <f>INDEX('Expectativa Selic'!$D:$D,MATCH(BASE!$A59,'Expectativa Selic'!$A:$A,0))</f>
        <v>#VALUE!</v>
      </c>
      <c r="O59" s="2" t="str">
        <f>INDEX(BRL!$E:$E,MATCH(BASE!$A59,BRL!$A:$A,0))</f>
        <v/>
      </c>
      <c r="P59" s="2">
        <f>INDEX('Primario Ajustado'!$O$9:$O$222,MATCH(BASE!$A59,'Primario Ajustado'!$M$9:$M$222,0))</f>
        <v>-1.9869131215368987</v>
      </c>
      <c r="Q59" s="2">
        <f>INDEX(Incerteza!$D:$D,MATCH(BASE!$A59,Incerteza!$A:$A,0))</f>
        <v>7.4919934640522143</v>
      </c>
      <c r="R59" s="2" t="str">
        <f>INDEX('IC-Br'!$H:$H,MATCH($A59,'IC-Br'!$A:$A,0))</f>
        <v/>
      </c>
      <c r="S59" s="2" t="str">
        <f>INDEX('IC-Br Agro'!$H:$H,MATCH($A59,'IC-Br Agro'!$A:$A,0))</f>
        <v/>
      </c>
      <c r="T59" s="2" t="str">
        <f>INDEX('IC-Br Metal'!$H:$H,MATCH($A59,'IC-Br Metal'!$A:$A,0))</f>
        <v/>
      </c>
      <c r="U59" s="2" t="str">
        <f>INDEX('IC-Br Energia'!$H:$H,MATCH($A59,'IC-Br Energia'!$A:$A,0))</f>
        <v/>
      </c>
      <c r="V59" s="2">
        <f>INDEX(Petroleo!$G:$G,MATCH($A59,Petroleo!$B:$B,0))</f>
        <v>10.798958476086071</v>
      </c>
      <c r="W59" s="2">
        <f>INDEX(ONI!$I:$I,MATCH(BASE!$A59,ONI!$C:$C,0))</f>
        <v>0</v>
      </c>
      <c r="X59" s="2">
        <f>INDEX(ONI!$J:$J,MATCH(BASE!$A59,ONI!$C:$C,0))</f>
        <v>14.694444444444443</v>
      </c>
      <c r="Y59" s="2">
        <f>INDEX(FF!$D:$D,MATCH(BASE!$A59,FF!$B:$B,0))</f>
        <v>1.25</v>
      </c>
      <c r="Z59" s="2">
        <f>INDEX(CDS!$C:$C,MATCH(BASE!$A59,CDS!$A:$A,0))</f>
        <v>205.67639544513455</v>
      </c>
      <c r="AA59" s="2">
        <f>IF($B$2="K",INDEX(PIB!$J:$J,MATCH(BASE!$A59,PIB!$A:$A,0)),INDEX(PIB!$J:$J,MATCH($A59,PIB!$A:$A,0)))</f>
        <v>0.31461621980595211</v>
      </c>
      <c r="AB59" s="2">
        <f>IF($B$2="K",INDEX(CAGED!$J:$J,MATCH(BASE!$A59,CAGED!$A:$A,0)),INDEX(CAGED!$J:$J,MATCH($A59,CAGED!$A:$A,0)))</f>
        <v>-0.16308523069987757</v>
      </c>
      <c r="AC59" s="13">
        <v>-3.09</v>
      </c>
      <c r="AD59" s="13">
        <v>3.1642999999999999</v>
      </c>
      <c r="AE59" s="98">
        <f>(1+INDEX(Aberturas_ADM!$AB:$AB,MATCH(BASE!$A59,Aberturas_ADM!$A:$A,0))/100)^4*100-100</f>
        <v>49.418069976108683</v>
      </c>
      <c r="AF59" s="98">
        <f>(1+INDEX(Aberturas_ADM!$Z:$Z,MATCH(BASE!$A59,Aberturas_ADM!$A:$A,0))/100)^4*100-100</f>
        <v>14.135401540378638</v>
      </c>
      <c r="AG59" s="98">
        <f>(1+INDEX(Aberturas_ADM!$AA:$AA,MATCH(BASE!$A59,Aberturas_ADM!$A:$A,0))/100)^4*100-100</f>
        <v>10.675931329976038</v>
      </c>
      <c r="AH59" s="98">
        <f>(1+INDEX(Aberturas_ADM!$AC:$AC,MATCH(BASE!$A59,Aberturas_ADM!$A:$A,0))/100)^4*100-100</f>
        <v>11.753068966603848</v>
      </c>
      <c r="AI59" s="98">
        <f>(1+INDEX(Aberturas_ADM!$AD:$AD,MATCH(BASE!$A59,Aberturas_ADM!$A:$A,0))/100)^4*100-100</f>
        <v>3.1330300291644448</v>
      </c>
      <c r="AJ59" s="109">
        <v>3.1642999999999999</v>
      </c>
      <c r="AK59" s="2"/>
      <c r="AL59" s="2"/>
      <c r="AM59" s="2"/>
      <c r="AN59" s="2"/>
    </row>
    <row r="60" spans="1:40" x14ac:dyDescent="0.25">
      <c r="A60" s="8">
        <f t="shared" si="0"/>
        <v>43070</v>
      </c>
      <c r="B60" s="56">
        <f t="shared" si="1"/>
        <v>2017.75</v>
      </c>
      <c r="C60" s="2" t="e">
        <f>INDEX('Expectativa IPCA'!$D:$D,MATCH(BASE!$A60,'Expectativa IPCA'!$A:$A,0))</f>
        <v>#VALUE!</v>
      </c>
      <c r="D60" s="2" t="e">
        <f>INDEX(Selic!$D:$D,MATCH(BASE!$A60,Selic!$A:$A,0))</f>
        <v>#VALUE!</v>
      </c>
      <c r="E60" s="2">
        <f>INDEX(IPCA_livres_dessaz!$E:$E,MATCH(BASE!$A60,IPCA_livres_dessaz!$A:$A,0))</f>
        <v>1.6625720170074354</v>
      </c>
      <c r="F60" s="2">
        <f>INDEX(IPCA!$E:$E,MATCH(BASE!$A60,IPCA!$A:$A,0))</f>
        <v>3.7436977579430097</v>
      </c>
      <c r="G60" s="2" t="e">
        <f>INDEX(IPCA_adm_dessaz!$B:$B,MATCH(BASE!$A60,IPCA_adm_dessaz!$A:$A,0))</f>
        <v>#VALUE!</v>
      </c>
      <c r="H60" s="2">
        <f>INDEX(Meta!D:D,MATCH(BASE!$A60,Meta!$A:$A,0))</f>
        <v>4.375</v>
      </c>
      <c r="I60" s="2">
        <f>INDEX(Meta!C:C,MATCH(BASE!$A60,Meta!$A:$A,0))</f>
        <v>4.5</v>
      </c>
      <c r="J60" s="2">
        <f>IF($B$2="XP",INDEX(NUCI!$D:$D,MATCH(BASE_TRI!$A60,NUCI!$A:$A,0)),INDEX(NUCI!$E:$E,MATCH($A60,NUCI!$A:$A,0)))</f>
        <v>-8.2607734806629747</v>
      </c>
      <c r="K60" s="110"/>
      <c r="L60" s="2">
        <f>IF($B$2="XP",INDEX(Desemprego!$D:$D,MATCH(BASE_TRI!$A60,Desemprego!$B:$B,0)),INDEX(Desemprego!$F:$F,MATCH($A60,Desemprego!$B:$B,0)))</f>
        <v>-3.3639580110497143</v>
      </c>
      <c r="M60" s="110"/>
      <c r="N60" s="2" t="e">
        <f>INDEX('Expectativa Selic'!$D:$D,MATCH(BASE!$A60,'Expectativa Selic'!$A:$A,0))</f>
        <v>#VALUE!</v>
      </c>
      <c r="O60" s="2" t="str">
        <f>INDEX(BRL!$E:$E,MATCH(BASE!$A60,BRL!$A:$A,0))</f>
        <v/>
      </c>
      <c r="P60" s="2">
        <f>INDEX('Primario Ajustado'!$O$9:$O$222,MATCH(BASE!$A60,'Primario Ajustado'!$M$9:$M$222,0))</f>
        <v>-1.1834436516827185</v>
      </c>
      <c r="Q60" s="2">
        <f>INDEX(Incerteza!$D:$D,MATCH(BASE!$A60,Incerteza!$A:$A,0))</f>
        <v>-1.1746732026144571</v>
      </c>
      <c r="R60" s="2" t="str">
        <f>INDEX('IC-Br'!$H:$H,MATCH($A60,'IC-Br'!$A:$A,0))</f>
        <v/>
      </c>
      <c r="S60" s="2" t="str">
        <f>INDEX('IC-Br Agro'!$H:$H,MATCH($A60,'IC-Br Agro'!$A:$A,0))</f>
        <v/>
      </c>
      <c r="T60" s="2" t="str">
        <f>INDEX('IC-Br Metal'!$H:$H,MATCH($A60,'IC-Br Metal'!$A:$A,0))</f>
        <v/>
      </c>
      <c r="U60" s="2" t="str">
        <f>INDEX('IC-Br Energia'!$H:$H,MATCH($A60,'IC-Br Energia'!$A:$A,0))</f>
        <v/>
      </c>
      <c r="V60" s="2">
        <f>INDEX(Petroleo!$G:$G,MATCH($A60,Petroleo!$B:$B,0))</f>
        <v>18.497217068645639</v>
      </c>
      <c r="W60" s="2">
        <f>INDEX(ONI!$I:$I,MATCH(BASE!$A60,ONI!$C:$C,0))</f>
        <v>0</v>
      </c>
      <c r="X60" s="2">
        <f>INDEX(ONI!$J:$J,MATCH(BASE!$A60,ONI!$C:$C,0))</f>
        <v>95.387777777777757</v>
      </c>
      <c r="Y60" s="2">
        <f>INDEX(FF!$D:$D,MATCH(BASE!$A60,FF!$B:$B,0))</f>
        <v>1.3333333333333333</v>
      </c>
      <c r="Z60" s="2">
        <f>INDEX(CDS!$C:$C,MATCH(BASE!$A60,CDS!$A:$A,0))</f>
        <v>172.96438181818181</v>
      </c>
      <c r="AA60" s="2">
        <f>IF($B$2="K",INDEX(PIB!$J:$J,MATCH(BASE!$A60,PIB!$A:$A,0)),INDEX(PIB!$J:$J,MATCH($A60,PIB!$A:$A,0)))</f>
        <v>0.39834261670907978</v>
      </c>
      <c r="AB60" s="2">
        <f>IF($B$2="K",INDEX(CAGED!$J:$J,MATCH(BASE!$A60,CAGED!$A:$A,0)),INDEX(CAGED!$J:$J,MATCH($A60,CAGED!$A:$A,0)))</f>
        <v>0.28603614504980612</v>
      </c>
      <c r="AC60" s="13">
        <v>-2.57</v>
      </c>
      <c r="AD60" s="13">
        <v>3.1301000000000001</v>
      </c>
      <c r="AE60" s="98">
        <f>(1+INDEX(Aberturas_ADM!$AB:$AB,MATCH(BASE!$A60,Aberturas_ADM!$A:$A,0))/100)^4*100-100</f>
        <v>14.97729048572009</v>
      </c>
      <c r="AF60" s="98">
        <f>(1+INDEX(Aberturas_ADM!$Z:$Z,MATCH(BASE!$A60,Aberturas_ADM!$A:$A,0))/100)^4*100-100</f>
        <v>28.451543895794316</v>
      </c>
      <c r="AG60" s="98">
        <f>(1+INDEX(Aberturas_ADM!$AA:$AA,MATCH(BASE!$A60,Aberturas_ADM!$A:$A,0))/100)^4*100-100</f>
        <v>29.580446353266808</v>
      </c>
      <c r="AH60" s="98">
        <f>(1+INDEX(Aberturas_ADM!$AC:$AC,MATCH(BASE!$A60,Aberturas_ADM!$A:$A,0))/100)^4*100-100</f>
        <v>12.079562432705671</v>
      </c>
      <c r="AI60" s="98">
        <f>(1+INDEX(Aberturas_ADM!$AD:$AD,MATCH(BASE!$A60,Aberturas_ADM!$A:$A,0))/100)^4*100-100</f>
        <v>3.9653871081953156</v>
      </c>
      <c r="AJ60" s="109">
        <v>3.1301000000000001</v>
      </c>
      <c r="AK60" s="2"/>
      <c r="AL60" s="2"/>
      <c r="AM60" s="2"/>
      <c r="AN60" s="2"/>
    </row>
    <row r="61" spans="1:40" x14ac:dyDescent="0.25">
      <c r="A61" s="8">
        <f t="shared" si="0"/>
        <v>43160</v>
      </c>
      <c r="B61" s="56">
        <f t="shared" si="1"/>
        <v>2018</v>
      </c>
      <c r="C61" s="2" t="e">
        <f>INDEX('Expectativa IPCA'!$D:$D,MATCH(BASE!$A61,'Expectativa IPCA'!$A:$A,0))</f>
        <v>#VALUE!</v>
      </c>
      <c r="D61" s="2" t="e">
        <f>INDEX(Selic!$D:$D,MATCH(BASE!$A61,Selic!$A:$A,0))</f>
        <v>#VALUE!</v>
      </c>
      <c r="E61" s="2">
        <f>INDEX(IPCA_livres_dessaz!$E:$E,MATCH(BASE!$A61,IPCA_livres_dessaz!$A:$A,0))</f>
        <v>0.93648166290882795</v>
      </c>
      <c r="F61" s="2">
        <f>INDEX(IPCA!$E:$E,MATCH(BASE!$A61,IPCA!$A:$A,0))</f>
        <v>2.9763034346122152</v>
      </c>
      <c r="G61" s="2" t="e">
        <f>INDEX(IPCA_adm_dessaz!$B:$B,MATCH(BASE!$A61,IPCA_adm_dessaz!$A:$A,0))</f>
        <v>#VALUE!</v>
      </c>
      <c r="H61" s="2">
        <f>INDEX(Meta!D:D,MATCH(BASE!$A61,Meta!$A:$A,0))</f>
        <v>4.3125</v>
      </c>
      <c r="I61" s="2">
        <f>INDEX(Meta!C:C,MATCH(BASE!$A61,Meta!$A:$A,0))</f>
        <v>4.5</v>
      </c>
      <c r="J61" s="2">
        <f>IF($B$2="XP",INDEX(NUCI!$D:$D,MATCH(BASE_TRI!$A61,NUCI!$A:$A,0)),INDEX(NUCI!$E:$E,MATCH($A61,NUCI!$A:$A,0)))</f>
        <v>-6.5900552486187713</v>
      </c>
      <c r="K61" s="110"/>
      <c r="L61" s="2">
        <f>IF($B$2="XP",INDEX(Desemprego!$D:$D,MATCH(BASE_TRI!$A61,Desemprego!$B:$B,0)),INDEX(Desemprego!$F:$F,MATCH($A61,Desemprego!$B:$B,0)))</f>
        <v>-3.5731160220994389</v>
      </c>
      <c r="M61" s="110"/>
      <c r="N61" s="2" t="e">
        <f>INDEX('Expectativa Selic'!$D:$D,MATCH(BASE!$A61,'Expectativa Selic'!$A:$A,0))</f>
        <v>#VALUE!</v>
      </c>
      <c r="O61" s="2" t="str">
        <f>INDEX(BRL!$E:$E,MATCH(BASE!$A61,BRL!$A:$A,0))</f>
        <v/>
      </c>
      <c r="P61" s="2">
        <f>INDEX('Primario Ajustado'!$O$9:$O$222,MATCH(BASE!$A61,'Primario Ajustado'!$M$9:$M$222,0))</f>
        <v>-2.3683773830736503</v>
      </c>
      <c r="Q61" s="2">
        <f>INDEX(Incerteza!$D:$D,MATCH(BASE!$A61,Incerteza!$A:$A,0))</f>
        <v>1.4919934640522143</v>
      </c>
      <c r="R61" s="2" t="str">
        <f>INDEX('IC-Br'!$H:$H,MATCH($A61,'IC-Br'!$A:$A,0))</f>
        <v/>
      </c>
      <c r="S61" s="2" t="str">
        <f>INDEX('IC-Br Agro'!$H:$H,MATCH($A61,'IC-Br Agro'!$A:$A,0))</f>
        <v/>
      </c>
      <c r="T61" s="2" t="str">
        <f>INDEX('IC-Br Metal'!$H:$H,MATCH($A61,'IC-Br Metal'!$A:$A,0))</f>
        <v/>
      </c>
      <c r="U61" s="2" t="str">
        <f>INDEX('IC-Br Energia'!$H:$H,MATCH($A61,'IC-Br Energia'!$A:$A,0))</f>
        <v/>
      </c>
      <c r="V61" s="2">
        <f>INDEX(Petroleo!$G:$G,MATCH($A61,Petroleo!$B:$B,0))</f>
        <v>5.8817389489066159</v>
      </c>
      <c r="W61" s="2">
        <f>INDEX(ONI!$I:$I,MATCH(BASE!$A61,ONI!$C:$C,0))</f>
        <v>0</v>
      </c>
      <c r="X61" s="2">
        <f>INDEX(ONI!$J:$J,MATCH(BASE!$A61,ONI!$C:$C,0))</f>
        <v>48.534444444444446</v>
      </c>
      <c r="Y61" s="2">
        <f>INDEX(FF!$D:$D,MATCH(BASE!$A61,FF!$B:$B,0))</f>
        <v>1.5833333333333333</v>
      </c>
      <c r="Z61" s="2">
        <f>INDEX(CDS!$C:$C,MATCH(BASE!$A61,CDS!$A:$A,0))</f>
        <v>153.57686046176048</v>
      </c>
      <c r="AA61" s="2">
        <f>IF($B$2="K",INDEX(PIB!$J:$J,MATCH(BASE!$A61,PIB!$A:$A,0)),INDEX(PIB!$J:$J,MATCH($A61,PIB!$A:$A,0)))</f>
        <v>0.65189821565398987</v>
      </c>
      <c r="AB61" s="2">
        <f>IF($B$2="K",INDEX(CAGED!$J:$J,MATCH(BASE!$A61,CAGED!$A:$A,0)),INDEX(CAGED!$J:$J,MATCH($A61,CAGED!$A:$A,0)))</f>
        <v>0.2971519712801296</v>
      </c>
      <c r="AC61" s="13">
        <v>-2.15</v>
      </c>
      <c r="AD61" s="13">
        <v>3.0922999999999998</v>
      </c>
      <c r="AE61" s="98">
        <f>(1+INDEX(Aberturas_ADM!$AB:$AB,MATCH(BASE!$A61,Aberturas_ADM!$A:$A,0))/100)^4*100-100</f>
        <v>10.334897105796742</v>
      </c>
      <c r="AF61" s="98">
        <f>(1+INDEX(Aberturas_ADM!$Z:$Z,MATCH(BASE!$A61,Aberturas_ADM!$A:$A,0))/100)^4*100-100</f>
        <v>4.5866678086350561</v>
      </c>
      <c r="AG61" s="98">
        <f>(1+INDEX(Aberturas_ADM!$AA:$AA,MATCH(BASE!$A61,Aberturas_ADM!$A:$A,0))/100)^4*100-100</f>
        <v>-13.071456286182183</v>
      </c>
      <c r="AH61" s="98">
        <f>(1+INDEX(Aberturas_ADM!$AC:$AC,MATCH(BASE!$A61,Aberturas_ADM!$A:$A,0))/100)^4*100-100</f>
        <v>11.941148378836289</v>
      </c>
      <c r="AI61" s="98">
        <f>(1+INDEX(Aberturas_ADM!$AD:$AD,MATCH(BASE!$A61,Aberturas_ADM!$A:$A,0))/100)^4*100-100</f>
        <v>2.5555001191937379</v>
      </c>
      <c r="AJ61" s="109">
        <v>3.0922999999999998</v>
      </c>
      <c r="AK61" s="2"/>
      <c r="AL61" s="2"/>
      <c r="AM61" s="2"/>
      <c r="AN61" s="2"/>
    </row>
    <row r="62" spans="1:40" x14ac:dyDescent="0.25">
      <c r="A62" s="8">
        <f t="shared" si="0"/>
        <v>43252</v>
      </c>
      <c r="B62" s="56">
        <f t="shared" si="1"/>
        <v>2018.25</v>
      </c>
      <c r="C62" s="2" t="e">
        <f>INDEX('Expectativa IPCA'!$D:$D,MATCH(BASE!$A62,'Expectativa IPCA'!$A:$A,0))</f>
        <v>#VALUE!</v>
      </c>
      <c r="D62" s="2" t="e">
        <f>INDEX(Selic!$D:$D,MATCH(BASE!$A62,Selic!$A:$A,0))</f>
        <v>#VALUE!</v>
      </c>
      <c r="E62" s="2">
        <f>INDEX(IPCA_livres_dessaz!$E:$E,MATCH(BASE!$A62,IPCA_livres_dessaz!$A:$A,0))</f>
        <v>4.8298463134721636</v>
      </c>
      <c r="F62" s="2">
        <f>INDEX(IPCA!$E:$E,MATCH(BASE!$A62,IPCA!$A:$A,0))</f>
        <v>7.963573120113554</v>
      </c>
      <c r="G62" s="2" t="e">
        <f>INDEX(IPCA_adm_dessaz!$B:$B,MATCH(BASE!$A62,IPCA_adm_dessaz!$A:$A,0))</f>
        <v>#VALUE!</v>
      </c>
      <c r="H62" s="2">
        <f>INDEX(Meta!D:D,MATCH(BASE!$A62,Meta!$A:$A,0))</f>
        <v>4.25</v>
      </c>
      <c r="I62" s="2">
        <f>INDEX(Meta!C:C,MATCH(BASE!$A62,Meta!$A:$A,0))</f>
        <v>4.5</v>
      </c>
      <c r="J62" s="2">
        <f>IF($B$2="XP",INDEX(NUCI!$D:$D,MATCH(BASE_TRI!$A62,NUCI!$A:$A,0)),INDEX(NUCI!$E:$E,MATCH($A62,NUCI!$A:$A,0)))</f>
        <v>-5.0585635359115919</v>
      </c>
      <c r="K62" s="110"/>
      <c r="L62" s="2">
        <f>IF($B$2="XP",INDEX(Desemprego!$D:$D,MATCH(BASE_TRI!$A62,Desemprego!$B:$B,0)),INDEX(Desemprego!$F:$F,MATCH($A62,Desemprego!$B:$B,0)))</f>
        <v>-3.311668508287291</v>
      </c>
      <c r="M62" s="110"/>
      <c r="N62" s="2" t="e">
        <f>INDEX('Expectativa Selic'!$D:$D,MATCH(BASE!$A62,'Expectativa Selic'!$A:$A,0))</f>
        <v>#VALUE!</v>
      </c>
      <c r="O62" s="2" t="str">
        <f>INDEX(BRL!$E:$E,MATCH(BASE!$A62,BRL!$A:$A,0))</f>
        <v/>
      </c>
      <c r="P62" s="2">
        <f>INDEX('Primario Ajustado'!$O$9:$O$222,MATCH(BASE!$A62,'Primario Ajustado'!$M$9:$M$222,0))</f>
        <v>-2.1705189186038543</v>
      </c>
      <c r="Q62" s="2">
        <f>INDEX(Incerteza!$D:$D,MATCH(BASE!$A62,Incerteza!$A:$A,0))</f>
        <v>15.75866013071888</v>
      </c>
      <c r="R62" s="2" t="str">
        <f>INDEX('IC-Br'!$H:$H,MATCH($A62,'IC-Br'!$A:$A,0))</f>
        <v/>
      </c>
      <c r="S62" s="2" t="str">
        <f>INDEX('IC-Br Agro'!$H:$H,MATCH($A62,'IC-Br Agro'!$A:$A,0))</f>
        <v/>
      </c>
      <c r="T62" s="2" t="str">
        <f>INDEX('IC-Br Metal'!$H:$H,MATCH($A62,'IC-Br Metal'!$A:$A,0))</f>
        <v/>
      </c>
      <c r="U62" s="2" t="str">
        <f>INDEX('IC-Br Energia'!$H:$H,MATCH($A62,'IC-Br Energia'!$A:$A,0))</f>
        <v/>
      </c>
      <c r="V62" s="2">
        <f>INDEX(Petroleo!$G:$G,MATCH($A62,Petroleo!$B:$B,0))</f>
        <v>13.273856466876978</v>
      </c>
      <c r="W62" s="2">
        <f>INDEX(ONI!$I:$I,MATCH(BASE!$A62,ONI!$C:$C,0))</f>
        <v>0</v>
      </c>
      <c r="X62" s="2">
        <f>INDEX(ONI!$J:$J,MATCH(BASE!$A62,ONI!$C:$C,0))</f>
        <v>1.0000000000000018E-2</v>
      </c>
      <c r="Y62" s="2">
        <f>INDEX(FF!$D:$D,MATCH(BASE!$A62,FF!$B:$B,0))</f>
        <v>1.8333333333333333</v>
      </c>
      <c r="Z62" s="2">
        <f>INDEX(CDS!$C:$C,MATCH(BASE!$A62,CDS!$A:$A,0))</f>
        <v>207.42224913735035</v>
      </c>
      <c r="AA62" s="2">
        <f>IF($B$2="K",INDEX(PIB!$J:$J,MATCH(BASE!$A62,PIB!$A:$A,0)),INDEX(PIB!$J:$J,MATCH($A62,PIB!$A:$A,0)))</f>
        <v>-4.8841755923056951E-2</v>
      </c>
      <c r="AB62" s="2">
        <f>IF($B$2="K",INDEX(CAGED!$J:$J,MATCH(BASE!$A62,CAGED!$A:$A,0)),INDEX(CAGED!$J:$J,MATCH($A62,CAGED!$A:$A,0)))</f>
        <v>0.22821630848994801</v>
      </c>
      <c r="AC62" s="13">
        <v>-2.27</v>
      </c>
      <c r="AD62" s="13">
        <v>3.0449000000000002</v>
      </c>
      <c r="AE62" s="98">
        <f>(1+INDEX(Aberturas_ADM!$AB:$AB,MATCH(BASE!$A62,Aberturas_ADM!$A:$A,0))/100)^4*100-100</f>
        <v>50.226788629459918</v>
      </c>
      <c r="AF62" s="98">
        <f>(1+INDEX(Aberturas_ADM!$Z:$Z,MATCH(BASE!$A62,Aberturas_ADM!$A:$A,0))/100)^4*100-100</f>
        <v>22.584991116059626</v>
      </c>
      <c r="AG62" s="98">
        <f>(1+INDEX(Aberturas_ADM!$AA:$AA,MATCH(BASE!$A62,Aberturas_ADM!$A:$A,0))/100)^4*100-100</f>
        <v>63.132326487771195</v>
      </c>
      <c r="AH62" s="98">
        <f>(1+INDEX(Aberturas_ADM!$AC:$AC,MATCH(BASE!$A62,Aberturas_ADM!$A:$A,0))/100)^4*100-100</f>
        <v>11.200256323755326</v>
      </c>
      <c r="AI62" s="98">
        <f>(1+INDEX(Aberturas_ADM!$AD:$AD,MATCH(BASE!$A62,Aberturas_ADM!$A:$A,0))/100)^4*100-100</f>
        <v>1.421642670235542</v>
      </c>
      <c r="AJ62" s="109">
        <v>3.0449000000000002</v>
      </c>
      <c r="AK62" s="2"/>
      <c r="AL62" s="2"/>
      <c r="AM62" s="2"/>
      <c r="AN62" s="2"/>
    </row>
    <row r="63" spans="1:40" x14ac:dyDescent="0.25">
      <c r="A63" s="8">
        <f t="shared" si="0"/>
        <v>43344</v>
      </c>
      <c r="B63" s="56">
        <f t="shared" si="1"/>
        <v>2018.5</v>
      </c>
      <c r="C63" s="2" t="e">
        <f>INDEX('Expectativa IPCA'!$D:$D,MATCH(BASE!$A63,'Expectativa IPCA'!$A:$A,0))</f>
        <v>#VALUE!</v>
      </c>
      <c r="D63" s="2" t="e">
        <f>INDEX(Selic!$D:$D,MATCH(BASE!$A63,Selic!$A:$A,0))</f>
        <v>#VALUE!</v>
      </c>
      <c r="E63" s="2">
        <f>INDEX(IPCA_livres_dessaz!$E:$E,MATCH(BASE!$A63,IPCA_livres_dessaz!$A:$A,0))</f>
        <v>3.0338935881587759</v>
      </c>
      <c r="F63" s="2">
        <f>INDEX(IPCA!$E:$E,MATCH(BASE!$A63,IPCA!$A:$A,0))</f>
        <v>3.5244474718073571</v>
      </c>
      <c r="G63" s="2" t="e">
        <f>INDEX(IPCA_adm_dessaz!$B:$B,MATCH(BASE!$A63,IPCA_adm_dessaz!$A:$A,0))</f>
        <v>#VALUE!</v>
      </c>
      <c r="H63" s="2">
        <f>INDEX(Meta!D:D,MATCH(BASE!$A63,Meta!$A:$A,0))</f>
        <v>4.1875</v>
      </c>
      <c r="I63" s="2">
        <f>INDEX(Meta!C:C,MATCH(BASE!$A63,Meta!$A:$A,0))</f>
        <v>4.5</v>
      </c>
      <c r="J63" s="2">
        <f>IF($B$2="XP",INDEX(NUCI!$D:$D,MATCH(BASE_TRI!$A63,NUCI!$A:$A,0)),INDEX(NUCI!$E:$E,MATCH($A63,NUCI!$A:$A,0)))</f>
        <v>-5.8939226519336794</v>
      </c>
      <c r="K63" s="110"/>
      <c r="L63" s="2">
        <f>IF($B$2="XP",INDEX(Desemprego!$D:$D,MATCH(BASE_TRI!$A63,Desemprego!$B:$B,0)),INDEX(Desemprego!$F:$F,MATCH($A63,Desemprego!$B:$B,0)))</f>
        <v>-2.8933524861878421</v>
      </c>
      <c r="M63" s="110"/>
      <c r="N63" s="2" t="e">
        <f>INDEX('Expectativa Selic'!$D:$D,MATCH(BASE!$A63,'Expectativa Selic'!$A:$A,0))</f>
        <v>#VALUE!</v>
      </c>
      <c r="O63" s="2" t="str">
        <f>INDEX(BRL!$E:$E,MATCH(BASE!$A63,BRL!$A:$A,0))</f>
        <v/>
      </c>
      <c r="P63" s="2">
        <f>INDEX('Primario Ajustado'!$O$9:$O$222,MATCH(BASE!$A63,'Primario Ajustado'!$M$9:$M$222,0))</f>
        <v>-2.4988645531826821</v>
      </c>
      <c r="Q63" s="2">
        <f>INDEX(Incerteza!$D:$D,MATCH(BASE!$A63,Incerteza!$A:$A,0))</f>
        <v>11.62532679738554</v>
      </c>
      <c r="R63" s="2" t="str">
        <f>INDEX('IC-Br'!$H:$H,MATCH($A63,'IC-Br'!$A:$A,0))</f>
        <v/>
      </c>
      <c r="S63" s="2" t="str">
        <f>INDEX('IC-Br Agro'!$H:$H,MATCH($A63,'IC-Br Agro'!$A:$A,0))</f>
        <v/>
      </c>
      <c r="T63" s="2" t="str">
        <f>INDEX('IC-Br Metal'!$H:$H,MATCH($A63,'IC-Br Metal'!$A:$A,0))</f>
        <v/>
      </c>
      <c r="U63" s="2" t="str">
        <f>INDEX('IC-Br Energia'!$H:$H,MATCH($A63,'IC-Br Energia'!$A:$A,0))</f>
        <v/>
      </c>
      <c r="V63" s="2">
        <f>INDEX(Petroleo!$G:$G,MATCH($A63,Petroleo!$B:$B,0))</f>
        <v>1.7449197162873702</v>
      </c>
      <c r="W63" s="2">
        <f>INDEX(ONI!$I:$I,MATCH(BASE!$A63,ONI!$C:$C,0))</f>
        <v>23.684444444444441</v>
      </c>
      <c r="X63" s="2">
        <f>INDEX(ONI!$J:$J,MATCH(BASE!$A63,ONI!$C:$C,0))</f>
        <v>0</v>
      </c>
      <c r="Y63" s="2">
        <f>INDEX(FF!$D:$D,MATCH(BASE!$A63,FF!$B:$B,0))</f>
        <v>2.0833333333333335</v>
      </c>
      <c r="Z63" s="2">
        <f>INDEX(CDS!$C:$C,MATCH(BASE!$A63,CDS!$A:$A,0))</f>
        <v>256.87363076416665</v>
      </c>
      <c r="AA63" s="2">
        <f>IF($B$2="K",INDEX(PIB!$J:$J,MATCH(BASE!$A63,PIB!$A:$A,0)),INDEX(PIB!$J:$J,MATCH($A63,PIB!$A:$A,0)))</f>
        <v>1.0117654272390197</v>
      </c>
      <c r="AB63" s="2">
        <f>IF($B$2="K",INDEX(CAGED!$J:$J,MATCH(BASE!$A63,CAGED!$A:$A,0)),INDEX(CAGED!$J:$J,MATCH($A63,CAGED!$A:$A,0)))</f>
        <v>0.34738243550016534</v>
      </c>
      <c r="AC63" s="13">
        <v>-2.2200000000000002</v>
      </c>
      <c r="AD63" s="13">
        <v>3.0065</v>
      </c>
      <c r="AE63" s="98">
        <f>(1+INDEX(Aberturas_ADM!$AB:$AB,MATCH(BASE!$A63,Aberturas_ADM!$A:$A,0))/100)^4*100-100</f>
        <v>6.743293586783409</v>
      </c>
      <c r="AF63" s="98">
        <f>(1+INDEX(Aberturas_ADM!$Z:$Z,MATCH(BASE!$A63,Aberturas_ADM!$A:$A,0))/100)^4*100-100</f>
        <v>-6.9219715059514897</v>
      </c>
      <c r="AG63" s="98">
        <f>(1+INDEX(Aberturas_ADM!$AA:$AA,MATCH(BASE!$A63,Aberturas_ADM!$A:$A,0))/100)^4*100-100</f>
        <v>13.023955818427808</v>
      </c>
      <c r="AH63" s="98">
        <f>(1+INDEX(Aberturas_ADM!$AC:$AC,MATCH(BASE!$A63,Aberturas_ADM!$A:$A,0))/100)^4*100-100</f>
        <v>7.6394859172932144</v>
      </c>
      <c r="AI63" s="98">
        <f>(1+INDEX(Aberturas_ADM!$AD:$AD,MATCH(BASE!$A63,Aberturas_ADM!$A:$A,0))/100)^4*100-100</f>
        <v>6.0780125018720383</v>
      </c>
      <c r="AJ63" s="109">
        <v>3.0065</v>
      </c>
      <c r="AK63" s="2"/>
      <c r="AL63" s="2"/>
      <c r="AM63" s="2"/>
      <c r="AN63" s="2"/>
    </row>
    <row r="64" spans="1:40" x14ac:dyDescent="0.25">
      <c r="A64" s="8">
        <f t="shared" si="0"/>
        <v>43435</v>
      </c>
      <c r="B64" s="56">
        <f t="shared" si="1"/>
        <v>2018.75</v>
      </c>
      <c r="C64" s="2" t="e">
        <f>INDEX('Expectativa IPCA'!$D:$D,MATCH(BASE!$A64,'Expectativa IPCA'!$A:$A,0))</f>
        <v>#VALUE!</v>
      </c>
      <c r="D64" s="2" t="e">
        <f>INDEX(Selic!$D:$D,MATCH(BASE!$A64,Selic!$A:$A,0))</f>
        <v>#VALUE!</v>
      </c>
      <c r="E64" s="2">
        <f>INDEX(IPCA_livres_dessaz!$E:$E,MATCH(BASE!$A64,IPCA_livres_dessaz!$A:$A,0))</f>
        <v>2.5909367450198451</v>
      </c>
      <c r="F64" s="2">
        <f>INDEX(IPCA!$E:$E,MATCH(BASE!$A64,IPCA!$A:$A,0))</f>
        <v>2.7294314846412426</v>
      </c>
      <c r="G64" s="2" t="e">
        <f>INDEX(IPCA_adm_dessaz!$B:$B,MATCH(BASE!$A64,IPCA_adm_dessaz!$A:$A,0))</f>
        <v>#VALUE!</v>
      </c>
      <c r="H64" s="2">
        <f>INDEX(Meta!D:D,MATCH(BASE!$A64,Meta!$A:$A,0))</f>
        <v>4.125</v>
      </c>
      <c r="I64" s="2">
        <f>INDEX(Meta!C:C,MATCH(BASE!$A64,Meta!$A:$A,0))</f>
        <v>4.5</v>
      </c>
      <c r="J64" s="2">
        <f>IF($B$2="XP",INDEX(NUCI!$D:$D,MATCH(BASE_TRI!$A64,NUCI!$A:$A,0)),INDEX(NUCI!$E:$E,MATCH($A64,NUCI!$A:$A,0)))</f>
        <v>-7.7038674033149075</v>
      </c>
      <c r="K64" s="110"/>
      <c r="L64" s="2">
        <f>IF($B$2="XP",INDEX(Desemprego!$D:$D,MATCH(BASE_TRI!$A64,Desemprego!$B:$B,0)),INDEX(Desemprego!$F:$F,MATCH($A64,Desemprego!$B:$B,0)))</f>
        <v>-3.1025104972375663</v>
      </c>
      <c r="M64" s="110"/>
      <c r="N64" s="2" t="e">
        <f>INDEX('Expectativa Selic'!$D:$D,MATCH(BASE!$A64,'Expectativa Selic'!$A:$A,0))</f>
        <v>#VALUE!</v>
      </c>
      <c r="O64" s="2" t="str">
        <f>INDEX(BRL!$E:$E,MATCH(BASE!$A64,BRL!$A:$A,0))</f>
        <v/>
      </c>
      <c r="P64" s="2">
        <f>INDEX('Primario Ajustado'!$O$9:$O$222,MATCH(BASE!$A64,'Primario Ajustado'!$M$9:$M$222,0))</f>
        <v>-3.0440185320486042</v>
      </c>
      <c r="Q64" s="2">
        <f>INDEX(Incerteza!$D:$D,MATCH(BASE!$A64,Incerteza!$A:$A,0))</f>
        <v>6.1586601307188857</v>
      </c>
      <c r="R64" s="2" t="str">
        <f>INDEX('IC-Br'!$H:$H,MATCH($A64,'IC-Br'!$A:$A,0))</f>
        <v/>
      </c>
      <c r="S64" s="2" t="str">
        <f>INDEX('IC-Br Agro'!$H:$H,MATCH($A64,'IC-Br Agro'!$A:$A,0))</f>
        <v/>
      </c>
      <c r="T64" s="2" t="str">
        <f>INDEX('IC-Br Metal'!$H:$H,MATCH($A64,'IC-Br Metal'!$A:$A,0))</f>
        <v/>
      </c>
      <c r="U64" s="2" t="str">
        <f>INDEX('IC-Br Energia'!$H:$H,MATCH($A64,'IC-Br Energia'!$A:$A,0))</f>
        <v/>
      </c>
      <c r="V64" s="2">
        <f>INDEX(Petroleo!$G:$G,MATCH($A64,Petroleo!$B:$B,0))</f>
        <v>-21.683346163715683</v>
      </c>
      <c r="W64" s="2">
        <f>INDEX(ONI!$I:$I,MATCH(BASE!$A64,ONI!$C:$C,0))</f>
        <v>66.151111111111106</v>
      </c>
      <c r="X64" s="2">
        <f>INDEX(ONI!$J:$J,MATCH(BASE!$A64,ONI!$C:$C,0))</f>
        <v>0</v>
      </c>
      <c r="Y64" s="2">
        <f>INDEX(FF!$D:$D,MATCH(BASE!$A64,FF!$B:$B,0))</f>
        <v>2.3333333333333335</v>
      </c>
      <c r="Z64" s="2">
        <f>INDEX(CDS!$C:$C,MATCH(BASE!$A64,CDS!$A:$A,0))</f>
        <v>213.07330270089997</v>
      </c>
      <c r="AA64" s="2">
        <f>IF($B$2="K",INDEX(PIB!$J:$J,MATCH(BASE!$A64,PIB!$A:$A,0)),INDEX(PIB!$J:$J,MATCH($A64,PIB!$A:$A,0)))</f>
        <v>-0.40979406636303395</v>
      </c>
      <c r="AB64" s="2">
        <f>IF($B$2="K",INDEX(CAGED!$J:$J,MATCH(BASE!$A64,CAGED!$A:$A,0)),INDEX(CAGED!$J:$J,MATCH($A64,CAGED!$A:$A,0)))</f>
        <v>0.35543657358978464</v>
      </c>
      <c r="AC64" s="13">
        <v>-2.11</v>
      </c>
      <c r="AD64" s="13">
        <v>2.9731999999999998</v>
      </c>
      <c r="AE64" s="98">
        <f>(1+INDEX(Aberturas_ADM!$AB:$AB,MATCH(BASE!$A64,Aberturas_ADM!$A:$A,0))/100)^4*100-100</f>
        <v>-24.465551344787755</v>
      </c>
      <c r="AF64" s="98">
        <f>(1+INDEX(Aberturas_ADM!$Z:$Z,MATCH(BASE!$A64,Aberturas_ADM!$A:$A,0))/100)^4*100-100</f>
        <v>1.9488884194882843</v>
      </c>
      <c r="AG64" s="98">
        <f>(1+INDEX(Aberturas_ADM!$AA:$AA,MATCH(BASE!$A64,Aberturas_ADM!$A:$A,0))/100)^4*100-100</f>
        <v>-13.518908194825968</v>
      </c>
      <c r="AH64" s="98">
        <f>(1+INDEX(Aberturas_ADM!$AC:$AC,MATCH(BASE!$A64,Aberturas_ADM!$A:$A,0))/100)^4*100-100</f>
        <v>9.5423061814474011</v>
      </c>
      <c r="AI64" s="98">
        <f>(1+INDEX(Aberturas_ADM!$AD:$AD,MATCH(BASE!$A64,Aberturas_ADM!$A:$A,0))/100)^4*100-100</f>
        <v>3.0368272010293538</v>
      </c>
      <c r="AJ64" s="109">
        <v>2.9731999999999998</v>
      </c>
      <c r="AK64" s="2"/>
      <c r="AL64" s="2"/>
      <c r="AM64" s="2"/>
      <c r="AN64" s="2"/>
    </row>
    <row r="65" spans="1:40" x14ac:dyDescent="0.25">
      <c r="A65" s="8">
        <f t="shared" si="0"/>
        <v>43525</v>
      </c>
      <c r="B65" s="56">
        <f t="shared" si="1"/>
        <v>2019</v>
      </c>
      <c r="C65" s="2" t="e">
        <f>INDEX('Expectativa IPCA'!$D:$D,MATCH(BASE!$A65,'Expectativa IPCA'!$A:$A,0))</f>
        <v>#VALUE!</v>
      </c>
      <c r="D65" s="2" t="e">
        <f>INDEX(Selic!$D:$D,MATCH(BASE!$A65,Selic!$A:$A,0))</f>
        <v>#VALUE!</v>
      </c>
      <c r="E65" s="2">
        <f>INDEX(IPCA_livres_dessaz!$E:$E,MATCH(BASE!$A65,IPCA_livres_dessaz!$A:$A,0))</f>
        <v>5.6582378808116118</v>
      </c>
      <c r="F65" s="2">
        <f>INDEX(IPCA!$E:$E,MATCH(BASE!$A65,IPCA!$A:$A,0))</f>
        <v>4.3593274630858936</v>
      </c>
      <c r="G65" s="2" t="e">
        <f>INDEX(IPCA_adm_dessaz!$B:$B,MATCH(BASE!$A65,IPCA_adm_dessaz!$A:$A,0))</f>
        <v>#VALUE!</v>
      </c>
      <c r="H65" s="2">
        <f>INDEX(Meta!D:D,MATCH(BASE!$A65,Meta!$A:$A,0))</f>
        <v>4.0625</v>
      </c>
      <c r="I65" s="2">
        <f>INDEX(Meta!C:C,MATCH(BASE!$A65,Meta!$A:$A,0))</f>
        <v>4.4375</v>
      </c>
      <c r="J65" s="2">
        <f>IF($B$2="XP",INDEX(NUCI!$D:$D,MATCH(BASE_TRI!$A65,NUCI!$A:$A,0)),INDEX(NUCI!$E:$E,MATCH($A65,NUCI!$A:$A,0)))</f>
        <v>-7.8430939226519305</v>
      </c>
      <c r="K65" s="110"/>
      <c r="L65" s="2">
        <f>IF($B$2="XP",INDEX(Desemprego!$D:$D,MATCH(BASE_TRI!$A65,Desemprego!$B:$B,0)),INDEX(Desemprego!$F:$F,MATCH($A65,Desemprego!$B:$B,0)))</f>
        <v>-3.2070895027624235</v>
      </c>
      <c r="M65" s="110"/>
      <c r="N65" s="2" t="e">
        <f>INDEX('Expectativa Selic'!$D:$D,MATCH(BASE!$A65,'Expectativa Selic'!$A:$A,0))</f>
        <v>#VALUE!</v>
      </c>
      <c r="O65" s="2" t="str">
        <f>INDEX(BRL!$E:$E,MATCH(BASE!$A65,BRL!$A:$A,0))</f>
        <v/>
      </c>
      <c r="P65" s="2">
        <f>INDEX('Primario Ajustado'!$O$9:$O$222,MATCH(BASE!$A65,'Primario Ajustado'!$M$9:$M$222,0))</f>
        <v>-2.3818871292792334</v>
      </c>
      <c r="Q65" s="2">
        <f>INDEX(Incerteza!$D:$D,MATCH(BASE!$A65,Incerteza!$A:$A,0))</f>
        <v>5.1586601307188857</v>
      </c>
      <c r="R65" s="2" t="str">
        <f>INDEX('IC-Br'!$H:$H,MATCH($A65,'IC-Br'!$A:$A,0))</f>
        <v/>
      </c>
      <c r="S65" s="2" t="str">
        <f>INDEX('IC-Br Agro'!$H:$H,MATCH($A65,'IC-Br Agro'!$A:$A,0))</f>
        <v/>
      </c>
      <c r="T65" s="2" t="str">
        <f>INDEX('IC-Br Metal'!$H:$H,MATCH($A65,'IC-Br Metal'!$A:$A,0))</f>
        <v/>
      </c>
      <c r="U65" s="2" t="str">
        <f>INDEX('IC-Br Energia'!$H:$H,MATCH($A65,'IC-Br Energia'!$A:$A,0))</f>
        <v/>
      </c>
      <c r="V65" s="2">
        <f>INDEX(Petroleo!$G:$G,MATCH($A65,Petroleo!$B:$B,0))</f>
        <v>6.7169069462647428</v>
      </c>
      <c r="W65" s="2">
        <f>INDEX(ONI!$I:$I,MATCH(BASE!$A65,ONI!$C:$C,0))</f>
        <v>50.41</v>
      </c>
      <c r="X65" s="2">
        <f>INDEX(ONI!$J:$J,MATCH(BASE!$A65,ONI!$C:$C,0))</f>
        <v>0</v>
      </c>
      <c r="Y65" s="2">
        <f>INDEX(FF!$D:$D,MATCH(BASE!$A65,FF!$B:$B,0))</f>
        <v>2.5</v>
      </c>
      <c r="Z65" s="2">
        <f>INDEX(CDS!$C:$C,MATCH(BASE!$A65,CDS!$A:$A,0))</f>
        <v>170.13679170276666</v>
      </c>
      <c r="AA65" s="2">
        <f>IF($B$2="K",INDEX(PIB!$J:$J,MATCH(BASE!$A65,PIB!$A:$A,0)),INDEX(PIB!$J:$J,MATCH($A65,PIB!$A:$A,0)))</f>
        <v>0.3009267598550025</v>
      </c>
      <c r="AB65" s="2">
        <f>IF($B$2="K",INDEX(CAGED!$J:$J,MATCH(BASE!$A65,CAGED!$A:$A,0)),INDEX(CAGED!$J:$J,MATCH($A65,CAGED!$A:$A,0)))</f>
        <v>0.35988498798005253</v>
      </c>
      <c r="AC65" s="13">
        <v>-2</v>
      </c>
      <c r="AD65" s="13">
        <v>2.9390000000000001</v>
      </c>
      <c r="AE65" s="98">
        <f>(1+INDEX(Aberturas_ADM!$AB:$AB,MATCH(BASE!$A65,Aberturas_ADM!$A:$A,0))/100)^4*100-100</f>
        <v>-4.4925061552087584</v>
      </c>
      <c r="AF65" s="98">
        <f>(1+INDEX(Aberturas_ADM!$Z:$Z,MATCH(BASE!$A65,Aberturas_ADM!$A:$A,0))/100)^4*100-100</f>
        <v>0.94806363549358252</v>
      </c>
      <c r="AG65" s="98">
        <f>(1+INDEX(Aberturas_ADM!$AA:$AA,MATCH(BASE!$A65,Aberturas_ADM!$A:$A,0))/100)^4*100-100</f>
        <v>10.940129919429296</v>
      </c>
      <c r="AH65" s="98">
        <f>(1+INDEX(Aberturas_ADM!$AC:$AC,MATCH(BASE!$A65,Aberturas_ADM!$A:$A,0))/100)^4*100-100</f>
        <v>9.0570765616631235</v>
      </c>
      <c r="AI65" s="98">
        <f>(1+INDEX(Aberturas_ADM!$AD:$AD,MATCH(BASE!$A65,Aberturas_ADM!$A:$A,0))/100)^4*100-100</f>
        <v>4.6970177147183563</v>
      </c>
      <c r="AJ65" s="109">
        <v>2.9390000000000001</v>
      </c>
      <c r="AK65" s="2"/>
      <c r="AL65" s="2"/>
      <c r="AM65" s="2"/>
      <c r="AN65" s="2"/>
    </row>
    <row r="66" spans="1:40" x14ac:dyDescent="0.25">
      <c r="A66" s="8">
        <f t="shared" si="0"/>
        <v>43617</v>
      </c>
      <c r="B66" s="56">
        <f t="shared" si="1"/>
        <v>2019.25</v>
      </c>
      <c r="C66" s="2" t="e">
        <f>INDEX('Expectativa IPCA'!$D:$D,MATCH(BASE!$A66,'Expectativa IPCA'!$A:$A,0))</f>
        <v>#VALUE!</v>
      </c>
      <c r="D66" s="2" t="e">
        <f>INDEX(Selic!$D:$D,MATCH(BASE!$A66,Selic!$A:$A,0))</f>
        <v>#VALUE!</v>
      </c>
      <c r="E66" s="2">
        <f>INDEX(IPCA_livres_dessaz!$E:$E,MATCH(BASE!$A66,IPCA_livres_dessaz!$A:$A,0))</f>
        <v>1.9126909959524596</v>
      </c>
      <c r="F66" s="2">
        <f>INDEX(IPCA!$E:$E,MATCH(BASE!$A66,IPCA!$A:$A,0))</f>
        <v>3.5787015534037625</v>
      </c>
      <c r="G66" s="2" t="e">
        <f>INDEX(IPCA_adm_dessaz!$B:$B,MATCH(BASE!$A66,IPCA_adm_dessaz!$A:$A,0))</f>
        <v>#VALUE!</v>
      </c>
      <c r="H66" s="2">
        <f>INDEX(Meta!D:D,MATCH(BASE!$A66,Meta!$A:$A,0))</f>
        <v>4</v>
      </c>
      <c r="I66" s="2">
        <f>INDEX(Meta!C:C,MATCH(BASE!$A66,Meta!$A:$A,0))</f>
        <v>4.375</v>
      </c>
      <c r="J66" s="2">
        <f>IF($B$2="XP",INDEX(NUCI!$D:$D,MATCH(BASE_TRI!$A66,NUCI!$A:$A,0)),INDEX(NUCI!$E:$E,MATCH($A66,NUCI!$A:$A,0)))</f>
        <v>-6.5900552486187713</v>
      </c>
      <c r="K66" s="110"/>
      <c r="L66" s="2">
        <f>IF($B$2="XP",INDEX(Desemprego!$D:$D,MATCH(BASE_TRI!$A66,Desemprego!$B:$B,0)),INDEX(Desemprego!$F:$F,MATCH($A66,Desemprego!$B:$B,0)))</f>
        <v>-3.0502209944751328</v>
      </c>
      <c r="M66" s="110"/>
      <c r="N66" s="2" t="e">
        <f>INDEX('Expectativa Selic'!$D:$D,MATCH(BASE!$A66,'Expectativa Selic'!$A:$A,0))</f>
        <v>#VALUE!</v>
      </c>
      <c r="O66" s="2" t="str">
        <f>INDEX(BRL!$E:$E,MATCH(BASE!$A66,BRL!$A:$A,0))</f>
        <v/>
      </c>
      <c r="P66" s="2">
        <f>INDEX('Primario Ajustado'!$O$9:$O$222,MATCH(BASE!$A66,'Primario Ajustado'!$M$9:$M$222,0))</f>
        <v>-2.3855053809851707</v>
      </c>
      <c r="Q66" s="2">
        <f>INDEX(Incerteza!$D:$D,MATCH(BASE!$A66,Incerteza!$A:$A,0))</f>
        <v>13.12532679738554</v>
      </c>
      <c r="R66" s="2" t="str">
        <f>INDEX('IC-Br'!$H:$H,MATCH($A66,'IC-Br'!$A:$A,0))</f>
        <v/>
      </c>
      <c r="S66" s="2" t="str">
        <f>INDEX('IC-Br Agro'!$H:$H,MATCH($A66,'IC-Br Agro'!$A:$A,0))</f>
        <v/>
      </c>
      <c r="T66" s="2" t="str">
        <f>INDEX('IC-Br Metal'!$H:$H,MATCH($A66,'IC-Br Metal'!$A:$A,0))</f>
        <v/>
      </c>
      <c r="U66" s="2" t="str">
        <f>INDEX('IC-Br Energia'!$H:$H,MATCH($A66,'IC-Br Energia'!$A:$A,0))</f>
        <v/>
      </c>
      <c r="V66" s="2">
        <f>INDEX(Petroleo!$G:$G,MATCH($A66,Petroleo!$B:$B,0))</f>
        <v>5.6647221369358363</v>
      </c>
      <c r="W66" s="2">
        <f>INDEX(ONI!$I:$I,MATCH(BASE!$A66,ONI!$C:$C,0))</f>
        <v>20.25</v>
      </c>
      <c r="X66" s="2">
        <f>INDEX(ONI!$J:$J,MATCH(BASE!$A66,ONI!$C:$C,0))</f>
        <v>0</v>
      </c>
      <c r="Y66" s="2">
        <f>INDEX(FF!$D:$D,MATCH(BASE!$A66,FF!$B:$B,0))</f>
        <v>2.5</v>
      </c>
      <c r="Z66" s="2">
        <f>INDEX(CDS!$C:$C,MATCH(BASE!$A66,CDS!$A:$A,0))</f>
        <v>170.39678636363334</v>
      </c>
      <c r="AA66" s="2">
        <f>IF($B$2="K",INDEX(PIB!$J:$J,MATCH(BASE!$A66,PIB!$A:$A,0)),INDEX(PIB!$J:$J,MATCH($A66,PIB!$A:$A,0)))</f>
        <v>0.65950782646604367</v>
      </c>
      <c r="AB66" s="2">
        <f>IF($B$2="K",INDEX(CAGED!$J:$J,MATCH(BASE!$A66,CAGED!$A:$A,0)),INDEX(CAGED!$J:$J,MATCH($A66,CAGED!$A:$A,0)))</f>
        <v>0.37657186121009545</v>
      </c>
      <c r="AC66" s="13">
        <v>-2.17</v>
      </c>
      <c r="AD66" s="13">
        <v>2.9137</v>
      </c>
      <c r="AE66" s="98">
        <f>(1+INDEX(Aberturas_ADM!$AB:$AB,MATCH(BASE!$A66,Aberturas_ADM!$A:$A,0))/100)^4*100-100</f>
        <v>22.754077039668744</v>
      </c>
      <c r="AF66" s="98">
        <f>(1+INDEX(Aberturas_ADM!$Z:$Z,MATCH(BASE!$A66,Aberturas_ADM!$A:$A,0))/100)^4*100-100</f>
        <v>8.4731320567320978</v>
      </c>
      <c r="AG66" s="98">
        <f>(1+INDEX(Aberturas_ADM!$AA:$AA,MATCH(BASE!$A66,Aberturas_ADM!$A:$A,0))/100)^4*100-100</f>
        <v>4.0103147843612277</v>
      </c>
      <c r="AH66" s="98">
        <f>(1+INDEX(Aberturas_ADM!$AC:$AC,MATCH(BASE!$A66,Aberturas_ADM!$A:$A,0))/100)^4*100-100</f>
        <v>8.0225826547591623</v>
      </c>
      <c r="AI66" s="98">
        <f>(1+INDEX(Aberturas_ADM!$AD:$AD,MATCH(BASE!$A66,Aberturas_ADM!$A:$A,0))/100)^4*100-100</f>
        <v>4.5604146947930957</v>
      </c>
      <c r="AJ66" s="109">
        <v>2.9137</v>
      </c>
      <c r="AK66" s="2"/>
      <c r="AL66" s="2"/>
      <c r="AM66" s="2"/>
      <c r="AN66" s="2"/>
    </row>
    <row r="67" spans="1:40" x14ac:dyDescent="0.25">
      <c r="A67" s="8">
        <f t="shared" si="0"/>
        <v>43709</v>
      </c>
      <c r="B67" s="56">
        <f t="shared" si="1"/>
        <v>2019.5</v>
      </c>
      <c r="C67" s="2" t="e">
        <f>INDEX('Expectativa IPCA'!$D:$D,MATCH(BASE!$A67,'Expectativa IPCA'!$A:$A,0))</f>
        <v>#VALUE!</v>
      </c>
      <c r="D67" s="2" t="e">
        <f>INDEX(Selic!$D:$D,MATCH(BASE!$A67,Selic!$A:$A,0))</f>
        <v>#VALUE!</v>
      </c>
      <c r="E67" s="2">
        <f>INDEX(IPCA_livres_dessaz!$E:$E,MATCH(BASE!$A67,IPCA_livres_dessaz!$A:$A,0))</f>
        <v>1.282691416147097</v>
      </c>
      <c r="F67" s="2">
        <f>INDEX(IPCA!$E:$E,MATCH(BASE!$A67,IPCA!$A:$A,0))</f>
        <v>2.8758973558267842</v>
      </c>
      <c r="G67" s="2" t="e">
        <f>INDEX(IPCA_adm_dessaz!$B:$B,MATCH(BASE!$A67,IPCA_adm_dessaz!$A:$A,0))</f>
        <v>#VALUE!</v>
      </c>
      <c r="H67" s="2">
        <f>INDEX(Meta!D:D,MATCH(BASE!$A67,Meta!$A:$A,0))</f>
        <v>3.9375</v>
      </c>
      <c r="I67" s="2">
        <f>INDEX(Meta!C:C,MATCH(BASE!$A67,Meta!$A:$A,0))</f>
        <v>4.3125</v>
      </c>
      <c r="J67" s="2">
        <f>IF($B$2="XP",INDEX(NUCI!$D:$D,MATCH(BASE_TRI!$A67,NUCI!$A:$A,0)),INDEX(NUCI!$E:$E,MATCH($A67,NUCI!$A:$A,0)))</f>
        <v>-6.5900552486187713</v>
      </c>
      <c r="K67" s="110"/>
      <c r="L67" s="2">
        <f>IF($B$2="XP",INDEX(Desemprego!$D:$D,MATCH(BASE_TRI!$A67,Desemprego!$B:$B,0)),INDEX(Desemprego!$F:$F,MATCH($A67,Desemprego!$B:$B,0)))</f>
        <v>-2.7887734806629747</v>
      </c>
      <c r="M67" s="110"/>
      <c r="N67" s="2" t="e">
        <f>INDEX('Expectativa Selic'!$D:$D,MATCH(BASE!$A67,'Expectativa Selic'!$A:$A,0))</f>
        <v>#VALUE!</v>
      </c>
      <c r="O67" s="2" t="str">
        <f>INDEX(BRL!$E:$E,MATCH(BASE!$A67,BRL!$A:$A,0))</f>
        <v/>
      </c>
      <c r="P67" s="2">
        <f>INDEX('Primario Ajustado'!$O$9:$O$222,MATCH(BASE!$A67,'Primario Ajustado'!$M$9:$M$222,0))</f>
        <v>-2.393652464985303</v>
      </c>
      <c r="Q67" s="2">
        <f>INDEX(Incerteza!$D:$D,MATCH(BASE!$A67,Incerteza!$A:$A,0))</f>
        <v>7.6586601307188857</v>
      </c>
      <c r="R67" s="2" t="str">
        <f>INDEX('IC-Br'!$H:$H,MATCH($A67,'IC-Br'!$A:$A,0))</f>
        <v/>
      </c>
      <c r="S67" s="2" t="str">
        <f>INDEX('IC-Br Agro'!$H:$H,MATCH($A67,'IC-Br Agro'!$A:$A,0))</f>
        <v/>
      </c>
      <c r="T67" s="2" t="str">
        <f>INDEX('IC-Br Metal'!$H:$H,MATCH($A67,'IC-Br Metal'!$A:$A,0))</f>
        <v/>
      </c>
      <c r="U67" s="2" t="str">
        <f>INDEX('IC-Br Energia'!$H:$H,MATCH($A67,'IC-Br Energia'!$A:$A,0))</f>
        <v/>
      </c>
      <c r="V67" s="2">
        <f>INDEX(Petroleo!$G:$G,MATCH($A67,Petroleo!$B:$B,0))</f>
        <v>-9.8745701971039779</v>
      </c>
      <c r="W67" s="2">
        <f>INDEX(ONI!$I:$I,MATCH(BASE!$A67,ONI!$C:$C,0))</f>
        <v>3.4844444444444438</v>
      </c>
      <c r="X67" s="2">
        <f>INDEX(ONI!$J:$J,MATCH(BASE!$A67,ONI!$C:$C,0))</f>
        <v>0</v>
      </c>
      <c r="Y67" s="2">
        <f>INDEX(FF!$D:$D,MATCH(BASE!$A67,FF!$B:$B,0))</f>
        <v>2.25</v>
      </c>
      <c r="Z67" s="2">
        <f>INDEX(CDS!$C:$C,MATCH(BASE!$A67,CDS!$A:$A,0))</f>
        <v>132.72685902503335</v>
      </c>
      <c r="AA67" s="2">
        <f>IF($B$2="K",INDEX(PIB!$J:$J,MATCH(BASE!$A67,PIB!$A:$A,0)),INDEX(PIB!$J:$J,MATCH($A67,PIB!$A:$A,0)))</f>
        <v>0.18925555458499943</v>
      </c>
      <c r="AB67" s="2">
        <f>IF($B$2="K",INDEX(CAGED!$J:$J,MATCH(BASE!$A67,CAGED!$A:$A,0)),INDEX(CAGED!$J:$J,MATCH($A67,CAGED!$A:$A,0)))</f>
        <v>0.33457777511998188</v>
      </c>
      <c r="AC67" s="13">
        <v>-2.19</v>
      </c>
      <c r="AD67" s="13">
        <v>2.9028999999999998</v>
      </c>
      <c r="AE67" s="98">
        <f>(1+INDEX(Aberturas_ADM!$AB:$AB,MATCH(BASE!$A67,Aberturas_ADM!$A:$A,0))/100)^4*100-100</f>
        <v>-11.91136335142447</v>
      </c>
      <c r="AF67" s="98">
        <f>(1+INDEX(Aberturas_ADM!$Z:$Z,MATCH(BASE!$A67,Aberturas_ADM!$A:$A,0))/100)^4*100-100</f>
        <v>-6.4728225279196039</v>
      </c>
      <c r="AG67" s="98">
        <f>(1+INDEX(Aberturas_ADM!$AA:$AA,MATCH(BASE!$A67,Aberturas_ADM!$A:$A,0))/100)^4*100-100</f>
        <v>17.887182951904947</v>
      </c>
      <c r="AH67" s="98">
        <f>(1+INDEX(Aberturas_ADM!$AC:$AC,MATCH(BASE!$A67,Aberturas_ADM!$A:$A,0))/100)^4*100-100</f>
        <v>5.7707510221764409</v>
      </c>
      <c r="AI67" s="98">
        <f>(1+INDEX(Aberturas_ADM!$AD:$AD,MATCH(BASE!$A67,Aberturas_ADM!$A:$A,0))/100)^4*100-100</f>
        <v>4.2244520407710411</v>
      </c>
      <c r="AJ67" s="109">
        <v>2.9028999999999998</v>
      </c>
      <c r="AK67" s="2"/>
      <c r="AL67" s="2"/>
      <c r="AM67" s="2"/>
      <c r="AN67" s="2"/>
    </row>
    <row r="68" spans="1:40" x14ac:dyDescent="0.25">
      <c r="A68" s="8">
        <f t="shared" si="0"/>
        <v>43800</v>
      </c>
      <c r="B68" s="56">
        <f t="shared" si="1"/>
        <v>2019.75</v>
      </c>
      <c r="C68" s="2" t="e">
        <f>INDEX('Expectativa IPCA'!$D:$D,MATCH(BASE!$A68,'Expectativa IPCA'!$A:$A,0))</f>
        <v>#VALUE!</v>
      </c>
      <c r="D68" s="2" t="e">
        <f>INDEX(Selic!$D:$D,MATCH(BASE!$A68,Selic!$A:$A,0))</f>
        <v>#VALUE!</v>
      </c>
      <c r="E68" s="2">
        <f>INDEX(IPCA_livres_dessaz!$E:$E,MATCH(BASE!$A68,IPCA_livres_dessaz!$A:$A,0))</f>
        <v>6.7909077716549859</v>
      </c>
      <c r="F68" s="2">
        <f>INDEX(IPCA!$E:$E,MATCH(BASE!$A68,IPCA!$A:$A,0))</f>
        <v>4.2520773469538975</v>
      </c>
      <c r="G68" s="2" t="e">
        <f>INDEX(IPCA_adm_dessaz!$B:$B,MATCH(BASE!$A68,IPCA_adm_dessaz!$A:$A,0))</f>
        <v>#VALUE!</v>
      </c>
      <c r="H68" s="2">
        <f>INDEX(Meta!D:D,MATCH(BASE!$A68,Meta!$A:$A,0))</f>
        <v>3.875</v>
      </c>
      <c r="I68" s="2">
        <f>INDEX(Meta!C:C,MATCH(BASE!$A68,Meta!$A:$A,0))</f>
        <v>4.25</v>
      </c>
      <c r="J68" s="2">
        <f>IF($B$2="XP",INDEX(NUCI!$D:$D,MATCH(BASE_TRI!$A68,NUCI!$A:$A,0)),INDEX(NUCI!$E:$E,MATCH($A68,NUCI!$A:$A,0)))</f>
        <v>-8.1215469613259508</v>
      </c>
      <c r="K68" s="110"/>
      <c r="L68" s="2">
        <f>IF($B$2="XP",INDEX(Desemprego!$D:$D,MATCH(BASE_TRI!$A68,Desemprego!$B:$B,0)),INDEX(Desemprego!$F:$F,MATCH($A68,Desemprego!$B:$B,0)))</f>
        <v>-2.5273259668508268</v>
      </c>
      <c r="M68" s="110"/>
      <c r="N68" s="2" t="e">
        <f>INDEX('Expectativa Selic'!$D:$D,MATCH(BASE!$A68,'Expectativa Selic'!$A:$A,0))</f>
        <v>#VALUE!</v>
      </c>
      <c r="O68" s="2" t="str">
        <f>INDEX(BRL!$E:$E,MATCH(BASE!$A68,BRL!$A:$A,0))</f>
        <v/>
      </c>
      <c r="P68" s="2">
        <f>INDEX('Primario Ajustado'!$O$9:$O$222,MATCH(BASE!$A68,'Primario Ajustado'!$M$9:$M$222,0))</f>
        <v>-1.582144519478099</v>
      </c>
      <c r="Q68" s="2">
        <f>INDEX(Incerteza!$D:$D,MATCH(BASE!$A68,Incerteza!$A:$A,0))</f>
        <v>4.02532679738556</v>
      </c>
      <c r="R68" s="2" t="str">
        <f>INDEX('IC-Br'!$H:$H,MATCH($A68,'IC-Br'!$A:$A,0))</f>
        <v/>
      </c>
      <c r="S68" s="2" t="str">
        <f>INDEX('IC-Br Agro'!$H:$H,MATCH($A68,'IC-Br Agro'!$A:$A,0))</f>
        <v/>
      </c>
      <c r="T68" s="2" t="str">
        <f>INDEX('IC-Br Metal'!$H:$H,MATCH($A68,'IC-Br Metal'!$A:$A,0))</f>
        <v/>
      </c>
      <c r="U68" s="2" t="str">
        <f>INDEX('IC-Br Energia'!$H:$H,MATCH($A68,'IC-Br Energia'!$A:$A,0))</f>
        <v/>
      </c>
      <c r="V68" s="2">
        <f>INDEX(Petroleo!$G:$G,MATCH($A68,Petroleo!$B:$B,0))</f>
        <v>2.93927995701236</v>
      </c>
      <c r="W68" s="2">
        <f>INDEX(ONI!$I:$I,MATCH(BASE!$A68,ONI!$C:$C,0))</f>
        <v>29.884444444444455</v>
      </c>
      <c r="X68" s="2">
        <f>INDEX(ONI!$J:$J,MATCH(BASE!$A68,ONI!$C:$C,0))</f>
        <v>0</v>
      </c>
      <c r="Y68" s="2">
        <f>INDEX(FF!$D:$D,MATCH(BASE!$A68,FF!$B:$B,0))</f>
        <v>1.75</v>
      </c>
      <c r="Z68" s="2">
        <f>INDEX(CDS!$C:$C,MATCH(BASE!$A68,CDS!$A:$A,0))</f>
        <v>120.10415942029999</v>
      </c>
      <c r="AA68" s="2">
        <f>IF($B$2="K",INDEX(PIB!$J:$J,MATCH(BASE!$A68,PIB!$A:$A,0)),INDEX(PIB!$J:$J,MATCH($A68,PIB!$A:$A,0)))</f>
        <v>0.52978608099900626</v>
      </c>
      <c r="AB68" s="2">
        <f>IF($B$2="K",INDEX(CAGED!$J:$J,MATCH(BASE!$A68,CAGED!$A:$A,0)),INDEX(CAGED!$J:$J,MATCH($A68,CAGED!$A:$A,0)))</f>
        <v>0.58228666176987076</v>
      </c>
      <c r="AC68" s="13">
        <v>-2.12</v>
      </c>
      <c r="AD68" s="13">
        <v>2.9396</v>
      </c>
      <c r="AE68" s="98">
        <f>(1+INDEX(Aberturas_ADM!$AB:$AB,MATCH(BASE!$A68,Aberturas_ADM!$A:$A,0))/100)^4*100-100</f>
        <v>14.453050210502383</v>
      </c>
      <c r="AF68" s="98">
        <f>(1+INDEX(Aberturas_ADM!$Z:$Z,MATCH(BASE!$A68,Aberturas_ADM!$A:$A,0))/100)^4*100-100</f>
        <v>3.638562970844589</v>
      </c>
      <c r="AG68" s="98">
        <f>(1+INDEX(Aberturas_ADM!$AA:$AA,MATCH(BASE!$A68,Aberturas_ADM!$A:$A,0))/100)^4*100-100</f>
        <v>-10.148479932763607</v>
      </c>
      <c r="AH68" s="98">
        <f>(1+INDEX(Aberturas_ADM!$AC:$AC,MATCH(BASE!$A68,Aberturas_ADM!$A:$A,0))/100)^4*100-100</f>
        <v>7.5205234713759097</v>
      </c>
      <c r="AI68" s="98">
        <f>(1+INDEX(Aberturas_ADM!$AD:$AD,MATCH(BASE!$A68,Aberturas_ADM!$A:$A,0))/100)^4*100-100</f>
        <v>9.8137198731905784</v>
      </c>
      <c r="AJ68" s="109">
        <v>2.9396</v>
      </c>
      <c r="AK68" s="2"/>
      <c r="AL68" s="2"/>
      <c r="AM68" s="2"/>
      <c r="AN68" s="2"/>
    </row>
    <row r="69" spans="1:40" x14ac:dyDescent="0.25">
      <c r="A69" s="8">
        <f t="shared" si="0"/>
        <v>43891</v>
      </c>
      <c r="B69" s="56">
        <f t="shared" si="1"/>
        <v>2020</v>
      </c>
      <c r="C69" s="2" t="e">
        <f>INDEX('Expectativa IPCA'!$D:$D,MATCH(BASE!$A69,'Expectativa IPCA'!$A:$A,0))</f>
        <v>#VALUE!</v>
      </c>
      <c r="D69" s="2" t="e">
        <f>INDEX(Selic!$D:$D,MATCH(BASE!$A69,Selic!$A:$A,0))</f>
        <v>#VALUE!</v>
      </c>
      <c r="E69" s="2">
        <f>INDEX(IPCA_livres_dessaz!$E:$E,MATCH(BASE!$A69,IPCA_livres_dessaz!$A:$A,0))</f>
        <v>1.7068758752146307</v>
      </c>
      <c r="F69" s="2">
        <f>INDEX(IPCA!$E:$E,MATCH(BASE!$A69,IPCA!$A:$A,0))</f>
        <v>2.639093466134157</v>
      </c>
      <c r="G69" s="2" t="e">
        <f>INDEX(IPCA_adm_dessaz!$B:$B,MATCH(BASE!$A69,IPCA_adm_dessaz!$A:$A,0))</f>
        <v>#VALUE!</v>
      </c>
      <c r="H69" s="2">
        <f>INDEX(Meta!D:D,MATCH(BASE!$A69,Meta!$A:$A,0))</f>
        <v>3.8125</v>
      </c>
      <c r="I69" s="2">
        <f>INDEX(Meta!C:C,MATCH(BASE!$A69,Meta!$A:$A,0))</f>
        <v>4.1875</v>
      </c>
      <c r="J69" s="2">
        <f>IF($B$2="XP",INDEX(NUCI!$D:$D,MATCH(BASE_TRI!$A69,NUCI!$A:$A,0)),INDEX(NUCI!$E:$E,MATCH($A69,NUCI!$A:$A,0)))</f>
        <v>-6.5900552486187713</v>
      </c>
      <c r="K69" s="110"/>
      <c r="L69" s="2">
        <f>IF($B$2="XP",INDEX(Desemprego!$D:$D,MATCH(BASE_TRI!$A69,Desemprego!$B:$B,0)),INDEX(Desemprego!$F:$F,MATCH($A69,Desemprego!$B:$B,0)))</f>
        <v>-2.8410629834254082</v>
      </c>
      <c r="M69" s="110"/>
      <c r="N69" s="2" t="e">
        <f>INDEX('Expectativa Selic'!$D:$D,MATCH(BASE!$A69,'Expectativa Selic'!$A:$A,0))</f>
        <v>#VALUE!</v>
      </c>
      <c r="O69" s="2" t="str">
        <f>INDEX(BRL!$E:$E,MATCH(BASE!$A69,BRL!$A:$A,0))</f>
        <v/>
      </c>
      <c r="P69" s="2">
        <f>INDEX('Primario Ajustado'!$O$9:$O$222,MATCH(BASE!$A69,'Primario Ajustado'!$M$9:$M$222,0))</f>
        <v>-2.6365807356994377</v>
      </c>
      <c r="Q69" s="2">
        <f>INDEX(Incerteza!$D:$D,MATCH(BASE!$A69,Incerteza!$A:$A,0))</f>
        <v>26.191993464052231</v>
      </c>
      <c r="R69" s="2" t="str">
        <f>INDEX('IC-Br'!$H:$H,MATCH($A69,'IC-Br'!$A:$A,0))</f>
        <v/>
      </c>
      <c r="S69" s="2" t="str">
        <f>INDEX('IC-Br Agro'!$H:$H,MATCH($A69,'IC-Br Agro'!$A:$A,0))</f>
        <v/>
      </c>
      <c r="T69" s="2" t="str">
        <f>INDEX('IC-Br Metal'!$H:$H,MATCH($A69,'IC-Br Metal'!$A:$A,0))</f>
        <v/>
      </c>
      <c r="U69" s="2" t="str">
        <f>INDEX('IC-Br Energia'!$H:$H,MATCH($A69,'IC-Br Energia'!$A:$A,0))</f>
        <v/>
      </c>
      <c r="V69" s="2">
        <f>INDEX(Petroleo!$G:$G,MATCH($A69,Petroleo!$B:$B,0))</f>
        <v>-35.30824241791511</v>
      </c>
      <c r="W69" s="2">
        <f>INDEX(ONI!$I:$I,MATCH(BASE!$A69,ONI!$C:$C,0))</f>
        <v>16.267777777777777</v>
      </c>
      <c r="X69" s="2">
        <f>INDEX(ONI!$J:$J,MATCH(BASE!$A69,ONI!$C:$C,0))</f>
        <v>0</v>
      </c>
      <c r="Y69" s="2">
        <f>INDEX(FF!$D:$D,MATCH(BASE!$A69,FF!$B:$B,0))</f>
        <v>1.25</v>
      </c>
      <c r="Z69" s="2">
        <f>INDEX(CDS!$C:$C,MATCH(BASE!$A69,CDS!$A:$A,0))</f>
        <v>148.52633333333333</v>
      </c>
      <c r="AA69" s="2">
        <f>IF($B$2="K",INDEX(PIB!$J:$J,MATCH(BASE!$A69,PIB!$A:$A,0)),INDEX(PIB!$J:$J,MATCH($A69,PIB!$A:$A,0)))</f>
        <v>-2.2324894605910472</v>
      </c>
      <c r="AB69" s="2">
        <f>IF($B$2="K",INDEX(CAGED!$J:$J,MATCH(BASE!$A69,CAGED!$A:$A,0)),INDEX(CAGED!$J:$J,MATCH($A69,CAGED!$A:$A,0)))</f>
        <v>8.4009396320183782E-2</v>
      </c>
      <c r="AC69" s="13">
        <v>-3.09</v>
      </c>
      <c r="AD69" s="13">
        <v>3.0306999999999999</v>
      </c>
      <c r="AE69" s="98">
        <f>(1+INDEX(Aberturas_ADM!$AB:$AB,MATCH(BASE!$A69,Aberturas_ADM!$A:$A,0))/100)^4*100-100</f>
        <v>-8.1129635757713032</v>
      </c>
      <c r="AF69" s="98">
        <f>(1+INDEX(Aberturas_ADM!$Z:$Z,MATCH(BASE!$A69,Aberturas_ADM!$A:$A,0))/100)^4*100-100</f>
        <v>7.0453779245566182</v>
      </c>
      <c r="AG69" s="98">
        <f>(1+INDEX(Aberturas_ADM!$AA:$AA,MATCH(BASE!$A69,Aberturas_ADM!$A:$A,0))/100)^4*100-100</f>
        <v>1.1459869375643592</v>
      </c>
      <c r="AH69" s="98">
        <f>(1+INDEX(Aberturas_ADM!$AC:$AC,MATCH(BASE!$A69,Aberturas_ADM!$A:$A,0))/100)^4*100-100</f>
        <v>6.1728960762617646</v>
      </c>
      <c r="AI69" s="98">
        <f>(1+INDEX(Aberturas_ADM!$AD:$AD,MATCH(BASE!$A69,Aberturas_ADM!$A:$A,0))/100)^4*100-100</f>
        <v>1.5021664010409665</v>
      </c>
      <c r="AJ69" s="109">
        <v>3.0306999999999999</v>
      </c>
      <c r="AK69" s="2"/>
      <c r="AL69" s="2"/>
      <c r="AM69" s="2"/>
      <c r="AN69" s="2"/>
    </row>
    <row r="70" spans="1:40" x14ac:dyDescent="0.25">
      <c r="A70" s="8">
        <f t="shared" ref="A70:A79" si="2">EDATE(A69,3)</f>
        <v>43983</v>
      </c>
      <c r="B70" s="56">
        <f t="shared" ref="B70:B79" si="3">B69+0.25</f>
        <v>2020.25</v>
      </c>
      <c r="C70" s="2" t="e">
        <f>INDEX('Expectativa IPCA'!$D:$D,MATCH(BASE!$A70,'Expectativa IPCA'!$A:$A,0))</f>
        <v>#VALUE!</v>
      </c>
      <c r="D70" s="2" t="e">
        <f>INDEX(Selic!$D:$D,MATCH(BASE!$A70,Selic!$A:$A,0))</f>
        <v>#VALUE!</v>
      </c>
      <c r="E70" s="2">
        <f>INDEX(IPCA_livres_dessaz!$E:$E,MATCH(BASE!$A70,IPCA_livres_dessaz!$A:$A,0))</f>
        <v>1.6558085479466911</v>
      </c>
      <c r="F70" s="2">
        <f>INDEX(IPCA!$E:$E,MATCH(BASE!$A70,IPCA!$A:$A,0))</f>
        <v>3.12160019816905</v>
      </c>
      <c r="G70" s="2" t="e">
        <f>INDEX(IPCA_adm_dessaz!$B:$B,MATCH(BASE!$A70,IPCA_adm_dessaz!$A:$A,0))</f>
        <v>#VALUE!</v>
      </c>
      <c r="H70" s="2">
        <f>INDEX(Meta!D:D,MATCH(BASE!$A70,Meta!$A:$A,0))</f>
        <v>3.75</v>
      </c>
      <c r="I70" s="2">
        <f>INDEX(Meta!C:C,MATCH(BASE!$A70,Meta!$A:$A,0))</f>
        <v>4.125</v>
      </c>
      <c r="J70" s="2">
        <f>IF($B$2="XP",INDEX(NUCI!$D:$D,MATCH(BASE_TRI!$A70,NUCI!$A:$A,0)),INDEX(NUCI!$E:$E,MATCH($A70,NUCI!$A:$A,0)))</f>
        <v>-22.322651933701643</v>
      </c>
      <c r="K70" s="110"/>
      <c r="L70" s="2">
        <f>IF($B$2="XP",INDEX(Desemprego!$D:$D,MATCH(BASE_TRI!$A70,Desemprego!$B:$B,0)),INDEX(Desemprego!$F:$F,MATCH($A70,Desemprego!$B:$B,0)))</f>
        <v>-4.1483005524861785</v>
      </c>
      <c r="M70" s="110"/>
      <c r="N70" s="2" t="e">
        <f>INDEX('Expectativa Selic'!$D:$D,MATCH(BASE!$A70,'Expectativa Selic'!$A:$A,0))</f>
        <v>#VALUE!</v>
      </c>
      <c r="O70" s="2" t="str">
        <f>INDEX(BRL!$E:$E,MATCH(BASE!$A70,BRL!$A:$A,0))</f>
        <v/>
      </c>
      <c r="P70" s="2">
        <f>INDEX('Primario Ajustado'!$O$9:$O$222,MATCH(BASE!$A70,'Primario Ajustado'!$M$9:$M$222,0))</f>
        <v>-22.140969593932549</v>
      </c>
      <c r="Q70" s="2">
        <f>INDEX(Incerteza!$D:$D,MATCH(BASE!$A70,Incerteza!$A:$A,0))</f>
        <v>85.958660130718883</v>
      </c>
      <c r="R70" s="2" t="str">
        <f>INDEX('IC-Br'!$H:$H,MATCH($A70,'IC-Br'!$A:$A,0))</f>
        <v/>
      </c>
      <c r="S70" s="2" t="str">
        <f>INDEX('IC-Br Agro'!$H:$H,MATCH($A70,'IC-Br Agro'!$A:$A,0))</f>
        <v/>
      </c>
      <c r="T70" s="2" t="str">
        <f>INDEX('IC-Br Metal'!$H:$H,MATCH($A70,'IC-Br Metal'!$A:$A,0))</f>
        <v/>
      </c>
      <c r="U70" s="2" t="str">
        <f>INDEX('IC-Br Energia'!$H:$H,MATCH($A70,'IC-Br Energia'!$A:$A,0))</f>
        <v/>
      </c>
      <c r="V70" s="2">
        <f>INDEX(Petroleo!$G:$G,MATCH($A70,Petroleo!$B:$B,0))</f>
        <v>-24.231420963447121</v>
      </c>
      <c r="W70" s="2">
        <f>INDEX(ONI!$I:$I,MATCH(BASE!$A70,ONI!$C:$C,0))</f>
        <v>0</v>
      </c>
      <c r="X70" s="2">
        <f>INDEX(ONI!$J:$J,MATCH(BASE!$A70,ONI!$C:$C,0))</f>
        <v>9.2011111111111159</v>
      </c>
      <c r="Y70" s="2">
        <f>INDEX(FF!$D:$D,MATCH(BASE!$A70,FF!$B:$B,0))</f>
        <v>0.25</v>
      </c>
      <c r="Z70" s="2">
        <f>INDEX(CDS!$C:$C,MATCH(BASE!$A70,CDS!$A:$A,0))</f>
        <v>293.13066666666668</v>
      </c>
      <c r="AA70" s="2">
        <f>IF($B$2="K",INDEX(PIB!$J:$J,MATCH(BASE!$A70,PIB!$A:$A,0)),INDEX(PIB!$J:$J,MATCH($A70,PIB!$A:$A,0)))</f>
        <v>-9.112078179016958</v>
      </c>
      <c r="AB70" s="2">
        <f>IF($B$2="K",INDEX(CAGED!$J:$J,MATCH(BASE!$A70,CAGED!$A:$A,0)),INDEX(CAGED!$J:$J,MATCH($A70,CAGED!$A:$A,0)))</f>
        <v>-4.2210644708699618</v>
      </c>
      <c r="AC70" s="13">
        <v>-5.21</v>
      </c>
      <c r="AD70" s="13">
        <v>3.1585999999999999</v>
      </c>
      <c r="AE70" s="98">
        <f>(1+INDEX(Aberturas_ADM!$AB:$AB,MATCH(BASE!$A70,Aberturas_ADM!$A:$A,0))/100)^4*100-100</f>
        <v>-30.103649467361976</v>
      </c>
      <c r="AF70" s="98">
        <f>(1+INDEX(Aberturas_ADM!$Z:$Z,MATCH(BASE!$A70,Aberturas_ADM!$A:$A,0))/100)^4*100-100</f>
        <v>6.3491444221058515</v>
      </c>
      <c r="AG70" s="98">
        <f>(1+INDEX(Aberturas_ADM!$AA:$AA,MATCH(BASE!$A70,Aberturas_ADM!$A:$A,0))/100)^4*100-100</f>
        <v>-7.3446926430672477</v>
      </c>
      <c r="AH70" s="98">
        <f>(1+INDEX(Aberturas_ADM!$AC:$AC,MATCH(BASE!$A70,Aberturas_ADM!$A:$A,0))/100)^4*100-100</f>
        <v>4.7720009754649482</v>
      </c>
      <c r="AI70" s="98">
        <f>(1+INDEX(Aberturas_ADM!$AD:$AD,MATCH(BASE!$A70,Aberturas_ADM!$A:$A,0))/100)^4*100-100</f>
        <v>-5.7316280978302387</v>
      </c>
      <c r="AJ70" s="109">
        <v>3.1585999999999999</v>
      </c>
      <c r="AK70" s="2"/>
      <c r="AL70" s="2"/>
      <c r="AM70" s="2"/>
      <c r="AN70" s="2"/>
    </row>
    <row r="71" spans="1:40" x14ac:dyDescent="0.25">
      <c r="A71" s="8">
        <f t="shared" si="2"/>
        <v>44075</v>
      </c>
      <c r="B71" s="56">
        <f t="shared" si="3"/>
        <v>2020.5</v>
      </c>
      <c r="C71" s="2" t="e">
        <f>INDEX('Expectativa IPCA'!$D:$D,MATCH(BASE!$A71,'Expectativa IPCA'!$A:$A,0))</f>
        <v>#VALUE!</v>
      </c>
      <c r="D71" s="2" t="e">
        <f>INDEX(Selic!$D:$D,MATCH(BASE!$A71,Selic!$A:$A,0))</f>
        <v>#VALUE!</v>
      </c>
      <c r="E71" s="2">
        <f>INDEX(IPCA_livres_dessaz!$E:$E,MATCH(BASE!$A71,IPCA_livres_dessaz!$A:$A,0))</f>
        <v>5.3769551478866973</v>
      </c>
      <c r="F71" s="2">
        <f>INDEX(IPCA!$E:$E,MATCH(BASE!$A71,IPCA!$A:$A,0))</f>
        <v>5.195095649101833</v>
      </c>
      <c r="G71" s="2" t="e">
        <f>INDEX(IPCA_adm_dessaz!$B:$B,MATCH(BASE!$A71,IPCA_adm_dessaz!$A:$A,0))</f>
        <v>#VALUE!</v>
      </c>
      <c r="H71" s="2">
        <f>INDEX(Meta!D:D,MATCH(BASE!$A71,Meta!$A:$A,0))</f>
        <v>3.6875</v>
      </c>
      <c r="I71" s="2">
        <f>INDEX(Meta!C:C,MATCH(BASE!$A71,Meta!$A:$A,0))</f>
        <v>4.0625</v>
      </c>
      <c r="J71" s="2">
        <f>IF($B$2="XP",INDEX(NUCI!$D:$D,MATCH(BASE_TRI!$A71,NUCI!$A:$A,0)),INDEX(NUCI!$E:$E,MATCH($A71,NUCI!$A:$A,0)))</f>
        <v>-7.2224361209070054</v>
      </c>
      <c r="K71" s="110"/>
      <c r="L71" s="2">
        <f>IF($B$2="XP",INDEX(Desemprego!$D:$D,MATCH(BASE_TRI!$A71,Desemprego!$B:$B,0)),INDEX(Desemprego!$F:$F,MATCH($A71,Desemprego!$B:$B,0)))</f>
        <v>-5.6195199859551312</v>
      </c>
      <c r="M71" s="110"/>
      <c r="N71" s="2" t="e">
        <f>INDEX('Expectativa Selic'!$D:$D,MATCH(BASE!$A71,'Expectativa Selic'!$A:$A,0))</f>
        <v>#VALUE!</v>
      </c>
      <c r="O71" s="2" t="str">
        <f>INDEX(BRL!$E:$E,MATCH(BASE!$A71,BRL!$A:$A,0))</f>
        <v/>
      </c>
      <c r="P71" s="2">
        <f>INDEX('Primario Ajustado'!$O$9:$O$222,MATCH(BASE!$A71,'Primario Ajustado'!$M$9:$M$222,0))</f>
        <v>-8.0469862135886174</v>
      </c>
      <c r="Q71" s="2">
        <f>INDEX(Incerteza!$D:$D,MATCH(BASE!$A71,Incerteza!$A:$A,0))</f>
        <v>51.091993464052209</v>
      </c>
      <c r="R71" s="2" t="str">
        <f>INDEX('IC-Br'!$H:$H,MATCH($A71,'IC-Br'!$A:$A,0))</f>
        <v/>
      </c>
      <c r="S71" s="2" t="str">
        <f>INDEX('IC-Br Agro'!$H:$H,MATCH($A71,'IC-Br Agro'!$A:$A,0))</f>
        <v/>
      </c>
      <c r="T71" s="2" t="str">
        <f>INDEX('IC-Br Metal'!$H:$H,MATCH($A71,'IC-Br Metal'!$A:$A,0))</f>
        <v/>
      </c>
      <c r="U71" s="2" t="str">
        <f>INDEX('IC-Br Energia'!$H:$H,MATCH($A71,'IC-Br Energia'!$A:$A,0))</f>
        <v/>
      </c>
      <c r="V71" s="2">
        <f>INDEX(Petroleo!$G:$G,MATCH($A71,Petroleo!$B:$B,0))</f>
        <v>37.007454739084125</v>
      </c>
      <c r="W71" s="2">
        <f>INDEX(ONI!$I:$I,MATCH(BASE!$A71,ONI!$C:$C,0))</f>
        <v>0</v>
      </c>
      <c r="X71" s="2">
        <f>INDEX(ONI!$J:$J,MATCH(BASE!$A71,ONI!$C:$C,0))</f>
        <v>79.210000000000008</v>
      </c>
      <c r="Y71" s="2">
        <f>INDEX(FF!$D:$D,MATCH(BASE!$A71,FF!$B:$B,0))</f>
        <v>0.25</v>
      </c>
      <c r="Z71" s="2">
        <f>INDEX(CDS!$C:$C,MATCH(BASE!$A71,CDS!$A:$A,0))</f>
        <v>222.72066666666669</v>
      </c>
      <c r="AA71" s="2">
        <f>IF($B$2="K",INDEX(PIB!$J:$J,MATCH(BASE!$A71,PIB!$A:$A,0)),INDEX(PIB!$J:$J,MATCH($A71,PIB!$A:$A,0)))</f>
        <v>7.7840556937699645</v>
      </c>
      <c r="AB71" s="2">
        <f>IF($B$2="K",INDEX(CAGED!$J:$J,MATCH(BASE!$A71,CAGED!$A:$A,0)),INDEX(CAGED!$J:$J,MATCH($A71,CAGED!$A:$A,0)))</f>
        <v>1.4317004832900437</v>
      </c>
      <c r="AC71" s="13">
        <v>-4.54</v>
      </c>
      <c r="AD71" s="13">
        <v>3.2705000000000002</v>
      </c>
      <c r="AE71" s="98">
        <f>(1+INDEX(Aberturas_ADM!$AB:$AB,MATCH(BASE!$A71,Aberturas_ADM!$A:$A,0))/100)^4*100-100</f>
        <v>38.359347698333096</v>
      </c>
      <c r="AF71" s="98">
        <f>(1+INDEX(Aberturas_ADM!$Z:$Z,MATCH(BASE!$A71,Aberturas_ADM!$A:$A,0))/100)^4*100-100</f>
        <v>7.7690009906067132</v>
      </c>
      <c r="AG71" s="98">
        <f>(1+INDEX(Aberturas_ADM!$AA:$AA,MATCH(BASE!$A71,Aberturas_ADM!$A:$A,0))/100)^4*100-100</f>
        <v>-5.2017891001206209</v>
      </c>
      <c r="AH71" s="98">
        <f>(1+INDEX(Aberturas_ADM!$AC:$AC,MATCH(BASE!$A71,Aberturas_ADM!$A:$A,0))/100)^4*100-100</f>
        <v>-1.2886929530670983</v>
      </c>
      <c r="AI71" s="98">
        <f>(1+INDEX(Aberturas_ADM!$AD:$AD,MATCH(BASE!$A71,Aberturas_ADM!$A:$A,0))/100)^4*100-100</f>
        <v>2.7554354826122278</v>
      </c>
      <c r="AJ71" s="109">
        <v>3.2705000000000002</v>
      </c>
      <c r="AK71" s="2"/>
      <c r="AL71" s="2"/>
      <c r="AM71" s="2"/>
      <c r="AN71" s="2"/>
    </row>
    <row r="72" spans="1:40" x14ac:dyDescent="0.25">
      <c r="A72" s="8">
        <f t="shared" si="2"/>
        <v>44166</v>
      </c>
      <c r="B72" s="56">
        <f t="shared" si="3"/>
        <v>2020.75</v>
      </c>
      <c r="C72" s="2" t="e">
        <f>INDEX('Expectativa IPCA'!$D:$D,MATCH(BASE!$A72,'Expectativa IPCA'!$A:$A,0))</f>
        <v>#VALUE!</v>
      </c>
      <c r="D72" s="2" t="e">
        <f>INDEX(Selic!$D:$D,MATCH(BASE!$A72,Selic!$A:$A,0))</f>
        <v>#VALUE!</v>
      </c>
      <c r="E72" s="2">
        <f>INDEX(IPCA_livres_dessaz!$E:$E,MATCH(BASE!$A72,IPCA_livres_dessaz!$A:$A,0))</f>
        <v>12.527008900555803</v>
      </c>
      <c r="F72" s="2">
        <f>INDEX(IPCA!$E:$E,MATCH(BASE!$A72,IPCA!$A:$A,0))</f>
        <v>8.6637848044604624</v>
      </c>
      <c r="G72" s="2" t="e">
        <f>INDEX(IPCA_adm_dessaz!$B:$B,MATCH(BASE!$A72,IPCA_adm_dessaz!$A:$A,0))</f>
        <v>#VALUE!</v>
      </c>
      <c r="H72" s="2">
        <f>INDEX(Meta!D:D,MATCH(BASE!$A72,Meta!$A:$A,0))</f>
        <v>3.625</v>
      </c>
      <c r="I72" s="2">
        <f>INDEX(Meta!C:C,MATCH(BASE!$A72,Meta!$A:$A,0))</f>
        <v>4</v>
      </c>
      <c r="J72" s="2">
        <f>IF($B$2="XP",INDEX(NUCI!$D:$D,MATCH(BASE_TRI!$A72,NUCI!$A:$A,0)),INDEX(NUCI!$E:$E,MATCH($A72,NUCI!$A:$A,0)))</f>
        <v>-1.8493055706794159</v>
      </c>
      <c r="K72" s="110"/>
      <c r="L72" s="2">
        <f>IF($B$2="XP",INDEX(Desemprego!$D:$D,MATCH(BASE_TRI!$A72,Desemprego!$B:$B,0)),INDEX(Desemprego!$F:$F,MATCH($A72,Desemprego!$B:$B,0)))</f>
        <v>-5.5106565590354322</v>
      </c>
      <c r="M72" s="110"/>
      <c r="N72" s="2" t="e">
        <f>INDEX('Expectativa Selic'!$D:$D,MATCH(BASE!$A72,'Expectativa Selic'!$A:$A,0))</f>
        <v>#VALUE!</v>
      </c>
      <c r="O72" s="2" t="str">
        <f>INDEX(BRL!$E:$E,MATCH(BASE!$A72,BRL!$A:$A,0))</f>
        <v/>
      </c>
      <c r="P72" s="2">
        <f>INDEX('Primario Ajustado'!$O$9:$O$222,MATCH(BASE!$A72,'Primario Ajustado'!$M$9:$M$222,0))</f>
        <v>-1.096531098223253</v>
      </c>
      <c r="Q72" s="2">
        <f>INDEX(Incerteza!$D:$D,MATCH(BASE!$A72,Incerteza!$A:$A,0))</f>
        <v>38.458660130718883</v>
      </c>
      <c r="R72" s="2" t="str">
        <f>INDEX('IC-Br'!$H:$H,MATCH($A72,'IC-Br'!$A:$A,0))</f>
        <v/>
      </c>
      <c r="S72" s="2" t="str">
        <f>INDEX('IC-Br Agro'!$H:$H,MATCH($A72,'IC-Br Agro'!$A:$A,0))</f>
        <v/>
      </c>
      <c r="T72" s="2" t="str">
        <f>INDEX('IC-Br Metal'!$H:$H,MATCH($A72,'IC-Br Metal'!$A:$A,0))</f>
        <v/>
      </c>
      <c r="U72" s="2" t="str">
        <f>INDEX('IC-Br Energia'!$H:$H,MATCH($A72,'IC-Br Energia'!$A:$A,0))</f>
        <v/>
      </c>
      <c r="V72" s="2">
        <f>INDEX(Petroleo!$G:$G,MATCH($A72,Petroleo!$B:$B,0))</f>
        <v>4.461717839098327</v>
      </c>
      <c r="W72" s="2">
        <f>INDEX(ONI!$I:$I,MATCH(BASE!$A72,ONI!$C:$C,0))</f>
        <v>0</v>
      </c>
      <c r="X72" s="2">
        <f>INDEX(ONI!$J:$J,MATCH(BASE!$A72,ONI!$C:$C,0))</f>
        <v>140.81777777777774</v>
      </c>
      <c r="Y72" s="2">
        <f>INDEX(FF!$D:$D,MATCH(BASE!$A72,FF!$B:$B,0))</f>
        <v>0.25</v>
      </c>
      <c r="Z72" s="2">
        <f>INDEX(CDS!$C:$C,MATCH(BASE!$A72,CDS!$A:$A,0))</f>
        <v>184.41033333333334</v>
      </c>
      <c r="AA72" s="2">
        <f>IF($B$2="K",INDEX(PIB!$J:$J,MATCH(BASE!$A72,PIB!$A:$A,0)),INDEX(PIB!$J:$J,MATCH($A72,PIB!$A:$A,0)))</f>
        <v>3.1560499422770505</v>
      </c>
      <c r="AB72" s="2">
        <f>IF($B$2="K",INDEX(CAGED!$J:$J,MATCH(BASE!$A72,CAGED!$A:$A,0)),INDEX(CAGED!$J:$J,MATCH($A72,CAGED!$A:$A,0)))</f>
        <v>3.2234920265597822</v>
      </c>
      <c r="AC72" s="13">
        <v>-3.51</v>
      </c>
      <c r="AD72" s="13">
        <v>3.3565999999999998</v>
      </c>
      <c r="AE72" s="98">
        <f>(1+INDEX(Aberturas_ADM!$AB:$AB,MATCH(BASE!$A72,Aberturas_ADM!$A:$A,0))/100)^4*100-100</f>
        <v>11.786300942610794</v>
      </c>
      <c r="AF72" s="98">
        <f>(1+INDEX(Aberturas_ADM!$Z:$Z,MATCH(BASE!$A72,Aberturas_ADM!$A:$A,0))/100)^4*100-100</f>
        <v>16.691030959303689</v>
      </c>
      <c r="AG72" s="98">
        <f>(1+INDEX(Aberturas_ADM!$AA:$AA,MATCH(BASE!$A72,Aberturas_ADM!$A:$A,0))/100)^4*100-100</f>
        <v>57.080301135158265</v>
      </c>
      <c r="AH72" s="98">
        <f>(1+INDEX(Aberturas_ADM!$AC:$AC,MATCH(BASE!$A72,Aberturas_ADM!$A:$A,0))/100)^4*100-100</f>
        <v>2.0465613501091866</v>
      </c>
      <c r="AI72" s="98">
        <f>(1+INDEX(Aberturas_ADM!$AD:$AD,MATCH(BASE!$A72,Aberturas_ADM!$A:$A,0))/100)^4*100-100</f>
        <v>2.1093462783477719</v>
      </c>
      <c r="AJ72" s="109">
        <v>3.3565999999999998</v>
      </c>
      <c r="AK72" s="2"/>
      <c r="AL72" s="2"/>
      <c r="AM72" s="2"/>
      <c r="AN72" s="2"/>
    </row>
    <row r="73" spans="1:40" x14ac:dyDescent="0.25">
      <c r="A73" s="8">
        <f t="shared" si="2"/>
        <v>44256</v>
      </c>
      <c r="B73" s="56">
        <f t="shared" si="3"/>
        <v>2021</v>
      </c>
      <c r="C73" s="2" t="e">
        <f>INDEX('Expectativa IPCA'!$D:$D,MATCH(BASE!$A73,'Expectativa IPCA'!$A:$A,0))</f>
        <v>#VALUE!</v>
      </c>
      <c r="D73" s="2" t="e">
        <f>INDEX(Selic!$D:$D,MATCH(BASE!$A73,Selic!$A:$A,0))</f>
        <v>#VALUE!</v>
      </c>
      <c r="E73" s="2">
        <f>INDEX(IPCA_livres_dessaz!$E:$E,MATCH(BASE!$A73,IPCA_livres_dessaz!$A:$A,0))</f>
        <v>3.9657634268916553</v>
      </c>
      <c r="F73" s="2">
        <f>INDEX(IPCA!$E:$E,MATCH(BASE!$A73,IPCA!$A:$A,0))</f>
        <v>8.3140826510976993</v>
      </c>
      <c r="G73" s="2" t="e">
        <f>INDEX(IPCA_adm_dessaz!$B:$B,MATCH(BASE!$A73,IPCA_adm_dessaz!$A:$A,0))</f>
        <v>#VALUE!</v>
      </c>
      <c r="H73" s="2">
        <f>INDEX(Meta!D:D,MATCH(BASE!$A73,Meta!$A:$A,0))</f>
        <v>3.5625</v>
      </c>
      <c r="I73" s="2">
        <f>INDEX(Meta!C:C,MATCH(BASE!$A73,Meta!$A:$A,0))</f>
        <v>3.9375</v>
      </c>
      <c r="J73" s="2">
        <f>IF($B$2="XP",INDEX(NUCI!$D:$D,MATCH(BASE_TRI!$A73,NUCI!$A:$A,0)),INDEX(NUCI!$E:$E,MATCH($A73,NUCI!$A:$A,0)))</f>
        <v>-2.1684634009843329</v>
      </c>
      <c r="K73" s="110"/>
      <c r="L73" s="2">
        <f>IF($B$2="XP",INDEX(Desemprego!$D:$D,MATCH(BASE_TRI!$A73,Desemprego!$B:$B,0)),INDEX(Desemprego!$F:$F,MATCH($A73,Desemprego!$B:$B,0)))</f>
        <v>-5.1299629394185313</v>
      </c>
      <c r="M73" s="110"/>
      <c r="N73" s="2" t="e">
        <f>INDEX('Expectativa Selic'!$D:$D,MATCH(BASE!$A73,'Expectativa Selic'!$A:$A,0))</f>
        <v>#VALUE!</v>
      </c>
      <c r="O73" s="2" t="str">
        <f>INDEX(BRL!$E:$E,MATCH(BASE!$A73,BRL!$A:$A,0))</f>
        <v/>
      </c>
      <c r="P73" s="2">
        <f>INDEX('Primario Ajustado'!$O$9:$O$222,MATCH(BASE!$A73,'Primario Ajustado'!$M$9:$M$222,0))</f>
        <v>-0.73846134170019806</v>
      </c>
      <c r="Q73" s="2">
        <f>INDEX(Incerteza!$D:$D,MATCH(BASE!$A73,Incerteza!$A:$A,0))</f>
        <v>28.525326797385546</v>
      </c>
      <c r="R73" s="2" t="str">
        <f>INDEX('IC-Br'!$H:$H,MATCH($A73,'IC-Br'!$A:$A,0))</f>
        <v/>
      </c>
      <c r="S73" s="2" t="str">
        <f>INDEX('IC-Br Agro'!$H:$H,MATCH($A73,'IC-Br Agro'!$A:$A,0))</f>
        <v/>
      </c>
      <c r="T73" s="2" t="str">
        <f>INDEX('IC-Br Metal'!$H:$H,MATCH($A73,'IC-Br Metal'!$A:$A,0))</f>
        <v/>
      </c>
      <c r="U73" s="2" t="str">
        <f>INDEX('IC-Br Energia'!$H:$H,MATCH($A73,'IC-Br Energia'!$A:$A,0))</f>
        <v/>
      </c>
      <c r="V73" s="2">
        <f>INDEX(Petroleo!$G:$G,MATCH($A73,Petroleo!$B:$B,0))</f>
        <v>37.383733908772996</v>
      </c>
      <c r="W73" s="2">
        <f>INDEX(ONI!$I:$I,MATCH(BASE!$A73,ONI!$C:$C,0))</f>
        <v>0</v>
      </c>
      <c r="X73" s="2">
        <f>INDEX(ONI!$J:$J,MATCH(BASE!$A73,ONI!$C:$C,0))</f>
        <v>70.56</v>
      </c>
      <c r="Y73" s="2">
        <f>INDEX(FF!$D:$D,MATCH(BASE!$A73,FF!$B:$B,0))</f>
        <v>0.25</v>
      </c>
      <c r="Z73" s="2">
        <f>INDEX(CDS!$C:$C,MATCH(BASE!$A73,CDS!$A:$A,0))</f>
        <v>177.16666666666666</v>
      </c>
      <c r="AA73" s="2">
        <f>IF($B$2="K",INDEX(PIB!$J:$J,MATCH(BASE!$A73,PIB!$A:$A,0)),INDEX(PIB!$J:$J,MATCH($A73,PIB!$A:$A,0)))</f>
        <v>1.0479813536539595</v>
      </c>
      <c r="AB73" s="2">
        <f>IF($B$2="K",INDEX(CAGED!$J:$J,MATCH(BASE!$A73,CAGED!$A:$A,0)),INDEX(CAGED!$J:$J,MATCH($A73,CAGED!$A:$A,0)))</f>
        <v>2.4246565733101022</v>
      </c>
      <c r="AC73" s="13">
        <v>-2.65</v>
      </c>
      <c r="AD73" s="13">
        <v>3.4506999999999999</v>
      </c>
      <c r="AE73" s="98">
        <f>(1+INDEX(Aberturas_ADM!$AB:$AB,MATCH(BASE!$A73,Aberturas_ADM!$A:$A,0))/100)^4*100-100</f>
        <v>113.12908131925843</v>
      </c>
      <c r="AF73" s="98">
        <f>(1+INDEX(Aberturas_ADM!$Z:$Z,MATCH(BASE!$A73,Aberturas_ADM!$A:$A,0))/100)^4*100-100</f>
        <v>55.450119074337437</v>
      </c>
      <c r="AG73" s="98">
        <f>(1+INDEX(Aberturas_ADM!$AA:$AA,MATCH(BASE!$A73,Aberturas_ADM!$A:$A,0))/100)^4*100-100</f>
        <v>-14.14138858614578</v>
      </c>
      <c r="AH73" s="98">
        <f>(1+INDEX(Aberturas_ADM!$AC:$AC,MATCH(BASE!$A73,Aberturas_ADM!$A:$A,0))/100)^4*100-100</f>
        <v>5.9213163446452768</v>
      </c>
      <c r="AI73" s="98">
        <f>(1+INDEX(Aberturas_ADM!$AD:$AD,MATCH(BASE!$A73,Aberturas_ADM!$A:$A,0))/100)^4*100-100</f>
        <v>1.4547804754547116</v>
      </c>
      <c r="AJ73" s="109">
        <v>3.4506999999999999</v>
      </c>
      <c r="AK73" s="2"/>
      <c r="AL73" s="2"/>
    </row>
    <row r="74" spans="1:40" x14ac:dyDescent="0.25">
      <c r="A74" s="8">
        <f t="shared" si="2"/>
        <v>44348</v>
      </c>
      <c r="B74" s="56">
        <f t="shared" si="3"/>
        <v>2021.25</v>
      </c>
      <c r="C74" s="2" t="e">
        <f>INDEX('Expectativa IPCA'!$D:$D,MATCH(BASE!$A74,'Expectativa IPCA'!$A:$A,0))</f>
        <v>#VALUE!</v>
      </c>
      <c r="D74" s="2" t="e">
        <f>INDEX(Selic!$D:$D,MATCH(BASE!$A74,Selic!$A:$A,0))</f>
        <v>#VALUE!</v>
      </c>
      <c r="E74" s="2">
        <f>INDEX(IPCA_livres_dessaz!$E:$E,MATCH(BASE!$A74,IPCA_livres_dessaz!$A:$A,0))</f>
        <v>5.3914368576736482</v>
      </c>
      <c r="F74" s="2">
        <f>INDEX(IPCA!$E:$E,MATCH(BASE!$A74,IPCA!$A:$A,0))</f>
        <v>9.2349980044629465</v>
      </c>
      <c r="G74" s="2" t="e">
        <f>INDEX(IPCA_adm_dessaz!$B:$B,MATCH(BASE!$A74,IPCA_adm_dessaz!$A:$A,0))</f>
        <v>#VALUE!</v>
      </c>
      <c r="H74" s="2">
        <f>INDEX(Meta!D:D,MATCH(BASE!$A74,Meta!$A:$A,0))</f>
        <v>3.5</v>
      </c>
      <c r="I74" s="2">
        <f>INDEX(Meta!C:C,MATCH(BASE!$A74,Meta!$A:$A,0))</f>
        <v>3.875</v>
      </c>
      <c r="J74" s="2">
        <f>IF($B$2="XP",INDEX(NUCI!$D:$D,MATCH(BASE_TRI!$A74,NUCI!$A:$A,0)),INDEX(NUCI!$E:$E,MATCH($A74,NUCI!$A:$A,0)))</f>
        <v>-3.1125426835041381</v>
      </c>
      <c r="K74" s="110"/>
      <c r="L74" s="2">
        <f>IF($B$2="XP",INDEX(Desemprego!$D:$D,MATCH(BASE_TRI!$A74,Desemprego!$B:$B,0)),INDEX(Desemprego!$F:$F,MATCH($A74,Desemprego!$B:$B,0)))</f>
        <v>-4.7416950623053324</v>
      </c>
      <c r="M74" s="110"/>
      <c r="N74" s="2" t="e">
        <f>INDEX('Expectativa Selic'!$D:$D,MATCH(BASE!$A74,'Expectativa Selic'!$A:$A,0))</f>
        <v>#VALUE!</v>
      </c>
      <c r="O74" s="2" t="str">
        <f>INDEX(BRL!$E:$E,MATCH(BASE!$A74,BRL!$A:$A,0))</f>
        <v/>
      </c>
      <c r="P74" s="2">
        <f>INDEX('Primario Ajustado'!$O$9:$O$222,MATCH(BASE!$A74,'Primario Ajustado'!$M$9:$M$222,0))</f>
        <v>-3.3307488958722429</v>
      </c>
      <c r="Q74" s="2">
        <f>INDEX(Incerteza!$D:$D,MATCH(BASE!$A74,Incerteza!$A:$A,0))</f>
        <v>18.358660130718889</v>
      </c>
      <c r="R74" s="2" t="str">
        <f>INDEX('IC-Br'!$H:$H,MATCH($A74,'IC-Br'!$A:$A,0))</f>
        <v/>
      </c>
      <c r="S74" s="2" t="str">
        <f>INDEX('IC-Br Agro'!$H:$H,MATCH($A74,'IC-Br Agro'!$A:$A,0))</f>
        <v/>
      </c>
      <c r="T74" s="2" t="str">
        <f>INDEX('IC-Br Metal'!$H:$H,MATCH($A74,'IC-Br Metal'!$A:$A,0))</f>
        <v/>
      </c>
      <c r="U74" s="2" t="str">
        <f>INDEX('IC-Br Energia'!$H:$H,MATCH($A74,'IC-Br Energia'!$A:$A,0))</f>
        <v/>
      </c>
      <c r="V74" s="2">
        <f>INDEX(Petroleo!$G:$G,MATCH($A74,Petroleo!$B:$B,0))</f>
        <v>15.923739370633157</v>
      </c>
      <c r="W74" s="2">
        <f>INDEX(ONI!$I:$I,MATCH(BASE!$A74,ONI!$C:$C,0))</f>
        <v>0</v>
      </c>
      <c r="X74" s="2">
        <f>INDEX(ONI!$J:$J,MATCH(BASE!$A74,ONI!$C:$C,0))</f>
        <v>14.187777777777777</v>
      </c>
      <c r="Y74" s="2">
        <f>INDEX(FF!$D:$D,MATCH(BASE!$A74,FF!$B:$B,0))</f>
        <v>0.25</v>
      </c>
      <c r="Z74" s="2">
        <f>INDEX(CDS!$C:$C,MATCH(BASE!$A74,CDS!$A:$A,0))</f>
        <v>183.66666666666666</v>
      </c>
      <c r="AA74" s="2">
        <f>IF($B$2="K",INDEX(PIB!$J:$J,MATCH(BASE!$A74,PIB!$A:$A,0)),INDEX(PIB!$J:$J,MATCH($A74,PIB!$A:$A,0)))</f>
        <v>-0.26481320012896603</v>
      </c>
      <c r="AB74" s="2">
        <f>IF($B$2="K",INDEX(CAGED!$J:$J,MATCH(BASE!$A74,CAGED!$A:$A,0)),INDEX(CAGED!$J:$J,MATCH($A74,CAGED!$A:$A,0)))</f>
        <v>1.9713382069298291</v>
      </c>
      <c r="AC74" s="13">
        <v>-1.95</v>
      </c>
      <c r="AD74" s="13">
        <v>3.53</v>
      </c>
      <c r="AE74" s="98">
        <f>(1+INDEX(Aberturas_ADM!$AB:$AB,MATCH(BASE!$A74,Aberturas_ADM!$A:$A,0))/100)^4*100-100</f>
        <v>23.282590569410772</v>
      </c>
      <c r="AF74" s="98">
        <f>(1+INDEX(Aberturas_ADM!$Z:$Z,MATCH(BASE!$A74,Aberturas_ADM!$A:$A,0))/100)^4*100-100</f>
        <v>21.479334810673606</v>
      </c>
      <c r="AG74" s="98">
        <f>(1+INDEX(Aberturas_ADM!$AA:$AA,MATCH(BASE!$A74,Aberturas_ADM!$A:$A,0))/100)^4*100-100</f>
        <v>31.746619843823936</v>
      </c>
      <c r="AH74" s="98">
        <f>(1+INDEX(Aberturas_ADM!$AC:$AC,MATCH(BASE!$A74,Aberturas_ADM!$A:$A,0))/100)^4*100-100</f>
        <v>4.163777552385838</v>
      </c>
      <c r="AI74" s="98">
        <f>(1+INDEX(Aberturas_ADM!$AD:$AD,MATCH(BASE!$A74,Aberturas_ADM!$A:$A,0))/100)^4*100-100</f>
        <v>5.7053613810807349</v>
      </c>
      <c r="AJ74" s="109">
        <v>3.53</v>
      </c>
      <c r="AK74" s="2"/>
      <c r="AL74" s="2"/>
    </row>
    <row r="75" spans="1:40" x14ac:dyDescent="0.25">
      <c r="A75" s="8">
        <f t="shared" si="2"/>
        <v>44440</v>
      </c>
      <c r="B75" s="56">
        <f t="shared" si="3"/>
        <v>2021.5</v>
      </c>
      <c r="C75" s="2" t="e">
        <f>INDEX('Expectativa IPCA'!$D:$D,MATCH(BASE!$A75,'Expectativa IPCA'!$A:$A,0))</f>
        <v>#VALUE!</v>
      </c>
      <c r="D75" s="2" t="e">
        <f>INDEX(Selic!$D:$D,MATCH(BASE!$A75,Selic!$A:$A,0))</f>
        <v>#VALUE!</v>
      </c>
      <c r="E75" s="2">
        <f>INDEX(IPCA_livres_dessaz!$E:$E,MATCH(BASE!$A75,IPCA_livres_dessaz!$A:$A,0))</f>
        <v>12.016570134187333</v>
      </c>
      <c r="F75" s="2">
        <f>INDEX(IPCA!$E:$E,MATCH(BASE!$A75,IPCA!$A:$A,0))</f>
        <v>11.598751978117061</v>
      </c>
      <c r="G75" s="2" t="e">
        <f>INDEX(IPCA_adm_dessaz!$B:$B,MATCH(BASE!$A75,IPCA_adm_dessaz!$A:$A,0))</f>
        <v>#VALUE!</v>
      </c>
      <c r="H75" s="2">
        <f>INDEX(Meta!D:D,MATCH(BASE!$A75,Meta!$A:$A,0))</f>
        <v>3.4375</v>
      </c>
      <c r="I75" s="2">
        <f>INDEX(Meta!C:C,MATCH(BASE!$A75,Meta!$A:$A,0))</f>
        <v>3.8125</v>
      </c>
      <c r="J75" s="2">
        <f>IF($B$2="XP",INDEX(NUCI!$D:$D,MATCH(BASE_TRI!$A75,NUCI!$A:$A,0)),INDEX(NUCI!$E:$E,MATCH($A75,NUCI!$A:$A,0)))</f>
        <v>-1.2270977442767617</v>
      </c>
      <c r="K75" s="110"/>
      <c r="L75" s="2">
        <f>IF($B$2="XP",INDEX(Desemprego!$D:$D,MATCH(BASE_TRI!$A75,Desemprego!$B:$B,0)),INDEX(Desemprego!$F:$F,MATCH($A75,Desemprego!$B:$B,0)))</f>
        <v>-3.3535374004509326</v>
      </c>
      <c r="M75" s="110"/>
      <c r="N75" s="2" t="e">
        <f>INDEX('Expectativa Selic'!$D:$D,MATCH(BASE!$A75,'Expectativa Selic'!$A:$A,0))</f>
        <v>#VALUE!</v>
      </c>
      <c r="O75" s="2" t="str">
        <f>INDEX(BRL!$E:$E,MATCH(BASE!$A75,BRL!$A:$A,0))</f>
        <v/>
      </c>
      <c r="P75" s="2">
        <f>INDEX('Primario Ajustado'!$O$9:$O$222,MATCH(BASE!$A75,'Primario Ajustado'!$M$9:$M$222,0))</f>
        <v>1.1254444800560373</v>
      </c>
      <c r="Q75" s="2">
        <f>INDEX(Incerteza!$D:$D,MATCH(BASE!$A75,Incerteza!$A:$A,0))</f>
        <v>18.758660130718866</v>
      </c>
      <c r="R75" s="2" t="str">
        <f>INDEX('IC-Br'!$H:$H,MATCH($A75,'IC-Br'!$A:$A,0))</f>
        <v/>
      </c>
      <c r="S75" s="2" t="str">
        <f>INDEX('IC-Br Agro'!$H:$H,MATCH($A75,'IC-Br Agro'!$A:$A,0))</f>
        <v/>
      </c>
      <c r="T75" s="2" t="str">
        <f>INDEX('IC-Br Metal'!$H:$H,MATCH($A75,'IC-Br Metal'!$A:$A,0))</f>
        <v/>
      </c>
      <c r="U75" s="2" t="str">
        <f>INDEX('IC-Br Energia'!$H:$H,MATCH($A75,'IC-Br Energia'!$A:$A,0))</f>
        <v/>
      </c>
      <c r="V75" s="2">
        <f>INDEX(Petroleo!$G:$G,MATCH($A75,Petroleo!$B:$B,0))</f>
        <v>6.9850021025089859</v>
      </c>
      <c r="W75" s="2">
        <f>INDEX(ONI!$I:$I,MATCH(BASE!$A75,ONI!$C:$C,0))</f>
        <v>0</v>
      </c>
      <c r="X75" s="2">
        <f>INDEX(ONI!$J:$J,MATCH(BASE!$A75,ONI!$C:$C,0))</f>
        <v>45.337777777777781</v>
      </c>
      <c r="Y75" s="2">
        <f>INDEX(FF!$D:$D,MATCH(BASE!$A75,FF!$B:$B,0))</f>
        <v>0.25</v>
      </c>
      <c r="Z75" s="2">
        <f>INDEX(CDS!$C:$C,MATCH(BASE!$A75,CDS!$A:$A,0))</f>
        <v>180.9</v>
      </c>
      <c r="AA75" s="2">
        <f>IF($B$2="K",INDEX(PIB!$J:$J,MATCH(BASE!$A75,PIB!$A:$A,0)),INDEX(PIB!$J:$J,MATCH($A75,PIB!$A:$A,0)))</f>
        <v>0.44399150451601699</v>
      </c>
      <c r="AB75" s="2">
        <f>IF($B$2="K",INDEX(CAGED!$J:$J,MATCH(BASE!$A75,CAGED!$A:$A,0)),INDEX(CAGED!$J:$J,MATCH($A75,CAGED!$A:$A,0)))</f>
        <v>2.1527132342900046</v>
      </c>
      <c r="AC75" s="13">
        <v>-1.67</v>
      </c>
      <c r="AD75" s="13">
        <v>3.5796999999999999</v>
      </c>
      <c r="AE75" s="98">
        <f>(1+INDEX(Aberturas_ADM!$AB:$AB,MATCH(BASE!$A75,Aberturas_ADM!$A:$A,0))/100)^4*100-100</f>
        <v>27.870611019549415</v>
      </c>
      <c r="AF75" s="98">
        <f>(1+INDEX(Aberturas_ADM!$Z:$Z,MATCH(BASE!$A75,Aberturas_ADM!$A:$A,0))/100)^4*100-100</f>
        <v>48.798910911015469</v>
      </c>
      <c r="AG75" s="98">
        <f>(1+INDEX(Aberturas_ADM!$AA:$AA,MATCH(BASE!$A75,Aberturas_ADM!$A:$A,0))/100)^4*100-100</f>
        <v>56.493161964831671</v>
      </c>
      <c r="AH75" s="98">
        <f>(1+INDEX(Aberturas_ADM!$AC:$AC,MATCH(BASE!$A75,Aberturas_ADM!$A:$A,0))/100)^4*100-100</f>
        <v>-3.298159956534704</v>
      </c>
      <c r="AI75" s="98">
        <f>(1+INDEX(Aberturas_ADM!$AD:$AD,MATCH(BASE!$A75,Aberturas_ADM!$A:$A,0))/100)^4*100-100</f>
        <v>3.1510781767123888</v>
      </c>
      <c r="AJ75" s="109">
        <v>3.5796999999999999</v>
      </c>
      <c r="AK75" s="2"/>
      <c r="AL75" s="2"/>
    </row>
    <row r="76" spans="1:40" x14ac:dyDescent="0.25">
      <c r="A76" s="8">
        <f t="shared" si="2"/>
        <v>44531</v>
      </c>
      <c r="B76" s="56">
        <f t="shared" si="3"/>
        <v>2021.75</v>
      </c>
      <c r="C76" s="2" t="e">
        <f>INDEX('Expectativa IPCA'!$D:$D,MATCH(BASE!$A76,'Expectativa IPCA'!$A:$A,0))</f>
        <v>#VALUE!</v>
      </c>
      <c r="D76" s="2" t="e">
        <f>INDEX(Selic!$D:$D,MATCH(BASE!$A76,Selic!$A:$A,0))</f>
        <v>#VALUE!</v>
      </c>
      <c r="E76" s="2">
        <f>INDEX(IPCA_livres_dessaz!$E:$E,MATCH(BASE!$A76,IPCA_livres_dessaz!$A:$A,0))</f>
        <v>9.6598753251895921</v>
      </c>
      <c r="F76" s="2">
        <f>INDEX(IPCA!$E:$E,MATCH(BASE!$A76,IPCA!$A:$A,0))</f>
        <v>10.543869664248163</v>
      </c>
      <c r="G76" s="2" t="e">
        <f>INDEX(IPCA_adm_dessaz!$B:$B,MATCH(BASE!$A76,IPCA_adm_dessaz!$A:$A,0))</f>
        <v>#VALUE!</v>
      </c>
      <c r="H76" s="2">
        <f>INDEX(Meta!D:D,MATCH(BASE!$A76,Meta!$A:$A,0))</f>
        <v>3.375</v>
      </c>
      <c r="I76" s="2">
        <f>INDEX(Meta!C:C,MATCH(BASE!$A76,Meta!$A:$A,0))</f>
        <v>3.75</v>
      </c>
      <c r="J76" s="2">
        <f>IF($B$2="XP",INDEX(NUCI!$D:$D,MATCH(BASE_TRI!$A76,NUCI!$A:$A,0)),INDEX(NUCI!$E:$E,MATCH($A76,NUCI!$A:$A,0)))</f>
        <v>-0.64481301585512796</v>
      </c>
      <c r="K76" s="110"/>
      <c r="L76" s="2">
        <f>IF($B$2="XP",INDEX(Desemprego!$D:$D,MATCH(BASE_TRI!$A76,Desemprego!$B:$B,0)),INDEX(Desemprego!$F:$F,MATCH($A76,Desemprego!$B:$B,0)))</f>
        <v>-2.3995364924010318</v>
      </c>
      <c r="M76" s="110"/>
      <c r="N76" s="2" t="e">
        <f>INDEX('Expectativa Selic'!$D:$D,MATCH(BASE!$A76,'Expectativa Selic'!$A:$A,0))</f>
        <v>#VALUE!</v>
      </c>
      <c r="O76" s="2" t="str">
        <f>INDEX(BRL!$E:$E,MATCH(BASE!$A76,BRL!$A:$A,0))</f>
        <v/>
      </c>
      <c r="P76" s="2">
        <f>INDEX('Primario Ajustado'!$O$9:$O$222,MATCH(BASE!$A76,'Primario Ajustado'!$M$9:$M$222,0))</f>
        <v>2.3829986797801093</v>
      </c>
      <c r="Q76" s="2">
        <f>INDEX(Incerteza!$D:$D,MATCH(BASE!$A76,Incerteza!$A:$A,0))</f>
        <v>20.925326797385551</v>
      </c>
      <c r="R76" s="2" t="str">
        <f>INDEX('IC-Br'!$H:$H,MATCH($A76,'IC-Br'!$A:$A,0))</f>
        <v/>
      </c>
      <c r="S76" s="2" t="str">
        <f>INDEX('IC-Br Agro'!$H:$H,MATCH($A76,'IC-Br Agro'!$A:$A,0))</f>
        <v/>
      </c>
      <c r="T76" s="2" t="str">
        <f>INDEX('IC-Br Metal'!$H:$H,MATCH($A76,'IC-Br Metal'!$A:$A,0))</f>
        <v/>
      </c>
      <c r="U76" s="2" t="str">
        <f>INDEX('IC-Br Energia'!$H:$H,MATCH($A76,'IC-Br Energia'!$A:$A,0))</f>
        <v/>
      </c>
      <c r="V76" s="2">
        <f>INDEX(Petroleo!$G:$G,MATCH($A76,Petroleo!$B:$B,0))</f>
        <v>0.96951698838326195</v>
      </c>
      <c r="W76" s="2">
        <f>INDEX(ONI!$I:$I,MATCH(BASE!$A76,ONI!$C:$C,0))</f>
        <v>0</v>
      </c>
      <c r="X76" s="2">
        <f>INDEX(ONI!$J:$J,MATCH(BASE!$A76,ONI!$C:$C,0))</f>
        <v>96.694444444444457</v>
      </c>
      <c r="Y76" s="2">
        <f>INDEX(FF!$D:$D,MATCH(BASE!$A76,FF!$B:$B,0))</f>
        <v>0.25</v>
      </c>
      <c r="Z76" s="2">
        <f>INDEX(CDS!$C:$C,MATCH(BASE!$A76,CDS!$A:$A,0))</f>
        <v>227.63333333333333</v>
      </c>
      <c r="AA76" s="2">
        <f>IF($B$2="K",INDEX(PIB!$J:$J,MATCH(BASE!$A76,PIB!$A:$A,0)),INDEX(PIB!$J:$J,MATCH($A76,PIB!$A:$A,0)))</f>
        <v>0.85363975243497592</v>
      </c>
      <c r="AB76" s="2">
        <f>IF($B$2="K",INDEX(CAGED!$J:$J,MATCH(BASE!$A76,CAGED!$A:$A,0)),INDEX(CAGED!$J:$J,MATCH($A76,CAGED!$A:$A,0)))</f>
        <v>1.8685435294102604</v>
      </c>
      <c r="AC76" s="13">
        <v>-1.81</v>
      </c>
      <c r="AD76" s="13">
        <v>3.6052</v>
      </c>
      <c r="AE76" s="98">
        <f>(1+INDEX(Aberturas_ADM!$AB:$AB,MATCH(BASE!$A76,Aberturas_ADM!$A:$A,0))/100)^4*100-100</f>
        <v>41.12092884078794</v>
      </c>
      <c r="AF76" s="98">
        <f>(1+INDEX(Aberturas_ADM!$Z:$Z,MATCH(BASE!$A76,Aberturas_ADM!$A:$A,0))/100)^4*100-100</f>
        <v>26.127622785762668</v>
      </c>
      <c r="AG76" s="98">
        <f>(1+INDEX(Aberturas_ADM!$AA:$AA,MATCH(BASE!$A76,Aberturas_ADM!$A:$A,0))/100)^4*100-100</f>
        <v>22.084530825934664</v>
      </c>
      <c r="AH76" s="98">
        <f>(1+INDEX(Aberturas_ADM!$AC:$AC,MATCH(BASE!$A76,Aberturas_ADM!$A:$A,0))/100)^4*100-100</f>
        <v>0.58640137060983477</v>
      </c>
      <c r="AI76" s="98">
        <f>(1+INDEX(Aberturas_ADM!$AD:$AD,MATCH(BASE!$A76,Aberturas_ADM!$A:$A,0))/100)^4*100-100</f>
        <v>8.5047644107624905</v>
      </c>
      <c r="AJ76" s="109">
        <v>3.6052</v>
      </c>
      <c r="AK76" s="2"/>
      <c r="AL76" s="2"/>
    </row>
    <row r="77" spans="1:40" x14ac:dyDescent="0.25">
      <c r="A77" s="8">
        <f t="shared" si="2"/>
        <v>44621</v>
      </c>
      <c r="B77" s="56">
        <f t="shared" si="3"/>
        <v>2022</v>
      </c>
      <c r="C77" s="2" t="e">
        <f>INDEX('Expectativa IPCA'!$D:$D,MATCH(BASE!$A77,'Expectativa IPCA'!$A:$A,0))</f>
        <v>#VALUE!</v>
      </c>
      <c r="D77" s="2" t="e">
        <f>INDEX(Selic!$D:$D,MATCH(BASE!$A77,Selic!$A:$A,0))</f>
        <v>#VALUE!</v>
      </c>
      <c r="E77" s="2">
        <f>INDEX(IPCA_livres_dessaz!$E:$E,MATCH(BASE!$A77,IPCA_livres_dessaz!$A:$A,0))</f>
        <v>13.588539921230502</v>
      </c>
      <c r="F77" s="2">
        <f>INDEX(IPCA!$E:$E,MATCH(BASE!$A77,IPCA!$A:$A,0))</f>
        <v>10.300186460764294</v>
      </c>
      <c r="G77" s="2" t="e">
        <f>INDEX(IPCA_adm_dessaz!$B:$B,MATCH(BASE!$A77,IPCA_adm_dessaz!$A:$A,0))</f>
        <v>#VALUE!</v>
      </c>
      <c r="H77" s="2">
        <f>INDEX(Meta!D:D,MATCH(BASE!$A77,Meta!$A:$A,0))</f>
        <v>3.3125</v>
      </c>
      <c r="I77" s="2">
        <f>INDEX(Meta!C:C,MATCH(BASE!$A77,Meta!$A:$A,0))</f>
        <v>3.6875</v>
      </c>
      <c r="J77" s="2">
        <f>IF($B$2="XP",INDEX(NUCI!$D:$D,MATCH(BASE_TRI!$A77,NUCI!$A:$A,0)),INDEX(NUCI!$E:$E,MATCH($A77,NUCI!$A:$A,0)))</f>
        <v>-0.66445792068865472</v>
      </c>
      <c r="K77" s="110"/>
      <c r="L77" s="2">
        <f>IF($B$2="XP",INDEX(Desemprego!$D:$D,MATCH(BASE_TRI!$A77,Desemprego!$B:$B,0)),INDEX(Desemprego!$F:$F,MATCH($A77,Desemprego!$B:$B,0)))</f>
        <v>-1.3197500771577322</v>
      </c>
      <c r="M77" s="110"/>
      <c r="N77" s="2" t="e">
        <f>INDEX('Expectativa Selic'!$D:$D,MATCH(BASE!$A77,'Expectativa Selic'!$A:$A,0))</f>
        <v>#VALUE!</v>
      </c>
      <c r="O77" s="2" t="str">
        <f>INDEX(BRL!$E:$E,MATCH(BASE!$A77,BRL!$A:$A,0))</f>
        <v/>
      </c>
      <c r="P77" s="2">
        <f>INDEX('Primario Ajustado'!$O$9:$O$222,MATCH(BASE!$A77,'Primario Ajustado'!$M$9:$M$222,0))</f>
        <v>1.3591311764845935</v>
      </c>
      <c r="Q77" s="2">
        <f>INDEX(Incerteza!$D:$D,MATCH(BASE!$A77,Incerteza!$A:$A,0))</f>
        <v>12.75866013071888</v>
      </c>
      <c r="R77" s="2" t="str">
        <f>INDEX('IC-Br'!$H:$H,MATCH($A77,'IC-Br'!$A:$A,0))</f>
        <v/>
      </c>
      <c r="S77" s="2" t="str">
        <f>INDEX('IC-Br Agro'!$H:$H,MATCH($A77,'IC-Br Agro'!$A:$A,0))</f>
        <v/>
      </c>
      <c r="T77" s="2" t="str">
        <f>INDEX('IC-Br Metal'!$H:$H,MATCH($A77,'IC-Br Metal'!$A:$A,0))</f>
        <v/>
      </c>
      <c r="U77" s="2" t="str">
        <f>INDEX('IC-Br Energia'!$H:$H,MATCH($A77,'IC-Br Energia'!$A:$A,0))</f>
        <v/>
      </c>
      <c r="V77" s="2">
        <f>INDEX(Petroleo!$G:$G,MATCH($A77,Petroleo!$B:$B,0))</f>
        <v>30.934256055363363</v>
      </c>
      <c r="W77" s="2">
        <f>INDEX(ONI!$I:$I,MATCH(BASE!$A77,ONI!$C:$C,0))</f>
        <v>0</v>
      </c>
      <c r="X77" s="2">
        <f>INDEX(ONI!$J:$J,MATCH(BASE!$A77,ONI!$C:$C,0))</f>
        <v>98.009999999999977</v>
      </c>
      <c r="Y77" s="2">
        <f>INDEX(FF!$D:$D,MATCH(BASE!$A77,FF!$B:$B,0))</f>
        <v>0.33333333333333331</v>
      </c>
      <c r="Z77" s="2">
        <f>INDEX(CDS!$C:$C,MATCH(BASE!$A77,CDS!$A:$A,0))</f>
        <v>216.4</v>
      </c>
      <c r="AA77" s="2">
        <f>IF($B$2="K",INDEX(PIB!$J:$J,MATCH(BASE!$A77,PIB!$A:$A,0)),INDEX(PIB!$J:$J,MATCH($A77,PIB!$A:$A,0)))</f>
        <v>1.3400186273390347</v>
      </c>
      <c r="AB77" s="2">
        <f>IF($B$2="K",INDEX(CAGED!$J:$J,MATCH(BASE!$A77,CAGED!$A:$A,0)),INDEX(CAGED!$J:$J,MATCH($A77,CAGED!$A:$A,0)))</f>
        <v>1.7529786820198012</v>
      </c>
      <c r="AC77" s="13"/>
      <c r="AD77" s="13"/>
      <c r="AE77" s="98">
        <f>(1+INDEX(Aberturas_ADM!$AB:$AB,MATCH(BASE!$A77,Aberturas_ADM!$A:$A,0))/100)^4*100-100</f>
        <v>3.2866014675471718</v>
      </c>
      <c r="AF77" s="98">
        <f>(1+INDEX(Aberturas_ADM!$Z:$Z,MATCH(BASE!$A77,Aberturas_ADM!$A:$A,0))/100)^4*100-100</f>
        <v>3.0767095964478983</v>
      </c>
      <c r="AG77" s="98">
        <f>(1+INDEX(Aberturas_ADM!$AA:$AA,MATCH(BASE!$A77,Aberturas_ADM!$A:$A,0))/100)^4*100-100</f>
        <v>11.495089114536967</v>
      </c>
      <c r="AH77" s="98">
        <f>(1+INDEX(Aberturas_ADM!$AC:$AC,MATCH(BASE!$A77,Aberturas_ADM!$A:$A,0))/100)^4*100-100</f>
        <v>3.1461235757096517</v>
      </c>
      <c r="AI77" s="98">
        <f>(1+INDEX(Aberturas_ADM!$AD:$AD,MATCH(BASE!$A77,Aberturas_ADM!$A:$A,0))/100)^4*100-100</f>
        <v>6.9822933988652096</v>
      </c>
      <c r="AJ77" s="109"/>
    </row>
    <row r="78" spans="1:40" x14ac:dyDescent="0.25">
      <c r="A78" s="14">
        <f t="shared" si="2"/>
        <v>44713</v>
      </c>
      <c r="B78" s="57">
        <f t="shared" si="3"/>
        <v>2022.25</v>
      </c>
      <c r="C78" s="2" t="e">
        <f>INDEX('Expectativa IPCA'!$D:$D,MATCH(BASE!$A78,'Expectativa IPCA'!$A:$A,0))</f>
        <v>#VALUE!</v>
      </c>
      <c r="D78" s="2" t="e">
        <f>INDEX(Selic!$D:$D,MATCH(BASE!$A78,Selic!$A:$A,0))</f>
        <v>#VALUE!</v>
      </c>
      <c r="E78" s="2">
        <f>INDEX(IPCA_livres_dessaz!$E:$E,MATCH(BASE!$A78,IPCA_livres_dessaz!$A:$A,0))</f>
        <v>12.746629212321835</v>
      </c>
      <c r="F78" s="2">
        <f>INDEX(IPCA!$E:$E,MATCH(BASE!$A78,IPCA!$A:$A,0))</f>
        <v>8.4302430932218222</v>
      </c>
      <c r="G78" s="2" t="e">
        <f>INDEX(IPCA_adm_dessaz!$B:$B,MATCH(BASE!$A78,IPCA_adm_dessaz!$A:$A,0))</f>
        <v>#VALUE!</v>
      </c>
      <c r="H78" s="2">
        <f>INDEX(Meta!D:D,MATCH(BASE!$A78,Meta!$A:$A,0))</f>
        <v>3.25</v>
      </c>
      <c r="I78" s="2">
        <f>INDEX(Meta!C:C,MATCH(BASE!$A78,Meta!$A:$A,0))</f>
        <v>3.625</v>
      </c>
      <c r="J78" s="2">
        <f>IF($B$2="XP",INDEX(NUCI!$D:$D,MATCH(BASE_TRI!$A78,NUCI!$A:$A,0)),INDEX(NUCI!$E:$E,MATCH($A78,NUCI!$A:$A,0)))</f>
        <v>0.27068009938657767</v>
      </c>
      <c r="K78" s="110"/>
      <c r="L78" s="2"/>
      <c r="M78" s="110"/>
      <c r="N78" s="2" t="e">
        <f>INDEX('Expectativa Selic'!$D:$D,MATCH(BASE!$A78,'Expectativa Selic'!$A:$A,0))</f>
        <v>#VALUE!</v>
      </c>
      <c r="O78" s="2" t="str">
        <f>INDEX(BRL!$E:$E,MATCH(BASE!$A78,BRL!$A:$A,0))</f>
        <v/>
      </c>
      <c r="P78" s="2">
        <f>INDEX('Primario Ajustado'!$O$9:$O$222,MATCH(BASE!$A78,'Primario Ajustado'!$M$9:$M$222,0))</f>
        <v>-0.18529739618437691</v>
      </c>
      <c r="Q78" s="2">
        <f>INDEX(Incerteza!$D:$D,MATCH(BASE!$A78,Incerteza!$A:$A,0))</f>
        <v>11.425326797385551</v>
      </c>
      <c r="R78" s="2" t="str">
        <f>INDEX('IC-Br'!$H:$H,MATCH($A78,'IC-Br'!$A:$A,0))</f>
        <v/>
      </c>
      <c r="S78" s="2" t="str">
        <f>INDEX('IC-Br Agro'!$H:$H,MATCH($A78,'IC-Br Agro'!$A:$A,0))</f>
        <v/>
      </c>
      <c r="T78" s="2" t="str">
        <f>INDEX('IC-Br Metal'!$H:$H,MATCH($A78,'IC-Br Metal'!$A:$A,0))</f>
        <v/>
      </c>
      <c r="U78" s="2" t="str">
        <f>INDEX('IC-Br Energia'!$H:$H,MATCH($A78,'IC-Br Energia'!$A:$A,0))</f>
        <v/>
      </c>
      <c r="V78" s="2">
        <f>INDEX(Petroleo!$G:$G,MATCH($A78,Petroleo!$B:$B,0))</f>
        <v>10.164508456659618</v>
      </c>
      <c r="W78" s="2">
        <f>INDEX(ONI!$I:$I,MATCH(BASE!$A78,ONI!$C:$C,0))</f>
        <v>0</v>
      </c>
      <c r="X78" s="2">
        <f>INDEX(ONI!$J:$J,MATCH(BASE!$A78,ONI!$C:$C,0))</f>
        <v>72.817777777777778</v>
      </c>
      <c r="Y78" s="2">
        <f>INDEX(FF!$D:$D,MATCH(BASE!$A78,FF!$B:$B,0))</f>
        <v>1.0833333333333333</v>
      </c>
      <c r="Z78" s="2">
        <f>INDEX(CDS!$C:$C,MATCH(BASE!$A78,CDS!$A:$A,0))</f>
        <v>247.86666666666665</v>
      </c>
      <c r="AA78" s="2">
        <f>IF($B$2="K",INDEX(PIB!$J:$J,MATCH(BASE!$A78,PIB!$A:$A,0)),INDEX(PIB!$J:$J,MATCH($A78,PIB!$A:$A,0)))</f>
        <v>0.97528415406893387</v>
      </c>
      <c r="AB78" s="2">
        <f>IF($B$2="K",INDEX(CAGED!$J:$J,MATCH(BASE!$A78,CAGED!$A:$A,0)),INDEX(CAGED!$J:$J,MATCH($A78,CAGED!$A:$A,0)))</f>
        <v>1.7963331379601044</v>
      </c>
      <c r="AE78" s="98">
        <f>(1+INDEX(Aberturas_ADM!$AB:$AB,MATCH(BASE!$A78,Aberturas_ADM!$A:$A,0))/100)^4*100-100</f>
        <v>10.423202484362832</v>
      </c>
      <c r="AF78" s="98">
        <f>(1+INDEX(Aberturas_ADM!$Z:$Z,MATCH(BASE!$A78,Aberturas_ADM!$A:$A,0))/100)^4*100-100</f>
        <v>10.404449443114999</v>
      </c>
      <c r="AG78" s="98">
        <f>(1+INDEX(Aberturas_ADM!$AA:$AA,MATCH(BASE!$A78,Aberturas_ADM!$A:$A,0))/100)^4*100-100</f>
        <v>-42.69424244097678</v>
      </c>
      <c r="AH78" s="98">
        <f>(1+INDEX(Aberturas_ADM!$AC:$AC,MATCH(BASE!$A78,Aberturas_ADM!$A:$A,0))/100)^4*100-100</f>
        <v>11.401511248871941</v>
      </c>
      <c r="AI78" s="98">
        <f>(1+INDEX(Aberturas_ADM!$AD:$AD,MATCH(BASE!$A78,Aberturas_ADM!$A:$A,0))/100)^4*100-100</f>
        <v>13.181451055784564</v>
      </c>
    </row>
    <row r="79" spans="1:40" x14ac:dyDescent="0.25">
      <c r="A79" s="14">
        <f t="shared" si="2"/>
        <v>44805</v>
      </c>
      <c r="B79" s="57">
        <f t="shared" si="3"/>
        <v>2022.5</v>
      </c>
      <c r="C79" s="2" t="e">
        <f>INDEX('Expectativa IPCA'!$D:$D,MATCH(BASE!$A79,'Expectativa IPCA'!$A:$A,0))</f>
        <v>#VALUE!</v>
      </c>
      <c r="D79" s="2" t="e">
        <f>INDEX(Selic!$D:$D,MATCH(BASE!$A79,Selic!$A:$A,0))</f>
        <v>#VALUE!</v>
      </c>
      <c r="E79" s="2">
        <f>INDEX(IPCA_livres_dessaz!$E:$E,MATCH(BASE!$A79,IPCA_livres_dessaz!$A:$A,0))</f>
        <v>5.7458535924766574</v>
      </c>
      <c r="F79" s="2">
        <f>INDEX(IPCA!$E:$E,MATCH(BASE!$A79,IPCA!$A:$A,0))</f>
        <v>0.1618906537477649</v>
      </c>
      <c r="G79" s="2" t="e">
        <f>INDEX(IPCA_adm_dessaz!$B:$B,MATCH(BASE!$A79,IPCA_adm_dessaz!$A:$A,0))</f>
        <v>#VALUE!</v>
      </c>
      <c r="H79" s="2">
        <f>INDEX(Meta!D:D,MATCH(BASE!$A79,Meta!$A:$A,0))</f>
        <v>3.1875</v>
      </c>
      <c r="I79" s="2">
        <f>INDEX(Meta!C:C,MATCH(BASE!$A79,Meta!$A:$A,0))</f>
        <v>3.5625</v>
      </c>
      <c r="J79" s="2">
        <f>IF($B$2="XP",INDEX(NUCI!$D:$D,MATCH(BASE_TRI!$A79,NUCI!$A:$A,0)),INDEX(NUCI!$E:$E,MATCH($A79,NUCI!$A:$A,0)))</f>
        <v>0.87595783415306272</v>
      </c>
      <c r="K79" s="110"/>
      <c r="L79" s="2"/>
      <c r="M79" s="110"/>
      <c r="N79" s="2"/>
      <c r="O79" s="2" t="str">
        <f>INDEX(BRL!$E:$E,MATCH(BASE!$A79,BRL!$A:$A,0))</f>
        <v/>
      </c>
      <c r="P79" s="2">
        <f>INDEX('Primario Ajustado'!$O$9:$O$222,MATCH(BASE!$A79,'Primario Ajustado'!$M$9:$M$222,0))</f>
        <v>-0.4574588628089189</v>
      </c>
      <c r="Q79" s="2"/>
      <c r="R79" s="2" t="str">
        <f>INDEX('IC-Br'!$H:$H,MATCH($A79,'IC-Br'!$A:$A,0))</f>
        <v/>
      </c>
      <c r="S79" s="2" t="str">
        <f>INDEX('IC-Br Agro'!$H:$H,MATCH($A79,'IC-Br Agro'!$A:$A,0))</f>
        <v/>
      </c>
      <c r="T79" s="2" t="str">
        <f>INDEX('IC-Br Metal'!$H:$H,MATCH($A79,'IC-Br Metal'!$A:$A,0))</f>
        <v/>
      </c>
      <c r="U79" s="2" t="str">
        <f>INDEX('IC-Br Energia'!$H:$H,MATCH($A79,'IC-Br Energia'!$A:$A,0))</f>
        <v/>
      </c>
      <c r="V79" s="2" t="str">
        <f>INDEX(Petroleo!$G:$G,MATCH($A79,Petroleo!$B:$B,0))</f>
        <v/>
      </c>
      <c r="W79" s="2"/>
      <c r="X79" s="2"/>
      <c r="Y79" s="2">
        <f>INDEX(FF!$D:$D,MATCH(BASE!$A79,FF!$B:$B,0))</f>
        <v>1.75</v>
      </c>
      <c r="Z79" s="2"/>
      <c r="AA79" s="2">
        <f>IF($B$2="K",INDEX(PIB!$J:$J,MATCH(BASE!$A79,PIB!$A:$A,0)),INDEX(PIB!$J:$J,MATCH($A79,PIB!$A:$A,0)))</f>
        <v>0.39512854396202002</v>
      </c>
      <c r="AB79" s="2">
        <f>IF($B$2="K",INDEX(CAGED!$J:$J,MATCH(BASE!$A79,CAGED!$A:$A,0)),INDEX(CAGED!$J:$J,MATCH($A79,CAGED!$A:$A,0)))</f>
        <v>1.3445428610200594</v>
      </c>
      <c r="AE79" s="98"/>
      <c r="AF79" s="98"/>
      <c r="AG79" s="98"/>
      <c r="AH79" s="98"/>
      <c r="AI79" s="98"/>
    </row>
    <row r="80" spans="1:40" x14ac:dyDescent="0.25">
      <c r="A80" s="14"/>
      <c r="AE80" s="98"/>
      <c r="AF80" s="98"/>
      <c r="AG80" s="98"/>
      <c r="AH80" s="98"/>
      <c r="AI80" s="98"/>
    </row>
    <row r="81" spans="1:35" x14ac:dyDescent="0.25">
      <c r="A81" s="14"/>
      <c r="AE81" s="98"/>
      <c r="AF81" s="98"/>
      <c r="AG81" s="98"/>
      <c r="AH81" s="98"/>
      <c r="AI81" s="98"/>
    </row>
    <row r="82" spans="1:35" x14ac:dyDescent="0.25">
      <c r="A82" s="14"/>
      <c r="AE82" s="98"/>
      <c r="AF82" s="98"/>
      <c r="AG82" s="98"/>
      <c r="AH82" s="98"/>
      <c r="AI82" s="98"/>
    </row>
    <row r="83" spans="1:35" x14ac:dyDescent="0.25">
      <c r="A83" s="14"/>
      <c r="AE83" s="98"/>
      <c r="AF83" s="98"/>
      <c r="AG83" s="98"/>
      <c r="AH83" s="98"/>
      <c r="AI83" s="98"/>
    </row>
    <row r="84" spans="1:35" x14ac:dyDescent="0.25">
      <c r="A84" s="14"/>
      <c r="AE84" s="98"/>
      <c r="AF84" s="98"/>
      <c r="AG84" s="98"/>
      <c r="AH84" s="98"/>
      <c r="AI84" s="98"/>
    </row>
    <row r="85" spans="1:35" x14ac:dyDescent="0.25">
      <c r="A85" s="14"/>
      <c r="AE85" s="98"/>
      <c r="AF85" s="98"/>
      <c r="AG85" s="98"/>
      <c r="AH85" s="98"/>
      <c r="AI85" s="98"/>
    </row>
    <row r="86" spans="1:35" x14ac:dyDescent="0.25">
      <c r="A86" s="14"/>
      <c r="AE86" s="98"/>
      <c r="AF86" s="98"/>
      <c r="AG86" s="98"/>
      <c r="AH86" s="98"/>
      <c r="AI86" s="98"/>
    </row>
    <row r="87" spans="1:35" x14ac:dyDescent="0.25">
      <c r="A87" s="14"/>
      <c r="AE87" s="98"/>
      <c r="AF87" s="98"/>
      <c r="AG87" s="98"/>
      <c r="AH87" s="98"/>
      <c r="AI87" s="98"/>
    </row>
    <row r="88" spans="1:35" x14ac:dyDescent="0.25">
      <c r="A88" s="14"/>
    </row>
  </sheetData>
  <dataValidations disablePrompts="1" count="1">
    <dataValidation type="list" allowBlank="1" showInputMessage="1" showErrorMessage="1" sqref="B2" xr:uid="{E1F4EB46-57AD-4772-B903-619FE045C60D}">
      <formula1>$AM$2:$AN$2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2942-4C7A-4EB7-A629-30C12E0D9651}">
  <dimension ref="A1:H423"/>
  <sheetViews>
    <sheetView showGridLines="0" workbookViewId="0">
      <pane xSplit="1" ySplit="3" topLeftCell="B290" activePane="bottomRight" state="frozen"/>
      <selection activeCell="D3" sqref="D3"/>
      <selection pane="topRight" activeCell="D3" sqref="D3"/>
      <selection pane="bottomLeft" activeCell="D3" sqref="D3"/>
      <selection pane="bottomRight" activeCell="B298" sqref="B298"/>
    </sheetView>
  </sheetViews>
  <sheetFormatPr defaultRowHeight="15" x14ac:dyDescent="0.25"/>
  <cols>
    <col min="1" max="1" width="10.7109375" bestFit="1" customWidth="1"/>
    <col min="2" max="5" width="13.7109375" customWidth="1"/>
    <col min="6" max="8" width="14.42578125" customWidth="1"/>
  </cols>
  <sheetData>
    <row r="1" spans="1:8" x14ac:dyDescent="0.25">
      <c r="A1" s="89" t="str">
        <f>HYPERLINK("#'"&amp;"INSTRUÇÕES"&amp;"'!A1","Retornar")</f>
        <v>Retornar</v>
      </c>
    </row>
    <row r="2" spans="1:8" ht="14.65" customHeight="1" x14ac:dyDescent="0.25">
      <c r="B2" s="121" t="s">
        <v>176</v>
      </c>
      <c r="C2" s="121"/>
      <c r="D2" s="121"/>
      <c r="E2" s="121"/>
      <c r="F2" s="121"/>
      <c r="G2" s="121"/>
      <c r="H2" s="121"/>
    </row>
    <row r="3" spans="1:8" ht="26.25" x14ac:dyDescent="0.25">
      <c r="B3" s="36" t="s">
        <v>176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181</v>
      </c>
      <c r="H3" s="10" t="s">
        <v>182</v>
      </c>
    </row>
    <row r="4" spans="1:8" x14ac:dyDescent="0.25">
      <c r="A4" s="1">
        <v>35796</v>
      </c>
      <c r="B4" s="37">
        <f>IFERROR(INDEX([1]IC_br_Agro!$B:$B,MATCH($A4,[1]IC_br_Agro!$A:$A,0)),"")</f>
        <v>46.84</v>
      </c>
      <c r="E4" s="25">
        <v>0</v>
      </c>
    </row>
    <row r="5" spans="1:8" x14ac:dyDescent="0.25">
      <c r="A5" s="1">
        <f>EDATE(A4,1)</f>
        <v>35827</v>
      </c>
      <c r="B5" s="37">
        <f>IFERROR(INDEX([1]IC_br_Agro!$B:$B,MATCH($A5,[1]IC_br_Agro!$A:$A,0)),"")</f>
        <v>46.62</v>
      </c>
      <c r="E5" s="25">
        <v>0</v>
      </c>
      <c r="G5" s="7"/>
    </row>
    <row r="6" spans="1:8" x14ac:dyDescent="0.25">
      <c r="A6" s="1">
        <f t="shared" ref="A6:A69" si="0">EDATE(A5,1)</f>
        <v>35855</v>
      </c>
      <c r="B6" s="37">
        <f>IFERROR(INDEX([1]IC_br_Agro!$B:$B,MATCH($A6,[1]IC_br_Agro!$A:$A,0)),"")</f>
        <v>45.4</v>
      </c>
      <c r="E6" s="25">
        <v>0</v>
      </c>
      <c r="G6" s="7"/>
    </row>
    <row r="7" spans="1:8" x14ac:dyDescent="0.25">
      <c r="A7" s="1">
        <f t="shared" si="0"/>
        <v>35886</v>
      </c>
      <c r="B7" s="37">
        <f>IFERROR(INDEX([1]IC_br_Agro!$B:$B,MATCH($A7,[1]IC_br_Agro!$A:$A,0)),"")</f>
        <v>44.87</v>
      </c>
      <c r="C7" s="6">
        <f>IFERROR(100*(B7/B4-1),"")</f>
        <v>-4.2058070025619232</v>
      </c>
      <c r="E7" s="25">
        <v>0</v>
      </c>
      <c r="G7" s="7"/>
    </row>
    <row r="8" spans="1:8" x14ac:dyDescent="0.25">
      <c r="A8" s="1">
        <f t="shared" si="0"/>
        <v>35916</v>
      </c>
      <c r="B8" s="37">
        <f>IFERROR(INDEX([1]IC_br_Agro!$B:$B,MATCH($A8,[1]IC_br_Agro!$A:$A,0)),"")</f>
        <v>45.28</v>
      </c>
      <c r="C8" s="6">
        <f t="shared" ref="C8:C71" si="1">IFERROR(100*(B8/B5-1),"")</f>
        <v>-2.8743028743028698</v>
      </c>
      <c r="E8" s="25">
        <v>0</v>
      </c>
      <c r="G8" s="7"/>
    </row>
    <row r="9" spans="1:8" x14ac:dyDescent="0.25">
      <c r="A9" s="1">
        <f t="shared" si="0"/>
        <v>35947</v>
      </c>
      <c r="B9" s="37">
        <f>IFERROR(INDEX([1]IC_br_Agro!$B:$B,MATCH($A9,[1]IC_br_Agro!$A:$A,0)),"")</f>
        <v>43.31</v>
      </c>
      <c r="C9" s="6">
        <f t="shared" si="1"/>
        <v>-4.6035242290748846</v>
      </c>
      <c r="E9" s="25">
        <v>0</v>
      </c>
      <c r="G9" s="7"/>
    </row>
    <row r="10" spans="1:8" x14ac:dyDescent="0.25">
      <c r="A10" s="1">
        <f t="shared" si="0"/>
        <v>35977</v>
      </c>
      <c r="B10" s="37">
        <f>IFERROR(INDEX([1]IC_br_Agro!$B:$B,MATCH($A10,[1]IC_br_Agro!$A:$A,0)),"")</f>
        <v>42.52</v>
      </c>
      <c r="C10" s="6">
        <f t="shared" si="1"/>
        <v>-5.2373523512368898</v>
      </c>
      <c r="E10" s="25">
        <v>0</v>
      </c>
      <c r="G10" s="7"/>
    </row>
    <row r="11" spans="1:8" x14ac:dyDescent="0.25">
      <c r="A11" s="1">
        <f t="shared" si="0"/>
        <v>36008</v>
      </c>
      <c r="B11" s="37">
        <f>IFERROR(INDEX([1]IC_br_Agro!$B:$B,MATCH($A11,[1]IC_br_Agro!$A:$A,0)),"")</f>
        <v>42.09</v>
      </c>
      <c r="C11" s="6">
        <f t="shared" si="1"/>
        <v>-7.0450530035335639</v>
      </c>
      <c r="E11" s="25">
        <v>0</v>
      </c>
      <c r="G11" s="7"/>
    </row>
    <row r="12" spans="1:8" x14ac:dyDescent="0.25">
      <c r="A12" s="1">
        <f t="shared" si="0"/>
        <v>36039</v>
      </c>
      <c r="B12" s="37">
        <f>IFERROR(INDEX([1]IC_br_Agro!$B:$B,MATCH($A12,[1]IC_br_Agro!$A:$A,0)),"")</f>
        <v>41.03</v>
      </c>
      <c r="C12" s="6">
        <f t="shared" si="1"/>
        <v>-5.2643731239898406</v>
      </c>
      <c r="E12" s="25">
        <v>0</v>
      </c>
      <c r="G12" s="7"/>
    </row>
    <row r="13" spans="1:8" x14ac:dyDescent="0.25">
      <c r="A13" s="1">
        <f t="shared" si="0"/>
        <v>36069</v>
      </c>
      <c r="B13" s="37">
        <f>IFERROR(INDEX([1]IC_br_Agro!$B:$B,MATCH($A13,[1]IC_br_Agro!$A:$A,0)),"")</f>
        <v>41.88</v>
      </c>
      <c r="C13" s="6">
        <f t="shared" si="1"/>
        <v>-1.5051740357478804</v>
      </c>
      <c r="E13" s="25">
        <v>0</v>
      </c>
      <c r="G13" s="7"/>
    </row>
    <row r="14" spans="1:8" x14ac:dyDescent="0.25">
      <c r="A14" s="1">
        <f t="shared" si="0"/>
        <v>36100</v>
      </c>
      <c r="B14" s="37">
        <f>IFERROR(INDEX([1]IC_br_Agro!$B:$B,MATCH($A14,[1]IC_br_Agro!$A:$A,0)),"")</f>
        <v>42.29</v>
      </c>
      <c r="C14" s="6">
        <f t="shared" si="1"/>
        <v>0.47517224994060303</v>
      </c>
      <c r="E14" s="25">
        <v>0</v>
      </c>
      <c r="G14" s="7"/>
    </row>
    <row r="15" spans="1:8" x14ac:dyDescent="0.25">
      <c r="A15" s="1">
        <f t="shared" si="0"/>
        <v>36130</v>
      </c>
      <c r="B15" s="37">
        <f>IFERROR(INDEX([1]IC_br_Agro!$B:$B,MATCH($A15,[1]IC_br_Agro!$A:$A,0)),"")</f>
        <v>41.29</v>
      </c>
      <c r="C15" s="6">
        <f t="shared" si="1"/>
        <v>0.63368267121617361</v>
      </c>
      <c r="E15" s="25">
        <v>0</v>
      </c>
      <c r="G15" s="7"/>
    </row>
    <row r="16" spans="1:8" x14ac:dyDescent="0.25">
      <c r="A16" s="1">
        <f t="shared" si="0"/>
        <v>36161</v>
      </c>
      <c r="B16" s="37">
        <f>IFERROR(INDEX([1]IC_br_Agro!$B:$B,MATCH($A16,[1]IC_br_Agro!$A:$A,0)),"")</f>
        <v>51.13</v>
      </c>
      <c r="C16" s="6">
        <f t="shared" si="1"/>
        <v>22.086914995224461</v>
      </c>
      <c r="E16" s="25">
        <v>0</v>
      </c>
      <c r="G16" s="7"/>
    </row>
    <row r="17" spans="1:8" x14ac:dyDescent="0.25">
      <c r="A17" s="1">
        <f t="shared" si="0"/>
        <v>36192</v>
      </c>
      <c r="B17" s="37">
        <f>IFERROR(INDEX([1]IC_br_Agro!$B:$B,MATCH($A17,[1]IC_br_Agro!$A:$A,0)),"")</f>
        <v>62.55</v>
      </c>
      <c r="C17" s="6">
        <f t="shared" si="1"/>
        <v>47.907306691889339</v>
      </c>
      <c r="E17" s="25">
        <v>0</v>
      </c>
      <c r="G17" s="7"/>
    </row>
    <row r="18" spans="1:8" x14ac:dyDescent="0.25">
      <c r="A18" s="1">
        <f t="shared" si="0"/>
        <v>36220</v>
      </c>
      <c r="B18" s="37">
        <f>IFERROR(INDEX([1]IC_br_Agro!$B:$B,MATCH($A18,[1]IC_br_Agro!$A:$A,0)),"")</f>
        <v>59.65</v>
      </c>
      <c r="C18" s="6">
        <f t="shared" si="1"/>
        <v>44.465972390409306</v>
      </c>
      <c r="D18" s="2">
        <f>INDEX(Meta!B:B,MATCH($A18,Meta!A:A,0))</f>
        <v>8</v>
      </c>
      <c r="E18" s="13">
        <v>0</v>
      </c>
      <c r="F18" s="2">
        <f>IFERROR(C18-E18,"")</f>
        <v>44.465972390409306</v>
      </c>
      <c r="G18" s="34" t="str">
        <f>IFERROR(INDEX(BRL!$E:$E,MATCH('IC-Br Agro'!$A18,BRL!$A:$A,0)),"")</f>
        <v/>
      </c>
      <c r="H18" s="2" t="str">
        <f>IFERROR(F18-G18,"")</f>
        <v/>
      </c>
    </row>
    <row r="19" spans="1:8" x14ac:dyDescent="0.25">
      <c r="A19" s="1">
        <f t="shared" si="0"/>
        <v>36251</v>
      </c>
      <c r="B19" s="37">
        <f>IFERROR(INDEX([1]IC_br_Agro!$B:$B,MATCH($A19,[1]IC_br_Agro!$A:$A,0)),"")</f>
        <v>51.82</v>
      </c>
      <c r="C19" s="6">
        <f t="shared" si="1"/>
        <v>1.3495012712693155</v>
      </c>
      <c r="D19" s="2">
        <f>INDEX(Meta!B:B,MATCH($A19,Meta!A:A,0))</f>
        <v>8</v>
      </c>
      <c r="E19" s="13">
        <v>0</v>
      </c>
      <c r="F19" s="2">
        <f t="shared" ref="F19:F82" si="2">IFERROR(C19-E19,"")</f>
        <v>1.3495012712693155</v>
      </c>
      <c r="G19" s="34" t="str">
        <f>IFERROR(INDEX(BRL!$E:$E,MATCH('IC-Br Agro'!$A19,BRL!$A:$A,0)),"")</f>
        <v/>
      </c>
      <c r="H19" s="2" t="str">
        <f t="shared" ref="H19:H82" si="3">IFERROR(F19-G19,"")</f>
        <v/>
      </c>
    </row>
    <row r="20" spans="1:8" x14ac:dyDescent="0.25">
      <c r="A20" s="1">
        <f t="shared" si="0"/>
        <v>36281</v>
      </c>
      <c r="B20" s="37">
        <f>IFERROR(INDEX([1]IC_br_Agro!$B:$B,MATCH($A20,[1]IC_br_Agro!$A:$A,0)),"")</f>
        <v>51.53</v>
      </c>
      <c r="C20" s="6">
        <f t="shared" si="1"/>
        <v>-17.617905675459621</v>
      </c>
      <c r="D20" s="2">
        <f>INDEX(Meta!B:B,MATCH($A20,Meta!A:A,0))</f>
        <v>8</v>
      </c>
      <c r="E20" s="13">
        <v>0</v>
      </c>
      <c r="F20" s="2">
        <f t="shared" si="2"/>
        <v>-17.617905675459621</v>
      </c>
      <c r="G20" s="34" t="str">
        <f>IFERROR(INDEX(BRL!$E:$E,MATCH('IC-Br Agro'!$A20,BRL!$A:$A,0)),"")</f>
        <v/>
      </c>
      <c r="H20" s="2" t="str">
        <f t="shared" si="3"/>
        <v/>
      </c>
    </row>
    <row r="21" spans="1:8" x14ac:dyDescent="0.25">
      <c r="A21" s="1">
        <f t="shared" si="0"/>
        <v>36312</v>
      </c>
      <c r="B21" s="37">
        <f>IFERROR(INDEX([1]IC_br_Agro!$B:$B,MATCH($A21,[1]IC_br_Agro!$A:$A,0)),"")</f>
        <v>54.19</v>
      </c>
      <c r="C21" s="6">
        <f t="shared" si="1"/>
        <v>-9.1533948030176013</v>
      </c>
      <c r="D21" s="2">
        <f>INDEX(Meta!B:B,MATCH($A21,Meta!A:A,0))</f>
        <v>8</v>
      </c>
      <c r="E21" s="13">
        <v>0</v>
      </c>
      <c r="F21" s="2">
        <f t="shared" si="2"/>
        <v>-9.1533948030176013</v>
      </c>
      <c r="G21" s="34" t="str">
        <f>IFERROR(INDEX(BRL!$E:$E,MATCH('IC-Br Agro'!$A21,BRL!$A:$A,0)),"")</f>
        <v/>
      </c>
      <c r="H21" s="2" t="str">
        <f t="shared" si="3"/>
        <v/>
      </c>
    </row>
    <row r="22" spans="1:8" x14ac:dyDescent="0.25">
      <c r="A22" s="1">
        <f t="shared" si="0"/>
        <v>36342</v>
      </c>
      <c r="B22" s="37">
        <f>IFERROR(INDEX([1]IC_br_Agro!$B:$B,MATCH($A22,[1]IC_br_Agro!$A:$A,0)),"")</f>
        <v>52.24</v>
      </c>
      <c r="C22" s="6">
        <f t="shared" si="1"/>
        <v>0.81049787726745759</v>
      </c>
      <c r="D22" s="2">
        <f>INDEX(Meta!B:B,MATCH($A22,Meta!A:A,0))</f>
        <v>8</v>
      </c>
      <c r="E22" s="13">
        <v>0</v>
      </c>
      <c r="F22" s="2">
        <f t="shared" si="2"/>
        <v>0.81049787726745759</v>
      </c>
      <c r="G22" s="34" t="str">
        <f>IFERROR(INDEX(BRL!$E:$E,MATCH('IC-Br Agro'!$A22,BRL!$A:$A,0)),"")</f>
        <v/>
      </c>
      <c r="H22" s="2" t="str">
        <f t="shared" si="3"/>
        <v/>
      </c>
    </row>
    <row r="23" spans="1:8" x14ac:dyDescent="0.25">
      <c r="A23" s="1">
        <f t="shared" si="0"/>
        <v>36373</v>
      </c>
      <c r="B23" s="37">
        <f>IFERROR(INDEX([1]IC_br_Agro!$B:$B,MATCH($A23,[1]IC_br_Agro!$A:$A,0)),"")</f>
        <v>56.6</v>
      </c>
      <c r="C23" s="6">
        <f t="shared" si="1"/>
        <v>9.838928779351841</v>
      </c>
      <c r="D23" s="2">
        <f>INDEX(Meta!B:B,MATCH($A23,Meta!A:A,0))</f>
        <v>8</v>
      </c>
      <c r="E23" s="13">
        <v>0</v>
      </c>
      <c r="F23" s="2">
        <f t="shared" si="2"/>
        <v>9.838928779351841</v>
      </c>
      <c r="G23" s="34" t="str">
        <f>IFERROR(INDEX(BRL!$E:$E,MATCH('IC-Br Agro'!$A23,BRL!$A:$A,0)),"")</f>
        <v/>
      </c>
      <c r="H23" s="2" t="str">
        <f t="shared" si="3"/>
        <v/>
      </c>
    </row>
    <row r="24" spans="1:8" x14ac:dyDescent="0.25">
      <c r="A24" s="1">
        <f t="shared" si="0"/>
        <v>36404</v>
      </c>
      <c r="B24" s="37">
        <f>IFERROR(INDEX([1]IC_br_Agro!$B:$B,MATCH($A24,[1]IC_br_Agro!$A:$A,0)),"")</f>
        <v>58.22</v>
      </c>
      <c r="C24" s="6">
        <f t="shared" si="1"/>
        <v>7.4367964569108658</v>
      </c>
      <c r="D24" s="2">
        <f>INDEX(Meta!B:B,MATCH($A24,Meta!A:A,0))</f>
        <v>8</v>
      </c>
      <c r="E24" s="13">
        <v>0</v>
      </c>
      <c r="F24" s="2">
        <f t="shared" si="2"/>
        <v>7.4367964569108658</v>
      </c>
      <c r="G24" s="34" t="str">
        <f>IFERROR(INDEX(BRL!$E:$E,MATCH('IC-Br Agro'!$A24,BRL!$A:$A,0)),"")</f>
        <v/>
      </c>
      <c r="H24" s="2" t="str">
        <f t="shared" si="3"/>
        <v/>
      </c>
    </row>
    <row r="25" spans="1:8" x14ac:dyDescent="0.25">
      <c r="A25" s="1">
        <f t="shared" si="0"/>
        <v>36434</v>
      </c>
      <c r="B25" s="37">
        <f>IFERROR(INDEX([1]IC_br_Agro!$B:$B,MATCH($A25,[1]IC_br_Agro!$A:$A,0)),"")</f>
        <v>61.29</v>
      </c>
      <c r="C25" s="6">
        <f t="shared" si="1"/>
        <v>17.32388973966308</v>
      </c>
      <c r="D25" s="2">
        <f>INDEX(Meta!B:B,MATCH($A25,Meta!A:A,0))</f>
        <v>8</v>
      </c>
      <c r="E25" s="13">
        <v>0</v>
      </c>
      <c r="F25" s="2">
        <f t="shared" si="2"/>
        <v>17.32388973966308</v>
      </c>
      <c r="G25" s="34" t="str">
        <f>IFERROR(INDEX(BRL!$E:$E,MATCH('IC-Br Agro'!$A25,BRL!$A:$A,0)),"")</f>
        <v/>
      </c>
      <c r="H25" s="2" t="str">
        <f t="shared" si="3"/>
        <v/>
      </c>
    </row>
    <row r="26" spans="1:8" x14ac:dyDescent="0.25">
      <c r="A26" s="1">
        <f t="shared" si="0"/>
        <v>36465</v>
      </c>
      <c r="B26" s="37">
        <f>IFERROR(INDEX([1]IC_br_Agro!$B:$B,MATCH($A26,[1]IC_br_Agro!$A:$A,0)),"")</f>
        <v>61.16</v>
      </c>
      <c r="C26" s="6">
        <f t="shared" si="1"/>
        <v>8.0565371024734933</v>
      </c>
      <c r="D26" s="2">
        <f>INDEX(Meta!B:B,MATCH($A26,Meta!A:A,0))</f>
        <v>8</v>
      </c>
      <c r="E26" s="13">
        <v>0</v>
      </c>
      <c r="F26" s="2">
        <f t="shared" si="2"/>
        <v>8.0565371024734933</v>
      </c>
      <c r="G26" s="34" t="str">
        <f>IFERROR(INDEX(BRL!$E:$E,MATCH('IC-Br Agro'!$A26,BRL!$A:$A,0)),"")</f>
        <v/>
      </c>
      <c r="H26" s="2" t="str">
        <f t="shared" si="3"/>
        <v/>
      </c>
    </row>
    <row r="27" spans="1:8" x14ac:dyDescent="0.25">
      <c r="A27" s="1">
        <f t="shared" si="0"/>
        <v>36495</v>
      </c>
      <c r="B27" s="37">
        <f>IFERROR(INDEX([1]IC_br_Agro!$B:$B,MATCH($A27,[1]IC_br_Agro!$A:$A,0)),"")</f>
        <v>58.06</v>
      </c>
      <c r="C27" s="6">
        <f t="shared" si="1"/>
        <v>-0.27481964960494043</v>
      </c>
      <c r="D27" s="2">
        <f>INDEX(Meta!B:B,MATCH($A27,Meta!A:A,0))</f>
        <v>8</v>
      </c>
      <c r="E27" s="13">
        <v>0</v>
      </c>
      <c r="F27" s="2">
        <f t="shared" si="2"/>
        <v>-0.27481964960494043</v>
      </c>
      <c r="G27" s="34" t="str">
        <f>IFERROR(INDEX(BRL!$E:$E,MATCH('IC-Br Agro'!$A27,BRL!$A:$A,0)),"")</f>
        <v/>
      </c>
      <c r="H27" s="2" t="str">
        <f t="shared" si="3"/>
        <v/>
      </c>
    </row>
    <row r="28" spans="1:8" x14ac:dyDescent="0.25">
      <c r="A28" s="1">
        <f t="shared" si="0"/>
        <v>36526</v>
      </c>
      <c r="B28" s="37">
        <f>IFERROR(INDEX([1]IC_br_Agro!$B:$B,MATCH($A28,[1]IC_br_Agro!$A:$A,0)),"")</f>
        <v>57.22</v>
      </c>
      <c r="C28" s="6">
        <f t="shared" si="1"/>
        <v>-6.6405612661119324</v>
      </c>
      <c r="D28" s="2">
        <f>INDEX(Meta!B:B,MATCH($A28,Meta!A:A,0))</f>
        <v>6</v>
      </c>
      <c r="E28" s="13">
        <v>0</v>
      </c>
      <c r="F28" s="2">
        <f t="shared" si="2"/>
        <v>-6.6405612661119324</v>
      </c>
      <c r="G28" s="34" t="str">
        <f>IFERROR(INDEX(BRL!$E:$E,MATCH('IC-Br Agro'!$A28,BRL!$A:$A,0)),"")</f>
        <v/>
      </c>
      <c r="H28" s="2" t="str">
        <f t="shared" si="3"/>
        <v/>
      </c>
    </row>
    <row r="29" spans="1:8" x14ac:dyDescent="0.25">
      <c r="A29" s="1">
        <f t="shared" si="0"/>
        <v>36557</v>
      </c>
      <c r="B29" s="37">
        <f>IFERROR(INDEX([1]IC_br_Agro!$B:$B,MATCH($A29,[1]IC_br_Agro!$A:$A,0)),"")</f>
        <v>55.61</v>
      </c>
      <c r="C29" s="6">
        <f t="shared" si="1"/>
        <v>-9.0745585349901852</v>
      </c>
      <c r="D29" s="2">
        <f>INDEX(Meta!B:B,MATCH($A29,Meta!A:A,0))</f>
        <v>6</v>
      </c>
      <c r="E29" s="13">
        <v>0</v>
      </c>
      <c r="F29" s="2">
        <f t="shared" si="2"/>
        <v>-9.0745585349901852</v>
      </c>
      <c r="G29" s="34" t="str">
        <f>IFERROR(INDEX(BRL!$E:$E,MATCH('IC-Br Agro'!$A29,BRL!$A:$A,0)),"")</f>
        <v/>
      </c>
      <c r="H29" s="2" t="str">
        <f t="shared" si="3"/>
        <v/>
      </c>
    </row>
    <row r="30" spans="1:8" x14ac:dyDescent="0.25">
      <c r="A30" s="1">
        <f t="shared" si="0"/>
        <v>36586</v>
      </c>
      <c r="B30" s="37">
        <f>IFERROR(INDEX([1]IC_br_Agro!$B:$B,MATCH($A30,[1]IC_br_Agro!$A:$A,0)),"")</f>
        <v>55.12</v>
      </c>
      <c r="C30" s="6">
        <f t="shared" si="1"/>
        <v>-5.0637271787805744</v>
      </c>
      <c r="D30" s="2">
        <f>INDEX(Meta!B:B,MATCH($A30,Meta!A:A,0))</f>
        <v>6</v>
      </c>
      <c r="E30" s="13">
        <v>0</v>
      </c>
      <c r="F30" s="2">
        <f t="shared" si="2"/>
        <v>-5.0637271787805744</v>
      </c>
      <c r="G30" s="34" t="str">
        <f>IFERROR(INDEX(BRL!$E:$E,MATCH('IC-Br Agro'!$A30,BRL!$A:$A,0)),"")</f>
        <v/>
      </c>
      <c r="H30" s="2" t="str">
        <f t="shared" si="3"/>
        <v/>
      </c>
    </row>
    <row r="31" spans="1:8" x14ac:dyDescent="0.25">
      <c r="A31" s="1">
        <f t="shared" si="0"/>
        <v>36617</v>
      </c>
      <c r="B31" s="37">
        <f>IFERROR(INDEX([1]IC_br_Agro!$B:$B,MATCH($A31,[1]IC_br_Agro!$A:$A,0)),"")</f>
        <v>56.73</v>
      </c>
      <c r="C31" s="6">
        <f t="shared" si="1"/>
        <v>-0.85634393568682077</v>
      </c>
      <c r="D31" s="2">
        <f>INDEX(Meta!B:B,MATCH($A31,Meta!A:A,0))</f>
        <v>6</v>
      </c>
      <c r="E31" s="13">
        <v>0</v>
      </c>
      <c r="F31" s="2">
        <f t="shared" si="2"/>
        <v>-0.85634393568682077</v>
      </c>
      <c r="G31" s="34" t="str">
        <f>IFERROR(INDEX(BRL!$E:$E,MATCH('IC-Br Agro'!$A31,BRL!$A:$A,0)),"")</f>
        <v/>
      </c>
      <c r="H31" s="2" t="str">
        <f t="shared" si="3"/>
        <v/>
      </c>
    </row>
    <row r="32" spans="1:8" x14ac:dyDescent="0.25">
      <c r="A32" s="1">
        <f t="shared" si="0"/>
        <v>36647</v>
      </c>
      <c r="B32" s="37">
        <f>IFERROR(INDEX([1]IC_br_Agro!$B:$B,MATCH($A32,[1]IC_br_Agro!$A:$A,0)),"")</f>
        <v>59.72</v>
      </c>
      <c r="C32" s="6">
        <f t="shared" si="1"/>
        <v>7.390757058083075</v>
      </c>
      <c r="D32" s="2">
        <f>INDEX(Meta!B:B,MATCH($A32,Meta!A:A,0))</f>
        <v>6</v>
      </c>
      <c r="E32" s="13">
        <v>0</v>
      </c>
      <c r="F32" s="2">
        <f t="shared" si="2"/>
        <v>7.390757058083075</v>
      </c>
      <c r="G32" s="34" t="str">
        <f>IFERROR(INDEX(BRL!$E:$E,MATCH('IC-Br Agro'!$A32,BRL!$A:$A,0)),"")</f>
        <v/>
      </c>
      <c r="H32" s="2" t="str">
        <f t="shared" si="3"/>
        <v/>
      </c>
    </row>
    <row r="33" spans="1:8" x14ac:dyDescent="0.25">
      <c r="A33" s="1">
        <f t="shared" si="0"/>
        <v>36678</v>
      </c>
      <c r="B33" s="37">
        <f>IFERROR(INDEX([1]IC_br_Agro!$B:$B,MATCH($A33,[1]IC_br_Agro!$A:$A,0)),"")</f>
        <v>59.81</v>
      </c>
      <c r="C33" s="6">
        <f t="shared" si="1"/>
        <v>8.5087082728592343</v>
      </c>
      <c r="D33" s="2">
        <f>INDEX(Meta!B:B,MATCH($A33,Meta!A:A,0))</f>
        <v>6</v>
      </c>
      <c r="E33" s="13">
        <v>0</v>
      </c>
      <c r="F33" s="2">
        <f t="shared" si="2"/>
        <v>8.5087082728592343</v>
      </c>
      <c r="G33" s="34" t="str">
        <f>IFERROR(INDEX(BRL!$E:$E,MATCH('IC-Br Agro'!$A33,BRL!$A:$A,0)),"")</f>
        <v/>
      </c>
      <c r="H33" s="2" t="str">
        <f t="shared" si="3"/>
        <v/>
      </c>
    </row>
    <row r="34" spans="1:8" x14ac:dyDescent="0.25">
      <c r="A34" s="1">
        <f t="shared" si="0"/>
        <v>36708</v>
      </c>
      <c r="B34" s="37">
        <f>IFERROR(INDEX([1]IC_br_Agro!$B:$B,MATCH($A34,[1]IC_br_Agro!$A:$A,0)),"")</f>
        <v>59.82</v>
      </c>
      <c r="C34" s="6">
        <f t="shared" si="1"/>
        <v>5.4468535166578569</v>
      </c>
      <c r="D34" s="2">
        <f>INDEX(Meta!B:B,MATCH($A34,Meta!A:A,0))</f>
        <v>6</v>
      </c>
      <c r="E34" s="13">
        <v>0</v>
      </c>
      <c r="F34" s="2">
        <f t="shared" si="2"/>
        <v>5.4468535166578569</v>
      </c>
      <c r="G34" s="34" t="str">
        <f>IFERROR(INDEX(BRL!$E:$E,MATCH('IC-Br Agro'!$A34,BRL!$A:$A,0)),"")</f>
        <v/>
      </c>
      <c r="H34" s="2" t="str">
        <f t="shared" si="3"/>
        <v/>
      </c>
    </row>
    <row r="35" spans="1:8" x14ac:dyDescent="0.25">
      <c r="A35" s="1">
        <f t="shared" si="0"/>
        <v>36739</v>
      </c>
      <c r="B35" s="37">
        <f>IFERROR(INDEX([1]IC_br_Agro!$B:$B,MATCH($A35,[1]IC_br_Agro!$A:$A,0)),"")</f>
        <v>59.81</v>
      </c>
      <c r="C35" s="6">
        <f t="shared" si="1"/>
        <v>0.15070328198258931</v>
      </c>
      <c r="D35" s="2">
        <f>INDEX(Meta!B:B,MATCH($A35,Meta!A:A,0))</f>
        <v>6</v>
      </c>
      <c r="E35" s="13">
        <v>0</v>
      </c>
      <c r="F35" s="2">
        <f t="shared" si="2"/>
        <v>0.15070328198258931</v>
      </c>
      <c r="G35" s="34" t="str">
        <f>IFERROR(INDEX(BRL!$E:$E,MATCH('IC-Br Agro'!$A35,BRL!$A:$A,0)),"")</f>
        <v/>
      </c>
      <c r="H35" s="2" t="str">
        <f t="shared" si="3"/>
        <v/>
      </c>
    </row>
    <row r="36" spans="1:8" x14ac:dyDescent="0.25">
      <c r="A36" s="1">
        <f t="shared" si="0"/>
        <v>36770</v>
      </c>
      <c r="B36" s="37">
        <f>IFERROR(INDEX([1]IC_br_Agro!$B:$B,MATCH($A36,[1]IC_br_Agro!$A:$A,0)),"")</f>
        <v>60.65</v>
      </c>
      <c r="C36" s="6">
        <f t="shared" si="1"/>
        <v>1.4044474168199317</v>
      </c>
      <c r="D36" s="2">
        <f>INDEX(Meta!B:B,MATCH($A36,Meta!A:A,0))</f>
        <v>6</v>
      </c>
      <c r="E36" s="13">
        <v>0</v>
      </c>
      <c r="F36" s="2">
        <f t="shared" si="2"/>
        <v>1.4044474168199317</v>
      </c>
      <c r="G36" s="34" t="str">
        <f>IFERROR(INDEX(BRL!$E:$E,MATCH('IC-Br Agro'!$A36,BRL!$A:$A,0)),"")</f>
        <v/>
      </c>
      <c r="H36" s="2" t="str">
        <f t="shared" si="3"/>
        <v/>
      </c>
    </row>
    <row r="37" spans="1:8" x14ac:dyDescent="0.25">
      <c r="A37" s="1">
        <f t="shared" si="0"/>
        <v>36800</v>
      </c>
      <c r="B37" s="37">
        <f>IFERROR(INDEX([1]IC_br_Agro!$B:$B,MATCH($A37,[1]IC_br_Agro!$A:$A,0)),"")</f>
        <v>63.24</v>
      </c>
      <c r="C37" s="6">
        <f t="shared" si="1"/>
        <v>5.7171514543630897</v>
      </c>
      <c r="D37" s="2">
        <f>INDEX(Meta!B:B,MATCH($A37,Meta!A:A,0))</f>
        <v>6</v>
      </c>
      <c r="E37" s="13">
        <v>0</v>
      </c>
      <c r="F37" s="2">
        <f t="shared" si="2"/>
        <v>5.7171514543630897</v>
      </c>
      <c r="G37" s="34" t="str">
        <f>IFERROR(INDEX(BRL!$E:$E,MATCH('IC-Br Agro'!$A37,BRL!$A:$A,0)),"")</f>
        <v/>
      </c>
      <c r="H37" s="2" t="str">
        <f t="shared" si="3"/>
        <v/>
      </c>
    </row>
    <row r="38" spans="1:8" x14ac:dyDescent="0.25">
      <c r="A38" s="1">
        <f t="shared" si="0"/>
        <v>36831</v>
      </c>
      <c r="B38" s="37">
        <f>IFERROR(INDEX([1]IC_br_Agro!$B:$B,MATCH($A38,[1]IC_br_Agro!$A:$A,0)),"")</f>
        <v>65.09</v>
      </c>
      <c r="C38" s="6">
        <f t="shared" si="1"/>
        <v>8.8279551914395515</v>
      </c>
      <c r="D38" s="2">
        <f>INDEX(Meta!B:B,MATCH($A38,Meta!A:A,0))</f>
        <v>6</v>
      </c>
      <c r="E38" s="13">
        <v>0</v>
      </c>
      <c r="F38" s="2">
        <f t="shared" si="2"/>
        <v>8.8279551914395515</v>
      </c>
      <c r="G38" s="34" t="str">
        <f>IFERROR(INDEX(BRL!$E:$E,MATCH('IC-Br Agro'!$A38,BRL!$A:$A,0)),"")</f>
        <v/>
      </c>
      <c r="H38" s="2" t="str">
        <f t="shared" si="3"/>
        <v/>
      </c>
    </row>
    <row r="39" spans="1:8" x14ac:dyDescent="0.25">
      <c r="A39" s="1">
        <f t="shared" si="0"/>
        <v>36861</v>
      </c>
      <c r="B39" s="37">
        <f>IFERROR(INDEX([1]IC_br_Agro!$B:$B,MATCH($A39,[1]IC_br_Agro!$A:$A,0)),"")</f>
        <v>66.36</v>
      </c>
      <c r="C39" s="6">
        <f t="shared" si="1"/>
        <v>9.4146743610882044</v>
      </c>
      <c r="D39" s="2">
        <f>INDEX(Meta!B:B,MATCH($A39,Meta!A:A,0))</f>
        <v>6</v>
      </c>
      <c r="E39" s="13">
        <v>0</v>
      </c>
      <c r="F39" s="2">
        <f t="shared" si="2"/>
        <v>9.4146743610882044</v>
      </c>
      <c r="G39" s="34" t="str">
        <f>IFERROR(INDEX(BRL!$E:$E,MATCH('IC-Br Agro'!$A39,BRL!$A:$A,0)),"")</f>
        <v/>
      </c>
      <c r="H39" s="2" t="str">
        <f t="shared" si="3"/>
        <v/>
      </c>
    </row>
    <row r="40" spans="1:8" x14ac:dyDescent="0.25">
      <c r="A40" s="1">
        <f t="shared" si="0"/>
        <v>36892</v>
      </c>
      <c r="B40" s="37">
        <f>IFERROR(INDEX([1]IC_br_Agro!$B:$B,MATCH($A40,[1]IC_br_Agro!$A:$A,0)),"")</f>
        <v>66.680000000000007</v>
      </c>
      <c r="C40" s="6">
        <f t="shared" si="1"/>
        <v>5.4395951929158803</v>
      </c>
      <c r="D40" s="2">
        <f>INDEX(Meta!B:B,MATCH($A40,Meta!A:A,0))</f>
        <v>4</v>
      </c>
      <c r="E40" s="13">
        <v>0</v>
      </c>
      <c r="F40" s="2">
        <f t="shared" si="2"/>
        <v>5.4395951929158803</v>
      </c>
      <c r="G40" s="34" t="str">
        <f>IFERROR(INDEX(BRL!$E:$E,MATCH('IC-Br Agro'!$A40,BRL!$A:$A,0)),"")</f>
        <v/>
      </c>
      <c r="H40" s="2" t="str">
        <f t="shared" si="3"/>
        <v/>
      </c>
    </row>
    <row r="41" spans="1:8" x14ac:dyDescent="0.25">
      <c r="A41" s="1">
        <f t="shared" si="0"/>
        <v>36923</v>
      </c>
      <c r="B41" s="37">
        <f>IFERROR(INDEX([1]IC_br_Agro!$B:$B,MATCH($A41,[1]IC_br_Agro!$A:$A,0)),"")</f>
        <v>67.540000000000006</v>
      </c>
      <c r="C41" s="6">
        <f t="shared" si="1"/>
        <v>3.7640190505453974</v>
      </c>
      <c r="D41" s="2">
        <f>INDEX(Meta!B:B,MATCH($A41,Meta!A:A,0))</f>
        <v>4</v>
      </c>
      <c r="E41" s="13">
        <v>0</v>
      </c>
      <c r="F41" s="2">
        <f t="shared" si="2"/>
        <v>3.7640190505453974</v>
      </c>
      <c r="G41" s="34" t="str">
        <f>IFERROR(INDEX(BRL!$E:$E,MATCH('IC-Br Agro'!$A41,BRL!$A:$A,0)),"")</f>
        <v/>
      </c>
      <c r="H41" s="2" t="str">
        <f t="shared" si="3"/>
        <v/>
      </c>
    </row>
    <row r="42" spans="1:8" x14ac:dyDescent="0.25">
      <c r="A42" s="1">
        <f t="shared" si="0"/>
        <v>36951</v>
      </c>
      <c r="B42" s="37">
        <f>IFERROR(INDEX([1]IC_br_Agro!$B:$B,MATCH($A42,[1]IC_br_Agro!$A:$A,0)),"")</f>
        <v>67.03</v>
      </c>
      <c r="C42" s="6">
        <f t="shared" si="1"/>
        <v>1.0096443640747355</v>
      </c>
      <c r="D42" s="2">
        <f>INDEX(Meta!B:B,MATCH($A42,Meta!A:A,0))</f>
        <v>4</v>
      </c>
      <c r="E42" s="13">
        <v>0</v>
      </c>
      <c r="F42" s="2">
        <f t="shared" si="2"/>
        <v>1.0096443640747355</v>
      </c>
      <c r="G42" s="34" t="str">
        <f>IFERROR(INDEX(BRL!$E:$E,MATCH('IC-Br Agro'!$A42,BRL!$A:$A,0)),"")</f>
        <v/>
      </c>
      <c r="H42" s="2" t="str">
        <f t="shared" si="3"/>
        <v/>
      </c>
    </row>
    <row r="43" spans="1:8" x14ac:dyDescent="0.25">
      <c r="A43" s="1">
        <f t="shared" si="0"/>
        <v>36982</v>
      </c>
      <c r="B43" s="37">
        <f>IFERROR(INDEX([1]IC_br_Agro!$B:$B,MATCH($A43,[1]IC_br_Agro!$A:$A,0)),"")</f>
        <v>68.72</v>
      </c>
      <c r="C43" s="6">
        <f t="shared" si="1"/>
        <v>3.059388122375517</v>
      </c>
      <c r="D43" s="2">
        <f>INDEX(Meta!B:B,MATCH($A43,Meta!A:A,0))</f>
        <v>4</v>
      </c>
      <c r="E43" s="13">
        <v>0</v>
      </c>
      <c r="F43" s="2">
        <f t="shared" si="2"/>
        <v>3.059388122375517</v>
      </c>
      <c r="G43" s="34" t="str">
        <f>IFERROR(INDEX(BRL!$E:$E,MATCH('IC-Br Agro'!$A43,BRL!$A:$A,0)),"")</f>
        <v/>
      </c>
      <c r="H43" s="2" t="str">
        <f t="shared" si="3"/>
        <v/>
      </c>
    </row>
    <row r="44" spans="1:8" x14ac:dyDescent="0.25">
      <c r="A44" s="1">
        <f t="shared" si="0"/>
        <v>37012</v>
      </c>
      <c r="B44" s="37">
        <f>IFERROR(INDEX([1]IC_br_Agro!$B:$B,MATCH($A44,[1]IC_br_Agro!$A:$A,0)),"")</f>
        <v>72.17</v>
      </c>
      <c r="C44" s="6">
        <f t="shared" si="1"/>
        <v>6.855196920343487</v>
      </c>
      <c r="D44" s="2">
        <f>INDEX(Meta!B:B,MATCH($A44,Meta!A:A,0))</f>
        <v>4</v>
      </c>
      <c r="E44" s="13">
        <v>0</v>
      </c>
      <c r="F44" s="2">
        <f t="shared" si="2"/>
        <v>6.855196920343487</v>
      </c>
      <c r="G44" s="34" t="str">
        <f>IFERROR(INDEX(BRL!$E:$E,MATCH('IC-Br Agro'!$A44,BRL!$A:$A,0)),"")</f>
        <v/>
      </c>
      <c r="H44" s="2" t="str">
        <f t="shared" si="3"/>
        <v/>
      </c>
    </row>
    <row r="45" spans="1:8" x14ac:dyDescent="0.25">
      <c r="A45" s="1">
        <f t="shared" si="0"/>
        <v>37043</v>
      </c>
      <c r="B45" s="37">
        <f>IFERROR(INDEX([1]IC_br_Agro!$B:$B,MATCH($A45,[1]IC_br_Agro!$A:$A,0)),"")</f>
        <v>75.06</v>
      </c>
      <c r="C45" s="6">
        <f t="shared" si="1"/>
        <v>11.97971057735343</v>
      </c>
      <c r="D45" s="2">
        <f>INDEX(Meta!B:B,MATCH($A45,Meta!A:A,0))</f>
        <v>4</v>
      </c>
      <c r="E45" s="13">
        <v>0</v>
      </c>
      <c r="F45" s="2">
        <f t="shared" si="2"/>
        <v>11.97971057735343</v>
      </c>
      <c r="G45" s="34" t="str">
        <f>IFERROR(INDEX(BRL!$E:$E,MATCH('IC-Br Agro'!$A45,BRL!$A:$A,0)),"")</f>
        <v/>
      </c>
      <c r="H45" s="2" t="str">
        <f t="shared" si="3"/>
        <v/>
      </c>
    </row>
    <row r="46" spans="1:8" x14ac:dyDescent="0.25">
      <c r="A46" s="1">
        <f t="shared" si="0"/>
        <v>37073</v>
      </c>
      <c r="B46" s="37">
        <f>IFERROR(INDEX([1]IC_br_Agro!$B:$B,MATCH($A46,[1]IC_br_Agro!$A:$A,0)),"")</f>
        <v>77.52</v>
      </c>
      <c r="C46" s="6">
        <f t="shared" si="1"/>
        <v>12.805587892898718</v>
      </c>
      <c r="D46" s="2">
        <f>INDEX(Meta!B:B,MATCH($A46,Meta!A:A,0))</f>
        <v>4</v>
      </c>
      <c r="E46" s="13">
        <v>0</v>
      </c>
      <c r="F46" s="2">
        <f t="shared" si="2"/>
        <v>12.805587892898718</v>
      </c>
      <c r="G46" s="34" t="str">
        <f>IFERROR(INDEX(BRL!$E:$E,MATCH('IC-Br Agro'!$A46,BRL!$A:$A,0)),"")</f>
        <v/>
      </c>
      <c r="H46" s="2" t="str">
        <f t="shared" si="3"/>
        <v/>
      </c>
    </row>
    <row r="47" spans="1:8" x14ac:dyDescent="0.25">
      <c r="A47" s="1">
        <f t="shared" si="0"/>
        <v>37104</v>
      </c>
      <c r="B47" s="37">
        <f>IFERROR(INDEX([1]IC_br_Agro!$B:$B,MATCH($A47,[1]IC_br_Agro!$A:$A,0)),"")</f>
        <v>75.88</v>
      </c>
      <c r="C47" s="6">
        <f t="shared" si="1"/>
        <v>5.1406401551891356</v>
      </c>
      <c r="D47" s="2">
        <f>INDEX(Meta!B:B,MATCH($A47,Meta!A:A,0))</f>
        <v>4</v>
      </c>
      <c r="E47" s="13">
        <v>0</v>
      </c>
      <c r="F47" s="2">
        <f t="shared" si="2"/>
        <v>5.1406401551891356</v>
      </c>
      <c r="G47" s="34" t="str">
        <f>IFERROR(INDEX(BRL!$E:$E,MATCH('IC-Br Agro'!$A47,BRL!$A:$A,0)),"")</f>
        <v/>
      </c>
      <c r="H47" s="2" t="str">
        <f t="shared" si="3"/>
        <v/>
      </c>
    </row>
    <row r="48" spans="1:8" x14ac:dyDescent="0.25">
      <c r="A48" s="1">
        <f t="shared" si="0"/>
        <v>37135</v>
      </c>
      <c r="B48" s="37">
        <f>IFERROR(INDEX([1]IC_br_Agro!$B:$B,MATCH($A48,[1]IC_br_Agro!$A:$A,0)),"")</f>
        <v>77.2</v>
      </c>
      <c r="C48" s="6">
        <f t="shared" si="1"/>
        <v>2.8510524913402557</v>
      </c>
      <c r="D48" s="2">
        <f>INDEX(Meta!B:B,MATCH($A48,Meta!A:A,0))</f>
        <v>4</v>
      </c>
      <c r="E48" s="13">
        <v>0</v>
      </c>
      <c r="F48" s="2">
        <f t="shared" si="2"/>
        <v>2.8510524913402557</v>
      </c>
      <c r="G48" s="34" t="str">
        <f>IFERROR(INDEX(BRL!$E:$E,MATCH('IC-Br Agro'!$A48,BRL!$A:$A,0)),"")</f>
        <v/>
      </c>
      <c r="H48" s="2" t="str">
        <f t="shared" si="3"/>
        <v/>
      </c>
    </row>
    <row r="49" spans="1:8" x14ac:dyDescent="0.25">
      <c r="A49" s="1">
        <f t="shared" si="0"/>
        <v>37165</v>
      </c>
      <c r="B49" s="37">
        <f>IFERROR(INDEX([1]IC_br_Agro!$B:$B,MATCH($A49,[1]IC_br_Agro!$A:$A,0)),"")</f>
        <v>74.760000000000005</v>
      </c>
      <c r="C49" s="6">
        <f t="shared" si="1"/>
        <v>-3.5603715170278494</v>
      </c>
      <c r="D49" s="2">
        <f>INDEX(Meta!B:B,MATCH($A49,Meta!A:A,0))</f>
        <v>4</v>
      </c>
      <c r="E49" s="13">
        <v>0</v>
      </c>
      <c r="F49" s="2">
        <f t="shared" si="2"/>
        <v>-3.5603715170278494</v>
      </c>
      <c r="G49" s="34" t="str">
        <f>IFERROR(INDEX(BRL!$E:$E,MATCH('IC-Br Agro'!$A49,BRL!$A:$A,0)),"")</f>
        <v/>
      </c>
      <c r="H49" s="2" t="str">
        <f t="shared" si="3"/>
        <v/>
      </c>
    </row>
    <row r="50" spans="1:8" x14ac:dyDescent="0.25">
      <c r="A50" s="1">
        <f t="shared" si="0"/>
        <v>37196</v>
      </c>
      <c r="B50" s="37">
        <f>IFERROR(INDEX([1]IC_br_Agro!$B:$B,MATCH($A50,[1]IC_br_Agro!$A:$A,0)),"")</f>
        <v>72.06</v>
      </c>
      <c r="C50" s="6">
        <f t="shared" si="1"/>
        <v>-5.034264628360563</v>
      </c>
      <c r="D50" s="2">
        <f>INDEX(Meta!B:B,MATCH($A50,Meta!A:A,0))</f>
        <v>4</v>
      </c>
      <c r="E50" s="13">
        <v>0</v>
      </c>
      <c r="F50" s="2">
        <f t="shared" si="2"/>
        <v>-5.034264628360563</v>
      </c>
      <c r="G50" s="34" t="str">
        <f>IFERROR(INDEX(BRL!$E:$E,MATCH('IC-Br Agro'!$A50,BRL!$A:$A,0)),"")</f>
        <v/>
      </c>
      <c r="H50" s="2" t="str">
        <f t="shared" si="3"/>
        <v/>
      </c>
    </row>
    <row r="51" spans="1:8" x14ac:dyDescent="0.25">
      <c r="A51" s="1">
        <f t="shared" si="0"/>
        <v>37226</v>
      </c>
      <c r="B51" s="37">
        <f>IFERROR(INDEX([1]IC_br_Agro!$B:$B,MATCH($A51,[1]IC_br_Agro!$A:$A,0)),"")</f>
        <v>67.41</v>
      </c>
      <c r="C51" s="6">
        <f t="shared" si="1"/>
        <v>-12.68134715025907</v>
      </c>
      <c r="D51" s="2">
        <f>INDEX(Meta!B:B,MATCH($A51,Meta!A:A,0))</f>
        <v>4</v>
      </c>
      <c r="E51" s="13">
        <v>0</v>
      </c>
      <c r="F51" s="2">
        <f t="shared" si="2"/>
        <v>-12.68134715025907</v>
      </c>
      <c r="G51" s="34" t="str">
        <f>IFERROR(INDEX(BRL!$E:$E,MATCH('IC-Br Agro'!$A51,BRL!$A:$A,0)),"")</f>
        <v/>
      </c>
      <c r="H51" s="2" t="str">
        <f t="shared" si="3"/>
        <v/>
      </c>
    </row>
    <row r="52" spans="1:8" x14ac:dyDescent="0.25">
      <c r="A52" s="1">
        <f t="shared" si="0"/>
        <v>37257</v>
      </c>
      <c r="B52" s="37">
        <f>IFERROR(INDEX([1]IC_br_Agro!$B:$B,MATCH($A52,[1]IC_br_Agro!$A:$A,0)),"")</f>
        <v>69.459999999999994</v>
      </c>
      <c r="C52" s="6">
        <f t="shared" si="1"/>
        <v>-7.0893525949705882</v>
      </c>
      <c r="D52" s="2">
        <f>INDEX(Meta!B:B,MATCH($A52,Meta!A:A,0))</f>
        <v>3.5</v>
      </c>
      <c r="E52" s="13">
        <v>0</v>
      </c>
      <c r="F52" s="2">
        <f t="shared" si="2"/>
        <v>-7.0893525949705882</v>
      </c>
      <c r="G52" s="34" t="str">
        <f>IFERROR(INDEX(BRL!$E:$E,MATCH('IC-Br Agro'!$A52,BRL!$A:$A,0)),"")</f>
        <v/>
      </c>
      <c r="H52" s="2" t="str">
        <f t="shared" si="3"/>
        <v/>
      </c>
    </row>
    <row r="53" spans="1:8" x14ac:dyDescent="0.25">
      <c r="A53" s="1">
        <f t="shared" si="0"/>
        <v>37288</v>
      </c>
      <c r="B53" s="37">
        <f>IFERROR(INDEX([1]IC_br_Agro!$B:$B,MATCH($A53,[1]IC_br_Agro!$A:$A,0)),"")</f>
        <v>69.05</v>
      </c>
      <c r="C53" s="6">
        <f t="shared" si="1"/>
        <v>-4.1770746600055535</v>
      </c>
      <c r="D53" s="2">
        <f>INDEX(Meta!B:B,MATCH($A53,Meta!A:A,0))</f>
        <v>3.5</v>
      </c>
      <c r="E53" s="13">
        <v>0</v>
      </c>
      <c r="F53" s="2">
        <f t="shared" si="2"/>
        <v>-4.1770746600055535</v>
      </c>
      <c r="G53" s="34" t="str">
        <f>IFERROR(INDEX(BRL!$E:$E,MATCH('IC-Br Agro'!$A53,BRL!$A:$A,0)),"")</f>
        <v/>
      </c>
      <c r="H53" s="2" t="str">
        <f t="shared" si="3"/>
        <v/>
      </c>
    </row>
    <row r="54" spans="1:8" x14ac:dyDescent="0.25">
      <c r="A54" s="1">
        <f t="shared" si="0"/>
        <v>37316</v>
      </c>
      <c r="B54" s="37">
        <f>IFERROR(INDEX([1]IC_br_Agro!$B:$B,MATCH($A54,[1]IC_br_Agro!$A:$A,0)),"")</f>
        <v>65.23</v>
      </c>
      <c r="C54" s="6">
        <f t="shared" si="1"/>
        <v>-3.2339415516985492</v>
      </c>
      <c r="D54" s="2">
        <f>INDEX(Meta!B:B,MATCH($A54,Meta!A:A,0))</f>
        <v>3.5</v>
      </c>
      <c r="E54" s="13">
        <v>0</v>
      </c>
      <c r="F54" s="2">
        <f t="shared" si="2"/>
        <v>-3.2339415516985492</v>
      </c>
      <c r="G54" s="34" t="str">
        <f>IFERROR(INDEX(BRL!$E:$E,MATCH('IC-Br Agro'!$A54,BRL!$A:$A,0)),"")</f>
        <v/>
      </c>
      <c r="H54" s="2" t="str">
        <f t="shared" si="3"/>
        <v/>
      </c>
    </row>
    <row r="55" spans="1:8" x14ac:dyDescent="0.25">
      <c r="A55" s="1">
        <f t="shared" si="0"/>
        <v>37347</v>
      </c>
      <c r="B55" s="37">
        <f>IFERROR(INDEX([1]IC_br_Agro!$B:$B,MATCH($A55,[1]IC_br_Agro!$A:$A,0)),"")</f>
        <v>61.44</v>
      </c>
      <c r="C55" s="6">
        <f t="shared" si="1"/>
        <v>-11.54621364814281</v>
      </c>
      <c r="D55" s="2">
        <f>INDEX(Meta!B:B,MATCH($A55,Meta!A:A,0))</f>
        <v>3.5</v>
      </c>
      <c r="E55" s="13">
        <v>0</v>
      </c>
      <c r="F55" s="2">
        <f t="shared" si="2"/>
        <v>-11.54621364814281</v>
      </c>
      <c r="G55" s="34" t="str">
        <f>IFERROR(INDEX(BRL!$E:$E,MATCH('IC-Br Agro'!$A55,BRL!$A:$A,0)),"")</f>
        <v/>
      </c>
      <c r="H55" s="2" t="str">
        <f t="shared" si="3"/>
        <v/>
      </c>
    </row>
    <row r="56" spans="1:8" x14ac:dyDescent="0.25">
      <c r="A56" s="1">
        <f t="shared" si="0"/>
        <v>37377</v>
      </c>
      <c r="B56" s="37">
        <f>IFERROR(INDEX([1]IC_br_Agro!$B:$B,MATCH($A56,[1]IC_br_Agro!$A:$A,0)),"")</f>
        <v>65.959999999999994</v>
      </c>
      <c r="C56" s="6">
        <f t="shared" si="1"/>
        <v>-4.4750181028240466</v>
      </c>
      <c r="D56" s="2">
        <f>INDEX(Meta!B:B,MATCH($A56,Meta!A:A,0))</f>
        <v>3.5</v>
      </c>
      <c r="E56" s="13">
        <v>0</v>
      </c>
      <c r="F56" s="2">
        <f t="shared" si="2"/>
        <v>-4.4750181028240466</v>
      </c>
      <c r="G56" s="34" t="str">
        <f>IFERROR(INDEX(BRL!$E:$E,MATCH('IC-Br Agro'!$A56,BRL!$A:$A,0)),"")</f>
        <v/>
      </c>
      <c r="H56" s="2" t="str">
        <f t="shared" si="3"/>
        <v/>
      </c>
    </row>
    <row r="57" spans="1:8" x14ac:dyDescent="0.25">
      <c r="A57" s="1">
        <f t="shared" si="0"/>
        <v>37408</v>
      </c>
      <c r="B57" s="37">
        <f>IFERROR(INDEX([1]IC_br_Agro!$B:$B,MATCH($A57,[1]IC_br_Agro!$A:$A,0)),"")</f>
        <v>73.010000000000005</v>
      </c>
      <c r="C57" s="6">
        <f t="shared" si="1"/>
        <v>11.927027441361338</v>
      </c>
      <c r="D57" s="2">
        <f>INDEX(Meta!B:B,MATCH($A57,Meta!A:A,0))</f>
        <v>3.5</v>
      </c>
      <c r="E57" s="13">
        <v>0</v>
      </c>
      <c r="F57" s="2">
        <f t="shared" si="2"/>
        <v>11.927027441361338</v>
      </c>
      <c r="G57" s="34" t="str">
        <f>IFERROR(INDEX(BRL!$E:$E,MATCH('IC-Br Agro'!$A57,BRL!$A:$A,0)),"")</f>
        <v/>
      </c>
      <c r="H57" s="2" t="str">
        <f t="shared" si="3"/>
        <v/>
      </c>
    </row>
    <row r="58" spans="1:8" x14ac:dyDescent="0.25">
      <c r="A58" s="1">
        <f t="shared" si="0"/>
        <v>37438</v>
      </c>
      <c r="B58" s="37">
        <f>IFERROR(INDEX([1]IC_br_Agro!$B:$B,MATCH($A58,[1]IC_br_Agro!$A:$A,0)),"")</f>
        <v>84.62</v>
      </c>
      <c r="C58" s="6">
        <f t="shared" si="1"/>
        <v>37.72786458333335</v>
      </c>
      <c r="D58" s="2">
        <f>INDEX(Meta!B:B,MATCH($A58,Meta!A:A,0))</f>
        <v>3.5</v>
      </c>
      <c r="E58" s="13">
        <v>0</v>
      </c>
      <c r="F58" s="2">
        <f t="shared" si="2"/>
        <v>37.72786458333335</v>
      </c>
      <c r="G58" s="34" t="str">
        <f>IFERROR(INDEX(BRL!$E:$E,MATCH('IC-Br Agro'!$A58,BRL!$A:$A,0)),"")</f>
        <v/>
      </c>
      <c r="H58" s="2" t="str">
        <f t="shared" si="3"/>
        <v/>
      </c>
    </row>
    <row r="59" spans="1:8" x14ac:dyDescent="0.25">
      <c r="A59" s="1">
        <f t="shared" si="0"/>
        <v>37469</v>
      </c>
      <c r="B59" s="37">
        <f>IFERROR(INDEX([1]IC_br_Agro!$B:$B,MATCH($A59,[1]IC_br_Agro!$A:$A,0)),"")</f>
        <v>90.18</v>
      </c>
      <c r="C59" s="6">
        <f t="shared" si="1"/>
        <v>36.719223771983046</v>
      </c>
      <c r="D59" s="2">
        <f>INDEX(Meta!B:B,MATCH($A59,Meta!A:A,0))</f>
        <v>3.5</v>
      </c>
      <c r="E59" s="13">
        <v>0</v>
      </c>
      <c r="F59" s="2">
        <f t="shared" si="2"/>
        <v>36.719223771983046</v>
      </c>
      <c r="G59" s="34" t="str">
        <f>IFERROR(INDEX(BRL!$E:$E,MATCH('IC-Br Agro'!$A59,BRL!$A:$A,0)),"")</f>
        <v/>
      </c>
      <c r="H59" s="2" t="str">
        <f t="shared" si="3"/>
        <v/>
      </c>
    </row>
    <row r="60" spans="1:8" x14ac:dyDescent="0.25">
      <c r="A60" s="1">
        <f t="shared" si="0"/>
        <v>37500</v>
      </c>
      <c r="B60" s="37">
        <f>IFERROR(INDEX([1]IC_br_Agro!$B:$B,MATCH($A60,[1]IC_br_Agro!$A:$A,0)),"")</f>
        <v>100.91</v>
      </c>
      <c r="C60" s="6">
        <f t="shared" si="1"/>
        <v>38.213943295438966</v>
      </c>
      <c r="D60" s="2">
        <f>INDEX(Meta!B:B,MATCH($A60,Meta!A:A,0))</f>
        <v>3.5</v>
      </c>
      <c r="E60" s="13">
        <v>0</v>
      </c>
      <c r="F60" s="2">
        <f t="shared" si="2"/>
        <v>38.213943295438966</v>
      </c>
      <c r="G60" s="34" t="str">
        <f>IFERROR(INDEX(BRL!$E:$E,MATCH('IC-Br Agro'!$A60,BRL!$A:$A,0)),"")</f>
        <v/>
      </c>
      <c r="H60" s="2" t="str">
        <f t="shared" si="3"/>
        <v/>
      </c>
    </row>
    <row r="61" spans="1:8" x14ac:dyDescent="0.25">
      <c r="A61" s="1">
        <f t="shared" si="0"/>
        <v>37530</v>
      </c>
      <c r="B61" s="37">
        <f>IFERROR(INDEX([1]IC_br_Agro!$B:$B,MATCH($A61,[1]IC_br_Agro!$A:$A,0)),"")</f>
        <v>117.08</v>
      </c>
      <c r="C61" s="6">
        <f t="shared" si="1"/>
        <v>38.359725833136359</v>
      </c>
      <c r="D61" s="2">
        <f>INDEX(Meta!B:B,MATCH($A61,Meta!A:A,0))</f>
        <v>3.5</v>
      </c>
      <c r="E61" s="13">
        <v>0</v>
      </c>
      <c r="F61" s="2">
        <f t="shared" si="2"/>
        <v>38.359725833136359</v>
      </c>
      <c r="G61" s="34" t="str">
        <f>IFERROR(INDEX(BRL!$E:$E,MATCH('IC-Br Agro'!$A61,BRL!$A:$A,0)),"")</f>
        <v/>
      </c>
      <c r="H61" s="2" t="str">
        <f t="shared" si="3"/>
        <v/>
      </c>
    </row>
    <row r="62" spans="1:8" x14ac:dyDescent="0.25">
      <c r="A62" s="1">
        <f t="shared" si="0"/>
        <v>37561</v>
      </c>
      <c r="B62" s="37">
        <f>IFERROR(INDEX([1]IC_br_Agro!$B:$B,MATCH($A62,[1]IC_br_Agro!$A:$A,0)),"")</f>
        <v>115.72</v>
      </c>
      <c r="C62" s="6">
        <f t="shared" si="1"/>
        <v>28.321135506764229</v>
      </c>
      <c r="D62" s="2">
        <f>INDEX(Meta!B:B,MATCH($A62,Meta!A:A,0))</f>
        <v>3.5</v>
      </c>
      <c r="E62" s="13">
        <v>0</v>
      </c>
      <c r="F62" s="2">
        <f t="shared" si="2"/>
        <v>28.321135506764229</v>
      </c>
      <c r="G62" s="34" t="str">
        <f>IFERROR(INDEX(BRL!$E:$E,MATCH('IC-Br Agro'!$A62,BRL!$A:$A,0)),"")</f>
        <v/>
      </c>
      <c r="H62" s="2" t="str">
        <f t="shared" si="3"/>
        <v/>
      </c>
    </row>
    <row r="63" spans="1:8" x14ac:dyDescent="0.25">
      <c r="A63" s="1">
        <f t="shared" si="0"/>
        <v>37591</v>
      </c>
      <c r="B63" s="37">
        <f>IFERROR(INDEX([1]IC_br_Agro!$B:$B,MATCH($A63,[1]IC_br_Agro!$A:$A,0)),"")</f>
        <v>118.12</v>
      </c>
      <c r="C63" s="6">
        <f t="shared" si="1"/>
        <v>17.054801308096334</v>
      </c>
      <c r="D63" s="2">
        <f>INDEX(Meta!B:B,MATCH($A63,Meta!A:A,0))</f>
        <v>3.5</v>
      </c>
      <c r="E63" s="13">
        <v>0</v>
      </c>
      <c r="F63" s="2">
        <f t="shared" si="2"/>
        <v>17.054801308096334</v>
      </c>
      <c r="G63" s="34" t="str">
        <f>IFERROR(INDEX(BRL!$E:$E,MATCH('IC-Br Agro'!$A63,BRL!$A:$A,0)),"")</f>
        <v/>
      </c>
      <c r="H63" s="2" t="str">
        <f t="shared" si="3"/>
        <v/>
      </c>
    </row>
    <row r="64" spans="1:8" x14ac:dyDescent="0.25">
      <c r="A64" s="1">
        <f t="shared" si="0"/>
        <v>37622</v>
      </c>
      <c r="B64" s="37">
        <f>IFERROR(INDEX([1]IC_br_Agro!$B:$B,MATCH($A64,[1]IC_br_Agro!$A:$A,0)),"")</f>
        <v>113.91</v>
      </c>
      <c r="C64" s="6">
        <f t="shared" si="1"/>
        <v>-2.7075503928937539</v>
      </c>
      <c r="D64" s="2">
        <f>INDEX(Meta!B:B,MATCH($A64,Meta!A:A,0))</f>
        <v>4</v>
      </c>
      <c r="E64" s="13">
        <v>0</v>
      </c>
      <c r="F64" s="2">
        <f t="shared" si="2"/>
        <v>-2.7075503928937539</v>
      </c>
      <c r="G64" s="34" t="str">
        <f>IFERROR(INDEX(BRL!$E:$E,MATCH('IC-Br Agro'!$A64,BRL!$A:$A,0)),"")</f>
        <v/>
      </c>
      <c r="H64" s="2" t="str">
        <f t="shared" si="3"/>
        <v/>
      </c>
    </row>
    <row r="65" spans="1:8" x14ac:dyDescent="0.25">
      <c r="A65" s="1">
        <f t="shared" si="0"/>
        <v>37653</v>
      </c>
      <c r="B65" s="37">
        <f>IFERROR(INDEX([1]IC_br_Agro!$B:$B,MATCH($A65,[1]IC_br_Agro!$A:$A,0)),"")</f>
        <v>121.2</v>
      </c>
      <c r="C65" s="6">
        <f t="shared" si="1"/>
        <v>4.7355686138956132</v>
      </c>
      <c r="D65" s="2">
        <f>INDEX(Meta!B:B,MATCH($A65,Meta!A:A,0))</f>
        <v>4</v>
      </c>
      <c r="E65" s="13">
        <v>0</v>
      </c>
      <c r="F65" s="2">
        <f t="shared" si="2"/>
        <v>4.7355686138956132</v>
      </c>
      <c r="G65" s="34" t="str">
        <f>IFERROR(INDEX(BRL!$E:$E,MATCH('IC-Br Agro'!$A65,BRL!$A:$A,0)),"")</f>
        <v/>
      </c>
      <c r="H65" s="2" t="str">
        <f t="shared" si="3"/>
        <v/>
      </c>
    </row>
    <row r="66" spans="1:8" x14ac:dyDescent="0.25">
      <c r="A66" s="1">
        <f t="shared" si="0"/>
        <v>37681</v>
      </c>
      <c r="B66" s="37">
        <f>IFERROR(INDEX([1]IC_br_Agro!$B:$B,MATCH($A66,[1]IC_br_Agro!$A:$A,0)),"")</f>
        <v>110.18</v>
      </c>
      <c r="C66" s="6">
        <f t="shared" si="1"/>
        <v>-6.7219776498476103</v>
      </c>
      <c r="D66" s="2">
        <f>INDEX(Meta!B:B,MATCH($A66,Meta!A:A,0))</f>
        <v>4</v>
      </c>
      <c r="E66" s="13">
        <v>0</v>
      </c>
      <c r="F66" s="2">
        <f t="shared" si="2"/>
        <v>-6.7219776498476103</v>
      </c>
      <c r="G66" s="34" t="str">
        <f>IFERROR(INDEX(BRL!$E:$E,MATCH('IC-Br Agro'!$A66,BRL!$A:$A,0)),"")</f>
        <v/>
      </c>
      <c r="H66" s="2" t="str">
        <f t="shared" si="3"/>
        <v/>
      </c>
    </row>
    <row r="67" spans="1:8" x14ac:dyDescent="0.25">
      <c r="A67" s="1">
        <f t="shared" si="0"/>
        <v>37712</v>
      </c>
      <c r="B67" s="37">
        <f>IFERROR(INDEX([1]IC_br_Agro!$B:$B,MATCH($A67,[1]IC_br_Agro!$A:$A,0)),"")</f>
        <v>101.84</v>
      </c>
      <c r="C67" s="6">
        <f t="shared" si="1"/>
        <v>-10.596084628215252</v>
      </c>
      <c r="D67" s="2">
        <f>INDEX(Meta!B:B,MATCH($A67,Meta!A:A,0))</f>
        <v>4</v>
      </c>
      <c r="E67" s="13">
        <v>0</v>
      </c>
      <c r="F67" s="2">
        <f t="shared" si="2"/>
        <v>-10.596084628215252</v>
      </c>
      <c r="G67" s="34" t="str">
        <f>IFERROR(INDEX(BRL!$E:$E,MATCH('IC-Br Agro'!$A67,BRL!$A:$A,0)),"")</f>
        <v/>
      </c>
      <c r="H67" s="2" t="str">
        <f t="shared" si="3"/>
        <v/>
      </c>
    </row>
    <row r="68" spans="1:8" x14ac:dyDescent="0.25">
      <c r="A68" s="1">
        <f t="shared" si="0"/>
        <v>37742</v>
      </c>
      <c r="B68" s="37">
        <f>IFERROR(INDEX([1]IC_br_Agro!$B:$B,MATCH($A68,[1]IC_br_Agro!$A:$A,0)),"")</f>
        <v>96.52</v>
      </c>
      <c r="C68" s="6">
        <f t="shared" si="1"/>
        <v>-20.363036303630366</v>
      </c>
      <c r="D68" s="2">
        <f>INDEX(Meta!B:B,MATCH($A68,Meta!A:A,0))</f>
        <v>4</v>
      </c>
      <c r="E68" s="13">
        <v>0</v>
      </c>
      <c r="F68" s="2">
        <f t="shared" si="2"/>
        <v>-20.363036303630366</v>
      </c>
      <c r="G68" s="34" t="str">
        <f>IFERROR(INDEX(BRL!$E:$E,MATCH('IC-Br Agro'!$A68,BRL!$A:$A,0)),"")</f>
        <v/>
      </c>
      <c r="H68" s="2" t="str">
        <f t="shared" si="3"/>
        <v/>
      </c>
    </row>
    <row r="69" spans="1:8" x14ac:dyDescent="0.25">
      <c r="A69" s="1">
        <f t="shared" si="0"/>
        <v>37773</v>
      </c>
      <c r="B69" s="37">
        <f>IFERROR(INDEX([1]IC_br_Agro!$B:$B,MATCH($A69,[1]IC_br_Agro!$A:$A,0)),"")</f>
        <v>92.05</v>
      </c>
      <c r="C69" s="6">
        <f t="shared" si="1"/>
        <v>-16.454891994917421</v>
      </c>
      <c r="D69" s="2">
        <f>INDEX(Meta!B:B,MATCH($A69,Meta!A:A,0))</f>
        <v>4</v>
      </c>
      <c r="E69" s="13">
        <v>0</v>
      </c>
      <c r="F69" s="2">
        <f t="shared" si="2"/>
        <v>-16.454891994917421</v>
      </c>
      <c r="G69" s="34" t="str">
        <f>IFERROR(INDEX(BRL!$E:$E,MATCH('IC-Br Agro'!$A69,BRL!$A:$A,0)),"")</f>
        <v/>
      </c>
      <c r="H69" s="2" t="str">
        <f t="shared" si="3"/>
        <v/>
      </c>
    </row>
    <row r="70" spans="1:8" x14ac:dyDescent="0.25">
      <c r="A70" s="1">
        <f t="shared" ref="A70:A133" si="4">EDATE(A69,1)</f>
        <v>37803</v>
      </c>
      <c r="B70" s="37">
        <f>IFERROR(INDEX([1]IC_br_Agro!$B:$B,MATCH($A70,[1]IC_br_Agro!$A:$A,0)),"")</f>
        <v>94.27</v>
      </c>
      <c r="C70" s="6">
        <f t="shared" si="1"/>
        <v>-7.4332285938727534</v>
      </c>
      <c r="D70" s="2">
        <f>INDEX(Meta!B:B,MATCH($A70,Meta!A:A,0))</f>
        <v>4</v>
      </c>
      <c r="E70" s="13">
        <v>0</v>
      </c>
      <c r="F70" s="2">
        <f t="shared" si="2"/>
        <v>-7.4332285938727534</v>
      </c>
      <c r="G70" s="34" t="str">
        <f>IFERROR(INDEX(BRL!$E:$E,MATCH('IC-Br Agro'!$A70,BRL!$A:$A,0)),"")</f>
        <v/>
      </c>
      <c r="H70" s="2" t="str">
        <f t="shared" si="3"/>
        <v/>
      </c>
    </row>
    <row r="71" spans="1:8" x14ac:dyDescent="0.25">
      <c r="A71" s="1">
        <f t="shared" si="4"/>
        <v>37834</v>
      </c>
      <c r="B71" s="37">
        <f>IFERROR(INDEX([1]IC_br_Agro!$B:$B,MATCH($A71,[1]IC_br_Agro!$A:$A,0)),"")</f>
        <v>99.65</v>
      </c>
      <c r="C71" s="6">
        <f t="shared" si="1"/>
        <v>3.2428512225445516</v>
      </c>
      <c r="D71" s="2">
        <f>INDEX(Meta!B:B,MATCH($A71,Meta!A:A,0))</f>
        <v>4</v>
      </c>
      <c r="E71" s="13">
        <v>0</v>
      </c>
      <c r="F71" s="2">
        <f t="shared" si="2"/>
        <v>3.2428512225445516</v>
      </c>
      <c r="G71" s="34" t="str">
        <f>IFERROR(INDEX(BRL!$E:$E,MATCH('IC-Br Agro'!$A71,BRL!$A:$A,0)),"")</f>
        <v/>
      </c>
      <c r="H71" s="2" t="str">
        <f t="shared" si="3"/>
        <v/>
      </c>
    </row>
    <row r="72" spans="1:8" x14ac:dyDescent="0.25">
      <c r="A72" s="1">
        <f t="shared" si="4"/>
        <v>37865</v>
      </c>
      <c r="B72" s="37">
        <f>IFERROR(INDEX([1]IC_br_Agro!$B:$B,MATCH($A72,[1]IC_br_Agro!$A:$A,0)),"")</f>
        <v>99.78</v>
      </c>
      <c r="C72" s="6">
        <f t="shared" ref="C72:C135" si="5">IFERROR(100*(B72/B69-1),"")</f>
        <v>8.3976099945681781</v>
      </c>
      <c r="D72" s="2">
        <f>INDEX(Meta!B:B,MATCH($A72,Meta!A:A,0))</f>
        <v>4</v>
      </c>
      <c r="E72" s="13">
        <v>0</v>
      </c>
      <c r="F72" s="2">
        <f t="shared" si="2"/>
        <v>8.3976099945681781</v>
      </c>
      <c r="G72" s="34" t="str">
        <f>IFERROR(INDEX(BRL!$E:$E,MATCH('IC-Br Agro'!$A72,BRL!$A:$A,0)),"")</f>
        <v/>
      </c>
      <c r="H72" s="2" t="str">
        <f t="shared" si="3"/>
        <v/>
      </c>
    </row>
    <row r="73" spans="1:8" x14ac:dyDescent="0.25">
      <c r="A73" s="1">
        <f t="shared" si="4"/>
        <v>37895</v>
      </c>
      <c r="B73" s="37">
        <f>IFERROR(INDEX([1]IC_br_Agro!$B:$B,MATCH($A73,[1]IC_br_Agro!$A:$A,0)),"")</f>
        <v>101.39</v>
      </c>
      <c r="C73" s="6">
        <f t="shared" si="5"/>
        <v>7.5527739471730193</v>
      </c>
      <c r="D73" s="2">
        <f>INDEX(Meta!B:B,MATCH($A73,Meta!A:A,0))</f>
        <v>4</v>
      </c>
      <c r="E73" s="13">
        <v>0</v>
      </c>
      <c r="F73" s="2">
        <f t="shared" si="2"/>
        <v>7.5527739471730193</v>
      </c>
      <c r="G73" s="34" t="str">
        <f>IFERROR(INDEX(BRL!$E:$E,MATCH('IC-Br Agro'!$A73,BRL!$A:$A,0)),"")</f>
        <v/>
      </c>
      <c r="H73" s="2" t="str">
        <f t="shared" si="3"/>
        <v/>
      </c>
    </row>
    <row r="74" spans="1:8" x14ac:dyDescent="0.25">
      <c r="A74" s="1">
        <f t="shared" si="4"/>
        <v>37926</v>
      </c>
      <c r="B74" s="37">
        <f>IFERROR(INDEX([1]IC_br_Agro!$B:$B,MATCH($A74,[1]IC_br_Agro!$A:$A,0)),"")</f>
        <v>105.24</v>
      </c>
      <c r="C74" s="6">
        <f t="shared" si="5"/>
        <v>5.6096337180130407</v>
      </c>
      <c r="D74" s="2">
        <f>INDEX(Meta!B:B,MATCH($A74,Meta!A:A,0))</f>
        <v>4</v>
      </c>
      <c r="E74" s="13">
        <v>0</v>
      </c>
      <c r="F74" s="2">
        <f t="shared" si="2"/>
        <v>5.6096337180130407</v>
      </c>
      <c r="G74" s="34" t="str">
        <f>IFERROR(INDEX(BRL!$E:$E,MATCH('IC-Br Agro'!$A74,BRL!$A:$A,0)),"")</f>
        <v/>
      </c>
      <c r="H74" s="2" t="str">
        <f t="shared" si="3"/>
        <v/>
      </c>
    </row>
    <row r="75" spans="1:8" x14ac:dyDescent="0.25">
      <c r="A75" s="1">
        <f t="shared" si="4"/>
        <v>37956</v>
      </c>
      <c r="B75" s="37">
        <f>IFERROR(INDEX([1]IC_br_Agro!$B:$B,MATCH($A75,[1]IC_br_Agro!$A:$A,0)),"")</f>
        <v>105.85</v>
      </c>
      <c r="C75" s="6">
        <f t="shared" si="5"/>
        <v>6.0833834435758627</v>
      </c>
      <c r="D75" s="2">
        <f>INDEX(Meta!B:B,MATCH($A75,Meta!A:A,0))</f>
        <v>4</v>
      </c>
      <c r="E75" s="13">
        <v>0</v>
      </c>
      <c r="F75" s="2">
        <f t="shared" si="2"/>
        <v>6.0833834435758627</v>
      </c>
      <c r="G75" s="34" t="str">
        <f>IFERROR(INDEX(BRL!$E:$E,MATCH('IC-Br Agro'!$A75,BRL!$A:$A,0)),"")</f>
        <v/>
      </c>
      <c r="H75" s="2" t="str">
        <f t="shared" si="3"/>
        <v/>
      </c>
    </row>
    <row r="76" spans="1:8" x14ac:dyDescent="0.25">
      <c r="A76" s="1">
        <f t="shared" si="4"/>
        <v>37987</v>
      </c>
      <c r="B76" s="37">
        <f>IFERROR(INDEX([1]IC_br_Agro!$B:$B,MATCH($A76,[1]IC_br_Agro!$A:$A,0)),"")</f>
        <v>99.53</v>
      </c>
      <c r="C76" s="6">
        <f t="shared" si="5"/>
        <v>-1.8345004438307555</v>
      </c>
      <c r="D76" s="2">
        <f>INDEX(Meta!B:B,MATCH($A76,Meta!A:A,0))</f>
        <v>5.5</v>
      </c>
      <c r="E76" s="13">
        <v>0</v>
      </c>
      <c r="F76" s="2">
        <f t="shared" si="2"/>
        <v>-1.8345004438307555</v>
      </c>
      <c r="G76" s="34" t="str">
        <f>IFERROR(INDEX(BRL!$E:$E,MATCH('IC-Br Agro'!$A76,BRL!$A:$A,0)),"")</f>
        <v/>
      </c>
      <c r="H76" s="2" t="str">
        <f t="shared" si="3"/>
        <v/>
      </c>
    </row>
    <row r="77" spans="1:8" x14ac:dyDescent="0.25">
      <c r="A77" s="1">
        <f t="shared" si="4"/>
        <v>38018</v>
      </c>
      <c r="B77" s="37">
        <f>IFERROR(INDEX([1]IC_br_Agro!$B:$B,MATCH($A77,[1]IC_br_Agro!$A:$A,0)),"")</f>
        <v>102.04</v>
      </c>
      <c r="C77" s="6">
        <f t="shared" si="5"/>
        <v>-3.0406689471683679</v>
      </c>
      <c r="D77" s="2">
        <f>INDEX(Meta!B:B,MATCH($A77,Meta!A:A,0))</f>
        <v>5.5</v>
      </c>
      <c r="E77" s="13">
        <v>0</v>
      </c>
      <c r="F77" s="2">
        <f t="shared" si="2"/>
        <v>-3.0406689471683679</v>
      </c>
      <c r="G77" s="34" t="str">
        <f>IFERROR(INDEX(BRL!$E:$E,MATCH('IC-Br Agro'!$A77,BRL!$A:$A,0)),"")</f>
        <v/>
      </c>
      <c r="H77" s="2" t="str">
        <f t="shared" si="3"/>
        <v/>
      </c>
    </row>
    <row r="78" spans="1:8" x14ac:dyDescent="0.25">
      <c r="A78" s="1">
        <f t="shared" si="4"/>
        <v>38047</v>
      </c>
      <c r="B78" s="37">
        <f>IFERROR(INDEX([1]IC_br_Agro!$B:$B,MATCH($A78,[1]IC_br_Agro!$A:$A,0)),"")</f>
        <v>106.19</v>
      </c>
      <c r="C78" s="6">
        <f t="shared" si="5"/>
        <v>0.32120925838450276</v>
      </c>
      <c r="D78" s="2">
        <f>INDEX(Meta!B:B,MATCH($A78,Meta!A:A,0))</f>
        <v>5.5</v>
      </c>
      <c r="E78" s="13">
        <v>0</v>
      </c>
      <c r="F78" s="2">
        <f t="shared" si="2"/>
        <v>0.32120925838450276</v>
      </c>
      <c r="G78" s="34" t="str">
        <f>IFERROR(INDEX(BRL!$E:$E,MATCH('IC-Br Agro'!$A78,BRL!$A:$A,0)),"")</f>
        <v/>
      </c>
      <c r="H78" s="2" t="str">
        <f t="shared" si="3"/>
        <v/>
      </c>
    </row>
    <row r="79" spans="1:8" x14ac:dyDescent="0.25">
      <c r="A79" s="1">
        <f t="shared" si="4"/>
        <v>38078</v>
      </c>
      <c r="B79" s="37">
        <f>IFERROR(INDEX([1]IC_br_Agro!$B:$B,MATCH($A79,[1]IC_br_Agro!$A:$A,0)),"")</f>
        <v>108.5</v>
      </c>
      <c r="C79" s="6">
        <f t="shared" si="5"/>
        <v>9.0123580829900583</v>
      </c>
      <c r="D79" s="2">
        <f>INDEX(Meta!B:B,MATCH($A79,Meta!A:A,0))</f>
        <v>5.5</v>
      </c>
      <c r="E79" s="13">
        <v>0</v>
      </c>
      <c r="F79" s="2">
        <f t="shared" si="2"/>
        <v>9.0123580829900583</v>
      </c>
      <c r="G79" s="34" t="str">
        <f>IFERROR(INDEX(BRL!$E:$E,MATCH('IC-Br Agro'!$A79,BRL!$A:$A,0)),"")</f>
        <v/>
      </c>
      <c r="H79" s="2" t="str">
        <f t="shared" si="3"/>
        <v/>
      </c>
    </row>
    <row r="80" spans="1:8" x14ac:dyDescent="0.25">
      <c r="A80" s="1">
        <f t="shared" si="4"/>
        <v>38108</v>
      </c>
      <c r="B80" s="37">
        <f>IFERROR(INDEX([1]IC_br_Agro!$B:$B,MATCH($A80,[1]IC_br_Agro!$A:$A,0)),"")</f>
        <v>118.01</v>
      </c>
      <c r="C80" s="6">
        <f t="shared" si="5"/>
        <v>15.650725205801642</v>
      </c>
      <c r="D80" s="2">
        <f>INDEX(Meta!B:B,MATCH($A80,Meta!A:A,0))</f>
        <v>5.5</v>
      </c>
      <c r="E80" s="13">
        <v>0</v>
      </c>
      <c r="F80" s="2">
        <f t="shared" si="2"/>
        <v>15.650725205801642</v>
      </c>
      <c r="G80" s="34" t="str">
        <f>IFERROR(INDEX(BRL!$E:$E,MATCH('IC-Br Agro'!$A80,BRL!$A:$A,0)),"")</f>
        <v/>
      </c>
      <c r="H80" s="2" t="str">
        <f t="shared" si="3"/>
        <v/>
      </c>
    </row>
    <row r="81" spans="1:8" x14ac:dyDescent="0.25">
      <c r="A81" s="1">
        <f t="shared" si="4"/>
        <v>38139</v>
      </c>
      <c r="B81" s="37">
        <f>IFERROR(INDEX([1]IC_br_Agro!$B:$B,MATCH($A81,[1]IC_br_Agro!$A:$A,0)),"")</f>
        <v>118.21</v>
      </c>
      <c r="C81" s="6">
        <f t="shared" si="5"/>
        <v>11.319333270552789</v>
      </c>
      <c r="D81" s="2">
        <f>INDEX(Meta!B:B,MATCH($A81,Meta!A:A,0))</f>
        <v>5.5</v>
      </c>
      <c r="E81" s="13">
        <v>0</v>
      </c>
      <c r="F81" s="2">
        <f t="shared" si="2"/>
        <v>11.319333270552789</v>
      </c>
      <c r="G81" s="34" t="str">
        <f>IFERROR(INDEX(BRL!$E:$E,MATCH('IC-Br Agro'!$A81,BRL!$A:$A,0)),"")</f>
        <v/>
      </c>
      <c r="H81" s="2" t="str">
        <f t="shared" si="3"/>
        <v/>
      </c>
    </row>
    <row r="82" spans="1:8" x14ac:dyDescent="0.25">
      <c r="A82" s="1">
        <f t="shared" si="4"/>
        <v>38169</v>
      </c>
      <c r="B82" s="37">
        <f>IFERROR(INDEX([1]IC_br_Agro!$B:$B,MATCH($A82,[1]IC_br_Agro!$A:$A,0)),"")</f>
        <v>110.68</v>
      </c>
      <c r="C82" s="6">
        <f t="shared" si="5"/>
        <v>2.0092165898617509</v>
      </c>
      <c r="D82" s="2">
        <f>INDEX(Meta!B:B,MATCH($A82,Meta!A:A,0))</f>
        <v>5.5</v>
      </c>
      <c r="E82" s="13">
        <v>0</v>
      </c>
      <c r="F82" s="2">
        <f t="shared" si="2"/>
        <v>2.0092165898617509</v>
      </c>
      <c r="G82" s="34" t="str">
        <f>IFERROR(INDEX(BRL!$E:$E,MATCH('IC-Br Agro'!$A82,BRL!$A:$A,0)),"")</f>
        <v/>
      </c>
      <c r="H82" s="2" t="str">
        <f t="shared" si="3"/>
        <v/>
      </c>
    </row>
    <row r="83" spans="1:8" x14ac:dyDescent="0.25">
      <c r="A83" s="1">
        <f t="shared" si="4"/>
        <v>38200</v>
      </c>
      <c r="B83" s="37">
        <f>IFERROR(INDEX([1]IC_br_Agro!$B:$B,MATCH($A83,[1]IC_br_Agro!$A:$A,0)),"")</f>
        <v>107.24</v>
      </c>
      <c r="C83" s="6">
        <f t="shared" si="5"/>
        <v>-9.1263452249809482</v>
      </c>
      <c r="D83" s="2">
        <f>INDEX(Meta!B:B,MATCH($A83,Meta!A:A,0))</f>
        <v>5.5</v>
      </c>
      <c r="E83" s="13">
        <v>0</v>
      </c>
      <c r="F83" s="2">
        <f t="shared" ref="F83:F146" si="6">IFERROR(C83-E83,"")</f>
        <v>-9.1263452249809482</v>
      </c>
      <c r="G83" s="34" t="str">
        <f>IFERROR(INDEX(BRL!$E:$E,MATCH('IC-Br Agro'!$A83,BRL!$A:$A,0)),"")</f>
        <v/>
      </c>
      <c r="H83" s="2" t="str">
        <f t="shared" ref="H83:H146" si="7">IFERROR(F83-G83,"")</f>
        <v/>
      </c>
    </row>
    <row r="84" spans="1:8" x14ac:dyDescent="0.25">
      <c r="A84" s="1">
        <f t="shared" si="4"/>
        <v>38231</v>
      </c>
      <c r="B84" s="37">
        <f>IFERROR(INDEX([1]IC_br_Agro!$B:$B,MATCH($A84,[1]IC_br_Agro!$A:$A,0)),"")</f>
        <v>105.4</v>
      </c>
      <c r="C84" s="6">
        <f t="shared" si="5"/>
        <v>-10.836646645799842</v>
      </c>
      <c r="D84" s="2">
        <f>INDEX(Meta!B:B,MATCH($A84,Meta!A:A,0))</f>
        <v>5.5</v>
      </c>
      <c r="E84" s="13">
        <v>0</v>
      </c>
      <c r="F84" s="2">
        <f t="shared" si="6"/>
        <v>-10.836646645799842</v>
      </c>
      <c r="G84" s="34" t="str">
        <f>IFERROR(INDEX(BRL!$E:$E,MATCH('IC-Br Agro'!$A84,BRL!$A:$A,0)),"")</f>
        <v/>
      </c>
      <c r="H84" s="2" t="str">
        <f t="shared" si="7"/>
        <v/>
      </c>
    </row>
    <row r="85" spans="1:8" x14ac:dyDescent="0.25">
      <c r="A85" s="1">
        <f t="shared" si="4"/>
        <v>38261</v>
      </c>
      <c r="B85" s="37">
        <f>IFERROR(INDEX([1]IC_br_Agro!$B:$B,MATCH($A85,[1]IC_br_Agro!$A:$A,0)),"")</f>
        <v>103.36</v>
      </c>
      <c r="C85" s="6">
        <f t="shared" si="5"/>
        <v>-6.6136610046982351</v>
      </c>
      <c r="D85" s="2">
        <f>INDEX(Meta!B:B,MATCH($A85,Meta!A:A,0))</f>
        <v>5.5</v>
      </c>
      <c r="E85" s="13">
        <v>0</v>
      </c>
      <c r="F85" s="2">
        <f t="shared" si="6"/>
        <v>-6.6136610046982351</v>
      </c>
      <c r="G85" s="34" t="str">
        <f>IFERROR(INDEX(BRL!$E:$E,MATCH('IC-Br Agro'!$A85,BRL!$A:$A,0)),"")</f>
        <v/>
      </c>
      <c r="H85" s="2" t="str">
        <f t="shared" si="7"/>
        <v/>
      </c>
    </row>
    <row r="86" spans="1:8" x14ac:dyDescent="0.25">
      <c r="A86" s="1">
        <f t="shared" si="4"/>
        <v>38292</v>
      </c>
      <c r="B86" s="37">
        <f>IFERROR(INDEX([1]IC_br_Agro!$B:$B,MATCH($A86,[1]IC_br_Agro!$A:$A,0)),"")</f>
        <v>101.83</v>
      </c>
      <c r="C86" s="6">
        <f t="shared" si="5"/>
        <v>-5.0447594181275646</v>
      </c>
      <c r="D86" s="2">
        <f>INDEX(Meta!B:B,MATCH($A86,Meta!A:A,0))</f>
        <v>5.5</v>
      </c>
      <c r="E86" s="13">
        <v>0</v>
      </c>
      <c r="F86" s="2">
        <f t="shared" si="6"/>
        <v>-5.0447594181275646</v>
      </c>
      <c r="G86" s="34" t="str">
        <f>IFERROR(INDEX(BRL!$E:$E,MATCH('IC-Br Agro'!$A86,BRL!$A:$A,0)),"")</f>
        <v/>
      </c>
      <c r="H86" s="2" t="str">
        <f t="shared" si="7"/>
        <v/>
      </c>
    </row>
    <row r="87" spans="1:8" x14ac:dyDescent="0.25">
      <c r="A87" s="1">
        <f t="shared" si="4"/>
        <v>38322</v>
      </c>
      <c r="B87" s="37">
        <f>IFERROR(INDEX([1]IC_br_Agro!$B:$B,MATCH($A87,[1]IC_br_Agro!$A:$A,0)),"")</f>
        <v>102.07</v>
      </c>
      <c r="C87" s="6">
        <f t="shared" si="5"/>
        <v>-3.1593927893738272</v>
      </c>
      <c r="D87" s="2">
        <f>INDEX(Meta!B:B,MATCH($A87,Meta!A:A,0))</f>
        <v>5.5</v>
      </c>
      <c r="E87" s="13">
        <v>0</v>
      </c>
      <c r="F87" s="2">
        <f t="shared" si="6"/>
        <v>-3.1593927893738272</v>
      </c>
      <c r="G87" s="34" t="str">
        <f>IFERROR(INDEX(BRL!$E:$E,MATCH('IC-Br Agro'!$A87,BRL!$A:$A,0)),"")</f>
        <v/>
      </c>
      <c r="H87" s="2" t="str">
        <f t="shared" si="7"/>
        <v/>
      </c>
    </row>
    <row r="88" spans="1:8" x14ac:dyDescent="0.25">
      <c r="A88" s="1">
        <f t="shared" si="4"/>
        <v>38353</v>
      </c>
      <c r="B88" s="37">
        <f>IFERROR(INDEX([1]IC_br_Agro!$B:$B,MATCH($A88,[1]IC_br_Agro!$A:$A,0)),"")</f>
        <v>101.36</v>
      </c>
      <c r="C88" s="6">
        <f t="shared" si="5"/>
        <v>-1.9349845201238391</v>
      </c>
      <c r="D88" s="2">
        <f>INDEX(Meta!B:B,MATCH($A88,Meta!A:A,0))</f>
        <v>4.5</v>
      </c>
      <c r="E88" s="13">
        <v>0</v>
      </c>
      <c r="F88" s="2">
        <f t="shared" si="6"/>
        <v>-1.9349845201238391</v>
      </c>
      <c r="G88" s="34" t="str">
        <f>IFERROR(INDEX(BRL!$E:$E,MATCH('IC-Br Agro'!$A88,BRL!$A:$A,0)),"")</f>
        <v/>
      </c>
      <c r="H88" s="2" t="str">
        <f t="shared" si="7"/>
        <v/>
      </c>
    </row>
    <row r="89" spans="1:8" x14ac:dyDescent="0.25">
      <c r="A89" s="1">
        <f t="shared" si="4"/>
        <v>38384</v>
      </c>
      <c r="B89" s="37">
        <f>IFERROR(INDEX([1]IC_br_Agro!$B:$B,MATCH($A89,[1]IC_br_Agro!$A:$A,0)),"")</f>
        <v>98.74</v>
      </c>
      <c r="C89" s="6">
        <f t="shared" si="5"/>
        <v>-3.0344692133948747</v>
      </c>
      <c r="D89" s="2">
        <f>INDEX(Meta!B:B,MATCH($A89,Meta!A:A,0))</f>
        <v>4.5</v>
      </c>
      <c r="E89" s="13">
        <v>0</v>
      </c>
      <c r="F89" s="2">
        <f t="shared" si="6"/>
        <v>-3.0344692133948747</v>
      </c>
      <c r="G89" s="34" t="str">
        <f>IFERROR(INDEX(BRL!$E:$E,MATCH('IC-Br Agro'!$A89,BRL!$A:$A,0)),"")</f>
        <v/>
      </c>
      <c r="H89" s="2" t="str">
        <f t="shared" si="7"/>
        <v/>
      </c>
    </row>
    <row r="90" spans="1:8" x14ac:dyDescent="0.25">
      <c r="A90" s="1">
        <f t="shared" si="4"/>
        <v>38412</v>
      </c>
      <c r="B90" s="37">
        <f>IFERROR(INDEX([1]IC_br_Agro!$B:$B,MATCH($A90,[1]IC_br_Agro!$A:$A,0)),"")</f>
        <v>106.39</v>
      </c>
      <c r="C90" s="6">
        <f t="shared" si="5"/>
        <v>4.2323895365925512</v>
      </c>
      <c r="D90" s="2">
        <f>INDEX(Meta!B:B,MATCH($A90,Meta!A:A,0))</f>
        <v>4.5</v>
      </c>
      <c r="E90" s="13">
        <v>0</v>
      </c>
      <c r="F90" s="2">
        <f t="shared" si="6"/>
        <v>4.2323895365925512</v>
      </c>
      <c r="G90" s="34" t="str">
        <f>IFERROR(INDEX(BRL!$E:$E,MATCH('IC-Br Agro'!$A90,BRL!$A:$A,0)),"")</f>
        <v/>
      </c>
      <c r="H90" s="2" t="str">
        <f t="shared" si="7"/>
        <v/>
      </c>
    </row>
    <row r="91" spans="1:8" x14ac:dyDescent="0.25">
      <c r="A91" s="1">
        <f t="shared" si="4"/>
        <v>38443</v>
      </c>
      <c r="B91" s="37">
        <f>IFERROR(INDEX([1]IC_br_Agro!$B:$B,MATCH($A91,[1]IC_br_Agro!$A:$A,0)),"")</f>
        <v>99.59</v>
      </c>
      <c r="C91" s="6">
        <f t="shared" si="5"/>
        <v>-1.746250986582476</v>
      </c>
      <c r="D91" s="2">
        <f>INDEX(Meta!B:B,MATCH($A91,Meta!A:A,0))</f>
        <v>4.5</v>
      </c>
      <c r="E91" s="13">
        <v>0</v>
      </c>
      <c r="F91" s="2">
        <f t="shared" si="6"/>
        <v>-1.746250986582476</v>
      </c>
      <c r="G91" s="34" t="str">
        <f>IFERROR(INDEX(BRL!$E:$E,MATCH('IC-Br Agro'!$A91,BRL!$A:$A,0)),"")</f>
        <v/>
      </c>
      <c r="H91" s="2" t="str">
        <f t="shared" si="7"/>
        <v/>
      </c>
    </row>
    <row r="92" spans="1:8" x14ac:dyDescent="0.25">
      <c r="A92" s="1">
        <f t="shared" si="4"/>
        <v>38473</v>
      </c>
      <c r="B92" s="37">
        <f>IFERROR(INDEX([1]IC_br_Agro!$B:$B,MATCH($A92,[1]IC_br_Agro!$A:$A,0)),"")</f>
        <v>94.57</v>
      </c>
      <c r="C92" s="6">
        <f t="shared" si="5"/>
        <v>-4.2232124772128792</v>
      </c>
      <c r="D92" s="2">
        <f>INDEX(Meta!B:B,MATCH($A92,Meta!A:A,0))</f>
        <v>4.5</v>
      </c>
      <c r="E92" s="13">
        <v>0</v>
      </c>
      <c r="F92" s="2">
        <f t="shared" si="6"/>
        <v>-4.2232124772128792</v>
      </c>
      <c r="G92" s="34" t="str">
        <f>IFERROR(INDEX(BRL!$E:$E,MATCH('IC-Br Agro'!$A92,BRL!$A:$A,0)),"")</f>
        <v/>
      </c>
      <c r="H92" s="2" t="str">
        <f t="shared" si="7"/>
        <v/>
      </c>
    </row>
    <row r="93" spans="1:8" x14ac:dyDescent="0.25">
      <c r="A93" s="1">
        <f t="shared" si="4"/>
        <v>38504</v>
      </c>
      <c r="B93" s="37">
        <f>IFERROR(INDEX([1]IC_br_Agro!$B:$B,MATCH($A93,[1]IC_br_Agro!$A:$A,0)),"")</f>
        <v>91.39</v>
      </c>
      <c r="C93" s="6">
        <f t="shared" si="5"/>
        <v>-14.099069461415548</v>
      </c>
      <c r="D93" s="2">
        <f>INDEX(Meta!B:B,MATCH($A93,Meta!A:A,0))</f>
        <v>4.5</v>
      </c>
      <c r="E93" s="13">
        <v>0</v>
      </c>
      <c r="F93" s="2">
        <f t="shared" si="6"/>
        <v>-14.099069461415548</v>
      </c>
      <c r="G93" s="34" t="str">
        <f>IFERROR(INDEX(BRL!$E:$E,MATCH('IC-Br Agro'!$A93,BRL!$A:$A,0)),"")</f>
        <v/>
      </c>
      <c r="H93" s="2" t="str">
        <f t="shared" si="7"/>
        <v/>
      </c>
    </row>
    <row r="94" spans="1:8" x14ac:dyDescent="0.25">
      <c r="A94" s="1">
        <f t="shared" si="4"/>
        <v>38534</v>
      </c>
      <c r="B94" s="37">
        <f>IFERROR(INDEX([1]IC_br_Agro!$B:$B,MATCH($A94,[1]IC_br_Agro!$A:$A,0)),"")</f>
        <v>90.03</v>
      </c>
      <c r="C94" s="6">
        <f t="shared" si="5"/>
        <v>-9.5993573651973136</v>
      </c>
      <c r="D94" s="2">
        <f>INDEX(Meta!B:B,MATCH($A94,Meta!A:A,0))</f>
        <v>4.5</v>
      </c>
      <c r="E94" s="13">
        <v>0</v>
      </c>
      <c r="F94" s="2">
        <f t="shared" si="6"/>
        <v>-9.5993573651973136</v>
      </c>
      <c r="G94" s="34" t="str">
        <f>IFERROR(INDEX(BRL!$E:$E,MATCH('IC-Br Agro'!$A94,BRL!$A:$A,0)),"")</f>
        <v/>
      </c>
      <c r="H94" s="2" t="str">
        <f t="shared" si="7"/>
        <v/>
      </c>
    </row>
    <row r="95" spans="1:8" x14ac:dyDescent="0.25">
      <c r="A95" s="1">
        <f t="shared" si="4"/>
        <v>38565</v>
      </c>
      <c r="B95" s="37">
        <f>IFERROR(INDEX([1]IC_br_Agro!$B:$B,MATCH($A95,[1]IC_br_Agro!$A:$A,0)),"")</f>
        <v>89.02</v>
      </c>
      <c r="C95" s="6">
        <f t="shared" si="5"/>
        <v>-5.868668711007718</v>
      </c>
      <c r="D95" s="2">
        <f>INDEX(Meta!B:B,MATCH($A95,Meta!A:A,0))</f>
        <v>4.5</v>
      </c>
      <c r="E95" s="13">
        <v>0</v>
      </c>
      <c r="F95" s="2">
        <f t="shared" si="6"/>
        <v>-5.868668711007718</v>
      </c>
      <c r="G95" s="34" t="str">
        <f>IFERROR(INDEX(BRL!$E:$E,MATCH('IC-Br Agro'!$A95,BRL!$A:$A,0)),"")</f>
        <v/>
      </c>
      <c r="H95" s="2" t="str">
        <f t="shared" si="7"/>
        <v/>
      </c>
    </row>
    <row r="96" spans="1:8" x14ac:dyDescent="0.25">
      <c r="A96" s="1">
        <f t="shared" si="4"/>
        <v>38596</v>
      </c>
      <c r="B96" s="37">
        <f>IFERROR(INDEX([1]IC_br_Agro!$B:$B,MATCH($A96,[1]IC_br_Agro!$A:$A,0)),"")</f>
        <v>89.04</v>
      </c>
      <c r="C96" s="6">
        <f t="shared" si="5"/>
        <v>-2.5713973082394093</v>
      </c>
      <c r="D96" s="2">
        <f>INDEX(Meta!B:B,MATCH($A96,Meta!A:A,0))</f>
        <v>4.5</v>
      </c>
      <c r="E96" s="13">
        <v>0</v>
      </c>
      <c r="F96" s="2">
        <f t="shared" si="6"/>
        <v>-2.5713973082394093</v>
      </c>
      <c r="G96" s="34" t="str">
        <f>IFERROR(INDEX(BRL!$E:$E,MATCH('IC-Br Agro'!$A96,BRL!$A:$A,0)),"")</f>
        <v/>
      </c>
      <c r="H96" s="2" t="str">
        <f t="shared" si="7"/>
        <v/>
      </c>
    </row>
    <row r="97" spans="1:8" x14ac:dyDescent="0.25">
      <c r="A97" s="1">
        <f t="shared" si="4"/>
        <v>38626</v>
      </c>
      <c r="B97" s="37">
        <f>IFERROR(INDEX([1]IC_br_Agro!$B:$B,MATCH($A97,[1]IC_br_Agro!$A:$A,0)),"")</f>
        <v>92.41</v>
      </c>
      <c r="C97" s="6">
        <f t="shared" si="5"/>
        <v>2.6435632566922163</v>
      </c>
      <c r="D97" s="2">
        <f>INDEX(Meta!B:B,MATCH($A97,Meta!A:A,0))</f>
        <v>4.5</v>
      </c>
      <c r="E97" s="13">
        <v>0</v>
      </c>
      <c r="F97" s="2">
        <f t="shared" si="6"/>
        <v>2.6435632566922163</v>
      </c>
      <c r="G97" s="34" t="str">
        <f>IFERROR(INDEX(BRL!$E:$E,MATCH('IC-Br Agro'!$A97,BRL!$A:$A,0)),"")</f>
        <v/>
      </c>
      <c r="H97" s="2" t="str">
        <f t="shared" si="7"/>
        <v/>
      </c>
    </row>
    <row r="98" spans="1:8" x14ac:dyDescent="0.25">
      <c r="A98" s="1">
        <f t="shared" si="4"/>
        <v>38657</v>
      </c>
      <c r="B98" s="37">
        <f>IFERROR(INDEX([1]IC_br_Agro!$B:$B,MATCH($A98,[1]IC_br_Agro!$A:$A,0)),"")</f>
        <v>92.02</v>
      </c>
      <c r="C98" s="6">
        <f t="shared" si="5"/>
        <v>3.3700292069198001</v>
      </c>
      <c r="D98" s="2">
        <f>INDEX(Meta!B:B,MATCH($A98,Meta!A:A,0))</f>
        <v>4.5</v>
      </c>
      <c r="E98" s="13">
        <v>0</v>
      </c>
      <c r="F98" s="2">
        <f t="shared" si="6"/>
        <v>3.3700292069198001</v>
      </c>
      <c r="G98" s="34" t="str">
        <f>IFERROR(INDEX(BRL!$E:$E,MATCH('IC-Br Agro'!$A98,BRL!$A:$A,0)),"")</f>
        <v/>
      </c>
      <c r="H98" s="2" t="str">
        <f t="shared" si="7"/>
        <v/>
      </c>
    </row>
    <row r="99" spans="1:8" x14ac:dyDescent="0.25">
      <c r="A99" s="1">
        <f t="shared" si="4"/>
        <v>38687</v>
      </c>
      <c r="B99" s="37">
        <f>IFERROR(INDEX([1]IC_br_Agro!$B:$B,MATCH($A99,[1]IC_br_Agro!$A:$A,0)),"")</f>
        <v>100</v>
      </c>
      <c r="C99" s="6">
        <f t="shared" si="5"/>
        <v>12.309074573225498</v>
      </c>
      <c r="D99" s="2">
        <f>INDEX(Meta!B:B,MATCH($A99,Meta!A:A,0))</f>
        <v>4.5</v>
      </c>
      <c r="E99" s="13">
        <v>0</v>
      </c>
      <c r="F99" s="2">
        <f t="shared" si="6"/>
        <v>12.309074573225498</v>
      </c>
      <c r="G99" s="34" t="str">
        <f>IFERROR(INDEX(BRL!$E:$E,MATCH('IC-Br Agro'!$A99,BRL!$A:$A,0)),"")</f>
        <v/>
      </c>
      <c r="H99" s="2" t="str">
        <f t="shared" si="7"/>
        <v/>
      </c>
    </row>
    <row r="100" spans="1:8" x14ac:dyDescent="0.25">
      <c r="A100" s="1">
        <f t="shared" si="4"/>
        <v>38718</v>
      </c>
      <c r="B100" s="37">
        <f>IFERROR(INDEX([1]IC_br_Agro!$B:$B,MATCH($A100,[1]IC_br_Agro!$A:$A,0)),"")</f>
        <v>104.78</v>
      </c>
      <c r="C100" s="6">
        <f t="shared" si="5"/>
        <v>13.385997186451682</v>
      </c>
      <c r="D100" s="2">
        <f>INDEX(Meta!B:B,MATCH($A100,Meta!A:A,0))</f>
        <v>4.5</v>
      </c>
      <c r="E100" s="13">
        <v>0</v>
      </c>
      <c r="F100" s="2">
        <f t="shared" si="6"/>
        <v>13.385997186451682</v>
      </c>
      <c r="G100" s="34" t="str">
        <f>IFERROR(INDEX(BRL!$E:$E,MATCH('IC-Br Agro'!$A100,BRL!$A:$A,0)),"")</f>
        <v/>
      </c>
      <c r="H100" s="2" t="str">
        <f t="shared" si="7"/>
        <v/>
      </c>
    </row>
    <row r="101" spans="1:8" x14ac:dyDescent="0.25">
      <c r="A101" s="1">
        <f t="shared" si="4"/>
        <v>38749</v>
      </c>
      <c r="B101" s="37">
        <f>IFERROR(INDEX([1]IC_br_Agro!$B:$B,MATCH($A101,[1]IC_br_Agro!$A:$A,0)),"")</f>
        <v>101.56</v>
      </c>
      <c r="C101" s="6">
        <f t="shared" si="5"/>
        <v>10.367311454031736</v>
      </c>
      <c r="D101" s="2">
        <f>INDEX(Meta!B:B,MATCH($A101,Meta!A:A,0))</f>
        <v>4.5</v>
      </c>
      <c r="E101" s="13">
        <v>0</v>
      </c>
      <c r="F101" s="2">
        <f t="shared" si="6"/>
        <v>10.367311454031736</v>
      </c>
      <c r="G101" s="34" t="str">
        <f>IFERROR(INDEX(BRL!$E:$E,MATCH('IC-Br Agro'!$A101,BRL!$A:$A,0)),"")</f>
        <v/>
      </c>
      <c r="H101" s="2" t="str">
        <f t="shared" si="7"/>
        <v/>
      </c>
    </row>
    <row r="102" spans="1:8" x14ac:dyDescent="0.25">
      <c r="A102" s="1">
        <f t="shared" si="4"/>
        <v>38777</v>
      </c>
      <c r="B102" s="37">
        <f>IFERROR(INDEX([1]IC_br_Agro!$B:$B,MATCH($A102,[1]IC_br_Agro!$A:$A,0)),"")</f>
        <v>96.26</v>
      </c>
      <c r="C102" s="6">
        <f t="shared" si="5"/>
        <v>-3.7399999999999989</v>
      </c>
      <c r="D102" s="2">
        <f>INDEX(Meta!B:B,MATCH($A102,Meta!A:A,0))</f>
        <v>4.5</v>
      </c>
      <c r="E102" s="13">
        <v>0</v>
      </c>
      <c r="F102" s="2">
        <f t="shared" si="6"/>
        <v>-3.7399999999999989</v>
      </c>
      <c r="G102" s="34" t="str">
        <f>IFERROR(INDEX(BRL!$E:$E,MATCH('IC-Br Agro'!$A102,BRL!$A:$A,0)),"")</f>
        <v/>
      </c>
      <c r="H102" s="2" t="str">
        <f t="shared" si="7"/>
        <v/>
      </c>
    </row>
    <row r="103" spans="1:8" x14ac:dyDescent="0.25">
      <c r="A103" s="1">
        <f t="shared" si="4"/>
        <v>38808</v>
      </c>
      <c r="B103" s="37">
        <f>IFERROR(INDEX([1]IC_br_Agro!$B:$B,MATCH($A103,[1]IC_br_Agro!$A:$A,0)),"")</f>
        <v>95.82</v>
      </c>
      <c r="C103" s="6">
        <f t="shared" si="5"/>
        <v>-8.5512502385951539</v>
      </c>
      <c r="D103" s="2">
        <f>INDEX(Meta!B:B,MATCH($A103,Meta!A:A,0))</f>
        <v>4.5</v>
      </c>
      <c r="E103" s="13">
        <v>0</v>
      </c>
      <c r="F103" s="2">
        <f t="shared" si="6"/>
        <v>-8.5512502385951539</v>
      </c>
      <c r="G103" s="34" t="str">
        <f>IFERROR(INDEX(BRL!$E:$E,MATCH('IC-Br Agro'!$A103,BRL!$A:$A,0)),"")</f>
        <v/>
      </c>
      <c r="H103" s="2" t="str">
        <f t="shared" si="7"/>
        <v/>
      </c>
    </row>
    <row r="104" spans="1:8" x14ac:dyDescent="0.25">
      <c r="A104" s="1">
        <f t="shared" si="4"/>
        <v>38838</v>
      </c>
      <c r="B104" s="37">
        <f>IFERROR(INDEX([1]IC_br_Agro!$B:$B,MATCH($A104,[1]IC_br_Agro!$A:$A,0)),"")</f>
        <v>99.45</v>
      </c>
      <c r="C104" s="6">
        <f t="shared" si="5"/>
        <v>-2.0775896022055873</v>
      </c>
      <c r="D104" s="2">
        <f>INDEX(Meta!B:B,MATCH($A104,Meta!A:A,0))</f>
        <v>4.5</v>
      </c>
      <c r="E104" s="13">
        <v>0</v>
      </c>
      <c r="F104" s="2">
        <f t="shared" si="6"/>
        <v>-2.0775896022055873</v>
      </c>
      <c r="G104" s="34" t="str">
        <f>IFERROR(INDEX(BRL!$E:$E,MATCH('IC-Br Agro'!$A104,BRL!$A:$A,0)),"")</f>
        <v/>
      </c>
      <c r="H104" s="2" t="str">
        <f t="shared" si="7"/>
        <v/>
      </c>
    </row>
    <row r="105" spans="1:8" x14ac:dyDescent="0.25">
      <c r="A105" s="1">
        <f t="shared" si="4"/>
        <v>38869</v>
      </c>
      <c r="B105" s="37">
        <f>IFERROR(INDEX([1]IC_br_Agro!$B:$B,MATCH($A105,[1]IC_br_Agro!$A:$A,0)),"")</f>
        <v>101.78</v>
      </c>
      <c r="C105" s="6">
        <f t="shared" si="5"/>
        <v>5.7344691460627484</v>
      </c>
      <c r="D105" s="2">
        <f>INDEX(Meta!B:B,MATCH($A105,Meta!A:A,0))</f>
        <v>4.5</v>
      </c>
      <c r="E105" s="13">
        <v>0</v>
      </c>
      <c r="F105" s="2">
        <f t="shared" si="6"/>
        <v>5.7344691460627484</v>
      </c>
      <c r="G105" s="34" t="str">
        <f>IFERROR(INDEX(BRL!$E:$E,MATCH('IC-Br Agro'!$A105,BRL!$A:$A,0)),"")</f>
        <v/>
      </c>
      <c r="H105" s="2" t="str">
        <f t="shared" si="7"/>
        <v/>
      </c>
    </row>
    <row r="106" spans="1:8" x14ac:dyDescent="0.25">
      <c r="A106" s="1">
        <f t="shared" si="4"/>
        <v>38899</v>
      </c>
      <c r="B106" s="37">
        <f>IFERROR(INDEX([1]IC_br_Agro!$B:$B,MATCH($A106,[1]IC_br_Agro!$A:$A,0)),"")</f>
        <v>102.3</v>
      </c>
      <c r="C106" s="6">
        <f t="shared" si="5"/>
        <v>6.7626800250469632</v>
      </c>
      <c r="D106" s="2">
        <f>INDEX(Meta!B:B,MATCH($A106,Meta!A:A,0))</f>
        <v>4.5</v>
      </c>
      <c r="E106" s="13">
        <v>0</v>
      </c>
      <c r="F106" s="2">
        <f t="shared" si="6"/>
        <v>6.7626800250469632</v>
      </c>
      <c r="G106" s="34" t="str">
        <f>IFERROR(INDEX(BRL!$E:$E,MATCH('IC-Br Agro'!$A106,BRL!$A:$A,0)),"")</f>
        <v/>
      </c>
      <c r="H106" s="2" t="str">
        <f t="shared" si="7"/>
        <v/>
      </c>
    </row>
    <row r="107" spans="1:8" x14ac:dyDescent="0.25">
      <c r="A107" s="1">
        <f t="shared" si="4"/>
        <v>38930</v>
      </c>
      <c r="B107" s="37">
        <f>IFERROR(INDEX([1]IC_br_Agro!$B:$B,MATCH($A107,[1]IC_br_Agro!$A:$A,0)),"")</f>
        <v>97.67</v>
      </c>
      <c r="C107" s="6">
        <f t="shared" si="5"/>
        <v>-1.789844142785324</v>
      </c>
      <c r="D107" s="2">
        <f>INDEX(Meta!B:B,MATCH($A107,Meta!A:A,0))</f>
        <v>4.5</v>
      </c>
      <c r="E107" s="13">
        <v>0</v>
      </c>
      <c r="F107" s="2">
        <f t="shared" si="6"/>
        <v>-1.789844142785324</v>
      </c>
      <c r="G107" s="34" t="str">
        <f>IFERROR(INDEX(BRL!$E:$E,MATCH('IC-Br Agro'!$A107,BRL!$A:$A,0)),"")</f>
        <v/>
      </c>
      <c r="H107" s="2" t="str">
        <f t="shared" si="7"/>
        <v/>
      </c>
    </row>
    <row r="108" spans="1:8" x14ac:dyDescent="0.25">
      <c r="A108" s="1">
        <f t="shared" si="4"/>
        <v>38961</v>
      </c>
      <c r="B108" s="37">
        <f>IFERROR(INDEX([1]IC_br_Agro!$B:$B,MATCH($A108,[1]IC_br_Agro!$A:$A,0)),"")</f>
        <v>95.09</v>
      </c>
      <c r="C108" s="6">
        <f t="shared" si="5"/>
        <v>-6.5730005895067727</v>
      </c>
      <c r="D108" s="2">
        <f>INDEX(Meta!B:B,MATCH($A108,Meta!A:A,0))</f>
        <v>4.5</v>
      </c>
      <c r="E108" s="13">
        <v>0</v>
      </c>
      <c r="F108" s="2">
        <f t="shared" si="6"/>
        <v>-6.5730005895067727</v>
      </c>
      <c r="G108" s="34" t="str">
        <f>IFERROR(INDEX(BRL!$E:$E,MATCH('IC-Br Agro'!$A108,BRL!$A:$A,0)),"")</f>
        <v/>
      </c>
      <c r="H108" s="2" t="str">
        <f t="shared" si="7"/>
        <v/>
      </c>
    </row>
    <row r="109" spans="1:8" x14ac:dyDescent="0.25">
      <c r="A109" s="1">
        <f t="shared" si="4"/>
        <v>38991</v>
      </c>
      <c r="B109" s="37">
        <f>IFERROR(INDEX([1]IC_br_Agro!$B:$B,MATCH($A109,[1]IC_br_Agro!$A:$A,0)),"")</f>
        <v>95.15</v>
      </c>
      <c r="C109" s="6">
        <f t="shared" si="5"/>
        <v>-6.9892473118279508</v>
      </c>
      <c r="D109" s="2">
        <f>INDEX(Meta!B:B,MATCH($A109,Meta!A:A,0))</f>
        <v>4.5</v>
      </c>
      <c r="E109" s="13">
        <v>0</v>
      </c>
      <c r="F109" s="2">
        <f t="shared" si="6"/>
        <v>-6.9892473118279508</v>
      </c>
      <c r="G109" s="34" t="str">
        <f>IFERROR(INDEX(BRL!$E:$E,MATCH('IC-Br Agro'!$A109,BRL!$A:$A,0)),"")</f>
        <v/>
      </c>
      <c r="H109" s="2" t="str">
        <f t="shared" si="7"/>
        <v/>
      </c>
    </row>
    <row r="110" spans="1:8" x14ac:dyDescent="0.25">
      <c r="A110" s="1">
        <f t="shared" si="4"/>
        <v>39022</v>
      </c>
      <c r="B110" s="37">
        <f>IFERROR(INDEX([1]IC_br_Agro!$B:$B,MATCH($A110,[1]IC_br_Agro!$A:$A,0)),"")</f>
        <v>99.86</v>
      </c>
      <c r="C110" s="6">
        <f t="shared" si="5"/>
        <v>2.2422442920036811</v>
      </c>
      <c r="D110" s="2">
        <f>INDEX(Meta!B:B,MATCH($A110,Meta!A:A,0))</f>
        <v>4.5</v>
      </c>
      <c r="E110" s="13">
        <v>0</v>
      </c>
      <c r="F110" s="2">
        <f t="shared" si="6"/>
        <v>2.2422442920036811</v>
      </c>
      <c r="G110" s="34" t="str">
        <f>IFERROR(INDEX(BRL!$E:$E,MATCH('IC-Br Agro'!$A110,BRL!$A:$A,0)),"")</f>
        <v/>
      </c>
      <c r="H110" s="2" t="str">
        <f t="shared" si="7"/>
        <v/>
      </c>
    </row>
    <row r="111" spans="1:8" x14ac:dyDescent="0.25">
      <c r="A111" s="1">
        <f t="shared" si="4"/>
        <v>39052</v>
      </c>
      <c r="B111" s="37">
        <f>IFERROR(INDEX([1]IC_br_Agro!$B:$B,MATCH($A111,[1]IC_br_Agro!$A:$A,0)),"")</f>
        <v>100.71</v>
      </c>
      <c r="C111" s="6">
        <f t="shared" si="5"/>
        <v>5.910190345988009</v>
      </c>
      <c r="D111" s="2">
        <f>INDEX(Meta!B:B,MATCH($A111,Meta!A:A,0))</f>
        <v>4.5</v>
      </c>
      <c r="E111" s="13">
        <v>0</v>
      </c>
      <c r="F111" s="2">
        <f t="shared" si="6"/>
        <v>5.910190345988009</v>
      </c>
      <c r="G111" s="34" t="str">
        <f>IFERROR(INDEX(BRL!$E:$E,MATCH('IC-Br Agro'!$A111,BRL!$A:$A,0)),"")</f>
        <v/>
      </c>
      <c r="H111" s="2" t="str">
        <f t="shared" si="7"/>
        <v/>
      </c>
    </row>
    <row r="112" spans="1:8" x14ac:dyDescent="0.25">
      <c r="A112" s="1">
        <f t="shared" si="4"/>
        <v>39083</v>
      </c>
      <c r="B112" s="37">
        <f>IFERROR(INDEX([1]IC_br_Agro!$B:$B,MATCH($A112,[1]IC_br_Agro!$A:$A,0)),"")</f>
        <v>100.51</v>
      </c>
      <c r="C112" s="6">
        <f t="shared" si="5"/>
        <v>5.6332107199159154</v>
      </c>
      <c r="D112" s="2">
        <f>INDEX(Meta!B:B,MATCH($A112,Meta!A:A,0))</f>
        <v>4.5</v>
      </c>
      <c r="E112" s="13">
        <v>0</v>
      </c>
      <c r="F112" s="2">
        <f t="shared" si="6"/>
        <v>5.6332107199159154</v>
      </c>
      <c r="G112" s="34" t="str">
        <f>IFERROR(INDEX(BRL!$E:$E,MATCH('IC-Br Agro'!$A112,BRL!$A:$A,0)),"")</f>
        <v/>
      </c>
      <c r="H112" s="2" t="str">
        <f t="shared" si="7"/>
        <v/>
      </c>
    </row>
    <row r="113" spans="1:8" x14ac:dyDescent="0.25">
      <c r="A113" s="1">
        <f t="shared" si="4"/>
        <v>39114</v>
      </c>
      <c r="B113" s="37">
        <f>IFERROR(INDEX([1]IC_br_Agro!$B:$B,MATCH($A113,[1]IC_br_Agro!$A:$A,0)),"")</f>
        <v>98.85</v>
      </c>
      <c r="C113" s="6">
        <f t="shared" si="5"/>
        <v>-1.0114159823753299</v>
      </c>
      <c r="D113" s="2">
        <f>INDEX(Meta!B:B,MATCH($A113,Meta!A:A,0))</f>
        <v>4.5</v>
      </c>
      <c r="E113" s="13">
        <v>0</v>
      </c>
      <c r="F113" s="2">
        <f t="shared" si="6"/>
        <v>-1.0114159823753299</v>
      </c>
      <c r="G113" s="34" t="str">
        <f>IFERROR(INDEX(BRL!$E:$E,MATCH('IC-Br Agro'!$A113,BRL!$A:$A,0)),"")</f>
        <v/>
      </c>
      <c r="H113" s="2" t="str">
        <f t="shared" si="7"/>
        <v/>
      </c>
    </row>
    <row r="114" spans="1:8" x14ac:dyDescent="0.25">
      <c r="A114" s="1">
        <f t="shared" si="4"/>
        <v>39142</v>
      </c>
      <c r="B114" s="37">
        <f>IFERROR(INDEX([1]IC_br_Agro!$B:$B,MATCH($A114,[1]IC_br_Agro!$A:$A,0)),"")</f>
        <v>98.29</v>
      </c>
      <c r="C114" s="6">
        <f t="shared" si="5"/>
        <v>-2.4029391321616411</v>
      </c>
      <c r="D114" s="2">
        <f>INDEX(Meta!B:B,MATCH($A114,Meta!A:A,0))</f>
        <v>4.5</v>
      </c>
      <c r="E114" s="13">
        <v>0</v>
      </c>
      <c r="F114" s="2">
        <f t="shared" si="6"/>
        <v>-2.4029391321616411</v>
      </c>
      <c r="G114" s="34" t="str">
        <f>IFERROR(INDEX(BRL!$E:$E,MATCH('IC-Br Agro'!$A114,BRL!$A:$A,0)),"")</f>
        <v/>
      </c>
      <c r="H114" s="2" t="str">
        <f t="shared" si="7"/>
        <v/>
      </c>
    </row>
    <row r="115" spans="1:8" x14ac:dyDescent="0.25">
      <c r="A115" s="1">
        <f t="shared" si="4"/>
        <v>39173</v>
      </c>
      <c r="B115" s="37">
        <f>IFERROR(INDEX([1]IC_br_Agro!$B:$B,MATCH($A115,[1]IC_br_Agro!$A:$A,0)),"")</f>
        <v>92.61</v>
      </c>
      <c r="C115" s="6">
        <f t="shared" si="5"/>
        <v>-7.8599144363744937</v>
      </c>
      <c r="D115" s="2">
        <f>INDEX(Meta!B:B,MATCH($A115,Meta!A:A,0))</f>
        <v>4.5</v>
      </c>
      <c r="E115" s="13">
        <v>0</v>
      </c>
      <c r="F115" s="2">
        <f t="shared" si="6"/>
        <v>-7.8599144363744937</v>
      </c>
      <c r="G115" s="34" t="str">
        <f>IFERROR(INDEX(BRL!$E:$E,MATCH('IC-Br Agro'!$A115,BRL!$A:$A,0)),"")</f>
        <v/>
      </c>
      <c r="H115" s="2" t="str">
        <f t="shared" si="7"/>
        <v/>
      </c>
    </row>
    <row r="116" spans="1:8" x14ac:dyDescent="0.25">
      <c r="A116" s="1">
        <f t="shared" si="4"/>
        <v>39203</v>
      </c>
      <c r="B116" s="37">
        <f>IFERROR(INDEX([1]IC_br_Agro!$B:$B,MATCH($A116,[1]IC_br_Agro!$A:$A,0)),"")</f>
        <v>89.54</v>
      </c>
      <c r="C116" s="6">
        <f t="shared" si="5"/>
        <v>-9.4183105715730733</v>
      </c>
      <c r="D116" s="2">
        <f>INDEX(Meta!B:B,MATCH($A116,Meta!A:A,0))</f>
        <v>4.5</v>
      </c>
      <c r="E116" s="13">
        <v>0</v>
      </c>
      <c r="F116" s="2">
        <f t="shared" si="6"/>
        <v>-9.4183105715730733</v>
      </c>
      <c r="G116" s="34" t="str">
        <f>IFERROR(INDEX(BRL!$E:$E,MATCH('IC-Br Agro'!$A116,BRL!$A:$A,0)),"")</f>
        <v/>
      </c>
      <c r="H116" s="2" t="str">
        <f t="shared" si="7"/>
        <v/>
      </c>
    </row>
    <row r="117" spans="1:8" x14ac:dyDescent="0.25">
      <c r="A117" s="1">
        <f t="shared" si="4"/>
        <v>39234</v>
      </c>
      <c r="B117" s="37">
        <f>IFERROR(INDEX([1]IC_br_Agro!$B:$B,MATCH($A117,[1]IC_br_Agro!$A:$A,0)),"")</f>
        <v>87.96</v>
      </c>
      <c r="C117" s="6">
        <f t="shared" si="5"/>
        <v>-10.509716146098292</v>
      </c>
      <c r="D117" s="2">
        <f>INDEX(Meta!B:B,MATCH($A117,Meta!A:A,0))</f>
        <v>4.5</v>
      </c>
      <c r="E117" s="13">
        <v>0</v>
      </c>
      <c r="F117" s="2">
        <f t="shared" si="6"/>
        <v>-10.509716146098292</v>
      </c>
      <c r="G117" s="34" t="str">
        <f>IFERROR(INDEX(BRL!$E:$E,MATCH('IC-Br Agro'!$A117,BRL!$A:$A,0)),"")</f>
        <v/>
      </c>
      <c r="H117" s="2" t="str">
        <f t="shared" si="7"/>
        <v/>
      </c>
    </row>
    <row r="118" spans="1:8" x14ac:dyDescent="0.25">
      <c r="A118" s="1">
        <f t="shared" si="4"/>
        <v>39264</v>
      </c>
      <c r="B118" s="37">
        <f>IFERROR(INDEX([1]IC_br_Agro!$B:$B,MATCH($A118,[1]IC_br_Agro!$A:$A,0)),"")</f>
        <v>88.33</v>
      </c>
      <c r="C118" s="6">
        <f t="shared" si="5"/>
        <v>-4.6215311521433993</v>
      </c>
      <c r="D118" s="2">
        <f>INDEX(Meta!B:B,MATCH($A118,Meta!A:A,0))</f>
        <v>4.5</v>
      </c>
      <c r="E118" s="13">
        <v>0</v>
      </c>
      <c r="F118" s="2">
        <f t="shared" si="6"/>
        <v>-4.6215311521433993</v>
      </c>
      <c r="G118" s="34" t="str">
        <f>IFERROR(INDEX(BRL!$E:$E,MATCH('IC-Br Agro'!$A118,BRL!$A:$A,0)),"")</f>
        <v/>
      </c>
      <c r="H118" s="2" t="str">
        <f t="shared" si="7"/>
        <v/>
      </c>
    </row>
    <row r="119" spans="1:8" x14ac:dyDescent="0.25">
      <c r="A119" s="1">
        <f t="shared" si="4"/>
        <v>39295</v>
      </c>
      <c r="B119" s="37">
        <f>IFERROR(INDEX([1]IC_br_Agro!$B:$B,MATCH($A119,[1]IC_br_Agro!$A:$A,0)),"")</f>
        <v>91.72</v>
      </c>
      <c r="C119" s="6">
        <f t="shared" si="5"/>
        <v>2.4346660710296897</v>
      </c>
      <c r="D119" s="2">
        <f>INDEX(Meta!B:B,MATCH($A119,Meta!A:A,0))</f>
        <v>4.5</v>
      </c>
      <c r="E119" s="13">
        <v>0</v>
      </c>
      <c r="F119" s="2">
        <f t="shared" si="6"/>
        <v>2.4346660710296897</v>
      </c>
      <c r="G119" s="34" t="str">
        <f>IFERROR(INDEX(BRL!$E:$E,MATCH('IC-Br Agro'!$A119,BRL!$A:$A,0)),"")</f>
        <v/>
      </c>
      <c r="H119" s="2" t="str">
        <f t="shared" si="7"/>
        <v/>
      </c>
    </row>
    <row r="120" spans="1:8" x14ac:dyDescent="0.25">
      <c r="A120" s="1">
        <f t="shared" si="4"/>
        <v>39326</v>
      </c>
      <c r="B120" s="37">
        <f>IFERROR(INDEX([1]IC_br_Agro!$B:$B,MATCH($A120,[1]IC_br_Agro!$A:$A,0)),"")</f>
        <v>92.83</v>
      </c>
      <c r="C120" s="6">
        <f t="shared" si="5"/>
        <v>5.5366075488858524</v>
      </c>
      <c r="D120" s="2">
        <f>INDEX(Meta!B:B,MATCH($A120,Meta!A:A,0))</f>
        <v>4.5</v>
      </c>
      <c r="E120" s="13">
        <v>0</v>
      </c>
      <c r="F120" s="2">
        <f t="shared" si="6"/>
        <v>5.5366075488858524</v>
      </c>
      <c r="G120" s="34" t="str">
        <f>IFERROR(INDEX(BRL!$E:$E,MATCH('IC-Br Agro'!$A120,BRL!$A:$A,0)),"")</f>
        <v/>
      </c>
      <c r="H120" s="2" t="str">
        <f t="shared" si="7"/>
        <v/>
      </c>
    </row>
    <row r="121" spans="1:8" x14ac:dyDescent="0.25">
      <c r="A121" s="1">
        <f t="shared" si="4"/>
        <v>39356</v>
      </c>
      <c r="B121" s="37">
        <f>IFERROR(INDEX([1]IC_br_Agro!$B:$B,MATCH($A121,[1]IC_br_Agro!$A:$A,0)),"")</f>
        <v>89.37</v>
      </c>
      <c r="C121" s="6">
        <f t="shared" si="5"/>
        <v>1.177402920864945</v>
      </c>
      <c r="D121" s="2">
        <f>INDEX(Meta!B:B,MATCH($A121,Meta!A:A,0))</f>
        <v>4.5</v>
      </c>
      <c r="E121" s="13">
        <v>0</v>
      </c>
      <c r="F121" s="2">
        <f t="shared" si="6"/>
        <v>1.177402920864945</v>
      </c>
      <c r="G121" s="34" t="str">
        <f>IFERROR(INDEX(BRL!$E:$E,MATCH('IC-Br Agro'!$A121,BRL!$A:$A,0)),"")</f>
        <v/>
      </c>
      <c r="H121" s="2" t="str">
        <f t="shared" si="7"/>
        <v/>
      </c>
    </row>
    <row r="122" spans="1:8" x14ac:dyDescent="0.25">
      <c r="A122" s="1">
        <f t="shared" si="4"/>
        <v>39387</v>
      </c>
      <c r="B122" s="37">
        <f>IFERROR(INDEX([1]IC_br_Agro!$B:$B,MATCH($A122,[1]IC_br_Agro!$A:$A,0)),"")</f>
        <v>89.62</v>
      </c>
      <c r="C122" s="6">
        <f t="shared" si="5"/>
        <v>-2.2895769733972893</v>
      </c>
      <c r="D122" s="2">
        <f>INDEX(Meta!B:B,MATCH($A122,Meta!A:A,0))</f>
        <v>4.5</v>
      </c>
      <c r="E122" s="13">
        <v>0</v>
      </c>
      <c r="F122" s="2">
        <f t="shared" si="6"/>
        <v>-2.2895769733972893</v>
      </c>
      <c r="G122" s="34" t="str">
        <f>IFERROR(INDEX(BRL!$E:$E,MATCH('IC-Br Agro'!$A122,BRL!$A:$A,0)),"")</f>
        <v/>
      </c>
      <c r="H122" s="2" t="str">
        <f t="shared" si="7"/>
        <v/>
      </c>
    </row>
    <row r="123" spans="1:8" x14ac:dyDescent="0.25">
      <c r="A123" s="1">
        <f t="shared" si="4"/>
        <v>39417</v>
      </c>
      <c r="B123" s="37">
        <f>IFERROR(INDEX([1]IC_br_Agro!$B:$B,MATCH($A123,[1]IC_br_Agro!$A:$A,0)),"")</f>
        <v>93.98</v>
      </c>
      <c r="C123" s="6">
        <f t="shared" si="5"/>
        <v>1.2388236561456489</v>
      </c>
      <c r="D123" s="2">
        <f>INDEX(Meta!B:B,MATCH($A123,Meta!A:A,0))</f>
        <v>4.5</v>
      </c>
      <c r="E123" s="13">
        <v>0</v>
      </c>
      <c r="F123" s="2">
        <f t="shared" si="6"/>
        <v>1.2388236561456489</v>
      </c>
      <c r="G123" s="34" t="str">
        <f>IFERROR(INDEX(BRL!$E:$E,MATCH('IC-Br Agro'!$A123,BRL!$A:$A,0)),"")</f>
        <v/>
      </c>
      <c r="H123" s="2" t="str">
        <f t="shared" si="7"/>
        <v/>
      </c>
    </row>
    <row r="124" spans="1:8" x14ac:dyDescent="0.25">
      <c r="A124" s="1">
        <f t="shared" si="4"/>
        <v>39448</v>
      </c>
      <c r="B124" s="37">
        <f>IFERROR(INDEX([1]IC_br_Agro!$B:$B,MATCH($A124,[1]IC_br_Agro!$A:$A,0)),"")</f>
        <v>98.05</v>
      </c>
      <c r="C124" s="6">
        <f t="shared" si="5"/>
        <v>9.712431464697314</v>
      </c>
      <c r="D124" s="2">
        <f>INDEX(Meta!B:B,MATCH($A124,Meta!A:A,0))</f>
        <v>4.5</v>
      </c>
      <c r="E124" s="13">
        <v>0</v>
      </c>
      <c r="F124" s="2">
        <f t="shared" si="6"/>
        <v>9.712431464697314</v>
      </c>
      <c r="G124" s="34" t="str">
        <f>IFERROR(INDEX(BRL!$E:$E,MATCH('IC-Br Agro'!$A124,BRL!$A:$A,0)),"")</f>
        <v/>
      </c>
      <c r="H124" s="2" t="str">
        <f t="shared" si="7"/>
        <v/>
      </c>
    </row>
    <row r="125" spans="1:8" x14ac:dyDescent="0.25">
      <c r="A125" s="1">
        <f t="shared" si="4"/>
        <v>39479</v>
      </c>
      <c r="B125" s="37">
        <f>IFERROR(INDEX([1]IC_br_Agro!$B:$B,MATCH($A125,[1]IC_br_Agro!$A:$A,0)),"")</f>
        <v>102.18</v>
      </c>
      <c r="C125" s="6">
        <f t="shared" si="5"/>
        <v>14.014728855166258</v>
      </c>
      <c r="D125" s="2">
        <f>INDEX(Meta!B:B,MATCH($A125,Meta!A:A,0))</f>
        <v>4.5</v>
      </c>
      <c r="E125" s="13">
        <v>0</v>
      </c>
      <c r="F125" s="2">
        <f t="shared" si="6"/>
        <v>14.014728855166258</v>
      </c>
      <c r="G125" s="34" t="str">
        <f>IFERROR(INDEX(BRL!$E:$E,MATCH('IC-Br Agro'!$A125,BRL!$A:$A,0)),"")</f>
        <v/>
      </c>
      <c r="H125" s="2" t="str">
        <f t="shared" si="7"/>
        <v/>
      </c>
    </row>
    <row r="126" spans="1:8" x14ac:dyDescent="0.25">
      <c r="A126" s="1">
        <f t="shared" si="4"/>
        <v>39508</v>
      </c>
      <c r="B126" s="37">
        <f>IFERROR(INDEX([1]IC_br_Agro!$B:$B,MATCH($A126,[1]IC_br_Agro!$A:$A,0)),"")</f>
        <v>102.15</v>
      </c>
      <c r="C126" s="6">
        <f t="shared" si="5"/>
        <v>8.6933390082996489</v>
      </c>
      <c r="D126" s="2">
        <f>INDEX(Meta!B:B,MATCH($A126,Meta!A:A,0))</f>
        <v>4.5</v>
      </c>
      <c r="E126" s="13">
        <v>0</v>
      </c>
      <c r="F126" s="2">
        <f t="shared" si="6"/>
        <v>8.6933390082996489</v>
      </c>
      <c r="G126" s="34" t="str">
        <f>IFERROR(INDEX(BRL!$E:$E,MATCH('IC-Br Agro'!$A126,BRL!$A:$A,0)),"")</f>
        <v/>
      </c>
      <c r="H126" s="2" t="str">
        <f t="shared" si="7"/>
        <v/>
      </c>
    </row>
    <row r="127" spans="1:8" x14ac:dyDescent="0.25">
      <c r="A127" s="1">
        <f t="shared" si="4"/>
        <v>39539</v>
      </c>
      <c r="B127" s="37">
        <f>IFERROR(INDEX([1]IC_br_Agro!$B:$B,MATCH($A127,[1]IC_br_Agro!$A:$A,0)),"")</f>
        <v>100.4</v>
      </c>
      <c r="C127" s="6">
        <f t="shared" si="5"/>
        <v>2.3967363590005286</v>
      </c>
      <c r="D127" s="2">
        <f>INDEX(Meta!B:B,MATCH($A127,Meta!A:A,0))</f>
        <v>4.5</v>
      </c>
      <c r="E127" s="13">
        <v>0</v>
      </c>
      <c r="F127" s="2">
        <f t="shared" si="6"/>
        <v>2.3967363590005286</v>
      </c>
      <c r="G127" s="34" t="str">
        <f>IFERROR(INDEX(BRL!$E:$E,MATCH('IC-Br Agro'!$A127,BRL!$A:$A,0)),"")</f>
        <v/>
      </c>
      <c r="H127" s="2" t="str">
        <f t="shared" si="7"/>
        <v/>
      </c>
    </row>
    <row r="128" spans="1:8" x14ac:dyDescent="0.25">
      <c r="A128" s="1">
        <f t="shared" si="4"/>
        <v>39569</v>
      </c>
      <c r="B128" s="37">
        <f>IFERROR(INDEX([1]IC_br_Agro!$B:$B,MATCH($A128,[1]IC_br_Agro!$A:$A,0)),"")</f>
        <v>99.51</v>
      </c>
      <c r="C128" s="6">
        <f t="shared" si="5"/>
        <v>-2.613035819142695</v>
      </c>
      <c r="D128" s="2">
        <f>INDEX(Meta!B:B,MATCH($A128,Meta!A:A,0))</f>
        <v>4.5</v>
      </c>
      <c r="E128" s="13">
        <v>0</v>
      </c>
      <c r="F128" s="2">
        <f t="shared" si="6"/>
        <v>-2.613035819142695</v>
      </c>
      <c r="G128" s="34" t="str">
        <f>IFERROR(INDEX(BRL!$E:$E,MATCH('IC-Br Agro'!$A128,BRL!$A:$A,0)),"")</f>
        <v/>
      </c>
      <c r="H128" s="2" t="str">
        <f t="shared" si="7"/>
        <v/>
      </c>
    </row>
    <row r="129" spans="1:8" x14ac:dyDescent="0.25">
      <c r="A129" s="1">
        <f t="shared" si="4"/>
        <v>39600</v>
      </c>
      <c r="B129" s="37">
        <f>IFERROR(INDEX([1]IC_br_Agro!$B:$B,MATCH($A129,[1]IC_br_Agro!$A:$A,0)),"")</f>
        <v>101.57</v>
      </c>
      <c r="C129" s="6">
        <f t="shared" si="5"/>
        <v>-0.56779246206559719</v>
      </c>
      <c r="D129" s="2">
        <f>INDEX(Meta!B:B,MATCH($A129,Meta!A:A,0))</f>
        <v>4.5</v>
      </c>
      <c r="E129" s="13">
        <v>0</v>
      </c>
      <c r="F129" s="2">
        <f t="shared" si="6"/>
        <v>-0.56779246206559719</v>
      </c>
      <c r="G129" s="34" t="str">
        <f>IFERROR(INDEX(BRL!$E:$E,MATCH('IC-Br Agro'!$A129,BRL!$A:$A,0)),"")</f>
        <v/>
      </c>
      <c r="H129" s="2" t="str">
        <f t="shared" si="7"/>
        <v/>
      </c>
    </row>
    <row r="130" spans="1:8" x14ac:dyDescent="0.25">
      <c r="A130" s="1">
        <f t="shared" si="4"/>
        <v>39630</v>
      </c>
      <c r="B130" s="37">
        <f>IFERROR(INDEX([1]IC_br_Agro!$B:$B,MATCH($A130,[1]IC_br_Agro!$A:$A,0)),"")</f>
        <v>100.35</v>
      </c>
      <c r="C130" s="6">
        <f t="shared" si="5"/>
        <v>-4.9800796812760062E-2</v>
      </c>
      <c r="D130" s="2">
        <f>INDEX(Meta!B:B,MATCH($A130,Meta!A:A,0))</f>
        <v>4.5</v>
      </c>
      <c r="E130" s="13">
        <v>0</v>
      </c>
      <c r="F130" s="2">
        <f t="shared" si="6"/>
        <v>-4.9800796812760062E-2</v>
      </c>
      <c r="G130" s="34" t="str">
        <f>IFERROR(INDEX(BRL!$E:$E,MATCH('IC-Br Agro'!$A130,BRL!$A:$A,0)),"")</f>
        <v/>
      </c>
      <c r="H130" s="2" t="str">
        <f t="shared" si="7"/>
        <v/>
      </c>
    </row>
    <row r="131" spans="1:8" x14ac:dyDescent="0.25">
      <c r="A131" s="1">
        <f t="shared" si="4"/>
        <v>39661</v>
      </c>
      <c r="B131" s="37">
        <f>IFERROR(INDEX([1]IC_br_Agro!$B:$B,MATCH($A131,[1]IC_br_Agro!$A:$A,0)),"")</f>
        <v>95.88</v>
      </c>
      <c r="C131" s="6">
        <f t="shared" si="5"/>
        <v>-3.6478745854688022</v>
      </c>
      <c r="D131" s="2">
        <f>INDEX(Meta!B:B,MATCH($A131,Meta!A:A,0))</f>
        <v>4.5</v>
      </c>
      <c r="E131" s="13">
        <v>0</v>
      </c>
      <c r="F131" s="2">
        <f t="shared" si="6"/>
        <v>-3.6478745854688022</v>
      </c>
      <c r="G131" s="34" t="str">
        <f>IFERROR(INDEX(BRL!$E:$E,MATCH('IC-Br Agro'!$A131,BRL!$A:$A,0)),"")</f>
        <v/>
      </c>
      <c r="H131" s="2" t="str">
        <f t="shared" si="7"/>
        <v/>
      </c>
    </row>
    <row r="132" spans="1:8" x14ac:dyDescent="0.25">
      <c r="A132" s="1">
        <f t="shared" si="4"/>
        <v>39692</v>
      </c>
      <c r="B132" s="37">
        <f>IFERROR(INDEX([1]IC_br_Agro!$B:$B,MATCH($A132,[1]IC_br_Agro!$A:$A,0)),"")</f>
        <v>102.73</v>
      </c>
      <c r="C132" s="6">
        <f t="shared" si="5"/>
        <v>1.142069508713206</v>
      </c>
      <c r="D132" s="2">
        <f>INDEX(Meta!B:B,MATCH($A132,Meta!A:A,0))</f>
        <v>4.5</v>
      </c>
      <c r="E132" s="13">
        <v>0</v>
      </c>
      <c r="F132" s="2">
        <f t="shared" si="6"/>
        <v>1.142069508713206</v>
      </c>
      <c r="G132" s="34" t="str">
        <f>IFERROR(INDEX(BRL!$E:$E,MATCH('IC-Br Agro'!$A132,BRL!$A:$A,0)),"")</f>
        <v/>
      </c>
      <c r="H132" s="2" t="str">
        <f t="shared" si="7"/>
        <v/>
      </c>
    </row>
    <row r="133" spans="1:8" x14ac:dyDescent="0.25">
      <c r="A133" s="1">
        <f t="shared" si="4"/>
        <v>39722</v>
      </c>
      <c r="B133" s="37">
        <f>IFERROR(INDEX([1]IC_br_Agro!$B:$B,MATCH($A133,[1]IC_br_Agro!$A:$A,0)),"")</f>
        <v>104.17</v>
      </c>
      <c r="C133" s="6">
        <f t="shared" si="5"/>
        <v>3.8066766317887524</v>
      </c>
      <c r="D133" s="2">
        <f>INDEX(Meta!B:B,MATCH($A133,Meta!A:A,0))</f>
        <v>4.5</v>
      </c>
      <c r="E133" s="13">
        <v>0</v>
      </c>
      <c r="F133" s="2">
        <f t="shared" si="6"/>
        <v>3.8066766317887524</v>
      </c>
      <c r="G133" s="34" t="str">
        <f>IFERROR(INDEX(BRL!$E:$E,MATCH('IC-Br Agro'!$A133,BRL!$A:$A,0)),"")</f>
        <v/>
      </c>
      <c r="H133" s="2" t="str">
        <f t="shared" si="7"/>
        <v/>
      </c>
    </row>
    <row r="134" spans="1:8" x14ac:dyDescent="0.25">
      <c r="A134" s="1">
        <f t="shared" ref="A134:A197" si="8">EDATE(A133,1)</f>
        <v>39753</v>
      </c>
      <c r="B134" s="37">
        <f>IFERROR(INDEX([1]IC_br_Agro!$B:$B,MATCH($A134,[1]IC_br_Agro!$A:$A,0)),"")</f>
        <v>101.91</v>
      </c>
      <c r="C134" s="6">
        <f t="shared" si="5"/>
        <v>6.2891113892365569</v>
      </c>
      <c r="D134" s="2">
        <f>INDEX(Meta!B:B,MATCH($A134,Meta!A:A,0))</f>
        <v>4.5</v>
      </c>
      <c r="E134" s="13">
        <v>0</v>
      </c>
      <c r="F134" s="2">
        <f t="shared" si="6"/>
        <v>6.2891113892365569</v>
      </c>
      <c r="G134" s="34" t="str">
        <f>IFERROR(INDEX(BRL!$E:$E,MATCH('IC-Br Agro'!$A134,BRL!$A:$A,0)),"")</f>
        <v/>
      </c>
      <c r="H134" s="2" t="str">
        <f t="shared" si="7"/>
        <v/>
      </c>
    </row>
    <row r="135" spans="1:8" x14ac:dyDescent="0.25">
      <c r="A135" s="1">
        <f t="shared" si="8"/>
        <v>39783</v>
      </c>
      <c r="B135" s="37">
        <f>IFERROR(INDEX([1]IC_br_Agro!$B:$B,MATCH($A135,[1]IC_br_Agro!$A:$A,0)),"")</f>
        <v>105.39</v>
      </c>
      <c r="C135" s="6">
        <f t="shared" si="5"/>
        <v>2.5893117881826022</v>
      </c>
      <c r="D135" s="2">
        <f>INDEX(Meta!B:B,MATCH($A135,Meta!A:A,0))</f>
        <v>4.5</v>
      </c>
      <c r="E135" s="13">
        <v>0</v>
      </c>
      <c r="F135" s="2">
        <f t="shared" si="6"/>
        <v>2.5893117881826022</v>
      </c>
      <c r="G135" s="34" t="str">
        <f>IFERROR(INDEX(BRL!$E:$E,MATCH('IC-Br Agro'!$A135,BRL!$A:$A,0)),"")</f>
        <v/>
      </c>
      <c r="H135" s="2" t="str">
        <f t="shared" si="7"/>
        <v/>
      </c>
    </row>
    <row r="136" spans="1:8" x14ac:dyDescent="0.25">
      <c r="A136" s="1">
        <f t="shared" si="8"/>
        <v>39814</v>
      </c>
      <c r="B136" s="37">
        <f>IFERROR(INDEX([1]IC_br_Agro!$B:$B,MATCH($A136,[1]IC_br_Agro!$A:$A,0)),"")</f>
        <v>106.54</v>
      </c>
      <c r="C136" s="6">
        <f t="shared" ref="C136:C199" si="9">IFERROR(100*(B136/B133-1),"")</f>
        <v>2.275127195929727</v>
      </c>
      <c r="D136" s="2">
        <f>INDEX(Meta!B:B,MATCH($A136,Meta!A:A,0))</f>
        <v>4.5</v>
      </c>
      <c r="E136" s="13">
        <v>0</v>
      </c>
      <c r="F136" s="2">
        <f t="shared" si="6"/>
        <v>2.275127195929727</v>
      </c>
      <c r="G136" s="34" t="str">
        <f>IFERROR(INDEX(BRL!$E:$E,MATCH('IC-Br Agro'!$A136,BRL!$A:$A,0)),"")</f>
        <v/>
      </c>
      <c r="H136" s="2" t="str">
        <f t="shared" si="7"/>
        <v/>
      </c>
    </row>
    <row r="137" spans="1:8" x14ac:dyDescent="0.25">
      <c r="A137" s="1">
        <f t="shared" si="8"/>
        <v>39845</v>
      </c>
      <c r="B137" s="37">
        <f>IFERROR(INDEX([1]IC_br_Agro!$B:$B,MATCH($A137,[1]IC_br_Agro!$A:$A,0)),"")</f>
        <v>103.6</v>
      </c>
      <c r="C137" s="6">
        <f t="shared" si="9"/>
        <v>1.6583259738985445</v>
      </c>
      <c r="D137" s="2">
        <f>INDEX(Meta!B:B,MATCH($A137,Meta!A:A,0))</f>
        <v>4.5</v>
      </c>
      <c r="E137" s="13">
        <v>0</v>
      </c>
      <c r="F137" s="2">
        <f t="shared" si="6"/>
        <v>1.6583259738985445</v>
      </c>
      <c r="G137" s="34" t="str">
        <f>IFERROR(INDEX(BRL!$E:$E,MATCH('IC-Br Agro'!$A137,BRL!$A:$A,0)),"")</f>
        <v/>
      </c>
      <c r="H137" s="2" t="str">
        <f t="shared" si="7"/>
        <v/>
      </c>
    </row>
    <row r="138" spans="1:8" x14ac:dyDescent="0.25">
      <c r="A138" s="1">
        <f t="shared" si="8"/>
        <v>39873</v>
      </c>
      <c r="B138" s="37">
        <f>IFERROR(INDEX([1]IC_br_Agro!$B:$B,MATCH($A138,[1]IC_br_Agro!$A:$A,0)),"")</f>
        <v>101.46</v>
      </c>
      <c r="C138" s="6">
        <f t="shared" si="9"/>
        <v>-3.7290065471107359</v>
      </c>
      <c r="D138" s="2">
        <f>INDEX(Meta!B:B,MATCH($A138,Meta!A:A,0))</f>
        <v>4.5</v>
      </c>
      <c r="E138" s="13">
        <v>0</v>
      </c>
      <c r="F138" s="2">
        <f t="shared" si="6"/>
        <v>-3.7290065471107359</v>
      </c>
      <c r="G138" s="34" t="str">
        <f>IFERROR(INDEX(BRL!$E:$E,MATCH('IC-Br Agro'!$A138,BRL!$A:$A,0)),"")</f>
        <v/>
      </c>
      <c r="H138" s="2" t="str">
        <f t="shared" si="7"/>
        <v/>
      </c>
    </row>
    <row r="139" spans="1:8" x14ac:dyDescent="0.25">
      <c r="A139" s="1">
        <f t="shared" si="8"/>
        <v>39904</v>
      </c>
      <c r="B139" s="37">
        <f>IFERROR(INDEX([1]IC_br_Agro!$B:$B,MATCH($A139,[1]IC_br_Agro!$A:$A,0)),"")</f>
        <v>101.47</v>
      </c>
      <c r="C139" s="6">
        <f t="shared" si="9"/>
        <v>-4.7587760465552904</v>
      </c>
      <c r="D139" s="2">
        <f>INDEX(Meta!B:B,MATCH($A139,Meta!A:A,0))</f>
        <v>4.5</v>
      </c>
      <c r="E139" s="13">
        <v>0</v>
      </c>
      <c r="F139" s="2">
        <f t="shared" si="6"/>
        <v>-4.7587760465552904</v>
      </c>
      <c r="G139" s="34" t="str">
        <f>IFERROR(INDEX(BRL!$E:$E,MATCH('IC-Br Agro'!$A139,BRL!$A:$A,0)),"")</f>
        <v/>
      </c>
      <c r="H139" s="2" t="str">
        <f t="shared" si="7"/>
        <v/>
      </c>
    </row>
    <row r="140" spans="1:8" x14ac:dyDescent="0.25">
      <c r="A140" s="1">
        <f t="shared" si="8"/>
        <v>39934</v>
      </c>
      <c r="B140" s="37">
        <f>IFERROR(INDEX([1]IC_br_Agro!$B:$B,MATCH($A140,[1]IC_br_Agro!$A:$A,0)),"")</f>
        <v>101.02</v>
      </c>
      <c r="C140" s="6">
        <f t="shared" si="9"/>
        <v>-2.4903474903474887</v>
      </c>
      <c r="D140" s="2">
        <f>INDEX(Meta!B:B,MATCH($A140,Meta!A:A,0))</f>
        <v>4.5</v>
      </c>
      <c r="E140" s="13">
        <v>0</v>
      </c>
      <c r="F140" s="2">
        <f t="shared" si="6"/>
        <v>-2.4903474903474887</v>
      </c>
      <c r="G140" s="34" t="str">
        <f>IFERROR(INDEX(BRL!$E:$E,MATCH('IC-Br Agro'!$A140,BRL!$A:$A,0)),"")</f>
        <v/>
      </c>
      <c r="H140" s="2" t="str">
        <f t="shared" si="7"/>
        <v/>
      </c>
    </row>
    <row r="141" spans="1:8" x14ac:dyDescent="0.25">
      <c r="A141" s="1">
        <f t="shared" si="8"/>
        <v>39965</v>
      </c>
      <c r="B141" s="37">
        <f>IFERROR(INDEX([1]IC_br_Agro!$B:$B,MATCH($A141,[1]IC_br_Agro!$A:$A,0)),"")</f>
        <v>94.71</v>
      </c>
      <c r="C141" s="6">
        <f t="shared" si="9"/>
        <v>-6.6528681253696043</v>
      </c>
      <c r="D141" s="2">
        <f>INDEX(Meta!B:B,MATCH($A141,Meta!A:A,0))</f>
        <v>4.5</v>
      </c>
      <c r="E141" s="13">
        <v>0</v>
      </c>
      <c r="F141" s="2">
        <f t="shared" si="6"/>
        <v>-6.6528681253696043</v>
      </c>
      <c r="G141" s="34" t="str">
        <f>IFERROR(INDEX(BRL!$E:$E,MATCH('IC-Br Agro'!$A141,BRL!$A:$A,0)),"")</f>
        <v/>
      </c>
      <c r="H141" s="2" t="str">
        <f t="shared" si="7"/>
        <v/>
      </c>
    </row>
    <row r="142" spans="1:8" x14ac:dyDescent="0.25">
      <c r="A142" s="1">
        <f t="shared" si="8"/>
        <v>39995</v>
      </c>
      <c r="B142" s="37">
        <f>IFERROR(INDEX([1]IC_br_Agro!$B:$B,MATCH($A142,[1]IC_br_Agro!$A:$A,0)),"")</f>
        <v>94.28</v>
      </c>
      <c r="C142" s="6">
        <f t="shared" si="9"/>
        <v>-7.0858381787720521</v>
      </c>
      <c r="D142" s="2">
        <f>INDEX(Meta!B:B,MATCH($A142,Meta!A:A,0))</f>
        <v>4.5</v>
      </c>
      <c r="E142" s="13">
        <v>0</v>
      </c>
      <c r="F142" s="2">
        <f t="shared" si="6"/>
        <v>-7.0858381787720521</v>
      </c>
      <c r="G142" s="34" t="str">
        <f>IFERROR(INDEX(BRL!$E:$E,MATCH('IC-Br Agro'!$A142,BRL!$A:$A,0)),"")</f>
        <v/>
      </c>
      <c r="H142" s="2" t="str">
        <f t="shared" si="7"/>
        <v/>
      </c>
    </row>
    <row r="143" spans="1:8" x14ac:dyDescent="0.25">
      <c r="A143" s="1">
        <f t="shared" si="8"/>
        <v>40026</v>
      </c>
      <c r="B143" s="37">
        <f>IFERROR(INDEX([1]IC_br_Agro!$B:$B,MATCH($A143,[1]IC_br_Agro!$A:$A,0)),"")</f>
        <v>93.61</v>
      </c>
      <c r="C143" s="6">
        <f t="shared" si="9"/>
        <v>-7.3351811522470722</v>
      </c>
      <c r="D143" s="2">
        <f>INDEX(Meta!B:B,MATCH($A143,Meta!A:A,0))</f>
        <v>4.5</v>
      </c>
      <c r="E143" s="13">
        <v>0</v>
      </c>
      <c r="F143" s="2">
        <f t="shared" si="6"/>
        <v>-7.3351811522470722</v>
      </c>
      <c r="G143" s="34" t="str">
        <f>IFERROR(INDEX(BRL!$E:$E,MATCH('IC-Br Agro'!$A143,BRL!$A:$A,0)),"")</f>
        <v/>
      </c>
      <c r="H143" s="2" t="str">
        <f t="shared" si="7"/>
        <v/>
      </c>
    </row>
    <row r="144" spans="1:8" x14ac:dyDescent="0.25">
      <c r="A144" s="1">
        <f t="shared" si="8"/>
        <v>40057</v>
      </c>
      <c r="B144" s="37">
        <f>IFERROR(INDEX([1]IC_br_Agro!$B:$B,MATCH($A144,[1]IC_br_Agro!$A:$A,0)),"")</f>
        <v>91.52</v>
      </c>
      <c r="C144" s="6">
        <f t="shared" si="9"/>
        <v>-3.3681765389082408</v>
      </c>
      <c r="D144" s="2">
        <f>INDEX(Meta!B:B,MATCH($A144,Meta!A:A,0))</f>
        <v>4.5</v>
      </c>
      <c r="E144" s="13">
        <v>0</v>
      </c>
      <c r="F144" s="2">
        <f t="shared" si="6"/>
        <v>-3.3681765389082408</v>
      </c>
      <c r="G144" s="34" t="str">
        <f>IFERROR(INDEX(BRL!$E:$E,MATCH('IC-Br Agro'!$A144,BRL!$A:$A,0)),"")</f>
        <v/>
      </c>
      <c r="H144" s="2" t="str">
        <f t="shared" si="7"/>
        <v/>
      </c>
    </row>
    <row r="145" spans="1:8" x14ac:dyDescent="0.25">
      <c r="A145" s="1">
        <f t="shared" si="8"/>
        <v>40087</v>
      </c>
      <c r="B145" s="37">
        <f>IFERROR(INDEX([1]IC_br_Agro!$B:$B,MATCH($A145,[1]IC_br_Agro!$A:$A,0)),"")</f>
        <v>90.83</v>
      </c>
      <c r="C145" s="6">
        <f t="shared" si="9"/>
        <v>-3.6593126856173108</v>
      </c>
      <c r="D145" s="2">
        <f>INDEX(Meta!B:B,MATCH($A145,Meta!A:A,0))</f>
        <v>4.5</v>
      </c>
      <c r="E145" s="13">
        <v>0</v>
      </c>
      <c r="F145" s="2">
        <f t="shared" si="6"/>
        <v>-3.6593126856173108</v>
      </c>
      <c r="G145" s="34" t="str">
        <f>IFERROR(INDEX(BRL!$E:$E,MATCH('IC-Br Agro'!$A145,BRL!$A:$A,0)),"")</f>
        <v/>
      </c>
      <c r="H145" s="2" t="str">
        <f t="shared" si="7"/>
        <v/>
      </c>
    </row>
    <row r="146" spans="1:8" x14ac:dyDescent="0.25">
      <c r="A146" s="1">
        <f t="shared" si="8"/>
        <v>40118</v>
      </c>
      <c r="B146" s="37">
        <f>IFERROR(INDEX([1]IC_br_Agro!$B:$B,MATCH($A146,[1]IC_br_Agro!$A:$A,0)),"")</f>
        <v>93.37</v>
      </c>
      <c r="C146" s="6">
        <f t="shared" si="9"/>
        <v>-0.25638286507850827</v>
      </c>
      <c r="D146" s="2">
        <f>INDEX(Meta!B:B,MATCH($A146,Meta!A:A,0))</f>
        <v>4.5</v>
      </c>
      <c r="E146" s="13">
        <v>0</v>
      </c>
      <c r="F146" s="2">
        <f t="shared" si="6"/>
        <v>-0.25638286507850827</v>
      </c>
      <c r="G146" s="34" t="str">
        <f>IFERROR(INDEX(BRL!$E:$E,MATCH('IC-Br Agro'!$A146,BRL!$A:$A,0)),"")</f>
        <v/>
      </c>
      <c r="H146" s="2" t="str">
        <f t="shared" si="7"/>
        <v/>
      </c>
    </row>
    <row r="147" spans="1:8" x14ac:dyDescent="0.25">
      <c r="A147" s="1">
        <f t="shared" si="8"/>
        <v>40148</v>
      </c>
      <c r="B147" s="37">
        <f>IFERROR(INDEX([1]IC_br_Agro!$B:$B,MATCH($A147,[1]IC_br_Agro!$A:$A,0)),"")</f>
        <v>96.99</v>
      </c>
      <c r="C147" s="6">
        <f t="shared" si="9"/>
        <v>5.9768356643356668</v>
      </c>
      <c r="D147" s="2">
        <f>INDEX(Meta!B:B,MATCH($A147,Meta!A:A,0))</f>
        <v>4.5</v>
      </c>
      <c r="E147" s="13">
        <v>0</v>
      </c>
      <c r="F147" s="2">
        <f t="shared" ref="F147:F210" si="10">IFERROR(C147-E147,"")</f>
        <v>5.9768356643356668</v>
      </c>
      <c r="G147" s="34" t="str">
        <f>IFERROR(INDEX(BRL!$E:$E,MATCH('IC-Br Agro'!$A147,BRL!$A:$A,0)),"")</f>
        <v/>
      </c>
      <c r="H147" s="2" t="str">
        <f t="shared" ref="H147:H210" si="11">IFERROR(F147-G147,"")</f>
        <v/>
      </c>
    </row>
    <row r="148" spans="1:8" x14ac:dyDescent="0.25">
      <c r="A148" s="1">
        <f t="shared" si="8"/>
        <v>40179</v>
      </c>
      <c r="B148" s="37">
        <f>IFERROR(INDEX([1]IC_br_Agro!$B:$B,MATCH($A148,[1]IC_br_Agro!$A:$A,0)),"")</f>
        <v>101.01</v>
      </c>
      <c r="C148" s="6">
        <f t="shared" si="9"/>
        <v>11.20775074314655</v>
      </c>
      <c r="D148" s="2">
        <f>INDEX(Meta!B:B,MATCH($A148,Meta!A:A,0))</f>
        <v>4.5</v>
      </c>
      <c r="E148" s="13">
        <v>0</v>
      </c>
      <c r="F148" s="2">
        <f t="shared" si="10"/>
        <v>11.20775074314655</v>
      </c>
      <c r="G148" s="34" t="str">
        <f>IFERROR(INDEX(BRL!$E:$E,MATCH('IC-Br Agro'!$A148,BRL!$A:$A,0)),"")</f>
        <v/>
      </c>
      <c r="H148" s="2" t="str">
        <f t="shared" si="11"/>
        <v/>
      </c>
    </row>
    <row r="149" spans="1:8" x14ac:dyDescent="0.25">
      <c r="A149" s="1">
        <f t="shared" si="8"/>
        <v>40210</v>
      </c>
      <c r="B149" s="37">
        <f>IFERROR(INDEX([1]IC_br_Agro!$B:$B,MATCH($A149,[1]IC_br_Agro!$A:$A,0)),"")</f>
        <v>102.85</v>
      </c>
      <c r="C149" s="6">
        <f t="shared" si="9"/>
        <v>10.153154118025043</v>
      </c>
      <c r="D149" s="2">
        <f>INDEX(Meta!B:B,MATCH($A149,Meta!A:A,0))</f>
        <v>4.5</v>
      </c>
      <c r="E149" s="13">
        <v>0</v>
      </c>
      <c r="F149" s="2">
        <f t="shared" si="10"/>
        <v>10.153154118025043</v>
      </c>
      <c r="G149" s="34" t="str">
        <f>IFERROR(INDEX(BRL!$E:$E,MATCH('IC-Br Agro'!$A149,BRL!$A:$A,0)),"")</f>
        <v/>
      </c>
      <c r="H149" s="2" t="str">
        <f t="shared" si="11"/>
        <v/>
      </c>
    </row>
    <row r="150" spans="1:8" x14ac:dyDescent="0.25">
      <c r="A150" s="1">
        <f t="shared" si="8"/>
        <v>40238</v>
      </c>
      <c r="B150" s="37">
        <f>IFERROR(INDEX([1]IC_br_Agro!$B:$B,MATCH($A150,[1]IC_br_Agro!$A:$A,0)),"")</f>
        <v>95.08</v>
      </c>
      <c r="C150" s="6">
        <f t="shared" si="9"/>
        <v>-1.9692751830085564</v>
      </c>
      <c r="D150" s="2">
        <f>INDEX(Meta!B:B,MATCH($A150,Meta!A:A,0))</f>
        <v>4.5</v>
      </c>
      <c r="E150" s="13">
        <v>0</v>
      </c>
      <c r="F150" s="2">
        <f t="shared" si="10"/>
        <v>-1.9692751830085564</v>
      </c>
      <c r="G150" s="34" t="str">
        <f>IFERROR(INDEX(BRL!$E:$E,MATCH('IC-Br Agro'!$A150,BRL!$A:$A,0)),"")</f>
        <v/>
      </c>
      <c r="H150" s="2" t="str">
        <f t="shared" si="11"/>
        <v/>
      </c>
    </row>
    <row r="151" spans="1:8" x14ac:dyDescent="0.25">
      <c r="A151" s="1">
        <f t="shared" si="8"/>
        <v>40269</v>
      </c>
      <c r="B151" s="37">
        <f>IFERROR(INDEX([1]IC_br_Agro!$B:$B,MATCH($A151,[1]IC_br_Agro!$A:$A,0)),"")</f>
        <v>92.12</v>
      </c>
      <c r="C151" s="6">
        <f t="shared" si="9"/>
        <v>-8.8011088011088034</v>
      </c>
      <c r="D151" s="2">
        <f>INDEX(Meta!B:B,MATCH($A151,Meta!A:A,0))</f>
        <v>4.5</v>
      </c>
      <c r="E151" s="13">
        <v>0</v>
      </c>
      <c r="F151" s="2">
        <f t="shared" si="10"/>
        <v>-8.8011088011088034</v>
      </c>
      <c r="G151" s="34" t="str">
        <f>IFERROR(INDEX(BRL!$E:$E,MATCH('IC-Br Agro'!$A151,BRL!$A:$A,0)),"")</f>
        <v/>
      </c>
      <c r="H151" s="2" t="str">
        <f t="shared" si="11"/>
        <v/>
      </c>
    </row>
    <row r="152" spans="1:8" x14ac:dyDescent="0.25">
      <c r="A152" s="1">
        <f t="shared" si="8"/>
        <v>40299</v>
      </c>
      <c r="B152" s="37">
        <f>IFERROR(INDEX([1]IC_br_Agro!$B:$B,MATCH($A152,[1]IC_br_Agro!$A:$A,0)),"")</f>
        <v>92.38</v>
      </c>
      <c r="C152" s="6">
        <f t="shared" si="9"/>
        <v>-10.179873602333501</v>
      </c>
      <c r="D152" s="2">
        <f>INDEX(Meta!B:B,MATCH($A152,Meta!A:A,0))</f>
        <v>4.5</v>
      </c>
      <c r="E152" s="13">
        <v>0</v>
      </c>
      <c r="F152" s="2">
        <f t="shared" si="10"/>
        <v>-10.179873602333501</v>
      </c>
      <c r="G152" s="34" t="str">
        <f>IFERROR(INDEX(BRL!$E:$E,MATCH('IC-Br Agro'!$A152,BRL!$A:$A,0)),"")</f>
        <v/>
      </c>
      <c r="H152" s="2" t="str">
        <f t="shared" si="11"/>
        <v/>
      </c>
    </row>
    <row r="153" spans="1:8" x14ac:dyDescent="0.25">
      <c r="A153" s="1">
        <f t="shared" si="8"/>
        <v>40330</v>
      </c>
      <c r="B153" s="37">
        <f>IFERROR(INDEX([1]IC_br_Agro!$B:$B,MATCH($A153,[1]IC_br_Agro!$A:$A,0)),"")</f>
        <v>90.98</v>
      </c>
      <c r="C153" s="6">
        <f t="shared" si="9"/>
        <v>-4.3121581825830813</v>
      </c>
      <c r="D153" s="2">
        <f>INDEX(Meta!B:B,MATCH($A153,Meta!A:A,0))</f>
        <v>4.5</v>
      </c>
      <c r="E153" s="13">
        <v>0</v>
      </c>
      <c r="F153" s="2">
        <f t="shared" si="10"/>
        <v>-4.3121581825830813</v>
      </c>
      <c r="G153" s="34" t="str">
        <f>IFERROR(INDEX(BRL!$E:$E,MATCH('IC-Br Agro'!$A153,BRL!$A:$A,0)),"")</f>
        <v/>
      </c>
      <c r="H153" s="2" t="str">
        <f t="shared" si="11"/>
        <v/>
      </c>
    </row>
    <row r="154" spans="1:8" x14ac:dyDescent="0.25">
      <c r="A154" s="1">
        <f t="shared" si="8"/>
        <v>40360</v>
      </c>
      <c r="B154" s="37">
        <f>IFERROR(INDEX([1]IC_br_Agro!$B:$B,MATCH($A154,[1]IC_br_Agro!$A:$A,0)),"")</f>
        <v>93.16</v>
      </c>
      <c r="C154" s="6">
        <f t="shared" si="9"/>
        <v>1.1289622231871466</v>
      </c>
      <c r="D154" s="2">
        <f>INDEX(Meta!B:B,MATCH($A154,Meta!A:A,0))</f>
        <v>4.5</v>
      </c>
      <c r="E154" s="13">
        <v>0</v>
      </c>
      <c r="F154" s="2">
        <f t="shared" si="10"/>
        <v>1.1289622231871466</v>
      </c>
      <c r="G154" s="34" t="str">
        <f>IFERROR(INDEX(BRL!$E:$E,MATCH('IC-Br Agro'!$A154,BRL!$A:$A,0)),"")</f>
        <v/>
      </c>
      <c r="H154" s="2" t="str">
        <f t="shared" si="11"/>
        <v/>
      </c>
    </row>
    <row r="155" spans="1:8" x14ac:dyDescent="0.25">
      <c r="A155" s="1">
        <f t="shared" si="8"/>
        <v>40391</v>
      </c>
      <c r="B155" s="37">
        <f>IFERROR(INDEX([1]IC_br_Agro!$B:$B,MATCH($A155,[1]IC_br_Agro!$A:$A,0)),"")</f>
        <v>98.32</v>
      </c>
      <c r="C155" s="6">
        <f t="shared" si="9"/>
        <v>6.4299631954968683</v>
      </c>
      <c r="D155" s="2">
        <f>INDEX(Meta!B:B,MATCH($A155,Meta!A:A,0))</f>
        <v>4.5</v>
      </c>
      <c r="E155" s="13">
        <v>0</v>
      </c>
      <c r="F155" s="2">
        <f t="shared" si="10"/>
        <v>6.4299631954968683</v>
      </c>
      <c r="G155" s="34" t="str">
        <f>IFERROR(INDEX(BRL!$E:$E,MATCH('IC-Br Agro'!$A155,BRL!$A:$A,0)),"")</f>
        <v/>
      </c>
      <c r="H155" s="2" t="str">
        <f t="shared" si="11"/>
        <v/>
      </c>
    </row>
    <row r="156" spans="1:8" x14ac:dyDescent="0.25">
      <c r="A156" s="1">
        <f t="shared" si="8"/>
        <v>40422</v>
      </c>
      <c r="B156" s="37">
        <f>IFERROR(INDEX([1]IC_br_Agro!$B:$B,MATCH($A156,[1]IC_br_Agro!$A:$A,0)),"")</f>
        <v>104.42</v>
      </c>
      <c r="C156" s="6">
        <f t="shared" si="9"/>
        <v>14.772477467575285</v>
      </c>
      <c r="D156" s="2">
        <f>INDEX(Meta!B:B,MATCH($A156,Meta!A:A,0))</f>
        <v>4.5</v>
      </c>
      <c r="E156" s="13">
        <v>0</v>
      </c>
      <c r="F156" s="2">
        <f t="shared" si="10"/>
        <v>14.772477467575285</v>
      </c>
      <c r="G156" s="34" t="str">
        <f>IFERROR(INDEX(BRL!$E:$E,MATCH('IC-Br Agro'!$A156,BRL!$A:$A,0)),"")</f>
        <v/>
      </c>
      <c r="H156" s="2" t="str">
        <f t="shared" si="11"/>
        <v/>
      </c>
    </row>
    <row r="157" spans="1:8" x14ac:dyDescent="0.25">
      <c r="A157" s="1">
        <f t="shared" si="8"/>
        <v>40452</v>
      </c>
      <c r="B157" s="37">
        <f>IFERROR(INDEX([1]IC_br_Agro!$B:$B,MATCH($A157,[1]IC_br_Agro!$A:$A,0)),"")</f>
        <v>108.89</v>
      </c>
      <c r="C157" s="6">
        <f t="shared" si="9"/>
        <v>16.884929154143414</v>
      </c>
      <c r="D157" s="2">
        <f>INDEX(Meta!B:B,MATCH($A157,Meta!A:A,0))</f>
        <v>4.5</v>
      </c>
      <c r="E157" s="13">
        <v>0</v>
      </c>
      <c r="F157" s="2">
        <f t="shared" si="10"/>
        <v>16.884929154143414</v>
      </c>
      <c r="G157" s="34" t="str">
        <f>IFERROR(INDEX(BRL!$E:$E,MATCH('IC-Br Agro'!$A157,BRL!$A:$A,0)),"")</f>
        <v/>
      </c>
      <c r="H157" s="2" t="str">
        <f t="shared" si="11"/>
        <v/>
      </c>
    </row>
    <row r="158" spans="1:8" x14ac:dyDescent="0.25">
      <c r="A158" s="1">
        <f t="shared" si="8"/>
        <v>40483</v>
      </c>
      <c r="B158" s="37">
        <f>IFERROR(INDEX([1]IC_br_Agro!$B:$B,MATCH($A158,[1]IC_br_Agro!$A:$A,0)),"")</f>
        <v>117.82</v>
      </c>
      <c r="C158" s="6">
        <f t="shared" si="9"/>
        <v>19.833197721724982</v>
      </c>
      <c r="D158" s="2">
        <f>INDEX(Meta!B:B,MATCH($A158,Meta!A:A,0))</f>
        <v>4.5</v>
      </c>
      <c r="E158" s="13">
        <v>0</v>
      </c>
      <c r="F158" s="2">
        <f t="shared" si="10"/>
        <v>19.833197721724982</v>
      </c>
      <c r="G158" s="34" t="str">
        <f>IFERROR(INDEX(BRL!$E:$E,MATCH('IC-Br Agro'!$A158,BRL!$A:$A,0)),"")</f>
        <v/>
      </c>
      <c r="H158" s="2" t="str">
        <f t="shared" si="11"/>
        <v/>
      </c>
    </row>
    <row r="159" spans="1:8" x14ac:dyDescent="0.25">
      <c r="A159" s="1">
        <f t="shared" si="8"/>
        <v>40513</v>
      </c>
      <c r="B159" s="37">
        <f>IFERROR(INDEX([1]IC_br_Agro!$B:$B,MATCH($A159,[1]IC_br_Agro!$A:$A,0)),"")</f>
        <v>123.07</v>
      </c>
      <c r="C159" s="6">
        <f t="shared" si="9"/>
        <v>17.860563110515226</v>
      </c>
      <c r="D159" s="2">
        <f>INDEX(Meta!B:B,MATCH($A159,Meta!A:A,0))</f>
        <v>4.5</v>
      </c>
      <c r="E159" s="13">
        <v>0</v>
      </c>
      <c r="F159" s="2">
        <f t="shared" si="10"/>
        <v>17.860563110515226</v>
      </c>
      <c r="G159" s="34" t="str">
        <f>IFERROR(INDEX(BRL!$E:$E,MATCH('IC-Br Agro'!$A159,BRL!$A:$A,0)),"")</f>
        <v/>
      </c>
      <c r="H159" s="2" t="str">
        <f t="shared" si="11"/>
        <v/>
      </c>
    </row>
    <row r="160" spans="1:8" x14ac:dyDescent="0.25">
      <c r="A160" s="1">
        <f t="shared" si="8"/>
        <v>40544</v>
      </c>
      <c r="B160" s="37">
        <f>IFERROR(INDEX([1]IC_br_Agro!$B:$B,MATCH($A160,[1]IC_br_Agro!$A:$A,0)),"")</f>
        <v>129.72</v>
      </c>
      <c r="C160" s="6">
        <f t="shared" si="9"/>
        <v>19.129396638809816</v>
      </c>
      <c r="D160" s="2">
        <f>INDEX(Meta!B:B,MATCH($A160,Meta!A:A,0))</f>
        <v>4.5</v>
      </c>
      <c r="E160" s="13">
        <v>0</v>
      </c>
      <c r="F160" s="2">
        <f t="shared" si="10"/>
        <v>19.129396638809816</v>
      </c>
      <c r="G160" s="34" t="str">
        <f>IFERROR(INDEX(BRL!$E:$E,MATCH('IC-Br Agro'!$A160,BRL!$A:$A,0)),"")</f>
        <v/>
      </c>
      <c r="H160" s="2" t="str">
        <f t="shared" si="11"/>
        <v/>
      </c>
    </row>
    <row r="161" spans="1:8" x14ac:dyDescent="0.25">
      <c r="A161" s="1">
        <f t="shared" si="8"/>
        <v>40575</v>
      </c>
      <c r="B161" s="37">
        <f>IFERROR(INDEX([1]IC_br_Agro!$B:$B,MATCH($A161,[1]IC_br_Agro!$A:$A,0)),"")</f>
        <v>138.16</v>
      </c>
      <c r="C161" s="6">
        <f t="shared" si="9"/>
        <v>17.263622474961803</v>
      </c>
      <c r="D161" s="2">
        <f>INDEX(Meta!B:B,MATCH($A161,Meta!A:A,0))</f>
        <v>4.5</v>
      </c>
      <c r="E161" s="13">
        <v>0</v>
      </c>
      <c r="F161" s="2">
        <f t="shared" si="10"/>
        <v>17.263622474961803</v>
      </c>
      <c r="G161" s="34" t="str">
        <f>IFERROR(INDEX(BRL!$E:$E,MATCH('IC-Br Agro'!$A161,BRL!$A:$A,0)),"")</f>
        <v/>
      </c>
      <c r="H161" s="2" t="str">
        <f t="shared" si="11"/>
        <v/>
      </c>
    </row>
    <row r="162" spans="1:8" x14ac:dyDescent="0.25">
      <c r="A162" s="1">
        <f t="shared" si="8"/>
        <v>40603</v>
      </c>
      <c r="B162" s="37">
        <f>IFERROR(INDEX([1]IC_br_Agro!$B:$B,MATCH($A162,[1]IC_br_Agro!$A:$A,0)),"")</f>
        <v>135.78</v>
      </c>
      <c r="C162" s="6">
        <f t="shared" si="9"/>
        <v>10.327455919395479</v>
      </c>
      <c r="D162" s="2">
        <f>INDEX(Meta!B:B,MATCH($A162,Meta!A:A,0))</f>
        <v>4.5</v>
      </c>
      <c r="E162" s="13">
        <v>0</v>
      </c>
      <c r="F162" s="2">
        <f t="shared" si="10"/>
        <v>10.327455919395479</v>
      </c>
      <c r="G162" s="34" t="str">
        <f>IFERROR(INDEX(BRL!$E:$E,MATCH('IC-Br Agro'!$A162,BRL!$A:$A,0)),"")</f>
        <v/>
      </c>
      <c r="H162" s="2" t="str">
        <f t="shared" si="11"/>
        <v/>
      </c>
    </row>
    <row r="163" spans="1:8" x14ac:dyDescent="0.25">
      <c r="A163" s="1">
        <f t="shared" si="8"/>
        <v>40634</v>
      </c>
      <c r="B163" s="37">
        <f>IFERROR(INDEX([1]IC_br_Agro!$B:$B,MATCH($A163,[1]IC_br_Agro!$A:$A,0)),"")</f>
        <v>128.88</v>
      </c>
      <c r="C163" s="6">
        <f t="shared" si="9"/>
        <v>-0.64754856614246403</v>
      </c>
      <c r="D163" s="2">
        <f>INDEX(Meta!B:B,MATCH($A163,Meta!A:A,0))</f>
        <v>4.5</v>
      </c>
      <c r="E163" s="13">
        <v>0</v>
      </c>
      <c r="F163" s="2">
        <f t="shared" si="10"/>
        <v>-0.64754856614246403</v>
      </c>
      <c r="G163" s="34" t="str">
        <f>IFERROR(INDEX(BRL!$E:$E,MATCH('IC-Br Agro'!$A163,BRL!$A:$A,0)),"")</f>
        <v/>
      </c>
      <c r="H163" s="2" t="str">
        <f t="shared" si="11"/>
        <v/>
      </c>
    </row>
    <row r="164" spans="1:8" x14ac:dyDescent="0.25">
      <c r="A164" s="1">
        <f t="shared" si="8"/>
        <v>40664</v>
      </c>
      <c r="B164" s="37">
        <f>IFERROR(INDEX([1]IC_br_Agro!$B:$B,MATCH($A164,[1]IC_br_Agro!$A:$A,0)),"")</f>
        <v>121.25</v>
      </c>
      <c r="C164" s="6">
        <f t="shared" si="9"/>
        <v>-12.23943254198031</v>
      </c>
      <c r="D164" s="2">
        <f>INDEX(Meta!B:B,MATCH($A164,Meta!A:A,0))</f>
        <v>4.5</v>
      </c>
      <c r="E164" s="13">
        <v>0</v>
      </c>
      <c r="F164" s="2">
        <f t="shared" si="10"/>
        <v>-12.23943254198031</v>
      </c>
      <c r="G164" s="34" t="str">
        <f>IFERROR(INDEX(BRL!$E:$E,MATCH('IC-Br Agro'!$A164,BRL!$A:$A,0)),"")</f>
        <v/>
      </c>
      <c r="H164" s="2" t="str">
        <f t="shared" si="11"/>
        <v/>
      </c>
    </row>
    <row r="165" spans="1:8" x14ac:dyDescent="0.25">
      <c r="A165" s="1">
        <f t="shared" si="8"/>
        <v>40695</v>
      </c>
      <c r="B165" s="37">
        <f>IFERROR(INDEX([1]IC_br_Agro!$B:$B,MATCH($A165,[1]IC_br_Agro!$A:$A,0)),"")</f>
        <v>119.31</v>
      </c>
      <c r="C165" s="6">
        <f t="shared" si="9"/>
        <v>-12.129916040653999</v>
      </c>
      <c r="D165" s="2">
        <f>INDEX(Meta!B:B,MATCH($A165,Meta!A:A,0))</f>
        <v>4.5</v>
      </c>
      <c r="E165" s="13">
        <v>0</v>
      </c>
      <c r="F165" s="2">
        <f t="shared" si="10"/>
        <v>-12.129916040653999</v>
      </c>
      <c r="G165" s="34" t="str">
        <f>IFERROR(INDEX(BRL!$E:$E,MATCH('IC-Br Agro'!$A165,BRL!$A:$A,0)),"")</f>
        <v/>
      </c>
      <c r="H165" s="2" t="str">
        <f t="shared" si="11"/>
        <v/>
      </c>
    </row>
    <row r="166" spans="1:8" x14ac:dyDescent="0.25">
      <c r="A166" s="1">
        <f t="shared" si="8"/>
        <v>40725</v>
      </c>
      <c r="B166" s="37">
        <f>IFERROR(INDEX([1]IC_br_Agro!$B:$B,MATCH($A166,[1]IC_br_Agro!$A:$A,0)),"")</f>
        <v>116.87</v>
      </c>
      <c r="C166" s="6">
        <f t="shared" si="9"/>
        <v>-9.3187461204220945</v>
      </c>
      <c r="D166" s="2">
        <f>INDEX(Meta!B:B,MATCH($A166,Meta!A:A,0))</f>
        <v>4.5</v>
      </c>
      <c r="E166" s="13">
        <v>0</v>
      </c>
      <c r="F166" s="2">
        <f t="shared" si="10"/>
        <v>-9.3187461204220945</v>
      </c>
      <c r="G166" s="34" t="str">
        <f>IFERROR(INDEX(BRL!$E:$E,MATCH('IC-Br Agro'!$A166,BRL!$A:$A,0)),"")</f>
        <v/>
      </c>
      <c r="H166" s="2" t="str">
        <f t="shared" si="11"/>
        <v/>
      </c>
    </row>
    <row r="167" spans="1:8" x14ac:dyDescent="0.25">
      <c r="A167" s="1">
        <f t="shared" si="8"/>
        <v>40756</v>
      </c>
      <c r="B167" s="37">
        <f>IFERROR(INDEX([1]IC_br_Agro!$B:$B,MATCH($A167,[1]IC_br_Agro!$A:$A,0)),"")</f>
        <v>119.72</v>
      </c>
      <c r="C167" s="6">
        <f t="shared" si="9"/>
        <v>-1.2618556701030959</v>
      </c>
      <c r="D167" s="2">
        <f>INDEX(Meta!B:B,MATCH($A167,Meta!A:A,0))</f>
        <v>4.5</v>
      </c>
      <c r="E167" s="13">
        <v>0</v>
      </c>
      <c r="F167" s="2">
        <f t="shared" si="10"/>
        <v>-1.2618556701030959</v>
      </c>
      <c r="G167" s="34" t="str">
        <f>IFERROR(INDEX(BRL!$E:$E,MATCH('IC-Br Agro'!$A167,BRL!$A:$A,0)),"")</f>
        <v/>
      </c>
      <c r="H167" s="2" t="str">
        <f t="shared" si="11"/>
        <v/>
      </c>
    </row>
    <row r="168" spans="1:8" x14ac:dyDescent="0.25">
      <c r="A168" s="1">
        <f t="shared" si="8"/>
        <v>40787</v>
      </c>
      <c r="B168" s="37">
        <f>IFERROR(INDEX([1]IC_br_Agro!$B:$B,MATCH($A168,[1]IC_br_Agro!$A:$A,0)),"")</f>
        <v>129.76</v>
      </c>
      <c r="C168" s="6">
        <f t="shared" si="9"/>
        <v>8.7586958343810259</v>
      </c>
      <c r="D168" s="2">
        <f>INDEX(Meta!B:B,MATCH($A168,Meta!A:A,0))</f>
        <v>4.5</v>
      </c>
      <c r="E168" s="13">
        <v>0</v>
      </c>
      <c r="F168" s="2">
        <f t="shared" si="10"/>
        <v>8.7586958343810259</v>
      </c>
      <c r="G168" s="34" t="str">
        <f>IFERROR(INDEX(BRL!$E:$E,MATCH('IC-Br Agro'!$A168,BRL!$A:$A,0)),"")</f>
        <v/>
      </c>
      <c r="H168" s="2" t="str">
        <f t="shared" si="11"/>
        <v/>
      </c>
    </row>
    <row r="169" spans="1:8" x14ac:dyDescent="0.25">
      <c r="A169" s="1">
        <f t="shared" si="8"/>
        <v>40817</v>
      </c>
      <c r="B169" s="37">
        <f>IFERROR(INDEX([1]IC_br_Agro!$B:$B,MATCH($A169,[1]IC_br_Agro!$A:$A,0)),"")</f>
        <v>126.6</v>
      </c>
      <c r="C169" s="6">
        <f t="shared" si="9"/>
        <v>8.3254898605287906</v>
      </c>
      <c r="D169" s="2">
        <f>INDEX(Meta!B:B,MATCH($A169,Meta!A:A,0))</f>
        <v>4.5</v>
      </c>
      <c r="E169" s="13">
        <v>0</v>
      </c>
      <c r="F169" s="2">
        <f t="shared" si="10"/>
        <v>8.3254898605287906</v>
      </c>
      <c r="G169" s="34" t="str">
        <f>IFERROR(INDEX(BRL!$E:$E,MATCH('IC-Br Agro'!$A169,BRL!$A:$A,0)),"")</f>
        <v/>
      </c>
      <c r="H169" s="2" t="str">
        <f t="shared" si="11"/>
        <v/>
      </c>
    </row>
    <row r="170" spans="1:8" x14ac:dyDescent="0.25">
      <c r="A170" s="1">
        <f t="shared" si="8"/>
        <v>40848</v>
      </c>
      <c r="B170" s="37">
        <f>IFERROR(INDEX([1]IC_br_Agro!$B:$B,MATCH($A170,[1]IC_br_Agro!$A:$A,0)),"")</f>
        <v>125.33</v>
      </c>
      <c r="C170" s="6">
        <f t="shared" si="9"/>
        <v>4.6859338456398225</v>
      </c>
      <c r="D170" s="2">
        <f>INDEX(Meta!B:B,MATCH($A170,Meta!A:A,0))</f>
        <v>4.5</v>
      </c>
      <c r="E170" s="13">
        <v>0</v>
      </c>
      <c r="F170" s="2">
        <f t="shared" si="10"/>
        <v>4.6859338456398225</v>
      </c>
      <c r="G170" s="34" t="str">
        <f>IFERROR(INDEX(BRL!$E:$E,MATCH('IC-Br Agro'!$A170,BRL!$A:$A,0)),"")</f>
        <v/>
      </c>
      <c r="H170" s="2" t="str">
        <f t="shared" si="11"/>
        <v/>
      </c>
    </row>
    <row r="171" spans="1:8" x14ac:dyDescent="0.25">
      <c r="A171" s="1">
        <f t="shared" si="8"/>
        <v>40878</v>
      </c>
      <c r="B171" s="37">
        <f>IFERROR(INDEX([1]IC_br_Agro!$B:$B,MATCH($A171,[1]IC_br_Agro!$A:$A,0)),"")</f>
        <v>124.27</v>
      </c>
      <c r="C171" s="6">
        <f t="shared" si="9"/>
        <v>-4.2308877928483373</v>
      </c>
      <c r="D171" s="2">
        <f>INDEX(Meta!B:B,MATCH($A171,Meta!A:A,0))</f>
        <v>4.5</v>
      </c>
      <c r="E171" s="13">
        <v>0</v>
      </c>
      <c r="F171" s="2">
        <f t="shared" si="10"/>
        <v>-4.2308877928483373</v>
      </c>
      <c r="G171" s="34" t="str">
        <f>IFERROR(INDEX(BRL!$E:$E,MATCH('IC-Br Agro'!$A171,BRL!$A:$A,0)),"")</f>
        <v/>
      </c>
      <c r="H171" s="2" t="str">
        <f t="shared" si="11"/>
        <v/>
      </c>
    </row>
    <row r="172" spans="1:8" x14ac:dyDescent="0.25">
      <c r="A172" s="1">
        <f t="shared" si="8"/>
        <v>40909</v>
      </c>
      <c r="B172" s="37">
        <f>IFERROR(INDEX([1]IC_br_Agro!$B:$B,MATCH($A172,[1]IC_br_Agro!$A:$A,0)),"")</f>
        <v>126.13</v>
      </c>
      <c r="C172" s="6">
        <f t="shared" si="9"/>
        <v>-0.3712480252764605</v>
      </c>
      <c r="D172" s="2">
        <f>INDEX(Meta!B:B,MATCH($A172,Meta!A:A,0))</f>
        <v>4.5</v>
      </c>
      <c r="E172" s="13">
        <v>0</v>
      </c>
      <c r="F172" s="2">
        <f t="shared" si="10"/>
        <v>-0.3712480252764605</v>
      </c>
      <c r="G172" s="34" t="str">
        <f>IFERROR(INDEX(BRL!$E:$E,MATCH('IC-Br Agro'!$A172,BRL!$A:$A,0)),"")</f>
        <v/>
      </c>
      <c r="H172" s="2" t="str">
        <f t="shared" si="11"/>
        <v/>
      </c>
    </row>
    <row r="173" spans="1:8" x14ac:dyDescent="0.25">
      <c r="A173" s="1">
        <f t="shared" si="8"/>
        <v>40940</v>
      </c>
      <c r="B173" s="37">
        <f>IFERROR(INDEX([1]IC_br_Agro!$B:$B,MATCH($A173,[1]IC_br_Agro!$A:$A,0)),"")</f>
        <v>121.72</v>
      </c>
      <c r="C173" s="6">
        <f t="shared" si="9"/>
        <v>-2.8803957552062553</v>
      </c>
      <c r="D173" s="2">
        <f>INDEX(Meta!B:B,MATCH($A173,Meta!A:A,0))</f>
        <v>4.5</v>
      </c>
      <c r="E173" s="13">
        <v>0</v>
      </c>
      <c r="F173" s="2">
        <f t="shared" si="10"/>
        <v>-2.8803957552062553</v>
      </c>
      <c r="G173" s="34" t="str">
        <f>IFERROR(INDEX(BRL!$E:$E,MATCH('IC-Br Agro'!$A173,BRL!$A:$A,0)),"")</f>
        <v/>
      </c>
      <c r="H173" s="2" t="str">
        <f t="shared" si="11"/>
        <v/>
      </c>
    </row>
    <row r="174" spans="1:8" x14ac:dyDescent="0.25">
      <c r="A174" s="1">
        <f t="shared" si="8"/>
        <v>40969</v>
      </c>
      <c r="B174" s="37">
        <f>IFERROR(INDEX([1]IC_br_Agro!$B:$B,MATCH($A174,[1]IC_br_Agro!$A:$A,0)),"")</f>
        <v>124.22</v>
      </c>
      <c r="C174" s="6">
        <f t="shared" si="9"/>
        <v>-4.0234972237862543E-2</v>
      </c>
      <c r="D174" s="2">
        <f>INDEX(Meta!B:B,MATCH($A174,Meta!A:A,0))</f>
        <v>4.5</v>
      </c>
      <c r="E174" s="13">
        <v>0</v>
      </c>
      <c r="F174" s="2">
        <f t="shared" si="10"/>
        <v>-4.0234972237862543E-2</v>
      </c>
      <c r="G174" s="34" t="str">
        <f>IFERROR(INDEX(BRL!$E:$E,MATCH('IC-Br Agro'!$A174,BRL!$A:$A,0)),"")</f>
        <v/>
      </c>
      <c r="H174" s="2" t="str">
        <f t="shared" si="11"/>
        <v/>
      </c>
    </row>
    <row r="175" spans="1:8" x14ac:dyDescent="0.25">
      <c r="A175" s="1">
        <f t="shared" si="8"/>
        <v>41000</v>
      </c>
      <c r="B175" s="37">
        <f>IFERROR(INDEX([1]IC_br_Agro!$B:$B,MATCH($A175,[1]IC_br_Agro!$A:$A,0)),"")</f>
        <v>123.92</v>
      </c>
      <c r="C175" s="6">
        <f t="shared" si="9"/>
        <v>-1.7521604693570114</v>
      </c>
      <c r="D175" s="2">
        <f>INDEX(Meta!B:B,MATCH($A175,Meta!A:A,0))</f>
        <v>4.5</v>
      </c>
      <c r="E175" s="13">
        <v>0</v>
      </c>
      <c r="F175" s="2">
        <f t="shared" si="10"/>
        <v>-1.7521604693570114</v>
      </c>
      <c r="G175" s="34" t="str">
        <f>IFERROR(INDEX(BRL!$E:$E,MATCH('IC-Br Agro'!$A175,BRL!$A:$A,0)),"")</f>
        <v/>
      </c>
      <c r="H175" s="2" t="str">
        <f t="shared" si="11"/>
        <v/>
      </c>
    </row>
    <row r="176" spans="1:8" x14ac:dyDescent="0.25">
      <c r="A176" s="1">
        <f t="shared" si="8"/>
        <v>41030</v>
      </c>
      <c r="B176" s="37">
        <f>IFERROR(INDEX([1]IC_br_Agro!$B:$B,MATCH($A176,[1]IC_br_Agro!$A:$A,0)),"")</f>
        <v>125.73</v>
      </c>
      <c r="C176" s="6">
        <f t="shared" si="9"/>
        <v>3.2944462701281596</v>
      </c>
      <c r="D176" s="2">
        <f>INDEX(Meta!B:B,MATCH($A176,Meta!A:A,0))</f>
        <v>4.5</v>
      </c>
      <c r="E176" s="13">
        <v>0</v>
      </c>
      <c r="F176" s="2">
        <f t="shared" si="10"/>
        <v>3.2944462701281596</v>
      </c>
      <c r="G176" s="34" t="str">
        <f>IFERROR(INDEX(BRL!$E:$E,MATCH('IC-Br Agro'!$A176,BRL!$A:$A,0)),"")</f>
        <v/>
      </c>
      <c r="H176" s="2" t="str">
        <f t="shared" si="11"/>
        <v/>
      </c>
    </row>
    <row r="177" spans="1:8" x14ac:dyDescent="0.25">
      <c r="A177" s="1">
        <f t="shared" si="8"/>
        <v>41061</v>
      </c>
      <c r="B177" s="37">
        <f>IFERROR(INDEX([1]IC_br_Agro!$B:$B,MATCH($A177,[1]IC_br_Agro!$A:$A,0)),"")</f>
        <v>126.11</v>
      </c>
      <c r="C177" s="6">
        <f t="shared" si="9"/>
        <v>1.5214941233295809</v>
      </c>
      <c r="D177" s="2">
        <f>INDEX(Meta!B:B,MATCH($A177,Meta!A:A,0))</f>
        <v>4.5</v>
      </c>
      <c r="E177" s="13">
        <v>0</v>
      </c>
      <c r="F177" s="2">
        <f t="shared" si="10"/>
        <v>1.5214941233295809</v>
      </c>
      <c r="G177" s="34" t="str">
        <f>IFERROR(INDEX(BRL!$E:$E,MATCH('IC-Br Agro'!$A177,BRL!$A:$A,0)),"")</f>
        <v/>
      </c>
      <c r="H177" s="2" t="str">
        <f t="shared" si="11"/>
        <v/>
      </c>
    </row>
    <row r="178" spans="1:8" x14ac:dyDescent="0.25">
      <c r="A178" s="1">
        <f t="shared" si="8"/>
        <v>41091</v>
      </c>
      <c r="B178" s="37">
        <f>IFERROR(INDEX([1]IC_br_Agro!$B:$B,MATCH($A178,[1]IC_br_Agro!$A:$A,0)),"")</f>
        <v>138.71</v>
      </c>
      <c r="C178" s="6">
        <f t="shared" si="9"/>
        <v>11.93511943189154</v>
      </c>
      <c r="D178" s="2">
        <f>INDEX(Meta!B:B,MATCH($A178,Meta!A:A,0))</f>
        <v>4.5</v>
      </c>
      <c r="E178" s="13">
        <v>0</v>
      </c>
      <c r="F178" s="2">
        <f t="shared" si="10"/>
        <v>11.93511943189154</v>
      </c>
      <c r="G178" s="34" t="str">
        <f>IFERROR(INDEX(BRL!$E:$E,MATCH('IC-Br Agro'!$A178,BRL!$A:$A,0)),"")</f>
        <v/>
      </c>
      <c r="H178" s="2" t="str">
        <f t="shared" si="11"/>
        <v/>
      </c>
    </row>
    <row r="179" spans="1:8" x14ac:dyDescent="0.25">
      <c r="A179" s="1">
        <f t="shared" si="8"/>
        <v>41122</v>
      </c>
      <c r="B179" s="37">
        <f>IFERROR(INDEX([1]IC_br_Agro!$B:$B,MATCH($A179,[1]IC_br_Agro!$A:$A,0)),"")</f>
        <v>139.31</v>
      </c>
      <c r="C179" s="6">
        <f t="shared" si="9"/>
        <v>10.800922611946229</v>
      </c>
      <c r="D179" s="2">
        <f>INDEX(Meta!B:B,MATCH($A179,Meta!A:A,0))</f>
        <v>4.5</v>
      </c>
      <c r="E179" s="13">
        <v>0</v>
      </c>
      <c r="F179" s="2">
        <f t="shared" si="10"/>
        <v>10.800922611946229</v>
      </c>
      <c r="G179" s="34" t="str">
        <f>IFERROR(INDEX(BRL!$E:$E,MATCH('IC-Br Agro'!$A179,BRL!$A:$A,0)),"")</f>
        <v/>
      </c>
      <c r="H179" s="2" t="str">
        <f t="shared" si="11"/>
        <v/>
      </c>
    </row>
    <row r="180" spans="1:8" x14ac:dyDescent="0.25">
      <c r="A180" s="1">
        <f t="shared" si="8"/>
        <v>41153</v>
      </c>
      <c r="B180" s="37">
        <f>IFERROR(INDEX([1]IC_br_Agro!$B:$B,MATCH($A180,[1]IC_br_Agro!$A:$A,0)),"")</f>
        <v>139.05000000000001</v>
      </c>
      <c r="C180" s="6">
        <f t="shared" si="9"/>
        <v>10.260883355800509</v>
      </c>
      <c r="D180" s="2">
        <f>INDEX(Meta!B:B,MATCH($A180,Meta!A:A,0))</f>
        <v>4.5</v>
      </c>
      <c r="E180" s="13">
        <v>0</v>
      </c>
      <c r="F180" s="2">
        <f t="shared" si="10"/>
        <v>10.260883355800509</v>
      </c>
      <c r="G180" s="34" t="str">
        <f>IFERROR(INDEX(BRL!$E:$E,MATCH('IC-Br Agro'!$A180,BRL!$A:$A,0)),"")</f>
        <v/>
      </c>
      <c r="H180" s="2" t="str">
        <f t="shared" si="11"/>
        <v/>
      </c>
    </row>
    <row r="181" spans="1:8" x14ac:dyDescent="0.25">
      <c r="A181" s="1">
        <f t="shared" si="8"/>
        <v>41183</v>
      </c>
      <c r="B181" s="37">
        <f>IFERROR(INDEX([1]IC_br_Agro!$B:$B,MATCH($A181,[1]IC_br_Agro!$A:$A,0)),"")</f>
        <v>136.54</v>
      </c>
      <c r="C181" s="6">
        <f t="shared" si="9"/>
        <v>-1.5644149664768348</v>
      </c>
      <c r="D181" s="2">
        <f>INDEX(Meta!B:B,MATCH($A181,Meta!A:A,0))</f>
        <v>4.5</v>
      </c>
      <c r="E181" s="13">
        <v>0</v>
      </c>
      <c r="F181" s="2">
        <f t="shared" si="10"/>
        <v>-1.5644149664768348</v>
      </c>
      <c r="G181" s="34" t="str">
        <f>IFERROR(INDEX(BRL!$E:$E,MATCH('IC-Br Agro'!$A181,BRL!$A:$A,0)),"")</f>
        <v/>
      </c>
      <c r="H181" s="2" t="str">
        <f t="shared" si="11"/>
        <v/>
      </c>
    </row>
    <row r="182" spans="1:8" x14ac:dyDescent="0.25">
      <c r="A182" s="1">
        <f t="shared" si="8"/>
        <v>41214</v>
      </c>
      <c r="B182" s="37">
        <f>IFERROR(INDEX([1]IC_br_Agro!$B:$B,MATCH($A182,[1]IC_br_Agro!$A:$A,0)),"")</f>
        <v>137.88</v>
      </c>
      <c r="C182" s="6">
        <f t="shared" si="9"/>
        <v>-1.0264876893259722</v>
      </c>
      <c r="D182" s="2">
        <f>INDEX(Meta!B:B,MATCH($A182,Meta!A:A,0))</f>
        <v>4.5</v>
      </c>
      <c r="E182" s="13">
        <v>0</v>
      </c>
      <c r="F182" s="2">
        <f t="shared" si="10"/>
        <v>-1.0264876893259722</v>
      </c>
      <c r="G182" s="34" t="str">
        <f>IFERROR(INDEX(BRL!$E:$E,MATCH('IC-Br Agro'!$A182,BRL!$A:$A,0)),"")</f>
        <v/>
      </c>
      <c r="H182" s="2" t="str">
        <f t="shared" si="11"/>
        <v/>
      </c>
    </row>
    <row r="183" spans="1:8" x14ac:dyDescent="0.25">
      <c r="A183" s="1">
        <f t="shared" si="8"/>
        <v>41244</v>
      </c>
      <c r="B183" s="37">
        <f>IFERROR(INDEX([1]IC_br_Agro!$B:$B,MATCH($A183,[1]IC_br_Agro!$A:$A,0)),"")</f>
        <v>139.30000000000001</v>
      </c>
      <c r="C183" s="6">
        <f t="shared" si="9"/>
        <v>0.17979144192736829</v>
      </c>
      <c r="D183" s="2">
        <f>INDEX(Meta!B:B,MATCH($A183,Meta!A:A,0))</f>
        <v>4.5</v>
      </c>
      <c r="E183" s="13">
        <v>0</v>
      </c>
      <c r="F183" s="2">
        <f t="shared" si="10"/>
        <v>0.17979144192736829</v>
      </c>
      <c r="G183" s="34" t="str">
        <f>IFERROR(INDEX(BRL!$E:$E,MATCH('IC-Br Agro'!$A183,BRL!$A:$A,0)),"")</f>
        <v/>
      </c>
      <c r="H183" s="2" t="str">
        <f t="shared" si="11"/>
        <v/>
      </c>
    </row>
    <row r="184" spans="1:8" x14ac:dyDescent="0.25">
      <c r="A184" s="1">
        <f t="shared" si="8"/>
        <v>41275</v>
      </c>
      <c r="B184" s="37">
        <f>IFERROR(INDEX([1]IC_br_Agro!$B:$B,MATCH($A184,[1]IC_br_Agro!$A:$A,0)),"")</f>
        <v>136.07</v>
      </c>
      <c r="C184" s="6">
        <f t="shared" si="9"/>
        <v>-0.34422147356085731</v>
      </c>
      <c r="D184" s="2">
        <f>INDEX(Meta!B:B,MATCH($A184,Meta!A:A,0))</f>
        <v>4.5</v>
      </c>
      <c r="E184" s="13">
        <v>0</v>
      </c>
      <c r="F184" s="2">
        <f t="shared" si="10"/>
        <v>-0.34422147356085731</v>
      </c>
      <c r="G184" s="34" t="str">
        <f>IFERROR(INDEX(BRL!$E:$E,MATCH('IC-Br Agro'!$A184,BRL!$A:$A,0)),"")</f>
        <v/>
      </c>
      <c r="H184" s="2" t="str">
        <f t="shared" si="11"/>
        <v/>
      </c>
    </row>
    <row r="185" spans="1:8" x14ac:dyDescent="0.25">
      <c r="A185" s="1">
        <f t="shared" si="8"/>
        <v>41306</v>
      </c>
      <c r="B185" s="37">
        <f>IFERROR(INDEX([1]IC_br_Agro!$B:$B,MATCH($A185,[1]IC_br_Agro!$A:$A,0)),"")</f>
        <v>131.05000000000001</v>
      </c>
      <c r="C185" s="6">
        <f t="shared" si="9"/>
        <v>-4.9535828256454746</v>
      </c>
      <c r="D185" s="2">
        <f>INDEX(Meta!B:B,MATCH($A185,Meta!A:A,0))</f>
        <v>4.5</v>
      </c>
      <c r="E185" s="13">
        <v>0</v>
      </c>
      <c r="F185" s="2">
        <f t="shared" si="10"/>
        <v>-4.9535828256454746</v>
      </c>
      <c r="G185" s="34" t="str">
        <f>IFERROR(INDEX(BRL!$E:$E,MATCH('IC-Br Agro'!$A185,BRL!$A:$A,0)),"")</f>
        <v/>
      </c>
      <c r="H185" s="2" t="str">
        <f t="shared" si="11"/>
        <v/>
      </c>
    </row>
    <row r="186" spans="1:8" x14ac:dyDescent="0.25">
      <c r="A186" s="1">
        <f t="shared" si="8"/>
        <v>41334</v>
      </c>
      <c r="B186" s="37">
        <f>IFERROR(INDEX([1]IC_br_Agro!$B:$B,MATCH($A186,[1]IC_br_Agro!$A:$A,0)),"")</f>
        <v>129.9</v>
      </c>
      <c r="C186" s="6">
        <f t="shared" si="9"/>
        <v>-6.7480258435032354</v>
      </c>
      <c r="D186" s="2">
        <f>INDEX(Meta!B:B,MATCH($A186,Meta!A:A,0))</f>
        <v>4.5</v>
      </c>
      <c r="E186" s="13">
        <v>0</v>
      </c>
      <c r="F186" s="2">
        <f t="shared" si="10"/>
        <v>-6.7480258435032354</v>
      </c>
      <c r="G186" s="34" t="str">
        <f>IFERROR(INDEX(BRL!$E:$E,MATCH('IC-Br Agro'!$A186,BRL!$A:$A,0)),"")</f>
        <v/>
      </c>
      <c r="H186" s="2" t="str">
        <f t="shared" si="11"/>
        <v/>
      </c>
    </row>
    <row r="187" spans="1:8" x14ac:dyDescent="0.25">
      <c r="A187" s="1">
        <f t="shared" si="8"/>
        <v>41365</v>
      </c>
      <c r="B187" s="37">
        <f>IFERROR(INDEX([1]IC_br_Agro!$B:$B,MATCH($A187,[1]IC_br_Agro!$A:$A,0)),"")</f>
        <v>128.12</v>
      </c>
      <c r="C187" s="6">
        <f t="shared" si="9"/>
        <v>-5.8425810244726932</v>
      </c>
      <c r="D187" s="2">
        <f>INDEX(Meta!B:B,MATCH($A187,Meta!A:A,0))</f>
        <v>4.5</v>
      </c>
      <c r="E187" s="13">
        <v>0</v>
      </c>
      <c r="F187" s="2">
        <f t="shared" si="10"/>
        <v>-5.8425810244726932</v>
      </c>
      <c r="G187" s="34" t="str">
        <f>IFERROR(INDEX(BRL!$E:$E,MATCH('IC-Br Agro'!$A187,BRL!$A:$A,0)),"")</f>
        <v/>
      </c>
      <c r="H187" s="2" t="str">
        <f t="shared" si="11"/>
        <v/>
      </c>
    </row>
    <row r="188" spans="1:8" x14ac:dyDescent="0.25">
      <c r="A188" s="1">
        <f t="shared" si="8"/>
        <v>41395</v>
      </c>
      <c r="B188" s="37">
        <f>IFERROR(INDEX([1]IC_br_Agro!$B:$B,MATCH($A188,[1]IC_br_Agro!$A:$A,0)),"")</f>
        <v>128.79</v>
      </c>
      <c r="C188" s="6">
        <f t="shared" si="9"/>
        <v>-1.7245326211369871</v>
      </c>
      <c r="D188" s="2">
        <f>INDEX(Meta!B:B,MATCH($A188,Meta!A:A,0))</f>
        <v>4.5</v>
      </c>
      <c r="E188" s="13">
        <v>0</v>
      </c>
      <c r="F188" s="2">
        <f t="shared" si="10"/>
        <v>-1.7245326211369871</v>
      </c>
      <c r="G188" s="34" t="str">
        <f>IFERROR(INDEX(BRL!$E:$E,MATCH('IC-Br Agro'!$A188,BRL!$A:$A,0)),"")</f>
        <v/>
      </c>
      <c r="H188" s="2" t="str">
        <f t="shared" si="11"/>
        <v/>
      </c>
    </row>
    <row r="189" spans="1:8" x14ac:dyDescent="0.25">
      <c r="A189" s="1">
        <f t="shared" si="8"/>
        <v>41426</v>
      </c>
      <c r="B189" s="37">
        <f>IFERROR(INDEX([1]IC_br_Agro!$B:$B,MATCH($A189,[1]IC_br_Agro!$A:$A,0)),"")</f>
        <v>136.06</v>
      </c>
      <c r="C189" s="6">
        <f t="shared" si="9"/>
        <v>4.7421093148575899</v>
      </c>
      <c r="D189" s="2">
        <f>INDEX(Meta!B:B,MATCH($A189,Meta!A:A,0))</f>
        <v>4.5</v>
      </c>
      <c r="E189" s="13">
        <v>0</v>
      </c>
      <c r="F189" s="2">
        <f t="shared" si="10"/>
        <v>4.7421093148575899</v>
      </c>
      <c r="G189" s="34" t="str">
        <f>IFERROR(INDEX(BRL!$E:$E,MATCH('IC-Br Agro'!$A189,BRL!$A:$A,0)),"")</f>
        <v/>
      </c>
      <c r="H189" s="2" t="str">
        <f t="shared" si="11"/>
        <v/>
      </c>
    </row>
    <row r="190" spans="1:8" x14ac:dyDescent="0.25">
      <c r="A190" s="1">
        <f t="shared" si="8"/>
        <v>41456</v>
      </c>
      <c r="B190" s="37">
        <f>IFERROR(INDEX([1]IC_br_Agro!$B:$B,MATCH($A190,[1]IC_br_Agro!$A:$A,0)),"")</f>
        <v>138.88999999999999</v>
      </c>
      <c r="C190" s="6">
        <f t="shared" si="9"/>
        <v>8.4061817046518819</v>
      </c>
      <c r="D190" s="2">
        <f>INDEX(Meta!B:B,MATCH($A190,Meta!A:A,0))</f>
        <v>4.5</v>
      </c>
      <c r="E190" s="13">
        <v>0</v>
      </c>
      <c r="F190" s="2">
        <f t="shared" si="10"/>
        <v>8.4061817046518819</v>
      </c>
      <c r="G190" s="34" t="str">
        <f>IFERROR(INDEX(BRL!$E:$E,MATCH('IC-Br Agro'!$A190,BRL!$A:$A,0)),"")</f>
        <v/>
      </c>
      <c r="H190" s="2" t="str">
        <f t="shared" si="11"/>
        <v/>
      </c>
    </row>
    <row r="191" spans="1:8" x14ac:dyDescent="0.25">
      <c r="A191" s="1">
        <f t="shared" si="8"/>
        <v>41487</v>
      </c>
      <c r="B191" s="37">
        <f>IFERROR(INDEX([1]IC_br_Agro!$B:$B,MATCH($A191,[1]IC_br_Agro!$A:$A,0)),"")</f>
        <v>142.51</v>
      </c>
      <c r="C191" s="6">
        <f t="shared" si="9"/>
        <v>10.653001009395147</v>
      </c>
      <c r="D191" s="2">
        <f>INDEX(Meta!B:B,MATCH($A191,Meta!A:A,0))</f>
        <v>4.5</v>
      </c>
      <c r="E191" s="13">
        <v>0</v>
      </c>
      <c r="F191" s="2">
        <f t="shared" si="10"/>
        <v>10.653001009395147</v>
      </c>
      <c r="G191" s="34" t="str">
        <f>IFERROR(INDEX(BRL!$E:$E,MATCH('IC-Br Agro'!$A191,BRL!$A:$A,0)),"")</f>
        <v/>
      </c>
      <c r="H191" s="2" t="str">
        <f t="shared" si="11"/>
        <v/>
      </c>
    </row>
    <row r="192" spans="1:8" x14ac:dyDescent="0.25">
      <c r="A192" s="1">
        <f t="shared" si="8"/>
        <v>41518</v>
      </c>
      <c r="B192" s="37">
        <f>IFERROR(INDEX([1]IC_br_Agro!$B:$B,MATCH($A192,[1]IC_br_Agro!$A:$A,0)),"")</f>
        <v>139</v>
      </c>
      <c r="C192" s="6">
        <f t="shared" si="9"/>
        <v>2.1608114067323214</v>
      </c>
      <c r="D192" s="2">
        <f>INDEX(Meta!B:B,MATCH($A192,Meta!A:A,0))</f>
        <v>4.5</v>
      </c>
      <c r="E192" s="13">
        <v>0</v>
      </c>
      <c r="F192" s="2">
        <f t="shared" si="10"/>
        <v>2.1608114067323214</v>
      </c>
      <c r="G192" s="34" t="str">
        <f>IFERROR(INDEX(BRL!$E:$E,MATCH('IC-Br Agro'!$A192,BRL!$A:$A,0)),"")</f>
        <v/>
      </c>
      <c r="H192" s="2" t="str">
        <f t="shared" si="11"/>
        <v/>
      </c>
    </row>
    <row r="193" spans="1:8" x14ac:dyDescent="0.25">
      <c r="A193" s="1">
        <f t="shared" si="8"/>
        <v>41548</v>
      </c>
      <c r="B193" s="37">
        <f>IFERROR(INDEX([1]IC_br_Agro!$B:$B,MATCH($A193,[1]IC_br_Agro!$A:$A,0)),"")</f>
        <v>134.81</v>
      </c>
      <c r="C193" s="6">
        <f t="shared" si="9"/>
        <v>-2.9375764993879949</v>
      </c>
      <c r="D193" s="2">
        <f>INDEX(Meta!B:B,MATCH($A193,Meta!A:A,0))</f>
        <v>4.5</v>
      </c>
      <c r="E193" s="13">
        <v>0</v>
      </c>
      <c r="F193" s="2">
        <f t="shared" si="10"/>
        <v>-2.9375764993879949</v>
      </c>
      <c r="G193" s="34" t="str">
        <f>IFERROR(INDEX(BRL!$E:$E,MATCH('IC-Br Agro'!$A193,BRL!$A:$A,0)),"")</f>
        <v/>
      </c>
      <c r="H193" s="2" t="str">
        <f t="shared" si="11"/>
        <v/>
      </c>
    </row>
    <row r="194" spans="1:8" x14ac:dyDescent="0.25">
      <c r="A194" s="1">
        <f t="shared" si="8"/>
        <v>41579</v>
      </c>
      <c r="B194" s="37">
        <f>IFERROR(INDEX([1]IC_br_Agro!$B:$B,MATCH($A194,[1]IC_br_Agro!$A:$A,0)),"")</f>
        <v>139.12</v>
      </c>
      <c r="C194" s="6">
        <f t="shared" si="9"/>
        <v>-2.3787804364605925</v>
      </c>
      <c r="D194" s="2">
        <f>INDEX(Meta!B:B,MATCH($A194,Meta!A:A,0))</f>
        <v>4.5</v>
      </c>
      <c r="E194" s="13">
        <v>0</v>
      </c>
      <c r="F194" s="2">
        <f t="shared" si="10"/>
        <v>-2.3787804364605925</v>
      </c>
      <c r="G194" s="34" t="str">
        <f>IFERROR(INDEX(BRL!$E:$E,MATCH('IC-Br Agro'!$A194,BRL!$A:$A,0)),"")</f>
        <v/>
      </c>
      <c r="H194" s="2" t="str">
        <f t="shared" si="11"/>
        <v/>
      </c>
    </row>
    <row r="195" spans="1:8" x14ac:dyDescent="0.25">
      <c r="A195" s="1">
        <f t="shared" si="8"/>
        <v>41609</v>
      </c>
      <c r="B195" s="37">
        <f>IFERROR(INDEX([1]IC_br_Agro!$B:$B,MATCH($A195,[1]IC_br_Agro!$A:$A,0)),"")</f>
        <v>141.76</v>
      </c>
      <c r="C195" s="6">
        <f t="shared" si="9"/>
        <v>1.9856115107913519</v>
      </c>
      <c r="D195" s="2">
        <f>INDEX(Meta!B:B,MATCH($A195,Meta!A:A,0))</f>
        <v>4.5</v>
      </c>
      <c r="E195" s="13">
        <v>0</v>
      </c>
      <c r="F195" s="2">
        <f t="shared" si="10"/>
        <v>1.9856115107913519</v>
      </c>
      <c r="G195" s="34" t="str">
        <f>IFERROR(INDEX(BRL!$E:$E,MATCH('IC-Br Agro'!$A195,BRL!$A:$A,0)),"")</f>
        <v/>
      </c>
      <c r="H195" s="2" t="str">
        <f t="shared" si="11"/>
        <v/>
      </c>
    </row>
    <row r="196" spans="1:8" x14ac:dyDescent="0.25">
      <c r="A196" s="1">
        <f t="shared" si="8"/>
        <v>41640</v>
      </c>
      <c r="B196" s="37">
        <f>IFERROR(INDEX([1]IC_br_Agro!$B:$B,MATCH($A196,[1]IC_br_Agro!$A:$A,0)),"")</f>
        <v>144.83000000000001</v>
      </c>
      <c r="C196" s="6">
        <f t="shared" si="9"/>
        <v>7.4326830353831363</v>
      </c>
      <c r="D196" s="2">
        <f>INDEX(Meta!B:B,MATCH($A196,Meta!A:A,0))</f>
        <v>4.5</v>
      </c>
      <c r="E196" s="13">
        <v>0</v>
      </c>
      <c r="F196" s="2">
        <f t="shared" si="10"/>
        <v>7.4326830353831363</v>
      </c>
      <c r="G196" s="34" t="str">
        <f>IFERROR(INDEX(BRL!$E:$E,MATCH('IC-Br Agro'!$A196,BRL!$A:$A,0)),"")</f>
        <v/>
      </c>
      <c r="H196" s="2" t="str">
        <f t="shared" si="11"/>
        <v/>
      </c>
    </row>
    <row r="197" spans="1:8" x14ac:dyDescent="0.25">
      <c r="A197" s="1">
        <f t="shared" si="8"/>
        <v>41671</v>
      </c>
      <c r="B197" s="37">
        <f>IFERROR(INDEX([1]IC_br_Agro!$B:$B,MATCH($A197,[1]IC_br_Agro!$A:$A,0)),"")</f>
        <v>151.74</v>
      </c>
      <c r="C197" s="6">
        <f t="shared" si="9"/>
        <v>9.0713053479011041</v>
      </c>
      <c r="D197" s="2">
        <f>INDEX(Meta!B:B,MATCH($A197,Meta!A:A,0))</f>
        <v>4.5</v>
      </c>
      <c r="E197" s="13">
        <v>0</v>
      </c>
      <c r="F197" s="2">
        <f t="shared" si="10"/>
        <v>9.0713053479011041</v>
      </c>
      <c r="G197" s="34" t="str">
        <f>IFERROR(INDEX(BRL!$E:$E,MATCH('IC-Br Agro'!$A197,BRL!$A:$A,0)),"")</f>
        <v/>
      </c>
      <c r="H197" s="2" t="str">
        <f t="shared" si="11"/>
        <v/>
      </c>
    </row>
    <row r="198" spans="1:8" x14ac:dyDescent="0.25">
      <c r="A198" s="1">
        <f t="shared" ref="A198:A261" si="12">EDATE(A197,1)</f>
        <v>41699</v>
      </c>
      <c r="B198" s="37">
        <f>IFERROR(INDEX([1]IC_br_Agro!$B:$B,MATCH($A198,[1]IC_br_Agro!$A:$A,0)),"")</f>
        <v>154.33000000000001</v>
      </c>
      <c r="C198" s="6">
        <f t="shared" si="9"/>
        <v>8.8670993227991204</v>
      </c>
      <c r="D198" s="2">
        <f>INDEX(Meta!B:B,MATCH($A198,Meta!A:A,0))</f>
        <v>4.5</v>
      </c>
      <c r="E198" s="13">
        <v>0</v>
      </c>
      <c r="F198" s="2">
        <f t="shared" si="10"/>
        <v>8.8670993227991204</v>
      </c>
      <c r="G198" s="34" t="str">
        <f>IFERROR(INDEX(BRL!$E:$E,MATCH('IC-Br Agro'!$A198,BRL!$A:$A,0)),"")</f>
        <v/>
      </c>
      <c r="H198" s="2" t="str">
        <f t="shared" si="11"/>
        <v/>
      </c>
    </row>
    <row r="199" spans="1:8" x14ac:dyDescent="0.25">
      <c r="A199" s="1">
        <f t="shared" si="12"/>
        <v>41730</v>
      </c>
      <c r="B199" s="37">
        <f>IFERROR(INDEX([1]IC_br_Agro!$B:$B,MATCH($A199,[1]IC_br_Agro!$A:$A,0)),"")</f>
        <v>149.81</v>
      </c>
      <c r="C199" s="6">
        <f t="shared" si="9"/>
        <v>3.4385141200027558</v>
      </c>
      <c r="D199" s="2">
        <f>INDEX(Meta!B:B,MATCH($A199,Meta!A:A,0))</f>
        <v>4.5</v>
      </c>
      <c r="E199" s="13">
        <v>0</v>
      </c>
      <c r="F199" s="2">
        <f t="shared" si="10"/>
        <v>3.4385141200027558</v>
      </c>
      <c r="G199" s="34" t="str">
        <f>IFERROR(INDEX(BRL!$E:$E,MATCH('IC-Br Agro'!$A199,BRL!$A:$A,0)),"")</f>
        <v/>
      </c>
      <c r="H199" s="2" t="str">
        <f t="shared" si="11"/>
        <v/>
      </c>
    </row>
    <row r="200" spans="1:8" x14ac:dyDescent="0.25">
      <c r="A200" s="1">
        <f t="shared" si="12"/>
        <v>41760</v>
      </c>
      <c r="B200" s="37">
        <f>IFERROR(INDEX([1]IC_br_Agro!$B:$B,MATCH($A200,[1]IC_br_Agro!$A:$A,0)),"")</f>
        <v>146.61000000000001</v>
      </c>
      <c r="C200" s="6">
        <f t="shared" ref="C200:C263" si="13">IFERROR(100*(B200/B197-1),"")</f>
        <v>-3.3807829181494609</v>
      </c>
      <c r="D200" s="2">
        <f>INDEX(Meta!B:B,MATCH($A200,Meta!A:A,0))</f>
        <v>4.5</v>
      </c>
      <c r="E200" s="13">
        <v>0</v>
      </c>
      <c r="F200" s="2">
        <f t="shared" si="10"/>
        <v>-3.3807829181494609</v>
      </c>
      <c r="G200" s="34" t="str">
        <f>IFERROR(INDEX(BRL!$E:$E,MATCH('IC-Br Agro'!$A200,BRL!$A:$A,0)),"")</f>
        <v/>
      </c>
      <c r="H200" s="2" t="str">
        <f t="shared" si="11"/>
        <v/>
      </c>
    </row>
    <row r="201" spans="1:8" x14ac:dyDescent="0.25">
      <c r="A201" s="1">
        <f t="shared" si="12"/>
        <v>41791</v>
      </c>
      <c r="B201" s="37">
        <f>IFERROR(INDEX([1]IC_br_Agro!$B:$B,MATCH($A201,[1]IC_br_Agro!$A:$A,0)),"")</f>
        <v>144.63</v>
      </c>
      <c r="C201" s="6">
        <f t="shared" si="13"/>
        <v>-6.2852329423961795</v>
      </c>
      <c r="D201" s="2">
        <f>INDEX(Meta!B:B,MATCH($A201,Meta!A:A,0))</f>
        <v>4.5</v>
      </c>
      <c r="E201" s="13">
        <v>0</v>
      </c>
      <c r="F201" s="2">
        <f t="shared" si="10"/>
        <v>-6.2852329423961795</v>
      </c>
      <c r="G201" s="34" t="str">
        <f>IFERROR(INDEX(BRL!$E:$E,MATCH('IC-Br Agro'!$A201,BRL!$A:$A,0)),"")</f>
        <v/>
      </c>
      <c r="H201" s="2" t="str">
        <f t="shared" si="11"/>
        <v/>
      </c>
    </row>
    <row r="202" spans="1:8" x14ac:dyDescent="0.25">
      <c r="A202" s="1">
        <f t="shared" si="12"/>
        <v>41821</v>
      </c>
      <c r="B202" s="37">
        <f>IFERROR(INDEX([1]IC_br_Agro!$B:$B,MATCH($A202,[1]IC_br_Agro!$A:$A,0)),"")</f>
        <v>141.69</v>
      </c>
      <c r="C202" s="6">
        <f t="shared" si="13"/>
        <v>-5.4201989186302697</v>
      </c>
      <c r="D202" s="2">
        <f>INDEX(Meta!B:B,MATCH($A202,Meta!A:A,0))</f>
        <v>4.5</v>
      </c>
      <c r="E202" s="13">
        <v>0</v>
      </c>
      <c r="F202" s="2">
        <f t="shared" si="10"/>
        <v>-5.4201989186302697</v>
      </c>
      <c r="G202" s="34" t="str">
        <f>IFERROR(INDEX(BRL!$E:$E,MATCH('IC-Br Agro'!$A202,BRL!$A:$A,0)),"")</f>
        <v/>
      </c>
      <c r="H202" s="2" t="str">
        <f t="shared" si="11"/>
        <v/>
      </c>
    </row>
    <row r="203" spans="1:8" x14ac:dyDescent="0.25">
      <c r="A203" s="1">
        <f t="shared" si="12"/>
        <v>41852</v>
      </c>
      <c r="B203" s="37">
        <f>IFERROR(INDEX([1]IC_br_Agro!$B:$B,MATCH($A203,[1]IC_br_Agro!$A:$A,0)),"")</f>
        <v>138.88999999999999</v>
      </c>
      <c r="C203" s="6">
        <f t="shared" si="13"/>
        <v>-5.265670827365132</v>
      </c>
      <c r="D203" s="2">
        <f>INDEX(Meta!B:B,MATCH($A203,Meta!A:A,0))</f>
        <v>4.5</v>
      </c>
      <c r="E203" s="13">
        <v>0</v>
      </c>
      <c r="F203" s="2">
        <f t="shared" si="10"/>
        <v>-5.265670827365132</v>
      </c>
      <c r="G203" s="34" t="str">
        <f>IFERROR(INDEX(BRL!$E:$E,MATCH('IC-Br Agro'!$A203,BRL!$A:$A,0)),"")</f>
        <v/>
      </c>
      <c r="H203" s="2" t="str">
        <f t="shared" si="11"/>
        <v/>
      </c>
    </row>
    <row r="204" spans="1:8" x14ac:dyDescent="0.25">
      <c r="A204" s="1">
        <f t="shared" si="12"/>
        <v>41883</v>
      </c>
      <c r="B204" s="37">
        <f>IFERROR(INDEX([1]IC_br_Agro!$B:$B,MATCH($A204,[1]IC_br_Agro!$A:$A,0)),"")</f>
        <v>142.97999999999999</v>
      </c>
      <c r="C204" s="6">
        <f t="shared" si="13"/>
        <v>-1.1408421489317644</v>
      </c>
      <c r="D204" s="2">
        <f>INDEX(Meta!B:B,MATCH($A204,Meta!A:A,0))</f>
        <v>4.5</v>
      </c>
      <c r="E204" s="13">
        <v>0</v>
      </c>
      <c r="F204" s="2">
        <f t="shared" si="10"/>
        <v>-1.1408421489317644</v>
      </c>
      <c r="G204" s="34" t="str">
        <f>IFERROR(INDEX(BRL!$E:$E,MATCH('IC-Br Agro'!$A204,BRL!$A:$A,0)),"")</f>
        <v/>
      </c>
      <c r="H204" s="2" t="str">
        <f t="shared" si="11"/>
        <v/>
      </c>
    </row>
    <row r="205" spans="1:8" x14ac:dyDescent="0.25">
      <c r="A205" s="1">
        <f t="shared" si="12"/>
        <v>41913</v>
      </c>
      <c r="B205" s="37">
        <f>IFERROR(INDEX([1]IC_br_Agro!$B:$B,MATCH($A205,[1]IC_br_Agro!$A:$A,0)),"")</f>
        <v>153.56</v>
      </c>
      <c r="C205" s="6">
        <f t="shared" si="13"/>
        <v>8.3774437151528112</v>
      </c>
      <c r="D205" s="2">
        <f>INDEX(Meta!B:B,MATCH($A205,Meta!A:A,0))</f>
        <v>4.5</v>
      </c>
      <c r="E205" s="13">
        <v>0</v>
      </c>
      <c r="F205" s="2">
        <f t="shared" si="10"/>
        <v>8.3774437151528112</v>
      </c>
      <c r="G205" s="34" t="str">
        <f>IFERROR(INDEX(BRL!$E:$E,MATCH('IC-Br Agro'!$A205,BRL!$A:$A,0)),"")</f>
        <v/>
      </c>
      <c r="H205" s="2" t="str">
        <f t="shared" si="11"/>
        <v/>
      </c>
    </row>
    <row r="206" spans="1:8" x14ac:dyDescent="0.25">
      <c r="A206" s="1">
        <f t="shared" si="12"/>
        <v>41944</v>
      </c>
      <c r="B206" s="37">
        <f>IFERROR(INDEX([1]IC_br_Agro!$B:$B,MATCH($A206,[1]IC_br_Agro!$A:$A,0)),"")</f>
        <v>159.38999999999999</v>
      </c>
      <c r="C206" s="6">
        <f t="shared" si="13"/>
        <v>14.75988192094464</v>
      </c>
      <c r="D206" s="2">
        <f>INDEX(Meta!B:B,MATCH($A206,Meta!A:A,0))</f>
        <v>4.5</v>
      </c>
      <c r="E206" s="13">
        <v>0</v>
      </c>
      <c r="F206" s="2">
        <f t="shared" si="10"/>
        <v>14.75988192094464</v>
      </c>
      <c r="G206" s="34" t="str">
        <f>IFERROR(INDEX(BRL!$E:$E,MATCH('IC-Br Agro'!$A206,BRL!$A:$A,0)),"")</f>
        <v/>
      </c>
      <c r="H206" s="2" t="str">
        <f t="shared" si="11"/>
        <v/>
      </c>
    </row>
    <row r="207" spans="1:8" x14ac:dyDescent="0.25">
      <c r="A207" s="1">
        <f t="shared" si="12"/>
        <v>41974</v>
      </c>
      <c r="B207" s="37">
        <f>IFERROR(INDEX([1]IC_br_Agro!$B:$B,MATCH($A207,[1]IC_br_Agro!$A:$A,0)),"")</f>
        <v>162.05000000000001</v>
      </c>
      <c r="C207" s="6">
        <f t="shared" si="13"/>
        <v>13.337529724437003</v>
      </c>
      <c r="D207" s="2">
        <f>INDEX(Meta!B:B,MATCH($A207,Meta!A:A,0))</f>
        <v>4.5</v>
      </c>
      <c r="E207" s="13">
        <v>0</v>
      </c>
      <c r="F207" s="2">
        <f t="shared" si="10"/>
        <v>13.337529724437003</v>
      </c>
      <c r="G207" s="34" t="str">
        <f>IFERROR(INDEX(BRL!$E:$E,MATCH('IC-Br Agro'!$A207,BRL!$A:$A,0)),"")</f>
        <v/>
      </c>
      <c r="H207" s="2" t="str">
        <f t="shared" si="11"/>
        <v/>
      </c>
    </row>
    <row r="208" spans="1:8" x14ac:dyDescent="0.25">
      <c r="A208" s="1">
        <f t="shared" si="12"/>
        <v>42005</v>
      </c>
      <c r="B208" s="37">
        <f>IFERROR(INDEX([1]IC_br_Agro!$B:$B,MATCH($A208,[1]IC_br_Agro!$A:$A,0)),"")</f>
        <v>156.59</v>
      </c>
      <c r="C208" s="6">
        <f t="shared" si="13"/>
        <v>1.9731700963792731</v>
      </c>
      <c r="D208" s="2">
        <f>INDEX(Meta!B:B,MATCH($A208,Meta!A:A,0))</f>
        <v>4.5</v>
      </c>
      <c r="E208" s="13">
        <v>0</v>
      </c>
      <c r="F208" s="2">
        <f t="shared" si="10"/>
        <v>1.9731700963792731</v>
      </c>
      <c r="G208" s="34" t="str">
        <f>IFERROR(INDEX(BRL!$E:$E,MATCH('IC-Br Agro'!$A208,BRL!$A:$A,0)),"")</f>
        <v/>
      </c>
      <c r="H208" s="2" t="str">
        <f t="shared" si="11"/>
        <v/>
      </c>
    </row>
    <row r="209" spans="1:8" x14ac:dyDescent="0.25">
      <c r="A209" s="1">
        <f t="shared" si="12"/>
        <v>42036</v>
      </c>
      <c r="B209" s="37">
        <f>IFERROR(INDEX([1]IC_br_Agro!$B:$B,MATCH($A209,[1]IC_br_Agro!$A:$A,0)),"")</f>
        <v>162.47</v>
      </c>
      <c r="C209" s="6">
        <f t="shared" si="13"/>
        <v>1.9323671497584627</v>
      </c>
      <c r="D209" s="2">
        <f>INDEX(Meta!B:B,MATCH($A209,Meta!A:A,0))</f>
        <v>4.5</v>
      </c>
      <c r="E209" s="13">
        <v>0</v>
      </c>
      <c r="F209" s="2">
        <f t="shared" si="10"/>
        <v>1.9323671497584627</v>
      </c>
      <c r="G209" s="34" t="str">
        <f>IFERROR(INDEX(BRL!$E:$E,MATCH('IC-Br Agro'!$A209,BRL!$A:$A,0)),"")</f>
        <v/>
      </c>
      <c r="H209" s="2" t="str">
        <f t="shared" si="11"/>
        <v/>
      </c>
    </row>
    <row r="210" spans="1:8" x14ac:dyDescent="0.25">
      <c r="A210" s="1">
        <f t="shared" si="12"/>
        <v>42064</v>
      </c>
      <c r="B210" s="37">
        <f>IFERROR(INDEX([1]IC_br_Agro!$B:$B,MATCH($A210,[1]IC_br_Agro!$A:$A,0)),"")</f>
        <v>175.44</v>
      </c>
      <c r="C210" s="6">
        <f t="shared" si="13"/>
        <v>8.262881826596713</v>
      </c>
      <c r="D210" s="2">
        <f>INDEX(Meta!B:B,MATCH($A210,Meta!A:A,0))</f>
        <v>4.5</v>
      </c>
      <c r="E210" s="13">
        <v>0</v>
      </c>
      <c r="F210" s="2">
        <f t="shared" si="10"/>
        <v>8.262881826596713</v>
      </c>
      <c r="G210" s="34" t="str">
        <f>IFERROR(INDEX(BRL!$E:$E,MATCH('IC-Br Agro'!$A210,BRL!$A:$A,0)),"")</f>
        <v/>
      </c>
      <c r="H210" s="2" t="str">
        <f t="shared" si="11"/>
        <v/>
      </c>
    </row>
    <row r="211" spans="1:8" x14ac:dyDescent="0.25">
      <c r="A211" s="1">
        <f t="shared" si="12"/>
        <v>42095</v>
      </c>
      <c r="B211" s="37">
        <f>IFERROR(INDEX([1]IC_br_Agro!$B:$B,MATCH($A211,[1]IC_br_Agro!$A:$A,0)),"")</f>
        <v>171.26</v>
      </c>
      <c r="C211" s="6">
        <f t="shared" si="13"/>
        <v>9.3684143304169964</v>
      </c>
      <c r="D211" s="2">
        <f>INDEX(Meta!B:B,MATCH($A211,Meta!A:A,0))</f>
        <v>4.5</v>
      </c>
      <c r="E211" s="13">
        <v>0</v>
      </c>
      <c r="F211" s="2">
        <f t="shared" ref="F211:F274" si="14">IFERROR(C211-E211,"")</f>
        <v>9.3684143304169964</v>
      </c>
      <c r="G211" s="34" t="str">
        <f>IFERROR(INDEX(BRL!$E:$E,MATCH('IC-Br Agro'!$A211,BRL!$A:$A,0)),"")</f>
        <v/>
      </c>
      <c r="H211" s="2" t="str">
        <f t="shared" ref="H211:H274" si="15">IFERROR(F211-G211,"")</f>
        <v/>
      </c>
    </row>
    <row r="212" spans="1:8" x14ac:dyDescent="0.25">
      <c r="A212" s="1">
        <f t="shared" si="12"/>
        <v>42125</v>
      </c>
      <c r="B212" s="37">
        <f>IFERROR(INDEX([1]IC_br_Agro!$B:$B,MATCH($A212,[1]IC_br_Agro!$A:$A,0)),"")</f>
        <v>171.9</v>
      </c>
      <c r="C212" s="6">
        <f t="shared" si="13"/>
        <v>5.8041484581768943</v>
      </c>
      <c r="D212" s="2">
        <f>INDEX(Meta!B:B,MATCH($A212,Meta!A:A,0))</f>
        <v>4.5</v>
      </c>
      <c r="E212" s="13">
        <v>0</v>
      </c>
      <c r="F212" s="2">
        <f t="shared" si="14"/>
        <v>5.8041484581768943</v>
      </c>
      <c r="G212" s="34" t="str">
        <f>IFERROR(INDEX(BRL!$E:$E,MATCH('IC-Br Agro'!$A212,BRL!$A:$A,0)),"")</f>
        <v/>
      </c>
      <c r="H212" s="2" t="str">
        <f t="shared" si="15"/>
        <v/>
      </c>
    </row>
    <row r="213" spans="1:8" x14ac:dyDescent="0.25">
      <c r="A213" s="1">
        <f t="shared" si="12"/>
        <v>42156</v>
      </c>
      <c r="B213" s="37">
        <f>IFERROR(INDEX([1]IC_br_Agro!$B:$B,MATCH($A213,[1]IC_br_Agro!$A:$A,0)),"")</f>
        <v>175.76</v>
      </c>
      <c r="C213" s="6">
        <f t="shared" si="13"/>
        <v>0.18239854081167906</v>
      </c>
      <c r="D213" s="2">
        <f>INDEX(Meta!B:B,MATCH($A213,Meta!A:A,0))</f>
        <v>4.5</v>
      </c>
      <c r="E213" s="13">
        <v>0</v>
      </c>
      <c r="F213" s="2">
        <f t="shared" si="14"/>
        <v>0.18239854081167906</v>
      </c>
      <c r="G213" s="34" t="str">
        <f>IFERROR(INDEX(BRL!$E:$E,MATCH('IC-Br Agro'!$A213,BRL!$A:$A,0)),"")</f>
        <v/>
      </c>
      <c r="H213" s="2" t="str">
        <f t="shared" si="15"/>
        <v/>
      </c>
    </row>
    <row r="214" spans="1:8" x14ac:dyDescent="0.25">
      <c r="A214" s="1">
        <f t="shared" si="12"/>
        <v>42186</v>
      </c>
      <c r="B214" s="37">
        <f>IFERROR(INDEX([1]IC_br_Agro!$B:$B,MATCH($A214,[1]IC_br_Agro!$A:$A,0)),"")</f>
        <v>184.09</v>
      </c>
      <c r="C214" s="6">
        <f t="shared" si="13"/>
        <v>7.4915333411187834</v>
      </c>
      <c r="D214" s="2">
        <f>INDEX(Meta!B:B,MATCH($A214,Meta!A:A,0))</f>
        <v>4.5</v>
      </c>
      <c r="E214" s="13">
        <v>0</v>
      </c>
      <c r="F214" s="2">
        <f t="shared" si="14"/>
        <v>7.4915333411187834</v>
      </c>
      <c r="G214" s="34" t="str">
        <f>IFERROR(INDEX(BRL!$E:$E,MATCH('IC-Br Agro'!$A214,BRL!$A:$A,0)),"")</f>
        <v/>
      </c>
      <c r="H214" s="2" t="str">
        <f t="shared" si="15"/>
        <v/>
      </c>
    </row>
    <row r="215" spans="1:8" x14ac:dyDescent="0.25">
      <c r="A215" s="1">
        <f t="shared" si="12"/>
        <v>42217</v>
      </c>
      <c r="B215" s="37">
        <f>IFERROR(INDEX([1]IC_br_Agro!$B:$B,MATCH($A215,[1]IC_br_Agro!$A:$A,0)),"")</f>
        <v>193.41</v>
      </c>
      <c r="C215" s="6">
        <f t="shared" si="13"/>
        <v>12.513089005235599</v>
      </c>
      <c r="D215" s="2">
        <f>INDEX(Meta!B:B,MATCH($A215,Meta!A:A,0))</f>
        <v>4.5</v>
      </c>
      <c r="E215" s="13">
        <v>0</v>
      </c>
      <c r="F215" s="2">
        <f t="shared" si="14"/>
        <v>12.513089005235599</v>
      </c>
      <c r="G215" s="34" t="str">
        <f>IFERROR(INDEX(BRL!$E:$E,MATCH('IC-Br Agro'!$A215,BRL!$A:$A,0)),"")</f>
        <v/>
      </c>
      <c r="H215" s="2" t="str">
        <f t="shared" si="15"/>
        <v/>
      </c>
    </row>
    <row r="216" spans="1:8" x14ac:dyDescent="0.25">
      <c r="A216" s="1">
        <f t="shared" si="12"/>
        <v>42248</v>
      </c>
      <c r="B216" s="37">
        <f>IFERROR(INDEX([1]IC_br_Agro!$B:$B,MATCH($A216,[1]IC_br_Agro!$A:$A,0)),"")</f>
        <v>210.3</v>
      </c>
      <c r="C216" s="6">
        <f t="shared" si="13"/>
        <v>19.651797906235792</v>
      </c>
      <c r="D216" s="2">
        <f>INDEX(Meta!B:B,MATCH($A216,Meta!A:A,0))</f>
        <v>4.5</v>
      </c>
      <c r="E216" s="13">
        <v>0</v>
      </c>
      <c r="F216" s="2">
        <f t="shared" si="14"/>
        <v>19.651797906235792</v>
      </c>
      <c r="G216" s="34" t="str">
        <f>IFERROR(INDEX(BRL!$E:$E,MATCH('IC-Br Agro'!$A216,BRL!$A:$A,0)),"")</f>
        <v/>
      </c>
      <c r="H216" s="2" t="str">
        <f t="shared" si="15"/>
        <v/>
      </c>
    </row>
    <row r="217" spans="1:8" x14ac:dyDescent="0.25">
      <c r="A217" s="1">
        <f t="shared" si="12"/>
        <v>42278</v>
      </c>
      <c r="B217" s="37">
        <f>IFERROR(INDEX([1]IC_br_Agro!$B:$B,MATCH($A217,[1]IC_br_Agro!$A:$A,0)),"")</f>
        <v>213.08</v>
      </c>
      <c r="C217" s="6">
        <f t="shared" si="13"/>
        <v>15.747732087565879</v>
      </c>
      <c r="D217" s="2">
        <f>INDEX(Meta!B:B,MATCH($A217,Meta!A:A,0))</f>
        <v>4.5</v>
      </c>
      <c r="E217" s="13">
        <v>0</v>
      </c>
      <c r="F217" s="2">
        <f t="shared" si="14"/>
        <v>15.747732087565879</v>
      </c>
      <c r="G217" s="34" t="str">
        <f>IFERROR(INDEX(BRL!$E:$E,MATCH('IC-Br Agro'!$A217,BRL!$A:$A,0)),"")</f>
        <v/>
      </c>
      <c r="H217" s="2" t="str">
        <f t="shared" si="15"/>
        <v/>
      </c>
    </row>
    <row r="218" spans="1:8" x14ac:dyDescent="0.25">
      <c r="A218" s="1">
        <f t="shared" si="12"/>
        <v>42309</v>
      </c>
      <c r="B218" s="37">
        <f>IFERROR(INDEX([1]IC_br_Agro!$B:$B,MATCH($A218,[1]IC_br_Agro!$A:$A,0)),"")</f>
        <v>205.23</v>
      </c>
      <c r="C218" s="6">
        <f t="shared" si="13"/>
        <v>6.1113696292849351</v>
      </c>
      <c r="D218" s="2">
        <f>INDEX(Meta!B:B,MATCH($A218,Meta!A:A,0))</f>
        <v>4.5</v>
      </c>
      <c r="E218" s="13">
        <v>0</v>
      </c>
      <c r="F218" s="2">
        <f t="shared" si="14"/>
        <v>6.1113696292849351</v>
      </c>
      <c r="G218" s="34" t="str">
        <f>IFERROR(INDEX(BRL!$E:$E,MATCH('IC-Br Agro'!$A218,BRL!$A:$A,0)),"")</f>
        <v/>
      </c>
      <c r="H218" s="2" t="str">
        <f t="shared" si="15"/>
        <v/>
      </c>
    </row>
    <row r="219" spans="1:8" x14ac:dyDescent="0.25">
      <c r="A219" s="1">
        <f t="shared" si="12"/>
        <v>42339</v>
      </c>
      <c r="B219" s="37">
        <f>IFERROR(INDEX([1]IC_br_Agro!$B:$B,MATCH($A219,[1]IC_br_Agro!$A:$A,0)),"")</f>
        <v>209.86</v>
      </c>
      <c r="C219" s="6">
        <f t="shared" si="13"/>
        <v>-0.20922491678554422</v>
      </c>
      <c r="D219" s="2">
        <f>INDEX(Meta!B:B,MATCH($A219,Meta!A:A,0))</f>
        <v>4.5</v>
      </c>
      <c r="E219" s="13">
        <v>0</v>
      </c>
      <c r="F219" s="2">
        <f t="shared" si="14"/>
        <v>-0.20922491678554422</v>
      </c>
      <c r="G219" s="34" t="str">
        <f>IFERROR(INDEX(BRL!$E:$E,MATCH('IC-Br Agro'!$A219,BRL!$A:$A,0)),"")</f>
        <v/>
      </c>
      <c r="H219" s="2" t="str">
        <f t="shared" si="15"/>
        <v/>
      </c>
    </row>
    <row r="220" spans="1:8" x14ac:dyDescent="0.25">
      <c r="A220" s="1">
        <f t="shared" si="12"/>
        <v>42370</v>
      </c>
      <c r="B220" s="37">
        <f>IFERROR(INDEX([1]IC_br_Agro!$B:$B,MATCH($A220,[1]IC_br_Agro!$A:$A,0)),"")</f>
        <v>216.68</v>
      </c>
      <c r="C220" s="6">
        <f t="shared" si="13"/>
        <v>1.6895062887178458</v>
      </c>
      <c r="D220" s="2">
        <f>INDEX(Meta!B:B,MATCH($A220,Meta!A:A,0))</f>
        <v>4.5</v>
      </c>
      <c r="E220" s="13">
        <v>0</v>
      </c>
      <c r="F220" s="2">
        <f t="shared" si="14"/>
        <v>1.6895062887178458</v>
      </c>
      <c r="G220" s="34" t="str">
        <f>IFERROR(INDEX(BRL!$E:$E,MATCH('IC-Br Agro'!$A220,BRL!$A:$A,0)),"")</f>
        <v/>
      </c>
      <c r="H220" s="2" t="str">
        <f t="shared" si="15"/>
        <v/>
      </c>
    </row>
    <row r="221" spans="1:8" x14ac:dyDescent="0.25">
      <c r="A221" s="1">
        <f t="shared" si="12"/>
        <v>42401</v>
      </c>
      <c r="B221" s="37">
        <f>IFERROR(INDEX([1]IC_br_Agro!$B:$B,MATCH($A221,[1]IC_br_Agro!$A:$A,0)),"")</f>
        <v>210.97</v>
      </c>
      <c r="C221" s="6">
        <f t="shared" si="13"/>
        <v>2.7968620572041081</v>
      </c>
      <c r="D221" s="2">
        <f>INDEX(Meta!B:B,MATCH($A221,Meta!A:A,0))</f>
        <v>4.5</v>
      </c>
      <c r="E221" s="13">
        <v>0</v>
      </c>
      <c r="F221" s="2">
        <f t="shared" si="14"/>
        <v>2.7968620572041081</v>
      </c>
      <c r="G221" s="34" t="str">
        <f>IFERROR(INDEX(BRL!$E:$E,MATCH('IC-Br Agro'!$A221,BRL!$A:$A,0)),"")</f>
        <v/>
      </c>
      <c r="H221" s="2" t="str">
        <f t="shared" si="15"/>
        <v/>
      </c>
    </row>
    <row r="222" spans="1:8" x14ac:dyDescent="0.25">
      <c r="A222" s="1">
        <f t="shared" si="12"/>
        <v>42430</v>
      </c>
      <c r="B222" s="37">
        <f>IFERROR(INDEX([1]IC_br_Agro!$B:$B,MATCH($A222,[1]IC_br_Agro!$A:$A,0)),"")</f>
        <v>197.22</v>
      </c>
      <c r="C222" s="6">
        <f t="shared" si="13"/>
        <v>-6.0230629943772147</v>
      </c>
      <c r="D222" s="2">
        <f>INDEX(Meta!B:B,MATCH($A222,Meta!A:A,0))</f>
        <v>4.5</v>
      </c>
      <c r="E222" s="13">
        <v>0</v>
      </c>
      <c r="F222" s="2">
        <f t="shared" si="14"/>
        <v>-6.0230629943772147</v>
      </c>
      <c r="G222" s="34" t="str">
        <f>IFERROR(INDEX(BRL!$E:$E,MATCH('IC-Br Agro'!$A222,BRL!$A:$A,0)),"")</f>
        <v/>
      </c>
      <c r="H222" s="2" t="str">
        <f t="shared" si="15"/>
        <v/>
      </c>
    </row>
    <row r="223" spans="1:8" x14ac:dyDescent="0.25">
      <c r="A223" s="1">
        <f t="shared" si="12"/>
        <v>42461</v>
      </c>
      <c r="B223" s="37">
        <f>IFERROR(INDEX([1]IC_br_Agro!$B:$B,MATCH($A223,[1]IC_br_Agro!$A:$A,0)),"")</f>
        <v>188.81</v>
      </c>
      <c r="C223" s="6">
        <f t="shared" si="13"/>
        <v>-12.862285397821671</v>
      </c>
      <c r="D223" s="2">
        <f>INDEX(Meta!B:B,MATCH($A223,Meta!A:A,0))</f>
        <v>4.5</v>
      </c>
      <c r="E223" s="13">
        <v>0</v>
      </c>
      <c r="F223" s="2">
        <f t="shared" si="14"/>
        <v>-12.862285397821671</v>
      </c>
      <c r="G223" s="34" t="str">
        <f>IFERROR(INDEX(BRL!$E:$E,MATCH('IC-Br Agro'!$A223,BRL!$A:$A,0)),"")</f>
        <v/>
      </c>
      <c r="H223" s="2" t="str">
        <f t="shared" si="15"/>
        <v/>
      </c>
    </row>
    <row r="224" spans="1:8" x14ac:dyDescent="0.25">
      <c r="A224" s="1">
        <f t="shared" si="12"/>
        <v>42491</v>
      </c>
      <c r="B224" s="37">
        <f>IFERROR(INDEX([1]IC_br_Agro!$B:$B,MATCH($A224,[1]IC_br_Agro!$A:$A,0)),"")</f>
        <v>190.48</v>
      </c>
      <c r="C224" s="6">
        <f t="shared" si="13"/>
        <v>-9.7122813670190151</v>
      </c>
      <c r="D224" s="2">
        <f>INDEX(Meta!B:B,MATCH($A224,Meta!A:A,0))</f>
        <v>4.5</v>
      </c>
      <c r="E224" s="13">
        <v>0</v>
      </c>
      <c r="F224" s="2">
        <f t="shared" si="14"/>
        <v>-9.7122813670190151</v>
      </c>
      <c r="G224" s="34" t="str">
        <f>IFERROR(INDEX(BRL!$E:$E,MATCH('IC-Br Agro'!$A224,BRL!$A:$A,0)),"")</f>
        <v/>
      </c>
      <c r="H224" s="2" t="str">
        <f t="shared" si="15"/>
        <v/>
      </c>
    </row>
    <row r="225" spans="1:8" x14ac:dyDescent="0.25">
      <c r="A225" s="1">
        <f t="shared" si="12"/>
        <v>42522</v>
      </c>
      <c r="B225" s="37">
        <f>IFERROR(INDEX([1]IC_br_Agro!$B:$B,MATCH($A225,[1]IC_br_Agro!$A:$A,0)),"")</f>
        <v>190.51</v>
      </c>
      <c r="C225" s="6">
        <f t="shared" si="13"/>
        <v>-3.4022918568096583</v>
      </c>
      <c r="D225" s="2">
        <f>INDEX(Meta!B:B,MATCH($A225,Meta!A:A,0))</f>
        <v>4.5</v>
      </c>
      <c r="E225" s="13">
        <v>0</v>
      </c>
      <c r="F225" s="2">
        <f t="shared" si="14"/>
        <v>-3.4022918568096583</v>
      </c>
      <c r="G225" s="34" t="str">
        <f>IFERROR(INDEX(BRL!$E:$E,MATCH('IC-Br Agro'!$A225,BRL!$A:$A,0)),"")</f>
        <v/>
      </c>
      <c r="H225" s="2" t="str">
        <f t="shared" si="15"/>
        <v/>
      </c>
    </row>
    <row r="226" spans="1:8" x14ac:dyDescent="0.25">
      <c r="A226" s="1">
        <f t="shared" si="12"/>
        <v>42552</v>
      </c>
      <c r="B226" s="37">
        <f>IFERROR(INDEX([1]IC_br_Agro!$B:$B,MATCH($A226,[1]IC_br_Agro!$A:$A,0)),"")</f>
        <v>177.69</v>
      </c>
      <c r="C226" s="6">
        <f t="shared" si="13"/>
        <v>-5.8895185636353986</v>
      </c>
      <c r="D226" s="2">
        <f>INDEX(Meta!B:B,MATCH($A226,Meta!A:A,0))</f>
        <v>4.5</v>
      </c>
      <c r="E226" s="13">
        <v>0</v>
      </c>
      <c r="F226" s="2">
        <f t="shared" si="14"/>
        <v>-5.8895185636353986</v>
      </c>
      <c r="G226" s="34" t="str">
        <f>IFERROR(INDEX(BRL!$E:$E,MATCH('IC-Br Agro'!$A226,BRL!$A:$A,0)),"")</f>
        <v/>
      </c>
      <c r="H226" s="2" t="str">
        <f t="shared" si="15"/>
        <v/>
      </c>
    </row>
    <row r="227" spans="1:8" x14ac:dyDescent="0.25">
      <c r="A227" s="1">
        <f t="shared" si="12"/>
        <v>42583</v>
      </c>
      <c r="B227" s="37">
        <f>IFERROR(INDEX([1]IC_br_Agro!$B:$B,MATCH($A227,[1]IC_br_Agro!$A:$A,0)),"")</f>
        <v>173.26</v>
      </c>
      <c r="C227" s="6">
        <f t="shared" si="13"/>
        <v>-9.0403191936161313</v>
      </c>
      <c r="D227" s="2">
        <f>INDEX(Meta!B:B,MATCH($A227,Meta!A:A,0))</f>
        <v>4.5</v>
      </c>
      <c r="E227" s="13">
        <v>0</v>
      </c>
      <c r="F227" s="2">
        <f t="shared" si="14"/>
        <v>-9.0403191936161313</v>
      </c>
      <c r="G227" s="34" t="str">
        <f>IFERROR(INDEX(BRL!$E:$E,MATCH('IC-Br Agro'!$A227,BRL!$A:$A,0)),"")</f>
        <v/>
      </c>
      <c r="H227" s="2" t="str">
        <f t="shared" si="15"/>
        <v/>
      </c>
    </row>
    <row r="228" spans="1:8" x14ac:dyDescent="0.25">
      <c r="A228" s="1">
        <f t="shared" si="12"/>
        <v>42614</v>
      </c>
      <c r="B228" s="37">
        <f>IFERROR(INDEX([1]IC_br_Agro!$B:$B,MATCH($A228,[1]IC_br_Agro!$A:$A,0)),"")</f>
        <v>174.84</v>
      </c>
      <c r="C228" s="6">
        <f t="shared" si="13"/>
        <v>-8.2252900110230343</v>
      </c>
      <c r="D228" s="2">
        <f>INDEX(Meta!B:B,MATCH($A228,Meta!A:A,0))</f>
        <v>4.5</v>
      </c>
      <c r="E228" s="13">
        <v>0</v>
      </c>
      <c r="F228" s="2">
        <f t="shared" si="14"/>
        <v>-8.2252900110230343</v>
      </c>
      <c r="G228" s="34" t="str">
        <f>IFERROR(INDEX(BRL!$E:$E,MATCH('IC-Br Agro'!$A228,BRL!$A:$A,0)),"")</f>
        <v/>
      </c>
      <c r="H228" s="2" t="str">
        <f t="shared" si="15"/>
        <v/>
      </c>
    </row>
    <row r="229" spans="1:8" x14ac:dyDescent="0.25">
      <c r="A229" s="1">
        <f t="shared" si="12"/>
        <v>42644</v>
      </c>
      <c r="B229" s="37">
        <f>IFERROR(INDEX([1]IC_br_Agro!$B:$B,MATCH($A229,[1]IC_br_Agro!$A:$A,0)),"")</f>
        <v>172.03</v>
      </c>
      <c r="C229" s="6">
        <f t="shared" si="13"/>
        <v>-3.1853227531093431</v>
      </c>
      <c r="D229" s="2">
        <f>INDEX(Meta!B:B,MATCH($A229,Meta!A:A,0))</f>
        <v>4.5</v>
      </c>
      <c r="E229" s="13">
        <v>0</v>
      </c>
      <c r="F229" s="2">
        <f t="shared" si="14"/>
        <v>-3.1853227531093431</v>
      </c>
      <c r="G229" s="34" t="str">
        <f>IFERROR(INDEX(BRL!$E:$E,MATCH('IC-Br Agro'!$A229,BRL!$A:$A,0)),"")</f>
        <v/>
      </c>
      <c r="H229" s="2" t="str">
        <f t="shared" si="15"/>
        <v/>
      </c>
    </row>
    <row r="230" spans="1:8" x14ac:dyDescent="0.25">
      <c r="A230" s="1">
        <f t="shared" si="12"/>
        <v>42675</v>
      </c>
      <c r="B230" s="37">
        <f>IFERROR(INDEX([1]IC_br_Agro!$B:$B,MATCH($A230,[1]IC_br_Agro!$A:$A,0)),"")</f>
        <v>181.96</v>
      </c>
      <c r="C230" s="6">
        <f t="shared" si="13"/>
        <v>5.0213551887337005</v>
      </c>
      <c r="D230" s="2">
        <f>INDEX(Meta!B:B,MATCH($A230,Meta!A:A,0))</f>
        <v>4.5</v>
      </c>
      <c r="E230" s="13">
        <v>0</v>
      </c>
      <c r="F230" s="2">
        <f t="shared" si="14"/>
        <v>5.0213551887337005</v>
      </c>
      <c r="G230" s="34" t="str">
        <f>IFERROR(INDEX(BRL!$E:$E,MATCH('IC-Br Agro'!$A230,BRL!$A:$A,0)),"")</f>
        <v/>
      </c>
      <c r="H230" s="2" t="str">
        <f t="shared" si="15"/>
        <v/>
      </c>
    </row>
    <row r="231" spans="1:8" x14ac:dyDescent="0.25">
      <c r="A231" s="1">
        <f t="shared" si="12"/>
        <v>42705</v>
      </c>
      <c r="B231" s="37">
        <f>IFERROR(INDEX([1]IC_br_Agro!$B:$B,MATCH($A231,[1]IC_br_Agro!$A:$A,0)),"")</f>
        <v>181.07</v>
      </c>
      <c r="C231" s="6">
        <f t="shared" si="13"/>
        <v>3.5632578357355227</v>
      </c>
      <c r="D231" s="2">
        <f>INDEX(Meta!B:B,MATCH($A231,Meta!A:A,0))</f>
        <v>4.5</v>
      </c>
      <c r="E231" s="13">
        <v>0</v>
      </c>
      <c r="F231" s="2">
        <f t="shared" si="14"/>
        <v>3.5632578357355227</v>
      </c>
      <c r="G231" s="34" t="str">
        <f>IFERROR(INDEX(BRL!$E:$E,MATCH('IC-Br Agro'!$A231,BRL!$A:$A,0)),"")</f>
        <v/>
      </c>
      <c r="H231" s="2" t="str">
        <f t="shared" si="15"/>
        <v/>
      </c>
    </row>
    <row r="232" spans="1:8" x14ac:dyDescent="0.25">
      <c r="A232" s="1">
        <f t="shared" si="12"/>
        <v>42736</v>
      </c>
      <c r="B232" s="37">
        <f>IFERROR(INDEX([1]IC_br_Agro!$B:$B,MATCH($A232,[1]IC_br_Agro!$A:$A,0)),"")</f>
        <v>177.15</v>
      </c>
      <c r="C232" s="6">
        <f t="shared" si="13"/>
        <v>2.9762250770214438</v>
      </c>
      <c r="D232" s="2">
        <f>INDEX(Meta!B:B,MATCH($A232,Meta!A:A,0))</f>
        <v>4.5</v>
      </c>
      <c r="E232" s="13">
        <v>0</v>
      </c>
      <c r="F232" s="2">
        <f t="shared" si="14"/>
        <v>2.9762250770214438</v>
      </c>
      <c r="G232" s="34" t="str">
        <f>IFERROR(INDEX(BRL!$E:$E,MATCH('IC-Br Agro'!$A232,BRL!$A:$A,0)),"")</f>
        <v/>
      </c>
      <c r="H232" s="2" t="str">
        <f t="shared" si="15"/>
        <v/>
      </c>
    </row>
    <row r="233" spans="1:8" x14ac:dyDescent="0.25">
      <c r="A233" s="1">
        <f t="shared" si="12"/>
        <v>42767</v>
      </c>
      <c r="B233" s="37">
        <f>IFERROR(INDEX([1]IC_br_Agro!$B:$B,MATCH($A233,[1]IC_br_Agro!$A:$A,0)),"")</f>
        <v>170.8</v>
      </c>
      <c r="C233" s="6">
        <f t="shared" si="13"/>
        <v>-6.1332160914486682</v>
      </c>
      <c r="D233" s="2">
        <f>INDEX(Meta!B:B,MATCH($A233,Meta!A:A,0))</f>
        <v>4.5</v>
      </c>
      <c r="E233" s="13">
        <v>0</v>
      </c>
      <c r="F233" s="2">
        <f t="shared" si="14"/>
        <v>-6.1332160914486682</v>
      </c>
      <c r="G233" s="34" t="str">
        <f>IFERROR(INDEX(BRL!$E:$E,MATCH('IC-Br Agro'!$A233,BRL!$A:$A,0)),"")</f>
        <v/>
      </c>
      <c r="H233" s="2" t="str">
        <f t="shared" si="15"/>
        <v/>
      </c>
    </row>
    <row r="234" spans="1:8" x14ac:dyDescent="0.25">
      <c r="A234" s="1">
        <f t="shared" si="12"/>
        <v>42795</v>
      </c>
      <c r="B234" s="37">
        <f>IFERROR(INDEX([1]IC_br_Agro!$B:$B,MATCH($A234,[1]IC_br_Agro!$A:$A,0)),"")</f>
        <v>166.61</v>
      </c>
      <c r="C234" s="6">
        <f t="shared" si="13"/>
        <v>-7.9858618213950354</v>
      </c>
      <c r="D234" s="2">
        <f>INDEX(Meta!B:B,MATCH($A234,Meta!A:A,0))</f>
        <v>4.5</v>
      </c>
      <c r="E234" s="13">
        <v>0</v>
      </c>
      <c r="F234" s="2">
        <f t="shared" si="14"/>
        <v>-7.9858618213950354</v>
      </c>
      <c r="G234" s="34" t="str">
        <f>IFERROR(INDEX(BRL!$E:$E,MATCH('IC-Br Agro'!$A234,BRL!$A:$A,0)),"")</f>
        <v/>
      </c>
      <c r="H234" s="2" t="str">
        <f t="shared" si="15"/>
        <v/>
      </c>
    </row>
    <row r="235" spans="1:8" x14ac:dyDescent="0.25">
      <c r="A235" s="1">
        <f t="shared" si="12"/>
        <v>42826</v>
      </c>
      <c r="B235" s="37">
        <f>IFERROR(INDEX([1]IC_br_Agro!$B:$B,MATCH($A235,[1]IC_br_Agro!$A:$A,0)),"")</f>
        <v>165.4</v>
      </c>
      <c r="C235" s="6">
        <f t="shared" si="13"/>
        <v>-6.632797064634488</v>
      </c>
      <c r="D235" s="2">
        <f>INDEX(Meta!B:B,MATCH($A235,Meta!A:A,0))</f>
        <v>4.5</v>
      </c>
      <c r="E235" s="13">
        <v>0</v>
      </c>
      <c r="F235" s="2">
        <f t="shared" si="14"/>
        <v>-6.632797064634488</v>
      </c>
      <c r="G235" s="34" t="str">
        <f>IFERROR(INDEX(BRL!$E:$E,MATCH('IC-Br Agro'!$A235,BRL!$A:$A,0)),"")</f>
        <v/>
      </c>
      <c r="H235" s="2" t="str">
        <f t="shared" si="15"/>
        <v/>
      </c>
    </row>
    <row r="236" spans="1:8" x14ac:dyDescent="0.25">
      <c r="A236" s="1">
        <f t="shared" si="12"/>
        <v>42856</v>
      </c>
      <c r="B236" s="37">
        <f>IFERROR(INDEX([1]IC_br_Agro!$B:$B,MATCH($A236,[1]IC_br_Agro!$A:$A,0)),"")</f>
        <v>171.68</v>
      </c>
      <c r="C236" s="6">
        <f t="shared" si="13"/>
        <v>0.51522248243558444</v>
      </c>
      <c r="D236" s="2">
        <f>INDEX(Meta!B:B,MATCH($A236,Meta!A:A,0))</f>
        <v>4.5</v>
      </c>
      <c r="E236" s="13">
        <v>0</v>
      </c>
      <c r="F236" s="2">
        <f t="shared" si="14"/>
        <v>0.51522248243558444</v>
      </c>
      <c r="G236" s="34" t="str">
        <f>IFERROR(INDEX(BRL!$E:$E,MATCH('IC-Br Agro'!$A236,BRL!$A:$A,0)),"")</f>
        <v/>
      </c>
      <c r="H236" s="2" t="str">
        <f t="shared" si="15"/>
        <v/>
      </c>
    </row>
    <row r="237" spans="1:8" x14ac:dyDescent="0.25">
      <c r="A237" s="1">
        <f t="shared" si="12"/>
        <v>42887</v>
      </c>
      <c r="B237" s="37">
        <f>IFERROR(INDEX([1]IC_br_Agro!$B:$B,MATCH($A237,[1]IC_br_Agro!$A:$A,0)),"")</f>
        <v>171.84</v>
      </c>
      <c r="C237" s="6">
        <f t="shared" si="13"/>
        <v>3.1390672828761623</v>
      </c>
      <c r="D237" s="2">
        <f>INDEX(Meta!B:B,MATCH($A237,Meta!A:A,0))</f>
        <v>4.5</v>
      </c>
      <c r="E237" s="13">
        <v>0</v>
      </c>
      <c r="F237" s="2">
        <f t="shared" si="14"/>
        <v>3.1390672828761623</v>
      </c>
      <c r="G237" s="34" t="str">
        <f>IFERROR(INDEX(BRL!$E:$E,MATCH('IC-Br Agro'!$A237,BRL!$A:$A,0)),"")</f>
        <v/>
      </c>
      <c r="H237" s="2" t="str">
        <f t="shared" si="15"/>
        <v/>
      </c>
    </row>
    <row r="238" spans="1:8" x14ac:dyDescent="0.25">
      <c r="A238" s="1">
        <f t="shared" si="12"/>
        <v>42917</v>
      </c>
      <c r="B238" s="37">
        <f>IFERROR(INDEX([1]IC_br_Agro!$B:$B,MATCH($A238,[1]IC_br_Agro!$A:$A,0)),"")</f>
        <v>168.11</v>
      </c>
      <c r="C238" s="6">
        <f t="shared" si="13"/>
        <v>1.6384522370012089</v>
      </c>
      <c r="D238" s="2">
        <f>INDEX(Meta!B:B,MATCH($A238,Meta!A:A,0))</f>
        <v>4.5</v>
      </c>
      <c r="E238" s="13">
        <v>0</v>
      </c>
      <c r="F238" s="2">
        <f t="shared" si="14"/>
        <v>1.6384522370012089</v>
      </c>
      <c r="G238" s="34" t="str">
        <f>IFERROR(INDEX(BRL!$E:$E,MATCH('IC-Br Agro'!$A238,BRL!$A:$A,0)),"")</f>
        <v/>
      </c>
      <c r="H238" s="2" t="str">
        <f t="shared" si="15"/>
        <v/>
      </c>
    </row>
    <row r="239" spans="1:8" x14ac:dyDescent="0.25">
      <c r="A239" s="1">
        <f t="shared" si="12"/>
        <v>42948</v>
      </c>
      <c r="B239" s="37">
        <f>IFERROR(INDEX([1]IC_br_Agro!$B:$B,MATCH($A239,[1]IC_br_Agro!$A:$A,0)),"")</f>
        <v>160.08000000000001</v>
      </c>
      <c r="C239" s="6">
        <f t="shared" si="13"/>
        <v>-6.7567567567567544</v>
      </c>
      <c r="D239" s="2">
        <f>INDEX(Meta!B:B,MATCH($A239,Meta!A:A,0))</f>
        <v>4.5</v>
      </c>
      <c r="E239" s="13">
        <v>0</v>
      </c>
      <c r="F239" s="2">
        <f t="shared" si="14"/>
        <v>-6.7567567567567544</v>
      </c>
      <c r="G239" s="34" t="str">
        <f>IFERROR(INDEX(BRL!$E:$E,MATCH('IC-Br Agro'!$A239,BRL!$A:$A,0)),"")</f>
        <v/>
      </c>
      <c r="H239" s="2" t="str">
        <f t="shared" si="15"/>
        <v/>
      </c>
    </row>
    <row r="240" spans="1:8" x14ac:dyDescent="0.25">
      <c r="A240" s="1">
        <f t="shared" si="12"/>
        <v>42979</v>
      </c>
      <c r="B240" s="37">
        <f>IFERROR(INDEX([1]IC_br_Agro!$B:$B,MATCH($A240,[1]IC_br_Agro!$A:$A,0)),"")</f>
        <v>161.96</v>
      </c>
      <c r="C240" s="6">
        <f t="shared" si="13"/>
        <v>-5.7495344506517609</v>
      </c>
      <c r="D240" s="2">
        <f>INDEX(Meta!B:B,MATCH($A240,Meta!A:A,0))</f>
        <v>4.5</v>
      </c>
      <c r="E240" s="13">
        <v>0</v>
      </c>
      <c r="F240" s="2">
        <f t="shared" si="14"/>
        <v>-5.7495344506517609</v>
      </c>
      <c r="G240" s="34" t="str">
        <f>IFERROR(INDEX(BRL!$E:$E,MATCH('IC-Br Agro'!$A240,BRL!$A:$A,0)),"")</f>
        <v/>
      </c>
      <c r="H240" s="2" t="str">
        <f t="shared" si="15"/>
        <v/>
      </c>
    </row>
    <row r="241" spans="1:8" x14ac:dyDescent="0.25">
      <c r="A241" s="1">
        <f t="shared" si="12"/>
        <v>43009</v>
      </c>
      <c r="B241" s="37">
        <f>IFERROR(INDEX([1]IC_br_Agro!$B:$B,MATCH($A241,[1]IC_br_Agro!$A:$A,0)),"")</f>
        <v>166.48</v>
      </c>
      <c r="C241" s="6">
        <f t="shared" si="13"/>
        <v>-0.96960323597645726</v>
      </c>
      <c r="D241" s="2">
        <f>INDEX(Meta!B:B,MATCH($A241,Meta!A:A,0))</f>
        <v>4.5</v>
      </c>
      <c r="E241" s="13">
        <v>0</v>
      </c>
      <c r="F241" s="2">
        <f t="shared" si="14"/>
        <v>-0.96960323597645726</v>
      </c>
      <c r="G241" s="34" t="str">
        <f>IFERROR(INDEX(BRL!$E:$E,MATCH('IC-Br Agro'!$A241,BRL!$A:$A,0)),"")</f>
        <v/>
      </c>
      <c r="H241" s="2" t="str">
        <f t="shared" si="15"/>
        <v/>
      </c>
    </row>
    <row r="242" spans="1:8" x14ac:dyDescent="0.25">
      <c r="A242" s="1">
        <f t="shared" si="12"/>
        <v>43040</v>
      </c>
      <c r="B242" s="37">
        <f>IFERROR(INDEX([1]IC_br_Agro!$B:$B,MATCH($A242,[1]IC_br_Agro!$A:$A,0)),"")</f>
        <v>176.05</v>
      </c>
      <c r="C242" s="6">
        <f t="shared" si="13"/>
        <v>9.9762618690654605</v>
      </c>
      <c r="D242" s="2">
        <f>INDEX(Meta!B:B,MATCH($A242,Meta!A:A,0))</f>
        <v>4.5</v>
      </c>
      <c r="E242" s="13">
        <v>0</v>
      </c>
      <c r="F242" s="2">
        <f t="shared" si="14"/>
        <v>9.9762618690654605</v>
      </c>
      <c r="G242" s="34" t="str">
        <f>IFERROR(INDEX(BRL!$E:$E,MATCH('IC-Br Agro'!$A242,BRL!$A:$A,0)),"")</f>
        <v/>
      </c>
      <c r="H242" s="2" t="str">
        <f t="shared" si="15"/>
        <v/>
      </c>
    </row>
    <row r="243" spans="1:8" x14ac:dyDescent="0.25">
      <c r="A243" s="1">
        <f t="shared" si="12"/>
        <v>43070</v>
      </c>
      <c r="B243" s="37">
        <f>IFERROR(INDEX([1]IC_br_Agro!$B:$B,MATCH($A243,[1]IC_br_Agro!$A:$A,0)),"")</f>
        <v>173.02</v>
      </c>
      <c r="C243" s="6">
        <f t="shared" si="13"/>
        <v>6.828846628797236</v>
      </c>
      <c r="D243" s="2">
        <f>INDEX(Meta!B:B,MATCH($A243,Meta!A:A,0))</f>
        <v>4.5</v>
      </c>
      <c r="E243" s="13">
        <v>0</v>
      </c>
      <c r="F243" s="2">
        <f t="shared" si="14"/>
        <v>6.828846628797236</v>
      </c>
      <c r="G243" s="34" t="str">
        <f>IFERROR(INDEX(BRL!$E:$E,MATCH('IC-Br Agro'!$A243,BRL!$A:$A,0)),"")</f>
        <v/>
      </c>
      <c r="H243" s="2" t="str">
        <f t="shared" si="15"/>
        <v/>
      </c>
    </row>
    <row r="244" spans="1:8" x14ac:dyDescent="0.25">
      <c r="A244" s="1">
        <f t="shared" si="12"/>
        <v>43101</v>
      </c>
      <c r="B244" s="37">
        <f>IFERROR(INDEX([1]IC_br_Agro!$B:$B,MATCH($A244,[1]IC_br_Agro!$A:$A,0)),"")</f>
        <v>171.89</v>
      </c>
      <c r="C244" s="6">
        <f t="shared" si="13"/>
        <v>3.2496395963478975</v>
      </c>
      <c r="D244" s="2">
        <f>INDEX(Meta!B:B,MATCH($A244,Meta!A:A,0))</f>
        <v>4.5</v>
      </c>
      <c r="E244" s="13">
        <v>0</v>
      </c>
      <c r="F244" s="2">
        <f t="shared" si="14"/>
        <v>3.2496395963478975</v>
      </c>
      <c r="G244" s="34" t="str">
        <f>IFERROR(INDEX(BRL!$E:$E,MATCH('IC-Br Agro'!$A244,BRL!$A:$A,0)),"")</f>
        <v/>
      </c>
      <c r="H244" s="2" t="str">
        <f t="shared" si="15"/>
        <v/>
      </c>
    </row>
    <row r="245" spans="1:8" x14ac:dyDescent="0.25">
      <c r="A245" s="1">
        <f t="shared" si="12"/>
        <v>43132</v>
      </c>
      <c r="B245" s="37">
        <f>IFERROR(INDEX([1]IC_br_Agro!$B:$B,MATCH($A245,[1]IC_br_Agro!$A:$A,0)),"")</f>
        <v>174.84</v>
      </c>
      <c r="C245" s="6">
        <f t="shared" si="13"/>
        <v>-0.68730474297075128</v>
      </c>
      <c r="D245" s="2">
        <f>INDEX(Meta!B:B,MATCH($A245,Meta!A:A,0))</f>
        <v>4.5</v>
      </c>
      <c r="E245" s="13">
        <v>0</v>
      </c>
      <c r="F245" s="2">
        <f t="shared" si="14"/>
        <v>-0.68730474297075128</v>
      </c>
      <c r="G245" s="34" t="str">
        <f>IFERROR(INDEX(BRL!$E:$E,MATCH('IC-Br Agro'!$A245,BRL!$A:$A,0)),"")</f>
        <v/>
      </c>
      <c r="H245" s="2" t="str">
        <f t="shared" si="15"/>
        <v/>
      </c>
    </row>
    <row r="246" spans="1:8" x14ac:dyDescent="0.25">
      <c r="A246" s="1">
        <f t="shared" si="12"/>
        <v>43160</v>
      </c>
      <c r="B246" s="37">
        <f>IFERROR(INDEX([1]IC_br_Agro!$B:$B,MATCH($A246,[1]IC_br_Agro!$A:$A,0)),"")</f>
        <v>171.09</v>
      </c>
      <c r="C246" s="6">
        <f t="shared" si="13"/>
        <v>-1.1154779794243508</v>
      </c>
      <c r="D246" s="2">
        <f>INDEX(Meta!B:B,MATCH($A246,Meta!A:A,0))</f>
        <v>4.5</v>
      </c>
      <c r="E246" s="13">
        <v>0</v>
      </c>
      <c r="F246" s="2">
        <f t="shared" si="14"/>
        <v>-1.1154779794243508</v>
      </c>
      <c r="G246" s="34" t="str">
        <f>IFERROR(INDEX(BRL!$E:$E,MATCH('IC-Br Agro'!$A246,BRL!$A:$A,0)),"")</f>
        <v/>
      </c>
      <c r="H246" s="2" t="str">
        <f t="shared" si="15"/>
        <v/>
      </c>
    </row>
    <row r="247" spans="1:8" x14ac:dyDescent="0.25">
      <c r="A247" s="1">
        <f t="shared" si="12"/>
        <v>43191</v>
      </c>
      <c r="B247" s="37">
        <f>IFERROR(INDEX([1]IC_br_Agro!$B:$B,MATCH($A247,[1]IC_br_Agro!$A:$A,0)),"")</f>
        <v>174.02</v>
      </c>
      <c r="C247" s="6">
        <f t="shared" si="13"/>
        <v>1.2391645820001296</v>
      </c>
      <c r="D247" s="2">
        <f>INDEX(Meta!B:B,MATCH($A247,Meta!A:A,0))</f>
        <v>4.5</v>
      </c>
      <c r="E247" s="13">
        <v>0</v>
      </c>
      <c r="F247" s="2">
        <f t="shared" si="14"/>
        <v>1.2391645820001296</v>
      </c>
      <c r="G247" s="34" t="str">
        <f>IFERROR(INDEX(BRL!$E:$E,MATCH('IC-Br Agro'!$A247,BRL!$A:$A,0)),"")</f>
        <v/>
      </c>
      <c r="H247" s="2" t="str">
        <f t="shared" si="15"/>
        <v/>
      </c>
    </row>
    <row r="248" spans="1:8" x14ac:dyDescent="0.25">
      <c r="A248" s="1">
        <f t="shared" si="12"/>
        <v>43221</v>
      </c>
      <c r="B248" s="37">
        <f>IFERROR(INDEX([1]IC_br_Agro!$B:$B,MATCH($A248,[1]IC_br_Agro!$A:$A,0)),"")</f>
        <v>188.25</v>
      </c>
      <c r="C248" s="6">
        <f t="shared" si="13"/>
        <v>7.6698695950583318</v>
      </c>
      <c r="D248" s="2">
        <f>INDEX(Meta!B:B,MATCH($A248,Meta!A:A,0))</f>
        <v>4.5</v>
      </c>
      <c r="E248" s="13">
        <v>0</v>
      </c>
      <c r="F248" s="2">
        <f t="shared" si="14"/>
        <v>7.6698695950583318</v>
      </c>
      <c r="G248" s="34" t="str">
        <f>IFERROR(INDEX(BRL!$E:$E,MATCH('IC-Br Agro'!$A248,BRL!$A:$A,0)),"")</f>
        <v/>
      </c>
      <c r="H248" s="2" t="str">
        <f t="shared" si="15"/>
        <v/>
      </c>
    </row>
    <row r="249" spans="1:8" x14ac:dyDescent="0.25">
      <c r="A249" s="1">
        <f t="shared" si="12"/>
        <v>43252</v>
      </c>
      <c r="B249" s="37">
        <f>IFERROR(INDEX([1]IC_br_Agro!$B:$B,MATCH($A249,[1]IC_br_Agro!$A:$A,0)),"")</f>
        <v>192.98</v>
      </c>
      <c r="C249" s="6">
        <f t="shared" si="13"/>
        <v>12.794435677128991</v>
      </c>
      <c r="D249" s="2">
        <f>INDEX(Meta!B:B,MATCH($A249,Meta!A:A,0))</f>
        <v>4.5</v>
      </c>
      <c r="E249" s="13">
        <v>0</v>
      </c>
      <c r="F249" s="2">
        <f t="shared" si="14"/>
        <v>12.794435677128991</v>
      </c>
      <c r="G249" s="34" t="str">
        <f>IFERROR(INDEX(BRL!$E:$E,MATCH('IC-Br Agro'!$A249,BRL!$A:$A,0)),"")</f>
        <v/>
      </c>
      <c r="H249" s="2" t="str">
        <f t="shared" si="15"/>
        <v/>
      </c>
    </row>
    <row r="250" spans="1:8" x14ac:dyDescent="0.25">
      <c r="A250" s="1">
        <f t="shared" si="12"/>
        <v>43282</v>
      </c>
      <c r="B250" s="37">
        <f>IFERROR(INDEX([1]IC_br_Agro!$B:$B,MATCH($A250,[1]IC_br_Agro!$A:$A,0)),"")</f>
        <v>195.08</v>
      </c>
      <c r="C250" s="6">
        <f t="shared" si="13"/>
        <v>12.102057234800601</v>
      </c>
      <c r="D250" s="2">
        <f>INDEX(Meta!B:B,MATCH($A250,Meta!A:A,0))</f>
        <v>4.5</v>
      </c>
      <c r="E250" s="13">
        <v>0</v>
      </c>
      <c r="F250" s="2">
        <f t="shared" si="14"/>
        <v>12.102057234800601</v>
      </c>
      <c r="G250" s="34" t="str">
        <f>IFERROR(INDEX(BRL!$E:$E,MATCH('IC-Br Agro'!$A250,BRL!$A:$A,0)),"")</f>
        <v/>
      </c>
      <c r="H250" s="2" t="str">
        <f t="shared" si="15"/>
        <v/>
      </c>
    </row>
    <row r="251" spans="1:8" x14ac:dyDescent="0.25">
      <c r="A251" s="1">
        <f t="shared" si="12"/>
        <v>43313</v>
      </c>
      <c r="B251" s="37">
        <f>IFERROR(INDEX([1]IC_br_Agro!$B:$B,MATCH($A251,[1]IC_br_Agro!$A:$A,0)),"")</f>
        <v>196.26</v>
      </c>
      <c r="C251" s="6">
        <f t="shared" si="13"/>
        <v>4.2549800796812809</v>
      </c>
      <c r="D251" s="2">
        <f>INDEX(Meta!B:B,MATCH($A251,Meta!A:A,0))</f>
        <v>4.5</v>
      </c>
      <c r="E251" s="13">
        <v>0</v>
      </c>
      <c r="F251" s="2">
        <f t="shared" si="14"/>
        <v>4.2549800796812809</v>
      </c>
      <c r="G251" s="34" t="str">
        <f>IFERROR(INDEX(BRL!$E:$E,MATCH('IC-Br Agro'!$A251,BRL!$A:$A,0)),"")</f>
        <v/>
      </c>
      <c r="H251" s="2" t="str">
        <f t="shared" si="15"/>
        <v/>
      </c>
    </row>
    <row r="252" spans="1:8" x14ac:dyDescent="0.25">
      <c r="A252" s="1">
        <f t="shared" si="12"/>
        <v>43344</v>
      </c>
      <c r="B252" s="37">
        <f>IFERROR(INDEX([1]IC_br_Agro!$B:$B,MATCH($A252,[1]IC_br_Agro!$A:$A,0)),"")</f>
        <v>206.97</v>
      </c>
      <c r="C252" s="6">
        <f t="shared" si="13"/>
        <v>7.2494559021660354</v>
      </c>
      <c r="D252" s="2">
        <f>INDEX(Meta!B:B,MATCH($A252,Meta!A:A,0))</f>
        <v>4.5</v>
      </c>
      <c r="E252" s="13">
        <v>0</v>
      </c>
      <c r="F252" s="2">
        <f t="shared" si="14"/>
        <v>7.2494559021660354</v>
      </c>
      <c r="G252" s="34" t="str">
        <f>IFERROR(INDEX(BRL!$E:$E,MATCH('IC-Br Agro'!$A252,BRL!$A:$A,0)),"")</f>
        <v/>
      </c>
      <c r="H252" s="2" t="str">
        <f t="shared" si="15"/>
        <v/>
      </c>
    </row>
    <row r="253" spans="1:8" x14ac:dyDescent="0.25">
      <c r="A253" s="1">
        <f t="shared" si="12"/>
        <v>43374</v>
      </c>
      <c r="B253" s="37">
        <f>IFERROR(INDEX([1]IC_br_Agro!$B:$B,MATCH($A253,[1]IC_br_Agro!$A:$A,0)),"")</f>
        <v>194.34</v>
      </c>
      <c r="C253" s="6">
        <f t="shared" si="13"/>
        <v>-0.37933155628460113</v>
      </c>
      <c r="D253" s="2">
        <f>INDEX(Meta!B:B,MATCH($A253,Meta!A:A,0))</f>
        <v>4.5</v>
      </c>
      <c r="E253" s="13">
        <v>0</v>
      </c>
      <c r="F253" s="2">
        <f t="shared" si="14"/>
        <v>-0.37933155628460113</v>
      </c>
      <c r="G253" s="34" t="str">
        <f>IFERROR(INDEX(BRL!$E:$E,MATCH('IC-Br Agro'!$A253,BRL!$A:$A,0)),"")</f>
        <v/>
      </c>
      <c r="H253" s="2" t="str">
        <f t="shared" si="15"/>
        <v/>
      </c>
    </row>
    <row r="254" spans="1:8" x14ac:dyDescent="0.25">
      <c r="A254" s="1">
        <f t="shared" si="12"/>
        <v>43405</v>
      </c>
      <c r="B254" s="37">
        <f>IFERROR(INDEX([1]IC_br_Agro!$B:$B,MATCH($A254,[1]IC_br_Agro!$A:$A,0)),"")</f>
        <v>195.76</v>
      </c>
      <c r="C254" s="6">
        <f t="shared" si="13"/>
        <v>-0.25476408845409582</v>
      </c>
      <c r="D254" s="2">
        <f>INDEX(Meta!B:B,MATCH($A254,Meta!A:A,0))</f>
        <v>4.5</v>
      </c>
      <c r="E254" s="13">
        <v>0</v>
      </c>
      <c r="F254" s="2">
        <f t="shared" si="14"/>
        <v>-0.25476408845409582</v>
      </c>
      <c r="G254" s="34" t="str">
        <f>IFERROR(INDEX(BRL!$E:$E,MATCH('IC-Br Agro'!$A254,BRL!$A:$A,0)),"")</f>
        <v/>
      </c>
      <c r="H254" s="2" t="str">
        <f t="shared" si="15"/>
        <v/>
      </c>
    </row>
    <row r="255" spans="1:8" x14ac:dyDescent="0.25">
      <c r="A255" s="1">
        <f t="shared" si="12"/>
        <v>43435</v>
      </c>
      <c r="B255" s="37">
        <f>IFERROR(INDEX([1]IC_br_Agro!$B:$B,MATCH($A255,[1]IC_br_Agro!$A:$A,0)),"")</f>
        <v>201.44</v>
      </c>
      <c r="C255" s="6">
        <f t="shared" si="13"/>
        <v>-2.671884814224279</v>
      </c>
      <c r="D255" s="2">
        <f>INDEX(Meta!B:B,MATCH($A255,Meta!A:A,0))</f>
        <v>4.5</v>
      </c>
      <c r="E255" s="13">
        <v>0</v>
      </c>
      <c r="F255" s="2">
        <f t="shared" si="14"/>
        <v>-2.671884814224279</v>
      </c>
      <c r="G255" s="34" t="str">
        <f>IFERROR(INDEX(BRL!$E:$E,MATCH('IC-Br Agro'!$A255,BRL!$A:$A,0)),"")</f>
        <v/>
      </c>
      <c r="H255" s="2" t="str">
        <f t="shared" si="15"/>
        <v/>
      </c>
    </row>
    <row r="256" spans="1:8" x14ac:dyDescent="0.25">
      <c r="A256" s="1">
        <f t="shared" si="12"/>
        <v>43466</v>
      </c>
      <c r="B256" s="37">
        <f>IFERROR(INDEX([1]IC_br_Agro!$B:$B,MATCH($A256,[1]IC_br_Agro!$A:$A,0)),"")</f>
        <v>195.69</v>
      </c>
      <c r="C256" s="6">
        <f t="shared" si="13"/>
        <v>0.69465884532262656</v>
      </c>
      <c r="D256" s="2">
        <f>INDEX(Meta!B:B,MATCH($A256,Meta!A:A,0))</f>
        <v>4.25</v>
      </c>
      <c r="E256" s="13">
        <v>0</v>
      </c>
      <c r="F256" s="2">
        <f t="shared" si="14"/>
        <v>0.69465884532262656</v>
      </c>
      <c r="G256" s="34" t="str">
        <f>IFERROR(INDEX(BRL!$E:$E,MATCH('IC-Br Agro'!$A256,BRL!$A:$A,0)),"")</f>
        <v/>
      </c>
      <c r="H256" s="2" t="str">
        <f t="shared" si="15"/>
        <v/>
      </c>
    </row>
    <row r="257" spans="1:8" x14ac:dyDescent="0.25">
      <c r="A257" s="1">
        <f t="shared" si="12"/>
        <v>43497</v>
      </c>
      <c r="B257" s="37">
        <f>IFERROR(INDEX([1]IC_br_Agro!$B:$B,MATCH($A257,[1]IC_br_Agro!$A:$A,0)),"")</f>
        <v>194.25</v>
      </c>
      <c r="C257" s="6">
        <f t="shared" si="13"/>
        <v>-0.77135267674702801</v>
      </c>
      <c r="D257" s="2">
        <f>INDEX(Meta!B:B,MATCH($A257,Meta!A:A,0))</f>
        <v>4.25</v>
      </c>
      <c r="E257" s="13">
        <v>0</v>
      </c>
      <c r="F257" s="2">
        <f t="shared" si="14"/>
        <v>-0.77135267674702801</v>
      </c>
      <c r="G257" s="34" t="str">
        <f>IFERROR(INDEX(BRL!$E:$E,MATCH('IC-Br Agro'!$A257,BRL!$A:$A,0)),"")</f>
        <v/>
      </c>
      <c r="H257" s="2" t="str">
        <f t="shared" si="15"/>
        <v/>
      </c>
    </row>
    <row r="258" spans="1:8" x14ac:dyDescent="0.25">
      <c r="A258" s="1">
        <f t="shared" si="12"/>
        <v>43525</v>
      </c>
      <c r="B258" s="37">
        <f>IFERROR(INDEX([1]IC_br_Agro!$B:$B,MATCH($A258,[1]IC_br_Agro!$A:$A,0)),"")</f>
        <v>196.56</v>
      </c>
      <c r="C258" s="6">
        <f t="shared" si="13"/>
        <v>-2.422557585385221</v>
      </c>
      <c r="D258" s="2">
        <f>INDEX(Meta!B:B,MATCH($A258,Meta!A:A,0))</f>
        <v>4.25</v>
      </c>
      <c r="E258" s="13">
        <v>0</v>
      </c>
      <c r="F258" s="2">
        <f t="shared" si="14"/>
        <v>-2.422557585385221</v>
      </c>
      <c r="G258" s="34" t="str">
        <f>IFERROR(INDEX(BRL!$E:$E,MATCH('IC-Br Agro'!$A258,BRL!$A:$A,0)),"")</f>
        <v/>
      </c>
      <c r="H258" s="2" t="str">
        <f t="shared" si="15"/>
        <v/>
      </c>
    </row>
    <row r="259" spans="1:8" x14ac:dyDescent="0.25">
      <c r="A259" s="1">
        <f t="shared" si="12"/>
        <v>43556</v>
      </c>
      <c r="B259" s="37">
        <f>IFERROR(INDEX([1]IC_br_Agro!$B:$B,MATCH($A259,[1]IC_br_Agro!$A:$A,0)),"")</f>
        <v>198.98</v>
      </c>
      <c r="C259" s="6">
        <f t="shared" si="13"/>
        <v>1.6812305176554743</v>
      </c>
      <c r="D259" s="2">
        <f>INDEX(Meta!B:B,MATCH($A259,Meta!A:A,0))</f>
        <v>4.25</v>
      </c>
      <c r="E259" s="13">
        <v>0</v>
      </c>
      <c r="F259" s="2">
        <f t="shared" si="14"/>
        <v>1.6812305176554743</v>
      </c>
      <c r="G259" s="34" t="str">
        <f>IFERROR(INDEX(BRL!$E:$E,MATCH('IC-Br Agro'!$A259,BRL!$A:$A,0)),"")</f>
        <v/>
      </c>
      <c r="H259" s="2" t="str">
        <f t="shared" si="15"/>
        <v/>
      </c>
    </row>
    <row r="260" spans="1:8" x14ac:dyDescent="0.25">
      <c r="A260" s="1">
        <f t="shared" si="12"/>
        <v>43586</v>
      </c>
      <c r="B260" s="37">
        <f>IFERROR(INDEX([1]IC_br_Agro!$B:$B,MATCH($A260,[1]IC_br_Agro!$A:$A,0)),"")</f>
        <v>193.74</v>
      </c>
      <c r="C260" s="6">
        <f t="shared" si="13"/>
        <v>-0.26254826254825669</v>
      </c>
      <c r="D260" s="2">
        <f>INDEX(Meta!B:B,MATCH($A260,Meta!A:A,0))</f>
        <v>4.25</v>
      </c>
      <c r="E260" s="13">
        <v>0</v>
      </c>
      <c r="F260" s="2">
        <f t="shared" si="14"/>
        <v>-0.26254826254825669</v>
      </c>
      <c r="G260" s="34" t="str">
        <f>IFERROR(INDEX(BRL!$E:$E,MATCH('IC-Br Agro'!$A260,BRL!$A:$A,0)),"")</f>
        <v/>
      </c>
      <c r="H260" s="2" t="str">
        <f t="shared" si="15"/>
        <v/>
      </c>
    </row>
    <row r="261" spans="1:8" x14ac:dyDescent="0.25">
      <c r="A261" s="1">
        <f t="shared" si="12"/>
        <v>43617</v>
      </c>
      <c r="B261" s="37">
        <f>IFERROR(INDEX([1]IC_br_Agro!$B:$B,MATCH($A261,[1]IC_br_Agro!$A:$A,0)),"")</f>
        <v>189.84</v>
      </c>
      <c r="C261" s="6">
        <f t="shared" si="13"/>
        <v>-3.4188034188034178</v>
      </c>
      <c r="D261" s="2">
        <f>INDEX(Meta!B:B,MATCH($A261,Meta!A:A,0))</f>
        <v>4.25</v>
      </c>
      <c r="E261" s="13">
        <v>0</v>
      </c>
      <c r="F261" s="2">
        <f t="shared" si="14"/>
        <v>-3.4188034188034178</v>
      </c>
      <c r="G261" s="34" t="str">
        <f>IFERROR(INDEX(BRL!$E:$E,MATCH('IC-Br Agro'!$A261,BRL!$A:$A,0)),"")</f>
        <v/>
      </c>
      <c r="H261" s="2" t="str">
        <f t="shared" si="15"/>
        <v/>
      </c>
    </row>
    <row r="262" spans="1:8" x14ac:dyDescent="0.25">
      <c r="A262" s="1">
        <f t="shared" ref="A262:A325" si="16">EDATE(A261,1)</f>
        <v>43647</v>
      </c>
      <c r="B262" s="37">
        <f>IFERROR(INDEX([1]IC_br_Agro!$B:$B,MATCH($A262,[1]IC_br_Agro!$A:$A,0)),"")</f>
        <v>187.91</v>
      </c>
      <c r="C262" s="6">
        <f t="shared" si="13"/>
        <v>-5.5633732033370187</v>
      </c>
      <c r="D262" s="2">
        <f>INDEX(Meta!B:B,MATCH($A262,Meta!A:A,0))</f>
        <v>4.25</v>
      </c>
      <c r="E262" s="13">
        <v>0</v>
      </c>
      <c r="F262" s="2">
        <f t="shared" si="14"/>
        <v>-5.5633732033370187</v>
      </c>
      <c r="G262" s="34" t="str">
        <f>IFERROR(INDEX(BRL!$E:$E,MATCH('IC-Br Agro'!$A262,BRL!$A:$A,0)),"")</f>
        <v/>
      </c>
      <c r="H262" s="2" t="str">
        <f t="shared" si="15"/>
        <v/>
      </c>
    </row>
    <row r="263" spans="1:8" x14ac:dyDescent="0.25">
      <c r="A263" s="1">
        <f t="shared" si="16"/>
        <v>43678</v>
      </c>
      <c r="B263" s="37">
        <f>IFERROR(INDEX([1]IC_br_Agro!$B:$B,MATCH($A263,[1]IC_br_Agro!$A:$A,0)),"")</f>
        <v>187.31</v>
      </c>
      <c r="C263" s="6">
        <f t="shared" si="13"/>
        <v>-3.3188809745019143</v>
      </c>
      <c r="D263" s="2">
        <f>INDEX(Meta!B:B,MATCH($A263,Meta!A:A,0))</f>
        <v>4.25</v>
      </c>
      <c r="E263" s="13">
        <v>0</v>
      </c>
      <c r="F263" s="2">
        <f t="shared" si="14"/>
        <v>-3.3188809745019143</v>
      </c>
      <c r="G263" s="34" t="str">
        <f>IFERROR(INDEX(BRL!$E:$E,MATCH('IC-Br Agro'!$A263,BRL!$A:$A,0)),"")</f>
        <v/>
      </c>
      <c r="H263" s="2" t="str">
        <f t="shared" si="15"/>
        <v/>
      </c>
    </row>
    <row r="264" spans="1:8" x14ac:dyDescent="0.25">
      <c r="A264" s="1">
        <f t="shared" si="16"/>
        <v>43709</v>
      </c>
      <c r="B264" s="37">
        <f>IFERROR(INDEX([1]IC_br_Agro!$B:$B,MATCH($A264,[1]IC_br_Agro!$A:$A,0)),"")</f>
        <v>194.95</v>
      </c>
      <c r="C264" s="6">
        <f t="shared" ref="C264:C327" si="17">IFERROR(100*(B264/B261-1),"")</f>
        <v>2.6917404129793487</v>
      </c>
      <c r="D264" s="2">
        <f>INDEX(Meta!B:B,MATCH($A264,Meta!A:A,0))</f>
        <v>4.25</v>
      </c>
      <c r="E264" s="13">
        <v>0</v>
      </c>
      <c r="F264" s="2">
        <f t="shared" si="14"/>
        <v>2.6917404129793487</v>
      </c>
      <c r="G264" s="34" t="str">
        <f>IFERROR(INDEX(BRL!$E:$E,MATCH('IC-Br Agro'!$A264,BRL!$A:$A,0)),"")</f>
        <v/>
      </c>
      <c r="H264" s="2" t="str">
        <f t="shared" si="15"/>
        <v/>
      </c>
    </row>
    <row r="265" spans="1:8" x14ac:dyDescent="0.25">
      <c r="A265" s="1">
        <f t="shared" si="16"/>
        <v>43739</v>
      </c>
      <c r="B265" s="37">
        <f>IFERROR(INDEX([1]IC_br_Agro!$B:$B,MATCH($A265,[1]IC_br_Agro!$A:$A,0)),"")</f>
        <v>204.22</v>
      </c>
      <c r="C265" s="6">
        <f t="shared" si="17"/>
        <v>8.6796870842424489</v>
      </c>
      <c r="D265" s="2">
        <f>INDEX(Meta!B:B,MATCH($A265,Meta!A:A,0))</f>
        <v>4.25</v>
      </c>
      <c r="E265" s="13">
        <v>0</v>
      </c>
      <c r="F265" s="2">
        <f t="shared" si="14"/>
        <v>8.6796870842424489</v>
      </c>
      <c r="G265" s="34" t="str">
        <f>IFERROR(INDEX(BRL!$E:$E,MATCH('IC-Br Agro'!$A265,BRL!$A:$A,0)),"")</f>
        <v/>
      </c>
      <c r="H265" s="2" t="str">
        <f t="shared" si="15"/>
        <v/>
      </c>
    </row>
    <row r="266" spans="1:8" x14ac:dyDescent="0.25">
      <c r="A266" s="1">
        <f t="shared" si="16"/>
        <v>43770</v>
      </c>
      <c r="B266" s="37">
        <f>IFERROR(INDEX([1]IC_br_Agro!$B:$B,MATCH($A266,[1]IC_br_Agro!$A:$A,0)),"")</f>
        <v>216.67</v>
      </c>
      <c r="C266" s="6">
        <f t="shared" si="17"/>
        <v>15.674550210880355</v>
      </c>
      <c r="D266" s="2">
        <f>INDEX(Meta!B:B,MATCH($A266,Meta!A:A,0))</f>
        <v>4.25</v>
      </c>
      <c r="E266" s="13">
        <v>0</v>
      </c>
      <c r="F266" s="2">
        <f t="shared" si="14"/>
        <v>15.674550210880355</v>
      </c>
      <c r="G266" s="34" t="str">
        <f>IFERROR(INDEX(BRL!$E:$E,MATCH('IC-Br Agro'!$A266,BRL!$A:$A,0)),"")</f>
        <v/>
      </c>
      <c r="H266" s="2" t="str">
        <f t="shared" si="15"/>
        <v/>
      </c>
    </row>
    <row r="267" spans="1:8" x14ac:dyDescent="0.25">
      <c r="A267" s="1">
        <f t="shared" si="16"/>
        <v>43800</v>
      </c>
      <c r="B267" s="37">
        <f>IFERROR(INDEX([1]IC_br_Agro!$B:$B,MATCH($A267,[1]IC_br_Agro!$A:$A,0)),"")</f>
        <v>220.39</v>
      </c>
      <c r="C267" s="6">
        <f t="shared" si="17"/>
        <v>13.049499871761983</v>
      </c>
      <c r="D267" s="2">
        <f>INDEX(Meta!B:B,MATCH($A267,Meta!A:A,0))</f>
        <v>4.25</v>
      </c>
      <c r="E267" s="13">
        <v>0</v>
      </c>
      <c r="F267" s="2">
        <f t="shared" si="14"/>
        <v>13.049499871761983</v>
      </c>
      <c r="G267" s="34" t="str">
        <f>IFERROR(INDEX(BRL!$E:$E,MATCH('IC-Br Agro'!$A267,BRL!$A:$A,0)),"")</f>
        <v/>
      </c>
      <c r="H267" s="2" t="str">
        <f t="shared" si="15"/>
        <v/>
      </c>
    </row>
    <row r="268" spans="1:8" x14ac:dyDescent="0.25">
      <c r="A268" s="1">
        <f t="shared" si="16"/>
        <v>43831</v>
      </c>
      <c r="B268" s="37">
        <f>IFERROR(INDEX([1]IC_br_Agro!$B:$B,MATCH($A268,[1]IC_br_Agro!$A:$A,0)),"")</f>
        <v>224.73</v>
      </c>
      <c r="C268" s="6">
        <f t="shared" si="17"/>
        <v>10.04309078444814</v>
      </c>
      <c r="D268" s="2">
        <f>INDEX(Meta!B:B,MATCH($A268,Meta!A:A,0))</f>
        <v>4</v>
      </c>
      <c r="E268" s="13">
        <v>0</v>
      </c>
      <c r="F268" s="2">
        <f t="shared" si="14"/>
        <v>10.04309078444814</v>
      </c>
      <c r="G268" s="34" t="str">
        <f>IFERROR(INDEX(BRL!$E:$E,MATCH('IC-Br Agro'!$A268,BRL!$A:$A,0)),"")</f>
        <v/>
      </c>
      <c r="H268" s="2" t="str">
        <f t="shared" si="15"/>
        <v/>
      </c>
    </row>
    <row r="269" spans="1:8" x14ac:dyDescent="0.25">
      <c r="A269" s="1">
        <f t="shared" si="16"/>
        <v>43862</v>
      </c>
      <c r="B269" s="37">
        <f>IFERROR(INDEX([1]IC_br_Agro!$B:$B,MATCH($A269,[1]IC_br_Agro!$A:$A,0)),"")</f>
        <v>226.97</v>
      </c>
      <c r="C269" s="6">
        <f t="shared" si="17"/>
        <v>4.7537730188766281</v>
      </c>
      <c r="D269" s="2">
        <f>INDEX(Meta!B:B,MATCH($A269,Meta!A:A,0))</f>
        <v>4</v>
      </c>
      <c r="E269" s="13">
        <v>0</v>
      </c>
      <c r="F269" s="2">
        <f t="shared" si="14"/>
        <v>4.7537730188766281</v>
      </c>
      <c r="G269" s="34" t="str">
        <f>IFERROR(INDEX(BRL!$E:$E,MATCH('IC-Br Agro'!$A269,BRL!$A:$A,0)),"")</f>
        <v/>
      </c>
      <c r="H269" s="2" t="str">
        <f t="shared" si="15"/>
        <v/>
      </c>
    </row>
    <row r="270" spans="1:8" x14ac:dyDescent="0.25">
      <c r="A270" s="1">
        <f t="shared" si="16"/>
        <v>43891</v>
      </c>
      <c r="B270" s="37">
        <f>IFERROR(INDEX([1]IC_br_Agro!$B:$B,MATCH($A270,[1]IC_br_Agro!$A:$A,0)),"")</f>
        <v>222.98</v>
      </c>
      <c r="C270" s="6">
        <f t="shared" si="17"/>
        <v>1.175189436907309</v>
      </c>
      <c r="D270" s="2">
        <f>INDEX(Meta!B:B,MATCH($A270,Meta!A:A,0))</f>
        <v>4</v>
      </c>
      <c r="E270" s="13">
        <v>0</v>
      </c>
      <c r="F270" s="2">
        <f t="shared" si="14"/>
        <v>1.175189436907309</v>
      </c>
      <c r="G270" s="34" t="str">
        <f>IFERROR(INDEX(BRL!$E:$E,MATCH('IC-Br Agro'!$A270,BRL!$A:$A,0)),"")</f>
        <v/>
      </c>
      <c r="H270" s="2" t="str">
        <f t="shared" si="15"/>
        <v/>
      </c>
    </row>
    <row r="271" spans="1:8" x14ac:dyDescent="0.25">
      <c r="A271" s="1">
        <f t="shared" si="16"/>
        <v>43922</v>
      </c>
      <c r="B271" s="37">
        <f>IFERROR(INDEX([1]IC_br_Agro!$B:$B,MATCH($A271,[1]IC_br_Agro!$A:$A,0)),"")</f>
        <v>226.36</v>
      </c>
      <c r="C271" s="6">
        <f t="shared" si="17"/>
        <v>0.72531482223112675</v>
      </c>
      <c r="D271" s="2">
        <f>INDEX(Meta!B:B,MATCH($A271,Meta!A:A,0))</f>
        <v>4</v>
      </c>
      <c r="E271" s="13">
        <v>0</v>
      </c>
      <c r="F271" s="2">
        <f t="shared" si="14"/>
        <v>0.72531482223112675</v>
      </c>
      <c r="G271" s="34" t="str">
        <f>IFERROR(INDEX(BRL!$E:$E,MATCH('IC-Br Agro'!$A271,BRL!$A:$A,0)),"")</f>
        <v/>
      </c>
      <c r="H271" s="2" t="str">
        <f t="shared" si="15"/>
        <v/>
      </c>
    </row>
    <row r="272" spans="1:8" x14ac:dyDescent="0.25">
      <c r="A272" s="1">
        <f t="shared" si="16"/>
        <v>43952</v>
      </c>
      <c r="B272" s="37">
        <f>IFERROR(INDEX([1]IC_br_Agro!$B:$B,MATCH($A272,[1]IC_br_Agro!$A:$A,0)),"")</f>
        <v>254.25</v>
      </c>
      <c r="C272" s="6">
        <f t="shared" si="17"/>
        <v>12.01920958717011</v>
      </c>
      <c r="D272" s="2">
        <f>INDEX(Meta!B:B,MATCH($A272,Meta!A:A,0))</f>
        <v>4</v>
      </c>
      <c r="E272" s="13">
        <v>0</v>
      </c>
      <c r="F272" s="2">
        <f t="shared" si="14"/>
        <v>12.01920958717011</v>
      </c>
      <c r="G272" s="34" t="str">
        <f>IFERROR(INDEX(BRL!$E:$E,MATCH('IC-Br Agro'!$A272,BRL!$A:$A,0)),"")</f>
        <v/>
      </c>
      <c r="H272" s="2" t="str">
        <f t="shared" si="15"/>
        <v/>
      </c>
    </row>
    <row r="273" spans="1:8" x14ac:dyDescent="0.25">
      <c r="A273" s="1">
        <f t="shared" si="16"/>
        <v>43983</v>
      </c>
      <c r="B273" s="37">
        <f>IFERROR(INDEX([1]IC_br_Agro!$B:$B,MATCH($A273,[1]IC_br_Agro!$A:$A,0)),"")</f>
        <v>234.64</v>
      </c>
      <c r="C273" s="6">
        <f t="shared" si="17"/>
        <v>5.2291685352946482</v>
      </c>
      <c r="D273" s="2">
        <f>INDEX(Meta!B:B,MATCH($A273,Meta!A:A,0))</f>
        <v>4</v>
      </c>
      <c r="E273" s="13">
        <v>0</v>
      </c>
      <c r="F273" s="2">
        <f t="shared" si="14"/>
        <v>5.2291685352946482</v>
      </c>
      <c r="G273" s="34" t="str">
        <f>IFERROR(INDEX(BRL!$E:$E,MATCH('IC-Br Agro'!$A273,BRL!$A:$A,0)),"")</f>
        <v/>
      </c>
      <c r="H273" s="2" t="str">
        <f t="shared" si="15"/>
        <v/>
      </c>
    </row>
    <row r="274" spans="1:8" x14ac:dyDescent="0.25">
      <c r="A274" s="1">
        <f t="shared" si="16"/>
        <v>44013</v>
      </c>
      <c r="B274" s="37">
        <f>IFERROR(INDEX([1]IC_br_Agro!$B:$B,MATCH($A274,[1]IC_br_Agro!$A:$A,0)),"")</f>
        <v>249.4</v>
      </c>
      <c r="C274" s="6">
        <f t="shared" si="17"/>
        <v>10.178476762678912</v>
      </c>
      <c r="D274" s="2">
        <f>INDEX(Meta!B:B,MATCH($A274,Meta!A:A,0))</f>
        <v>4</v>
      </c>
      <c r="E274" s="13">
        <v>0</v>
      </c>
      <c r="F274" s="2">
        <f t="shared" si="14"/>
        <v>10.178476762678912</v>
      </c>
      <c r="G274" s="34" t="str">
        <f>IFERROR(INDEX(BRL!$E:$E,MATCH('IC-Br Agro'!$A274,BRL!$A:$A,0)),"")</f>
        <v/>
      </c>
      <c r="H274" s="2" t="str">
        <f t="shared" si="15"/>
        <v/>
      </c>
    </row>
    <row r="275" spans="1:8" x14ac:dyDescent="0.25">
      <c r="A275" s="1">
        <f t="shared" si="16"/>
        <v>44044</v>
      </c>
      <c r="B275" s="37">
        <f>IFERROR(INDEX([1]IC_br_Agro!$B:$B,MATCH($A275,[1]IC_br_Agro!$A:$A,0)),"")</f>
        <v>268.54000000000002</v>
      </c>
      <c r="C275" s="6">
        <f t="shared" si="17"/>
        <v>5.6204523107178161</v>
      </c>
      <c r="D275" s="2">
        <f>INDEX(Meta!B:B,MATCH($A275,Meta!A:A,0))</f>
        <v>4</v>
      </c>
      <c r="E275" s="13">
        <v>0</v>
      </c>
      <c r="F275" s="2">
        <f t="shared" ref="F275:F338" si="18">IFERROR(C275-E275,"")</f>
        <v>5.6204523107178161</v>
      </c>
      <c r="G275" s="34" t="str">
        <f>IFERROR(INDEX(BRL!$E:$E,MATCH('IC-Br Agro'!$A275,BRL!$A:$A,0)),"")</f>
        <v/>
      </c>
      <c r="H275" s="2" t="str">
        <f t="shared" ref="H275:H338" si="19">IFERROR(F275-G275,"")</f>
        <v/>
      </c>
    </row>
    <row r="276" spans="1:8" x14ac:dyDescent="0.25">
      <c r="A276" s="1">
        <f t="shared" si="16"/>
        <v>44075</v>
      </c>
      <c r="B276" s="37">
        <f>IFERROR(INDEX([1]IC_br_Agro!$B:$B,MATCH($A276,[1]IC_br_Agro!$A:$A,0)),"")</f>
        <v>273.79000000000002</v>
      </c>
      <c r="C276" s="6">
        <f t="shared" si="17"/>
        <v>16.685134674394831</v>
      </c>
      <c r="D276" s="2">
        <f>INDEX(Meta!B:B,MATCH($A276,Meta!A:A,0))</f>
        <v>4</v>
      </c>
      <c r="E276" s="13">
        <v>0</v>
      </c>
      <c r="F276" s="2">
        <f t="shared" si="18"/>
        <v>16.685134674394831</v>
      </c>
      <c r="G276" s="34" t="str">
        <f>IFERROR(INDEX(BRL!$E:$E,MATCH('IC-Br Agro'!$A276,BRL!$A:$A,0)),"")</f>
        <v/>
      </c>
      <c r="H276" s="2" t="str">
        <f t="shared" si="19"/>
        <v/>
      </c>
    </row>
    <row r="277" spans="1:8" x14ac:dyDescent="0.25">
      <c r="A277" s="1">
        <f t="shared" si="16"/>
        <v>44105</v>
      </c>
      <c r="B277" s="37">
        <f>IFERROR(INDEX([1]IC_br_Agro!$B:$B,MATCH($A277,[1]IC_br_Agro!$A:$A,0)),"")</f>
        <v>289.01</v>
      </c>
      <c r="C277" s="6">
        <f t="shared" si="17"/>
        <v>15.882117080994384</v>
      </c>
      <c r="D277" s="2">
        <f>INDEX(Meta!B:B,MATCH($A277,Meta!A:A,0))</f>
        <v>4</v>
      </c>
      <c r="E277" s="13">
        <v>0</v>
      </c>
      <c r="F277" s="2">
        <f t="shared" si="18"/>
        <v>15.882117080994384</v>
      </c>
      <c r="G277" s="34" t="str">
        <f>IFERROR(INDEX(BRL!$E:$E,MATCH('IC-Br Agro'!$A277,BRL!$A:$A,0)),"")</f>
        <v/>
      </c>
      <c r="H277" s="2" t="str">
        <f t="shared" si="19"/>
        <v/>
      </c>
    </row>
    <row r="278" spans="1:8" x14ac:dyDescent="0.25">
      <c r="A278" s="1">
        <f t="shared" si="16"/>
        <v>44136</v>
      </c>
      <c r="B278" s="37">
        <f>IFERROR(INDEX([1]IC_br_Agro!$B:$B,MATCH($A278,[1]IC_br_Agro!$A:$A,0)),"")</f>
        <v>290.39999999999998</v>
      </c>
      <c r="C278" s="6">
        <f t="shared" si="17"/>
        <v>8.1403142920980045</v>
      </c>
      <c r="D278" s="2">
        <f>INDEX(Meta!B:B,MATCH($A278,Meta!A:A,0))</f>
        <v>4</v>
      </c>
      <c r="E278" s="13">
        <v>0</v>
      </c>
      <c r="F278" s="2">
        <f t="shared" si="18"/>
        <v>8.1403142920980045</v>
      </c>
      <c r="G278" s="34" t="str">
        <f>IFERROR(INDEX(BRL!$E:$E,MATCH('IC-Br Agro'!$A278,BRL!$A:$A,0)),"")</f>
        <v/>
      </c>
      <c r="H278" s="2" t="str">
        <f t="shared" si="19"/>
        <v/>
      </c>
    </row>
    <row r="279" spans="1:8" x14ac:dyDescent="0.25">
      <c r="A279" s="1">
        <f t="shared" si="16"/>
        <v>44166</v>
      </c>
      <c r="B279" s="37">
        <f>IFERROR(INDEX([1]IC_br_Agro!$B:$B,MATCH($A279,[1]IC_br_Agro!$A:$A,0)),"")</f>
        <v>282.23</v>
      </c>
      <c r="C279" s="6">
        <f t="shared" si="17"/>
        <v>3.082654589283762</v>
      </c>
      <c r="D279" s="2">
        <f>INDEX(Meta!B:B,MATCH($A279,Meta!A:A,0))</f>
        <v>4</v>
      </c>
      <c r="E279" s="13">
        <v>0</v>
      </c>
      <c r="F279" s="2">
        <f t="shared" si="18"/>
        <v>3.082654589283762</v>
      </c>
      <c r="G279" s="34" t="str">
        <f>IFERROR(INDEX(BRL!$E:$E,MATCH('IC-Br Agro'!$A279,BRL!$A:$A,0)),"")</f>
        <v/>
      </c>
      <c r="H279" s="2" t="str">
        <f t="shared" si="19"/>
        <v/>
      </c>
    </row>
    <row r="280" spans="1:8" x14ac:dyDescent="0.25">
      <c r="A280" s="1">
        <f t="shared" si="16"/>
        <v>44197</v>
      </c>
      <c r="B280" s="37">
        <f>IFERROR(INDEX([1]IC_br_Agro!$B:$B,MATCH($A280,[1]IC_br_Agro!$A:$A,0)),"")</f>
        <v>314.23</v>
      </c>
      <c r="C280" s="6">
        <f t="shared" si="17"/>
        <v>8.7263416490779058</v>
      </c>
      <c r="D280" s="2">
        <f>INDEX(Meta!B:B,MATCH($A280,Meta!A:A,0))</f>
        <v>3.75</v>
      </c>
      <c r="E280" s="13">
        <v>0</v>
      </c>
      <c r="F280" s="2">
        <f t="shared" si="18"/>
        <v>8.7263416490779058</v>
      </c>
      <c r="G280" s="34" t="str">
        <f>IFERROR(INDEX(BRL!$E:$E,MATCH('IC-Br Agro'!$A280,BRL!$A:$A,0)),"")</f>
        <v/>
      </c>
      <c r="H280" s="2" t="str">
        <f t="shared" si="19"/>
        <v/>
      </c>
    </row>
    <row r="281" spans="1:8" x14ac:dyDescent="0.25">
      <c r="A281" s="1">
        <f t="shared" si="16"/>
        <v>44228</v>
      </c>
      <c r="B281" s="37">
        <f>IFERROR(INDEX([1]IC_br_Agro!$B:$B,MATCH($A281,[1]IC_br_Agro!$A:$A,0)),"")</f>
        <v>331.74</v>
      </c>
      <c r="C281" s="6">
        <f t="shared" si="17"/>
        <v>14.23553719008266</v>
      </c>
      <c r="D281" s="2">
        <f>INDEX(Meta!B:B,MATCH($A281,Meta!A:A,0))</f>
        <v>3.75</v>
      </c>
      <c r="E281" s="13">
        <v>0</v>
      </c>
      <c r="F281" s="2">
        <f t="shared" si="18"/>
        <v>14.23553719008266</v>
      </c>
      <c r="G281" s="34" t="str">
        <f>IFERROR(INDEX(BRL!$E:$E,MATCH('IC-Br Agro'!$A281,BRL!$A:$A,0)),"")</f>
        <v/>
      </c>
      <c r="H281" s="2" t="str">
        <f t="shared" si="19"/>
        <v/>
      </c>
    </row>
    <row r="282" spans="1:8" x14ac:dyDescent="0.25">
      <c r="A282" s="1">
        <f t="shared" si="16"/>
        <v>44256</v>
      </c>
      <c r="B282" s="37">
        <f>IFERROR(INDEX([1]IC_br_Agro!$B:$B,MATCH($A282,[1]IC_br_Agro!$A:$A,0)),"")</f>
        <v>346.53</v>
      </c>
      <c r="C282" s="6">
        <f t="shared" si="17"/>
        <v>22.782836693476938</v>
      </c>
      <c r="D282" s="2">
        <f>INDEX(Meta!B:B,MATCH($A282,Meta!A:A,0))</f>
        <v>3.75</v>
      </c>
      <c r="E282" s="13">
        <v>0</v>
      </c>
      <c r="F282" s="2">
        <f t="shared" si="18"/>
        <v>22.782836693476938</v>
      </c>
      <c r="G282" s="34" t="str">
        <f>IFERROR(INDEX(BRL!$E:$E,MATCH('IC-Br Agro'!$A282,BRL!$A:$A,0)),"")</f>
        <v/>
      </c>
      <c r="H282" s="2" t="str">
        <f t="shared" si="19"/>
        <v/>
      </c>
    </row>
    <row r="283" spans="1:8" x14ac:dyDescent="0.25">
      <c r="A283" s="1">
        <f t="shared" si="16"/>
        <v>44287</v>
      </c>
      <c r="B283" s="37">
        <f>IFERROR(INDEX([1]IC_br_Agro!$B:$B,MATCH($A283,[1]IC_br_Agro!$A:$A,0)),"")</f>
        <v>350.9</v>
      </c>
      <c r="C283" s="6">
        <f t="shared" si="17"/>
        <v>11.669796009292543</v>
      </c>
      <c r="D283" s="2">
        <f>INDEX(Meta!B:B,MATCH($A283,Meta!A:A,0))</f>
        <v>3.75</v>
      </c>
      <c r="E283" s="13">
        <v>0</v>
      </c>
      <c r="F283" s="2">
        <f t="shared" si="18"/>
        <v>11.669796009292543</v>
      </c>
      <c r="G283" s="34" t="str">
        <f>IFERROR(INDEX(BRL!$E:$E,MATCH('IC-Br Agro'!$A283,BRL!$A:$A,0)),"")</f>
        <v/>
      </c>
      <c r="H283" s="2" t="str">
        <f t="shared" si="19"/>
        <v/>
      </c>
    </row>
    <row r="284" spans="1:8" x14ac:dyDescent="0.25">
      <c r="A284" s="1">
        <f t="shared" si="16"/>
        <v>44317</v>
      </c>
      <c r="B284" s="37">
        <f>IFERROR(INDEX([1]IC_br_Agro!$B:$B,MATCH($A284,[1]IC_br_Agro!$A:$A,0)),"")</f>
        <v>350.52</v>
      </c>
      <c r="C284" s="6">
        <f t="shared" si="17"/>
        <v>5.661059866160234</v>
      </c>
      <c r="D284" s="2">
        <f>INDEX(Meta!B:B,MATCH($A284,Meta!A:A,0))</f>
        <v>3.75</v>
      </c>
      <c r="E284" s="13">
        <v>0</v>
      </c>
      <c r="F284" s="2">
        <f t="shared" si="18"/>
        <v>5.661059866160234</v>
      </c>
      <c r="G284" s="34" t="str">
        <f>IFERROR(INDEX(BRL!$E:$E,MATCH('IC-Br Agro'!$A284,BRL!$A:$A,0)),"")</f>
        <v/>
      </c>
      <c r="H284" s="2" t="str">
        <f t="shared" si="19"/>
        <v/>
      </c>
    </row>
    <row r="285" spans="1:8" x14ac:dyDescent="0.25">
      <c r="A285" s="1">
        <f t="shared" si="16"/>
        <v>44348</v>
      </c>
      <c r="B285" s="37">
        <f>IFERROR(INDEX([1]IC_br_Agro!$B:$B,MATCH($A285,[1]IC_br_Agro!$A:$A,0)),"")</f>
        <v>332.49</v>
      </c>
      <c r="C285" s="6">
        <f t="shared" si="17"/>
        <v>-4.051597264306106</v>
      </c>
      <c r="D285" s="2">
        <f>INDEX(Meta!B:B,MATCH($A285,Meta!A:A,0))</f>
        <v>3.75</v>
      </c>
      <c r="E285" s="13">
        <v>0</v>
      </c>
      <c r="F285" s="2">
        <f t="shared" si="18"/>
        <v>-4.051597264306106</v>
      </c>
      <c r="G285" s="34" t="str">
        <f>IFERROR(INDEX(BRL!$E:$E,MATCH('IC-Br Agro'!$A285,BRL!$A:$A,0)),"")</f>
        <v/>
      </c>
      <c r="H285" s="2" t="str">
        <f t="shared" si="19"/>
        <v/>
      </c>
    </row>
    <row r="286" spans="1:8" x14ac:dyDescent="0.25">
      <c r="A286" s="1">
        <f t="shared" si="16"/>
        <v>44378</v>
      </c>
      <c r="B286" s="37">
        <f>IFERROR(INDEX([1]IC_br_Agro!$B:$B,MATCH($A286,[1]IC_br_Agro!$A:$A,0)),"")</f>
        <v>347.42</v>
      </c>
      <c r="C286" s="6">
        <f t="shared" si="17"/>
        <v>-0.9917355371900749</v>
      </c>
      <c r="D286" s="2">
        <f>INDEX(Meta!B:B,MATCH($A286,Meta!A:A,0))</f>
        <v>3.75</v>
      </c>
      <c r="E286" s="13">
        <v>0</v>
      </c>
      <c r="F286" s="2">
        <f t="shared" si="18"/>
        <v>-0.9917355371900749</v>
      </c>
      <c r="G286" s="34" t="str">
        <f>IFERROR(INDEX(BRL!$E:$E,MATCH('IC-Br Agro'!$A286,BRL!$A:$A,0)),"")</f>
        <v/>
      </c>
      <c r="H286" s="2" t="str">
        <f t="shared" si="19"/>
        <v/>
      </c>
    </row>
    <row r="287" spans="1:8" x14ac:dyDescent="0.25">
      <c r="A287" s="1">
        <f t="shared" si="16"/>
        <v>44409</v>
      </c>
      <c r="B287" s="37">
        <f>IFERROR(INDEX([1]IC_br_Agro!$B:$B,MATCH($A287,[1]IC_br_Agro!$A:$A,0)),"")</f>
        <v>362.39</v>
      </c>
      <c r="C287" s="6">
        <f t="shared" si="17"/>
        <v>3.3863973525048552</v>
      </c>
      <c r="D287" s="2">
        <f>INDEX(Meta!B:B,MATCH($A287,Meta!A:A,0))</f>
        <v>3.75</v>
      </c>
      <c r="E287" s="13">
        <v>0</v>
      </c>
      <c r="F287" s="2">
        <f t="shared" si="18"/>
        <v>3.3863973525048552</v>
      </c>
      <c r="G287" s="34" t="str">
        <f>IFERROR(INDEX(BRL!$E:$E,MATCH('IC-Br Agro'!$A287,BRL!$A:$A,0)),"")</f>
        <v/>
      </c>
      <c r="H287" s="2" t="str">
        <f t="shared" si="19"/>
        <v/>
      </c>
    </row>
    <row r="288" spans="1:8" x14ac:dyDescent="0.25">
      <c r="A288" s="1">
        <f t="shared" si="16"/>
        <v>44440</v>
      </c>
      <c r="B288" s="37">
        <f>IFERROR(INDEX([1]IC_br_Agro!$B:$B,MATCH($A288,[1]IC_br_Agro!$A:$A,0)),"")</f>
        <v>360.43</v>
      </c>
      <c r="C288" s="6">
        <f t="shared" si="17"/>
        <v>8.4032602484285235</v>
      </c>
      <c r="D288" s="2">
        <f>INDEX(Meta!B:B,MATCH($A288,Meta!A:A,0))</f>
        <v>3.75</v>
      </c>
      <c r="E288" s="13">
        <v>0</v>
      </c>
      <c r="F288" s="2">
        <f t="shared" si="18"/>
        <v>8.4032602484285235</v>
      </c>
      <c r="G288" s="34" t="str">
        <f>IFERROR(INDEX(BRL!$E:$E,MATCH('IC-Br Agro'!$A288,BRL!$A:$A,0)),"")</f>
        <v/>
      </c>
      <c r="H288" s="2" t="str">
        <f t="shared" si="19"/>
        <v/>
      </c>
    </row>
    <row r="289" spans="1:8" x14ac:dyDescent="0.25">
      <c r="A289" s="1">
        <f t="shared" si="16"/>
        <v>44470</v>
      </c>
      <c r="B289" s="37">
        <f>IFERROR(INDEX([1]IC_br_Agro!$B:$B,MATCH($A289,[1]IC_br_Agro!$A:$A,0)),"")</f>
        <v>390.44</v>
      </c>
      <c r="C289" s="6">
        <f t="shared" si="17"/>
        <v>12.382706810200904</v>
      </c>
      <c r="D289" s="2">
        <f>INDEX(Meta!B:B,MATCH($A289,Meta!A:A,0))</f>
        <v>3.75</v>
      </c>
      <c r="E289" s="13">
        <v>0</v>
      </c>
      <c r="F289" s="2">
        <f t="shared" si="18"/>
        <v>12.382706810200904</v>
      </c>
      <c r="G289" s="34" t="str">
        <f>IFERROR(INDEX(BRL!$E:$E,MATCH('IC-Br Agro'!$A289,BRL!$A:$A,0)),"")</f>
        <v/>
      </c>
      <c r="H289" s="2" t="str">
        <f t="shared" si="19"/>
        <v/>
      </c>
    </row>
    <row r="290" spans="1:8" x14ac:dyDescent="0.25">
      <c r="A290" s="1">
        <f t="shared" si="16"/>
        <v>44501</v>
      </c>
      <c r="B290" s="37">
        <f>IFERROR(INDEX([1]IC_br_Agro!$B:$B,MATCH($A290,[1]IC_br_Agro!$A:$A,0)),"")</f>
        <v>407.22</v>
      </c>
      <c r="C290" s="6">
        <f t="shared" si="17"/>
        <v>12.370650404260619</v>
      </c>
      <c r="D290" s="2">
        <f>INDEX(Meta!B:B,MATCH($A290,Meta!A:A,0))</f>
        <v>3.75</v>
      </c>
      <c r="E290" s="13">
        <v>0</v>
      </c>
      <c r="F290" s="2">
        <f t="shared" si="18"/>
        <v>12.370650404260619</v>
      </c>
      <c r="G290" s="34" t="str">
        <f>IFERROR(INDEX(BRL!$E:$E,MATCH('IC-Br Agro'!$A290,BRL!$A:$A,0)),"")</f>
        <v/>
      </c>
      <c r="H290" s="2" t="str">
        <f t="shared" si="19"/>
        <v/>
      </c>
    </row>
    <row r="291" spans="1:8" x14ac:dyDescent="0.25">
      <c r="A291" s="1">
        <f t="shared" si="16"/>
        <v>44531</v>
      </c>
      <c r="B291" s="37">
        <f>IFERROR(INDEX([1]IC_br_Agro!$B:$B,MATCH($A291,[1]IC_br_Agro!$A:$A,0)),"")</f>
        <v>409.88</v>
      </c>
      <c r="C291" s="6">
        <f t="shared" si="17"/>
        <v>13.719723663402039</v>
      </c>
      <c r="D291" s="2">
        <f>INDEX(Meta!B:B,MATCH($A291,Meta!A:A,0))</f>
        <v>3.75</v>
      </c>
      <c r="E291" s="13">
        <v>0</v>
      </c>
      <c r="F291" s="2">
        <f t="shared" si="18"/>
        <v>13.719723663402039</v>
      </c>
      <c r="G291" s="34" t="str">
        <f>IFERROR(INDEX(BRL!$E:$E,MATCH('IC-Br Agro'!$A291,BRL!$A:$A,0)),"")</f>
        <v/>
      </c>
      <c r="H291" s="2" t="str">
        <f t="shared" si="19"/>
        <v/>
      </c>
    </row>
    <row r="292" spans="1:8" x14ac:dyDescent="0.25">
      <c r="A292" s="1">
        <f t="shared" si="16"/>
        <v>44562</v>
      </c>
      <c r="B292" s="37">
        <f>IFERROR(INDEX([1]IC_br_Agro!$B:$B,MATCH($A292,[1]IC_br_Agro!$A:$A,0)),"")</f>
        <v>415.9</v>
      </c>
      <c r="C292" s="6">
        <f t="shared" si="17"/>
        <v>6.5208482737424411</v>
      </c>
      <c r="D292" s="2">
        <f>INDEX(Meta!B:B,MATCH($A292,Meta!A:A,0))</f>
        <v>3.5</v>
      </c>
      <c r="E292" s="13">
        <v>0</v>
      </c>
      <c r="F292" s="2">
        <f t="shared" si="18"/>
        <v>6.5208482737424411</v>
      </c>
      <c r="G292" s="34" t="str">
        <f>IFERROR(INDEX(BRL!$E:$E,MATCH('IC-Br Agro'!$A292,BRL!$A:$A,0)),"")</f>
        <v/>
      </c>
      <c r="H292" s="2" t="str">
        <f t="shared" si="19"/>
        <v/>
      </c>
    </row>
    <row r="293" spans="1:8" x14ac:dyDescent="0.25">
      <c r="A293" s="1">
        <f t="shared" si="16"/>
        <v>44593</v>
      </c>
      <c r="B293" s="37">
        <f>IFERROR(INDEX([1]IC_br_Agro!$B:$B,MATCH($A293,[1]IC_br_Agro!$A:$A,0)),"")</f>
        <v>406.76</v>
      </c>
      <c r="C293" s="6">
        <f t="shared" si="17"/>
        <v>-0.11296105299347659</v>
      </c>
      <c r="D293" s="2">
        <f>INDEX(Meta!B:B,MATCH($A293,Meta!A:A,0))</f>
        <v>3.5</v>
      </c>
      <c r="E293" s="13">
        <v>0</v>
      </c>
      <c r="F293" s="2">
        <f t="shared" si="18"/>
        <v>-0.11296105299347659</v>
      </c>
      <c r="G293" s="34" t="str">
        <f>IFERROR(INDEX(BRL!$E:$E,MATCH('IC-Br Agro'!$A293,BRL!$A:$A,0)),"")</f>
        <v/>
      </c>
      <c r="H293" s="2" t="str">
        <f t="shared" si="19"/>
        <v/>
      </c>
    </row>
    <row r="294" spans="1:8" x14ac:dyDescent="0.25">
      <c r="A294" s="1">
        <f t="shared" si="16"/>
        <v>44621</v>
      </c>
      <c r="B294" s="37">
        <f>IFERROR(INDEX([1]IC_br_Agro!$B:$B,MATCH($A294,[1]IC_br_Agro!$A:$A,0)),"")</f>
        <v>398.94</v>
      </c>
      <c r="C294" s="6">
        <f t="shared" si="17"/>
        <v>-2.6690738752805698</v>
      </c>
      <c r="D294" s="2">
        <f>INDEX(Meta!B:B,MATCH($A294,Meta!A:A,0))</f>
        <v>3.5</v>
      </c>
      <c r="E294" s="13">
        <v>0</v>
      </c>
      <c r="F294" s="2">
        <f t="shared" si="18"/>
        <v>-2.6690738752805698</v>
      </c>
      <c r="G294" s="34" t="str">
        <f>IFERROR(INDEX(BRL!$E:$E,MATCH('IC-Br Agro'!$A294,BRL!$A:$A,0)),"")</f>
        <v/>
      </c>
      <c r="H294" s="2" t="str">
        <f t="shared" si="19"/>
        <v/>
      </c>
    </row>
    <row r="295" spans="1:8" x14ac:dyDescent="0.25">
      <c r="A295" s="1">
        <f t="shared" si="16"/>
        <v>44652</v>
      </c>
      <c r="B295" s="37">
        <f>IFERROR(INDEX([1]IC_br_Agro!$B:$B,MATCH($A295,[1]IC_br_Agro!$A:$A,0)),"")</f>
        <v>398</v>
      </c>
      <c r="C295" s="6">
        <f t="shared" si="17"/>
        <v>-4.3039192113488722</v>
      </c>
      <c r="D295" s="2">
        <f>INDEX(Meta!B:B,MATCH($A295,Meta!A:A,0))</f>
        <v>3.5</v>
      </c>
      <c r="E295" s="13">
        <v>0</v>
      </c>
      <c r="F295" s="2">
        <f t="shared" si="18"/>
        <v>-4.3039192113488722</v>
      </c>
      <c r="G295" s="34" t="str">
        <f>IFERROR(INDEX(BRL!$E:$E,MATCH('IC-Br Agro'!$A295,BRL!$A:$A,0)),"")</f>
        <v/>
      </c>
      <c r="H295" s="2" t="str">
        <f t="shared" si="19"/>
        <v/>
      </c>
    </row>
    <row r="296" spans="1:8" x14ac:dyDescent="0.25">
      <c r="A296" s="1">
        <f t="shared" si="16"/>
        <v>44682</v>
      </c>
      <c r="B296" s="37">
        <f>IFERROR(INDEX([1]IC_br_Agro!$B:$B,MATCH($A296,[1]IC_br_Agro!$A:$A,0)),"")</f>
        <v>414.86</v>
      </c>
      <c r="C296" s="6">
        <f t="shared" si="17"/>
        <v>1.9913462484020039</v>
      </c>
      <c r="D296" s="2">
        <f>INDEX(Meta!B:B,MATCH($A296,Meta!A:A,0))</f>
        <v>3.5</v>
      </c>
      <c r="E296" s="13">
        <v>0</v>
      </c>
      <c r="F296" s="2">
        <f t="shared" si="18"/>
        <v>1.9913462484020039</v>
      </c>
      <c r="G296" s="34" t="str">
        <f>IFERROR(INDEX(BRL!$E:$E,MATCH('IC-Br Agro'!$A296,BRL!$A:$A,0)),"")</f>
        <v/>
      </c>
      <c r="H296" s="2" t="str">
        <f t="shared" si="19"/>
        <v/>
      </c>
    </row>
    <row r="297" spans="1:8" x14ac:dyDescent="0.25">
      <c r="A297" s="1">
        <f t="shared" si="16"/>
        <v>44713</v>
      </c>
      <c r="B297" s="37">
        <f>IFERROR(INDEX([1]IC_br_Agro!$B:$B,MATCH($A297,[1]IC_br_Agro!$A:$A,0)),"")</f>
        <v>405.45</v>
      </c>
      <c r="C297" s="6">
        <f t="shared" si="17"/>
        <v>1.631824334486387</v>
      </c>
      <c r="D297" s="2">
        <f>INDEX(Meta!B:B,MATCH($A297,Meta!A:A,0))</f>
        <v>3.5</v>
      </c>
      <c r="E297" s="13">
        <v>0</v>
      </c>
      <c r="F297" s="2">
        <f t="shared" si="18"/>
        <v>1.631824334486387</v>
      </c>
      <c r="G297" s="34" t="str">
        <f>IFERROR(INDEX(BRL!$E:$E,MATCH('IC-Br Agro'!$A297,BRL!$A:$A,0)),"")</f>
        <v/>
      </c>
      <c r="H297" s="2" t="str">
        <f t="shared" si="19"/>
        <v/>
      </c>
    </row>
    <row r="298" spans="1:8" x14ac:dyDescent="0.25">
      <c r="A298" s="1">
        <f t="shared" si="16"/>
        <v>44743</v>
      </c>
      <c r="B298" s="37">
        <f>IFERROR(INDEX([1]IC_br_Agro!$B:$B,MATCH($A298,[1]IC_br_Agro!$A:$A,0)),"")</f>
        <v>393.98</v>
      </c>
      <c r="C298" s="6">
        <f t="shared" si="17"/>
        <v>-1.0100502512562781</v>
      </c>
      <c r="D298" s="2">
        <f>INDEX(Meta!B:B,MATCH($A298,Meta!A:A,0))</f>
        <v>3.5</v>
      </c>
      <c r="E298" s="13">
        <v>0</v>
      </c>
      <c r="F298" s="2">
        <f t="shared" si="18"/>
        <v>-1.0100502512562781</v>
      </c>
      <c r="G298" s="34" t="str">
        <f>IFERROR(INDEX(BRL!$E:$E,MATCH('IC-Br Agro'!$A298,BRL!$A:$A,0)),"")</f>
        <v/>
      </c>
      <c r="H298" s="2" t="str">
        <f t="shared" si="19"/>
        <v/>
      </c>
    </row>
    <row r="299" spans="1:8" x14ac:dyDescent="0.25">
      <c r="A299" s="1">
        <f t="shared" si="16"/>
        <v>44774</v>
      </c>
      <c r="B299" s="37">
        <f>IFERROR(INDEX([1]IC_br_Agro!$B:$B,MATCH($A299,[1]IC_br_Agro!$A:$A,0)),"")</f>
        <v>393.51</v>
      </c>
      <c r="C299" s="6">
        <f t="shared" si="17"/>
        <v>-5.1463144193221844</v>
      </c>
      <c r="D299" s="2">
        <f>INDEX(Meta!B:B,MATCH($A299,Meta!A:A,0))</f>
        <v>3.5</v>
      </c>
      <c r="E299" s="13">
        <v>0</v>
      </c>
      <c r="F299" s="2">
        <f t="shared" si="18"/>
        <v>-5.1463144193221844</v>
      </c>
      <c r="G299" s="34" t="str">
        <f>IFERROR(INDEX(BRL!$E:$E,MATCH('IC-Br Agro'!$A299,BRL!$A:$A,0)),"")</f>
        <v/>
      </c>
      <c r="H299" s="2" t="str">
        <f t="shared" si="19"/>
        <v/>
      </c>
    </row>
    <row r="300" spans="1:8" x14ac:dyDescent="0.25">
      <c r="A300" s="1">
        <f t="shared" si="16"/>
        <v>44805</v>
      </c>
      <c r="B300" s="37">
        <f>IFERROR(INDEX([1]IC_br_Agro!$B:$B,MATCH($A300,[1]IC_br_Agro!$A:$A,0)),"")</f>
        <v>404.05</v>
      </c>
      <c r="C300" s="6">
        <f t="shared" si="17"/>
        <v>-0.34529535084473206</v>
      </c>
      <c r="D300" s="2">
        <f>INDEX(Meta!B:B,MATCH($A300,Meta!A:A,0))</f>
        <v>3.5</v>
      </c>
      <c r="E300" s="13">
        <v>0</v>
      </c>
      <c r="F300" s="2">
        <f t="shared" si="18"/>
        <v>-0.34529535084473206</v>
      </c>
      <c r="G300" s="34" t="str">
        <f>IFERROR(INDEX(BRL!$E:$E,MATCH('IC-Br Agro'!$A300,BRL!$A:$A,0)),"")</f>
        <v/>
      </c>
      <c r="H300" s="2" t="str">
        <f t="shared" si="19"/>
        <v/>
      </c>
    </row>
    <row r="301" spans="1:8" x14ac:dyDescent="0.25">
      <c r="A301" s="1">
        <f t="shared" si="16"/>
        <v>44835</v>
      </c>
      <c r="B301" s="37">
        <f>IFERROR(INDEX([1]IC_br_Agro!$B:$B,MATCH($A301,[1]IC_br_Agro!$A:$A,0)),"")</f>
        <v>395.65</v>
      </c>
      <c r="C301" s="6">
        <f t="shared" si="17"/>
        <v>0.42387938474033326</v>
      </c>
      <c r="D301" s="2">
        <f>INDEX(Meta!B:B,MATCH($A301,Meta!A:A,0))</f>
        <v>3.5</v>
      </c>
      <c r="E301" s="13">
        <v>0</v>
      </c>
      <c r="F301" s="2">
        <f t="shared" si="18"/>
        <v>0.42387938474033326</v>
      </c>
      <c r="G301" s="34" t="str">
        <f>IFERROR(INDEX(BRL!$E:$E,MATCH('IC-Br Agro'!$A301,BRL!$A:$A,0)),"")</f>
        <v/>
      </c>
      <c r="H301" s="2" t="str">
        <f t="shared" si="19"/>
        <v/>
      </c>
    </row>
    <row r="302" spans="1:8" x14ac:dyDescent="0.25">
      <c r="A302" s="1">
        <f t="shared" si="16"/>
        <v>44866</v>
      </c>
      <c r="B302" s="37">
        <f>IFERROR(INDEX([1]IC_br_Agro!$B:$B,MATCH($A302,[1]IC_br_Agro!$A:$A,0)),"")</f>
        <v>403.66</v>
      </c>
      <c r="C302" s="6">
        <f t="shared" si="17"/>
        <v>2.579349952987231</v>
      </c>
      <c r="D302" s="2">
        <f>INDEX(Meta!B:B,MATCH($A302,Meta!A:A,0))</f>
        <v>3.5</v>
      </c>
      <c r="E302" s="13">
        <v>0</v>
      </c>
      <c r="F302" s="2">
        <f t="shared" si="18"/>
        <v>2.579349952987231</v>
      </c>
      <c r="G302" s="34" t="str">
        <f>IFERROR(INDEX(BRL!$E:$E,MATCH('IC-Br Agro'!$A302,BRL!$A:$A,0)),"")</f>
        <v/>
      </c>
      <c r="H302" s="2" t="str">
        <f t="shared" si="19"/>
        <v/>
      </c>
    </row>
    <row r="303" spans="1:8" x14ac:dyDescent="0.25">
      <c r="A303" s="1">
        <f t="shared" si="16"/>
        <v>44896</v>
      </c>
      <c r="B303" s="37">
        <f>IFERROR(INDEX([1]IC_br_Agro!$B:$B,MATCH($A303,[1]IC_br_Agro!$A:$A,0)),"")</f>
        <v>395.23</v>
      </c>
      <c r="C303" s="6">
        <f t="shared" si="17"/>
        <v>-2.1828981561687888</v>
      </c>
      <c r="D303" s="2">
        <f>INDEX(Meta!B:B,MATCH($A303,Meta!A:A,0))</f>
        <v>3.5</v>
      </c>
      <c r="E303" s="13">
        <v>0</v>
      </c>
      <c r="F303" s="2">
        <f t="shared" si="18"/>
        <v>-2.1828981561687888</v>
      </c>
      <c r="G303" s="34" t="str">
        <f>IFERROR(INDEX(BRL!$E:$E,MATCH('IC-Br Agro'!$A303,BRL!$A:$A,0)),"")</f>
        <v/>
      </c>
      <c r="H303" s="2" t="str">
        <f t="shared" si="19"/>
        <v/>
      </c>
    </row>
    <row r="304" spans="1:8" x14ac:dyDescent="0.25">
      <c r="A304" s="1">
        <f t="shared" si="16"/>
        <v>44927</v>
      </c>
      <c r="B304" s="37" t="str">
        <f>IFERROR(INDEX([1]IC_br_Agro!$B:$B,MATCH($A304,[1]IC_br_Agro!$A:$A,0)),"")</f>
        <v/>
      </c>
      <c r="C304" s="6" t="str">
        <f t="shared" si="17"/>
        <v/>
      </c>
      <c r="D304" s="2">
        <f>INDEX(Meta!B:B,MATCH($A304,Meta!A:A,0))</f>
        <v>3.25</v>
      </c>
      <c r="E304" s="13">
        <v>0</v>
      </c>
      <c r="F304" s="2" t="str">
        <f t="shared" si="18"/>
        <v/>
      </c>
      <c r="G304" s="34" t="str">
        <f>IFERROR(INDEX(BRL!$E:$E,MATCH('IC-Br Agro'!$A304,BRL!$A:$A,0)),"")</f>
        <v/>
      </c>
      <c r="H304" s="2" t="str">
        <f t="shared" si="19"/>
        <v/>
      </c>
    </row>
    <row r="305" spans="1:8" x14ac:dyDescent="0.25">
      <c r="A305" s="1">
        <f t="shared" si="16"/>
        <v>44958</v>
      </c>
      <c r="B305" s="37" t="str">
        <f>IFERROR(INDEX([1]IC_br_Agro!$B:$B,MATCH($A305,[1]IC_br_Agro!$A:$A,0)),"")</f>
        <v/>
      </c>
      <c r="C305" s="6" t="str">
        <f t="shared" si="17"/>
        <v/>
      </c>
      <c r="D305" s="2">
        <f>INDEX(Meta!B:B,MATCH($A305,Meta!A:A,0))</f>
        <v>3.25</v>
      </c>
      <c r="E305" s="13">
        <v>0</v>
      </c>
      <c r="F305" s="2" t="str">
        <f t="shared" si="18"/>
        <v/>
      </c>
      <c r="G305" s="34" t="str">
        <f>IFERROR(INDEX(BRL!$E:$E,MATCH('IC-Br Agro'!$A305,BRL!$A:$A,0)),"")</f>
        <v/>
      </c>
      <c r="H305" s="2" t="str">
        <f t="shared" si="19"/>
        <v/>
      </c>
    </row>
    <row r="306" spans="1:8" x14ac:dyDescent="0.25">
      <c r="A306" s="1">
        <f t="shared" si="16"/>
        <v>44986</v>
      </c>
      <c r="B306" s="37" t="str">
        <f>IFERROR(INDEX([1]IC_br_Agro!$B:$B,MATCH($A306,[1]IC_br_Agro!$A:$A,0)),"")</f>
        <v/>
      </c>
      <c r="C306" s="6" t="str">
        <f t="shared" si="17"/>
        <v/>
      </c>
      <c r="D306" s="2">
        <f>INDEX(Meta!B:B,MATCH($A306,Meta!A:A,0))</f>
        <v>3.25</v>
      </c>
      <c r="E306" s="13">
        <v>0</v>
      </c>
      <c r="F306" s="2" t="str">
        <f t="shared" si="18"/>
        <v/>
      </c>
      <c r="G306" s="34" t="str">
        <f>IFERROR(INDEX(BRL!$E:$E,MATCH('IC-Br Agro'!$A306,BRL!$A:$A,0)),"")</f>
        <v/>
      </c>
      <c r="H306" s="2" t="str">
        <f t="shared" si="19"/>
        <v/>
      </c>
    </row>
    <row r="307" spans="1:8" x14ac:dyDescent="0.25">
      <c r="A307" s="1">
        <f t="shared" si="16"/>
        <v>45017</v>
      </c>
      <c r="B307" s="37" t="str">
        <f>IFERROR(INDEX([1]IC_br_Agro!$B:$B,MATCH($A307,[1]IC_br_Agro!$A:$A,0)),"")</f>
        <v/>
      </c>
      <c r="C307" s="6" t="str">
        <f t="shared" si="17"/>
        <v/>
      </c>
      <c r="D307" s="2">
        <f>INDEX(Meta!B:B,MATCH($A307,Meta!A:A,0))</f>
        <v>3.25</v>
      </c>
      <c r="E307" s="13">
        <v>0</v>
      </c>
      <c r="F307" s="2" t="str">
        <f t="shared" si="18"/>
        <v/>
      </c>
      <c r="G307" s="34" t="str">
        <f>IFERROR(INDEX(BRL!$E:$E,MATCH('IC-Br Agro'!$A307,BRL!$A:$A,0)),"")</f>
        <v/>
      </c>
      <c r="H307" s="2" t="str">
        <f t="shared" si="19"/>
        <v/>
      </c>
    </row>
    <row r="308" spans="1:8" x14ac:dyDescent="0.25">
      <c r="A308" s="1">
        <f t="shared" si="16"/>
        <v>45047</v>
      </c>
      <c r="B308" s="37" t="str">
        <f>IFERROR(INDEX([1]IC_br_Agro!$B:$B,MATCH($A308,[1]IC_br_Agro!$A:$A,0)),"")</f>
        <v/>
      </c>
      <c r="C308" s="6" t="str">
        <f t="shared" si="17"/>
        <v/>
      </c>
      <c r="D308" s="2">
        <f>INDEX(Meta!B:B,MATCH($A308,Meta!A:A,0))</f>
        <v>3.25</v>
      </c>
      <c r="E308" s="13">
        <v>0</v>
      </c>
      <c r="F308" s="2" t="str">
        <f t="shared" si="18"/>
        <v/>
      </c>
      <c r="G308" s="34" t="str">
        <f>IFERROR(INDEX(BRL!$E:$E,MATCH('IC-Br Agro'!$A308,BRL!$A:$A,0)),"")</f>
        <v/>
      </c>
      <c r="H308" s="2" t="str">
        <f t="shared" si="19"/>
        <v/>
      </c>
    </row>
    <row r="309" spans="1:8" x14ac:dyDescent="0.25">
      <c r="A309" s="1">
        <f t="shared" si="16"/>
        <v>45078</v>
      </c>
      <c r="B309" s="37" t="str">
        <f>IFERROR(INDEX([1]IC_br_Agro!$B:$B,MATCH($A309,[1]IC_br_Agro!$A:$A,0)),"")</f>
        <v/>
      </c>
      <c r="C309" s="6" t="str">
        <f t="shared" si="17"/>
        <v/>
      </c>
      <c r="D309" s="2">
        <f>INDEX(Meta!B:B,MATCH($A309,Meta!A:A,0))</f>
        <v>3.25</v>
      </c>
      <c r="E309" s="13">
        <v>0</v>
      </c>
      <c r="F309" s="2" t="str">
        <f t="shared" si="18"/>
        <v/>
      </c>
      <c r="G309" s="34" t="str">
        <f>IFERROR(INDEX(BRL!$E:$E,MATCH('IC-Br Agro'!$A309,BRL!$A:$A,0)),"")</f>
        <v/>
      </c>
      <c r="H309" s="2" t="str">
        <f t="shared" si="19"/>
        <v/>
      </c>
    </row>
    <row r="310" spans="1:8" x14ac:dyDescent="0.25">
      <c r="A310" s="1">
        <f t="shared" si="16"/>
        <v>45108</v>
      </c>
      <c r="B310" s="37" t="str">
        <f>IFERROR(INDEX([1]IC_br_Agro!$B:$B,MATCH($A310,[1]IC_br_Agro!$A:$A,0)),"")</f>
        <v/>
      </c>
      <c r="C310" s="6" t="str">
        <f t="shared" si="17"/>
        <v/>
      </c>
      <c r="D310" s="2">
        <f>INDEX(Meta!B:B,MATCH($A310,Meta!A:A,0))</f>
        <v>3.25</v>
      </c>
      <c r="E310" s="13">
        <v>0</v>
      </c>
      <c r="F310" s="2" t="str">
        <f t="shared" si="18"/>
        <v/>
      </c>
      <c r="G310" s="34" t="str">
        <f>IFERROR(INDEX(BRL!$E:$E,MATCH('IC-Br Agro'!$A310,BRL!$A:$A,0)),"")</f>
        <v/>
      </c>
      <c r="H310" s="2" t="str">
        <f t="shared" si="19"/>
        <v/>
      </c>
    </row>
    <row r="311" spans="1:8" x14ac:dyDescent="0.25">
      <c r="A311" s="1">
        <f t="shared" si="16"/>
        <v>45139</v>
      </c>
      <c r="B311" s="37" t="str">
        <f>IFERROR(INDEX([1]IC_br_Agro!$B:$B,MATCH($A311,[1]IC_br_Agro!$A:$A,0)),"")</f>
        <v/>
      </c>
      <c r="C311" s="6" t="str">
        <f t="shared" si="17"/>
        <v/>
      </c>
      <c r="D311" s="2">
        <f>INDEX(Meta!B:B,MATCH($A311,Meta!A:A,0))</f>
        <v>3.25</v>
      </c>
      <c r="E311" s="13">
        <v>0</v>
      </c>
      <c r="F311" s="2" t="str">
        <f t="shared" si="18"/>
        <v/>
      </c>
      <c r="G311" s="34" t="str">
        <f>IFERROR(INDEX(BRL!$E:$E,MATCH('IC-Br Agro'!$A311,BRL!$A:$A,0)),"")</f>
        <v/>
      </c>
      <c r="H311" s="2" t="str">
        <f t="shared" si="19"/>
        <v/>
      </c>
    </row>
    <row r="312" spans="1:8" x14ac:dyDescent="0.25">
      <c r="A312" s="1">
        <f t="shared" si="16"/>
        <v>45170</v>
      </c>
      <c r="B312" s="37" t="str">
        <f>IFERROR(INDEX([1]IC_br_Agro!$B:$B,MATCH($A312,[1]IC_br_Agro!$A:$A,0)),"")</f>
        <v/>
      </c>
      <c r="C312" s="6" t="str">
        <f t="shared" si="17"/>
        <v/>
      </c>
      <c r="D312" s="2">
        <f>INDEX(Meta!B:B,MATCH($A312,Meta!A:A,0))</f>
        <v>3.25</v>
      </c>
      <c r="E312" s="13">
        <v>0</v>
      </c>
      <c r="F312" s="2" t="str">
        <f t="shared" si="18"/>
        <v/>
      </c>
      <c r="G312" s="34" t="str">
        <f>IFERROR(INDEX(BRL!$E:$E,MATCH('IC-Br Agro'!$A312,BRL!$A:$A,0)),"")</f>
        <v/>
      </c>
      <c r="H312" s="2" t="str">
        <f t="shared" si="19"/>
        <v/>
      </c>
    </row>
    <row r="313" spans="1:8" x14ac:dyDescent="0.25">
      <c r="A313" s="1">
        <f t="shared" si="16"/>
        <v>45200</v>
      </c>
      <c r="B313" s="37" t="str">
        <f>IFERROR(INDEX([1]IC_br_Agro!$B:$B,MATCH($A313,[1]IC_br_Agro!$A:$A,0)),"")</f>
        <v/>
      </c>
      <c r="C313" s="6" t="str">
        <f t="shared" si="17"/>
        <v/>
      </c>
      <c r="D313" s="2">
        <f>INDEX(Meta!B:B,MATCH($A313,Meta!A:A,0))</f>
        <v>3.25</v>
      </c>
      <c r="E313" s="13">
        <v>0</v>
      </c>
      <c r="F313" s="2" t="str">
        <f t="shared" si="18"/>
        <v/>
      </c>
      <c r="G313" s="34" t="str">
        <f>IFERROR(INDEX(BRL!$E:$E,MATCH('IC-Br Agro'!$A313,BRL!$A:$A,0)),"")</f>
        <v/>
      </c>
      <c r="H313" s="2" t="str">
        <f t="shared" si="19"/>
        <v/>
      </c>
    </row>
    <row r="314" spans="1:8" x14ac:dyDescent="0.25">
      <c r="A314" s="1">
        <f t="shared" si="16"/>
        <v>45231</v>
      </c>
      <c r="B314" s="37" t="str">
        <f>IFERROR(INDEX([1]IC_br_Agro!$B:$B,MATCH($A314,[1]IC_br_Agro!$A:$A,0)),"")</f>
        <v/>
      </c>
      <c r="C314" s="6" t="str">
        <f t="shared" si="17"/>
        <v/>
      </c>
      <c r="D314" s="2">
        <f>INDEX(Meta!B:B,MATCH($A314,Meta!A:A,0))</f>
        <v>3.25</v>
      </c>
      <c r="E314" s="13">
        <v>0</v>
      </c>
      <c r="F314" s="2" t="str">
        <f t="shared" si="18"/>
        <v/>
      </c>
      <c r="G314" s="34" t="str">
        <f>IFERROR(INDEX(BRL!$E:$E,MATCH('IC-Br Agro'!$A314,BRL!$A:$A,0)),"")</f>
        <v/>
      </c>
      <c r="H314" s="2" t="str">
        <f t="shared" si="19"/>
        <v/>
      </c>
    </row>
    <row r="315" spans="1:8" x14ac:dyDescent="0.25">
      <c r="A315" s="1">
        <f t="shared" si="16"/>
        <v>45261</v>
      </c>
      <c r="B315" s="37" t="str">
        <f>IFERROR(INDEX([1]IC_br_Agro!$B:$B,MATCH($A315,[1]IC_br_Agro!$A:$A,0)),"")</f>
        <v/>
      </c>
      <c r="C315" s="6" t="str">
        <f t="shared" si="17"/>
        <v/>
      </c>
      <c r="D315" s="2">
        <f>INDEX(Meta!B:B,MATCH($A315,Meta!A:A,0))</f>
        <v>3.25</v>
      </c>
      <c r="E315" s="13">
        <v>0</v>
      </c>
      <c r="F315" s="2" t="str">
        <f t="shared" si="18"/>
        <v/>
      </c>
      <c r="G315" s="34" t="str">
        <f>IFERROR(INDEX(BRL!$E:$E,MATCH('IC-Br Agro'!$A315,BRL!$A:$A,0)),"")</f>
        <v/>
      </c>
      <c r="H315" s="2" t="str">
        <f t="shared" si="19"/>
        <v/>
      </c>
    </row>
    <row r="316" spans="1:8" x14ac:dyDescent="0.25">
      <c r="A316" s="1">
        <f t="shared" si="16"/>
        <v>45292</v>
      </c>
      <c r="B316" s="37" t="str">
        <f>IFERROR(INDEX([1]IC_br_Agro!$B:$B,MATCH($A316,[1]IC_br_Agro!$A:$A,0)),"")</f>
        <v/>
      </c>
      <c r="C316" s="6" t="str">
        <f t="shared" si="17"/>
        <v/>
      </c>
      <c r="D316" s="2">
        <f>INDEX(Meta!B:B,MATCH($A316,Meta!A:A,0))</f>
        <v>3</v>
      </c>
      <c r="E316" s="13">
        <v>0</v>
      </c>
      <c r="F316" s="2" t="str">
        <f t="shared" si="18"/>
        <v/>
      </c>
      <c r="G316" s="34" t="str">
        <f>IFERROR(INDEX(BRL!$E:$E,MATCH('IC-Br Agro'!$A316,BRL!$A:$A,0)),"")</f>
        <v/>
      </c>
      <c r="H316" s="2" t="str">
        <f t="shared" si="19"/>
        <v/>
      </c>
    </row>
    <row r="317" spans="1:8" x14ac:dyDescent="0.25">
      <c r="A317" s="1">
        <f t="shared" si="16"/>
        <v>45323</v>
      </c>
      <c r="B317" s="37" t="str">
        <f>IFERROR(INDEX([1]IC_br_Agro!$B:$B,MATCH($A317,[1]IC_br_Agro!$A:$A,0)),"")</f>
        <v/>
      </c>
      <c r="C317" s="6" t="str">
        <f t="shared" si="17"/>
        <v/>
      </c>
      <c r="D317" s="2">
        <f>INDEX(Meta!B:B,MATCH($A317,Meta!A:A,0))</f>
        <v>3</v>
      </c>
      <c r="E317" s="13">
        <v>0</v>
      </c>
      <c r="F317" s="2" t="str">
        <f t="shared" si="18"/>
        <v/>
      </c>
      <c r="G317" s="34" t="str">
        <f>IFERROR(INDEX(BRL!$E:$E,MATCH('IC-Br Agro'!$A317,BRL!$A:$A,0)),"")</f>
        <v/>
      </c>
      <c r="H317" s="2" t="str">
        <f t="shared" si="19"/>
        <v/>
      </c>
    </row>
    <row r="318" spans="1:8" x14ac:dyDescent="0.25">
      <c r="A318" s="1">
        <f t="shared" si="16"/>
        <v>45352</v>
      </c>
      <c r="B318" s="37" t="str">
        <f>IFERROR(INDEX([1]IC_br_Agro!$B:$B,MATCH($A318,[1]IC_br_Agro!$A:$A,0)),"")</f>
        <v/>
      </c>
      <c r="C318" s="6" t="str">
        <f t="shared" si="17"/>
        <v/>
      </c>
      <c r="D318" s="2">
        <f>INDEX(Meta!B:B,MATCH($A318,Meta!A:A,0))</f>
        <v>3</v>
      </c>
      <c r="E318" s="13">
        <v>0</v>
      </c>
      <c r="F318" s="2" t="str">
        <f t="shared" si="18"/>
        <v/>
      </c>
      <c r="G318" s="34" t="str">
        <f>IFERROR(INDEX(BRL!$E:$E,MATCH('IC-Br Agro'!$A318,BRL!$A:$A,0)),"")</f>
        <v/>
      </c>
      <c r="H318" s="2" t="str">
        <f t="shared" si="19"/>
        <v/>
      </c>
    </row>
    <row r="319" spans="1:8" x14ac:dyDescent="0.25">
      <c r="A319" s="1">
        <f t="shared" si="16"/>
        <v>45383</v>
      </c>
      <c r="B319" s="37" t="str">
        <f>IFERROR(INDEX([1]IC_br_Agro!$B:$B,MATCH($A319,[1]IC_br_Agro!$A:$A,0)),"")</f>
        <v/>
      </c>
      <c r="C319" s="6" t="str">
        <f t="shared" si="17"/>
        <v/>
      </c>
      <c r="D319" s="2">
        <f>INDEX(Meta!B:B,MATCH($A319,Meta!A:A,0))</f>
        <v>3</v>
      </c>
      <c r="E319" s="13">
        <v>0</v>
      </c>
      <c r="F319" s="2" t="str">
        <f t="shared" si="18"/>
        <v/>
      </c>
      <c r="G319" s="34" t="str">
        <f>IFERROR(INDEX(BRL!$E:$E,MATCH('IC-Br Agro'!$A319,BRL!$A:$A,0)),"")</f>
        <v/>
      </c>
      <c r="H319" s="2" t="str">
        <f t="shared" si="19"/>
        <v/>
      </c>
    </row>
    <row r="320" spans="1:8" x14ac:dyDescent="0.25">
      <c r="A320" s="1">
        <f t="shared" si="16"/>
        <v>45413</v>
      </c>
      <c r="B320" s="37" t="str">
        <f>IFERROR(INDEX([1]IC_br_Agro!$B:$B,MATCH($A320,[1]IC_br_Agro!$A:$A,0)),"")</f>
        <v/>
      </c>
      <c r="C320" s="6" t="str">
        <f t="shared" si="17"/>
        <v/>
      </c>
      <c r="D320" s="2">
        <f>INDEX(Meta!B:B,MATCH($A320,Meta!A:A,0))</f>
        <v>3</v>
      </c>
      <c r="E320" s="13">
        <v>0</v>
      </c>
      <c r="F320" s="2" t="str">
        <f t="shared" si="18"/>
        <v/>
      </c>
      <c r="G320" s="34" t="str">
        <f>IFERROR(INDEX(BRL!$E:$E,MATCH('IC-Br Agro'!$A320,BRL!$A:$A,0)),"")</f>
        <v/>
      </c>
      <c r="H320" s="2" t="str">
        <f t="shared" si="19"/>
        <v/>
      </c>
    </row>
    <row r="321" spans="1:8" x14ac:dyDescent="0.25">
      <c r="A321" s="1">
        <f t="shared" si="16"/>
        <v>45444</v>
      </c>
      <c r="B321" s="37" t="str">
        <f>IFERROR(INDEX([1]IC_br_Agro!$B:$B,MATCH($A321,[1]IC_br_Agro!$A:$A,0)),"")</f>
        <v/>
      </c>
      <c r="C321" s="6" t="str">
        <f t="shared" si="17"/>
        <v/>
      </c>
      <c r="D321" s="2">
        <f>INDEX(Meta!B:B,MATCH($A321,Meta!A:A,0))</f>
        <v>3</v>
      </c>
      <c r="E321" s="13">
        <v>0</v>
      </c>
      <c r="F321" s="2" t="str">
        <f t="shared" si="18"/>
        <v/>
      </c>
      <c r="G321" s="34" t="str">
        <f>IFERROR(INDEX(BRL!$E:$E,MATCH('IC-Br Agro'!$A321,BRL!$A:$A,0)),"")</f>
        <v/>
      </c>
      <c r="H321" s="2" t="str">
        <f t="shared" si="19"/>
        <v/>
      </c>
    </row>
    <row r="322" spans="1:8" x14ac:dyDescent="0.25">
      <c r="A322" s="1">
        <f t="shared" si="16"/>
        <v>45474</v>
      </c>
      <c r="B322" s="37" t="str">
        <f>IFERROR(INDEX([1]IC_br_Agro!$B:$B,MATCH($A322,[1]IC_br_Agro!$A:$A,0)),"")</f>
        <v/>
      </c>
      <c r="C322" s="6" t="str">
        <f t="shared" si="17"/>
        <v/>
      </c>
      <c r="D322" s="2">
        <f>INDEX(Meta!B:B,MATCH($A322,Meta!A:A,0))</f>
        <v>3</v>
      </c>
      <c r="E322" s="13">
        <v>0</v>
      </c>
      <c r="F322" s="2" t="str">
        <f t="shared" si="18"/>
        <v/>
      </c>
      <c r="G322" s="34" t="str">
        <f>IFERROR(INDEX(BRL!$E:$E,MATCH('IC-Br Agro'!$A322,BRL!$A:$A,0)),"")</f>
        <v/>
      </c>
      <c r="H322" s="2" t="str">
        <f t="shared" si="19"/>
        <v/>
      </c>
    </row>
    <row r="323" spans="1:8" x14ac:dyDescent="0.25">
      <c r="A323" s="1">
        <f t="shared" si="16"/>
        <v>45505</v>
      </c>
      <c r="B323" s="37" t="str">
        <f>IFERROR(INDEX([1]IC_br_Agro!$B:$B,MATCH($A323,[1]IC_br_Agro!$A:$A,0)),"")</f>
        <v/>
      </c>
      <c r="C323" s="6" t="str">
        <f t="shared" si="17"/>
        <v/>
      </c>
      <c r="D323" s="2">
        <f>INDEX(Meta!B:B,MATCH($A323,Meta!A:A,0))</f>
        <v>3</v>
      </c>
      <c r="E323" s="13">
        <v>0</v>
      </c>
      <c r="F323" s="2" t="str">
        <f t="shared" si="18"/>
        <v/>
      </c>
      <c r="G323" s="34" t="str">
        <f>IFERROR(INDEX(BRL!$E:$E,MATCH('IC-Br Agro'!$A323,BRL!$A:$A,0)),"")</f>
        <v/>
      </c>
      <c r="H323" s="2" t="str">
        <f t="shared" si="19"/>
        <v/>
      </c>
    </row>
    <row r="324" spans="1:8" x14ac:dyDescent="0.25">
      <c r="A324" s="1">
        <f t="shared" si="16"/>
        <v>45536</v>
      </c>
      <c r="B324" s="37" t="str">
        <f>IFERROR(INDEX([1]IC_br_Agro!$B:$B,MATCH($A324,[1]IC_br_Agro!$A:$A,0)),"")</f>
        <v/>
      </c>
      <c r="C324" s="6" t="str">
        <f t="shared" si="17"/>
        <v/>
      </c>
      <c r="D324" s="2">
        <f>INDEX(Meta!B:B,MATCH($A324,Meta!A:A,0))</f>
        <v>3</v>
      </c>
      <c r="E324" s="13">
        <v>0</v>
      </c>
      <c r="F324" s="2" t="str">
        <f t="shared" si="18"/>
        <v/>
      </c>
      <c r="G324" s="34" t="str">
        <f>IFERROR(INDEX(BRL!$E:$E,MATCH('IC-Br Agro'!$A324,BRL!$A:$A,0)),"")</f>
        <v/>
      </c>
      <c r="H324" s="2" t="str">
        <f t="shared" si="19"/>
        <v/>
      </c>
    </row>
    <row r="325" spans="1:8" x14ac:dyDescent="0.25">
      <c r="A325" s="1">
        <f t="shared" si="16"/>
        <v>45566</v>
      </c>
      <c r="B325" s="37" t="str">
        <f>IFERROR(INDEX([1]IC_br_Agro!$B:$B,MATCH($A325,[1]IC_br_Agro!$A:$A,0)),"")</f>
        <v/>
      </c>
      <c r="C325" s="6" t="str">
        <f t="shared" si="17"/>
        <v/>
      </c>
      <c r="D325" s="2">
        <f>INDEX(Meta!B:B,MATCH($A325,Meta!A:A,0))</f>
        <v>3</v>
      </c>
      <c r="E325" s="13">
        <v>0</v>
      </c>
      <c r="F325" s="2" t="str">
        <f t="shared" si="18"/>
        <v/>
      </c>
      <c r="G325" s="34" t="str">
        <f>IFERROR(INDEX(BRL!$E:$E,MATCH('IC-Br Agro'!$A325,BRL!$A:$A,0)),"")</f>
        <v/>
      </c>
      <c r="H325" s="2" t="str">
        <f t="shared" si="19"/>
        <v/>
      </c>
    </row>
    <row r="326" spans="1:8" x14ac:dyDescent="0.25">
      <c r="A326" s="1">
        <f t="shared" ref="A326:A389" si="20">EDATE(A325,1)</f>
        <v>45597</v>
      </c>
      <c r="B326" s="37" t="str">
        <f>IFERROR(INDEX([1]IC_br_Agro!$B:$B,MATCH($A326,[1]IC_br_Agro!$A:$A,0)),"")</f>
        <v/>
      </c>
      <c r="C326" s="6" t="str">
        <f t="shared" si="17"/>
        <v/>
      </c>
      <c r="D326" s="2">
        <f>INDEX(Meta!B:B,MATCH($A326,Meta!A:A,0))</f>
        <v>3</v>
      </c>
      <c r="E326" s="13">
        <v>0</v>
      </c>
      <c r="F326" s="2" t="str">
        <f t="shared" si="18"/>
        <v/>
      </c>
      <c r="G326" s="34" t="str">
        <f>IFERROR(INDEX(BRL!$E:$E,MATCH('IC-Br Agro'!$A326,BRL!$A:$A,0)),"")</f>
        <v/>
      </c>
      <c r="H326" s="2" t="str">
        <f t="shared" si="19"/>
        <v/>
      </c>
    </row>
    <row r="327" spans="1:8" x14ac:dyDescent="0.25">
      <c r="A327" s="1">
        <f t="shared" si="20"/>
        <v>45627</v>
      </c>
      <c r="B327" s="37" t="str">
        <f>IFERROR(INDEX([1]IC_br_Agro!$B:$B,MATCH($A327,[1]IC_br_Agro!$A:$A,0)),"")</f>
        <v/>
      </c>
      <c r="C327" s="6" t="str">
        <f t="shared" si="17"/>
        <v/>
      </c>
      <c r="D327" s="2">
        <f>INDEX(Meta!B:B,MATCH($A327,Meta!A:A,0))</f>
        <v>3</v>
      </c>
      <c r="E327" s="13">
        <v>0</v>
      </c>
      <c r="F327" s="2" t="str">
        <f t="shared" si="18"/>
        <v/>
      </c>
      <c r="G327" s="34" t="str">
        <f>IFERROR(INDEX(BRL!$E:$E,MATCH('IC-Br Agro'!$A327,BRL!$A:$A,0)),"")</f>
        <v/>
      </c>
      <c r="H327" s="2" t="str">
        <f t="shared" si="19"/>
        <v/>
      </c>
    </row>
    <row r="328" spans="1:8" x14ac:dyDescent="0.25">
      <c r="A328" s="1">
        <f t="shared" si="20"/>
        <v>45658</v>
      </c>
      <c r="B328" s="37" t="str">
        <f>IFERROR(INDEX([1]IC_br_Agro!$B:$B,MATCH($A328,[1]IC_br_Agro!$A:$A,0)),"")</f>
        <v/>
      </c>
      <c r="C328" s="6" t="str">
        <f t="shared" ref="C328:C391" si="21">IFERROR(100*(B328/B325-1),"")</f>
        <v/>
      </c>
      <c r="D328" s="2">
        <f>INDEX(Meta!B:B,MATCH($A328,Meta!A:A,0))</f>
        <v>3</v>
      </c>
      <c r="E328" s="13">
        <v>0</v>
      </c>
      <c r="F328" s="2" t="str">
        <f t="shared" si="18"/>
        <v/>
      </c>
      <c r="G328" s="34" t="str">
        <f>IFERROR(INDEX(BRL!$E:$E,MATCH('IC-Br Agro'!$A328,BRL!$A:$A,0)),"")</f>
        <v/>
      </c>
      <c r="H328" s="2" t="str">
        <f t="shared" si="19"/>
        <v/>
      </c>
    </row>
    <row r="329" spans="1:8" x14ac:dyDescent="0.25">
      <c r="A329" s="1">
        <f t="shared" si="20"/>
        <v>45689</v>
      </c>
      <c r="B329" s="37" t="str">
        <f>IFERROR(INDEX([1]IC_br_Agro!$B:$B,MATCH($A329,[1]IC_br_Agro!$A:$A,0)),"")</f>
        <v/>
      </c>
      <c r="C329" s="6" t="str">
        <f t="shared" si="21"/>
        <v/>
      </c>
      <c r="D329" s="2">
        <f>INDEX(Meta!B:B,MATCH($A329,Meta!A:A,0))</f>
        <v>3</v>
      </c>
      <c r="E329" s="13">
        <v>0</v>
      </c>
      <c r="F329" s="2" t="str">
        <f t="shared" si="18"/>
        <v/>
      </c>
      <c r="G329" s="34" t="str">
        <f>IFERROR(INDEX(BRL!$E:$E,MATCH('IC-Br Agro'!$A329,BRL!$A:$A,0)),"")</f>
        <v/>
      </c>
      <c r="H329" s="2" t="str">
        <f t="shared" si="19"/>
        <v/>
      </c>
    </row>
    <row r="330" spans="1:8" x14ac:dyDescent="0.25">
      <c r="A330" s="1">
        <f t="shared" si="20"/>
        <v>45717</v>
      </c>
      <c r="B330" s="37" t="str">
        <f>IFERROR(INDEX([1]IC_br_Agro!$B:$B,MATCH($A330,[1]IC_br_Agro!$A:$A,0)),"")</f>
        <v/>
      </c>
      <c r="C330" s="6" t="str">
        <f t="shared" si="21"/>
        <v/>
      </c>
      <c r="D330" s="2">
        <f>INDEX(Meta!B:B,MATCH($A330,Meta!A:A,0))</f>
        <v>3</v>
      </c>
      <c r="E330" s="13">
        <v>0</v>
      </c>
      <c r="F330" s="2" t="str">
        <f t="shared" si="18"/>
        <v/>
      </c>
      <c r="G330" s="34" t="str">
        <f>IFERROR(INDEX(BRL!$E:$E,MATCH('IC-Br Agro'!$A330,BRL!$A:$A,0)),"")</f>
        <v/>
      </c>
      <c r="H330" s="2" t="str">
        <f t="shared" si="19"/>
        <v/>
      </c>
    </row>
    <row r="331" spans="1:8" x14ac:dyDescent="0.25">
      <c r="A331" s="1">
        <f t="shared" si="20"/>
        <v>45748</v>
      </c>
      <c r="B331" s="37" t="str">
        <f>IFERROR(INDEX([1]IC_br_Agro!$B:$B,MATCH($A331,[1]IC_br_Agro!$A:$A,0)),"")</f>
        <v/>
      </c>
      <c r="C331" s="6" t="str">
        <f t="shared" si="21"/>
        <v/>
      </c>
      <c r="D331" s="2">
        <f>INDEX(Meta!B:B,MATCH($A331,Meta!A:A,0))</f>
        <v>3</v>
      </c>
      <c r="E331" s="13">
        <v>0</v>
      </c>
      <c r="F331" s="2" t="str">
        <f t="shared" si="18"/>
        <v/>
      </c>
      <c r="G331" s="34" t="str">
        <f>IFERROR(INDEX(BRL!$E:$E,MATCH('IC-Br Agro'!$A331,BRL!$A:$A,0)),"")</f>
        <v/>
      </c>
      <c r="H331" s="2" t="str">
        <f t="shared" si="19"/>
        <v/>
      </c>
    </row>
    <row r="332" spans="1:8" x14ac:dyDescent="0.25">
      <c r="A332" s="1">
        <f t="shared" si="20"/>
        <v>45778</v>
      </c>
      <c r="B332" s="37" t="str">
        <f>IFERROR(INDEX([1]IC_br_Agro!$B:$B,MATCH($A332,[1]IC_br_Agro!$A:$A,0)),"")</f>
        <v/>
      </c>
      <c r="C332" s="6" t="str">
        <f t="shared" si="21"/>
        <v/>
      </c>
      <c r="D332" s="2">
        <f>INDEX(Meta!B:B,MATCH($A332,Meta!A:A,0))</f>
        <v>3</v>
      </c>
      <c r="E332" s="13">
        <v>0</v>
      </c>
      <c r="F332" s="2" t="str">
        <f t="shared" si="18"/>
        <v/>
      </c>
      <c r="G332" s="34" t="str">
        <f>IFERROR(INDEX(BRL!$E:$E,MATCH('IC-Br Agro'!$A332,BRL!$A:$A,0)),"")</f>
        <v/>
      </c>
      <c r="H332" s="2" t="str">
        <f t="shared" si="19"/>
        <v/>
      </c>
    </row>
    <row r="333" spans="1:8" x14ac:dyDescent="0.25">
      <c r="A333" s="1">
        <f t="shared" si="20"/>
        <v>45809</v>
      </c>
      <c r="B333" s="37" t="str">
        <f>IFERROR(INDEX([1]IC_br_Agro!$B:$B,MATCH($A333,[1]IC_br_Agro!$A:$A,0)),"")</f>
        <v/>
      </c>
      <c r="C333" s="6" t="str">
        <f t="shared" si="21"/>
        <v/>
      </c>
      <c r="D333" s="2">
        <f>INDEX(Meta!B:B,MATCH($A333,Meta!A:A,0))</f>
        <v>3</v>
      </c>
      <c r="E333" s="13">
        <v>0</v>
      </c>
      <c r="F333" s="2" t="str">
        <f t="shared" si="18"/>
        <v/>
      </c>
      <c r="G333" s="34" t="str">
        <f>IFERROR(INDEX(BRL!$E:$E,MATCH('IC-Br Agro'!$A333,BRL!$A:$A,0)),"")</f>
        <v/>
      </c>
      <c r="H333" s="2" t="str">
        <f t="shared" si="19"/>
        <v/>
      </c>
    </row>
    <row r="334" spans="1:8" x14ac:dyDescent="0.25">
      <c r="A334" s="1">
        <f t="shared" si="20"/>
        <v>45839</v>
      </c>
      <c r="B334" s="37" t="str">
        <f>IFERROR(INDEX([1]IC_br_Agro!$B:$B,MATCH($A334,[1]IC_br_Agro!$A:$A,0)),"")</f>
        <v/>
      </c>
      <c r="C334" s="6" t="str">
        <f t="shared" si="21"/>
        <v/>
      </c>
      <c r="D334" s="2">
        <f>INDEX(Meta!B:B,MATCH($A334,Meta!A:A,0))</f>
        <v>3</v>
      </c>
      <c r="E334" s="13">
        <v>0</v>
      </c>
      <c r="F334" s="2" t="str">
        <f t="shared" si="18"/>
        <v/>
      </c>
      <c r="G334" s="34" t="str">
        <f>IFERROR(INDEX(BRL!$E:$E,MATCH('IC-Br Agro'!$A334,BRL!$A:$A,0)),"")</f>
        <v/>
      </c>
      <c r="H334" s="2" t="str">
        <f t="shared" si="19"/>
        <v/>
      </c>
    </row>
    <row r="335" spans="1:8" x14ac:dyDescent="0.25">
      <c r="A335" s="1">
        <f t="shared" si="20"/>
        <v>45870</v>
      </c>
      <c r="B335" s="37" t="str">
        <f>IFERROR(INDEX([1]IC_br_Agro!$B:$B,MATCH($A335,[1]IC_br_Agro!$A:$A,0)),"")</f>
        <v/>
      </c>
      <c r="C335" s="6" t="str">
        <f t="shared" si="21"/>
        <v/>
      </c>
      <c r="D335" s="2">
        <f>INDEX(Meta!B:B,MATCH($A335,Meta!A:A,0))</f>
        <v>3</v>
      </c>
      <c r="E335" s="13">
        <v>0</v>
      </c>
      <c r="F335" s="2" t="str">
        <f t="shared" si="18"/>
        <v/>
      </c>
      <c r="G335" s="34" t="str">
        <f>IFERROR(INDEX(BRL!$E:$E,MATCH('IC-Br Agro'!$A335,BRL!$A:$A,0)),"")</f>
        <v/>
      </c>
      <c r="H335" s="2" t="str">
        <f t="shared" si="19"/>
        <v/>
      </c>
    </row>
    <row r="336" spans="1:8" x14ac:dyDescent="0.25">
      <c r="A336" s="1">
        <f t="shared" si="20"/>
        <v>45901</v>
      </c>
      <c r="B336" s="37" t="str">
        <f>IFERROR(INDEX([1]IC_br_Agro!$B:$B,MATCH($A336,[1]IC_br_Agro!$A:$A,0)),"")</f>
        <v/>
      </c>
      <c r="C336" s="6" t="str">
        <f t="shared" si="21"/>
        <v/>
      </c>
      <c r="D336" s="2">
        <f>INDEX(Meta!B:B,MATCH($A336,Meta!A:A,0))</f>
        <v>3</v>
      </c>
      <c r="E336" s="13">
        <v>0</v>
      </c>
      <c r="F336" s="2" t="str">
        <f t="shared" si="18"/>
        <v/>
      </c>
      <c r="G336" s="34" t="str">
        <f>IFERROR(INDEX(BRL!$E:$E,MATCH('IC-Br Agro'!$A336,BRL!$A:$A,0)),"")</f>
        <v/>
      </c>
      <c r="H336" s="2" t="str">
        <f t="shared" si="19"/>
        <v/>
      </c>
    </row>
    <row r="337" spans="1:8" x14ac:dyDescent="0.25">
      <c r="A337" s="1">
        <f t="shared" si="20"/>
        <v>45931</v>
      </c>
      <c r="B337" s="37" t="str">
        <f>IFERROR(INDEX([1]IC_br_Agro!$B:$B,MATCH($A337,[1]IC_br_Agro!$A:$A,0)),"")</f>
        <v/>
      </c>
      <c r="C337" s="6" t="str">
        <f t="shared" si="21"/>
        <v/>
      </c>
      <c r="D337" s="2">
        <f>INDEX(Meta!B:B,MATCH($A337,Meta!A:A,0))</f>
        <v>3</v>
      </c>
      <c r="E337" s="13">
        <v>0</v>
      </c>
      <c r="F337" s="2" t="str">
        <f t="shared" si="18"/>
        <v/>
      </c>
      <c r="G337" s="34" t="str">
        <f>IFERROR(INDEX(BRL!$E:$E,MATCH('IC-Br Agro'!$A337,BRL!$A:$A,0)),"")</f>
        <v/>
      </c>
      <c r="H337" s="2" t="str">
        <f t="shared" si="19"/>
        <v/>
      </c>
    </row>
    <row r="338" spans="1:8" x14ac:dyDescent="0.25">
      <c r="A338" s="1">
        <f t="shared" si="20"/>
        <v>45962</v>
      </c>
      <c r="B338" s="37" t="str">
        <f>IFERROR(INDEX([1]IC_br_Agro!$B:$B,MATCH($A338,[1]IC_br_Agro!$A:$A,0)),"")</f>
        <v/>
      </c>
      <c r="C338" s="6" t="str">
        <f t="shared" si="21"/>
        <v/>
      </c>
      <c r="D338" s="2">
        <f>INDEX(Meta!B:B,MATCH($A338,Meta!A:A,0))</f>
        <v>3</v>
      </c>
      <c r="E338" s="13">
        <v>0</v>
      </c>
      <c r="F338" s="2" t="str">
        <f t="shared" si="18"/>
        <v/>
      </c>
      <c r="G338" s="34" t="str">
        <f>IFERROR(INDEX(BRL!$E:$E,MATCH('IC-Br Agro'!$A338,BRL!$A:$A,0)),"")</f>
        <v/>
      </c>
      <c r="H338" s="2" t="str">
        <f t="shared" si="19"/>
        <v/>
      </c>
    </row>
    <row r="339" spans="1:8" x14ac:dyDescent="0.25">
      <c r="A339" s="1">
        <f t="shared" si="20"/>
        <v>45992</v>
      </c>
      <c r="B339" s="37" t="str">
        <f>IFERROR(INDEX([1]IC_br_Agro!$B:$B,MATCH($A339,[1]IC_br_Agro!$A:$A,0)),"")</f>
        <v/>
      </c>
      <c r="C339" s="6" t="str">
        <f t="shared" si="21"/>
        <v/>
      </c>
      <c r="D339" s="2">
        <f>INDEX(Meta!B:B,MATCH($A339,Meta!A:A,0))</f>
        <v>3</v>
      </c>
      <c r="E339" s="13">
        <v>0</v>
      </c>
      <c r="F339" s="2" t="str">
        <f t="shared" ref="F339:F399" si="22">IFERROR(C339-E339,"")</f>
        <v/>
      </c>
      <c r="G339" s="34" t="str">
        <f>IFERROR(INDEX(BRL!$E:$E,MATCH('IC-Br Agro'!$A339,BRL!$A:$A,0)),"")</f>
        <v/>
      </c>
      <c r="H339" s="2" t="str">
        <f t="shared" ref="H339:H399" si="23">IFERROR(F339-G339,"")</f>
        <v/>
      </c>
    </row>
    <row r="340" spans="1:8" x14ac:dyDescent="0.25">
      <c r="A340" s="1">
        <f t="shared" si="20"/>
        <v>46023</v>
      </c>
      <c r="B340" s="37" t="str">
        <f>IFERROR(INDEX([1]IC_br_Agro!$B:$B,MATCH($A340,[1]IC_br_Agro!$A:$A,0)),"")</f>
        <v/>
      </c>
      <c r="C340" s="6" t="str">
        <f t="shared" si="21"/>
        <v/>
      </c>
      <c r="D340" s="2">
        <f>INDEX(Meta!B:B,MATCH($A340,Meta!A:A,0))</f>
        <v>3</v>
      </c>
      <c r="E340" s="13">
        <v>0</v>
      </c>
      <c r="F340" s="2" t="str">
        <f t="shared" si="22"/>
        <v/>
      </c>
      <c r="G340" s="34" t="str">
        <f>IFERROR(INDEX(BRL!$E:$E,MATCH('IC-Br Agro'!$A340,BRL!$A:$A,0)),"")</f>
        <v/>
      </c>
      <c r="H340" s="2" t="str">
        <f t="shared" si="23"/>
        <v/>
      </c>
    </row>
    <row r="341" spans="1:8" x14ac:dyDescent="0.25">
      <c r="A341" s="1">
        <f t="shared" si="20"/>
        <v>46054</v>
      </c>
      <c r="B341" s="37" t="str">
        <f>IFERROR(INDEX([1]IC_br_Agro!$B:$B,MATCH($A341,[1]IC_br_Agro!$A:$A,0)),"")</f>
        <v/>
      </c>
      <c r="C341" s="6" t="str">
        <f t="shared" si="21"/>
        <v/>
      </c>
      <c r="D341" s="2">
        <f>INDEX(Meta!B:B,MATCH($A341,Meta!A:A,0))</f>
        <v>3</v>
      </c>
      <c r="E341" s="13">
        <v>0</v>
      </c>
      <c r="F341" s="2" t="str">
        <f t="shared" si="22"/>
        <v/>
      </c>
      <c r="G341" s="34" t="str">
        <f>IFERROR(INDEX(BRL!$E:$E,MATCH('IC-Br Agro'!$A341,BRL!$A:$A,0)),"")</f>
        <v/>
      </c>
      <c r="H341" s="2" t="str">
        <f t="shared" si="23"/>
        <v/>
      </c>
    </row>
    <row r="342" spans="1:8" x14ac:dyDescent="0.25">
      <c r="A342" s="1">
        <f t="shared" si="20"/>
        <v>46082</v>
      </c>
      <c r="B342" s="37" t="str">
        <f>IFERROR(INDEX([1]IC_br_Agro!$B:$B,MATCH($A342,[1]IC_br_Agro!$A:$A,0)),"")</f>
        <v/>
      </c>
      <c r="C342" s="6" t="str">
        <f t="shared" si="21"/>
        <v/>
      </c>
      <c r="D342" s="2">
        <f>INDEX(Meta!B:B,MATCH($A342,Meta!A:A,0))</f>
        <v>3</v>
      </c>
      <c r="E342" s="13">
        <v>0</v>
      </c>
      <c r="F342" s="2" t="str">
        <f t="shared" si="22"/>
        <v/>
      </c>
      <c r="G342" s="34" t="str">
        <f>IFERROR(INDEX(BRL!$E:$E,MATCH('IC-Br Agro'!$A342,BRL!$A:$A,0)),"")</f>
        <v/>
      </c>
      <c r="H342" s="2" t="str">
        <f t="shared" si="23"/>
        <v/>
      </c>
    </row>
    <row r="343" spans="1:8" x14ac:dyDescent="0.25">
      <c r="A343" s="1">
        <f t="shared" si="20"/>
        <v>46113</v>
      </c>
      <c r="B343" s="37" t="str">
        <f>IFERROR(INDEX([1]IC_br_Agro!$B:$B,MATCH($A343,[1]IC_br_Agro!$A:$A,0)),"")</f>
        <v/>
      </c>
      <c r="C343" s="6" t="str">
        <f t="shared" si="21"/>
        <v/>
      </c>
      <c r="D343" s="2">
        <f>INDEX(Meta!B:B,MATCH($A343,Meta!A:A,0))</f>
        <v>3</v>
      </c>
      <c r="E343" s="13">
        <v>0</v>
      </c>
      <c r="F343" s="2" t="str">
        <f t="shared" si="22"/>
        <v/>
      </c>
      <c r="G343" s="34" t="str">
        <f>IFERROR(INDEX(BRL!$E:$E,MATCH('IC-Br Agro'!$A343,BRL!$A:$A,0)),"")</f>
        <v/>
      </c>
      <c r="H343" s="2" t="str">
        <f t="shared" si="23"/>
        <v/>
      </c>
    </row>
    <row r="344" spans="1:8" x14ac:dyDescent="0.25">
      <c r="A344" s="1">
        <f t="shared" si="20"/>
        <v>46143</v>
      </c>
      <c r="B344" s="37" t="str">
        <f>IFERROR(INDEX([1]IC_br_Agro!$B:$B,MATCH($A344,[1]IC_br_Agro!$A:$A,0)),"")</f>
        <v/>
      </c>
      <c r="C344" s="6" t="str">
        <f t="shared" si="21"/>
        <v/>
      </c>
      <c r="D344" s="2">
        <f>INDEX(Meta!B:B,MATCH($A344,Meta!A:A,0))</f>
        <v>3</v>
      </c>
      <c r="E344" s="13">
        <v>0</v>
      </c>
      <c r="F344" s="2" t="str">
        <f t="shared" si="22"/>
        <v/>
      </c>
      <c r="G344" s="34" t="str">
        <f>IFERROR(INDEX(BRL!$E:$E,MATCH('IC-Br Agro'!$A344,BRL!$A:$A,0)),"")</f>
        <v/>
      </c>
      <c r="H344" s="2" t="str">
        <f t="shared" si="23"/>
        <v/>
      </c>
    </row>
    <row r="345" spans="1:8" x14ac:dyDescent="0.25">
      <c r="A345" s="1">
        <f t="shared" si="20"/>
        <v>46174</v>
      </c>
      <c r="B345" s="37" t="str">
        <f>IFERROR(INDEX([1]IC_br_Agro!$B:$B,MATCH($A345,[1]IC_br_Agro!$A:$A,0)),"")</f>
        <v/>
      </c>
      <c r="C345" s="6" t="str">
        <f t="shared" si="21"/>
        <v/>
      </c>
      <c r="D345" s="2">
        <f>INDEX(Meta!B:B,MATCH($A345,Meta!A:A,0))</f>
        <v>3</v>
      </c>
      <c r="E345" s="13">
        <v>0</v>
      </c>
      <c r="F345" s="2" t="str">
        <f t="shared" si="22"/>
        <v/>
      </c>
      <c r="G345" s="34" t="str">
        <f>IFERROR(INDEX(BRL!$E:$E,MATCH('IC-Br Agro'!$A345,BRL!$A:$A,0)),"")</f>
        <v/>
      </c>
      <c r="H345" s="2" t="str">
        <f t="shared" si="23"/>
        <v/>
      </c>
    </row>
    <row r="346" spans="1:8" x14ac:dyDescent="0.25">
      <c r="A346" s="1">
        <f t="shared" si="20"/>
        <v>46204</v>
      </c>
      <c r="B346" s="37" t="str">
        <f>IFERROR(INDEX([1]IC_br_Agro!$B:$B,MATCH($A346,[1]IC_br_Agro!$A:$A,0)),"")</f>
        <v/>
      </c>
      <c r="C346" s="6" t="str">
        <f t="shared" si="21"/>
        <v/>
      </c>
      <c r="D346" s="2">
        <f>INDEX(Meta!B:B,MATCH($A346,Meta!A:A,0))</f>
        <v>3</v>
      </c>
      <c r="E346" s="13">
        <v>0</v>
      </c>
      <c r="F346" s="2" t="str">
        <f t="shared" si="22"/>
        <v/>
      </c>
      <c r="G346" s="34" t="str">
        <f>IFERROR(INDEX(BRL!$E:$E,MATCH('IC-Br Agro'!$A346,BRL!$A:$A,0)),"")</f>
        <v/>
      </c>
      <c r="H346" s="2" t="str">
        <f t="shared" si="23"/>
        <v/>
      </c>
    </row>
    <row r="347" spans="1:8" x14ac:dyDescent="0.25">
      <c r="A347" s="1">
        <f t="shared" si="20"/>
        <v>46235</v>
      </c>
      <c r="B347" s="37" t="str">
        <f>IFERROR(INDEX([1]IC_br_Agro!$B:$B,MATCH($A347,[1]IC_br_Agro!$A:$A,0)),"")</f>
        <v/>
      </c>
      <c r="C347" s="6" t="str">
        <f t="shared" si="21"/>
        <v/>
      </c>
      <c r="D347" s="2">
        <f>INDEX(Meta!B:B,MATCH($A347,Meta!A:A,0))</f>
        <v>3</v>
      </c>
      <c r="E347" s="13">
        <v>0</v>
      </c>
      <c r="F347" s="2" t="str">
        <f t="shared" si="22"/>
        <v/>
      </c>
      <c r="G347" s="34" t="str">
        <f>IFERROR(INDEX(BRL!$E:$E,MATCH('IC-Br Agro'!$A347,BRL!$A:$A,0)),"")</f>
        <v/>
      </c>
      <c r="H347" s="2" t="str">
        <f t="shared" si="23"/>
        <v/>
      </c>
    </row>
    <row r="348" spans="1:8" x14ac:dyDescent="0.25">
      <c r="A348" s="1">
        <f t="shared" si="20"/>
        <v>46266</v>
      </c>
      <c r="B348" s="37" t="str">
        <f>IFERROR(INDEX([1]IC_br_Agro!$B:$B,MATCH($A348,[1]IC_br_Agro!$A:$A,0)),"")</f>
        <v/>
      </c>
      <c r="C348" s="6" t="str">
        <f t="shared" si="21"/>
        <v/>
      </c>
      <c r="D348" s="2">
        <f>INDEX(Meta!B:B,MATCH($A348,Meta!A:A,0))</f>
        <v>3</v>
      </c>
      <c r="E348" s="13">
        <v>0</v>
      </c>
      <c r="F348" s="2" t="str">
        <f t="shared" si="22"/>
        <v/>
      </c>
      <c r="G348" s="34" t="str">
        <f>IFERROR(INDEX(BRL!$E:$E,MATCH('IC-Br Agro'!$A348,BRL!$A:$A,0)),"")</f>
        <v/>
      </c>
      <c r="H348" s="2" t="str">
        <f t="shared" si="23"/>
        <v/>
      </c>
    </row>
    <row r="349" spans="1:8" x14ac:dyDescent="0.25">
      <c r="A349" s="1">
        <f t="shared" si="20"/>
        <v>46296</v>
      </c>
      <c r="B349" s="37" t="str">
        <f>IFERROR(INDEX([1]IC_br_Agro!$B:$B,MATCH($A349,[1]IC_br_Agro!$A:$A,0)),"")</f>
        <v/>
      </c>
      <c r="C349" s="6" t="str">
        <f t="shared" si="21"/>
        <v/>
      </c>
      <c r="D349" s="2">
        <f>INDEX(Meta!B:B,MATCH($A349,Meta!A:A,0))</f>
        <v>3</v>
      </c>
      <c r="E349" s="13">
        <v>0</v>
      </c>
      <c r="F349" s="2" t="str">
        <f t="shared" si="22"/>
        <v/>
      </c>
      <c r="G349" s="34" t="str">
        <f>IFERROR(INDEX(BRL!$E:$E,MATCH('IC-Br Agro'!$A349,BRL!$A:$A,0)),"")</f>
        <v/>
      </c>
      <c r="H349" s="2" t="str">
        <f t="shared" si="23"/>
        <v/>
      </c>
    </row>
    <row r="350" spans="1:8" x14ac:dyDescent="0.25">
      <c r="A350" s="1">
        <f t="shared" si="20"/>
        <v>46327</v>
      </c>
      <c r="B350" s="37" t="str">
        <f>IFERROR(INDEX([1]IC_br_Agro!$B:$B,MATCH($A350,[1]IC_br_Agro!$A:$A,0)),"")</f>
        <v/>
      </c>
      <c r="C350" s="6" t="str">
        <f t="shared" si="21"/>
        <v/>
      </c>
      <c r="D350" s="2">
        <f>INDEX(Meta!B:B,MATCH($A350,Meta!A:A,0))</f>
        <v>3</v>
      </c>
      <c r="E350" s="13">
        <v>0</v>
      </c>
      <c r="F350" s="2" t="str">
        <f t="shared" si="22"/>
        <v/>
      </c>
      <c r="G350" s="34" t="str">
        <f>IFERROR(INDEX(BRL!$E:$E,MATCH('IC-Br Agro'!$A350,BRL!$A:$A,0)),"")</f>
        <v/>
      </c>
      <c r="H350" s="2" t="str">
        <f t="shared" si="23"/>
        <v/>
      </c>
    </row>
    <row r="351" spans="1:8" x14ac:dyDescent="0.25">
      <c r="A351" s="1">
        <f t="shared" si="20"/>
        <v>46357</v>
      </c>
      <c r="B351" s="37" t="str">
        <f>IFERROR(INDEX([1]IC_br_Agro!$B:$B,MATCH($A351,[1]IC_br_Agro!$A:$A,0)),"")</f>
        <v/>
      </c>
      <c r="C351" s="6" t="str">
        <f t="shared" si="21"/>
        <v/>
      </c>
      <c r="D351" s="2">
        <f>INDEX(Meta!B:B,MATCH($A351,Meta!A:A,0))</f>
        <v>3</v>
      </c>
      <c r="E351" s="13">
        <v>0</v>
      </c>
      <c r="F351" s="2" t="str">
        <f t="shared" si="22"/>
        <v/>
      </c>
      <c r="G351" s="34" t="str">
        <f>IFERROR(INDEX(BRL!$E:$E,MATCH('IC-Br Agro'!$A351,BRL!$A:$A,0)),"")</f>
        <v/>
      </c>
      <c r="H351" s="2" t="str">
        <f t="shared" si="23"/>
        <v/>
      </c>
    </row>
    <row r="352" spans="1:8" x14ac:dyDescent="0.25">
      <c r="A352" s="1">
        <f t="shared" si="20"/>
        <v>46388</v>
      </c>
      <c r="B352" s="37" t="str">
        <f>IFERROR(INDEX([1]IC_br_Agro!$B:$B,MATCH($A352,[1]IC_br_Agro!$A:$A,0)),"")</f>
        <v/>
      </c>
      <c r="C352" s="6" t="str">
        <f t="shared" si="21"/>
        <v/>
      </c>
      <c r="D352" s="2">
        <f>INDEX(Meta!B:B,MATCH($A352,Meta!A:A,0))</f>
        <v>3</v>
      </c>
      <c r="E352" s="13">
        <v>0</v>
      </c>
      <c r="F352" s="2" t="str">
        <f t="shared" si="22"/>
        <v/>
      </c>
      <c r="G352" s="34" t="str">
        <f>IFERROR(INDEX(BRL!$E:$E,MATCH('IC-Br Agro'!$A352,BRL!$A:$A,0)),"")</f>
        <v/>
      </c>
      <c r="H352" s="2" t="str">
        <f t="shared" si="23"/>
        <v/>
      </c>
    </row>
    <row r="353" spans="1:8" x14ac:dyDescent="0.25">
      <c r="A353" s="1">
        <f t="shared" si="20"/>
        <v>46419</v>
      </c>
      <c r="B353" s="37" t="str">
        <f>IFERROR(INDEX([1]IC_br_Agro!$B:$B,MATCH($A353,[1]IC_br_Agro!$A:$A,0)),"")</f>
        <v/>
      </c>
      <c r="C353" s="6" t="str">
        <f t="shared" si="21"/>
        <v/>
      </c>
      <c r="D353" s="2">
        <f>INDEX(Meta!B:B,MATCH($A353,Meta!A:A,0))</f>
        <v>3</v>
      </c>
      <c r="E353" s="13">
        <v>0</v>
      </c>
      <c r="F353" s="2" t="str">
        <f t="shared" si="22"/>
        <v/>
      </c>
      <c r="G353" s="34" t="str">
        <f>IFERROR(INDEX(BRL!$E:$E,MATCH('IC-Br Agro'!$A353,BRL!$A:$A,0)),"")</f>
        <v/>
      </c>
      <c r="H353" s="2" t="str">
        <f t="shared" si="23"/>
        <v/>
      </c>
    </row>
    <row r="354" spans="1:8" x14ac:dyDescent="0.25">
      <c r="A354" s="1">
        <f t="shared" si="20"/>
        <v>46447</v>
      </c>
      <c r="B354" s="37" t="str">
        <f>IFERROR(INDEX([1]IC_br_Agro!$B:$B,MATCH($A354,[1]IC_br_Agro!$A:$A,0)),"")</f>
        <v/>
      </c>
      <c r="C354" s="6" t="str">
        <f t="shared" si="21"/>
        <v/>
      </c>
      <c r="D354" s="2">
        <f>INDEX(Meta!B:B,MATCH($A354,Meta!A:A,0))</f>
        <v>3</v>
      </c>
      <c r="E354" s="13">
        <v>0</v>
      </c>
      <c r="F354" s="2" t="str">
        <f t="shared" si="22"/>
        <v/>
      </c>
      <c r="G354" s="34" t="str">
        <f>IFERROR(INDEX(BRL!$E:$E,MATCH('IC-Br Agro'!$A354,BRL!$A:$A,0)),"")</f>
        <v/>
      </c>
      <c r="H354" s="2" t="str">
        <f t="shared" si="23"/>
        <v/>
      </c>
    </row>
    <row r="355" spans="1:8" x14ac:dyDescent="0.25">
      <c r="A355" s="1">
        <f t="shared" si="20"/>
        <v>46478</v>
      </c>
      <c r="B355" s="37" t="str">
        <f>IFERROR(INDEX([1]IC_br_Agro!$B:$B,MATCH($A355,[1]IC_br_Agro!$A:$A,0)),"")</f>
        <v/>
      </c>
      <c r="C355" s="6" t="str">
        <f t="shared" si="21"/>
        <v/>
      </c>
      <c r="D355" s="2">
        <f>INDEX(Meta!B:B,MATCH($A355,Meta!A:A,0))</f>
        <v>3</v>
      </c>
      <c r="E355" s="13">
        <v>0</v>
      </c>
      <c r="F355" s="2" t="str">
        <f t="shared" si="22"/>
        <v/>
      </c>
      <c r="G355" s="34" t="str">
        <f>IFERROR(INDEX(BRL!$E:$E,MATCH('IC-Br Agro'!$A355,BRL!$A:$A,0)),"")</f>
        <v/>
      </c>
      <c r="H355" s="2" t="str">
        <f t="shared" si="23"/>
        <v/>
      </c>
    </row>
    <row r="356" spans="1:8" x14ac:dyDescent="0.25">
      <c r="A356" s="1">
        <f t="shared" si="20"/>
        <v>46508</v>
      </c>
      <c r="B356" s="37" t="str">
        <f>IFERROR(INDEX([1]IC_br_Agro!$B:$B,MATCH($A356,[1]IC_br_Agro!$A:$A,0)),"")</f>
        <v/>
      </c>
      <c r="C356" s="6" t="str">
        <f t="shared" si="21"/>
        <v/>
      </c>
      <c r="D356" s="2">
        <f>INDEX(Meta!B:B,MATCH($A356,Meta!A:A,0))</f>
        <v>3</v>
      </c>
      <c r="E356" s="13">
        <v>0</v>
      </c>
      <c r="F356" s="2" t="str">
        <f t="shared" si="22"/>
        <v/>
      </c>
      <c r="G356" s="34" t="str">
        <f>IFERROR(INDEX(BRL!$E:$E,MATCH('IC-Br Agro'!$A356,BRL!$A:$A,0)),"")</f>
        <v/>
      </c>
      <c r="H356" s="2" t="str">
        <f t="shared" si="23"/>
        <v/>
      </c>
    </row>
    <row r="357" spans="1:8" x14ac:dyDescent="0.25">
      <c r="A357" s="1">
        <f t="shared" si="20"/>
        <v>46539</v>
      </c>
      <c r="B357" s="37" t="str">
        <f>IFERROR(INDEX([1]IC_br_Agro!$B:$B,MATCH($A357,[1]IC_br_Agro!$A:$A,0)),"")</f>
        <v/>
      </c>
      <c r="C357" s="6" t="str">
        <f t="shared" si="21"/>
        <v/>
      </c>
      <c r="D357" s="2">
        <f>INDEX(Meta!B:B,MATCH($A357,Meta!A:A,0))</f>
        <v>3</v>
      </c>
      <c r="E357" s="13">
        <v>0</v>
      </c>
      <c r="F357" s="2" t="str">
        <f t="shared" si="22"/>
        <v/>
      </c>
      <c r="G357" s="34" t="str">
        <f>IFERROR(INDEX(BRL!$E:$E,MATCH('IC-Br Agro'!$A357,BRL!$A:$A,0)),"")</f>
        <v/>
      </c>
      <c r="H357" s="2" t="str">
        <f t="shared" si="23"/>
        <v/>
      </c>
    </row>
    <row r="358" spans="1:8" x14ac:dyDescent="0.25">
      <c r="A358" s="1">
        <f t="shared" si="20"/>
        <v>46569</v>
      </c>
      <c r="B358" s="37" t="str">
        <f>IFERROR(INDEX([1]IC_br_Agro!$B:$B,MATCH($A358,[1]IC_br_Agro!$A:$A,0)),"")</f>
        <v/>
      </c>
      <c r="C358" s="6" t="str">
        <f t="shared" si="21"/>
        <v/>
      </c>
      <c r="D358" s="2">
        <f>INDEX(Meta!B:B,MATCH($A358,Meta!A:A,0))</f>
        <v>3</v>
      </c>
      <c r="E358" s="13">
        <v>0</v>
      </c>
      <c r="F358" s="2" t="str">
        <f t="shared" si="22"/>
        <v/>
      </c>
      <c r="G358" s="34" t="str">
        <f>IFERROR(INDEX(BRL!$E:$E,MATCH('IC-Br Agro'!$A358,BRL!$A:$A,0)),"")</f>
        <v/>
      </c>
      <c r="H358" s="2" t="str">
        <f t="shared" si="23"/>
        <v/>
      </c>
    </row>
    <row r="359" spans="1:8" x14ac:dyDescent="0.25">
      <c r="A359" s="1">
        <f t="shared" si="20"/>
        <v>46600</v>
      </c>
      <c r="B359" s="37" t="str">
        <f>IFERROR(INDEX([1]IC_br_Agro!$B:$B,MATCH($A359,[1]IC_br_Agro!$A:$A,0)),"")</f>
        <v/>
      </c>
      <c r="C359" s="6" t="str">
        <f t="shared" si="21"/>
        <v/>
      </c>
      <c r="D359" s="2">
        <f>INDEX(Meta!B:B,MATCH($A359,Meta!A:A,0))</f>
        <v>3</v>
      </c>
      <c r="E359" s="13">
        <v>0</v>
      </c>
      <c r="F359" s="2" t="str">
        <f t="shared" si="22"/>
        <v/>
      </c>
      <c r="G359" s="34" t="str">
        <f>IFERROR(INDEX(BRL!$E:$E,MATCH('IC-Br Agro'!$A359,BRL!$A:$A,0)),"")</f>
        <v/>
      </c>
      <c r="H359" s="2" t="str">
        <f t="shared" si="23"/>
        <v/>
      </c>
    </row>
    <row r="360" spans="1:8" x14ac:dyDescent="0.25">
      <c r="A360" s="1">
        <f t="shared" si="20"/>
        <v>46631</v>
      </c>
      <c r="B360" s="37" t="str">
        <f>IFERROR(INDEX([1]IC_br_Agro!$B:$B,MATCH($A360,[1]IC_br_Agro!$A:$A,0)),"")</f>
        <v/>
      </c>
      <c r="C360" s="6" t="str">
        <f t="shared" si="21"/>
        <v/>
      </c>
      <c r="D360" s="2">
        <f>INDEX(Meta!B:B,MATCH($A360,Meta!A:A,0))</f>
        <v>3</v>
      </c>
      <c r="E360" s="13">
        <v>0</v>
      </c>
      <c r="F360" s="2" t="str">
        <f t="shared" si="22"/>
        <v/>
      </c>
      <c r="G360" s="34" t="str">
        <f>IFERROR(INDEX(BRL!$E:$E,MATCH('IC-Br Agro'!$A360,BRL!$A:$A,0)),"")</f>
        <v/>
      </c>
      <c r="H360" s="2" t="str">
        <f t="shared" si="23"/>
        <v/>
      </c>
    </row>
    <row r="361" spans="1:8" x14ac:dyDescent="0.25">
      <c r="A361" s="1">
        <f t="shared" si="20"/>
        <v>46661</v>
      </c>
      <c r="B361" s="37" t="str">
        <f>IFERROR(INDEX([1]IC_br_Agro!$B:$B,MATCH($A361,[1]IC_br_Agro!$A:$A,0)),"")</f>
        <v/>
      </c>
      <c r="C361" s="6" t="str">
        <f t="shared" si="21"/>
        <v/>
      </c>
      <c r="D361" s="2">
        <f>INDEX(Meta!B:B,MATCH($A361,Meta!A:A,0))</f>
        <v>3</v>
      </c>
      <c r="E361" s="13">
        <v>0</v>
      </c>
      <c r="F361" s="2" t="str">
        <f t="shared" si="22"/>
        <v/>
      </c>
      <c r="G361" s="34" t="str">
        <f>IFERROR(INDEX(BRL!$E:$E,MATCH('IC-Br Agro'!$A361,BRL!$A:$A,0)),"")</f>
        <v/>
      </c>
      <c r="H361" s="2" t="str">
        <f t="shared" si="23"/>
        <v/>
      </c>
    </row>
    <row r="362" spans="1:8" x14ac:dyDescent="0.25">
      <c r="A362" s="1">
        <f t="shared" si="20"/>
        <v>46692</v>
      </c>
      <c r="B362" s="37" t="str">
        <f>IFERROR(INDEX([1]IC_br_Agro!$B:$B,MATCH($A362,[1]IC_br_Agro!$A:$A,0)),"")</f>
        <v/>
      </c>
      <c r="C362" s="6" t="str">
        <f t="shared" si="21"/>
        <v/>
      </c>
      <c r="D362" s="2">
        <f>INDEX(Meta!B:B,MATCH($A362,Meta!A:A,0))</f>
        <v>3</v>
      </c>
      <c r="E362" s="13">
        <v>0</v>
      </c>
      <c r="F362" s="2" t="str">
        <f t="shared" si="22"/>
        <v/>
      </c>
      <c r="G362" s="34" t="str">
        <f>IFERROR(INDEX(BRL!$E:$E,MATCH('IC-Br Agro'!$A362,BRL!$A:$A,0)),"")</f>
        <v/>
      </c>
      <c r="H362" s="2" t="str">
        <f t="shared" si="23"/>
        <v/>
      </c>
    </row>
    <row r="363" spans="1:8" x14ac:dyDescent="0.25">
      <c r="A363" s="1">
        <f t="shared" si="20"/>
        <v>46722</v>
      </c>
      <c r="B363" s="37" t="str">
        <f>IFERROR(INDEX([1]IC_br_Agro!$B:$B,MATCH($A363,[1]IC_br_Agro!$A:$A,0)),"")</f>
        <v/>
      </c>
      <c r="C363" s="6" t="str">
        <f t="shared" si="21"/>
        <v/>
      </c>
      <c r="D363" s="2">
        <f>INDEX(Meta!B:B,MATCH($A363,Meta!A:A,0))</f>
        <v>3</v>
      </c>
      <c r="E363" s="13">
        <v>0</v>
      </c>
      <c r="F363" s="2" t="str">
        <f t="shared" si="22"/>
        <v/>
      </c>
      <c r="G363" s="34" t="str">
        <f>IFERROR(INDEX(BRL!$E:$E,MATCH('IC-Br Agro'!$A363,BRL!$A:$A,0)),"")</f>
        <v/>
      </c>
      <c r="H363" s="2" t="str">
        <f t="shared" si="23"/>
        <v/>
      </c>
    </row>
    <row r="364" spans="1:8" x14ac:dyDescent="0.25">
      <c r="A364" s="1">
        <f t="shared" si="20"/>
        <v>46753</v>
      </c>
      <c r="B364" s="37" t="str">
        <f>IFERROR(INDEX([1]IC_br_Agro!$B:$B,MATCH($A364,[1]IC_br_Agro!$A:$A,0)),"")</f>
        <v/>
      </c>
      <c r="C364" s="6" t="str">
        <f t="shared" si="21"/>
        <v/>
      </c>
      <c r="D364" s="2">
        <f>INDEX(Meta!B:B,MATCH($A364,Meta!A:A,0))</f>
        <v>3</v>
      </c>
      <c r="E364" s="13">
        <v>0</v>
      </c>
      <c r="F364" s="2" t="str">
        <f t="shared" si="22"/>
        <v/>
      </c>
      <c r="G364" s="34" t="str">
        <f>IFERROR(INDEX(BRL!$E:$E,MATCH('IC-Br Agro'!$A364,BRL!$A:$A,0)),"")</f>
        <v/>
      </c>
      <c r="H364" s="2" t="str">
        <f t="shared" si="23"/>
        <v/>
      </c>
    </row>
    <row r="365" spans="1:8" x14ac:dyDescent="0.25">
      <c r="A365" s="1">
        <f t="shared" si="20"/>
        <v>46784</v>
      </c>
      <c r="B365" s="37" t="str">
        <f>IFERROR(INDEX([1]IC_br_Agro!$B:$B,MATCH($A365,[1]IC_br_Agro!$A:$A,0)),"")</f>
        <v/>
      </c>
      <c r="C365" s="6" t="str">
        <f t="shared" si="21"/>
        <v/>
      </c>
      <c r="D365" s="2">
        <f>INDEX(Meta!B:B,MATCH($A365,Meta!A:A,0))</f>
        <v>3</v>
      </c>
      <c r="E365" s="13">
        <v>0</v>
      </c>
      <c r="F365" s="2" t="str">
        <f t="shared" si="22"/>
        <v/>
      </c>
      <c r="G365" s="34" t="str">
        <f>IFERROR(INDEX(BRL!$E:$E,MATCH('IC-Br Agro'!$A365,BRL!$A:$A,0)),"")</f>
        <v/>
      </c>
      <c r="H365" s="2" t="str">
        <f t="shared" si="23"/>
        <v/>
      </c>
    </row>
    <row r="366" spans="1:8" x14ac:dyDescent="0.25">
      <c r="A366" s="1">
        <f t="shared" si="20"/>
        <v>46813</v>
      </c>
      <c r="B366" s="37" t="str">
        <f>IFERROR(INDEX([1]IC_br_Agro!$B:$B,MATCH($A366,[1]IC_br_Agro!$A:$A,0)),"")</f>
        <v/>
      </c>
      <c r="C366" s="6" t="str">
        <f t="shared" si="21"/>
        <v/>
      </c>
      <c r="D366" s="2">
        <f>INDEX(Meta!B:B,MATCH($A366,Meta!A:A,0))</f>
        <v>3</v>
      </c>
      <c r="E366" s="13">
        <v>0</v>
      </c>
      <c r="F366" s="2" t="str">
        <f t="shared" si="22"/>
        <v/>
      </c>
      <c r="G366" s="34" t="str">
        <f>IFERROR(INDEX(BRL!$E:$E,MATCH('IC-Br Agro'!$A366,BRL!$A:$A,0)),"")</f>
        <v/>
      </c>
      <c r="H366" s="2" t="str">
        <f t="shared" si="23"/>
        <v/>
      </c>
    </row>
    <row r="367" spans="1:8" x14ac:dyDescent="0.25">
      <c r="A367" s="1">
        <f t="shared" si="20"/>
        <v>46844</v>
      </c>
      <c r="B367" s="37" t="str">
        <f>IFERROR(INDEX([1]IC_br_Agro!$B:$B,MATCH($A367,[1]IC_br_Agro!$A:$A,0)),"")</f>
        <v/>
      </c>
      <c r="C367" s="6" t="str">
        <f t="shared" si="21"/>
        <v/>
      </c>
      <c r="D367" s="2">
        <f>INDEX(Meta!B:B,MATCH($A367,Meta!A:A,0))</f>
        <v>3</v>
      </c>
      <c r="E367" s="13">
        <v>0</v>
      </c>
      <c r="F367" s="2" t="str">
        <f t="shared" si="22"/>
        <v/>
      </c>
      <c r="G367" s="34" t="str">
        <f>IFERROR(INDEX(BRL!$E:$E,MATCH('IC-Br Agro'!$A367,BRL!$A:$A,0)),"")</f>
        <v/>
      </c>
      <c r="H367" s="2" t="str">
        <f t="shared" si="23"/>
        <v/>
      </c>
    </row>
    <row r="368" spans="1:8" x14ac:dyDescent="0.25">
      <c r="A368" s="1">
        <f t="shared" si="20"/>
        <v>46874</v>
      </c>
      <c r="B368" s="37" t="str">
        <f>IFERROR(INDEX([1]IC_br_Agro!$B:$B,MATCH($A368,[1]IC_br_Agro!$A:$A,0)),"")</f>
        <v/>
      </c>
      <c r="C368" s="6" t="str">
        <f t="shared" si="21"/>
        <v/>
      </c>
      <c r="D368" s="2">
        <f>INDEX(Meta!B:B,MATCH($A368,Meta!A:A,0))</f>
        <v>3</v>
      </c>
      <c r="E368" s="13">
        <v>0</v>
      </c>
      <c r="F368" s="2" t="str">
        <f t="shared" si="22"/>
        <v/>
      </c>
      <c r="G368" s="34" t="str">
        <f>IFERROR(INDEX(BRL!$E:$E,MATCH('IC-Br Agro'!$A368,BRL!$A:$A,0)),"")</f>
        <v/>
      </c>
      <c r="H368" s="2" t="str">
        <f t="shared" si="23"/>
        <v/>
      </c>
    </row>
    <row r="369" spans="1:8" x14ac:dyDescent="0.25">
      <c r="A369" s="1">
        <f t="shared" si="20"/>
        <v>46905</v>
      </c>
      <c r="B369" s="37" t="str">
        <f>IFERROR(INDEX([1]IC_br_Agro!$B:$B,MATCH($A369,[1]IC_br_Agro!$A:$A,0)),"")</f>
        <v/>
      </c>
      <c r="C369" s="6" t="str">
        <f t="shared" si="21"/>
        <v/>
      </c>
      <c r="D369" s="2">
        <f>INDEX(Meta!B:B,MATCH($A369,Meta!A:A,0))</f>
        <v>3</v>
      </c>
      <c r="E369" s="13">
        <v>0</v>
      </c>
      <c r="F369" s="2" t="str">
        <f t="shared" si="22"/>
        <v/>
      </c>
      <c r="G369" s="34" t="str">
        <f>IFERROR(INDEX(BRL!$E:$E,MATCH('IC-Br Agro'!$A369,BRL!$A:$A,0)),"")</f>
        <v/>
      </c>
      <c r="H369" s="2" t="str">
        <f t="shared" si="23"/>
        <v/>
      </c>
    </row>
    <row r="370" spans="1:8" x14ac:dyDescent="0.25">
      <c r="A370" s="1">
        <f t="shared" si="20"/>
        <v>46935</v>
      </c>
      <c r="B370" s="37" t="str">
        <f>IFERROR(INDEX([1]IC_br_Agro!$B:$B,MATCH($A370,[1]IC_br_Agro!$A:$A,0)),"")</f>
        <v/>
      </c>
      <c r="C370" s="6" t="str">
        <f t="shared" si="21"/>
        <v/>
      </c>
      <c r="D370" s="2">
        <f>INDEX(Meta!B:B,MATCH($A370,Meta!A:A,0))</f>
        <v>3</v>
      </c>
      <c r="E370" s="13">
        <v>0</v>
      </c>
      <c r="F370" s="2" t="str">
        <f t="shared" si="22"/>
        <v/>
      </c>
      <c r="G370" s="34" t="str">
        <f>IFERROR(INDEX(BRL!$E:$E,MATCH('IC-Br Agro'!$A370,BRL!$A:$A,0)),"")</f>
        <v/>
      </c>
      <c r="H370" s="2" t="str">
        <f t="shared" si="23"/>
        <v/>
      </c>
    </row>
    <row r="371" spans="1:8" x14ac:dyDescent="0.25">
      <c r="A371" s="1">
        <f t="shared" si="20"/>
        <v>46966</v>
      </c>
      <c r="B371" s="37" t="str">
        <f>IFERROR(INDEX([1]IC_br_Agro!$B:$B,MATCH($A371,[1]IC_br_Agro!$A:$A,0)),"")</f>
        <v/>
      </c>
      <c r="C371" s="6" t="str">
        <f t="shared" si="21"/>
        <v/>
      </c>
      <c r="D371" s="2">
        <f>INDEX(Meta!B:B,MATCH($A371,Meta!A:A,0))</f>
        <v>3</v>
      </c>
      <c r="E371" s="13">
        <v>0</v>
      </c>
      <c r="F371" s="2" t="str">
        <f t="shared" si="22"/>
        <v/>
      </c>
      <c r="G371" s="34" t="str">
        <f>IFERROR(INDEX(BRL!$E:$E,MATCH('IC-Br Agro'!$A371,BRL!$A:$A,0)),"")</f>
        <v/>
      </c>
      <c r="H371" s="2" t="str">
        <f t="shared" si="23"/>
        <v/>
      </c>
    </row>
    <row r="372" spans="1:8" x14ac:dyDescent="0.25">
      <c r="A372" s="1">
        <f t="shared" si="20"/>
        <v>46997</v>
      </c>
      <c r="B372" s="37" t="str">
        <f>IFERROR(INDEX([1]IC_br_Agro!$B:$B,MATCH($A372,[1]IC_br_Agro!$A:$A,0)),"")</f>
        <v/>
      </c>
      <c r="C372" s="6" t="str">
        <f t="shared" si="21"/>
        <v/>
      </c>
      <c r="D372" s="2">
        <f>INDEX(Meta!B:B,MATCH($A372,Meta!A:A,0))</f>
        <v>3</v>
      </c>
      <c r="E372" s="13">
        <v>0</v>
      </c>
      <c r="F372" s="2" t="str">
        <f t="shared" si="22"/>
        <v/>
      </c>
      <c r="G372" s="34" t="str">
        <f>IFERROR(INDEX(BRL!$E:$E,MATCH('IC-Br Agro'!$A372,BRL!$A:$A,0)),"")</f>
        <v/>
      </c>
      <c r="H372" s="2" t="str">
        <f t="shared" si="23"/>
        <v/>
      </c>
    </row>
    <row r="373" spans="1:8" x14ac:dyDescent="0.25">
      <c r="A373" s="1">
        <f t="shared" si="20"/>
        <v>47027</v>
      </c>
      <c r="B373" s="37" t="str">
        <f>IFERROR(INDEX([1]IC_br_Agro!$B:$B,MATCH($A373,[1]IC_br_Agro!$A:$A,0)),"")</f>
        <v/>
      </c>
      <c r="C373" s="6" t="str">
        <f t="shared" si="21"/>
        <v/>
      </c>
      <c r="D373" s="2">
        <f>INDEX(Meta!B:B,MATCH($A373,Meta!A:A,0))</f>
        <v>3</v>
      </c>
      <c r="E373" s="13">
        <v>0</v>
      </c>
      <c r="F373" s="2" t="str">
        <f t="shared" si="22"/>
        <v/>
      </c>
      <c r="G373" s="34" t="str">
        <f>IFERROR(INDEX(BRL!$E:$E,MATCH('IC-Br Agro'!$A373,BRL!$A:$A,0)),"")</f>
        <v/>
      </c>
      <c r="H373" s="2" t="str">
        <f t="shared" si="23"/>
        <v/>
      </c>
    </row>
    <row r="374" spans="1:8" x14ac:dyDescent="0.25">
      <c r="A374" s="1">
        <f t="shared" si="20"/>
        <v>47058</v>
      </c>
      <c r="B374" s="37" t="str">
        <f>IFERROR(INDEX([1]IC_br_Agro!$B:$B,MATCH($A374,[1]IC_br_Agro!$A:$A,0)),"")</f>
        <v/>
      </c>
      <c r="C374" s="6" t="str">
        <f t="shared" si="21"/>
        <v/>
      </c>
      <c r="D374" s="2">
        <f>INDEX(Meta!B:B,MATCH($A374,Meta!A:A,0))</f>
        <v>3</v>
      </c>
      <c r="E374" s="13">
        <v>0</v>
      </c>
      <c r="F374" s="2" t="str">
        <f t="shared" si="22"/>
        <v/>
      </c>
      <c r="G374" s="34" t="str">
        <f>IFERROR(INDEX(BRL!$E:$E,MATCH('IC-Br Agro'!$A374,BRL!$A:$A,0)),"")</f>
        <v/>
      </c>
      <c r="H374" s="2" t="str">
        <f t="shared" si="23"/>
        <v/>
      </c>
    </row>
    <row r="375" spans="1:8" x14ac:dyDescent="0.25">
      <c r="A375" s="1">
        <f t="shared" si="20"/>
        <v>47088</v>
      </c>
      <c r="B375" s="37" t="str">
        <f>IFERROR(INDEX([1]IC_br_Agro!$B:$B,MATCH($A375,[1]IC_br_Agro!$A:$A,0)),"")</f>
        <v/>
      </c>
      <c r="C375" s="6" t="str">
        <f t="shared" si="21"/>
        <v/>
      </c>
      <c r="D375" s="2">
        <f>INDEX(Meta!B:B,MATCH($A375,Meta!A:A,0))</f>
        <v>3</v>
      </c>
      <c r="E375" s="13">
        <v>0</v>
      </c>
      <c r="F375" s="2" t="str">
        <f t="shared" si="22"/>
        <v/>
      </c>
      <c r="G375" s="34" t="str">
        <f>IFERROR(INDEX(BRL!$E:$E,MATCH('IC-Br Agro'!$A375,BRL!$A:$A,0)),"")</f>
        <v/>
      </c>
      <c r="H375" s="2" t="str">
        <f t="shared" si="23"/>
        <v/>
      </c>
    </row>
    <row r="376" spans="1:8" x14ac:dyDescent="0.25">
      <c r="A376" s="1">
        <f t="shared" si="20"/>
        <v>47119</v>
      </c>
      <c r="B376" s="37" t="str">
        <f>IFERROR(INDEX([1]IC_br_Agro!$B:$B,MATCH($A376,[1]IC_br_Agro!$A:$A,0)),"")</f>
        <v/>
      </c>
      <c r="C376" s="6" t="str">
        <f t="shared" si="21"/>
        <v/>
      </c>
      <c r="D376" s="2">
        <f>INDEX(Meta!B:B,MATCH($A376,Meta!A:A,0))</f>
        <v>3</v>
      </c>
      <c r="E376" s="13">
        <v>0</v>
      </c>
      <c r="F376" s="2" t="str">
        <f t="shared" si="22"/>
        <v/>
      </c>
      <c r="G376" s="34" t="str">
        <f>IFERROR(INDEX(BRL!$E:$E,MATCH('IC-Br Agro'!$A376,BRL!$A:$A,0)),"")</f>
        <v/>
      </c>
      <c r="H376" s="2" t="str">
        <f t="shared" si="23"/>
        <v/>
      </c>
    </row>
    <row r="377" spans="1:8" x14ac:dyDescent="0.25">
      <c r="A377" s="1">
        <f t="shared" si="20"/>
        <v>47150</v>
      </c>
      <c r="B377" s="37" t="str">
        <f>IFERROR(INDEX([1]IC_br_Agro!$B:$B,MATCH($A377,[1]IC_br_Agro!$A:$A,0)),"")</f>
        <v/>
      </c>
      <c r="C377" s="6" t="str">
        <f t="shared" si="21"/>
        <v/>
      </c>
      <c r="D377" s="2">
        <f>INDEX(Meta!B:B,MATCH($A377,Meta!A:A,0))</f>
        <v>3</v>
      </c>
      <c r="E377" s="13">
        <v>0</v>
      </c>
      <c r="F377" s="2" t="str">
        <f t="shared" si="22"/>
        <v/>
      </c>
      <c r="G377" s="34" t="str">
        <f>IFERROR(INDEX(BRL!$E:$E,MATCH('IC-Br Agro'!$A377,BRL!$A:$A,0)),"")</f>
        <v/>
      </c>
      <c r="H377" s="2" t="str">
        <f t="shared" si="23"/>
        <v/>
      </c>
    </row>
    <row r="378" spans="1:8" x14ac:dyDescent="0.25">
      <c r="A378" s="1">
        <f t="shared" si="20"/>
        <v>47178</v>
      </c>
      <c r="B378" s="37" t="str">
        <f>IFERROR(INDEX([1]IC_br_Agro!$B:$B,MATCH($A378,[1]IC_br_Agro!$A:$A,0)),"")</f>
        <v/>
      </c>
      <c r="C378" s="6" t="str">
        <f t="shared" si="21"/>
        <v/>
      </c>
      <c r="D378" s="2">
        <f>INDEX(Meta!B:B,MATCH($A378,Meta!A:A,0))</f>
        <v>3</v>
      </c>
      <c r="E378" s="13">
        <v>0</v>
      </c>
      <c r="F378" s="2" t="str">
        <f t="shared" si="22"/>
        <v/>
      </c>
      <c r="G378" s="34" t="str">
        <f>IFERROR(INDEX(BRL!$E:$E,MATCH('IC-Br Agro'!$A378,BRL!$A:$A,0)),"")</f>
        <v/>
      </c>
      <c r="H378" s="2" t="str">
        <f t="shared" si="23"/>
        <v/>
      </c>
    </row>
    <row r="379" spans="1:8" x14ac:dyDescent="0.25">
      <c r="A379" s="1">
        <f t="shared" si="20"/>
        <v>47209</v>
      </c>
      <c r="B379" s="37" t="str">
        <f>IFERROR(INDEX([1]IC_br_Agro!$B:$B,MATCH($A379,[1]IC_br_Agro!$A:$A,0)),"")</f>
        <v/>
      </c>
      <c r="C379" s="6" t="str">
        <f t="shared" si="21"/>
        <v/>
      </c>
      <c r="D379" s="2">
        <f>INDEX(Meta!B:B,MATCH($A379,Meta!A:A,0))</f>
        <v>3</v>
      </c>
      <c r="E379" s="13">
        <v>0</v>
      </c>
      <c r="F379" s="2" t="str">
        <f t="shared" si="22"/>
        <v/>
      </c>
      <c r="G379" s="34" t="str">
        <f>IFERROR(INDEX(BRL!$E:$E,MATCH('IC-Br Agro'!$A379,BRL!$A:$A,0)),"")</f>
        <v/>
      </c>
      <c r="H379" s="2" t="str">
        <f t="shared" si="23"/>
        <v/>
      </c>
    </row>
    <row r="380" spans="1:8" x14ac:dyDescent="0.25">
      <c r="A380" s="1">
        <f t="shared" si="20"/>
        <v>47239</v>
      </c>
      <c r="B380" s="37" t="str">
        <f>IFERROR(INDEX([1]IC_br_Agro!$B:$B,MATCH($A380,[1]IC_br_Agro!$A:$A,0)),"")</f>
        <v/>
      </c>
      <c r="C380" s="6" t="str">
        <f t="shared" si="21"/>
        <v/>
      </c>
      <c r="D380" s="2">
        <f>INDEX(Meta!B:B,MATCH($A380,Meta!A:A,0))</f>
        <v>3</v>
      </c>
      <c r="E380" s="13">
        <v>0</v>
      </c>
      <c r="F380" s="2" t="str">
        <f t="shared" si="22"/>
        <v/>
      </c>
      <c r="G380" s="34" t="str">
        <f>IFERROR(INDEX(BRL!$E:$E,MATCH('IC-Br Agro'!$A380,BRL!$A:$A,0)),"")</f>
        <v/>
      </c>
      <c r="H380" s="2" t="str">
        <f t="shared" si="23"/>
        <v/>
      </c>
    </row>
    <row r="381" spans="1:8" x14ac:dyDescent="0.25">
      <c r="A381" s="1">
        <f t="shared" si="20"/>
        <v>47270</v>
      </c>
      <c r="B381" s="37" t="str">
        <f>IFERROR(INDEX([1]IC_br_Agro!$B:$B,MATCH($A381,[1]IC_br_Agro!$A:$A,0)),"")</f>
        <v/>
      </c>
      <c r="C381" s="6" t="str">
        <f t="shared" si="21"/>
        <v/>
      </c>
      <c r="D381" s="2">
        <f>INDEX(Meta!B:B,MATCH($A381,Meta!A:A,0))</f>
        <v>3</v>
      </c>
      <c r="E381" s="13">
        <v>0</v>
      </c>
      <c r="F381" s="2" t="str">
        <f t="shared" si="22"/>
        <v/>
      </c>
      <c r="G381" s="34" t="str">
        <f>IFERROR(INDEX(BRL!$E:$E,MATCH('IC-Br Agro'!$A381,BRL!$A:$A,0)),"")</f>
        <v/>
      </c>
      <c r="H381" s="2" t="str">
        <f t="shared" si="23"/>
        <v/>
      </c>
    </row>
    <row r="382" spans="1:8" x14ac:dyDescent="0.25">
      <c r="A382" s="1">
        <f t="shared" si="20"/>
        <v>47300</v>
      </c>
      <c r="B382" s="37" t="str">
        <f>IFERROR(INDEX([1]IC_br_Agro!$B:$B,MATCH($A382,[1]IC_br_Agro!$A:$A,0)),"")</f>
        <v/>
      </c>
      <c r="C382" s="6" t="str">
        <f t="shared" si="21"/>
        <v/>
      </c>
      <c r="D382" s="2">
        <f>INDEX(Meta!B:B,MATCH($A382,Meta!A:A,0))</f>
        <v>3</v>
      </c>
      <c r="E382" s="13">
        <v>0</v>
      </c>
      <c r="F382" s="2" t="str">
        <f t="shared" si="22"/>
        <v/>
      </c>
      <c r="G382" s="34" t="str">
        <f>IFERROR(INDEX(BRL!$E:$E,MATCH('IC-Br Agro'!$A382,BRL!$A:$A,0)),"")</f>
        <v/>
      </c>
      <c r="H382" s="2" t="str">
        <f t="shared" si="23"/>
        <v/>
      </c>
    </row>
    <row r="383" spans="1:8" x14ac:dyDescent="0.25">
      <c r="A383" s="1">
        <f t="shared" si="20"/>
        <v>47331</v>
      </c>
      <c r="B383" s="37" t="str">
        <f>IFERROR(INDEX([1]IC_br_Agro!$B:$B,MATCH($A383,[1]IC_br_Agro!$A:$A,0)),"")</f>
        <v/>
      </c>
      <c r="C383" s="6" t="str">
        <f t="shared" si="21"/>
        <v/>
      </c>
      <c r="D383" s="2">
        <f>INDEX(Meta!B:B,MATCH($A383,Meta!A:A,0))</f>
        <v>3</v>
      </c>
      <c r="E383" s="13">
        <v>0</v>
      </c>
      <c r="F383" s="2" t="str">
        <f t="shared" si="22"/>
        <v/>
      </c>
      <c r="G383" s="34" t="str">
        <f>IFERROR(INDEX(BRL!$E:$E,MATCH('IC-Br Agro'!$A383,BRL!$A:$A,0)),"")</f>
        <v/>
      </c>
      <c r="H383" s="2" t="str">
        <f t="shared" si="23"/>
        <v/>
      </c>
    </row>
    <row r="384" spans="1:8" x14ac:dyDescent="0.25">
      <c r="A384" s="1">
        <f t="shared" si="20"/>
        <v>47362</v>
      </c>
      <c r="B384" s="37" t="str">
        <f>IFERROR(INDEX([1]IC_br_Agro!$B:$B,MATCH($A384,[1]IC_br_Agro!$A:$A,0)),"")</f>
        <v/>
      </c>
      <c r="C384" s="6" t="str">
        <f t="shared" si="21"/>
        <v/>
      </c>
      <c r="D384" s="2">
        <f>INDEX(Meta!B:B,MATCH($A384,Meta!A:A,0))</f>
        <v>3</v>
      </c>
      <c r="E384" s="13">
        <v>0</v>
      </c>
      <c r="F384" s="2" t="str">
        <f t="shared" si="22"/>
        <v/>
      </c>
      <c r="G384" s="34" t="str">
        <f>IFERROR(INDEX(BRL!$E:$E,MATCH('IC-Br Agro'!$A384,BRL!$A:$A,0)),"")</f>
        <v/>
      </c>
      <c r="H384" s="2" t="str">
        <f t="shared" si="23"/>
        <v/>
      </c>
    </row>
    <row r="385" spans="1:8" x14ac:dyDescent="0.25">
      <c r="A385" s="1">
        <f t="shared" si="20"/>
        <v>47392</v>
      </c>
      <c r="B385" s="37" t="str">
        <f>IFERROR(INDEX([1]IC_br_Agro!$B:$B,MATCH($A385,[1]IC_br_Agro!$A:$A,0)),"")</f>
        <v/>
      </c>
      <c r="C385" s="6" t="str">
        <f t="shared" si="21"/>
        <v/>
      </c>
      <c r="D385" s="2">
        <f>INDEX(Meta!B:B,MATCH($A385,Meta!A:A,0))</f>
        <v>3</v>
      </c>
      <c r="E385" s="13">
        <v>0</v>
      </c>
      <c r="F385" s="2" t="str">
        <f t="shared" si="22"/>
        <v/>
      </c>
      <c r="G385" s="34" t="str">
        <f>IFERROR(INDEX(BRL!$E:$E,MATCH('IC-Br Agro'!$A385,BRL!$A:$A,0)),"")</f>
        <v/>
      </c>
      <c r="H385" s="2" t="str">
        <f t="shared" si="23"/>
        <v/>
      </c>
    </row>
    <row r="386" spans="1:8" x14ac:dyDescent="0.25">
      <c r="A386" s="1">
        <f t="shared" si="20"/>
        <v>47423</v>
      </c>
      <c r="B386" s="37" t="str">
        <f>IFERROR(INDEX([1]IC_br_Agro!$B:$B,MATCH($A386,[1]IC_br_Agro!$A:$A,0)),"")</f>
        <v/>
      </c>
      <c r="C386" s="6" t="str">
        <f t="shared" si="21"/>
        <v/>
      </c>
      <c r="D386" s="2">
        <f>INDEX(Meta!B:B,MATCH($A386,Meta!A:A,0))</f>
        <v>3</v>
      </c>
      <c r="E386" s="13">
        <v>0</v>
      </c>
      <c r="F386" s="2" t="str">
        <f t="shared" si="22"/>
        <v/>
      </c>
      <c r="G386" s="34" t="str">
        <f>IFERROR(INDEX(BRL!$E:$E,MATCH('IC-Br Agro'!$A386,BRL!$A:$A,0)),"")</f>
        <v/>
      </c>
      <c r="H386" s="2" t="str">
        <f t="shared" si="23"/>
        <v/>
      </c>
    </row>
    <row r="387" spans="1:8" x14ac:dyDescent="0.25">
      <c r="A387" s="1">
        <f t="shared" si="20"/>
        <v>47453</v>
      </c>
      <c r="B387" s="37" t="str">
        <f>IFERROR(INDEX([1]IC_br_Agro!$B:$B,MATCH($A387,[1]IC_br_Agro!$A:$A,0)),"")</f>
        <v/>
      </c>
      <c r="C387" s="6" t="str">
        <f t="shared" si="21"/>
        <v/>
      </c>
      <c r="D387" s="2">
        <f>INDEX(Meta!B:B,MATCH($A387,Meta!A:A,0))</f>
        <v>3</v>
      </c>
      <c r="E387" s="13">
        <v>0</v>
      </c>
      <c r="F387" s="2" t="str">
        <f t="shared" si="22"/>
        <v/>
      </c>
      <c r="G387" s="34" t="str">
        <f>IFERROR(INDEX(BRL!$E:$E,MATCH('IC-Br Agro'!$A387,BRL!$A:$A,0)),"")</f>
        <v/>
      </c>
      <c r="H387" s="2" t="str">
        <f t="shared" si="23"/>
        <v/>
      </c>
    </row>
    <row r="388" spans="1:8" x14ac:dyDescent="0.25">
      <c r="A388" s="1">
        <f t="shared" si="20"/>
        <v>47484</v>
      </c>
      <c r="B388" s="37" t="str">
        <f>IFERROR(INDEX([1]IC_br_Agro!$B:$B,MATCH($A388,[1]IC_br_Agro!$A:$A,0)),"")</f>
        <v/>
      </c>
      <c r="C388" s="6" t="str">
        <f t="shared" si="21"/>
        <v/>
      </c>
      <c r="D388" s="2">
        <f>INDEX(Meta!B:B,MATCH($A388,Meta!A:A,0))</f>
        <v>3</v>
      </c>
      <c r="E388" s="13">
        <v>0</v>
      </c>
      <c r="F388" s="2" t="str">
        <f t="shared" si="22"/>
        <v/>
      </c>
      <c r="G388" s="34" t="str">
        <f>IFERROR(INDEX(BRL!$E:$E,MATCH('IC-Br Agro'!$A388,BRL!$A:$A,0)),"")</f>
        <v/>
      </c>
      <c r="H388" s="2" t="str">
        <f t="shared" si="23"/>
        <v/>
      </c>
    </row>
    <row r="389" spans="1:8" x14ac:dyDescent="0.25">
      <c r="A389" s="1">
        <f t="shared" si="20"/>
        <v>47515</v>
      </c>
      <c r="B389" s="37" t="str">
        <f>IFERROR(INDEX([1]IC_br_Agro!$B:$B,MATCH($A389,[1]IC_br_Agro!$A:$A,0)),"")</f>
        <v/>
      </c>
      <c r="C389" s="6" t="str">
        <f t="shared" si="21"/>
        <v/>
      </c>
      <c r="D389" s="2">
        <f>INDEX(Meta!B:B,MATCH($A389,Meta!A:A,0))</f>
        <v>3</v>
      </c>
      <c r="E389" s="13">
        <v>0</v>
      </c>
      <c r="F389" s="2" t="str">
        <f t="shared" si="22"/>
        <v/>
      </c>
      <c r="G389" s="34" t="str">
        <f>IFERROR(INDEX(BRL!$E:$E,MATCH('IC-Br Agro'!$A389,BRL!$A:$A,0)),"")</f>
        <v/>
      </c>
      <c r="H389" s="2" t="str">
        <f t="shared" si="23"/>
        <v/>
      </c>
    </row>
    <row r="390" spans="1:8" x14ac:dyDescent="0.25">
      <c r="A390" s="1">
        <f t="shared" ref="A390:A399" si="24">EDATE(A389,1)</f>
        <v>47543</v>
      </c>
      <c r="B390" s="37" t="str">
        <f>IFERROR(INDEX([1]IC_br_Agro!$B:$B,MATCH($A390,[1]IC_br_Agro!$A:$A,0)),"")</f>
        <v/>
      </c>
      <c r="C390" s="6" t="str">
        <f t="shared" si="21"/>
        <v/>
      </c>
      <c r="D390" s="2">
        <f>INDEX(Meta!B:B,MATCH($A390,Meta!A:A,0))</f>
        <v>3</v>
      </c>
      <c r="E390" s="13">
        <v>0</v>
      </c>
      <c r="F390" s="2" t="str">
        <f t="shared" si="22"/>
        <v/>
      </c>
      <c r="G390" s="34" t="str">
        <f>IFERROR(INDEX(BRL!$E:$E,MATCH('IC-Br Agro'!$A390,BRL!$A:$A,0)),"")</f>
        <v/>
      </c>
      <c r="H390" s="2" t="str">
        <f t="shared" si="23"/>
        <v/>
      </c>
    </row>
    <row r="391" spans="1:8" x14ac:dyDescent="0.25">
      <c r="A391" s="1">
        <f t="shared" si="24"/>
        <v>47574</v>
      </c>
      <c r="B391" s="37" t="str">
        <f>IFERROR(INDEX([1]IC_br_Agro!$B:$B,MATCH($A391,[1]IC_br_Agro!$A:$A,0)),"")</f>
        <v/>
      </c>
      <c r="C391" s="6" t="str">
        <f t="shared" si="21"/>
        <v/>
      </c>
      <c r="D391" s="2">
        <f>INDEX(Meta!B:B,MATCH($A391,Meta!A:A,0))</f>
        <v>3</v>
      </c>
      <c r="E391" s="13">
        <v>0</v>
      </c>
      <c r="F391" s="2" t="str">
        <f t="shared" si="22"/>
        <v/>
      </c>
      <c r="G391" s="34" t="str">
        <f>IFERROR(INDEX(BRL!$E:$E,MATCH('IC-Br Agro'!$A391,BRL!$A:$A,0)),"")</f>
        <v/>
      </c>
      <c r="H391" s="2" t="str">
        <f t="shared" si="23"/>
        <v/>
      </c>
    </row>
    <row r="392" spans="1:8" x14ac:dyDescent="0.25">
      <c r="A392" s="1">
        <f t="shared" si="24"/>
        <v>47604</v>
      </c>
      <c r="B392" s="37" t="str">
        <f>IFERROR(INDEX([1]IC_br_Agro!$B:$B,MATCH($A392,[1]IC_br_Agro!$A:$A,0)),"")</f>
        <v/>
      </c>
      <c r="C392" s="6" t="str">
        <f t="shared" ref="C392:C399" si="25">IFERROR(100*(B392/B389-1),"")</f>
        <v/>
      </c>
      <c r="D392" s="2">
        <f>INDEX(Meta!B:B,MATCH($A392,Meta!A:A,0))</f>
        <v>3</v>
      </c>
      <c r="E392" s="13">
        <v>0</v>
      </c>
      <c r="F392" s="2" t="str">
        <f t="shared" si="22"/>
        <v/>
      </c>
      <c r="G392" s="34" t="str">
        <f>IFERROR(INDEX(BRL!$E:$E,MATCH('IC-Br Agro'!$A392,BRL!$A:$A,0)),"")</f>
        <v/>
      </c>
      <c r="H392" s="2" t="str">
        <f t="shared" si="23"/>
        <v/>
      </c>
    </row>
    <row r="393" spans="1:8" x14ac:dyDescent="0.25">
      <c r="A393" s="1">
        <f t="shared" si="24"/>
        <v>47635</v>
      </c>
      <c r="B393" s="37" t="str">
        <f>IFERROR(INDEX([1]IC_br_Agro!$B:$B,MATCH($A393,[1]IC_br_Agro!$A:$A,0)),"")</f>
        <v/>
      </c>
      <c r="C393" s="6" t="str">
        <f t="shared" si="25"/>
        <v/>
      </c>
      <c r="D393" s="2">
        <f>INDEX(Meta!B:B,MATCH($A393,Meta!A:A,0))</f>
        <v>3</v>
      </c>
      <c r="E393" s="13">
        <v>0</v>
      </c>
      <c r="F393" s="2" t="str">
        <f t="shared" si="22"/>
        <v/>
      </c>
      <c r="G393" s="34" t="str">
        <f>IFERROR(INDEX(BRL!$E:$E,MATCH('IC-Br Agro'!$A393,BRL!$A:$A,0)),"")</f>
        <v/>
      </c>
      <c r="H393" s="2" t="str">
        <f t="shared" si="23"/>
        <v/>
      </c>
    </row>
    <row r="394" spans="1:8" x14ac:dyDescent="0.25">
      <c r="A394" s="1">
        <f t="shared" si="24"/>
        <v>47665</v>
      </c>
      <c r="B394" s="37" t="str">
        <f>IFERROR(INDEX([1]IC_br_Agro!$B:$B,MATCH($A394,[1]IC_br_Agro!$A:$A,0)),"")</f>
        <v/>
      </c>
      <c r="C394" s="6" t="str">
        <f t="shared" si="25"/>
        <v/>
      </c>
      <c r="D394" s="2">
        <f>INDEX(Meta!B:B,MATCH($A394,Meta!A:A,0))</f>
        <v>3</v>
      </c>
      <c r="E394" s="13">
        <v>0</v>
      </c>
      <c r="F394" s="2" t="str">
        <f t="shared" si="22"/>
        <v/>
      </c>
      <c r="G394" s="34" t="str">
        <f>IFERROR(INDEX(BRL!$E:$E,MATCH('IC-Br Agro'!$A394,BRL!$A:$A,0)),"")</f>
        <v/>
      </c>
      <c r="H394" s="2" t="str">
        <f t="shared" si="23"/>
        <v/>
      </c>
    </row>
    <row r="395" spans="1:8" x14ac:dyDescent="0.25">
      <c r="A395" s="1">
        <f t="shared" si="24"/>
        <v>47696</v>
      </c>
      <c r="B395" s="37" t="str">
        <f>IFERROR(INDEX([1]IC_br_Agro!$B:$B,MATCH($A395,[1]IC_br_Agro!$A:$A,0)),"")</f>
        <v/>
      </c>
      <c r="C395" s="6" t="str">
        <f t="shared" si="25"/>
        <v/>
      </c>
      <c r="D395" s="2">
        <f>INDEX(Meta!B:B,MATCH($A395,Meta!A:A,0))</f>
        <v>3</v>
      </c>
      <c r="E395" s="13">
        <v>0</v>
      </c>
      <c r="F395" s="2" t="str">
        <f t="shared" si="22"/>
        <v/>
      </c>
      <c r="G395" s="34" t="str">
        <f>IFERROR(INDEX(BRL!$E:$E,MATCH('IC-Br Agro'!$A395,BRL!$A:$A,0)),"")</f>
        <v/>
      </c>
      <c r="H395" s="2" t="str">
        <f t="shared" si="23"/>
        <v/>
      </c>
    </row>
    <row r="396" spans="1:8" x14ac:dyDescent="0.25">
      <c r="A396" s="1">
        <f t="shared" si="24"/>
        <v>47727</v>
      </c>
      <c r="B396" s="37" t="str">
        <f>IFERROR(INDEX([1]IC_br_Agro!$B:$B,MATCH($A396,[1]IC_br_Agro!$A:$A,0)),"")</f>
        <v/>
      </c>
      <c r="C396" s="6" t="str">
        <f t="shared" si="25"/>
        <v/>
      </c>
      <c r="D396" s="2">
        <f>INDEX(Meta!B:B,MATCH($A396,Meta!A:A,0))</f>
        <v>3</v>
      </c>
      <c r="E396" s="13">
        <v>0</v>
      </c>
      <c r="F396" s="2" t="str">
        <f t="shared" si="22"/>
        <v/>
      </c>
      <c r="G396" s="34" t="str">
        <f>IFERROR(INDEX(BRL!$E:$E,MATCH('IC-Br Agro'!$A396,BRL!$A:$A,0)),"")</f>
        <v/>
      </c>
      <c r="H396" s="2" t="str">
        <f t="shared" si="23"/>
        <v/>
      </c>
    </row>
    <row r="397" spans="1:8" x14ac:dyDescent="0.25">
      <c r="A397" s="1">
        <f t="shared" si="24"/>
        <v>47757</v>
      </c>
      <c r="B397" s="37" t="str">
        <f>IFERROR(INDEX([1]IC_br_Agro!$B:$B,MATCH($A397,[1]IC_br_Agro!$A:$A,0)),"")</f>
        <v/>
      </c>
      <c r="C397" s="6" t="str">
        <f t="shared" si="25"/>
        <v/>
      </c>
      <c r="D397" s="2">
        <f>INDEX(Meta!B:B,MATCH($A397,Meta!A:A,0))</f>
        <v>3</v>
      </c>
      <c r="E397" s="13">
        <v>0</v>
      </c>
      <c r="F397" s="2" t="str">
        <f t="shared" si="22"/>
        <v/>
      </c>
      <c r="G397" s="34" t="str">
        <f>IFERROR(INDEX(BRL!$E:$E,MATCH('IC-Br Agro'!$A397,BRL!$A:$A,0)),"")</f>
        <v/>
      </c>
      <c r="H397" s="2" t="str">
        <f t="shared" si="23"/>
        <v/>
      </c>
    </row>
    <row r="398" spans="1:8" x14ac:dyDescent="0.25">
      <c r="A398" s="1">
        <f t="shared" si="24"/>
        <v>47788</v>
      </c>
      <c r="B398" s="37" t="str">
        <f>IFERROR(INDEX([1]IC_br_Agro!$B:$B,MATCH($A398,[1]IC_br_Agro!$A:$A,0)),"")</f>
        <v/>
      </c>
      <c r="C398" s="6" t="str">
        <f t="shared" si="25"/>
        <v/>
      </c>
      <c r="D398" s="2">
        <f>INDEX(Meta!B:B,MATCH($A398,Meta!A:A,0))</f>
        <v>3</v>
      </c>
      <c r="E398" s="13">
        <v>0</v>
      </c>
      <c r="F398" s="2" t="str">
        <f t="shared" si="22"/>
        <v/>
      </c>
      <c r="G398" s="34" t="str">
        <f>IFERROR(INDEX(BRL!$E:$E,MATCH('IC-Br Agro'!$A398,BRL!$A:$A,0)),"")</f>
        <v/>
      </c>
      <c r="H398" s="2" t="str">
        <f t="shared" si="23"/>
        <v/>
      </c>
    </row>
    <row r="399" spans="1:8" x14ac:dyDescent="0.25">
      <c r="A399" s="1">
        <f t="shared" si="24"/>
        <v>47818</v>
      </c>
      <c r="B399" s="37" t="str">
        <f>IFERROR(INDEX([1]IC_br_Agro!$B:$B,MATCH($A399,[1]IC_br_Agro!$A:$A,0)),"")</f>
        <v/>
      </c>
      <c r="C399" s="6" t="str">
        <f t="shared" si="25"/>
        <v/>
      </c>
      <c r="D399" s="2">
        <f>INDEX(Meta!B:B,MATCH($A399,Meta!A:A,0))</f>
        <v>3</v>
      </c>
      <c r="E399" s="13">
        <v>0</v>
      </c>
      <c r="F399" s="2" t="str">
        <f t="shared" si="22"/>
        <v/>
      </c>
      <c r="G399" s="34" t="str">
        <f>IFERROR(INDEX(BRL!$E:$E,MATCH('IC-Br Agro'!$A399,BRL!$A:$A,0)),"")</f>
        <v/>
      </c>
      <c r="H399" s="2" t="str">
        <f t="shared" si="23"/>
        <v/>
      </c>
    </row>
    <row r="400" spans="1:8" x14ac:dyDescent="0.25">
      <c r="A400" s="1"/>
      <c r="B400" s="2"/>
      <c r="C400" s="6"/>
      <c r="D400" s="2"/>
      <c r="E400" s="2"/>
      <c r="F400" s="2"/>
    </row>
    <row r="401" spans="1:6" x14ac:dyDescent="0.25">
      <c r="A401" s="1"/>
      <c r="B401" s="2"/>
      <c r="C401" s="6"/>
      <c r="D401" s="2"/>
      <c r="E401" s="2"/>
      <c r="F401" s="2"/>
    </row>
    <row r="402" spans="1:6" x14ac:dyDescent="0.25">
      <c r="A402" s="1"/>
      <c r="B402" s="2"/>
      <c r="C402" s="6"/>
      <c r="D402" s="2"/>
      <c r="E402" s="2"/>
      <c r="F402" s="2"/>
    </row>
    <row r="403" spans="1:6" x14ac:dyDescent="0.25">
      <c r="A403" s="1"/>
      <c r="B403" s="2"/>
      <c r="C403" s="6"/>
      <c r="D403" s="2"/>
      <c r="E403" s="2"/>
      <c r="F403" s="2"/>
    </row>
    <row r="404" spans="1:6" x14ac:dyDescent="0.25">
      <c r="A404" s="1"/>
      <c r="B404" s="2"/>
      <c r="C404" s="6"/>
      <c r="D404" s="2"/>
      <c r="E404" s="2"/>
      <c r="F404" s="2"/>
    </row>
    <row r="405" spans="1:6" x14ac:dyDescent="0.25">
      <c r="A405" s="1"/>
      <c r="B405" s="2"/>
      <c r="C405" s="6"/>
      <c r="D405" s="2"/>
      <c r="E405" s="2"/>
      <c r="F405" s="2"/>
    </row>
    <row r="406" spans="1:6" x14ac:dyDescent="0.25">
      <c r="A406" s="1"/>
      <c r="B406" s="2"/>
      <c r="C406" s="6"/>
      <c r="D406" s="2"/>
      <c r="E406" s="2"/>
      <c r="F406" s="2"/>
    </row>
    <row r="407" spans="1:6" x14ac:dyDescent="0.25">
      <c r="A407" s="1"/>
      <c r="B407" s="2"/>
      <c r="C407" s="6"/>
      <c r="D407" s="2"/>
      <c r="E407" s="2"/>
      <c r="F407" s="2"/>
    </row>
    <row r="408" spans="1:6" x14ac:dyDescent="0.25">
      <c r="A408" s="1"/>
      <c r="B408" s="2"/>
      <c r="C408" s="6"/>
      <c r="D408" s="2"/>
      <c r="E408" s="2"/>
      <c r="F408" s="2"/>
    </row>
    <row r="409" spans="1:6" x14ac:dyDescent="0.25">
      <c r="A409" s="1"/>
      <c r="B409" s="2"/>
      <c r="C409" s="6"/>
      <c r="D409" s="2"/>
      <c r="E409" s="2"/>
      <c r="F409" s="2"/>
    </row>
    <row r="410" spans="1:6" x14ac:dyDescent="0.25">
      <c r="A410" s="1"/>
      <c r="B410" s="2"/>
      <c r="C410" s="6"/>
      <c r="D410" s="2"/>
      <c r="E410" s="2"/>
      <c r="F410" s="2"/>
    </row>
    <row r="411" spans="1:6" x14ac:dyDescent="0.25">
      <c r="A411" s="1"/>
      <c r="B411" s="2"/>
      <c r="C411" s="6"/>
      <c r="D411" s="2"/>
      <c r="E411" s="2"/>
      <c r="F411" s="2"/>
    </row>
    <row r="412" spans="1:6" x14ac:dyDescent="0.25">
      <c r="A412" s="1"/>
      <c r="B412" s="2"/>
      <c r="C412" s="6"/>
      <c r="D412" s="2"/>
      <c r="E412" s="2"/>
      <c r="F412" s="2"/>
    </row>
    <row r="413" spans="1:6" x14ac:dyDescent="0.25">
      <c r="A413" s="1"/>
      <c r="B413" s="2"/>
      <c r="C413" s="6"/>
      <c r="D413" s="2"/>
      <c r="E413" s="2"/>
      <c r="F413" s="2"/>
    </row>
    <row r="414" spans="1:6" x14ac:dyDescent="0.25">
      <c r="A414" s="1"/>
      <c r="B414" s="2"/>
      <c r="C414" s="6"/>
      <c r="D414" s="2"/>
      <c r="E414" s="2"/>
      <c r="F414" s="2"/>
    </row>
    <row r="415" spans="1:6" x14ac:dyDescent="0.25">
      <c r="A415" s="1"/>
      <c r="B415" s="2"/>
      <c r="C415" s="6"/>
      <c r="D415" s="2"/>
      <c r="E415" s="2"/>
      <c r="F415" s="2"/>
    </row>
    <row r="416" spans="1:6" x14ac:dyDescent="0.25">
      <c r="A416" s="1"/>
      <c r="B416" s="2"/>
      <c r="C416" s="6"/>
      <c r="D416" s="2"/>
      <c r="E416" s="2"/>
      <c r="F416" s="2"/>
    </row>
    <row r="417" spans="1:6" x14ac:dyDescent="0.25">
      <c r="A417" s="1"/>
      <c r="B417" s="2"/>
      <c r="C417" s="6"/>
      <c r="D417" s="2"/>
      <c r="E417" s="2"/>
      <c r="F417" s="2"/>
    </row>
    <row r="418" spans="1:6" x14ac:dyDescent="0.25">
      <c r="A418" s="1"/>
      <c r="B418" s="2"/>
      <c r="C418" s="6"/>
      <c r="D418" s="2"/>
      <c r="E418" s="2"/>
      <c r="F418" s="2"/>
    </row>
    <row r="419" spans="1:6" x14ac:dyDescent="0.25">
      <c r="A419" s="1"/>
      <c r="B419" s="2"/>
      <c r="C419" s="6"/>
      <c r="D419" s="2"/>
      <c r="E419" s="2"/>
      <c r="F419" s="2"/>
    </row>
    <row r="420" spans="1:6" x14ac:dyDescent="0.25">
      <c r="A420" s="1"/>
      <c r="B420" s="2"/>
      <c r="C420" s="6"/>
      <c r="D420" s="2"/>
      <c r="E420" s="2"/>
      <c r="F420" s="2"/>
    </row>
    <row r="421" spans="1:6" x14ac:dyDescent="0.25">
      <c r="A421" s="1"/>
      <c r="B421" s="2"/>
      <c r="C421" s="6"/>
      <c r="D421" s="2"/>
      <c r="E421" s="2"/>
      <c r="F421" s="2"/>
    </row>
    <row r="422" spans="1:6" x14ac:dyDescent="0.25">
      <c r="A422" s="1"/>
      <c r="B422" s="2"/>
      <c r="C422" s="6"/>
      <c r="D422" s="2"/>
      <c r="E422" s="2"/>
      <c r="F422" s="2"/>
    </row>
    <row r="423" spans="1:6" x14ac:dyDescent="0.25">
      <c r="A423" s="1"/>
      <c r="B423" s="2"/>
      <c r="C423" s="6"/>
      <c r="D423" s="2"/>
      <c r="E423" s="2"/>
      <c r="F4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FC5A-3D44-43AB-8B72-F94B548462AA}">
  <dimension ref="A1:H423"/>
  <sheetViews>
    <sheetView showGridLines="0" workbookViewId="0">
      <pane xSplit="1" ySplit="3" topLeftCell="B290" activePane="bottomRight" state="frozen"/>
      <selection activeCell="D3" sqref="D3"/>
      <selection pane="topRight" activeCell="D3" sqref="D3"/>
      <selection pane="bottomLeft" activeCell="D3" sqref="D3"/>
      <selection pane="bottomRight" activeCell="C298" sqref="C298"/>
    </sheetView>
  </sheetViews>
  <sheetFormatPr defaultRowHeight="15" x14ac:dyDescent="0.25"/>
  <cols>
    <col min="1" max="1" width="10.7109375" bestFit="1" customWidth="1"/>
    <col min="2" max="5" width="13.7109375" customWidth="1"/>
    <col min="6" max="8" width="13.85546875" customWidth="1"/>
  </cols>
  <sheetData>
    <row r="1" spans="1:8" x14ac:dyDescent="0.25">
      <c r="A1" s="89" t="str">
        <f>HYPERLINK("#'"&amp;"INSTRUÇÕES"&amp;"'!A1","Retornar")</f>
        <v>Retornar</v>
      </c>
    </row>
    <row r="2" spans="1:8" ht="14.65" customHeight="1" x14ac:dyDescent="0.25">
      <c r="B2" s="121" t="s">
        <v>177</v>
      </c>
      <c r="C2" s="121"/>
      <c r="D2" s="121"/>
      <c r="E2" s="121"/>
      <c r="F2" s="121"/>
      <c r="G2" s="121"/>
      <c r="H2" s="121"/>
    </row>
    <row r="3" spans="1:8" ht="26.25" x14ac:dyDescent="0.25">
      <c r="B3" s="36" t="s">
        <v>178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181</v>
      </c>
      <c r="H3" s="10" t="s">
        <v>182</v>
      </c>
    </row>
    <row r="4" spans="1:8" x14ac:dyDescent="0.25">
      <c r="A4" s="1">
        <v>35796</v>
      </c>
      <c r="B4" s="37">
        <f>IFERROR(INDEX([1]IC_br_metal!$B:$B,MATCH($A4,[1]IC_br_metal!$A:$A,0)),"")</f>
        <v>30.66</v>
      </c>
      <c r="E4" s="25">
        <v>0</v>
      </c>
    </row>
    <row r="5" spans="1:8" x14ac:dyDescent="0.25">
      <c r="A5" s="1">
        <f>EDATE(A4,1)</f>
        <v>35827</v>
      </c>
      <c r="B5" s="37">
        <f>IFERROR(INDEX([1]IC_br_metal!$B:$B,MATCH($A5,[1]IC_br_metal!$A:$A,0)),"")</f>
        <v>30.64</v>
      </c>
      <c r="E5" s="25">
        <v>0</v>
      </c>
      <c r="G5" s="7"/>
    </row>
    <row r="6" spans="1:8" x14ac:dyDescent="0.25">
      <c r="A6" s="1">
        <f t="shared" ref="A6:A69" si="0">EDATE(A5,1)</f>
        <v>35855</v>
      </c>
      <c r="B6" s="37">
        <f>IFERROR(INDEX([1]IC_br_metal!$B:$B,MATCH($A6,[1]IC_br_metal!$A:$A,0)),"")</f>
        <v>30.7</v>
      </c>
      <c r="E6" s="25">
        <v>0</v>
      </c>
      <c r="G6" s="7"/>
    </row>
    <row r="7" spans="1:8" x14ac:dyDescent="0.25">
      <c r="A7" s="1">
        <f t="shared" si="0"/>
        <v>35886</v>
      </c>
      <c r="B7" s="37">
        <f>IFERROR(INDEX([1]IC_br_metal!$B:$B,MATCH($A7,[1]IC_br_metal!$A:$A,0)),"")</f>
        <v>30.92</v>
      </c>
      <c r="C7" s="6">
        <f>IFERROR(100*(B7/B4-1),"")</f>
        <v>0.84801043705153845</v>
      </c>
      <c r="E7" s="25">
        <v>0</v>
      </c>
      <c r="G7" s="7"/>
    </row>
    <row r="8" spans="1:8" x14ac:dyDescent="0.25">
      <c r="A8" s="1">
        <f t="shared" si="0"/>
        <v>35916</v>
      </c>
      <c r="B8" s="37">
        <f>IFERROR(INDEX([1]IC_br_metal!$B:$B,MATCH($A8,[1]IC_br_metal!$A:$A,0)),"")</f>
        <v>30.18</v>
      </c>
      <c r="C8" s="6">
        <f t="shared" ref="C8:C71" si="1">IFERROR(100*(B8/B5-1),"")</f>
        <v>-1.5013054830287254</v>
      </c>
      <c r="E8" s="25">
        <v>0</v>
      </c>
      <c r="G8" s="7"/>
    </row>
    <row r="9" spans="1:8" x14ac:dyDescent="0.25">
      <c r="A9" s="1">
        <f t="shared" si="0"/>
        <v>35947</v>
      </c>
      <c r="B9" s="37">
        <f>IFERROR(INDEX([1]IC_br_metal!$B:$B,MATCH($A9,[1]IC_br_metal!$A:$A,0)),"")</f>
        <v>29.57</v>
      </c>
      <c r="C9" s="6">
        <f t="shared" si="1"/>
        <v>-3.6807817589576519</v>
      </c>
      <c r="E9" s="25">
        <v>0</v>
      </c>
      <c r="G9" s="7"/>
    </row>
    <row r="10" spans="1:8" x14ac:dyDescent="0.25">
      <c r="A10" s="1">
        <f t="shared" si="0"/>
        <v>35977</v>
      </c>
      <c r="B10" s="37">
        <f>IFERROR(INDEX([1]IC_br_metal!$B:$B,MATCH($A10,[1]IC_br_metal!$A:$A,0)),"")</f>
        <v>29.76</v>
      </c>
      <c r="C10" s="6">
        <f t="shared" si="1"/>
        <v>-3.7516170763260082</v>
      </c>
      <c r="E10" s="25">
        <v>0</v>
      </c>
      <c r="G10" s="7"/>
    </row>
    <row r="11" spans="1:8" x14ac:dyDescent="0.25">
      <c r="A11" s="1">
        <f t="shared" si="0"/>
        <v>36008</v>
      </c>
      <c r="B11" s="37">
        <f>IFERROR(INDEX([1]IC_br_metal!$B:$B,MATCH($A11,[1]IC_br_metal!$A:$A,0)),"")</f>
        <v>29.85</v>
      </c>
      <c r="C11" s="6">
        <f t="shared" si="1"/>
        <v>-1.0934393638170947</v>
      </c>
      <c r="E11" s="25">
        <v>0</v>
      </c>
      <c r="G11" s="7"/>
    </row>
    <row r="12" spans="1:8" x14ac:dyDescent="0.25">
      <c r="A12" s="1">
        <f t="shared" si="0"/>
        <v>36039</v>
      </c>
      <c r="B12" s="37">
        <f>IFERROR(INDEX([1]IC_br_metal!$B:$B,MATCH($A12,[1]IC_br_metal!$A:$A,0)),"")</f>
        <v>29.79</v>
      </c>
      <c r="C12" s="6">
        <f t="shared" si="1"/>
        <v>0.74399729455529862</v>
      </c>
      <c r="E12" s="25">
        <v>0</v>
      </c>
      <c r="G12" s="7"/>
    </row>
    <row r="13" spans="1:8" x14ac:dyDescent="0.25">
      <c r="A13" s="1">
        <f t="shared" si="0"/>
        <v>36069</v>
      </c>
      <c r="B13" s="37">
        <f>IFERROR(INDEX([1]IC_br_metal!$B:$B,MATCH($A13,[1]IC_br_metal!$A:$A,0)),"")</f>
        <v>29.12</v>
      </c>
      <c r="C13" s="6">
        <f t="shared" si="1"/>
        <v>-2.1505376344086002</v>
      </c>
      <c r="E13" s="25">
        <v>0</v>
      </c>
      <c r="G13" s="7"/>
    </row>
    <row r="14" spans="1:8" x14ac:dyDescent="0.25">
      <c r="A14" s="1">
        <f t="shared" si="0"/>
        <v>36100</v>
      </c>
      <c r="B14" s="37">
        <f>IFERROR(INDEX([1]IC_br_metal!$B:$B,MATCH($A14,[1]IC_br_metal!$A:$A,0)),"")</f>
        <v>28.93</v>
      </c>
      <c r="C14" s="6">
        <f t="shared" si="1"/>
        <v>-3.0820770519263019</v>
      </c>
      <c r="E14" s="25">
        <v>0</v>
      </c>
      <c r="G14" s="7"/>
    </row>
    <row r="15" spans="1:8" x14ac:dyDescent="0.25">
      <c r="A15" s="1">
        <f t="shared" si="0"/>
        <v>36130</v>
      </c>
      <c r="B15" s="37">
        <f>IFERROR(INDEX([1]IC_br_metal!$B:$B,MATCH($A15,[1]IC_br_metal!$A:$A,0)),"")</f>
        <v>28.44</v>
      </c>
      <c r="C15" s="6">
        <f t="shared" si="1"/>
        <v>-4.5317220543806602</v>
      </c>
      <c r="E15" s="25">
        <v>0</v>
      </c>
      <c r="G15" s="7"/>
    </row>
    <row r="16" spans="1:8" x14ac:dyDescent="0.25">
      <c r="A16" s="1">
        <f t="shared" si="0"/>
        <v>36161</v>
      </c>
      <c r="B16" s="37">
        <f>IFERROR(INDEX([1]IC_br_metal!$B:$B,MATCH($A16,[1]IC_br_metal!$A:$A,0)),"")</f>
        <v>34.58</v>
      </c>
      <c r="C16" s="6">
        <f t="shared" si="1"/>
        <v>18.75</v>
      </c>
      <c r="E16" s="25">
        <v>0</v>
      </c>
      <c r="G16" s="7"/>
    </row>
    <row r="17" spans="1:8" x14ac:dyDescent="0.25">
      <c r="A17" s="1">
        <f t="shared" si="0"/>
        <v>36192</v>
      </c>
      <c r="B17" s="37">
        <f>IFERROR(INDEX([1]IC_br_metal!$B:$B,MATCH($A17,[1]IC_br_metal!$A:$A,0)),"")</f>
        <v>44.54</v>
      </c>
      <c r="C17" s="6">
        <f t="shared" si="1"/>
        <v>53.957829243000347</v>
      </c>
      <c r="E17" s="25">
        <v>0</v>
      </c>
      <c r="G17" s="7"/>
    </row>
    <row r="18" spans="1:8" x14ac:dyDescent="0.25">
      <c r="A18" s="1">
        <f t="shared" si="0"/>
        <v>36220</v>
      </c>
      <c r="B18" s="37">
        <f>IFERROR(INDEX([1]IC_br_metal!$B:$B,MATCH($A18,[1]IC_br_metal!$A:$A,0)),"")</f>
        <v>44.09</v>
      </c>
      <c r="C18" s="6">
        <f t="shared" si="1"/>
        <v>55.028129395218016</v>
      </c>
      <c r="D18" s="2">
        <f>INDEX(Meta!B:B,MATCH($A18,Meta!A:A,0))</f>
        <v>8</v>
      </c>
      <c r="E18" s="13">
        <v>0</v>
      </c>
      <c r="F18" s="2">
        <f>IFERROR(C18-E18,"")</f>
        <v>55.028129395218016</v>
      </c>
      <c r="G18" s="34" t="str">
        <f>IFERROR(INDEX(BRL!$E:$E,MATCH('IC-Br Metal'!$A18,BRL!$A:$A,0)),"")</f>
        <v/>
      </c>
      <c r="H18" s="2" t="str">
        <f>IFERROR(F18-G18,"")</f>
        <v/>
      </c>
    </row>
    <row r="19" spans="1:8" x14ac:dyDescent="0.25">
      <c r="A19" s="1">
        <f t="shared" si="0"/>
        <v>36251</v>
      </c>
      <c r="B19" s="37">
        <f>IFERROR(INDEX([1]IC_br_metal!$B:$B,MATCH($A19,[1]IC_br_metal!$A:$A,0)),"")</f>
        <v>40.68</v>
      </c>
      <c r="C19" s="6">
        <f t="shared" si="1"/>
        <v>17.640254482359751</v>
      </c>
      <c r="D19" s="2">
        <f>INDEX(Meta!B:B,MATCH($A19,Meta!A:A,0))</f>
        <v>8</v>
      </c>
      <c r="E19" s="13">
        <v>0</v>
      </c>
      <c r="F19" s="2">
        <f t="shared" ref="F19:F82" si="2">IFERROR(C19-E19,"")</f>
        <v>17.640254482359751</v>
      </c>
      <c r="G19" s="34" t="str">
        <f>IFERROR(INDEX(BRL!$E:$E,MATCH('IC-Br Metal'!$A19,BRL!$A:$A,0)),"")</f>
        <v/>
      </c>
      <c r="H19" s="2" t="str">
        <f t="shared" ref="H19:H82" si="3">IFERROR(F19-G19,"")</f>
        <v/>
      </c>
    </row>
    <row r="20" spans="1:8" x14ac:dyDescent="0.25">
      <c r="A20" s="1">
        <f t="shared" si="0"/>
        <v>36281</v>
      </c>
      <c r="B20" s="37">
        <f>IFERROR(INDEX([1]IC_br_metal!$B:$B,MATCH($A20,[1]IC_br_metal!$A:$A,0)),"")</f>
        <v>41.4</v>
      </c>
      <c r="C20" s="6">
        <f t="shared" si="1"/>
        <v>-7.0498428378985238</v>
      </c>
      <c r="D20" s="2">
        <f>INDEX(Meta!B:B,MATCH($A20,Meta!A:A,0))</f>
        <v>8</v>
      </c>
      <c r="E20" s="13">
        <v>0</v>
      </c>
      <c r="F20" s="2">
        <f t="shared" si="2"/>
        <v>-7.0498428378985238</v>
      </c>
      <c r="G20" s="34" t="str">
        <f>IFERROR(INDEX(BRL!$E:$E,MATCH('IC-Br Metal'!$A20,BRL!$A:$A,0)),"")</f>
        <v/>
      </c>
      <c r="H20" s="2" t="str">
        <f t="shared" si="3"/>
        <v/>
      </c>
    </row>
    <row r="21" spans="1:8" x14ac:dyDescent="0.25">
      <c r="A21" s="1">
        <f t="shared" si="0"/>
        <v>36312</v>
      </c>
      <c r="B21" s="37">
        <f>IFERROR(INDEX([1]IC_br_metal!$B:$B,MATCH($A21,[1]IC_br_metal!$A:$A,0)),"")</f>
        <v>42.5</v>
      </c>
      <c r="C21" s="6">
        <f t="shared" si="1"/>
        <v>-3.6062599228850134</v>
      </c>
      <c r="D21" s="2">
        <f>INDEX(Meta!B:B,MATCH($A21,Meta!A:A,0))</f>
        <v>8</v>
      </c>
      <c r="E21" s="13">
        <v>0</v>
      </c>
      <c r="F21" s="2">
        <f t="shared" si="2"/>
        <v>-3.6062599228850134</v>
      </c>
      <c r="G21" s="34" t="str">
        <f>IFERROR(INDEX(BRL!$E:$E,MATCH('IC-Br Metal'!$A21,BRL!$A:$A,0)),"")</f>
        <v/>
      </c>
      <c r="H21" s="2" t="str">
        <f t="shared" si="3"/>
        <v/>
      </c>
    </row>
    <row r="22" spans="1:8" x14ac:dyDescent="0.25">
      <c r="A22" s="1">
        <f t="shared" si="0"/>
        <v>36342</v>
      </c>
      <c r="B22" s="37">
        <f>IFERROR(INDEX([1]IC_br_metal!$B:$B,MATCH($A22,[1]IC_br_metal!$A:$A,0)),"")</f>
        <v>45.15</v>
      </c>
      <c r="C22" s="6">
        <f t="shared" si="1"/>
        <v>10.988200589970498</v>
      </c>
      <c r="D22" s="2">
        <f>INDEX(Meta!B:B,MATCH($A22,Meta!A:A,0))</f>
        <v>8</v>
      </c>
      <c r="E22" s="13">
        <v>0</v>
      </c>
      <c r="F22" s="2">
        <f t="shared" si="2"/>
        <v>10.988200589970498</v>
      </c>
      <c r="G22" s="34" t="str">
        <f>IFERROR(INDEX(BRL!$E:$E,MATCH('IC-Br Metal'!$A22,BRL!$A:$A,0)),"")</f>
        <v/>
      </c>
      <c r="H22" s="2" t="str">
        <f t="shared" si="3"/>
        <v/>
      </c>
    </row>
    <row r="23" spans="1:8" x14ac:dyDescent="0.25">
      <c r="A23" s="1">
        <f t="shared" si="0"/>
        <v>36373</v>
      </c>
      <c r="B23" s="37">
        <f>IFERROR(INDEX([1]IC_br_metal!$B:$B,MATCH($A23,[1]IC_br_metal!$A:$A,0)),"")</f>
        <v>48.13</v>
      </c>
      <c r="C23" s="6">
        <f t="shared" si="1"/>
        <v>16.256038647342997</v>
      </c>
      <c r="D23" s="2">
        <f>INDEX(Meta!B:B,MATCH($A23,Meta!A:A,0))</f>
        <v>8</v>
      </c>
      <c r="E23" s="13">
        <v>0</v>
      </c>
      <c r="F23" s="2">
        <f t="shared" si="2"/>
        <v>16.256038647342997</v>
      </c>
      <c r="G23" s="34" t="str">
        <f>IFERROR(INDEX(BRL!$E:$E,MATCH('IC-Br Metal'!$A23,BRL!$A:$A,0)),"")</f>
        <v/>
      </c>
      <c r="H23" s="2" t="str">
        <f t="shared" si="3"/>
        <v/>
      </c>
    </row>
    <row r="24" spans="1:8" x14ac:dyDescent="0.25">
      <c r="A24" s="1">
        <f t="shared" si="0"/>
        <v>36404</v>
      </c>
      <c r="B24" s="37">
        <f>IFERROR(INDEX([1]IC_br_metal!$B:$B,MATCH($A24,[1]IC_br_metal!$A:$A,0)),"")</f>
        <v>49.99</v>
      </c>
      <c r="C24" s="6">
        <f t="shared" si="1"/>
        <v>17.623529411764704</v>
      </c>
      <c r="D24" s="2">
        <f>INDEX(Meta!B:B,MATCH($A24,Meta!A:A,0))</f>
        <v>8</v>
      </c>
      <c r="E24" s="13">
        <v>0</v>
      </c>
      <c r="F24" s="2">
        <f t="shared" si="2"/>
        <v>17.623529411764704</v>
      </c>
      <c r="G24" s="34" t="str">
        <f>IFERROR(INDEX(BRL!$E:$E,MATCH('IC-Br Metal'!$A24,BRL!$A:$A,0)),"")</f>
        <v/>
      </c>
      <c r="H24" s="2" t="str">
        <f t="shared" si="3"/>
        <v/>
      </c>
    </row>
    <row r="25" spans="1:8" x14ac:dyDescent="0.25">
      <c r="A25" s="1">
        <f t="shared" si="0"/>
        <v>36434</v>
      </c>
      <c r="B25" s="37">
        <f>IFERROR(INDEX([1]IC_br_metal!$B:$B,MATCH($A25,[1]IC_br_metal!$A:$A,0)),"")</f>
        <v>51.66</v>
      </c>
      <c r="C25" s="6">
        <f t="shared" si="1"/>
        <v>14.418604651162781</v>
      </c>
      <c r="D25" s="2">
        <f>INDEX(Meta!B:B,MATCH($A25,Meta!A:A,0))</f>
        <v>8</v>
      </c>
      <c r="E25" s="13">
        <v>0</v>
      </c>
      <c r="F25" s="2">
        <f t="shared" si="2"/>
        <v>14.418604651162781</v>
      </c>
      <c r="G25" s="34" t="str">
        <f>IFERROR(INDEX(BRL!$E:$E,MATCH('IC-Br Metal'!$A25,BRL!$A:$A,0)),"")</f>
        <v/>
      </c>
      <c r="H25" s="2" t="str">
        <f t="shared" si="3"/>
        <v/>
      </c>
    </row>
    <row r="26" spans="1:8" x14ac:dyDescent="0.25">
      <c r="A26" s="1">
        <f t="shared" si="0"/>
        <v>36465</v>
      </c>
      <c r="B26" s="37">
        <f>IFERROR(INDEX([1]IC_br_metal!$B:$B,MATCH($A26,[1]IC_br_metal!$A:$A,0)),"")</f>
        <v>50.9</v>
      </c>
      <c r="C26" s="6">
        <f t="shared" si="1"/>
        <v>5.7552462081861488</v>
      </c>
      <c r="D26" s="2">
        <f>INDEX(Meta!B:B,MATCH($A26,Meta!A:A,0))</f>
        <v>8</v>
      </c>
      <c r="E26" s="13">
        <v>0</v>
      </c>
      <c r="F26" s="2">
        <f t="shared" si="2"/>
        <v>5.7552462081861488</v>
      </c>
      <c r="G26" s="34" t="str">
        <f>IFERROR(INDEX(BRL!$E:$E,MATCH('IC-Br Metal'!$A26,BRL!$A:$A,0)),"")</f>
        <v/>
      </c>
      <c r="H26" s="2" t="str">
        <f t="shared" si="3"/>
        <v/>
      </c>
    </row>
    <row r="27" spans="1:8" x14ac:dyDescent="0.25">
      <c r="A27" s="1">
        <f t="shared" si="0"/>
        <v>36495</v>
      </c>
      <c r="B27" s="37">
        <f>IFERROR(INDEX([1]IC_br_metal!$B:$B,MATCH($A27,[1]IC_br_metal!$A:$A,0)),"")</f>
        <v>50.2</v>
      </c>
      <c r="C27" s="6">
        <f t="shared" si="1"/>
        <v>0.42008401680335705</v>
      </c>
      <c r="D27" s="2">
        <f>INDEX(Meta!B:B,MATCH($A27,Meta!A:A,0))</f>
        <v>8</v>
      </c>
      <c r="E27" s="13">
        <v>0</v>
      </c>
      <c r="F27" s="2">
        <f t="shared" si="2"/>
        <v>0.42008401680335705</v>
      </c>
      <c r="G27" s="34" t="str">
        <f>IFERROR(INDEX(BRL!$E:$E,MATCH('IC-Br Metal'!$A27,BRL!$A:$A,0)),"")</f>
        <v/>
      </c>
      <c r="H27" s="2" t="str">
        <f t="shared" si="3"/>
        <v/>
      </c>
    </row>
    <row r="28" spans="1:8" x14ac:dyDescent="0.25">
      <c r="A28" s="1">
        <f t="shared" si="0"/>
        <v>36526</v>
      </c>
      <c r="B28" s="37">
        <f>IFERROR(INDEX([1]IC_br_metal!$B:$B,MATCH($A28,[1]IC_br_metal!$A:$A,0)),"")</f>
        <v>51.53</v>
      </c>
      <c r="C28" s="6">
        <f t="shared" si="1"/>
        <v>-0.25164537359658734</v>
      </c>
      <c r="D28" s="2">
        <f>INDEX(Meta!B:B,MATCH($A28,Meta!A:A,0))</f>
        <v>6</v>
      </c>
      <c r="E28" s="13">
        <v>0</v>
      </c>
      <c r="F28" s="2">
        <f t="shared" si="2"/>
        <v>-0.25164537359658734</v>
      </c>
      <c r="G28" s="34" t="str">
        <f>IFERROR(INDEX(BRL!$E:$E,MATCH('IC-Br Metal'!$A28,BRL!$A:$A,0)),"")</f>
        <v/>
      </c>
      <c r="H28" s="2" t="str">
        <f t="shared" si="3"/>
        <v/>
      </c>
    </row>
    <row r="29" spans="1:8" x14ac:dyDescent="0.25">
      <c r="A29" s="1">
        <f t="shared" si="0"/>
        <v>36557</v>
      </c>
      <c r="B29" s="37">
        <f>IFERROR(INDEX([1]IC_br_metal!$B:$B,MATCH($A29,[1]IC_br_metal!$A:$A,0)),"")</f>
        <v>50.04</v>
      </c>
      <c r="C29" s="6">
        <f t="shared" si="1"/>
        <v>-1.6895874263261335</v>
      </c>
      <c r="D29" s="2">
        <f>INDEX(Meta!B:B,MATCH($A29,Meta!A:A,0))</f>
        <v>6</v>
      </c>
      <c r="E29" s="13">
        <v>0</v>
      </c>
      <c r="F29" s="2">
        <f t="shared" si="2"/>
        <v>-1.6895874263261335</v>
      </c>
      <c r="G29" s="34" t="str">
        <f>IFERROR(INDEX(BRL!$E:$E,MATCH('IC-Br Metal'!$A29,BRL!$A:$A,0)),"")</f>
        <v/>
      </c>
      <c r="H29" s="2" t="str">
        <f t="shared" si="3"/>
        <v/>
      </c>
    </row>
    <row r="30" spans="1:8" x14ac:dyDescent="0.25">
      <c r="A30" s="1">
        <f t="shared" si="0"/>
        <v>36586</v>
      </c>
      <c r="B30" s="37">
        <f>IFERROR(INDEX([1]IC_br_metal!$B:$B,MATCH($A30,[1]IC_br_metal!$A:$A,0)),"")</f>
        <v>47.55</v>
      </c>
      <c r="C30" s="6">
        <f t="shared" si="1"/>
        <v>-5.2788844621514013</v>
      </c>
      <c r="D30" s="2">
        <f>INDEX(Meta!B:B,MATCH($A30,Meta!A:A,0))</f>
        <v>6</v>
      </c>
      <c r="E30" s="13">
        <v>0</v>
      </c>
      <c r="F30" s="2">
        <f t="shared" si="2"/>
        <v>-5.2788844621514013</v>
      </c>
      <c r="G30" s="34" t="str">
        <f>IFERROR(INDEX(BRL!$E:$E,MATCH('IC-Br Metal'!$A30,BRL!$A:$A,0)),"")</f>
        <v/>
      </c>
      <c r="H30" s="2" t="str">
        <f t="shared" si="3"/>
        <v/>
      </c>
    </row>
    <row r="31" spans="1:8" x14ac:dyDescent="0.25">
      <c r="A31" s="1">
        <f t="shared" si="0"/>
        <v>36617</v>
      </c>
      <c r="B31" s="37">
        <f>IFERROR(INDEX([1]IC_br_metal!$B:$B,MATCH($A31,[1]IC_br_metal!$A:$A,0)),"")</f>
        <v>46.29</v>
      </c>
      <c r="C31" s="6">
        <f t="shared" si="1"/>
        <v>-10.168833689113143</v>
      </c>
      <c r="D31" s="2">
        <f>INDEX(Meta!B:B,MATCH($A31,Meta!A:A,0))</f>
        <v>6</v>
      </c>
      <c r="E31" s="13">
        <v>0</v>
      </c>
      <c r="F31" s="2">
        <f t="shared" si="2"/>
        <v>-10.168833689113143</v>
      </c>
      <c r="G31" s="34" t="str">
        <f>IFERROR(INDEX(BRL!$E:$E,MATCH('IC-Br Metal'!$A31,BRL!$A:$A,0)),"")</f>
        <v/>
      </c>
      <c r="H31" s="2" t="str">
        <f t="shared" si="3"/>
        <v/>
      </c>
    </row>
    <row r="32" spans="1:8" x14ac:dyDescent="0.25">
      <c r="A32" s="1">
        <f t="shared" si="0"/>
        <v>36647</v>
      </c>
      <c r="B32" s="37">
        <f>IFERROR(INDEX([1]IC_br_metal!$B:$B,MATCH($A32,[1]IC_br_metal!$A:$A,0)),"")</f>
        <v>47.98</v>
      </c>
      <c r="C32" s="6">
        <f t="shared" si="1"/>
        <v>-4.1167066346922461</v>
      </c>
      <c r="D32" s="2">
        <f>INDEX(Meta!B:B,MATCH($A32,Meta!A:A,0))</f>
        <v>6</v>
      </c>
      <c r="E32" s="13">
        <v>0</v>
      </c>
      <c r="F32" s="2">
        <f t="shared" si="2"/>
        <v>-4.1167066346922461</v>
      </c>
      <c r="G32" s="34" t="str">
        <f>IFERROR(INDEX(BRL!$E:$E,MATCH('IC-Br Metal'!$A32,BRL!$A:$A,0)),"")</f>
        <v/>
      </c>
      <c r="H32" s="2" t="str">
        <f t="shared" si="3"/>
        <v/>
      </c>
    </row>
    <row r="33" spans="1:8" x14ac:dyDescent="0.25">
      <c r="A33" s="1">
        <f t="shared" si="0"/>
        <v>36678</v>
      </c>
      <c r="B33" s="37">
        <f>IFERROR(INDEX([1]IC_br_metal!$B:$B,MATCH($A33,[1]IC_br_metal!$A:$A,0)),"")</f>
        <v>47.83</v>
      </c>
      <c r="C33" s="6">
        <f t="shared" si="1"/>
        <v>0.58885383806519531</v>
      </c>
      <c r="D33" s="2">
        <f>INDEX(Meta!B:B,MATCH($A33,Meta!A:A,0))</f>
        <v>6</v>
      </c>
      <c r="E33" s="13">
        <v>0</v>
      </c>
      <c r="F33" s="2">
        <f t="shared" si="2"/>
        <v>0.58885383806519531</v>
      </c>
      <c r="G33" s="34" t="str">
        <f>IFERROR(INDEX(BRL!$E:$E,MATCH('IC-Br Metal'!$A33,BRL!$A:$A,0)),"")</f>
        <v/>
      </c>
      <c r="H33" s="2" t="str">
        <f t="shared" si="3"/>
        <v/>
      </c>
    </row>
    <row r="34" spans="1:8" x14ac:dyDescent="0.25">
      <c r="A34" s="1">
        <f t="shared" si="0"/>
        <v>36708</v>
      </c>
      <c r="B34" s="37">
        <f>IFERROR(INDEX([1]IC_br_metal!$B:$B,MATCH($A34,[1]IC_br_metal!$A:$A,0)),"")</f>
        <v>48.43</v>
      </c>
      <c r="C34" s="6">
        <f t="shared" si="1"/>
        <v>4.6230287319075414</v>
      </c>
      <c r="D34" s="2">
        <f>INDEX(Meta!B:B,MATCH($A34,Meta!A:A,0))</f>
        <v>6</v>
      </c>
      <c r="E34" s="13">
        <v>0</v>
      </c>
      <c r="F34" s="2">
        <f t="shared" si="2"/>
        <v>4.6230287319075414</v>
      </c>
      <c r="G34" s="34" t="str">
        <f>IFERROR(INDEX(BRL!$E:$E,MATCH('IC-Br Metal'!$A34,BRL!$A:$A,0)),"")</f>
        <v/>
      </c>
      <c r="H34" s="2" t="str">
        <f t="shared" si="3"/>
        <v/>
      </c>
    </row>
    <row r="35" spans="1:8" x14ac:dyDescent="0.25">
      <c r="A35" s="1">
        <f t="shared" si="0"/>
        <v>36739</v>
      </c>
      <c r="B35" s="37">
        <f>IFERROR(INDEX([1]IC_br_metal!$B:$B,MATCH($A35,[1]IC_br_metal!$A:$A,0)),"")</f>
        <v>48.27</v>
      </c>
      <c r="C35" s="6">
        <f t="shared" si="1"/>
        <v>0.60441850771155714</v>
      </c>
      <c r="D35" s="2">
        <f>INDEX(Meta!B:B,MATCH($A35,Meta!A:A,0))</f>
        <v>6</v>
      </c>
      <c r="E35" s="13">
        <v>0</v>
      </c>
      <c r="F35" s="2">
        <f t="shared" si="2"/>
        <v>0.60441850771155714</v>
      </c>
      <c r="G35" s="34" t="str">
        <f>IFERROR(INDEX(BRL!$E:$E,MATCH('IC-Br Metal'!$A35,BRL!$A:$A,0)),"")</f>
        <v/>
      </c>
      <c r="H35" s="2" t="str">
        <f t="shared" si="3"/>
        <v/>
      </c>
    </row>
    <row r="36" spans="1:8" x14ac:dyDescent="0.25">
      <c r="A36" s="1">
        <f t="shared" si="0"/>
        <v>36770</v>
      </c>
      <c r="B36" s="37">
        <f>IFERROR(INDEX([1]IC_br_metal!$B:$B,MATCH($A36,[1]IC_br_metal!$A:$A,0)),"")</f>
        <v>50.64</v>
      </c>
      <c r="C36" s="6">
        <f t="shared" si="1"/>
        <v>5.8749738657746242</v>
      </c>
      <c r="D36" s="2">
        <f>INDEX(Meta!B:B,MATCH($A36,Meta!A:A,0))</f>
        <v>6</v>
      </c>
      <c r="E36" s="13">
        <v>0</v>
      </c>
      <c r="F36" s="2">
        <f t="shared" si="2"/>
        <v>5.8749738657746242</v>
      </c>
      <c r="G36" s="34" t="str">
        <f>IFERROR(INDEX(BRL!$E:$E,MATCH('IC-Br Metal'!$A36,BRL!$A:$A,0)),"")</f>
        <v/>
      </c>
      <c r="H36" s="2" t="str">
        <f t="shared" si="3"/>
        <v/>
      </c>
    </row>
    <row r="37" spans="1:8" x14ac:dyDescent="0.25">
      <c r="A37" s="1">
        <f t="shared" si="0"/>
        <v>36800</v>
      </c>
      <c r="B37" s="37">
        <f>IFERROR(INDEX([1]IC_br_metal!$B:$B,MATCH($A37,[1]IC_br_metal!$A:$A,0)),"")</f>
        <v>49.45</v>
      </c>
      <c r="C37" s="6">
        <f t="shared" si="1"/>
        <v>2.1061325624612826</v>
      </c>
      <c r="D37" s="2">
        <f>INDEX(Meta!B:B,MATCH($A37,Meta!A:A,0))</f>
        <v>6</v>
      </c>
      <c r="E37" s="13">
        <v>0</v>
      </c>
      <c r="F37" s="2">
        <f t="shared" si="2"/>
        <v>2.1061325624612826</v>
      </c>
      <c r="G37" s="34" t="str">
        <f>IFERROR(INDEX(BRL!$E:$E,MATCH('IC-Br Metal'!$A37,BRL!$A:$A,0)),"")</f>
        <v/>
      </c>
      <c r="H37" s="2" t="str">
        <f t="shared" si="3"/>
        <v/>
      </c>
    </row>
    <row r="38" spans="1:8" x14ac:dyDescent="0.25">
      <c r="A38" s="1">
        <f t="shared" si="0"/>
        <v>36831</v>
      </c>
      <c r="B38" s="37">
        <f>IFERROR(INDEX([1]IC_br_metal!$B:$B,MATCH($A38,[1]IC_br_metal!$A:$A,0)),"")</f>
        <v>50.11</v>
      </c>
      <c r="C38" s="6">
        <f t="shared" si="1"/>
        <v>3.8118914439610352</v>
      </c>
      <c r="D38" s="2">
        <f>INDEX(Meta!B:B,MATCH($A38,Meta!A:A,0))</f>
        <v>6</v>
      </c>
      <c r="E38" s="13">
        <v>0</v>
      </c>
      <c r="F38" s="2">
        <f t="shared" si="2"/>
        <v>3.8118914439610352</v>
      </c>
      <c r="G38" s="34" t="str">
        <f>IFERROR(INDEX(BRL!$E:$E,MATCH('IC-Br Metal'!$A38,BRL!$A:$A,0)),"")</f>
        <v/>
      </c>
      <c r="H38" s="2" t="str">
        <f t="shared" si="3"/>
        <v/>
      </c>
    </row>
    <row r="39" spans="1:8" x14ac:dyDescent="0.25">
      <c r="A39" s="1">
        <f t="shared" si="0"/>
        <v>36861</v>
      </c>
      <c r="B39" s="37">
        <f>IFERROR(INDEX([1]IC_br_metal!$B:$B,MATCH($A39,[1]IC_br_metal!$A:$A,0)),"")</f>
        <v>52.04</v>
      </c>
      <c r="C39" s="6">
        <f t="shared" si="1"/>
        <v>2.7646129541864184</v>
      </c>
      <c r="D39" s="2">
        <f>INDEX(Meta!B:B,MATCH($A39,Meta!A:A,0))</f>
        <v>6</v>
      </c>
      <c r="E39" s="13">
        <v>0</v>
      </c>
      <c r="F39" s="2">
        <f t="shared" si="2"/>
        <v>2.7646129541864184</v>
      </c>
      <c r="G39" s="34" t="str">
        <f>IFERROR(INDEX(BRL!$E:$E,MATCH('IC-Br Metal'!$A39,BRL!$A:$A,0)),"")</f>
        <v/>
      </c>
      <c r="H39" s="2" t="str">
        <f t="shared" si="3"/>
        <v/>
      </c>
    </row>
    <row r="40" spans="1:8" x14ac:dyDescent="0.25">
      <c r="A40" s="1">
        <f t="shared" si="0"/>
        <v>36892</v>
      </c>
      <c r="B40" s="37">
        <f>IFERROR(INDEX([1]IC_br_metal!$B:$B,MATCH($A40,[1]IC_br_metal!$A:$A,0)),"")</f>
        <v>52.43</v>
      </c>
      <c r="C40" s="6">
        <f t="shared" si="1"/>
        <v>6.0262891809908847</v>
      </c>
      <c r="D40" s="2">
        <f>INDEX(Meta!B:B,MATCH($A40,Meta!A:A,0))</f>
        <v>4</v>
      </c>
      <c r="E40" s="13">
        <v>0</v>
      </c>
      <c r="F40" s="2">
        <f t="shared" si="2"/>
        <v>6.0262891809908847</v>
      </c>
      <c r="G40" s="34" t="str">
        <f>IFERROR(INDEX(BRL!$E:$E,MATCH('IC-Br Metal'!$A40,BRL!$A:$A,0)),"")</f>
        <v/>
      </c>
      <c r="H40" s="2" t="str">
        <f t="shared" si="3"/>
        <v/>
      </c>
    </row>
    <row r="41" spans="1:8" x14ac:dyDescent="0.25">
      <c r="A41" s="1">
        <f t="shared" si="0"/>
        <v>36923</v>
      </c>
      <c r="B41" s="37">
        <f>IFERROR(INDEX([1]IC_br_metal!$B:$B,MATCH($A41,[1]IC_br_metal!$A:$A,0)),"")</f>
        <v>54</v>
      </c>
      <c r="C41" s="6">
        <f t="shared" si="1"/>
        <v>7.7629215725404155</v>
      </c>
      <c r="D41" s="2">
        <f>INDEX(Meta!B:B,MATCH($A41,Meta!A:A,0))</f>
        <v>4</v>
      </c>
      <c r="E41" s="13">
        <v>0</v>
      </c>
      <c r="F41" s="2">
        <f t="shared" si="2"/>
        <v>7.7629215725404155</v>
      </c>
      <c r="G41" s="34" t="str">
        <f>IFERROR(INDEX(BRL!$E:$E,MATCH('IC-Br Metal'!$A41,BRL!$A:$A,0)),"")</f>
        <v/>
      </c>
      <c r="H41" s="2" t="str">
        <f t="shared" si="3"/>
        <v/>
      </c>
    </row>
    <row r="42" spans="1:8" x14ac:dyDescent="0.25">
      <c r="A42" s="1">
        <f t="shared" si="0"/>
        <v>36951</v>
      </c>
      <c r="B42" s="37">
        <f>IFERROR(INDEX([1]IC_br_metal!$B:$B,MATCH($A42,[1]IC_br_metal!$A:$A,0)),"")</f>
        <v>53.94</v>
      </c>
      <c r="C42" s="6">
        <f t="shared" si="1"/>
        <v>3.6510376633358987</v>
      </c>
      <c r="D42" s="2">
        <f>INDEX(Meta!B:B,MATCH($A42,Meta!A:A,0))</f>
        <v>4</v>
      </c>
      <c r="E42" s="13">
        <v>0</v>
      </c>
      <c r="F42" s="2">
        <f t="shared" si="2"/>
        <v>3.6510376633358987</v>
      </c>
      <c r="G42" s="34" t="str">
        <f>IFERROR(INDEX(BRL!$E:$E,MATCH('IC-Br Metal'!$A42,BRL!$A:$A,0)),"")</f>
        <v/>
      </c>
      <c r="H42" s="2" t="str">
        <f t="shared" si="3"/>
        <v/>
      </c>
    </row>
    <row r="43" spans="1:8" x14ac:dyDescent="0.25">
      <c r="A43" s="1">
        <f t="shared" si="0"/>
        <v>36982</v>
      </c>
      <c r="B43" s="37">
        <f>IFERROR(INDEX([1]IC_br_metal!$B:$B,MATCH($A43,[1]IC_br_metal!$A:$A,0)),"")</f>
        <v>55.8</v>
      </c>
      <c r="C43" s="6">
        <f t="shared" si="1"/>
        <v>6.4276177760823838</v>
      </c>
      <c r="D43" s="2">
        <f>INDEX(Meta!B:B,MATCH($A43,Meta!A:A,0))</f>
        <v>4</v>
      </c>
      <c r="E43" s="13">
        <v>0</v>
      </c>
      <c r="F43" s="2">
        <f t="shared" si="2"/>
        <v>6.4276177760823838</v>
      </c>
      <c r="G43" s="34" t="str">
        <f>IFERROR(INDEX(BRL!$E:$E,MATCH('IC-Br Metal'!$A43,BRL!$A:$A,0)),"")</f>
        <v/>
      </c>
      <c r="H43" s="2" t="str">
        <f t="shared" si="3"/>
        <v/>
      </c>
    </row>
    <row r="44" spans="1:8" x14ac:dyDescent="0.25">
      <c r="A44" s="1">
        <f t="shared" si="0"/>
        <v>37012</v>
      </c>
      <c r="B44" s="37">
        <f>IFERROR(INDEX([1]IC_br_metal!$B:$B,MATCH($A44,[1]IC_br_metal!$A:$A,0)),"")</f>
        <v>59.1</v>
      </c>
      <c r="C44" s="6">
        <f t="shared" si="1"/>
        <v>9.4444444444444553</v>
      </c>
      <c r="D44" s="2">
        <f>INDEX(Meta!B:B,MATCH($A44,Meta!A:A,0))</f>
        <v>4</v>
      </c>
      <c r="E44" s="13">
        <v>0</v>
      </c>
      <c r="F44" s="2">
        <f t="shared" si="2"/>
        <v>9.4444444444444553</v>
      </c>
      <c r="G44" s="34" t="str">
        <f>IFERROR(INDEX(BRL!$E:$E,MATCH('IC-Br Metal'!$A44,BRL!$A:$A,0)),"")</f>
        <v/>
      </c>
      <c r="H44" s="2" t="str">
        <f t="shared" si="3"/>
        <v/>
      </c>
    </row>
    <row r="45" spans="1:8" x14ac:dyDescent="0.25">
      <c r="A45" s="1">
        <f t="shared" si="0"/>
        <v>37043</v>
      </c>
      <c r="B45" s="37">
        <f>IFERROR(INDEX([1]IC_br_metal!$B:$B,MATCH($A45,[1]IC_br_metal!$A:$A,0)),"")</f>
        <v>59.3</v>
      </c>
      <c r="C45" s="6">
        <f t="shared" si="1"/>
        <v>9.9369670003707888</v>
      </c>
      <c r="D45" s="2">
        <f>INDEX(Meta!B:B,MATCH($A45,Meta!A:A,0))</f>
        <v>4</v>
      </c>
      <c r="E45" s="13">
        <v>0</v>
      </c>
      <c r="F45" s="2">
        <f t="shared" si="2"/>
        <v>9.9369670003707888</v>
      </c>
      <c r="G45" s="34" t="str">
        <f>IFERROR(INDEX(BRL!$E:$E,MATCH('IC-Br Metal'!$A45,BRL!$A:$A,0)),"")</f>
        <v/>
      </c>
      <c r="H45" s="2" t="str">
        <f t="shared" si="3"/>
        <v/>
      </c>
    </row>
    <row r="46" spans="1:8" x14ac:dyDescent="0.25">
      <c r="A46" s="1">
        <f t="shared" si="0"/>
        <v>37073</v>
      </c>
      <c r="B46" s="37">
        <f>IFERROR(INDEX([1]IC_br_metal!$B:$B,MATCH($A46,[1]IC_br_metal!$A:$A,0)),"")</f>
        <v>59.71</v>
      </c>
      <c r="C46" s="6">
        <f t="shared" si="1"/>
        <v>7.0071684587813765</v>
      </c>
      <c r="D46" s="2">
        <f>INDEX(Meta!B:B,MATCH($A46,Meta!A:A,0))</f>
        <v>4</v>
      </c>
      <c r="E46" s="13">
        <v>0</v>
      </c>
      <c r="F46" s="2">
        <f t="shared" si="2"/>
        <v>7.0071684587813765</v>
      </c>
      <c r="G46" s="34" t="str">
        <f>IFERROR(INDEX(BRL!$E:$E,MATCH('IC-Br Metal'!$A46,BRL!$A:$A,0)),"")</f>
        <v/>
      </c>
      <c r="H46" s="2" t="str">
        <f t="shared" si="3"/>
        <v/>
      </c>
    </row>
    <row r="47" spans="1:8" x14ac:dyDescent="0.25">
      <c r="A47" s="1">
        <f t="shared" si="0"/>
        <v>37104</v>
      </c>
      <c r="B47" s="37">
        <f>IFERROR(INDEX([1]IC_br_metal!$B:$B,MATCH($A47,[1]IC_br_metal!$A:$A,0)),"")</f>
        <v>59.54</v>
      </c>
      <c r="C47" s="6">
        <f t="shared" si="1"/>
        <v>0.74450084602368793</v>
      </c>
      <c r="D47" s="2">
        <f>INDEX(Meta!B:B,MATCH($A47,Meta!A:A,0))</f>
        <v>4</v>
      </c>
      <c r="E47" s="13">
        <v>0</v>
      </c>
      <c r="F47" s="2">
        <f t="shared" si="2"/>
        <v>0.74450084602368793</v>
      </c>
      <c r="G47" s="34" t="str">
        <f>IFERROR(INDEX(BRL!$E:$E,MATCH('IC-Br Metal'!$A47,BRL!$A:$A,0)),"")</f>
        <v/>
      </c>
      <c r="H47" s="2" t="str">
        <f t="shared" si="3"/>
        <v/>
      </c>
    </row>
    <row r="48" spans="1:8" x14ac:dyDescent="0.25">
      <c r="A48" s="1">
        <f t="shared" si="0"/>
        <v>37135</v>
      </c>
      <c r="B48" s="37">
        <f>IFERROR(INDEX([1]IC_br_metal!$B:$B,MATCH($A48,[1]IC_br_metal!$A:$A,0)),"")</f>
        <v>61.84</v>
      </c>
      <c r="C48" s="6">
        <f t="shared" si="1"/>
        <v>4.2833052276559869</v>
      </c>
      <c r="D48" s="2">
        <f>INDEX(Meta!B:B,MATCH($A48,Meta!A:A,0))</f>
        <v>4</v>
      </c>
      <c r="E48" s="13">
        <v>0</v>
      </c>
      <c r="F48" s="2">
        <f t="shared" si="2"/>
        <v>4.2833052276559869</v>
      </c>
      <c r="G48" s="34" t="str">
        <f>IFERROR(INDEX(BRL!$E:$E,MATCH('IC-Br Metal'!$A48,BRL!$A:$A,0)),"")</f>
        <v/>
      </c>
      <c r="H48" s="2" t="str">
        <f t="shared" si="3"/>
        <v/>
      </c>
    </row>
    <row r="49" spans="1:8" x14ac:dyDescent="0.25">
      <c r="A49" s="1">
        <f t="shared" si="0"/>
        <v>37165</v>
      </c>
      <c r="B49" s="37">
        <f>IFERROR(INDEX([1]IC_br_metal!$B:$B,MATCH($A49,[1]IC_br_metal!$A:$A,0)),"")</f>
        <v>62.13</v>
      </c>
      <c r="C49" s="6">
        <f t="shared" si="1"/>
        <v>4.0529224585496681</v>
      </c>
      <c r="D49" s="2">
        <f>INDEX(Meta!B:B,MATCH($A49,Meta!A:A,0))</f>
        <v>4</v>
      </c>
      <c r="E49" s="13">
        <v>0</v>
      </c>
      <c r="F49" s="2">
        <f t="shared" si="2"/>
        <v>4.0529224585496681</v>
      </c>
      <c r="G49" s="34" t="str">
        <f>IFERROR(INDEX(BRL!$E:$E,MATCH('IC-Br Metal'!$A49,BRL!$A:$A,0)),"")</f>
        <v/>
      </c>
      <c r="H49" s="2" t="str">
        <f t="shared" si="3"/>
        <v/>
      </c>
    </row>
    <row r="50" spans="1:8" x14ac:dyDescent="0.25">
      <c r="A50" s="1">
        <f t="shared" si="0"/>
        <v>37196</v>
      </c>
      <c r="B50" s="37">
        <f>IFERROR(INDEX([1]IC_br_metal!$B:$B,MATCH($A50,[1]IC_br_metal!$A:$A,0)),"")</f>
        <v>59.06</v>
      </c>
      <c r="C50" s="6">
        <f t="shared" si="1"/>
        <v>-0.80618071884447362</v>
      </c>
      <c r="D50" s="2">
        <f>INDEX(Meta!B:B,MATCH($A50,Meta!A:A,0))</f>
        <v>4</v>
      </c>
      <c r="E50" s="13">
        <v>0</v>
      </c>
      <c r="F50" s="2">
        <f t="shared" si="2"/>
        <v>-0.80618071884447362</v>
      </c>
      <c r="G50" s="34" t="str">
        <f>IFERROR(INDEX(BRL!$E:$E,MATCH('IC-Br Metal'!$A50,BRL!$A:$A,0)),"")</f>
        <v/>
      </c>
      <c r="H50" s="2" t="str">
        <f t="shared" si="3"/>
        <v/>
      </c>
    </row>
    <row r="51" spans="1:8" x14ac:dyDescent="0.25">
      <c r="A51" s="1">
        <f t="shared" si="0"/>
        <v>37226</v>
      </c>
      <c r="B51" s="37">
        <f>IFERROR(INDEX([1]IC_br_metal!$B:$B,MATCH($A51,[1]IC_br_metal!$A:$A,0)),"")</f>
        <v>54.97</v>
      </c>
      <c r="C51" s="6">
        <f t="shared" si="1"/>
        <v>-11.109314359637779</v>
      </c>
      <c r="D51" s="2">
        <f>INDEX(Meta!B:B,MATCH($A51,Meta!A:A,0))</f>
        <v>4</v>
      </c>
      <c r="E51" s="13">
        <v>0</v>
      </c>
      <c r="F51" s="2">
        <f t="shared" si="2"/>
        <v>-11.109314359637779</v>
      </c>
      <c r="G51" s="34" t="str">
        <f>IFERROR(INDEX(BRL!$E:$E,MATCH('IC-Br Metal'!$A51,BRL!$A:$A,0)),"")</f>
        <v/>
      </c>
      <c r="H51" s="2" t="str">
        <f t="shared" si="3"/>
        <v/>
      </c>
    </row>
    <row r="52" spans="1:8" x14ac:dyDescent="0.25">
      <c r="A52" s="1">
        <f t="shared" si="0"/>
        <v>37257</v>
      </c>
      <c r="B52" s="37">
        <f>IFERROR(INDEX([1]IC_br_metal!$B:$B,MATCH($A52,[1]IC_br_metal!$A:$A,0)),"")</f>
        <v>56.17</v>
      </c>
      <c r="C52" s="6">
        <f t="shared" si="1"/>
        <v>-9.5927893127313766</v>
      </c>
      <c r="D52" s="2">
        <f>INDEX(Meta!B:B,MATCH($A52,Meta!A:A,0))</f>
        <v>3.5</v>
      </c>
      <c r="E52" s="13">
        <v>0</v>
      </c>
      <c r="F52" s="2">
        <f t="shared" si="2"/>
        <v>-9.5927893127313766</v>
      </c>
      <c r="G52" s="34" t="str">
        <f>IFERROR(INDEX(BRL!$E:$E,MATCH('IC-Br Metal'!$A52,BRL!$A:$A,0)),"")</f>
        <v/>
      </c>
      <c r="H52" s="2" t="str">
        <f t="shared" si="3"/>
        <v/>
      </c>
    </row>
    <row r="53" spans="1:8" x14ac:dyDescent="0.25">
      <c r="A53" s="1">
        <f t="shared" si="0"/>
        <v>37288</v>
      </c>
      <c r="B53" s="37">
        <f>IFERROR(INDEX([1]IC_br_metal!$B:$B,MATCH($A53,[1]IC_br_metal!$A:$A,0)),"")</f>
        <v>56.77</v>
      </c>
      <c r="C53" s="6">
        <f t="shared" si="1"/>
        <v>-3.877412800541824</v>
      </c>
      <c r="D53" s="2">
        <f>INDEX(Meta!B:B,MATCH($A53,Meta!A:A,0))</f>
        <v>3.5</v>
      </c>
      <c r="E53" s="13">
        <v>0</v>
      </c>
      <c r="F53" s="2">
        <f t="shared" si="2"/>
        <v>-3.877412800541824</v>
      </c>
      <c r="G53" s="34" t="str">
        <f>IFERROR(INDEX(BRL!$E:$E,MATCH('IC-Br Metal'!$A53,BRL!$A:$A,0)),"")</f>
        <v/>
      </c>
      <c r="H53" s="2" t="str">
        <f t="shared" si="3"/>
        <v/>
      </c>
    </row>
    <row r="54" spans="1:8" x14ac:dyDescent="0.25">
      <c r="A54" s="1">
        <f t="shared" si="0"/>
        <v>37316</v>
      </c>
      <c r="B54" s="37">
        <f>IFERROR(INDEX([1]IC_br_metal!$B:$B,MATCH($A54,[1]IC_br_metal!$A:$A,0)),"")</f>
        <v>56.19</v>
      </c>
      <c r="C54" s="6">
        <f t="shared" si="1"/>
        <v>2.219392395852271</v>
      </c>
      <c r="D54" s="2">
        <f>INDEX(Meta!B:B,MATCH($A54,Meta!A:A,0))</f>
        <v>3.5</v>
      </c>
      <c r="E54" s="13">
        <v>0</v>
      </c>
      <c r="F54" s="2">
        <f t="shared" si="2"/>
        <v>2.219392395852271</v>
      </c>
      <c r="G54" s="34" t="str">
        <f>IFERROR(INDEX(BRL!$E:$E,MATCH('IC-Br Metal'!$A54,BRL!$A:$A,0)),"")</f>
        <v/>
      </c>
      <c r="H54" s="2" t="str">
        <f t="shared" si="3"/>
        <v/>
      </c>
    </row>
    <row r="55" spans="1:8" x14ac:dyDescent="0.25">
      <c r="A55" s="1">
        <f t="shared" si="0"/>
        <v>37347</v>
      </c>
      <c r="B55" s="37">
        <f>IFERROR(INDEX([1]IC_br_metal!$B:$B,MATCH($A55,[1]IC_br_metal!$A:$A,0)),"")</f>
        <v>55.32</v>
      </c>
      <c r="C55" s="6">
        <f t="shared" si="1"/>
        <v>-1.51326330781556</v>
      </c>
      <c r="D55" s="2">
        <f>INDEX(Meta!B:B,MATCH($A55,Meta!A:A,0))</f>
        <v>3.5</v>
      </c>
      <c r="E55" s="13">
        <v>0</v>
      </c>
      <c r="F55" s="2">
        <f t="shared" si="2"/>
        <v>-1.51326330781556</v>
      </c>
      <c r="G55" s="34" t="str">
        <f>IFERROR(INDEX(BRL!$E:$E,MATCH('IC-Br Metal'!$A55,BRL!$A:$A,0)),"")</f>
        <v/>
      </c>
      <c r="H55" s="2" t="str">
        <f t="shared" si="3"/>
        <v/>
      </c>
    </row>
    <row r="56" spans="1:8" x14ac:dyDescent="0.25">
      <c r="A56" s="1">
        <f t="shared" si="0"/>
        <v>37377</v>
      </c>
      <c r="B56" s="37">
        <f>IFERROR(INDEX([1]IC_br_metal!$B:$B,MATCH($A56,[1]IC_br_metal!$A:$A,0)),"")</f>
        <v>58.85</v>
      </c>
      <c r="C56" s="6">
        <f t="shared" si="1"/>
        <v>3.6639069931301727</v>
      </c>
      <c r="D56" s="2">
        <f>INDEX(Meta!B:B,MATCH($A56,Meta!A:A,0))</f>
        <v>3.5</v>
      </c>
      <c r="E56" s="13">
        <v>0</v>
      </c>
      <c r="F56" s="2">
        <f t="shared" si="2"/>
        <v>3.6639069931301727</v>
      </c>
      <c r="G56" s="34" t="str">
        <f>IFERROR(INDEX(BRL!$E:$E,MATCH('IC-Br Metal'!$A56,BRL!$A:$A,0)),"")</f>
        <v/>
      </c>
      <c r="H56" s="2" t="str">
        <f t="shared" si="3"/>
        <v/>
      </c>
    </row>
    <row r="57" spans="1:8" x14ac:dyDescent="0.25">
      <c r="A57" s="1">
        <f t="shared" si="0"/>
        <v>37408</v>
      </c>
      <c r="B57" s="37">
        <f>IFERROR(INDEX([1]IC_br_metal!$B:$B,MATCH($A57,[1]IC_br_metal!$A:$A,0)),"")</f>
        <v>65.58</v>
      </c>
      <c r="C57" s="6">
        <f t="shared" si="1"/>
        <v>16.711158569140427</v>
      </c>
      <c r="D57" s="2">
        <f>INDEX(Meta!B:B,MATCH($A57,Meta!A:A,0))</f>
        <v>3.5</v>
      </c>
      <c r="E57" s="13">
        <v>0</v>
      </c>
      <c r="F57" s="2">
        <f t="shared" si="2"/>
        <v>16.711158569140427</v>
      </c>
      <c r="G57" s="34" t="str">
        <f>IFERROR(INDEX(BRL!$E:$E,MATCH('IC-Br Metal'!$A57,BRL!$A:$A,0)),"")</f>
        <v/>
      </c>
      <c r="H57" s="2" t="str">
        <f t="shared" si="3"/>
        <v/>
      </c>
    </row>
    <row r="58" spans="1:8" x14ac:dyDescent="0.25">
      <c r="A58" s="1">
        <f t="shared" si="0"/>
        <v>37438</v>
      </c>
      <c r="B58" s="37">
        <f>IFERROR(INDEX([1]IC_br_metal!$B:$B,MATCH($A58,[1]IC_br_metal!$A:$A,0)),"")</f>
        <v>70.87</v>
      </c>
      <c r="C58" s="6">
        <f t="shared" si="1"/>
        <v>28.109182935647148</v>
      </c>
      <c r="D58" s="2">
        <f>INDEX(Meta!B:B,MATCH($A58,Meta!A:A,0))</f>
        <v>3.5</v>
      </c>
      <c r="E58" s="13">
        <v>0</v>
      </c>
      <c r="F58" s="2">
        <f t="shared" si="2"/>
        <v>28.109182935647148</v>
      </c>
      <c r="G58" s="34" t="str">
        <f>IFERROR(INDEX(BRL!$E:$E,MATCH('IC-Br Metal'!$A58,BRL!$A:$A,0)),"")</f>
        <v/>
      </c>
      <c r="H58" s="2" t="str">
        <f t="shared" si="3"/>
        <v/>
      </c>
    </row>
    <row r="59" spans="1:8" x14ac:dyDescent="0.25">
      <c r="A59" s="1">
        <f t="shared" si="0"/>
        <v>37469</v>
      </c>
      <c r="B59" s="37">
        <f>IFERROR(INDEX([1]IC_br_metal!$B:$B,MATCH($A59,[1]IC_br_metal!$A:$A,0)),"")</f>
        <v>72.25</v>
      </c>
      <c r="C59" s="6">
        <f t="shared" si="1"/>
        <v>22.7697536108751</v>
      </c>
      <c r="D59" s="2">
        <f>INDEX(Meta!B:B,MATCH($A59,Meta!A:A,0))</f>
        <v>3.5</v>
      </c>
      <c r="E59" s="13">
        <v>0</v>
      </c>
      <c r="F59" s="2">
        <f t="shared" si="2"/>
        <v>22.7697536108751</v>
      </c>
      <c r="G59" s="34" t="str">
        <f>IFERROR(INDEX(BRL!$E:$E,MATCH('IC-Br Metal'!$A59,BRL!$A:$A,0)),"")</f>
        <v/>
      </c>
      <c r="H59" s="2" t="str">
        <f t="shared" si="3"/>
        <v/>
      </c>
    </row>
    <row r="60" spans="1:8" x14ac:dyDescent="0.25">
      <c r="A60" s="1">
        <f t="shared" si="0"/>
        <v>37500</v>
      </c>
      <c r="B60" s="37">
        <f>IFERROR(INDEX([1]IC_br_metal!$B:$B,MATCH($A60,[1]IC_br_metal!$A:$A,0)),"")</f>
        <v>78.22</v>
      </c>
      <c r="C60" s="6">
        <f t="shared" si="1"/>
        <v>19.274168953949378</v>
      </c>
      <c r="D60" s="2">
        <f>INDEX(Meta!B:B,MATCH($A60,Meta!A:A,0))</f>
        <v>3.5</v>
      </c>
      <c r="E60" s="13">
        <v>0</v>
      </c>
      <c r="F60" s="2">
        <f t="shared" si="2"/>
        <v>19.274168953949378</v>
      </c>
      <c r="G60" s="34" t="str">
        <f>IFERROR(INDEX(BRL!$E:$E,MATCH('IC-Br Metal'!$A60,BRL!$A:$A,0)),"")</f>
        <v/>
      </c>
      <c r="H60" s="2" t="str">
        <f t="shared" si="3"/>
        <v/>
      </c>
    </row>
    <row r="61" spans="1:8" x14ac:dyDescent="0.25">
      <c r="A61" s="1">
        <f t="shared" si="0"/>
        <v>37530</v>
      </c>
      <c r="B61" s="37">
        <f>IFERROR(INDEX([1]IC_br_metal!$B:$B,MATCH($A61,[1]IC_br_metal!$A:$A,0)),"")</f>
        <v>89.68</v>
      </c>
      <c r="C61" s="6">
        <f t="shared" si="1"/>
        <v>26.541554959785518</v>
      </c>
      <c r="D61" s="2">
        <f>INDEX(Meta!B:B,MATCH($A61,Meta!A:A,0))</f>
        <v>3.5</v>
      </c>
      <c r="E61" s="13">
        <v>0</v>
      </c>
      <c r="F61" s="2">
        <f t="shared" si="2"/>
        <v>26.541554959785518</v>
      </c>
      <c r="G61" s="34" t="str">
        <f>IFERROR(INDEX(BRL!$E:$E,MATCH('IC-Br Metal'!$A61,BRL!$A:$A,0)),"")</f>
        <v/>
      </c>
      <c r="H61" s="2" t="str">
        <f t="shared" si="3"/>
        <v/>
      </c>
    </row>
    <row r="62" spans="1:8" x14ac:dyDescent="0.25">
      <c r="A62" s="1">
        <f t="shared" si="0"/>
        <v>37561</v>
      </c>
      <c r="B62" s="37">
        <f>IFERROR(INDEX([1]IC_br_metal!$B:$B,MATCH($A62,[1]IC_br_metal!$A:$A,0)),"")</f>
        <v>87.13</v>
      </c>
      <c r="C62" s="6">
        <f t="shared" si="1"/>
        <v>20.59515570934256</v>
      </c>
      <c r="D62" s="2">
        <f>INDEX(Meta!B:B,MATCH($A62,Meta!A:A,0))</f>
        <v>3.5</v>
      </c>
      <c r="E62" s="13">
        <v>0</v>
      </c>
      <c r="F62" s="2">
        <f t="shared" si="2"/>
        <v>20.59515570934256</v>
      </c>
      <c r="G62" s="34" t="str">
        <f>IFERROR(INDEX(BRL!$E:$E,MATCH('IC-Br Metal'!$A62,BRL!$A:$A,0)),"")</f>
        <v/>
      </c>
      <c r="H62" s="2" t="str">
        <f t="shared" si="3"/>
        <v/>
      </c>
    </row>
    <row r="63" spans="1:8" x14ac:dyDescent="0.25">
      <c r="A63" s="1">
        <f t="shared" si="0"/>
        <v>37591</v>
      </c>
      <c r="B63" s="37">
        <f>IFERROR(INDEX([1]IC_br_metal!$B:$B,MATCH($A63,[1]IC_br_metal!$A:$A,0)),"")</f>
        <v>88.39</v>
      </c>
      <c r="C63" s="6">
        <f t="shared" si="1"/>
        <v>13.001789823574539</v>
      </c>
      <c r="D63" s="2">
        <f>INDEX(Meta!B:B,MATCH($A63,Meta!A:A,0))</f>
        <v>3.5</v>
      </c>
      <c r="E63" s="13">
        <v>0</v>
      </c>
      <c r="F63" s="2">
        <f t="shared" si="2"/>
        <v>13.001789823574539</v>
      </c>
      <c r="G63" s="34" t="str">
        <f>IFERROR(INDEX(BRL!$E:$E,MATCH('IC-Br Metal'!$A63,BRL!$A:$A,0)),"")</f>
        <v/>
      </c>
      <c r="H63" s="2" t="str">
        <f t="shared" si="3"/>
        <v/>
      </c>
    </row>
    <row r="64" spans="1:8" x14ac:dyDescent="0.25">
      <c r="A64" s="1">
        <f t="shared" si="0"/>
        <v>37622</v>
      </c>
      <c r="B64" s="37">
        <f>IFERROR(INDEX([1]IC_br_metal!$B:$B,MATCH($A64,[1]IC_br_metal!$A:$A,0)),"")</f>
        <v>85.31</v>
      </c>
      <c r="C64" s="6">
        <f t="shared" si="1"/>
        <v>-4.8728813559322131</v>
      </c>
      <c r="D64" s="2">
        <f>INDEX(Meta!B:B,MATCH($A64,Meta!A:A,0))</f>
        <v>4</v>
      </c>
      <c r="E64" s="13">
        <v>0</v>
      </c>
      <c r="F64" s="2">
        <f t="shared" si="2"/>
        <v>-4.8728813559322131</v>
      </c>
      <c r="G64" s="34" t="str">
        <f>IFERROR(INDEX(BRL!$E:$E,MATCH('IC-Br Metal'!$A64,BRL!$A:$A,0)),"")</f>
        <v/>
      </c>
      <c r="H64" s="2" t="str">
        <f t="shared" si="3"/>
        <v/>
      </c>
    </row>
    <row r="65" spans="1:8" x14ac:dyDescent="0.25">
      <c r="A65" s="1">
        <f t="shared" si="0"/>
        <v>37653</v>
      </c>
      <c r="B65" s="37">
        <f>IFERROR(INDEX([1]IC_br_metal!$B:$B,MATCH($A65,[1]IC_br_metal!$A:$A,0)),"")</f>
        <v>93.36</v>
      </c>
      <c r="C65" s="6">
        <f t="shared" si="1"/>
        <v>7.1502352806151803</v>
      </c>
      <c r="D65" s="2">
        <f>INDEX(Meta!B:B,MATCH($A65,Meta!A:A,0))</f>
        <v>4</v>
      </c>
      <c r="E65" s="13">
        <v>0</v>
      </c>
      <c r="F65" s="2">
        <f t="shared" si="2"/>
        <v>7.1502352806151803</v>
      </c>
      <c r="G65" s="34" t="str">
        <f>IFERROR(INDEX(BRL!$E:$E,MATCH('IC-Br Metal'!$A65,BRL!$A:$A,0)),"")</f>
        <v/>
      </c>
      <c r="H65" s="2" t="str">
        <f t="shared" si="3"/>
        <v/>
      </c>
    </row>
    <row r="66" spans="1:8" x14ac:dyDescent="0.25">
      <c r="A66" s="1">
        <f t="shared" si="0"/>
        <v>37681</v>
      </c>
      <c r="B66" s="37">
        <f>IFERROR(INDEX([1]IC_br_metal!$B:$B,MATCH($A66,[1]IC_br_metal!$A:$A,0)),"")</f>
        <v>88.82</v>
      </c>
      <c r="C66" s="6">
        <f t="shared" si="1"/>
        <v>0.48648037108269815</v>
      </c>
      <c r="D66" s="2">
        <f>INDEX(Meta!B:B,MATCH($A66,Meta!A:A,0))</f>
        <v>4</v>
      </c>
      <c r="E66" s="13">
        <v>0</v>
      </c>
      <c r="F66" s="2">
        <f t="shared" si="2"/>
        <v>0.48648037108269815</v>
      </c>
      <c r="G66" s="34" t="str">
        <f>IFERROR(INDEX(BRL!$E:$E,MATCH('IC-Br Metal'!$A66,BRL!$A:$A,0)),"")</f>
        <v/>
      </c>
      <c r="H66" s="2" t="str">
        <f t="shared" si="3"/>
        <v/>
      </c>
    </row>
    <row r="67" spans="1:8" x14ac:dyDescent="0.25">
      <c r="A67" s="1">
        <f t="shared" si="0"/>
        <v>37712</v>
      </c>
      <c r="B67" s="37">
        <f>IFERROR(INDEX([1]IC_br_metal!$B:$B,MATCH($A67,[1]IC_br_metal!$A:$A,0)),"")</f>
        <v>78.27</v>
      </c>
      <c r="C67" s="6">
        <f t="shared" si="1"/>
        <v>-8.2522564763802713</v>
      </c>
      <c r="D67" s="2">
        <f>INDEX(Meta!B:B,MATCH($A67,Meta!A:A,0))</f>
        <v>4</v>
      </c>
      <c r="E67" s="13">
        <v>0</v>
      </c>
      <c r="F67" s="2">
        <f t="shared" si="2"/>
        <v>-8.2522564763802713</v>
      </c>
      <c r="G67" s="34" t="str">
        <f>IFERROR(INDEX(BRL!$E:$E,MATCH('IC-Br Metal'!$A67,BRL!$A:$A,0)),"")</f>
        <v/>
      </c>
      <c r="H67" s="2" t="str">
        <f t="shared" si="3"/>
        <v/>
      </c>
    </row>
    <row r="68" spans="1:8" x14ac:dyDescent="0.25">
      <c r="A68" s="1">
        <f t="shared" si="0"/>
        <v>37742</v>
      </c>
      <c r="B68" s="37">
        <f>IFERROR(INDEX([1]IC_br_metal!$B:$B,MATCH($A68,[1]IC_br_metal!$A:$A,0)),"")</f>
        <v>76.59</v>
      </c>
      <c r="C68" s="6">
        <f t="shared" si="1"/>
        <v>-17.962724935732645</v>
      </c>
      <c r="D68" s="2">
        <f>INDEX(Meta!B:B,MATCH($A68,Meta!A:A,0))</f>
        <v>4</v>
      </c>
      <c r="E68" s="13">
        <v>0</v>
      </c>
      <c r="F68" s="2">
        <f t="shared" si="2"/>
        <v>-17.962724935732645</v>
      </c>
      <c r="G68" s="34" t="str">
        <f>IFERROR(INDEX(BRL!$E:$E,MATCH('IC-Br Metal'!$A68,BRL!$A:$A,0)),"")</f>
        <v/>
      </c>
      <c r="H68" s="2" t="str">
        <f t="shared" si="3"/>
        <v/>
      </c>
    </row>
    <row r="69" spans="1:8" x14ac:dyDescent="0.25">
      <c r="A69" s="1">
        <f t="shared" si="0"/>
        <v>37773</v>
      </c>
      <c r="B69" s="37">
        <f>IFERROR(INDEX([1]IC_br_metal!$B:$B,MATCH($A69,[1]IC_br_metal!$A:$A,0)),"")</f>
        <v>74.44</v>
      </c>
      <c r="C69" s="6">
        <f t="shared" si="1"/>
        <v>-16.190047286647147</v>
      </c>
      <c r="D69" s="2">
        <f>INDEX(Meta!B:B,MATCH($A69,Meta!A:A,0))</f>
        <v>4</v>
      </c>
      <c r="E69" s="13">
        <v>0</v>
      </c>
      <c r="F69" s="2">
        <f t="shared" si="2"/>
        <v>-16.190047286647147</v>
      </c>
      <c r="G69" s="34" t="str">
        <f>IFERROR(INDEX(BRL!$E:$E,MATCH('IC-Br Metal'!$A69,BRL!$A:$A,0)),"")</f>
        <v/>
      </c>
      <c r="H69" s="2" t="str">
        <f t="shared" si="3"/>
        <v/>
      </c>
    </row>
    <row r="70" spans="1:8" x14ac:dyDescent="0.25">
      <c r="A70" s="1">
        <f t="shared" ref="A70:A133" si="4">EDATE(A69,1)</f>
        <v>37803</v>
      </c>
      <c r="B70" s="37">
        <f>IFERROR(INDEX([1]IC_br_metal!$B:$B,MATCH($A70,[1]IC_br_metal!$A:$A,0)),"")</f>
        <v>75.290000000000006</v>
      </c>
      <c r="C70" s="6">
        <f t="shared" si="1"/>
        <v>-3.8073335888590631</v>
      </c>
      <c r="D70" s="2">
        <f>INDEX(Meta!B:B,MATCH($A70,Meta!A:A,0))</f>
        <v>4</v>
      </c>
      <c r="E70" s="13">
        <v>0</v>
      </c>
      <c r="F70" s="2">
        <f t="shared" si="2"/>
        <v>-3.8073335888590631</v>
      </c>
      <c r="G70" s="34" t="str">
        <f>IFERROR(INDEX(BRL!$E:$E,MATCH('IC-Br Metal'!$A70,BRL!$A:$A,0)),"")</f>
        <v/>
      </c>
      <c r="H70" s="2" t="str">
        <f t="shared" si="3"/>
        <v/>
      </c>
    </row>
    <row r="71" spans="1:8" x14ac:dyDescent="0.25">
      <c r="A71" s="1">
        <f t="shared" si="4"/>
        <v>37834</v>
      </c>
      <c r="B71" s="37">
        <f>IFERROR(INDEX([1]IC_br_metal!$B:$B,MATCH($A71,[1]IC_br_metal!$A:$A,0)),"")</f>
        <v>79.58</v>
      </c>
      <c r="C71" s="6">
        <f t="shared" si="1"/>
        <v>3.9039039039038936</v>
      </c>
      <c r="D71" s="2">
        <f>INDEX(Meta!B:B,MATCH($A71,Meta!A:A,0))</f>
        <v>4</v>
      </c>
      <c r="E71" s="13">
        <v>0</v>
      </c>
      <c r="F71" s="2">
        <f t="shared" si="2"/>
        <v>3.9039039039038936</v>
      </c>
      <c r="G71" s="34" t="str">
        <f>IFERROR(INDEX(BRL!$E:$E,MATCH('IC-Br Metal'!$A71,BRL!$A:$A,0)),"")</f>
        <v/>
      </c>
      <c r="H71" s="2" t="str">
        <f t="shared" si="3"/>
        <v/>
      </c>
    </row>
    <row r="72" spans="1:8" x14ac:dyDescent="0.25">
      <c r="A72" s="1">
        <f t="shared" si="4"/>
        <v>37865</v>
      </c>
      <c r="B72" s="37">
        <f>IFERROR(INDEX([1]IC_br_metal!$B:$B,MATCH($A72,[1]IC_br_metal!$A:$A,0)),"")</f>
        <v>78</v>
      </c>
      <c r="C72" s="6">
        <f t="shared" ref="C72:C135" si="5">IFERROR(100*(B72/B69-1),"")</f>
        <v>4.7823750671681875</v>
      </c>
      <c r="D72" s="2">
        <f>INDEX(Meta!B:B,MATCH($A72,Meta!A:A,0))</f>
        <v>4</v>
      </c>
      <c r="E72" s="13">
        <v>0</v>
      </c>
      <c r="F72" s="2">
        <f t="shared" si="2"/>
        <v>4.7823750671681875</v>
      </c>
      <c r="G72" s="34" t="str">
        <f>IFERROR(INDEX(BRL!$E:$E,MATCH('IC-Br Metal'!$A72,BRL!$A:$A,0)),"")</f>
        <v/>
      </c>
      <c r="H72" s="2" t="str">
        <f t="shared" si="3"/>
        <v/>
      </c>
    </row>
    <row r="73" spans="1:8" x14ac:dyDescent="0.25">
      <c r="A73" s="1">
        <f t="shared" si="4"/>
        <v>37895</v>
      </c>
      <c r="B73" s="37">
        <f>IFERROR(INDEX([1]IC_br_metal!$B:$B,MATCH($A73,[1]IC_br_metal!$A:$A,0)),"")</f>
        <v>80.59</v>
      </c>
      <c r="C73" s="6">
        <f t="shared" si="5"/>
        <v>7.0394474697834886</v>
      </c>
      <c r="D73" s="2">
        <f>INDEX(Meta!B:B,MATCH($A73,Meta!A:A,0))</f>
        <v>4</v>
      </c>
      <c r="E73" s="13">
        <v>0</v>
      </c>
      <c r="F73" s="2">
        <f t="shared" si="2"/>
        <v>7.0394474697834886</v>
      </c>
      <c r="G73" s="34" t="str">
        <f>IFERROR(INDEX(BRL!$E:$E,MATCH('IC-Br Metal'!$A73,BRL!$A:$A,0)),"")</f>
        <v/>
      </c>
      <c r="H73" s="2" t="str">
        <f t="shared" si="3"/>
        <v/>
      </c>
    </row>
    <row r="74" spans="1:8" x14ac:dyDescent="0.25">
      <c r="A74" s="1">
        <f t="shared" si="4"/>
        <v>37926</v>
      </c>
      <c r="B74" s="37">
        <f>IFERROR(INDEX([1]IC_br_metal!$B:$B,MATCH($A74,[1]IC_br_metal!$A:$A,0)),"")</f>
        <v>84.19</v>
      </c>
      <c r="C74" s="6">
        <f t="shared" si="5"/>
        <v>5.792912792158833</v>
      </c>
      <c r="D74" s="2">
        <f>INDEX(Meta!B:B,MATCH($A74,Meta!A:A,0))</f>
        <v>4</v>
      </c>
      <c r="E74" s="13">
        <v>0</v>
      </c>
      <c r="F74" s="2">
        <f t="shared" si="2"/>
        <v>5.792912792158833</v>
      </c>
      <c r="G74" s="34" t="str">
        <f>IFERROR(INDEX(BRL!$E:$E,MATCH('IC-Br Metal'!$A74,BRL!$A:$A,0)),"")</f>
        <v/>
      </c>
      <c r="H74" s="2" t="str">
        <f t="shared" si="3"/>
        <v/>
      </c>
    </row>
    <row r="75" spans="1:8" x14ac:dyDescent="0.25">
      <c r="A75" s="1">
        <f t="shared" si="4"/>
        <v>37956</v>
      </c>
      <c r="B75" s="37">
        <f>IFERROR(INDEX([1]IC_br_metal!$B:$B,MATCH($A75,[1]IC_br_metal!$A:$A,0)),"")</f>
        <v>89.25</v>
      </c>
      <c r="C75" s="6">
        <f t="shared" si="5"/>
        <v>14.423076923076916</v>
      </c>
      <c r="D75" s="2">
        <f>INDEX(Meta!B:B,MATCH($A75,Meta!A:A,0))</f>
        <v>4</v>
      </c>
      <c r="E75" s="13">
        <v>0</v>
      </c>
      <c r="F75" s="2">
        <f t="shared" si="2"/>
        <v>14.423076923076916</v>
      </c>
      <c r="G75" s="34" t="str">
        <f>IFERROR(INDEX(BRL!$E:$E,MATCH('IC-Br Metal'!$A75,BRL!$A:$A,0)),"")</f>
        <v/>
      </c>
      <c r="H75" s="2" t="str">
        <f t="shared" si="3"/>
        <v/>
      </c>
    </row>
    <row r="76" spans="1:8" x14ac:dyDescent="0.25">
      <c r="A76" s="1">
        <f t="shared" si="4"/>
        <v>37987</v>
      </c>
      <c r="B76" s="37">
        <f>IFERROR(INDEX([1]IC_br_metal!$B:$B,MATCH($A76,[1]IC_br_metal!$A:$A,0)),"")</f>
        <v>90.82</v>
      </c>
      <c r="C76" s="6">
        <f t="shared" si="5"/>
        <v>12.693882615709139</v>
      </c>
      <c r="D76" s="2">
        <f>INDEX(Meta!B:B,MATCH($A76,Meta!A:A,0))</f>
        <v>5.5</v>
      </c>
      <c r="E76" s="13">
        <v>0</v>
      </c>
      <c r="F76" s="2">
        <f t="shared" si="2"/>
        <v>12.693882615709139</v>
      </c>
      <c r="G76" s="34" t="str">
        <f>IFERROR(INDEX(BRL!$E:$E,MATCH('IC-Br Metal'!$A76,BRL!$A:$A,0)),"")</f>
        <v/>
      </c>
      <c r="H76" s="2" t="str">
        <f t="shared" si="3"/>
        <v/>
      </c>
    </row>
    <row r="77" spans="1:8" x14ac:dyDescent="0.25">
      <c r="A77" s="1">
        <f t="shared" si="4"/>
        <v>38018</v>
      </c>
      <c r="B77" s="37">
        <f>IFERROR(INDEX([1]IC_br_metal!$B:$B,MATCH($A77,[1]IC_br_metal!$A:$A,0)),"")</f>
        <v>101.4</v>
      </c>
      <c r="C77" s="6">
        <f t="shared" si="5"/>
        <v>20.441857702815081</v>
      </c>
      <c r="D77" s="2">
        <f>INDEX(Meta!B:B,MATCH($A77,Meta!A:A,0))</f>
        <v>5.5</v>
      </c>
      <c r="E77" s="13">
        <v>0</v>
      </c>
      <c r="F77" s="2">
        <f t="shared" si="2"/>
        <v>20.441857702815081</v>
      </c>
      <c r="G77" s="34" t="str">
        <f>IFERROR(INDEX(BRL!$E:$E,MATCH('IC-Br Metal'!$A77,BRL!$A:$A,0)),"")</f>
        <v/>
      </c>
      <c r="H77" s="2" t="str">
        <f t="shared" si="3"/>
        <v/>
      </c>
    </row>
    <row r="78" spans="1:8" x14ac:dyDescent="0.25">
      <c r="A78" s="1">
        <f t="shared" si="4"/>
        <v>38047</v>
      </c>
      <c r="B78" s="37">
        <f>IFERROR(INDEX([1]IC_br_metal!$B:$B,MATCH($A78,[1]IC_br_metal!$A:$A,0)),"")</f>
        <v>104.37</v>
      </c>
      <c r="C78" s="6">
        <f t="shared" si="5"/>
        <v>16.941176470588239</v>
      </c>
      <c r="D78" s="2">
        <f>INDEX(Meta!B:B,MATCH($A78,Meta!A:A,0))</f>
        <v>5.5</v>
      </c>
      <c r="E78" s="13">
        <v>0</v>
      </c>
      <c r="F78" s="2">
        <f t="shared" si="2"/>
        <v>16.941176470588239</v>
      </c>
      <c r="G78" s="34" t="str">
        <f>IFERROR(INDEX(BRL!$E:$E,MATCH('IC-Br Metal'!$A78,BRL!$A:$A,0)),"")</f>
        <v/>
      </c>
      <c r="H78" s="2" t="str">
        <f t="shared" si="3"/>
        <v/>
      </c>
    </row>
    <row r="79" spans="1:8" x14ac:dyDescent="0.25">
      <c r="A79" s="1">
        <f t="shared" si="4"/>
        <v>38078</v>
      </c>
      <c r="B79" s="37">
        <f>IFERROR(INDEX([1]IC_br_metal!$B:$B,MATCH($A79,[1]IC_br_metal!$A:$A,0)),"")</f>
        <v>106.15</v>
      </c>
      <c r="C79" s="6">
        <f t="shared" si="5"/>
        <v>16.879541951112099</v>
      </c>
      <c r="D79" s="2">
        <f>INDEX(Meta!B:B,MATCH($A79,Meta!A:A,0))</f>
        <v>5.5</v>
      </c>
      <c r="E79" s="13">
        <v>0</v>
      </c>
      <c r="F79" s="2">
        <f t="shared" si="2"/>
        <v>16.879541951112099</v>
      </c>
      <c r="G79" s="34" t="str">
        <f>IFERROR(INDEX(BRL!$E:$E,MATCH('IC-Br Metal'!$A79,BRL!$A:$A,0)),"")</f>
        <v/>
      </c>
      <c r="H79" s="2" t="str">
        <f t="shared" si="3"/>
        <v/>
      </c>
    </row>
    <row r="80" spans="1:8" x14ac:dyDescent="0.25">
      <c r="A80" s="1">
        <f t="shared" si="4"/>
        <v>38108</v>
      </c>
      <c r="B80" s="37">
        <f>IFERROR(INDEX([1]IC_br_metal!$B:$B,MATCH($A80,[1]IC_br_metal!$A:$A,0)),"")</f>
        <v>107.22</v>
      </c>
      <c r="C80" s="6">
        <f t="shared" si="5"/>
        <v>5.7396449704141927</v>
      </c>
      <c r="D80" s="2">
        <f>INDEX(Meta!B:B,MATCH($A80,Meta!A:A,0))</f>
        <v>5.5</v>
      </c>
      <c r="E80" s="13">
        <v>0</v>
      </c>
      <c r="F80" s="2">
        <f t="shared" si="2"/>
        <v>5.7396449704141927</v>
      </c>
      <c r="G80" s="34" t="str">
        <f>IFERROR(INDEX(BRL!$E:$E,MATCH('IC-Br Metal'!$A80,BRL!$A:$A,0)),"")</f>
        <v/>
      </c>
      <c r="H80" s="2" t="str">
        <f t="shared" si="3"/>
        <v/>
      </c>
    </row>
    <row r="81" spans="1:8" x14ac:dyDescent="0.25">
      <c r="A81" s="1">
        <f t="shared" si="4"/>
        <v>38139</v>
      </c>
      <c r="B81" s="37">
        <f>IFERROR(INDEX([1]IC_br_metal!$B:$B,MATCH($A81,[1]IC_br_metal!$A:$A,0)),"")</f>
        <v>109.29</v>
      </c>
      <c r="C81" s="6">
        <f t="shared" si="5"/>
        <v>4.7139982753664933</v>
      </c>
      <c r="D81" s="2">
        <f>INDEX(Meta!B:B,MATCH($A81,Meta!A:A,0))</f>
        <v>5.5</v>
      </c>
      <c r="E81" s="13">
        <v>0</v>
      </c>
      <c r="F81" s="2">
        <f t="shared" si="2"/>
        <v>4.7139982753664933</v>
      </c>
      <c r="G81" s="34" t="str">
        <f>IFERROR(INDEX(BRL!$E:$E,MATCH('IC-Br Metal'!$A81,BRL!$A:$A,0)),"")</f>
        <v/>
      </c>
      <c r="H81" s="2" t="str">
        <f t="shared" si="3"/>
        <v/>
      </c>
    </row>
    <row r="82" spans="1:8" x14ac:dyDescent="0.25">
      <c r="A82" s="1">
        <f t="shared" si="4"/>
        <v>38169</v>
      </c>
      <c r="B82" s="37">
        <f>IFERROR(INDEX([1]IC_br_metal!$B:$B,MATCH($A82,[1]IC_br_metal!$A:$A,0)),"")</f>
        <v>106.97</v>
      </c>
      <c r="C82" s="6">
        <f t="shared" si="5"/>
        <v>0.77249175694771299</v>
      </c>
      <c r="D82" s="2">
        <f>INDEX(Meta!B:B,MATCH($A82,Meta!A:A,0))</f>
        <v>5.5</v>
      </c>
      <c r="E82" s="13">
        <v>0</v>
      </c>
      <c r="F82" s="2">
        <f t="shared" si="2"/>
        <v>0.77249175694771299</v>
      </c>
      <c r="G82" s="34" t="str">
        <f>IFERROR(INDEX(BRL!$E:$E,MATCH('IC-Br Metal'!$A82,BRL!$A:$A,0)),"")</f>
        <v/>
      </c>
      <c r="H82" s="2" t="str">
        <f t="shared" si="3"/>
        <v/>
      </c>
    </row>
    <row r="83" spans="1:8" x14ac:dyDescent="0.25">
      <c r="A83" s="1">
        <f t="shared" si="4"/>
        <v>38200</v>
      </c>
      <c r="B83" s="37">
        <f>IFERROR(INDEX([1]IC_br_metal!$B:$B,MATCH($A83,[1]IC_br_metal!$A:$A,0)),"")</f>
        <v>108.79</v>
      </c>
      <c r="C83" s="6">
        <f t="shared" si="5"/>
        <v>1.4642790524155957</v>
      </c>
      <c r="D83" s="2">
        <f>INDEX(Meta!B:B,MATCH($A83,Meta!A:A,0))</f>
        <v>5.5</v>
      </c>
      <c r="E83" s="13">
        <v>0</v>
      </c>
      <c r="F83" s="2">
        <f t="shared" ref="F83:F146" si="6">IFERROR(C83-E83,"")</f>
        <v>1.4642790524155957</v>
      </c>
      <c r="G83" s="34" t="str">
        <f>IFERROR(INDEX(BRL!$E:$E,MATCH('IC-Br Metal'!$A83,BRL!$A:$A,0)),"")</f>
        <v/>
      </c>
      <c r="H83" s="2" t="str">
        <f t="shared" ref="H83:H146" si="7">IFERROR(F83-G83,"")</f>
        <v/>
      </c>
    </row>
    <row r="84" spans="1:8" x14ac:dyDescent="0.25">
      <c r="A84" s="1">
        <f t="shared" si="4"/>
        <v>38231</v>
      </c>
      <c r="B84" s="37">
        <f>IFERROR(INDEX([1]IC_br_metal!$B:$B,MATCH($A84,[1]IC_br_metal!$A:$A,0)),"")</f>
        <v>107.67</v>
      </c>
      <c r="C84" s="6">
        <f t="shared" si="5"/>
        <v>-1.4822948119681656</v>
      </c>
      <c r="D84" s="2">
        <f>INDEX(Meta!B:B,MATCH($A84,Meta!A:A,0))</f>
        <v>5.5</v>
      </c>
      <c r="E84" s="13">
        <v>0</v>
      </c>
      <c r="F84" s="2">
        <f t="shared" si="6"/>
        <v>-1.4822948119681656</v>
      </c>
      <c r="G84" s="34" t="str">
        <f>IFERROR(INDEX(BRL!$E:$E,MATCH('IC-Br Metal'!$A84,BRL!$A:$A,0)),"")</f>
        <v/>
      </c>
      <c r="H84" s="2" t="str">
        <f t="shared" si="7"/>
        <v/>
      </c>
    </row>
    <row r="85" spans="1:8" x14ac:dyDescent="0.25">
      <c r="A85" s="1">
        <f t="shared" si="4"/>
        <v>38261</v>
      </c>
      <c r="B85" s="37">
        <f>IFERROR(INDEX([1]IC_br_metal!$B:$B,MATCH($A85,[1]IC_br_metal!$A:$A,0)),"")</f>
        <v>109.07</v>
      </c>
      <c r="C85" s="6">
        <f t="shared" si="5"/>
        <v>1.9631672431522862</v>
      </c>
      <c r="D85" s="2">
        <f>INDEX(Meta!B:B,MATCH($A85,Meta!A:A,0))</f>
        <v>5.5</v>
      </c>
      <c r="E85" s="13">
        <v>0</v>
      </c>
      <c r="F85" s="2">
        <f t="shared" si="6"/>
        <v>1.9631672431522862</v>
      </c>
      <c r="G85" s="34" t="str">
        <f>IFERROR(INDEX(BRL!$E:$E,MATCH('IC-Br Metal'!$A85,BRL!$A:$A,0)),"")</f>
        <v/>
      </c>
      <c r="H85" s="2" t="str">
        <f t="shared" si="7"/>
        <v/>
      </c>
    </row>
    <row r="86" spans="1:8" x14ac:dyDescent="0.25">
      <c r="A86" s="1">
        <f t="shared" si="4"/>
        <v>38292</v>
      </c>
      <c r="B86" s="37">
        <f>IFERROR(INDEX([1]IC_br_metal!$B:$B,MATCH($A86,[1]IC_br_metal!$A:$A,0)),"")</f>
        <v>110.63</v>
      </c>
      <c r="C86" s="6">
        <f t="shared" si="5"/>
        <v>1.6913319238900604</v>
      </c>
      <c r="D86" s="2">
        <f>INDEX(Meta!B:B,MATCH($A86,Meta!A:A,0))</f>
        <v>5.5</v>
      </c>
      <c r="E86" s="13">
        <v>0</v>
      </c>
      <c r="F86" s="2">
        <f t="shared" si="6"/>
        <v>1.6913319238900604</v>
      </c>
      <c r="G86" s="34" t="str">
        <f>IFERROR(INDEX(BRL!$E:$E,MATCH('IC-Br Metal'!$A86,BRL!$A:$A,0)),"")</f>
        <v/>
      </c>
      <c r="H86" s="2" t="str">
        <f t="shared" si="7"/>
        <v/>
      </c>
    </row>
    <row r="87" spans="1:8" x14ac:dyDescent="0.25">
      <c r="A87" s="1">
        <f t="shared" si="4"/>
        <v>38322</v>
      </c>
      <c r="B87" s="37">
        <f>IFERROR(INDEX([1]IC_br_metal!$B:$B,MATCH($A87,[1]IC_br_metal!$A:$A,0)),"")</f>
        <v>108.47</v>
      </c>
      <c r="C87" s="6">
        <f t="shared" si="5"/>
        <v>0.74301105228939957</v>
      </c>
      <c r="D87" s="2">
        <f>INDEX(Meta!B:B,MATCH($A87,Meta!A:A,0))</f>
        <v>5.5</v>
      </c>
      <c r="E87" s="13">
        <v>0</v>
      </c>
      <c r="F87" s="2">
        <f t="shared" si="6"/>
        <v>0.74301105228939957</v>
      </c>
      <c r="G87" s="34" t="str">
        <f>IFERROR(INDEX(BRL!$E:$E,MATCH('IC-Br Metal'!$A87,BRL!$A:$A,0)),"")</f>
        <v/>
      </c>
      <c r="H87" s="2" t="str">
        <f t="shared" si="7"/>
        <v/>
      </c>
    </row>
    <row r="88" spans="1:8" x14ac:dyDescent="0.25">
      <c r="A88" s="1">
        <f t="shared" si="4"/>
        <v>38353</v>
      </c>
      <c r="B88" s="37">
        <f>IFERROR(INDEX([1]IC_br_metal!$B:$B,MATCH($A88,[1]IC_br_metal!$A:$A,0)),"")</f>
        <v>111.06</v>
      </c>
      <c r="C88" s="6">
        <f t="shared" si="5"/>
        <v>1.8245163656367636</v>
      </c>
      <c r="D88" s="2">
        <f>INDEX(Meta!B:B,MATCH($A88,Meta!A:A,0))</f>
        <v>4.5</v>
      </c>
      <c r="E88" s="13">
        <v>0</v>
      </c>
      <c r="F88" s="2">
        <f t="shared" si="6"/>
        <v>1.8245163656367636</v>
      </c>
      <c r="G88" s="34" t="str">
        <f>IFERROR(INDEX(BRL!$E:$E,MATCH('IC-Br Metal'!$A88,BRL!$A:$A,0)),"")</f>
        <v/>
      </c>
      <c r="H88" s="2" t="str">
        <f t="shared" si="7"/>
        <v/>
      </c>
    </row>
    <row r="89" spans="1:8" x14ac:dyDescent="0.25">
      <c r="A89" s="1">
        <f t="shared" si="4"/>
        <v>38384</v>
      </c>
      <c r="B89" s="37">
        <f>IFERROR(INDEX([1]IC_br_metal!$B:$B,MATCH($A89,[1]IC_br_metal!$A:$A,0)),"")</f>
        <v>109.01</v>
      </c>
      <c r="C89" s="6">
        <f t="shared" si="5"/>
        <v>-1.4643405947753707</v>
      </c>
      <c r="D89" s="2">
        <f>INDEX(Meta!B:B,MATCH($A89,Meta!A:A,0))</f>
        <v>4.5</v>
      </c>
      <c r="E89" s="13">
        <v>0</v>
      </c>
      <c r="F89" s="2">
        <f t="shared" si="6"/>
        <v>-1.4643405947753707</v>
      </c>
      <c r="G89" s="34" t="str">
        <f>IFERROR(INDEX(BRL!$E:$E,MATCH('IC-Br Metal'!$A89,BRL!$A:$A,0)),"")</f>
        <v/>
      </c>
      <c r="H89" s="2" t="str">
        <f t="shared" si="7"/>
        <v/>
      </c>
    </row>
    <row r="90" spans="1:8" x14ac:dyDescent="0.25">
      <c r="A90" s="1">
        <f t="shared" si="4"/>
        <v>38412</v>
      </c>
      <c r="B90" s="37">
        <f>IFERROR(INDEX([1]IC_br_metal!$B:$B,MATCH($A90,[1]IC_br_metal!$A:$A,0)),"")</f>
        <v>117.55</v>
      </c>
      <c r="C90" s="6">
        <f t="shared" si="5"/>
        <v>8.3709781506407168</v>
      </c>
      <c r="D90" s="2">
        <f>INDEX(Meta!B:B,MATCH($A90,Meta!A:A,0))</f>
        <v>4.5</v>
      </c>
      <c r="E90" s="13">
        <v>0</v>
      </c>
      <c r="F90" s="2">
        <f t="shared" si="6"/>
        <v>8.3709781506407168</v>
      </c>
      <c r="G90" s="34" t="str">
        <f>IFERROR(INDEX(BRL!$E:$E,MATCH('IC-Br Metal'!$A90,BRL!$A:$A,0)),"")</f>
        <v/>
      </c>
      <c r="H90" s="2" t="str">
        <f t="shared" si="7"/>
        <v/>
      </c>
    </row>
    <row r="91" spans="1:8" x14ac:dyDescent="0.25">
      <c r="A91" s="1">
        <f t="shared" si="4"/>
        <v>38443</v>
      </c>
      <c r="B91" s="37">
        <f>IFERROR(INDEX([1]IC_br_metal!$B:$B,MATCH($A91,[1]IC_br_metal!$A:$A,0)),"")</f>
        <v>106.79</v>
      </c>
      <c r="C91" s="6">
        <f t="shared" si="5"/>
        <v>-3.8447685935530274</v>
      </c>
      <c r="D91" s="2">
        <f>INDEX(Meta!B:B,MATCH($A91,Meta!A:A,0))</f>
        <v>4.5</v>
      </c>
      <c r="E91" s="13">
        <v>0</v>
      </c>
      <c r="F91" s="2">
        <f t="shared" si="6"/>
        <v>-3.8447685935530274</v>
      </c>
      <c r="G91" s="34" t="str">
        <f>IFERROR(INDEX(BRL!$E:$E,MATCH('IC-Br Metal'!$A91,BRL!$A:$A,0)),"")</f>
        <v/>
      </c>
      <c r="H91" s="2" t="str">
        <f t="shared" si="7"/>
        <v/>
      </c>
    </row>
    <row r="92" spans="1:8" x14ac:dyDescent="0.25">
      <c r="A92" s="1">
        <f t="shared" si="4"/>
        <v>38473</v>
      </c>
      <c r="B92" s="37">
        <f>IFERROR(INDEX([1]IC_br_metal!$B:$B,MATCH($A92,[1]IC_br_metal!$A:$A,0)),"")</f>
        <v>96.22</v>
      </c>
      <c r="C92" s="6">
        <f t="shared" si="5"/>
        <v>-11.732868544170261</v>
      </c>
      <c r="D92" s="2">
        <f>INDEX(Meta!B:B,MATCH($A92,Meta!A:A,0))</f>
        <v>4.5</v>
      </c>
      <c r="E92" s="13">
        <v>0</v>
      </c>
      <c r="F92" s="2">
        <f t="shared" si="6"/>
        <v>-11.732868544170261</v>
      </c>
      <c r="G92" s="34" t="str">
        <f>IFERROR(INDEX(BRL!$E:$E,MATCH('IC-Br Metal'!$A92,BRL!$A:$A,0)),"")</f>
        <v/>
      </c>
      <c r="H92" s="2" t="str">
        <f t="shared" si="7"/>
        <v/>
      </c>
    </row>
    <row r="93" spans="1:8" x14ac:dyDescent="0.25">
      <c r="A93" s="1">
        <f t="shared" si="4"/>
        <v>38504</v>
      </c>
      <c r="B93" s="37">
        <f>IFERROR(INDEX([1]IC_br_metal!$B:$B,MATCH($A93,[1]IC_br_metal!$A:$A,0)),"")</f>
        <v>90.57</v>
      </c>
      <c r="C93" s="6">
        <f t="shared" si="5"/>
        <v>-22.951935346661003</v>
      </c>
      <c r="D93" s="2">
        <f>INDEX(Meta!B:B,MATCH($A93,Meta!A:A,0))</f>
        <v>4.5</v>
      </c>
      <c r="E93" s="13">
        <v>0</v>
      </c>
      <c r="F93" s="2">
        <f t="shared" si="6"/>
        <v>-22.951935346661003</v>
      </c>
      <c r="G93" s="34" t="str">
        <f>IFERROR(INDEX(BRL!$E:$E,MATCH('IC-Br Metal'!$A93,BRL!$A:$A,0)),"")</f>
        <v/>
      </c>
      <c r="H93" s="2" t="str">
        <f t="shared" si="7"/>
        <v/>
      </c>
    </row>
    <row r="94" spans="1:8" x14ac:dyDescent="0.25">
      <c r="A94" s="1">
        <f t="shared" si="4"/>
        <v>38534</v>
      </c>
      <c r="B94" s="37">
        <f>IFERROR(INDEX([1]IC_br_metal!$B:$B,MATCH($A94,[1]IC_br_metal!$A:$A,0)),"")</f>
        <v>85.06</v>
      </c>
      <c r="C94" s="6">
        <f t="shared" si="5"/>
        <v>-20.348347223522801</v>
      </c>
      <c r="D94" s="2">
        <f>INDEX(Meta!B:B,MATCH($A94,Meta!A:A,0))</f>
        <v>4.5</v>
      </c>
      <c r="E94" s="13">
        <v>0</v>
      </c>
      <c r="F94" s="2">
        <f t="shared" si="6"/>
        <v>-20.348347223522801</v>
      </c>
      <c r="G94" s="34" t="str">
        <f>IFERROR(INDEX(BRL!$E:$E,MATCH('IC-Br Metal'!$A94,BRL!$A:$A,0)),"")</f>
        <v/>
      </c>
      <c r="H94" s="2" t="str">
        <f t="shared" si="7"/>
        <v/>
      </c>
    </row>
    <row r="95" spans="1:8" x14ac:dyDescent="0.25">
      <c r="A95" s="1">
        <f t="shared" si="4"/>
        <v>38565</v>
      </c>
      <c r="B95" s="37">
        <f>IFERROR(INDEX([1]IC_br_metal!$B:$B,MATCH($A95,[1]IC_br_metal!$A:$A,0)),"")</f>
        <v>90.36</v>
      </c>
      <c r="C95" s="6">
        <f t="shared" si="5"/>
        <v>-6.090209935564328</v>
      </c>
      <c r="D95" s="2">
        <f>INDEX(Meta!B:B,MATCH($A95,Meta!A:A,0))</f>
        <v>4.5</v>
      </c>
      <c r="E95" s="13">
        <v>0</v>
      </c>
      <c r="F95" s="2">
        <f t="shared" si="6"/>
        <v>-6.090209935564328</v>
      </c>
      <c r="G95" s="34" t="str">
        <f>IFERROR(INDEX(BRL!$E:$E,MATCH('IC-Br Metal'!$A95,BRL!$A:$A,0)),"")</f>
        <v/>
      </c>
      <c r="H95" s="2" t="str">
        <f t="shared" si="7"/>
        <v/>
      </c>
    </row>
    <row r="96" spans="1:8" x14ac:dyDescent="0.25">
      <c r="A96" s="1">
        <f t="shared" si="4"/>
        <v>38596</v>
      </c>
      <c r="B96" s="37">
        <f>IFERROR(INDEX([1]IC_br_metal!$B:$B,MATCH($A96,[1]IC_br_metal!$A:$A,0)),"")</f>
        <v>88.2</v>
      </c>
      <c r="C96" s="6">
        <f t="shared" si="5"/>
        <v>-2.6167605167273789</v>
      </c>
      <c r="D96" s="2">
        <f>INDEX(Meta!B:B,MATCH($A96,Meta!A:A,0))</f>
        <v>4.5</v>
      </c>
      <c r="E96" s="13">
        <v>0</v>
      </c>
      <c r="F96" s="2">
        <f t="shared" si="6"/>
        <v>-2.6167605167273789</v>
      </c>
      <c r="G96" s="34" t="str">
        <f>IFERROR(INDEX(BRL!$E:$E,MATCH('IC-Br Metal'!$A96,BRL!$A:$A,0)),"")</f>
        <v/>
      </c>
      <c r="H96" s="2" t="str">
        <f t="shared" si="7"/>
        <v/>
      </c>
    </row>
    <row r="97" spans="1:8" x14ac:dyDescent="0.25">
      <c r="A97" s="1">
        <f t="shared" si="4"/>
        <v>38626</v>
      </c>
      <c r="B97" s="37">
        <f>IFERROR(INDEX([1]IC_br_metal!$B:$B,MATCH($A97,[1]IC_br_metal!$A:$A,0)),"")</f>
        <v>88.79</v>
      </c>
      <c r="C97" s="6">
        <f t="shared" si="5"/>
        <v>4.3851399012461822</v>
      </c>
      <c r="D97" s="2">
        <f>INDEX(Meta!B:B,MATCH($A97,Meta!A:A,0))</f>
        <v>4.5</v>
      </c>
      <c r="E97" s="13">
        <v>0</v>
      </c>
      <c r="F97" s="2">
        <f t="shared" si="6"/>
        <v>4.3851399012461822</v>
      </c>
      <c r="G97" s="34" t="str">
        <f>IFERROR(INDEX(BRL!$E:$E,MATCH('IC-Br Metal'!$A97,BRL!$A:$A,0)),"")</f>
        <v/>
      </c>
      <c r="H97" s="2" t="str">
        <f t="shared" si="7"/>
        <v/>
      </c>
    </row>
    <row r="98" spans="1:8" x14ac:dyDescent="0.25">
      <c r="A98" s="1">
        <f t="shared" si="4"/>
        <v>38657</v>
      </c>
      <c r="B98" s="37">
        <f>IFERROR(INDEX([1]IC_br_metal!$B:$B,MATCH($A98,[1]IC_br_metal!$A:$A,0)),"")</f>
        <v>89.72</v>
      </c>
      <c r="C98" s="6">
        <f t="shared" si="5"/>
        <v>-0.70827799911464817</v>
      </c>
      <c r="D98" s="2">
        <f>INDEX(Meta!B:B,MATCH($A98,Meta!A:A,0))</f>
        <v>4.5</v>
      </c>
      <c r="E98" s="13">
        <v>0</v>
      </c>
      <c r="F98" s="2">
        <f t="shared" si="6"/>
        <v>-0.70827799911464817</v>
      </c>
      <c r="G98" s="34" t="str">
        <f>IFERROR(INDEX(BRL!$E:$E,MATCH('IC-Br Metal'!$A98,BRL!$A:$A,0)),"")</f>
        <v/>
      </c>
      <c r="H98" s="2" t="str">
        <f t="shared" si="7"/>
        <v/>
      </c>
    </row>
    <row r="99" spans="1:8" x14ac:dyDescent="0.25">
      <c r="A99" s="1">
        <f t="shared" si="4"/>
        <v>38687</v>
      </c>
      <c r="B99" s="37">
        <f>IFERROR(INDEX([1]IC_br_metal!$B:$B,MATCH($A99,[1]IC_br_metal!$A:$A,0)),"")</f>
        <v>100</v>
      </c>
      <c r="C99" s="6">
        <f t="shared" si="5"/>
        <v>13.378684807256235</v>
      </c>
      <c r="D99" s="2">
        <f>INDEX(Meta!B:B,MATCH($A99,Meta!A:A,0))</f>
        <v>4.5</v>
      </c>
      <c r="E99" s="13">
        <v>0</v>
      </c>
      <c r="F99" s="2">
        <f t="shared" si="6"/>
        <v>13.378684807256235</v>
      </c>
      <c r="G99" s="34" t="str">
        <f>IFERROR(INDEX(BRL!$E:$E,MATCH('IC-Br Metal'!$A99,BRL!$A:$A,0)),"")</f>
        <v/>
      </c>
      <c r="H99" s="2" t="str">
        <f t="shared" si="7"/>
        <v/>
      </c>
    </row>
    <row r="100" spans="1:8" x14ac:dyDescent="0.25">
      <c r="A100" s="1">
        <f t="shared" si="4"/>
        <v>38718</v>
      </c>
      <c r="B100" s="37">
        <f>IFERROR(INDEX([1]IC_br_metal!$B:$B,MATCH($A100,[1]IC_br_metal!$A:$A,0)),"")</f>
        <v>104.65</v>
      </c>
      <c r="C100" s="6">
        <f t="shared" si="5"/>
        <v>17.862371888726216</v>
      </c>
      <c r="D100" s="2">
        <f>INDEX(Meta!B:B,MATCH($A100,Meta!A:A,0))</f>
        <v>4.5</v>
      </c>
      <c r="E100" s="13">
        <v>0</v>
      </c>
      <c r="F100" s="2">
        <f t="shared" si="6"/>
        <v>17.862371888726216</v>
      </c>
      <c r="G100" s="34" t="str">
        <f>IFERROR(INDEX(BRL!$E:$E,MATCH('IC-Br Metal'!$A100,BRL!$A:$A,0)),"")</f>
        <v/>
      </c>
      <c r="H100" s="2" t="str">
        <f t="shared" si="7"/>
        <v/>
      </c>
    </row>
    <row r="101" spans="1:8" x14ac:dyDescent="0.25">
      <c r="A101" s="1">
        <f t="shared" si="4"/>
        <v>38749</v>
      </c>
      <c r="B101" s="37">
        <f>IFERROR(INDEX([1]IC_br_metal!$B:$B,MATCH($A101,[1]IC_br_metal!$A:$A,0)),"")</f>
        <v>102.09</v>
      </c>
      <c r="C101" s="6">
        <f t="shared" si="5"/>
        <v>13.787338386090052</v>
      </c>
      <c r="D101" s="2">
        <f>INDEX(Meta!B:B,MATCH($A101,Meta!A:A,0))</f>
        <v>4.5</v>
      </c>
      <c r="E101" s="13">
        <v>0</v>
      </c>
      <c r="F101" s="2">
        <f t="shared" si="6"/>
        <v>13.787338386090052</v>
      </c>
      <c r="G101" s="34" t="str">
        <f>IFERROR(INDEX(BRL!$E:$E,MATCH('IC-Br Metal'!$A101,BRL!$A:$A,0)),"")</f>
        <v/>
      </c>
      <c r="H101" s="2" t="str">
        <f t="shared" si="7"/>
        <v/>
      </c>
    </row>
    <row r="102" spans="1:8" x14ac:dyDescent="0.25">
      <c r="A102" s="1">
        <f t="shared" si="4"/>
        <v>38777</v>
      </c>
      <c r="B102" s="37">
        <f>IFERROR(INDEX([1]IC_br_metal!$B:$B,MATCH($A102,[1]IC_br_metal!$A:$A,0)),"")</f>
        <v>102.86</v>
      </c>
      <c r="C102" s="6">
        <f t="shared" si="5"/>
        <v>2.8599999999999959</v>
      </c>
      <c r="D102" s="2">
        <f>INDEX(Meta!B:B,MATCH($A102,Meta!A:A,0))</f>
        <v>4.5</v>
      </c>
      <c r="E102" s="13">
        <v>0</v>
      </c>
      <c r="F102" s="2">
        <f t="shared" si="6"/>
        <v>2.8599999999999959</v>
      </c>
      <c r="G102" s="34" t="str">
        <f>IFERROR(INDEX(BRL!$E:$E,MATCH('IC-Br Metal'!$A102,BRL!$A:$A,0)),"")</f>
        <v/>
      </c>
      <c r="H102" s="2" t="str">
        <f t="shared" si="7"/>
        <v/>
      </c>
    </row>
    <row r="103" spans="1:8" x14ac:dyDescent="0.25">
      <c r="A103" s="1">
        <f t="shared" si="4"/>
        <v>38808</v>
      </c>
      <c r="B103" s="37">
        <f>IFERROR(INDEX([1]IC_br_metal!$B:$B,MATCH($A103,[1]IC_br_metal!$A:$A,0)),"")</f>
        <v>111.04</v>
      </c>
      <c r="C103" s="6">
        <f t="shared" si="5"/>
        <v>6.1060678451982708</v>
      </c>
      <c r="D103" s="2">
        <f>INDEX(Meta!B:B,MATCH($A103,Meta!A:A,0))</f>
        <v>4.5</v>
      </c>
      <c r="E103" s="13">
        <v>0</v>
      </c>
      <c r="F103" s="2">
        <f t="shared" si="6"/>
        <v>6.1060678451982708</v>
      </c>
      <c r="G103" s="34" t="str">
        <f>IFERROR(INDEX(BRL!$E:$E,MATCH('IC-Br Metal'!$A103,BRL!$A:$A,0)),"")</f>
        <v/>
      </c>
      <c r="H103" s="2" t="str">
        <f t="shared" si="7"/>
        <v/>
      </c>
    </row>
    <row r="104" spans="1:8" x14ac:dyDescent="0.25">
      <c r="A104" s="1">
        <f t="shared" si="4"/>
        <v>38838</v>
      </c>
      <c r="B104" s="37">
        <f>IFERROR(INDEX([1]IC_br_metal!$B:$B,MATCH($A104,[1]IC_br_metal!$A:$A,0)),"")</f>
        <v>121.37</v>
      </c>
      <c r="C104" s="6">
        <f t="shared" si="5"/>
        <v>18.885297286707804</v>
      </c>
      <c r="D104" s="2">
        <f>INDEX(Meta!B:B,MATCH($A104,Meta!A:A,0))</f>
        <v>4.5</v>
      </c>
      <c r="E104" s="13">
        <v>0</v>
      </c>
      <c r="F104" s="2">
        <f t="shared" si="6"/>
        <v>18.885297286707804</v>
      </c>
      <c r="G104" s="34" t="str">
        <f>IFERROR(INDEX(BRL!$E:$E,MATCH('IC-Br Metal'!$A104,BRL!$A:$A,0)),"")</f>
        <v/>
      </c>
      <c r="H104" s="2" t="str">
        <f t="shared" si="7"/>
        <v/>
      </c>
    </row>
    <row r="105" spans="1:8" x14ac:dyDescent="0.25">
      <c r="A105" s="1">
        <f t="shared" si="4"/>
        <v>38869</v>
      </c>
      <c r="B105" s="37">
        <f>IFERROR(INDEX([1]IC_br_metal!$B:$B,MATCH($A105,[1]IC_br_metal!$A:$A,0)),"")</f>
        <v>112.93</v>
      </c>
      <c r="C105" s="6">
        <f t="shared" si="5"/>
        <v>9.7900058331713105</v>
      </c>
      <c r="D105" s="2">
        <f>INDEX(Meta!B:B,MATCH($A105,Meta!A:A,0))</f>
        <v>4.5</v>
      </c>
      <c r="E105" s="13">
        <v>0</v>
      </c>
      <c r="F105" s="2">
        <f t="shared" si="6"/>
        <v>9.7900058331713105</v>
      </c>
      <c r="G105" s="34" t="str">
        <f>IFERROR(INDEX(BRL!$E:$E,MATCH('IC-Br Metal'!$A105,BRL!$A:$A,0)),"")</f>
        <v/>
      </c>
      <c r="H105" s="2" t="str">
        <f t="shared" si="7"/>
        <v/>
      </c>
    </row>
    <row r="106" spans="1:8" x14ac:dyDescent="0.25">
      <c r="A106" s="1">
        <f t="shared" si="4"/>
        <v>38899</v>
      </c>
      <c r="B106" s="37">
        <f>IFERROR(INDEX([1]IC_br_metal!$B:$B,MATCH($A106,[1]IC_br_metal!$A:$A,0)),"")</f>
        <v>114.13</v>
      </c>
      <c r="C106" s="6">
        <f t="shared" si="5"/>
        <v>2.7827809798270708</v>
      </c>
      <c r="D106" s="2">
        <f>INDEX(Meta!B:B,MATCH($A106,Meta!A:A,0))</f>
        <v>4.5</v>
      </c>
      <c r="E106" s="13">
        <v>0</v>
      </c>
      <c r="F106" s="2">
        <f t="shared" si="6"/>
        <v>2.7827809798270708</v>
      </c>
      <c r="G106" s="34" t="str">
        <f>IFERROR(INDEX(BRL!$E:$E,MATCH('IC-Br Metal'!$A106,BRL!$A:$A,0)),"")</f>
        <v/>
      </c>
      <c r="H106" s="2" t="str">
        <f t="shared" si="7"/>
        <v/>
      </c>
    </row>
    <row r="107" spans="1:8" x14ac:dyDescent="0.25">
      <c r="A107" s="1">
        <f t="shared" si="4"/>
        <v>38930</v>
      </c>
      <c r="B107" s="37">
        <f>IFERROR(INDEX([1]IC_br_metal!$B:$B,MATCH($A107,[1]IC_br_metal!$A:$A,0)),"")</f>
        <v>113.68</v>
      </c>
      <c r="C107" s="6">
        <f t="shared" si="5"/>
        <v>-6.3359973634341209</v>
      </c>
      <c r="D107" s="2">
        <f>INDEX(Meta!B:B,MATCH($A107,Meta!A:A,0))</f>
        <v>4.5</v>
      </c>
      <c r="E107" s="13">
        <v>0</v>
      </c>
      <c r="F107" s="2">
        <f t="shared" si="6"/>
        <v>-6.3359973634341209</v>
      </c>
      <c r="G107" s="34" t="str">
        <f>IFERROR(INDEX(BRL!$E:$E,MATCH('IC-Br Metal'!$A107,BRL!$A:$A,0)),"")</f>
        <v/>
      </c>
      <c r="H107" s="2" t="str">
        <f t="shared" si="7"/>
        <v/>
      </c>
    </row>
    <row r="108" spans="1:8" x14ac:dyDescent="0.25">
      <c r="A108" s="1">
        <f t="shared" si="4"/>
        <v>38961</v>
      </c>
      <c r="B108" s="37">
        <f>IFERROR(INDEX([1]IC_br_metal!$B:$B,MATCH($A108,[1]IC_br_metal!$A:$A,0)),"")</f>
        <v>116.3</v>
      </c>
      <c r="C108" s="6">
        <f t="shared" si="5"/>
        <v>2.9841494731249307</v>
      </c>
      <c r="D108" s="2">
        <f>INDEX(Meta!B:B,MATCH($A108,Meta!A:A,0))</f>
        <v>4.5</v>
      </c>
      <c r="E108" s="13">
        <v>0</v>
      </c>
      <c r="F108" s="2">
        <f t="shared" si="6"/>
        <v>2.9841494731249307</v>
      </c>
      <c r="G108" s="34" t="str">
        <f>IFERROR(INDEX(BRL!$E:$E,MATCH('IC-Br Metal'!$A108,BRL!$A:$A,0)),"")</f>
        <v/>
      </c>
      <c r="H108" s="2" t="str">
        <f t="shared" si="7"/>
        <v/>
      </c>
    </row>
    <row r="109" spans="1:8" x14ac:dyDescent="0.25">
      <c r="A109" s="1">
        <f t="shared" si="4"/>
        <v>38991</v>
      </c>
      <c r="B109" s="37">
        <f>IFERROR(INDEX([1]IC_br_metal!$B:$B,MATCH($A109,[1]IC_br_metal!$A:$A,0)),"")</f>
        <v>123.34</v>
      </c>
      <c r="C109" s="6">
        <f t="shared" si="5"/>
        <v>8.069745027600117</v>
      </c>
      <c r="D109" s="2">
        <f>INDEX(Meta!B:B,MATCH($A109,Meta!A:A,0))</f>
        <v>4.5</v>
      </c>
      <c r="E109" s="13">
        <v>0</v>
      </c>
      <c r="F109" s="2">
        <f t="shared" si="6"/>
        <v>8.069745027600117</v>
      </c>
      <c r="G109" s="34" t="str">
        <f>IFERROR(INDEX(BRL!$E:$E,MATCH('IC-Br Metal'!$A109,BRL!$A:$A,0)),"")</f>
        <v/>
      </c>
      <c r="H109" s="2" t="str">
        <f t="shared" si="7"/>
        <v/>
      </c>
    </row>
    <row r="110" spans="1:8" x14ac:dyDescent="0.25">
      <c r="A110" s="1">
        <f t="shared" si="4"/>
        <v>39022</v>
      </c>
      <c r="B110" s="37">
        <f>IFERROR(INDEX([1]IC_br_metal!$B:$B,MATCH($A110,[1]IC_br_metal!$A:$A,0)),"")</f>
        <v>129.24</v>
      </c>
      <c r="C110" s="6">
        <f t="shared" si="5"/>
        <v>13.687543983110494</v>
      </c>
      <c r="D110" s="2">
        <f>INDEX(Meta!B:B,MATCH($A110,Meta!A:A,0))</f>
        <v>4.5</v>
      </c>
      <c r="E110" s="13">
        <v>0</v>
      </c>
      <c r="F110" s="2">
        <f t="shared" si="6"/>
        <v>13.687543983110494</v>
      </c>
      <c r="G110" s="34" t="str">
        <f>IFERROR(INDEX(BRL!$E:$E,MATCH('IC-Br Metal'!$A110,BRL!$A:$A,0)),"")</f>
        <v/>
      </c>
      <c r="H110" s="2" t="str">
        <f t="shared" si="7"/>
        <v/>
      </c>
    </row>
    <row r="111" spans="1:8" x14ac:dyDescent="0.25">
      <c r="A111" s="1">
        <f t="shared" si="4"/>
        <v>39052</v>
      </c>
      <c r="B111" s="37">
        <f>IFERROR(INDEX([1]IC_br_metal!$B:$B,MATCH($A111,[1]IC_br_metal!$A:$A,0)),"")</f>
        <v>132.91</v>
      </c>
      <c r="C111" s="6">
        <f t="shared" si="5"/>
        <v>14.282029234737736</v>
      </c>
      <c r="D111" s="2">
        <f>INDEX(Meta!B:B,MATCH($A111,Meta!A:A,0))</f>
        <v>4.5</v>
      </c>
      <c r="E111" s="13">
        <v>0</v>
      </c>
      <c r="F111" s="2">
        <f t="shared" si="6"/>
        <v>14.282029234737736</v>
      </c>
      <c r="G111" s="34" t="str">
        <f>IFERROR(INDEX(BRL!$E:$E,MATCH('IC-Br Metal'!$A111,BRL!$A:$A,0)),"")</f>
        <v/>
      </c>
      <c r="H111" s="2" t="str">
        <f t="shared" si="7"/>
        <v/>
      </c>
    </row>
    <row r="112" spans="1:8" x14ac:dyDescent="0.25">
      <c r="A112" s="1">
        <f t="shared" si="4"/>
        <v>39083</v>
      </c>
      <c r="B112" s="37">
        <f>IFERROR(INDEX([1]IC_br_metal!$B:$B,MATCH($A112,[1]IC_br_metal!$A:$A,0)),"")</f>
        <v>129.94999999999999</v>
      </c>
      <c r="C112" s="6">
        <f t="shared" si="5"/>
        <v>5.3591697746067757</v>
      </c>
      <c r="D112" s="2">
        <f>INDEX(Meta!B:B,MATCH($A112,Meta!A:A,0))</f>
        <v>4.5</v>
      </c>
      <c r="E112" s="13">
        <v>0</v>
      </c>
      <c r="F112" s="2">
        <f t="shared" si="6"/>
        <v>5.3591697746067757</v>
      </c>
      <c r="G112" s="34" t="str">
        <f>IFERROR(INDEX(BRL!$E:$E,MATCH('IC-Br Metal'!$A112,BRL!$A:$A,0)),"")</f>
        <v/>
      </c>
      <c r="H112" s="2" t="str">
        <f t="shared" si="7"/>
        <v/>
      </c>
    </row>
    <row r="113" spans="1:8" x14ac:dyDescent="0.25">
      <c r="A113" s="1">
        <f t="shared" si="4"/>
        <v>39114</v>
      </c>
      <c r="B113" s="37">
        <f>IFERROR(INDEX([1]IC_br_metal!$B:$B,MATCH($A113,[1]IC_br_metal!$A:$A,0)),"")</f>
        <v>130.53</v>
      </c>
      <c r="C113" s="6">
        <f t="shared" si="5"/>
        <v>0.99814298978644356</v>
      </c>
      <c r="D113" s="2">
        <f>INDEX(Meta!B:B,MATCH($A113,Meta!A:A,0))</f>
        <v>4.5</v>
      </c>
      <c r="E113" s="13">
        <v>0</v>
      </c>
      <c r="F113" s="2">
        <f t="shared" si="6"/>
        <v>0.99814298978644356</v>
      </c>
      <c r="G113" s="34" t="str">
        <f>IFERROR(INDEX(BRL!$E:$E,MATCH('IC-Br Metal'!$A113,BRL!$A:$A,0)),"")</f>
        <v/>
      </c>
      <c r="H113" s="2" t="str">
        <f t="shared" si="7"/>
        <v/>
      </c>
    </row>
    <row r="114" spans="1:8" x14ac:dyDescent="0.25">
      <c r="A114" s="1">
        <f t="shared" si="4"/>
        <v>39142</v>
      </c>
      <c r="B114" s="37">
        <f>IFERROR(INDEX([1]IC_br_metal!$B:$B,MATCH($A114,[1]IC_br_metal!$A:$A,0)),"")</f>
        <v>131.52000000000001</v>
      </c>
      <c r="C114" s="6">
        <f t="shared" si="5"/>
        <v>-1.0458204800240622</v>
      </c>
      <c r="D114" s="2">
        <f>INDEX(Meta!B:B,MATCH($A114,Meta!A:A,0))</f>
        <v>4.5</v>
      </c>
      <c r="E114" s="13">
        <v>0</v>
      </c>
      <c r="F114" s="2">
        <f t="shared" si="6"/>
        <v>-1.0458204800240622</v>
      </c>
      <c r="G114" s="34" t="str">
        <f>IFERROR(INDEX(BRL!$E:$E,MATCH('IC-Br Metal'!$A114,BRL!$A:$A,0)),"")</f>
        <v/>
      </c>
      <c r="H114" s="2" t="str">
        <f t="shared" si="7"/>
        <v/>
      </c>
    </row>
    <row r="115" spans="1:8" x14ac:dyDescent="0.25">
      <c r="A115" s="1">
        <f t="shared" si="4"/>
        <v>39173</v>
      </c>
      <c r="B115" s="37">
        <f>IFERROR(INDEX([1]IC_br_metal!$B:$B,MATCH($A115,[1]IC_br_metal!$A:$A,0)),"")</f>
        <v>135.28</v>
      </c>
      <c r="C115" s="6">
        <f t="shared" si="5"/>
        <v>4.101577529819167</v>
      </c>
      <c r="D115" s="2">
        <f>INDEX(Meta!B:B,MATCH($A115,Meta!A:A,0))</f>
        <v>4.5</v>
      </c>
      <c r="E115" s="13">
        <v>0</v>
      </c>
      <c r="F115" s="2">
        <f t="shared" si="6"/>
        <v>4.101577529819167</v>
      </c>
      <c r="G115" s="34" t="str">
        <f>IFERROR(INDEX(BRL!$E:$E,MATCH('IC-Br Metal'!$A115,BRL!$A:$A,0)),"")</f>
        <v/>
      </c>
      <c r="H115" s="2" t="str">
        <f t="shared" si="7"/>
        <v/>
      </c>
    </row>
    <row r="116" spans="1:8" x14ac:dyDescent="0.25">
      <c r="A116" s="1">
        <f t="shared" si="4"/>
        <v>39203</v>
      </c>
      <c r="B116" s="37">
        <f>IFERROR(INDEX([1]IC_br_metal!$B:$B,MATCH($A116,[1]IC_br_metal!$A:$A,0)),"")</f>
        <v>135.63</v>
      </c>
      <c r="C116" s="6">
        <f t="shared" si="5"/>
        <v>3.907147782119047</v>
      </c>
      <c r="D116" s="2">
        <f>INDEX(Meta!B:B,MATCH($A116,Meta!A:A,0))</f>
        <v>4.5</v>
      </c>
      <c r="E116" s="13">
        <v>0</v>
      </c>
      <c r="F116" s="2">
        <f t="shared" si="6"/>
        <v>3.907147782119047</v>
      </c>
      <c r="G116" s="34" t="str">
        <f>IFERROR(INDEX(BRL!$E:$E,MATCH('IC-Br Metal'!$A116,BRL!$A:$A,0)),"")</f>
        <v/>
      </c>
      <c r="H116" s="2" t="str">
        <f t="shared" si="7"/>
        <v/>
      </c>
    </row>
    <row r="117" spans="1:8" x14ac:dyDescent="0.25">
      <c r="A117" s="1">
        <f t="shared" si="4"/>
        <v>39234</v>
      </c>
      <c r="B117" s="37">
        <f>IFERROR(INDEX([1]IC_br_metal!$B:$B,MATCH($A117,[1]IC_br_metal!$A:$A,0)),"")</f>
        <v>130.28</v>
      </c>
      <c r="C117" s="6">
        <f t="shared" si="5"/>
        <v>-0.94282238442823241</v>
      </c>
      <c r="D117" s="2">
        <f>INDEX(Meta!B:B,MATCH($A117,Meta!A:A,0))</f>
        <v>4.5</v>
      </c>
      <c r="E117" s="13">
        <v>0</v>
      </c>
      <c r="F117" s="2">
        <f t="shared" si="6"/>
        <v>-0.94282238442823241</v>
      </c>
      <c r="G117" s="34" t="str">
        <f>IFERROR(INDEX(BRL!$E:$E,MATCH('IC-Br Metal'!$A117,BRL!$A:$A,0)),"")</f>
        <v/>
      </c>
      <c r="H117" s="2" t="str">
        <f t="shared" si="7"/>
        <v/>
      </c>
    </row>
    <row r="118" spans="1:8" x14ac:dyDescent="0.25">
      <c r="A118" s="1">
        <f t="shared" si="4"/>
        <v>39264</v>
      </c>
      <c r="B118" s="37">
        <f>IFERROR(INDEX([1]IC_br_metal!$B:$B,MATCH($A118,[1]IC_br_metal!$A:$A,0)),"")</f>
        <v>131.57</v>
      </c>
      <c r="C118" s="6">
        <f t="shared" si="5"/>
        <v>-2.7424600827912538</v>
      </c>
      <c r="D118" s="2">
        <f>INDEX(Meta!B:B,MATCH($A118,Meta!A:A,0))</f>
        <v>4.5</v>
      </c>
      <c r="E118" s="13">
        <v>0</v>
      </c>
      <c r="F118" s="2">
        <f t="shared" si="6"/>
        <v>-2.7424600827912538</v>
      </c>
      <c r="G118" s="34" t="str">
        <f>IFERROR(INDEX(BRL!$E:$E,MATCH('IC-Br Metal'!$A118,BRL!$A:$A,0)),"")</f>
        <v/>
      </c>
      <c r="H118" s="2" t="str">
        <f t="shared" si="7"/>
        <v/>
      </c>
    </row>
    <row r="119" spans="1:8" x14ac:dyDescent="0.25">
      <c r="A119" s="1">
        <f t="shared" si="4"/>
        <v>39295</v>
      </c>
      <c r="B119" s="37">
        <f>IFERROR(INDEX([1]IC_br_metal!$B:$B,MATCH($A119,[1]IC_br_metal!$A:$A,0)),"")</f>
        <v>129.91999999999999</v>
      </c>
      <c r="C119" s="6">
        <f t="shared" si="5"/>
        <v>-4.2099830420998412</v>
      </c>
      <c r="D119" s="2">
        <f>INDEX(Meta!B:B,MATCH($A119,Meta!A:A,0))</f>
        <v>4.5</v>
      </c>
      <c r="E119" s="13">
        <v>0</v>
      </c>
      <c r="F119" s="2">
        <f t="shared" si="6"/>
        <v>-4.2099830420998412</v>
      </c>
      <c r="G119" s="34" t="str">
        <f>IFERROR(INDEX(BRL!$E:$E,MATCH('IC-Br Metal'!$A119,BRL!$A:$A,0)),"")</f>
        <v/>
      </c>
      <c r="H119" s="2" t="str">
        <f t="shared" si="7"/>
        <v/>
      </c>
    </row>
    <row r="120" spans="1:8" x14ac:dyDescent="0.25">
      <c r="A120" s="1">
        <f t="shared" si="4"/>
        <v>39326</v>
      </c>
      <c r="B120" s="37">
        <f>IFERROR(INDEX([1]IC_br_metal!$B:$B,MATCH($A120,[1]IC_br_metal!$A:$A,0)),"")</f>
        <v>124.37</v>
      </c>
      <c r="C120" s="6">
        <f t="shared" si="5"/>
        <v>-4.5363831747006422</v>
      </c>
      <c r="D120" s="2">
        <f>INDEX(Meta!B:B,MATCH($A120,Meta!A:A,0))</f>
        <v>4.5</v>
      </c>
      <c r="E120" s="13">
        <v>0</v>
      </c>
      <c r="F120" s="2">
        <f t="shared" si="6"/>
        <v>-4.5363831747006422</v>
      </c>
      <c r="G120" s="34" t="str">
        <f>IFERROR(INDEX(BRL!$E:$E,MATCH('IC-Br Metal'!$A120,BRL!$A:$A,0)),"")</f>
        <v/>
      </c>
      <c r="H120" s="2" t="str">
        <f t="shared" si="7"/>
        <v/>
      </c>
    </row>
    <row r="121" spans="1:8" x14ac:dyDescent="0.25">
      <c r="A121" s="1">
        <f t="shared" si="4"/>
        <v>39356</v>
      </c>
      <c r="B121" s="37">
        <f>IFERROR(INDEX([1]IC_br_metal!$B:$B,MATCH($A121,[1]IC_br_metal!$A:$A,0)),"")</f>
        <v>125.16</v>
      </c>
      <c r="C121" s="6">
        <f t="shared" si="5"/>
        <v>-4.8719312913278134</v>
      </c>
      <c r="D121" s="2">
        <f>INDEX(Meta!B:B,MATCH($A121,Meta!A:A,0))</f>
        <v>4.5</v>
      </c>
      <c r="E121" s="13">
        <v>0</v>
      </c>
      <c r="F121" s="2">
        <f t="shared" si="6"/>
        <v>-4.8719312913278134</v>
      </c>
      <c r="G121" s="34" t="str">
        <f>IFERROR(INDEX(BRL!$E:$E,MATCH('IC-Br Metal'!$A121,BRL!$A:$A,0)),"")</f>
        <v/>
      </c>
      <c r="H121" s="2" t="str">
        <f t="shared" si="7"/>
        <v/>
      </c>
    </row>
    <row r="122" spans="1:8" x14ac:dyDescent="0.25">
      <c r="A122" s="1">
        <f t="shared" si="4"/>
        <v>39387</v>
      </c>
      <c r="B122" s="37">
        <f>IFERROR(INDEX([1]IC_br_metal!$B:$B,MATCH($A122,[1]IC_br_metal!$A:$A,0)),"")</f>
        <v>119.06</v>
      </c>
      <c r="C122" s="6">
        <f t="shared" si="5"/>
        <v>-8.3589901477832402</v>
      </c>
      <c r="D122" s="2">
        <f>INDEX(Meta!B:B,MATCH($A122,Meta!A:A,0))</f>
        <v>4.5</v>
      </c>
      <c r="E122" s="13">
        <v>0</v>
      </c>
      <c r="F122" s="2">
        <f t="shared" si="6"/>
        <v>-8.3589901477832402</v>
      </c>
      <c r="G122" s="34" t="str">
        <f>IFERROR(INDEX(BRL!$E:$E,MATCH('IC-Br Metal'!$A122,BRL!$A:$A,0)),"")</f>
        <v/>
      </c>
      <c r="H122" s="2" t="str">
        <f t="shared" si="7"/>
        <v/>
      </c>
    </row>
    <row r="123" spans="1:8" x14ac:dyDescent="0.25">
      <c r="A123" s="1">
        <f t="shared" si="4"/>
        <v>39417</v>
      </c>
      <c r="B123" s="37">
        <f>IFERROR(INDEX([1]IC_br_metal!$B:$B,MATCH($A123,[1]IC_br_metal!$A:$A,0)),"")</f>
        <v>112.21</v>
      </c>
      <c r="C123" s="6">
        <f t="shared" si="5"/>
        <v>-9.7772774784916088</v>
      </c>
      <c r="D123" s="2">
        <f>INDEX(Meta!B:B,MATCH($A123,Meta!A:A,0))</f>
        <v>4.5</v>
      </c>
      <c r="E123" s="13">
        <v>0</v>
      </c>
      <c r="F123" s="2">
        <f t="shared" si="6"/>
        <v>-9.7772774784916088</v>
      </c>
      <c r="G123" s="34" t="str">
        <f>IFERROR(INDEX(BRL!$E:$E,MATCH('IC-Br Metal'!$A123,BRL!$A:$A,0)),"")</f>
        <v/>
      </c>
      <c r="H123" s="2" t="str">
        <f t="shared" si="7"/>
        <v/>
      </c>
    </row>
    <row r="124" spans="1:8" x14ac:dyDescent="0.25">
      <c r="A124" s="1">
        <f t="shared" si="4"/>
        <v>39448</v>
      </c>
      <c r="B124" s="37">
        <f>IFERROR(INDEX([1]IC_br_metal!$B:$B,MATCH($A124,[1]IC_br_metal!$A:$A,0)),"")</f>
        <v>114.61</v>
      </c>
      <c r="C124" s="6">
        <f t="shared" si="5"/>
        <v>-8.4292106104186573</v>
      </c>
      <c r="D124" s="2">
        <f>INDEX(Meta!B:B,MATCH($A124,Meta!A:A,0))</f>
        <v>4.5</v>
      </c>
      <c r="E124" s="13">
        <v>0</v>
      </c>
      <c r="F124" s="2">
        <f t="shared" si="6"/>
        <v>-8.4292106104186573</v>
      </c>
      <c r="G124" s="34" t="str">
        <f>IFERROR(INDEX(BRL!$E:$E,MATCH('IC-Br Metal'!$A124,BRL!$A:$A,0)),"")</f>
        <v/>
      </c>
      <c r="H124" s="2" t="str">
        <f t="shared" si="7"/>
        <v/>
      </c>
    </row>
    <row r="125" spans="1:8" x14ac:dyDescent="0.25">
      <c r="A125" s="1">
        <f t="shared" si="4"/>
        <v>39479</v>
      </c>
      <c r="B125" s="37">
        <f>IFERROR(INDEX([1]IC_br_metal!$B:$B,MATCH($A125,[1]IC_br_metal!$A:$A,0)),"")</f>
        <v>121.93</v>
      </c>
      <c r="C125" s="6">
        <f t="shared" si="5"/>
        <v>2.4105493028725</v>
      </c>
      <c r="D125" s="2">
        <f>INDEX(Meta!B:B,MATCH($A125,Meta!A:A,0))</f>
        <v>4.5</v>
      </c>
      <c r="E125" s="13">
        <v>0</v>
      </c>
      <c r="F125" s="2">
        <f t="shared" si="6"/>
        <v>2.4105493028725</v>
      </c>
      <c r="G125" s="34" t="str">
        <f>IFERROR(INDEX(BRL!$E:$E,MATCH('IC-Br Metal'!$A125,BRL!$A:$A,0)),"")</f>
        <v/>
      </c>
      <c r="H125" s="2" t="str">
        <f t="shared" si="7"/>
        <v/>
      </c>
    </row>
    <row r="126" spans="1:8" x14ac:dyDescent="0.25">
      <c r="A126" s="1">
        <f t="shared" si="4"/>
        <v>39508</v>
      </c>
      <c r="B126" s="37">
        <f>IFERROR(INDEX([1]IC_br_metal!$B:$B,MATCH($A126,[1]IC_br_metal!$A:$A,0)),"")</f>
        <v>128.62</v>
      </c>
      <c r="C126" s="6">
        <f t="shared" si="5"/>
        <v>14.624365029854758</v>
      </c>
      <c r="D126" s="2">
        <f>INDEX(Meta!B:B,MATCH($A126,Meta!A:A,0))</f>
        <v>4.5</v>
      </c>
      <c r="E126" s="13">
        <v>0</v>
      </c>
      <c r="F126" s="2">
        <f t="shared" si="6"/>
        <v>14.624365029854758</v>
      </c>
      <c r="G126" s="34" t="str">
        <f>IFERROR(INDEX(BRL!$E:$E,MATCH('IC-Br Metal'!$A126,BRL!$A:$A,0)),"")</f>
        <v/>
      </c>
      <c r="H126" s="2" t="str">
        <f t="shared" si="7"/>
        <v/>
      </c>
    </row>
    <row r="127" spans="1:8" x14ac:dyDescent="0.25">
      <c r="A127" s="1">
        <f t="shared" si="4"/>
        <v>39539</v>
      </c>
      <c r="B127" s="37">
        <f>IFERROR(INDEX([1]IC_br_metal!$B:$B,MATCH($A127,[1]IC_br_metal!$A:$A,0)),"")</f>
        <v>125.72</v>
      </c>
      <c r="C127" s="6">
        <f t="shared" si="5"/>
        <v>9.693744001396043</v>
      </c>
      <c r="D127" s="2">
        <f>INDEX(Meta!B:B,MATCH($A127,Meta!A:A,0))</f>
        <v>4.5</v>
      </c>
      <c r="E127" s="13">
        <v>0</v>
      </c>
      <c r="F127" s="2">
        <f t="shared" si="6"/>
        <v>9.693744001396043</v>
      </c>
      <c r="G127" s="34" t="str">
        <f>IFERROR(INDEX(BRL!$E:$E,MATCH('IC-Br Metal'!$A127,BRL!$A:$A,0)),"")</f>
        <v/>
      </c>
      <c r="H127" s="2" t="str">
        <f t="shared" si="7"/>
        <v/>
      </c>
    </row>
    <row r="128" spans="1:8" x14ac:dyDescent="0.25">
      <c r="A128" s="1">
        <f t="shared" si="4"/>
        <v>39569</v>
      </c>
      <c r="B128" s="37">
        <f>IFERROR(INDEX([1]IC_br_metal!$B:$B,MATCH($A128,[1]IC_br_metal!$A:$A,0)),"")</f>
        <v>120.39</v>
      </c>
      <c r="C128" s="6">
        <f t="shared" si="5"/>
        <v>-1.2630197654391884</v>
      </c>
      <c r="D128" s="2">
        <f>INDEX(Meta!B:B,MATCH($A128,Meta!A:A,0))</f>
        <v>4.5</v>
      </c>
      <c r="E128" s="13">
        <v>0</v>
      </c>
      <c r="F128" s="2">
        <f t="shared" si="6"/>
        <v>-1.2630197654391884</v>
      </c>
      <c r="G128" s="34" t="str">
        <f>IFERROR(INDEX(BRL!$E:$E,MATCH('IC-Br Metal'!$A128,BRL!$A:$A,0)),"")</f>
        <v/>
      </c>
      <c r="H128" s="2" t="str">
        <f t="shared" si="7"/>
        <v/>
      </c>
    </row>
    <row r="129" spans="1:8" x14ac:dyDescent="0.25">
      <c r="A129" s="1">
        <f t="shared" si="4"/>
        <v>39600</v>
      </c>
      <c r="B129" s="37">
        <f>IFERROR(INDEX([1]IC_br_metal!$B:$B,MATCH($A129,[1]IC_br_metal!$A:$A,0)),"")</f>
        <v>112.06</v>
      </c>
      <c r="C129" s="6">
        <f t="shared" si="5"/>
        <v>-12.87513605971078</v>
      </c>
      <c r="D129" s="2">
        <f>INDEX(Meta!B:B,MATCH($A129,Meta!A:A,0))</f>
        <v>4.5</v>
      </c>
      <c r="E129" s="13">
        <v>0</v>
      </c>
      <c r="F129" s="2">
        <f t="shared" si="6"/>
        <v>-12.87513605971078</v>
      </c>
      <c r="G129" s="34" t="str">
        <f>IFERROR(INDEX(BRL!$E:$E,MATCH('IC-Br Metal'!$A129,BRL!$A:$A,0)),"")</f>
        <v/>
      </c>
      <c r="H129" s="2" t="str">
        <f t="shared" si="7"/>
        <v/>
      </c>
    </row>
    <row r="130" spans="1:8" x14ac:dyDescent="0.25">
      <c r="A130" s="1">
        <f t="shared" si="4"/>
        <v>39630</v>
      </c>
      <c r="B130" s="37">
        <f>IFERROR(INDEX([1]IC_br_metal!$B:$B,MATCH($A130,[1]IC_br_metal!$A:$A,0)),"")</f>
        <v>113.02</v>
      </c>
      <c r="C130" s="6">
        <f t="shared" si="5"/>
        <v>-10.101813553929373</v>
      </c>
      <c r="D130" s="2">
        <f>INDEX(Meta!B:B,MATCH($A130,Meta!A:A,0))</f>
        <v>4.5</v>
      </c>
      <c r="E130" s="13">
        <v>0</v>
      </c>
      <c r="F130" s="2">
        <f t="shared" si="6"/>
        <v>-10.101813553929373</v>
      </c>
      <c r="G130" s="34" t="str">
        <f>IFERROR(INDEX(BRL!$E:$E,MATCH('IC-Br Metal'!$A130,BRL!$A:$A,0)),"")</f>
        <v/>
      </c>
      <c r="H130" s="2" t="str">
        <f t="shared" si="7"/>
        <v/>
      </c>
    </row>
    <row r="131" spans="1:8" x14ac:dyDescent="0.25">
      <c r="A131" s="1">
        <f t="shared" si="4"/>
        <v>39661</v>
      </c>
      <c r="B131" s="37">
        <f>IFERROR(INDEX([1]IC_br_metal!$B:$B,MATCH($A131,[1]IC_br_metal!$A:$A,0)),"")</f>
        <v>102.75</v>
      </c>
      <c r="C131" s="6">
        <f t="shared" si="5"/>
        <v>-14.652379765761282</v>
      </c>
      <c r="D131" s="2">
        <f>INDEX(Meta!B:B,MATCH($A131,Meta!A:A,0))</f>
        <v>4.5</v>
      </c>
      <c r="E131" s="13">
        <v>0</v>
      </c>
      <c r="F131" s="2">
        <f t="shared" si="6"/>
        <v>-14.652379765761282</v>
      </c>
      <c r="G131" s="34" t="str">
        <f>IFERROR(INDEX(BRL!$E:$E,MATCH('IC-Br Metal'!$A131,BRL!$A:$A,0)),"")</f>
        <v/>
      </c>
      <c r="H131" s="2" t="str">
        <f t="shared" si="7"/>
        <v/>
      </c>
    </row>
    <row r="132" spans="1:8" x14ac:dyDescent="0.25">
      <c r="A132" s="1">
        <f t="shared" si="4"/>
        <v>39692</v>
      </c>
      <c r="B132" s="37">
        <f>IFERROR(INDEX([1]IC_br_metal!$B:$B,MATCH($A132,[1]IC_br_metal!$A:$A,0)),"")</f>
        <v>105.41</v>
      </c>
      <c r="C132" s="6">
        <f t="shared" si="5"/>
        <v>-5.93432089951812</v>
      </c>
      <c r="D132" s="2">
        <f>INDEX(Meta!B:B,MATCH($A132,Meta!A:A,0))</f>
        <v>4.5</v>
      </c>
      <c r="E132" s="13">
        <v>0</v>
      </c>
      <c r="F132" s="2">
        <f t="shared" si="6"/>
        <v>-5.93432089951812</v>
      </c>
      <c r="G132" s="34" t="str">
        <f>IFERROR(INDEX(BRL!$E:$E,MATCH('IC-Br Metal'!$A132,BRL!$A:$A,0)),"")</f>
        <v/>
      </c>
      <c r="H132" s="2" t="str">
        <f t="shared" si="7"/>
        <v/>
      </c>
    </row>
    <row r="133" spans="1:8" x14ac:dyDescent="0.25">
      <c r="A133" s="1">
        <f t="shared" si="4"/>
        <v>39722</v>
      </c>
      <c r="B133" s="37">
        <f>IFERROR(INDEX([1]IC_br_metal!$B:$B,MATCH($A133,[1]IC_br_metal!$A:$A,0)),"")</f>
        <v>100.62</v>
      </c>
      <c r="C133" s="6">
        <f t="shared" si="5"/>
        <v>-10.971509467350904</v>
      </c>
      <c r="D133" s="2">
        <f>INDEX(Meta!B:B,MATCH($A133,Meta!A:A,0))</f>
        <v>4.5</v>
      </c>
      <c r="E133" s="13">
        <v>0</v>
      </c>
      <c r="F133" s="2">
        <f t="shared" si="6"/>
        <v>-10.971509467350904</v>
      </c>
      <c r="G133" s="34" t="str">
        <f>IFERROR(INDEX(BRL!$E:$E,MATCH('IC-Br Metal'!$A133,BRL!$A:$A,0)),"")</f>
        <v/>
      </c>
      <c r="H133" s="2" t="str">
        <f t="shared" si="7"/>
        <v/>
      </c>
    </row>
    <row r="134" spans="1:8" x14ac:dyDescent="0.25">
      <c r="A134" s="1">
        <f t="shared" ref="A134:A197" si="8">EDATE(A133,1)</f>
        <v>39753</v>
      </c>
      <c r="B134" s="37">
        <f>IFERROR(INDEX([1]IC_br_metal!$B:$B,MATCH($A134,[1]IC_br_metal!$A:$A,0)),"")</f>
        <v>93.74</v>
      </c>
      <c r="C134" s="6">
        <f t="shared" si="5"/>
        <v>-8.7688564476885666</v>
      </c>
      <c r="D134" s="2">
        <f>INDEX(Meta!B:B,MATCH($A134,Meta!A:A,0))</f>
        <v>4.5</v>
      </c>
      <c r="E134" s="13">
        <v>0</v>
      </c>
      <c r="F134" s="2">
        <f t="shared" si="6"/>
        <v>-8.7688564476885666</v>
      </c>
      <c r="G134" s="34" t="str">
        <f>IFERROR(INDEX(BRL!$E:$E,MATCH('IC-Br Metal'!$A134,BRL!$A:$A,0)),"")</f>
        <v/>
      </c>
      <c r="H134" s="2" t="str">
        <f t="shared" si="7"/>
        <v/>
      </c>
    </row>
    <row r="135" spans="1:8" x14ac:dyDescent="0.25">
      <c r="A135" s="1">
        <f t="shared" si="8"/>
        <v>39783</v>
      </c>
      <c r="B135" s="37">
        <f>IFERROR(INDEX([1]IC_br_metal!$B:$B,MATCH($A135,[1]IC_br_metal!$A:$A,0)),"")</f>
        <v>85.55</v>
      </c>
      <c r="C135" s="6">
        <f t="shared" si="5"/>
        <v>-18.840717199506685</v>
      </c>
      <c r="D135" s="2">
        <f>INDEX(Meta!B:B,MATCH($A135,Meta!A:A,0))</f>
        <v>4.5</v>
      </c>
      <c r="E135" s="13">
        <v>0</v>
      </c>
      <c r="F135" s="2">
        <f t="shared" si="6"/>
        <v>-18.840717199506685</v>
      </c>
      <c r="G135" s="34" t="str">
        <f>IFERROR(INDEX(BRL!$E:$E,MATCH('IC-Br Metal'!$A135,BRL!$A:$A,0)),"")</f>
        <v/>
      </c>
      <c r="H135" s="2" t="str">
        <f t="shared" si="7"/>
        <v/>
      </c>
    </row>
    <row r="136" spans="1:8" x14ac:dyDescent="0.25">
      <c r="A136" s="1">
        <f t="shared" si="8"/>
        <v>39814</v>
      </c>
      <c r="B136" s="37">
        <f>IFERROR(INDEX([1]IC_br_metal!$B:$B,MATCH($A136,[1]IC_br_metal!$A:$A,0)),"")</f>
        <v>85.71</v>
      </c>
      <c r="C136" s="6">
        <f t="shared" ref="C136:C199" si="9">IFERROR(100*(B136/B133-1),"")</f>
        <v>-14.818127608825293</v>
      </c>
      <c r="D136" s="2">
        <f>INDEX(Meta!B:B,MATCH($A136,Meta!A:A,0))</f>
        <v>4.5</v>
      </c>
      <c r="E136" s="13">
        <v>0</v>
      </c>
      <c r="F136" s="2">
        <f t="shared" si="6"/>
        <v>-14.818127608825293</v>
      </c>
      <c r="G136" s="34" t="str">
        <f>IFERROR(INDEX(BRL!$E:$E,MATCH('IC-Br Metal'!$A136,BRL!$A:$A,0)),"")</f>
        <v/>
      </c>
      <c r="H136" s="2" t="str">
        <f t="shared" si="7"/>
        <v/>
      </c>
    </row>
    <row r="137" spans="1:8" x14ac:dyDescent="0.25">
      <c r="A137" s="1">
        <f t="shared" si="8"/>
        <v>39845</v>
      </c>
      <c r="B137" s="37">
        <f>IFERROR(INDEX([1]IC_br_metal!$B:$B,MATCH($A137,[1]IC_br_metal!$A:$A,0)),"")</f>
        <v>84.97</v>
      </c>
      <c r="C137" s="6">
        <f t="shared" si="9"/>
        <v>-9.3556646042244456</v>
      </c>
      <c r="D137" s="2">
        <f>INDEX(Meta!B:B,MATCH($A137,Meta!A:A,0))</f>
        <v>4.5</v>
      </c>
      <c r="E137" s="13">
        <v>0</v>
      </c>
      <c r="F137" s="2">
        <f t="shared" si="6"/>
        <v>-9.3556646042244456</v>
      </c>
      <c r="G137" s="34" t="str">
        <f>IFERROR(INDEX(BRL!$E:$E,MATCH('IC-Br Metal'!$A137,BRL!$A:$A,0)),"")</f>
        <v/>
      </c>
      <c r="H137" s="2" t="str">
        <f t="shared" si="7"/>
        <v/>
      </c>
    </row>
    <row r="138" spans="1:8" x14ac:dyDescent="0.25">
      <c r="A138" s="1">
        <f t="shared" si="8"/>
        <v>39873</v>
      </c>
      <c r="B138" s="37">
        <f>IFERROR(INDEX([1]IC_br_metal!$B:$B,MATCH($A138,[1]IC_br_metal!$A:$A,0)),"")</f>
        <v>85.71</v>
      </c>
      <c r="C138" s="6">
        <f t="shared" si="9"/>
        <v>0.18702513150203881</v>
      </c>
      <c r="D138" s="2">
        <f>INDEX(Meta!B:B,MATCH($A138,Meta!A:A,0))</f>
        <v>4.5</v>
      </c>
      <c r="E138" s="13">
        <v>0</v>
      </c>
      <c r="F138" s="2">
        <f t="shared" si="6"/>
        <v>0.18702513150203881</v>
      </c>
      <c r="G138" s="34" t="str">
        <f>IFERROR(INDEX(BRL!$E:$E,MATCH('IC-Br Metal'!$A138,BRL!$A:$A,0)),"")</f>
        <v/>
      </c>
      <c r="H138" s="2" t="str">
        <f t="shared" si="7"/>
        <v/>
      </c>
    </row>
    <row r="139" spans="1:8" x14ac:dyDescent="0.25">
      <c r="A139" s="1">
        <f t="shared" si="8"/>
        <v>39904</v>
      </c>
      <c r="B139" s="37">
        <f>IFERROR(INDEX([1]IC_br_metal!$B:$B,MATCH($A139,[1]IC_br_metal!$A:$A,0)),"")</f>
        <v>88.25</v>
      </c>
      <c r="C139" s="6">
        <f t="shared" si="9"/>
        <v>2.9634815074087051</v>
      </c>
      <c r="D139" s="2">
        <f>INDEX(Meta!B:B,MATCH($A139,Meta!A:A,0))</f>
        <v>4.5</v>
      </c>
      <c r="E139" s="13">
        <v>0</v>
      </c>
      <c r="F139" s="2">
        <f t="shared" si="6"/>
        <v>2.9634815074087051</v>
      </c>
      <c r="G139" s="34" t="str">
        <f>IFERROR(INDEX(BRL!$E:$E,MATCH('IC-Br Metal'!$A139,BRL!$A:$A,0)),"")</f>
        <v/>
      </c>
      <c r="H139" s="2" t="str">
        <f t="shared" si="7"/>
        <v/>
      </c>
    </row>
    <row r="140" spans="1:8" x14ac:dyDescent="0.25">
      <c r="A140" s="1">
        <f t="shared" si="8"/>
        <v>39934</v>
      </c>
      <c r="B140" s="37">
        <f>IFERROR(INDEX([1]IC_br_metal!$B:$B,MATCH($A140,[1]IC_br_metal!$A:$A,0)),"")</f>
        <v>89.61</v>
      </c>
      <c r="C140" s="6">
        <f t="shared" si="9"/>
        <v>5.4607508532423132</v>
      </c>
      <c r="D140" s="2">
        <f>INDEX(Meta!B:B,MATCH($A140,Meta!A:A,0))</f>
        <v>4.5</v>
      </c>
      <c r="E140" s="13">
        <v>0</v>
      </c>
      <c r="F140" s="2">
        <f t="shared" si="6"/>
        <v>5.4607508532423132</v>
      </c>
      <c r="G140" s="34" t="str">
        <f>IFERROR(INDEX(BRL!$E:$E,MATCH('IC-Br Metal'!$A140,BRL!$A:$A,0)),"")</f>
        <v/>
      </c>
      <c r="H140" s="2" t="str">
        <f t="shared" si="7"/>
        <v/>
      </c>
    </row>
    <row r="141" spans="1:8" x14ac:dyDescent="0.25">
      <c r="A141" s="1">
        <f t="shared" si="8"/>
        <v>39965</v>
      </c>
      <c r="B141" s="37">
        <f>IFERROR(INDEX([1]IC_br_metal!$B:$B,MATCH($A141,[1]IC_br_metal!$A:$A,0)),"")</f>
        <v>91.94</v>
      </c>
      <c r="C141" s="6">
        <f t="shared" si="9"/>
        <v>7.2686967681717451</v>
      </c>
      <c r="D141" s="2">
        <f>INDEX(Meta!B:B,MATCH($A141,Meta!A:A,0))</f>
        <v>4.5</v>
      </c>
      <c r="E141" s="13">
        <v>0</v>
      </c>
      <c r="F141" s="2">
        <f t="shared" si="6"/>
        <v>7.2686967681717451</v>
      </c>
      <c r="G141" s="34" t="str">
        <f>IFERROR(INDEX(BRL!$E:$E,MATCH('IC-Br Metal'!$A141,BRL!$A:$A,0)),"")</f>
        <v/>
      </c>
      <c r="H141" s="2" t="str">
        <f t="shared" si="7"/>
        <v/>
      </c>
    </row>
    <row r="142" spans="1:8" x14ac:dyDescent="0.25">
      <c r="A142" s="1">
        <f t="shared" si="8"/>
        <v>39995</v>
      </c>
      <c r="B142" s="37">
        <f>IFERROR(INDEX([1]IC_br_metal!$B:$B,MATCH($A142,[1]IC_br_metal!$A:$A,0)),"")</f>
        <v>90.62</v>
      </c>
      <c r="C142" s="6">
        <f t="shared" si="9"/>
        <v>2.6855524079320237</v>
      </c>
      <c r="D142" s="2">
        <f>INDEX(Meta!B:B,MATCH($A142,Meta!A:A,0))</f>
        <v>4.5</v>
      </c>
      <c r="E142" s="13">
        <v>0</v>
      </c>
      <c r="F142" s="2">
        <f t="shared" si="6"/>
        <v>2.6855524079320237</v>
      </c>
      <c r="G142" s="34" t="str">
        <f>IFERROR(INDEX(BRL!$E:$E,MATCH('IC-Br Metal'!$A142,BRL!$A:$A,0)),"")</f>
        <v/>
      </c>
      <c r="H142" s="2" t="str">
        <f t="shared" si="7"/>
        <v/>
      </c>
    </row>
    <row r="143" spans="1:8" x14ac:dyDescent="0.25">
      <c r="A143" s="1">
        <f t="shared" si="8"/>
        <v>40026</v>
      </c>
      <c r="B143" s="37">
        <f>IFERROR(INDEX([1]IC_br_metal!$B:$B,MATCH($A143,[1]IC_br_metal!$A:$A,0)),"")</f>
        <v>97.36</v>
      </c>
      <c r="C143" s="6">
        <f t="shared" si="9"/>
        <v>8.6485883271956165</v>
      </c>
      <c r="D143" s="2">
        <f>INDEX(Meta!B:B,MATCH($A143,Meta!A:A,0))</f>
        <v>4.5</v>
      </c>
      <c r="E143" s="13">
        <v>0</v>
      </c>
      <c r="F143" s="2">
        <f t="shared" si="6"/>
        <v>8.6485883271956165</v>
      </c>
      <c r="G143" s="34" t="str">
        <f>IFERROR(INDEX(BRL!$E:$E,MATCH('IC-Br Metal'!$A143,BRL!$A:$A,0)),"")</f>
        <v/>
      </c>
      <c r="H143" s="2" t="str">
        <f t="shared" si="7"/>
        <v/>
      </c>
    </row>
    <row r="144" spans="1:8" x14ac:dyDescent="0.25">
      <c r="A144" s="1">
        <f t="shared" si="8"/>
        <v>40057</v>
      </c>
      <c r="B144" s="37">
        <f>IFERROR(INDEX([1]IC_br_metal!$B:$B,MATCH($A144,[1]IC_br_metal!$A:$A,0)),"")</f>
        <v>97.51</v>
      </c>
      <c r="C144" s="6">
        <f t="shared" si="9"/>
        <v>6.0582988905808266</v>
      </c>
      <c r="D144" s="2">
        <f>INDEX(Meta!B:B,MATCH($A144,Meta!A:A,0))</f>
        <v>4.5</v>
      </c>
      <c r="E144" s="13">
        <v>0</v>
      </c>
      <c r="F144" s="2">
        <f t="shared" si="6"/>
        <v>6.0582988905808266</v>
      </c>
      <c r="G144" s="34" t="str">
        <f>IFERROR(INDEX(BRL!$E:$E,MATCH('IC-Br Metal'!$A144,BRL!$A:$A,0)),"")</f>
        <v/>
      </c>
      <c r="H144" s="2" t="str">
        <f t="shared" si="7"/>
        <v/>
      </c>
    </row>
    <row r="145" spans="1:8" x14ac:dyDescent="0.25">
      <c r="A145" s="1">
        <f t="shared" si="8"/>
        <v>40087</v>
      </c>
      <c r="B145" s="37">
        <f>IFERROR(INDEX([1]IC_br_metal!$B:$B,MATCH($A145,[1]IC_br_metal!$A:$A,0)),"")</f>
        <v>96.39</v>
      </c>
      <c r="C145" s="6">
        <f t="shared" si="9"/>
        <v>6.3672478481571426</v>
      </c>
      <c r="D145" s="2">
        <f>INDEX(Meta!B:B,MATCH($A145,Meta!A:A,0))</f>
        <v>4.5</v>
      </c>
      <c r="E145" s="13">
        <v>0</v>
      </c>
      <c r="F145" s="2">
        <f t="shared" si="6"/>
        <v>6.3672478481571426</v>
      </c>
      <c r="G145" s="34" t="str">
        <f>IFERROR(INDEX(BRL!$E:$E,MATCH('IC-Br Metal'!$A145,BRL!$A:$A,0)),"")</f>
        <v/>
      </c>
      <c r="H145" s="2" t="str">
        <f t="shared" si="7"/>
        <v/>
      </c>
    </row>
    <row r="146" spans="1:8" x14ac:dyDescent="0.25">
      <c r="A146" s="1">
        <f t="shared" si="8"/>
        <v>40118</v>
      </c>
      <c r="B146" s="37">
        <f>IFERROR(INDEX([1]IC_br_metal!$B:$B,MATCH($A146,[1]IC_br_metal!$A:$A,0)),"")</f>
        <v>99.04</v>
      </c>
      <c r="C146" s="6">
        <f t="shared" si="9"/>
        <v>1.7255546425636981</v>
      </c>
      <c r="D146" s="2">
        <f>INDEX(Meta!B:B,MATCH($A146,Meta!A:A,0))</f>
        <v>4.5</v>
      </c>
      <c r="E146" s="13">
        <v>0</v>
      </c>
      <c r="F146" s="2">
        <f t="shared" si="6"/>
        <v>1.7255546425636981</v>
      </c>
      <c r="G146" s="34" t="str">
        <f>IFERROR(INDEX(BRL!$E:$E,MATCH('IC-Br Metal'!$A146,BRL!$A:$A,0)),"")</f>
        <v/>
      </c>
      <c r="H146" s="2" t="str">
        <f t="shared" si="7"/>
        <v/>
      </c>
    </row>
    <row r="147" spans="1:8" x14ac:dyDescent="0.25">
      <c r="A147" s="1">
        <f t="shared" si="8"/>
        <v>40148</v>
      </c>
      <c r="B147" s="37">
        <f>IFERROR(INDEX([1]IC_br_metal!$B:$B,MATCH($A147,[1]IC_br_metal!$A:$A,0)),"")</f>
        <v>105.85</v>
      </c>
      <c r="C147" s="6">
        <f t="shared" si="9"/>
        <v>8.5529689262639597</v>
      </c>
      <c r="D147" s="2">
        <f>INDEX(Meta!B:B,MATCH($A147,Meta!A:A,0))</f>
        <v>4.5</v>
      </c>
      <c r="E147" s="13">
        <v>0</v>
      </c>
      <c r="F147" s="2">
        <f t="shared" ref="F147:F210" si="10">IFERROR(C147-E147,"")</f>
        <v>8.5529689262639597</v>
      </c>
      <c r="G147" s="34" t="str">
        <f>IFERROR(INDEX(BRL!$E:$E,MATCH('IC-Br Metal'!$A147,BRL!$A:$A,0)),"")</f>
        <v/>
      </c>
      <c r="H147" s="2" t="str">
        <f t="shared" ref="H147:H210" si="11">IFERROR(F147-G147,"")</f>
        <v/>
      </c>
    </row>
    <row r="148" spans="1:8" x14ac:dyDescent="0.25">
      <c r="A148" s="1">
        <f t="shared" si="8"/>
        <v>40179</v>
      </c>
      <c r="B148" s="37">
        <f>IFERROR(INDEX([1]IC_br_metal!$B:$B,MATCH($A148,[1]IC_br_metal!$A:$A,0)),"")</f>
        <v>112.73</v>
      </c>
      <c r="C148" s="6">
        <f t="shared" si="9"/>
        <v>16.951965971573824</v>
      </c>
      <c r="D148" s="2">
        <f>INDEX(Meta!B:B,MATCH($A148,Meta!A:A,0))</f>
        <v>4.5</v>
      </c>
      <c r="E148" s="13">
        <v>0</v>
      </c>
      <c r="F148" s="2">
        <f t="shared" si="10"/>
        <v>16.951965971573824</v>
      </c>
      <c r="G148" s="34" t="str">
        <f>IFERROR(INDEX(BRL!$E:$E,MATCH('IC-Br Metal'!$A148,BRL!$A:$A,0)),"")</f>
        <v/>
      </c>
      <c r="H148" s="2" t="str">
        <f t="shared" si="11"/>
        <v/>
      </c>
    </row>
    <row r="149" spans="1:8" x14ac:dyDescent="0.25">
      <c r="A149" s="1">
        <f t="shared" si="8"/>
        <v>40210</v>
      </c>
      <c r="B149" s="37">
        <f>IFERROR(INDEX([1]IC_br_metal!$B:$B,MATCH($A149,[1]IC_br_metal!$A:$A,0)),"")</f>
        <v>107.98</v>
      </c>
      <c r="C149" s="6">
        <f t="shared" si="9"/>
        <v>9.0266558966074264</v>
      </c>
      <c r="D149" s="2">
        <f>INDEX(Meta!B:B,MATCH($A149,Meta!A:A,0))</f>
        <v>4.5</v>
      </c>
      <c r="E149" s="13">
        <v>0</v>
      </c>
      <c r="F149" s="2">
        <f t="shared" si="10"/>
        <v>9.0266558966074264</v>
      </c>
      <c r="G149" s="34" t="str">
        <f>IFERROR(INDEX(BRL!$E:$E,MATCH('IC-Br Metal'!$A149,BRL!$A:$A,0)),"")</f>
        <v/>
      </c>
      <c r="H149" s="2" t="str">
        <f t="shared" si="11"/>
        <v/>
      </c>
    </row>
    <row r="150" spans="1:8" x14ac:dyDescent="0.25">
      <c r="A150" s="1">
        <f t="shared" si="8"/>
        <v>40238</v>
      </c>
      <c r="B150" s="37">
        <f>IFERROR(INDEX([1]IC_br_metal!$B:$B,MATCH($A150,[1]IC_br_metal!$A:$A,0)),"")</f>
        <v>112.22</v>
      </c>
      <c r="C150" s="6">
        <f t="shared" si="9"/>
        <v>6.0179499291450167</v>
      </c>
      <c r="D150" s="2">
        <f>INDEX(Meta!B:B,MATCH($A150,Meta!A:A,0))</f>
        <v>4.5</v>
      </c>
      <c r="E150" s="13">
        <v>0</v>
      </c>
      <c r="F150" s="2">
        <f t="shared" si="10"/>
        <v>6.0179499291450167</v>
      </c>
      <c r="G150" s="34" t="str">
        <f>IFERROR(INDEX(BRL!$E:$E,MATCH('IC-Br Metal'!$A150,BRL!$A:$A,0)),"")</f>
        <v/>
      </c>
      <c r="H150" s="2" t="str">
        <f t="shared" si="11"/>
        <v/>
      </c>
    </row>
    <row r="151" spans="1:8" x14ac:dyDescent="0.25">
      <c r="A151" s="1">
        <f t="shared" si="8"/>
        <v>40269</v>
      </c>
      <c r="B151" s="37">
        <f>IFERROR(INDEX([1]IC_br_metal!$B:$B,MATCH($A151,[1]IC_br_metal!$A:$A,0)),"")</f>
        <v>117.25</v>
      </c>
      <c r="C151" s="6">
        <f t="shared" si="9"/>
        <v>4.0095804133770896</v>
      </c>
      <c r="D151" s="2">
        <f>INDEX(Meta!B:B,MATCH($A151,Meta!A:A,0))</f>
        <v>4.5</v>
      </c>
      <c r="E151" s="13">
        <v>0</v>
      </c>
      <c r="F151" s="2">
        <f t="shared" si="10"/>
        <v>4.0095804133770896</v>
      </c>
      <c r="G151" s="34" t="str">
        <f>IFERROR(INDEX(BRL!$E:$E,MATCH('IC-Br Metal'!$A151,BRL!$A:$A,0)),"")</f>
        <v/>
      </c>
      <c r="H151" s="2" t="str">
        <f t="shared" si="11"/>
        <v/>
      </c>
    </row>
    <row r="152" spans="1:8" x14ac:dyDescent="0.25">
      <c r="A152" s="1">
        <f t="shared" si="8"/>
        <v>40299</v>
      </c>
      <c r="B152" s="37">
        <f>IFERROR(INDEX([1]IC_br_metal!$B:$B,MATCH($A152,[1]IC_br_metal!$A:$A,0)),"")</f>
        <v>109.69</v>
      </c>
      <c r="C152" s="6">
        <f t="shared" si="9"/>
        <v>1.5836265975180508</v>
      </c>
      <c r="D152" s="2">
        <f>INDEX(Meta!B:B,MATCH($A152,Meta!A:A,0))</f>
        <v>4.5</v>
      </c>
      <c r="E152" s="13">
        <v>0</v>
      </c>
      <c r="F152" s="2">
        <f t="shared" si="10"/>
        <v>1.5836265975180508</v>
      </c>
      <c r="G152" s="34" t="str">
        <f>IFERROR(INDEX(BRL!$E:$E,MATCH('IC-Br Metal'!$A152,BRL!$A:$A,0)),"")</f>
        <v/>
      </c>
      <c r="H152" s="2" t="str">
        <f t="shared" si="11"/>
        <v/>
      </c>
    </row>
    <row r="153" spans="1:8" x14ac:dyDescent="0.25">
      <c r="A153" s="1">
        <f t="shared" si="8"/>
        <v>40330</v>
      </c>
      <c r="B153" s="37">
        <f>IFERROR(INDEX([1]IC_br_metal!$B:$B,MATCH($A153,[1]IC_br_metal!$A:$A,0)),"")</f>
        <v>103.21</v>
      </c>
      <c r="C153" s="6">
        <f t="shared" si="9"/>
        <v>-8.0288718588486958</v>
      </c>
      <c r="D153" s="2">
        <f>INDEX(Meta!B:B,MATCH($A153,Meta!A:A,0))</f>
        <v>4.5</v>
      </c>
      <c r="E153" s="13">
        <v>0</v>
      </c>
      <c r="F153" s="2">
        <f t="shared" si="10"/>
        <v>-8.0288718588486958</v>
      </c>
      <c r="G153" s="34" t="str">
        <f>IFERROR(INDEX(BRL!$E:$E,MATCH('IC-Br Metal'!$A153,BRL!$A:$A,0)),"")</f>
        <v/>
      </c>
      <c r="H153" s="2" t="str">
        <f t="shared" si="11"/>
        <v/>
      </c>
    </row>
    <row r="154" spans="1:8" x14ac:dyDescent="0.25">
      <c r="A154" s="1">
        <f t="shared" si="8"/>
        <v>40360</v>
      </c>
      <c r="B154" s="37">
        <f>IFERROR(INDEX([1]IC_br_metal!$B:$B,MATCH($A154,[1]IC_br_metal!$A:$A,0)),"")</f>
        <v>103.83</v>
      </c>
      <c r="C154" s="6">
        <f t="shared" si="9"/>
        <v>-11.445628997867807</v>
      </c>
      <c r="D154" s="2">
        <f>INDEX(Meta!B:B,MATCH($A154,Meta!A:A,0))</f>
        <v>4.5</v>
      </c>
      <c r="E154" s="13">
        <v>0</v>
      </c>
      <c r="F154" s="2">
        <f t="shared" si="10"/>
        <v>-11.445628997867807</v>
      </c>
      <c r="G154" s="34" t="str">
        <f>IFERROR(INDEX(BRL!$E:$E,MATCH('IC-Br Metal'!$A154,BRL!$A:$A,0)),"")</f>
        <v/>
      </c>
      <c r="H154" s="2" t="str">
        <f t="shared" si="11"/>
        <v/>
      </c>
    </row>
    <row r="155" spans="1:8" x14ac:dyDescent="0.25">
      <c r="A155" s="1">
        <f t="shared" si="8"/>
        <v>40391</v>
      </c>
      <c r="B155" s="37">
        <f>IFERROR(INDEX([1]IC_br_metal!$B:$B,MATCH($A155,[1]IC_br_metal!$A:$A,0)),"")</f>
        <v>112.92</v>
      </c>
      <c r="C155" s="6">
        <f t="shared" si="9"/>
        <v>2.9446622299206915</v>
      </c>
      <c r="D155" s="2">
        <f>INDEX(Meta!B:B,MATCH($A155,Meta!A:A,0))</f>
        <v>4.5</v>
      </c>
      <c r="E155" s="13">
        <v>0</v>
      </c>
      <c r="F155" s="2">
        <f t="shared" si="10"/>
        <v>2.9446622299206915</v>
      </c>
      <c r="G155" s="34" t="str">
        <f>IFERROR(INDEX(BRL!$E:$E,MATCH('IC-Br Metal'!$A155,BRL!$A:$A,0)),"")</f>
        <v/>
      </c>
      <c r="H155" s="2" t="str">
        <f t="shared" si="11"/>
        <v/>
      </c>
    </row>
    <row r="156" spans="1:8" x14ac:dyDescent="0.25">
      <c r="A156" s="1">
        <f t="shared" si="8"/>
        <v>40422</v>
      </c>
      <c r="B156" s="37">
        <f>IFERROR(INDEX([1]IC_br_metal!$B:$B,MATCH($A156,[1]IC_br_metal!$A:$A,0)),"")</f>
        <v>117.27</v>
      </c>
      <c r="C156" s="6">
        <f t="shared" si="9"/>
        <v>13.622710977618446</v>
      </c>
      <c r="D156" s="2">
        <f>INDEX(Meta!B:B,MATCH($A156,Meta!A:A,0))</f>
        <v>4.5</v>
      </c>
      <c r="E156" s="13">
        <v>0</v>
      </c>
      <c r="F156" s="2">
        <f t="shared" si="10"/>
        <v>13.622710977618446</v>
      </c>
      <c r="G156" s="34" t="str">
        <f>IFERROR(INDEX(BRL!$E:$E,MATCH('IC-Br Metal'!$A156,BRL!$A:$A,0)),"")</f>
        <v/>
      </c>
      <c r="H156" s="2" t="str">
        <f t="shared" si="11"/>
        <v/>
      </c>
    </row>
    <row r="157" spans="1:8" x14ac:dyDescent="0.25">
      <c r="A157" s="1">
        <f t="shared" si="8"/>
        <v>40452</v>
      </c>
      <c r="B157" s="37">
        <f>IFERROR(INDEX([1]IC_br_metal!$B:$B,MATCH($A157,[1]IC_br_metal!$A:$A,0)),"")</f>
        <v>126.86</v>
      </c>
      <c r="C157" s="6">
        <f t="shared" si="9"/>
        <v>22.180487335066946</v>
      </c>
      <c r="D157" s="2">
        <f>INDEX(Meta!B:B,MATCH($A157,Meta!A:A,0))</f>
        <v>4.5</v>
      </c>
      <c r="E157" s="13">
        <v>0</v>
      </c>
      <c r="F157" s="2">
        <f t="shared" si="10"/>
        <v>22.180487335066946</v>
      </c>
      <c r="G157" s="34" t="str">
        <f>IFERROR(INDEX(BRL!$E:$E,MATCH('IC-Br Metal'!$A157,BRL!$A:$A,0)),"")</f>
        <v/>
      </c>
      <c r="H157" s="2" t="str">
        <f t="shared" si="11"/>
        <v/>
      </c>
    </row>
    <row r="158" spans="1:8" x14ac:dyDescent="0.25">
      <c r="A158" s="1">
        <f t="shared" si="8"/>
        <v>40483</v>
      </c>
      <c r="B158" s="37">
        <f>IFERROR(INDEX([1]IC_br_metal!$B:$B,MATCH($A158,[1]IC_br_metal!$A:$A,0)),"")</f>
        <v>129.61000000000001</v>
      </c>
      <c r="C158" s="6">
        <f t="shared" si="9"/>
        <v>14.780375487070497</v>
      </c>
      <c r="D158" s="2">
        <f>INDEX(Meta!B:B,MATCH($A158,Meta!A:A,0))</f>
        <v>4.5</v>
      </c>
      <c r="E158" s="13">
        <v>0</v>
      </c>
      <c r="F158" s="2">
        <f t="shared" si="10"/>
        <v>14.780375487070497</v>
      </c>
      <c r="G158" s="34" t="str">
        <f>IFERROR(INDEX(BRL!$E:$E,MATCH('IC-Br Metal'!$A158,BRL!$A:$A,0)),"")</f>
        <v/>
      </c>
      <c r="H158" s="2" t="str">
        <f t="shared" si="11"/>
        <v/>
      </c>
    </row>
    <row r="159" spans="1:8" x14ac:dyDescent="0.25">
      <c r="A159" s="1">
        <f t="shared" si="8"/>
        <v>40513</v>
      </c>
      <c r="B159" s="37">
        <f>IFERROR(INDEX([1]IC_br_metal!$B:$B,MATCH($A159,[1]IC_br_metal!$A:$A,0)),"")</f>
        <v>133.34</v>
      </c>
      <c r="C159" s="6">
        <f t="shared" si="9"/>
        <v>13.703419459367282</v>
      </c>
      <c r="D159" s="2">
        <f>INDEX(Meta!B:B,MATCH($A159,Meta!A:A,0))</f>
        <v>4.5</v>
      </c>
      <c r="E159" s="13">
        <v>0</v>
      </c>
      <c r="F159" s="2">
        <f t="shared" si="10"/>
        <v>13.703419459367282</v>
      </c>
      <c r="G159" s="34" t="str">
        <f>IFERROR(INDEX(BRL!$E:$E,MATCH('IC-Br Metal'!$A159,BRL!$A:$A,0)),"")</f>
        <v/>
      </c>
      <c r="H159" s="2" t="str">
        <f t="shared" si="11"/>
        <v/>
      </c>
    </row>
    <row r="160" spans="1:8" x14ac:dyDescent="0.25">
      <c r="A160" s="1">
        <f t="shared" si="8"/>
        <v>40544</v>
      </c>
      <c r="B160" s="37">
        <f>IFERROR(INDEX([1]IC_br_metal!$B:$B,MATCH($A160,[1]IC_br_metal!$A:$A,0)),"")</f>
        <v>136.22999999999999</v>
      </c>
      <c r="C160" s="6">
        <f t="shared" si="9"/>
        <v>7.3860949077723337</v>
      </c>
      <c r="D160" s="2">
        <f>INDEX(Meta!B:B,MATCH($A160,Meta!A:A,0))</f>
        <v>4.5</v>
      </c>
      <c r="E160" s="13">
        <v>0</v>
      </c>
      <c r="F160" s="2">
        <f t="shared" si="10"/>
        <v>7.3860949077723337</v>
      </c>
      <c r="G160" s="34" t="str">
        <f>IFERROR(INDEX(BRL!$E:$E,MATCH('IC-Br Metal'!$A160,BRL!$A:$A,0)),"")</f>
        <v/>
      </c>
      <c r="H160" s="2" t="str">
        <f t="shared" si="11"/>
        <v/>
      </c>
    </row>
    <row r="161" spans="1:8" x14ac:dyDescent="0.25">
      <c r="A161" s="1">
        <f t="shared" si="8"/>
        <v>40575</v>
      </c>
      <c r="B161" s="37">
        <f>IFERROR(INDEX([1]IC_br_metal!$B:$B,MATCH($A161,[1]IC_br_metal!$A:$A,0)),"")</f>
        <v>145.49</v>
      </c>
      <c r="C161" s="6">
        <f t="shared" si="9"/>
        <v>12.25214103850012</v>
      </c>
      <c r="D161" s="2">
        <f>INDEX(Meta!B:B,MATCH($A161,Meta!A:A,0))</f>
        <v>4.5</v>
      </c>
      <c r="E161" s="13">
        <v>0</v>
      </c>
      <c r="F161" s="2">
        <f t="shared" si="10"/>
        <v>12.25214103850012</v>
      </c>
      <c r="G161" s="34" t="str">
        <f>IFERROR(INDEX(BRL!$E:$E,MATCH('IC-Br Metal'!$A161,BRL!$A:$A,0)),"")</f>
        <v/>
      </c>
      <c r="H161" s="2" t="str">
        <f t="shared" si="11"/>
        <v/>
      </c>
    </row>
    <row r="162" spans="1:8" x14ac:dyDescent="0.25">
      <c r="A162" s="1">
        <f t="shared" si="8"/>
        <v>40603</v>
      </c>
      <c r="B162" s="37">
        <f>IFERROR(INDEX([1]IC_br_metal!$B:$B,MATCH($A162,[1]IC_br_metal!$A:$A,0)),"")</f>
        <v>144.9</v>
      </c>
      <c r="C162" s="6">
        <f t="shared" si="9"/>
        <v>8.6695665216739215</v>
      </c>
      <c r="D162" s="2">
        <f>INDEX(Meta!B:B,MATCH($A162,Meta!A:A,0))</f>
        <v>4.5</v>
      </c>
      <c r="E162" s="13">
        <v>0</v>
      </c>
      <c r="F162" s="2">
        <f t="shared" si="10"/>
        <v>8.6695665216739215</v>
      </c>
      <c r="G162" s="34" t="str">
        <f>IFERROR(INDEX(BRL!$E:$E,MATCH('IC-Br Metal'!$A162,BRL!$A:$A,0)),"")</f>
        <v/>
      </c>
      <c r="H162" s="2" t="str">
        <f t="shared" si="11"/>
        <v/>
      </c>
    </row>
    <row r="163" spans="1:8" x14ac:dyDescent="0.25">
      <c r="A163" s="1">
        <f t="shared" si="8"/>
        <v>40634</v>
      </c>
      <c r="B163" s="37">
        <f>IFERROR(INDEX([1]IC_br_metal!$B:$B,MATCH($A163,[1]IC_br_metal!$A:$A,0)),"")</f>
        <v>146.72999999999999</v>
      </c>
      <c r="C163" s="6">
        <f t="shared" si="9"/>
        <v>7.7075534023342884</v>
      </c>
      <c r="D163" s="2">
        <f>INDEX(Meta!B:B,MATCH($A163,Meta!A:A,0))</f>
        <v>4.5</v>
      </c>
      <c r="E163" s="13">
        <v>0</v>
      </c>
      <c r="F163" s="2">
        <f t="shared" si="10"/>
        <v>7.7075534023342884</v>
      </c>
      <c r="G163" s="34" t="str">
        <f>IFERROR(INDEX(BRL!$E:$E,MATCH('IC-Br Metal'!$A163,BRL!$A:$A,0)),"")</f>
        <v/>
      </c>
      <c r="H163" s="2" t="str">
        <f t="shared" si="11"/>
        <v/>
      </c>
    </row>
    <row r="164" spans="1:8" x14ac:dyDescent="0.25">
      <c r="A164" s="1">
        <f t="shared" si="8"/>
        <v>40664</v>
      </c>
      <c r="B164" s="37">
        <f>IFERROR(INDEX([1]IC_br_metal!$B:$B,MATCH($A164,[1]IC_br_metal!$A:$A,0)),"")</f>
        <v>136.49</v>
      </c>
      <c r="C164" s="6">
        <f t="shared" si="9"/>
        <v>-6.1859921644099263</v>
      </c>
      <c r="D164" s="2">
        <f>INDEX(Meta!B:B,MATCH($A164,Meta!A:A,0))</f>
        <v>4.5</v>
      </c>
      <c r="E164" s="13">
        <v>0</v>
      </c>
      <c r="F164" s="2">
        <f t="shared" si="10"/>
        <v>-6.1859921644099263</v>
      </c>
      <c r="G164" s="34" t="str">
        <f>IFERROR(INDEX(BRL!$E:$E,MATCH('IC-Br Metal'!$A164,BRL!$A:$A,0)),"")</f>
        <v/>
      </c>
      <c r="H164" s="2" t="str">
        <f t="shared" si="11"/>
        <v/>
      </c>
    </row>
    <row r="165" spans="1:8" x14ac:dyDescent="0.25">
      <c r="A165" s="1">
        <f t="shared" si="8"/>
        <v>40695</v>
      </c>
      <c r="B165" s="37">
        <f>IFERROR(INDEX([1]IC_br_metal!$B:$B,MATCH($A165,[1]IC_br_metal!$A:$A,0)),"")</f>
        <v>129.76</v>
      </c>
      <c r="C165" s="6">
        <f t="shared" si="9"/>
        <v>-10.448585231193942</v>
      </c>
      <c r="D165" s="2">
        <f>INDEX(Meta!B:B,MATCH($A165,Meta!A:A,0))</f>
        <v>4.5</v>
      </c>
      <c r="E165" s="13">
        <v>0</v>
      </c>
      <c r="F165" s="2">
        <f t="shared" si="10"/>
        <v>-10.448585231193942</v>
      </c>
      <c r="G165" s="34" t="str">
        <f>IFERROR(INDEX(BRL!$E:$E,MATCH('IC-Br Metal'!$A165,BRL!$A:$A,0)),"")</f>
        <v/>
      </c>
      <c r="H165" s="2" t="str">
        <f t="shared" si="11"/>
        <v/>
      </c>
    </row>
    <row r="166" spans="1:8" x14ac:dyDescent="0.25">
      <c r="A166" s="1">
        <f t="shared" si="8"/>
        <v>40725</v>
      </c>
      <c r="B166" s="37">
        <f>IFERROR(INDEX([1]IC_br_metal!$B:$B,MATCH($A166,[1]IC_br_metal!$A:$A,0)),"")</f>
        <v>134.04</v>
      </c>
      <c r="C166" s="6">
        <f t="shared" si="9"/>
        <v>-8.6485381312614962</v>
      </c>
      <c r="D166" s="2">
        <f>INDEX(Meta!B:B,MATCH($A166,Meta!A:A,0))</f>
        <v>4.5</v>
      </c>
      <c r="E166" s="13">
        <v>0</v>
      </c>
      <c r="F166" s="2">
        <f t="shared" si="10"/>
        <v>-8.6485381312614962</v>
      </c>
      <c r="G166" s="34" t="str">
        <f>IFERROR(INDEX(BRL!$E:$E,MATCH('IC-Br Metal'!$A166,BRL!$A:$A,0)),"")</f>
        <v/>
      </c>
      <c r="H166" s="2" t="str">
        <f t="shared" si="11"/>
        <v/>
      </c>
    </row>
    <row r="167" spans="1:8" x14ac:dyDescent="0.25">
      <c r="A167" s="1">
        <f t="shared" si="8"/>
        <v>40756</v>
      </c>
      <c r="B167" s="37">
        <f>IFERROR(INDEX([1]IC_br_metal!$B:$B,MATCH($A167,[1]IC_br_metal!$A:$A,0)),"")</f>
        <v>129.28</v>
      </c>
      <c r="C167" s="6">
        <f t="shared" si="9"/>
        <v>-5.2824382738662194</v>
      </c>
      <c r="D167" s="2">
        <f>INDEX(Meta!B:B,MATCH($A167,Meta!A:A,0))</f>
        <v>4.5</v>
      </c>
      <c r="E167" s="13">
        <v>0</v>
      </c>
      <c r="F167" s="2">
        <f t="shared" si="10"/>
        <v>-5.2824382738662194</v>
      </c>
      <c r="G167" s="34" t="str">
        <f>IFERROR(INDEX(BRL!$E:$E,MATCH('IC-Br Metal'!$A167,BRL!$A:$A,0)),"")</f>
        <v/>
      </c>
      <c r="H167" s="2" t="str">
        <f t="shared" si="11"/>
        <v/>
      </c>
    </row>
    <row r="168" spans="1:8" x14ac:dyDescent="0.25">
      <c r="A168" s="1">
        <f t="shared" si="8"/>
        <v>40787</v>
      </c>
      <c r="B168" s="37">
        <f>IFERROR(INDEX([1]IC_br_metal!$B:$B,MATCH($A168,[1]IC_br_metal!$A:$A,0)),"")</f>
        <v>133.91</v>
      </c>
      <c r="C168" s="6">
        <f t="shared" si="9"/>
        <v>3.1982120838470962</v>
      </c>
      <c r="D168" s="2">
        <f>INDEX(Meta!B:B,MATCH($A168,Meta!A:A,0))</f>
        <v>4.5</v>
      </c>
      <c r="E168" s="13">
        <v>0</v>
      </c>
      <c r="F168" s="2">
        <f t="shared" si="10"/>
        <v>3.1982120838470962</v>
      </c>
      <c r="G168" s="34" t="str">
        <f>IFERROR(INDEX(BRL!$E:$E,MATCH('IC-Br Metal'!$A168,BRL!$A:$A,0)),"")</f>
        <v/>
      </c>
      <c r="H168" s="2" t="str">
        <f t="shared" si="11"/>
        <v/>
      </c>
    </row>
    <row r="169" spans="1:8" x14ac:dyDescent="0.25">
      <c r="A169" s="1">
        <f t="shared" si="8"/>
        <v>40817</v>
      </c>
      <c r="B169" s="37">
        <f>IFERROR(INDEX([1]IC_br_metal!$B:$B,MATCH($A169,[1]IC_br_metal!$A:$A,0)),"")</f>
        <v>124.93</v>
      </c>
      <c r="C169" s="6">
        <f t="shared" si="9"/>
        <v>-6.7964786630856366</v>
      </c>
      <c r="D169" s="2">
        <f>INDEX(Meta!B:B,MATCH($A169,Meta!A:A,0))</f>
        <v>4.5</v>
      </c>
      <c r="E169" s="13">
        <v>0</v>
      </c>
      <c r="F169" s="2">
        <f t="shared" si="10"/>
        <v>-6.7964786630856366</v>
      </c>
      <c r="G169" s="34" t="str">
        <f>IFERROR(INDEX(BRL!$E:$E,MATCH('IC-Br Metal'!$A169,BRL!$A:$A,0)),"")</f>
        <v/>
      </c>
      <c r="H169" s="2" t="str">
        <f t="shared" si="11"/>
        <v/>
      </c>
    </row>
    <row r="170" spans="1:8" x14ac:dyDescent="0.25">
      <c r="A170" s="1">
        <f t="shared" si="8"/>
        <v>40848</v>
      </c>
      <c r="B170" s="37">
        <f>IFERROR(INDEX([1]IC_br_metal!$B:$B,MATCH($A170,[1]IC_br_metal!$A:$A,0)),"")</f>
        <v>125.33</v>
      </c>
      <c r="C170" s="6">
        <f t="shared" si="9"/>
        <v>-3.05538366336634</v>
      </c>
      <c r="D170" s="2">
        <f>INDEX(Meta!B:B,MATCH($A170,Meta!A:A,0))</f>
        <v>4.5</v>
      </c>
      <c r="E170" s="13">
        <v>0</v>
      </c>
      <c r="F170" s="2">
        <f t="shared" si="10"/>
        <v>-3.05538366336634</v>
      </c>
      <c r="G170" s="34" t="str">
        <f>IFERROR(INDEX(BRL!$E:$E,MATCH('IC-Br Metal'!$A170,BRL!$A:$A,0)),"")</f>
        <v/>
      </c>
      <c r="H170" s="2" t="str">
        <f t="shared" si="11"/>
        <v/>
      </c>
    </row>
    <row r="171" spans="1:8" x14ac:dyDescent="0.25">
      <c r="A171" s="1">
        <f t="shared" si="8"/>
        <v>40878</v>
      </c>
      <c r="B171" s="37">
        <f>IFERROR(INDEX([1]IC_br_metal!$B:$B,MATCH($A171,[1]IC_br_metal!$A:$A,0)),"")</f>
        <v>122.88</v>
      </c>
      <c r="C171" s="6">
        <f t="shared" si="9"/>
        <v>-8.2368755134045291</v>
      </c>
      <c r="D171" s="2">
        <f>INDEX(Meta!B:B,MATCH($A171,Meta!A:A,0))</f>
        <v>4.5</v>
      </c>
      <c r="E171" s="13">
        <v>0</v>
      </c>
      <c r="F171" s="2">
        <f t="shared" si="10"/>
        <v>-8.2368755134045291</v>
      </c>
      <c r="G171" s="34" t="str">
        <f>IFERROR(INDEX(BRL!$E:$E,MATCH('IC-Br Metal'!$A171,BRL!$A:$A,0)),"")</f>
        <v/>
      </c>
      <c r="H171" s="2" t="str">
        <f t="shared" si="11"/>
        <v/>
      </c>
    </row>
    <row r="172" spans="1:8" x14ac:dyDescent="0.25">
      <c r="A172" s="1">
        <f t="shared" si="8"/>
        <v>40909</v>
      </c>
      <c r="B172" s="37">
        <f>IFERROR(INDEX([1]IC_br_metal!$B:$B,MATCH($A172,[1]IC_br_metal!$A:$A,0)),"")</f>
        <v>126.53</v>
      </c>
      <c r="C172" s="6">
        <f t="shared" si="9"/>
        <v>1.2807172016329194</v>
      </c>
      <c r="D172" s="2">
        <f>INDEX(Meta!B:B,MATCH($A172,Meta!A:A,0))</f>
        <v>4.5</v>
      </c>
      <c r="E172" s="13">
        <v>0</v>
      </c>
      <c r="F172" s="2">
        <f t="shared" si="10"/>
        <v>1.2807172016329194</v>
      </c>
      <c r="G172" s="34" t="str">
        <f>IFERROR(INDEX(BRL!$E:$E,MATCH('IC-Br Metal'!$A172,BRL!$A:$A,0)),"")</f>
        <v/>
      </c>
      <c r="H172" s="2" t="str">
        <f t="shared" si="11"/>
        <v/>
      </c>
    </row>
    <row r="173" spans="1:8" x14ac:dyDescent="0.25">
      <c r="A173" s="1">
        <f t="shared" si="8"/>
        <v>40940</v>
      </c>
      <c r="B173" s="37">
        <f>IFERROR(INDEX([1]IC_br_metal!$B:$B,MATCH($A173,[1]IC_br_metal!$A:$A,0)),"")</f>
        <v>129.97</v>
      </c>
      <c r="C173" s="6">
        <f t="shared" si="9"/>
        <v>3.7022261230351905</v>
      </c>
      <c r="D173" s="2">
        <f>INDEX(Meta!B:B,MATCH($A173,Meta!A:A,0))</f>
        <v>4.5</v>
      </c>
      <c r="E173" s="13">
        <v>0</v>
      </c>
      <c r="F173" s="2">
        <f t="shared" si="10"/>
        <v>3.7022261230351905</v>
      </c>
      <c r="G173" s="34" t="str">
        <f>IFERROR(INDEX(BRL!$E:$E,MATCH('IC-Br Metal'!$A173,BRL!$A:$A,0)),"")</f>
        <v/>
      </c>
      <c r="H173" s="2" t="str">
        <f t="shared" si="11"/>
        <v/>
      </c>
    </row>
    <row r="174" spans="1:8" x14ac:dyDescent="0.25">
      <c r="A174" s="1">
        <f t="shared" si="8"/>
        <v>40969</v>
      </c>
      <c r="B174" s="37">
        <f>IFERROR(INDEX([1]IC_br_metal!$B:$B,MATCH($A174,[1]IC_br_metal!$A:$A,0)),"")</f>
        <v>132.15</v>
      </c>
      <c r="C174" s="6">
        <f t="shared" si="9"/>
        <v>7.5439453125</v>
      </c>
      <c r="D174" s="2">
        <f>INDEX(Meta!B:B,MATCH($A174,Meta!A:A,0))</f>
        <v>4.5</v>
      </c>
      <c r="E174" s="13">
        <v>0</v>
      </c>
      <c r="F174" s="2">
        <f t="shared" si="10"/>
        <v>7.5439453125</v>
      </c>
      <c r="G174" s="34" t="str">
        <f>IFERROR(INDEX(BRL!$E:$E,MATCH('IC-Br Metal'!$A174,BRL!$A:$A,0)),"")</f>
        <v/>
      </c>
      <c r="H174" s="2" t="str">
        <f t="shared" si="11"/>
        <v/>
      </c>
    </row>
    <row r="175" spans="1:8" x14ac:dyDescent="0.25">
      <c r="A175" s="1">
        <f t="shared" si="8"/>
        <v>41000</v>
      </c>
      <c r="B175" s="37">
        <f>IFERROR(INDEX([1]IC_br_metal!$B:$B,MATCH($A175,[1]IC_br_metal!$A:$A,0)),"")</f>
        <v>132.1</v>
      </c>
      <c r="C175" s="6">
        <f t="shared" si="9"/>
        <v>4.4021180747648714</v>
      </c>
      <c r="D175" s="2">
        <f>INDEX(Meta!B:B,MATCH($A175,Meta!A:A,0))</f>
        <v>4.5</v>
      </c>
      <c r="E175" s="13">
        <v>0</v>
      </c>
      <c r="F175" s="2">
        <f t="shared" si="10"/>
        <v>4.4021180747648714</v>
      </c>
      <c r="G175" s="34" t="str">
        <f>IFERROR(INDEX(BRL!$E:$E,MATCH('IC-Br Metal'!$A175,BRL!$A:$A,0)),"")</f>
        <v/>
      </c>
      <c r="H175" s="2" t="str">
        <f t="shared" si="11"/>
        <v/>
      </c>
    </row>
    <row r="176" spans="1:8" x14ac:dyDescent="0.25">
      <c r="A176" s="1">
        <f t="shared" si="8"/>
        <v>41030</v>
      </c>
      <c r="B176" s="37">
        <f>IFERROR(INDEX([1]IC_br_metal!$B:$B,MATCH($A176,[1]IC_br_metal!$A:$A,0)),"")</f>
        <v>133.19999999999999</v>
      </c>
      <c r="C176" s="6">
        <f t="shared" si="9"/>
        <v>2.4851888897437835</v>
      </c>
      <c r="D176" s="2">
        <f>INDEX(Meta!B:B,MATCH($A176,Meta!A:A,0))</f>
        <v>4.5</v>
      </c>
      <c r="E176" s="13">
        <v>0</v>
      </c>
      <c r="F176" s="2">
        <f t="shared" si="10"/>
        <v>2.4851888897437835</v>
      </c>
      <c r="G176" s="34" t="str">
        <f>IFERROR(INDEX(BRL!$E:$E,MATCH('IC-Br Metal'!$A176,BRL!$A:$A,0)),"")</f>
        <v/>
      </c>
      <c r="H176" s="2" t="str">
        <f t="shared" si="11"/>
        <v/>
      </c>
    </row>
    <row r="177" spans="1:8" x14ac:dyDescent="0.25">
      <c r="A177" s="1">
        <f t="shared" si="8"/>
        <v>41061</v>
      </c>
      <c r="B177" s="37">
        <f>IFERROR(INDEX([1]IC_br_metal!$B:$B,MATCH($A177,[1]IC_br_metal!$A:$A,0)),"")</f>
        <v>131.59</v>
      </c>
      <c r="C177" s="6">
        <f t="shared" si="9"/>
        <v>-0.42376087779039118</v>
      </c>
      <c r="D177" s="2">
        <f>INDEX(Meta!B:B,MATCH($A177,Meta!A:A,0))</f>
        <v>4.5</v>
      </c>
      <c r="E177" s="13">
        <v>0</v>
      </c>
      <c r="F177" s="2">
        <f t="shared" si="10"/>
        <v>-0.42376087779039118</v>
      </c>
      <c r="G177" s="34" t="str">
        <f>IFERROR(INDEX(BRL!$E:$E,MATCH('IC-Br Metal'!$A177,BRL!$A:$A,0)),"")</f>
        <v/>
      </c>
      <c r="H177" s="2" t="str">
        <f t="shared" si="11"/>
        <v/>
      </c>
    </row>
    <row r="178" spans="1:8" x14ac:dyDescent="0.25">
      <c r="A178" s="1">
        <f t="shared" si="8"/>
        <v>41091</v>
      </c>
      <c r="B178" s="37">
        <f>IFERROR(INDEX([1]IC_br_metal!$B:$B,MATCH($A178,[1]IC_br_metal!$A:$A,0)),"")</f>
        <v>128.6</v>
      </c>
      <c r="C178" s="6">
        <f t="shared" si="9"/>
        <v>-2.6495079485238437</v>
      </c>
      <c r="D178" s="2">
        <f>INDEX(Meta!B:B,MATCH($A178,Meta!A:A,0))</f>
        <v>4.5</v>
      </c>
      <c r="E178" s="13">
        <v>0</v>
      </c>
      <c r="F178" s="2">
        <f t="shared" si="10"/>
        <v>-2.6495079485238437</v>
      </c>
      <c r="G178" s="34" t="str">
        <f>IFERROR(INDEX(BRL!$E:$E,MATCH('IC-Br Metal'!$A178,BRL!$A:$A,0)),"")</f>
        <v/>
      </c>
      <c r="H178" s="2" t="str">
        <f t="shared" si="11"/>
        <v/>
      </c>
    </row>
    <row r="179" spans="1:8" x14ac:dyDescent="0.25">
      <c r="A179" s="1">
        <f t="shared" si="8"/>
        <v>41122</v>
      </c>
      <c r="B179" s="37">
        <f>IFERROR(INDEX([1]IC_br_metal!$B:$B,MATCH($A179,[1]IC_br_metal!$A:$A,0)),"")</f>
        <v>128.80000000000001</v>
      </c>
      <c r="C179" s="6">
        <f t="shared" si="9"/>
        <v>-3.3033033033032844</v>
      </c>
      <c r="D179" s="2">
        <f>INDEX(Meta!B:B,MATCH($A179,Meta!A:A,0))</f>
        <v>4.5</v>
      </c>
      <c r="E179" s="13">
        <v>0</v>
      </c>
      <c r="F179" s="2">
        <f t="shared" si="10"/>
        <v>-3.3033033033032844</v>
      </c>
      <c r="G179" s="34" t="str">
        <f>IFERROR(INDEX(BRL!$E:$E,MATCH('IC-Br Metal'!$A179,BRL!$A:$A,0)),"")</f>
        <v/>
      </c>
      <c r="H179" s="2" t="str">
        <f t="shared" si="11"/>
        <v/>
      </c>
    </row>
    <row r="180" spans="1:8" x14ac:dyDescent="0.25">
      <c r="A180" s="1">
        <f t="shared" si="8"/>
        <v>41153</v>
      </c>
      <c r="B180" s="37">
        <f>IFERROR(INDEX([1]IC_br_metal!$B:$B,MATCH($A180,[1]IC_br_metal!$A:$A,0)),"")</f>
        <v>143.15</v>
      </c>
      <c r="C180" s="6">
        <f t="shared" si="9"/>
        <v>8.784862071585998</v>
      </c>
      <c r="D180" s="2">
        <f>INDEX(Meta!B:B,MATCH($A180,Meta!A:A,0))</f>
        <v>4.5</v>
      </c>
      <c r="E180" s="13">
        <v>0</v>
      </c>
      <c r="F180" s="2">
        <f t="shared" si="10"/>
        <v>8.784862071585998</v>
      </c>
      <c r="G180" s="34" t="str">
        <f>IFERROR(INDEX(BRL!$E:$E,MATCH('IC-Br Metal'!$A180,BRL!$A:$A,0)),"")</f>
        <v/>
      </c>
      <c r="H180" s="2" t="str">
        <f t="shared" si="11"/>
        <v/>
      </c>
    </row>
    <row r="181" spans="1:8" x14ac:dyDescent="0.25">
      <c r="A181" s="1">
        <f t="shared" si="8"/>
        <v>41183</v>
      </c>
      <c r="B181" s="37">
        <f>IFERROR(INDEX([1]IC_br_metal!$B:$B,MATCH($A181,[1]IC_br_metal!$A:$A,0)),"")</f>
        <v>141.79</v>
      </c>
      <c r="C181" s="6">
        <f t="shared" si="9"/>
        <v>10.256609642301706</v>
      </c>
      <c r="D181" s="2">
        <f>INDEX(Meta!B:B,MATCH($A181,Meta!A:A,0))</f>
        <v>4.5</v>
      </c>
      <c r="E181" s="13">
        <v>0</v>
      </c>
      <c r="F181" s="2">
        <f t="shared" si="10"/>
        <v>10.256609642301706</v>
      </c>
      <c r="G181" s="34" t="str">
        <f>IFERROR(INDEX(BRL!$E:$E,MATCH('IC-Br Metal'!$A181,BRL!$A:$A,0)),"")</f>
        <v/>
      </c>
      <c r="H181" s="2" t="str">
        <f t="shared" si="11"/>
        <v/>
      </c>
    </row>
    <row r="182" spans="1:8" x14ac:dyDescent="0.25">
      <c r="A182" s="1">
        <f t="shared" si="8"/>
        <v>41214</v>
      </c>
      <c r="B182" s="37">
        <f>IFERROR(INDEX([1]IC_br_metal!$B:$B,MATCH($A182,[1]IC_br_metal!$A:$A,0)),"")</f>
        <v>142.4</v>
      </c>
      <c r="C182" s="6">
        <f t="shared" si="9"/>
        <v>10.559006211180112</v>
      </c>
      <c r="D182" s="2">
        <f>INDEX(Meta!B:B,MATCH($A182,Meta!A:A,0))</f>
        <v>4.5</v>
      </c>
      <c r="E182" s="13">
        <v>0</v>
      </c>
      <c r="F182" s="2">
        <f t="shared" si="10"/>
        <v>10.559006211180112</v>
      </c>
      <c r="G182" s="34" t="str">
        <f>IFERROR(INDEX(BRL!$E:$E,MATCH('IC-Br Metal'!$A182,BRL!$A:$A,0)),"")</f>
        <v/>
      </c>
      <c r="H182" s="2" t="str">
        <f t="shared" si="11"/>
        <v/>
      </c>
    </row>
    <row r="183" spans="1:8" x14ac:dyDescent="0.25">
      <c r="A183" s="1">
        <f t="shared" si="8"/>
        <v>41244</v>
      </c>
      <c r="B183" s="37">
        <f>IFERROR(INDEX([1]IC_br_metal!$B:$B,MATCH($A183,[1]IC_br_metal!$A:$A,0)),"")</f>
        <v>150.16</v>
      </c>
      <c r="C183" s="6">
        <f t="shared" si="9"/>
        <v>4.8969612294795573</v>
      </c>
      <c r="D183" s="2">
        <f>INDEX(Meta!B:B,MATCH($A183,Meta!A:A,0))</f>
        <v>4.5</v>
      </c>
      <c r="E183" s="13">
        <v>0</v>
      </c>
      <c r="F183" s="2">
        <f t="shared" si="10"/>
        <v>4.8969612294795573</v>
      </c>
      <c r="G183" s="34" t="str">
        <f>IFERROR(INDEX(BRL!$E:$E,MATCH('IC-Br Metal'!$A183,BRL!$A:$A,0)),"")</f>
        <v/>
      </c>
      <c r="H183" s="2" t="str">
        <f t="shared" si="11"/>
        <v/>
      </c>
    </row>
    <row r="184" spans="1:8" x14ac:dyDescent="0.25">
      <c r="A184" s="1">
        <f t="shared" si="8"/>
        <v>41275</v>
      </c>
      <c r="B184" s="37">
        <f>IFERROR(INDEX([1]IC_br_metal!$B:$B,MATCH($A184,[1]IC_br_metal!$A:$A,0)),"")</f>
        <v>149.25</v>
      </c>
      <c r="C184" s="6">
        <f t="shared" si="9"/>
        <v>5.261301925382611</v>
      </c>
      <c r="D184" s="2">
        <f>INDEX(Meta!B:B,MATCH($A184,Meta!A:A,0))</f>
        <v>4.5</v>
      </c>
      <c r="E184" s="13">
        <v>0</v>
      </c>
      <c r="F184" s="2">
        <f t="shared" si="10"/>
        <v>5.261301925382611</v>
      </c>
      <c r="G184" s="34" t="str">
        <f>IFERROR(INDEX(BRL!$E:$E,MATCH('IC-Br Metal'!$A184,BRL!$A:$A,0)),"")</f>
        <v/>
      </c>
      <c r="H184" s="2" t="str">
        <f t="shared" si="11"/>
        <v/>
      </c>
    </row>
    <row r="185" spans="1:8" x14ac:dyDescent="0.25">
      <c r="A185" s="1">
        <f t="shared" si="8"/>
        <v>41306</v>
      </c>
      <c r="B185" s="37">
        <f>IFERROR(INDEX([1]IC_br_metal!$B:$B,MATCH($A185,[1]IC_br_metal!$A:$A,0)),"")</f>
        <v>144.97999999999999</v>
      </c>
      <c r="C185" s="6">
        <f t="shared" si="9"/>
        <v>1.8117977528089746</v>
      </c>
      <c r="D185" s="2">
        <f>INDEX(Meta!B:B,MATCH($A185,Meta!A:A,0))</f>
        <v>4.5</v>
      </c>
      <c r="E185" s="13">
        <v>0</v>
      </c>
      <c r="F185" s="2">
        <f t="shared" si="10"/>
        <v>1.8117977528089746</v>
      </c>
      <c r="G185" s="34" t="str">
        <f>IFERROR(INDEX(BRL!$E:$E,MATCH('IC-Br Metal'!$A185,BRL!$A:$A,0)),"")</f>
        <v/>
      </c>
      <c r="H185" s="2" t="str">
        <f t="shared" si="11"/>
        <v/>
      </c>
    </row>
    <row r="186" spans="1:8" x14ac:dyDescent="0.25">
      <c r="A186" s="1">
        <f t="shared" si="8"/>
        <v>41334</v>
      </c>
      <c r="B186" s="37">
        <f>IFERROR(INDEX([1]IC_br_metal!$B:$B,MATCH($A186,[1]IC_br_metal!$A:$A,0)),"")</f>
        <v>137.22</v>
      </c>
      <c r="C186" s="6">
        <f t="shared" si="9"/>
        <v>-8.6174746936600997</v>
      </c>
      <c r="D186" s="2">
        <f>INDEX(Meta!B:B,MATCH($A186,Meta!A:A,0))</f>
        <v>4.5</v>
      </c>
      <c r="E186" s="13">
        <v>0</v>
      </c>
      <c r="F186" s="2">
        <f t="shared" si="10"/>
        <v>-8.6174746936600997</v>
      </c>
      <c r="G186" s="34" t="str">
        <f>IFERROR(INDEX(BRL!$E:$E,MATCH('IC-Br Metal'!$A186,BRL!$A:$A,0)),"")</f>
        <v/>
      </c>
      <c r="H186" s="2" t="str">
        <f t="shared" si="11"/>
        <v/>
      </c>
    </row>
    <row r="187" spans="1:8" x14ac:dyDescent="0.25">
      <c r="A187" s="1">
        <f t="shared" si="8"/>
        <v>41365</v>
      </c>
      <c r="B187" s="37">
        <f>IFERROR(INDEX([1]IC_br_metal!$B:$B,MATCH($A187,[1]IC_br_metal!$A:$A,0)),"")</f>
        <v>129.79</v>
      </c>
      <c r="C187" s="6">
        <f t="shared" si="9"/>
        <v>-13.038525963149084</v>
      </c>
      <c r="D187" s="2">
        <f>INDEX(Meta!B:B,MATCH($A187,Meta!A:A,0))</f>
        <v>4.5</v>
      </c>
      <c r="E187" s="13">
        <v>0</v>
      </c>
      <c r="F187" s="2">
        <f t="shared" si="10"/>
        <v>-13.038525963149084</v>
      </c>
      <c r="G187" s="34" t="str">
        <f>IFERROR(INDEX(BRL!$E:$E,MATCH('IC-Br Metal'!$A187,BRL!$A:$A,0)),"")</f>
        <v/>
      </c>
      <c r="H187" s="2" t="str">
        <f t="shared" si="11"/>
        <v/>
      </c>
    </row>
    <row r="188" spans="1:8" x14ac:dyDescent="0.25">
      <c r="A188" s="1">
        <f t="shared" si="8"/>
        <v>41395</v>
      </c>
      <c r="B188" s="37">
        <f>IFERROR(INDEX([1]IC_br_metal!$B:$B,MATCH($A188,[1]IC_br_metal!$A:$A,0)),"")</f>
        <v>127.62</v>
      </c>
      <c r="C188" s="6">
        <f t="shared" si="9"/>
        <v>-11.974065388329414</v>
      </c>
      <c r="D188" s="2">
        <f>INDEX(Meta!B:B,MATCH($A188,Meta!A:A,0))</f>
        <v>4.5</v>
      </c>
      <c r="E188" s="13">
        <v>0</v>
      </c>
      <c r="F188" s="2">
        <f t="shared" si="10"/>
        <v>-11.974065388329414</v>
      </c>
      <c r="G188" s="34" t="str">
        <f>IFERROR(INDEX(BRL!$E:$E,MATCH('IC-Br Metal'!$A188,BRL!$A:$A,0)),"")</f>
        <v/>
      </c>
      <c r="H188" s="2" t="str">
        <f t="shared" si="11"/>
        <v/>
      </c>
    </row>
    <row r="189" spans="1:8" x14ac:dyDescent="0.25">
      <c r="A189" s="1">
        <f t="shared" si="8"/>
        <v>41426</v>
      </c>
      <c r="B189" s="37">
        <f>IFERROR(INDEX([1]IC_br_metal!$B:$B,MATCH($A189,[1]IC_br_metal!$A:$A,0)),"")</f>
        <v>132.37</v>
      </c>
      <c r="C189" s="6">
        <f t="shared" si="9"/>
        <v>-3.5344701938492928</v>
      </c>
      <c r="D189" s="2">
        <f>INDEX(Meta!B:B,MATCH($A189,Meta!A:A,0))</f>
        <v>4.5</v>
      </c>
      <c r="E189" s="13">
        <v>0</v>
      </c>
      <c r="F189" s="2">
        <f t="shared" si="10"/>
        <v>-3.5344701938492928</v>
      </c>
      <c r="G189" s="34" t="str">
        <f>IFERROR(INDEX(BRL!$E:$E,MATCH('IC-Br Metal'!$A189,BRL!$A:$A,0)),"")</f>
        <v/>
      </c>
      <c r="H189" s="2" t="str">
        <f t="shared" si="11"/>
        <v/>
      </c>
    </row>
    <row r="190" spans="1:8" x14ac:dyDescent="0.25">
      <c r="A190" s="1">
        <f t="shared" si="8"/>
        <v>41456</v>
      </c>
      <c r="B190" s="37">
        <f>IFERROR(INDEX([1]IC_br_metal!$B:$B,MATCH($A190,[1]IC_br_metal!$A:$A,0)),"")</f>
        <v>133.78</v>
      </c>
      <c r="C190" s="6">
        <f t="shared" si="9"/>
        <v>3.0741967794128966</v>
      </c>
      <c r="D190" s="2">
        <f>INDEX(Meta!B:B,MATCH($A190,Meta!A:A,0))</f>
        <v>4.5</v>
      </c>
      <c r="E190" s="13">
        <v>0</v>
      </c>
      <c r="F190" s="2">
        <f t="shared" si="10"/>
        <v>3.0741967794128966</v>
      </c>
      <c r="G190" s="34" t="str">
        <f>IFERROR(INDEX(BRL!$E:$E,MATCH('IC-Br Metal'!$A190,BRL!$A:$A,0)),"")</f>
        <v/>
      </c>
      <c r="H190" s="2" t="str">
        <f t="shared" si="11"/>
        <v/>
      </c>
    </row>
    <row r="191" spans="1:8" x14ac:dyDescent="0.25">
      <c r="A191" s="1">
        <f t="shared" si="8"/>
        <v>41487</v>
      </c>
      <c r="B191" s="37">
        <f>IFERROR(INDEX([1]IC_br_metal!$B:$B,MATCH($A191,[1]IC_br_metal!$A:$A,0)),"")</f>
        <v>148.77000000000001</v>
      </c>
      <c r="C191" s="6">
        <f t="shared" si="9"/>
        <v>16.572637517630472</v>
      </c>
      <c r="D191" s="2">
        <f>INDEX(Meta!B:B,MATCH($A191,Meta!A:A,0))</f>
        <v>4.5</v>
      </c>
      <c r="E191" s="13">
        <v>0</v>
      </c>
      <c r="F191" s="2">
        <f t="shared" si="10"/>
        <v>16.572637517630472</v>
      </c>
      <c r="G191" s="34" t="str">
        <f>IFERROR(INDEX(BRL!$E:$E,MATCH('IC-Br Metal'!$A191,BRL!$A:$A,0)),"")</f>
        <v/>
      </c>
      <c r="H191" s="2" t="str">
        <f t="shared" si="11"/>
        <v/>
      </c>
    </row>
    <row r="192" spans="1:8" x14ac:dyDescent="0.25">
      <c r="A192" s="1">
        <f t="shared" si="8"/>
        <v>41518</v>
      </c>
      <c r="B192" s="37">
        <f>IFERROR(INDEX([1]IC_br_metal!$B:$B,MATCH($A192,[1]IC_br_metal!$A:$A,0)),"")</f>
        <v>144.31</v>
      </c>
      <c r="C192" s="6">
        <f t="shared" si="9"/>
        <v>9.0201707335499037</v>
      </c>
      <c r="D192" s="2">
        <f>INDEX(Meta!B:B,MATCH($A192,Meta!A:A,0))</f>
        <v>4.5</v>
      </c>
      <c r="E192" s="13">
        <v>0</v>
      </c>
      <c r="F192" s="2">
        <f t="shared" si="10"/>
        <v>9.0201707335499037</v>
      </c>
      <c r="G192" s="34" t="str">
        <f>IFERROR(INDEX(BRL!$E:$E,MATCH('IC-Br Metal'!$A192,BRL!$A:$A,0)),"")</f>
        <v/>
      </c>
      <c r="H192" s="2" t="str">
        <f t="shared" si="11"/>
        <v/>
      </c>
    </row>
    <row r="193" spans="1:8" x14ac:dyDescent="0.25">
      <c r="A193" s="1">
        <f t="shared" si="8"/>
        <v>41548</v>
      </c>
      <c r="B193" s="37">
        <f>IFERROR(INDEX([1]IC_br_metal!$B:$B,MATCH($A193,[1]IC_br_metal!$A:$A,0)),"")</f>
        <v>140.85</v>
      </c>
      <c r="C193" s="6">
        <f t="shared" si="9"/>
        <v>5.284795933622366</v>
      </c>
      <c r="D193" s="2">
        <f>INDEX(Meta!B:B,MATCH($A193,Meta!A:A,0))</f>
        <v>4.5</v>
      </c>
      <c r="E193" s="13">
        <v>0</v>
      </c>
      <c r="F193" s="2">
        <f t="shared" si="10"/>
        <v>5.284795933622366</v>
      </c>
      <c r="G193" s="34" t="str">
        <f>IFERROR(INDEX(BRL!$E:$E,MATCH('IC-Br Metal'!$A193,BRL!$A:$A,0)),"")</f>
        <v/>
      </c>
      <c r="H193" s="2" t="str">
        <f t="shared" si="11"/>
        <v/>
      </c>
    </row>
    <row r="194" spans="1:8" x14ac:dyDescent="0.25">
      <c r="A194" s="1">
        <f t="shared" si="8"/>
        <v>41579</v>
      </c>
      <c r="B194" s="37">
        <f>IFERROR(INDEX([1]IC_br_metal!$B:$B,MATCH($A194,[1]IC_br_metal!$A:$A,0)),"")</f>
        <v>144.34</v>
      </c>
      <c r="C194" s="6">
        <f t="shared" si="9"/>
        <v>-2.9777508906365546</v>
      </c>
      <c r="D194" s="2">
        <f>INDEX(Meta!B:B,MATCH($A194,Meta!A:A,0))</f>
        <v>4.5</v>
      </c>
      <c r="E194" s="13">
        <v>0</v>
      </c>
      <c r="F194" s="2">
        <f t="shared" si="10"/>
        <v>-2.9777508906365546</v>
      </c>
      <c r="G194" s="34" t="str">
        <f>IFERROR(INDEX(BRL!$E:$E,MATCH('IC-Br Metal'!$A194,BRL!$A:$A,0)),"")</f>
        <v/>
      </c>
      <c r="H194" s="2" t="str">
        <f t="shared" si="11"/>
        <v/>
      </c>
    </row>
    <row r="195" spans="1:8" x14ac:dyDescent="0.25">
      <c r="A195" s="1">
        <f t="shared" si="8"/>
        <v>41609</v>
      </c>
      <c r="B195" s="37">
        <f>IFERROR(INDEX([1]IC_br_metal!$B:$B,MATCH($A195,[1]IC_br_metal!$A:$A,0)),"")</f>
        <v>147.96</v>
      </c>
      <c r="C195" s="6">
        <f t="shared" si="9"/>
        <v>2.5292772503638039</v>
      </c>
      <c r="D195" s="2">
        <f>INDEX(Meta!B:B,MATCH($A195,Meta!A:A,0))</f>
        <v>4.5</v>
      </c>
      <c r="E195" s="13">
        <v>0</v>
      </c>
      <c r="F195" s="2">
        <f t="shared" si="10"/>
        <v>2.5292772503638039</v>
      </c>
      <c r="G195" s="34" t="str">
        <f>IFERROR(INDEX(BRL!$E:$E,MATCH('IC-Br Metal'!$A195,BRL!$A:$A,0)),"")</f>
        <v/>
      </c>
      <c r="H195" s="2" t="str">
        <f t="shared" si="11"/>
        <v/>
      </c>
    </row>
    <row r="196" spans="1:8" x14ac:dyDescent="0.25">
      <c r="A196" s="1">
        <f t="shared" si="8"/>
        <v>41640</v>
      </c>
      <c r="B196" s="37">
        <f>IFERROR(INDEX([1]IC_br_metal!$B:$B,MATCH($A196,[1]IC_br_metal!$A:$A,0)),"")</f>
        <v>149.5</v>
      </c>
      <c r="C196" s="6">
        <f t="shared" si="9"/>
        <v>6.1412850550230713</v>
      </c>
      <c r="D196" s="2">
        <f>INDEX(Meta!B:B,MATCH($A196,Meta!A:A,0))</f>
        <v>4.5</v>
      </c>
      <c r="E196" s="13">
        <v>0</v>
      </c>
      <c r="F196" s="2">
        <f t="shared" si="10"/>
        <v>6.1412850550230713</v>
      </c>
      <c r="G196" s="34" t="str">
        <f>IFERROR(INDEX(BRL!$E:$E,MATCH('IC-Br Metal'!$A196,BRL!$A:$A,0)),"")</f>
        <v/>
      </c>
      <c r="H196" s="2" t="str">
        <f t="shared" si="11"/>
        <v/>
      </c>
    </row>
    <row r="197" spans="1:8" x14ac:dyDescent="0.25">
      <c r="A197" s="1">
        <f t="shared" si="8"/>
        <v>41671</v>
      </c>
      <c r="B197" s="37">
        <f>IFERROR(INDEX([1]IC_br_metal!$B:$B,MATCH($A197,[1]IC_br_metal!$A:$A,0)),"")</f>
        <v>150.76</v>
      </c>
      <c r="C197" s="6">
        <f t="shared" si="9"/>
        <v>4.4478315089372167</v>
      </c>
      <c r="D197" s="2">
        <f>INDEX(Meta!B:B,MATCH($A197,Meta!A:A,0))</f>
        <v>4.5</v>
      </c>
      <c r="E197" s="13">
        <v>0</v>
      </c>
      <c r="F197" s="2">
        <f t="shared" si="10"/>
        <v>4.4478315089372167</v>
      </c>
      <c r="G197" s="34" t="str">
        <f>IFERROR(INDEX(BRL!$E:$E,MATCH('IC-Br Metal'!$A197,BRL!$A:$A,0)),"")</f>
        <v/>
      </c>
      <c r="H197" s="2" t="str">
        <f t="shared" si="11"/>
        <v/>
      </c>
    </row>
    <row r="198" spans="1:8" x14ac:dyDescent="0.25">
      <c r="A198" s="1">
        <f t="shared" ref="A198:A261" si="12">EDATE(A197,1)</f>
        <v>41699</v>
      </c>
      <c r="B198" s="37">
        <f>IFERROR(INDEX([1]IC_br_metal!$B:$B,MATCH($A198,[1]IC_br_metal!$A:$A,0)),"")</f>
        <v>145.86000000000001</v>
      </c>
      <c r="C198" s="6">
        <f t="shared" si="9"/>
        <v>-1.4193025141930216</v>
      </c>
      <c r="D198" s="2">
        <f>INDEX(Meta!B:B,MATCH($A198,Meta!A:A,0))</f>
        <v>4.5</v>
      </c>
      <c r="E198" s="13">
        <v>0</v>
      </c>
      <c r="F198" s="2">
        <f t="shared" si="10"/>
        <v>-1.4193025141930216</v>
      </c>
      <c r="G198" s="34" t="str">
        <f>IFERROR(INDEX(BRL!$E:$E,MATCH('IC-Br Metal'!$A198,BRL!$A:$A,0)),"")</f>
        <v/>
      </c>
      <c r="H198" s="2" t="str">
        <f t="shared" si="11"/>
        <v/>
      </c>
    </row>
    <row r="199" spans="1:8" x14ac:dyDescent="0.25">
      <c r="A199" s="1">
        <f t="shared" si="12"/>
        <v>41730</v>
      </c>
      <c r="B199" s="37">
        <f>IFERROR(INDEX([1]IC_br_metal!$B:$B,MATCH($A199,[1]IC_br_metal!$A:$A,0)),"")</f>
        <v>142.47</v>
      </c>
      <c r="C199" s="6">
        <f t="shared" si="9"/>
        <v>-4.702341137123744</v>
      </c>
      <c r="D199" s="2">
        <f>INDEX(Meta!B:B,MATCH($A199,Meta!A:A,0))</f>
        <v>4.5</v>
      </c>
      <c r="E199" s="13">
        <v>0</v>
      </c>
      <c r="F199" s="2">
        <f t="shared" si="10"/>
        <v>-4.702341137123744</v>
      </c>
      <c r="G199" s="34" t="str">
        <f>IFERROR(INDEX(BRL!$E:$E,MATCH('IC-Br Metal'!$A199,BRL!$A:$A,0)),"")</f>
        <v/>
      </c>
      <c r="H199" s="2" t="str">
        <f t="shared" si="11"/>
        <v/>
      </c>
    </row>
    <row r="200" spans="1:8" x14ac:dyDescent="0.25">
      <c r="A200" s="1">
        <f t="shared" si="12"/>
        <v>41760</v>
      </c>
      <c r="B200" s="37">
        <f>IFERROR(INDEX([1]IC_br_metal!$B:$B,MATCH($A200,[1]IC_br_metal!$A:$A,0)),"")</f>
        <v>140.9</v>
      </c>
      <c r="C200" s="6">
        <f t="shared" ref="C200:C263" si="13">IFERROR(100*(B200/B197-1),"")</f>
        <v>-6.5401963385513291</v>
      </c>
      <c r="D200" s="2">
        <f>INDEX(Meta!B:B,MATCH($A200,Meta!A:A,0))</f>
        <v>4.5</v>
      </c>
      <c r="E200" s="13">
        <v>0</v>
      </c>
      <c r="F200" s="2">
        <f t="shared" si="10"/>
        <v>-6.5401963385513291</v>
      </c>
      <c r="G200" s="34" t="str">
        <f>IFERROR(INDEX(BRL!$E:$E,MATCH('IC-Br Metal'!$A200,BRL!$A:$A,0)),"")</f>
        <v/>
      </c>
      <c r="H200" s="2" t="str">
        <f t="shared" si="11"/>
        <v/>
      </c>
    </row>
    <row r="201" spans="1:8" x14ac:dyDescent="0.25">
      <c r="A201" s="1">
        <f t="shared" si="12"/>
        <v>41791</v>
      </c>
      <c r="B201" s="37">
        <f>IFERROR(INDEX([1]IC_br_metal!$B:$B,MATCH($A201,[1]IC_br_metal!$A:$A,0)),"")</f>
        <v>142.82</v>
      </c>
      <c r="C201" s="6">
        <f t="shared" si="13"/>
        <v>-2.0841903194844469</v>
      </c>
      <c r="D201" s="2">
        <f>INDEX(Meta!B:B,MATCH($A201,Meta!A:A,0))</f>
        <v>4.5</v>
      </c>
      <c r="E201" s="13">
        <v>0</v>
      </c>
      <c r="F201" s="2">
        <f t="shared" si="10"/>
        <v>-2.0841903194844469</v>
      </c>
      <c r="G201" s="34" t="str">
        <f>IFERROR(INDEX(BRL!$E:$E,MATCH('IC-Br Metal'!$A201,BRL!$A:$A,0)),"")</f>
        <v/>
      </c>
      <c r="H201" s="2" t="str">
        <f t="shared" si="11"/>
        <v/>
      </c>
    </row>
    <row r="202" spans="1:8" x14ac:dyDescent="0.25">
      <c r="A202" s="1">
        <f t="shared" si="12"/>
        <v>41821</v>
      </c>
      <c r="B202" s="37">
        <f>IFERROR(INDEX([1]IC_br_metal!$B:$B,MATCH($A202,[1]IC_br_metal!$A:$A,0)),"")</f>
        <v>147.1</v>
      </c>
      <c r="C202" s="6">
        <f t="shared" si="13"/>
        <v>3.2498069769074212</v>
      </c>
      <c r="D202" s="2">
        <f>INDEX(Meta!B:B,MATCH($A202,Meta!A:A,0))</f>
        <v>4.5</v>
      </c>
      <c r="E202" s="13">
        <v>0</v>
      </c>
      <c r="F202" s="2">
        <f t="shared" si="10"/>
        <v>3.2498069769074212</v>
      </c>
      <c r="G202" s="34" t="str">
        <f>IFERROR(INDEX(BRL!$E:$E,MATCH('IC-Br Metal'!$A202,BRL!$A:$A,0)),"")</f>
        <v/>
      </c>
      <c r="H202" s="2" t="str">
        <f t="shared" si="11"/>
        <v/>
      </c>
    </row>
    <row r="203" spans="1:8" x14ac:dyDescent="0.25">
      <c r="A203" s="1">
        <f t="shared" si="12"/>
        <v>41852</v>
      </c>
      <c r="B203" s="37">
        <f>IFERROR(INDEX([1]IC_br_metal!$B:$B,MATCH($A203,[1]IC_br_metal!$A:$A,0)),"")</f>
        <v>149.81</v>
      </c>
      <c r="C203" s="6">
        <f t="shared" si="13"/>
        <v>6.3236337828247002</v>
      </c>
      <c r="D203" s="2">
        <f>INDEX(Meta!B:B,MATCH($A203,Meta!A:A,0))</f>
        <v>4.5</v>
      </c>
      <c r="E203" s="13">
        <v>0</v>
      </c>
      <c r="F203" s="2">
        <f t="shared" si="10"/>
        <v>6.3236337828247002</v>
      </c>
      <c r="G203" s="34" t="str">
        <f>IFERROR(INDEX(BRL!$E:$E,MATCH('IC-Br Metal'!$A203,BRL!$A:$A,0)),"")</f>
        <v/>
      </c>
      <c r="H203" s="2" t="str">
        <f t="shared" si="11"/>
        <v/>
      </c>
    </row>
    <row r="204" spans="1:8" x14ac:dyDescent="0.25">
      <c r="A204" s="1">
        <f t="shared" si="12"/>
        <v>41883</v>
      </c>
      <c r="B204" s="37">
        <f>IFERROR(INDEX([1]IC_br_metal!$B:$B,MATCH($A204,[1]IC_br_metal!$A:$A,0)),"")</f>
        <v>148.01</v>
      </c>
      <c r="C204" s="6">
        <f t="shared" si="13"/>
        <v>3.6339448256546669</v>
      </c>
      <c r="D204" s="2">
        <f>INDEX(Meta!B:B,MATCH($A204,Meta!A:A,0))</f>
        <v>4.5</v>
      </c>
      <c r="E204" s="13">
        <v>0</v>
      </c>
      <c r="F204" s="2">
        <f t="shared" si="10"/>
        <v>3.6339448256546669</v>
      </c>
      <c r="G204" s="34" t="str">
        <f>IFERROR(INDEX(BRL!$E:$E,MATCH('IC-Br Metal'!$A204,BRL!$A:$A,0)),"")</f>
        <v/>
      </c>
      <c r="H204" s="2" t="str">
        <f t="shared" si="11"/>
        <v/>
      </c>
    </row>
    <row r="205" spans="1:8" x14ac:dyDescent="0.25">
      <c r="A205" s="1">
        <f t="shared" si="12"/>
        <v>41913</v>
      </c>
      <c r="B205" s="37">
        <f>IFERROR(INDEX([1]IC_br_metal!$B:$B,MATCH($A205,[1]IC_br_metal!$A:$A,0)),"")</f>
        <v>149.13999999999999</v>
      </c>
      <c r="C205" s="6">
        <f t="shared" si="13"/>
        <v>1.386811692726031</v>
      </c>
      <c r="D205" s="2">
        <f>INDEX(Meta!B:B,MATCH($A205,Meta!A:A,0))</f>
        <v>4.5</v>
      </c>
      <c r="E205" s="13">
        <v>0</v>
      </c>
      <c r="F205" s="2">
        <f t="shared" si="10"/>
        <v>1.386811692726031</v>
      </c>
      <c r="G205" s="34" t="str">
        <f>IFERROR(INDEX(BRL!$E:$E,MATCH('IC-Br Metal'!$A205,BRL!$A:$A,0)),"")</f>
        <v/>
      </c>
      <c r="H205" s="2" t="str">
        <f t="shared" si="11"/>
        <v/>
      </c>
    </row>
    <row r="206" spans="1:8" x14ac:dyDescent="0.25">
      <c r="A206" s="1">
        <f t="shared" si="12"/>
        <v>41944</v>
      </c>
      <c r="B206" s="37">
        <f>IFERROR(INDEX([1]IC_br_metal!$B:$B,MATCH($A206,[1]IC_br_metal!$A:$A,0)),"")</f>
        <v>155.66999999999999</v>
      </c>
      <c r="C206" s="6">
        <f t="shared" si="13"/>
        <v>3.9116213870903138</v>
      </c>
      <c r="D206" s="2">
        <f>INDEX(Meta!B:B,MATCH($A206,Meta!A:A,0))</f>
        <v>4.5</v>
      </c>
      <c r="E206" s="13">
        <v>0</v>
      </c>
      <c r="F206" s="2">
        <f t="shared" si="10"/>
        <v>3.9116213870903138</v>
      </c>
      <c r="G206" s="34" t="str">
        <f>IFERROR(INDEX(BRL!$E:$E,MATCH('IC-Br Metal'!$A206,BRL!$A:$A,0)),"")</f>
        <v/>
      </c>
      <c r="H206" s="2" t="str">
        <f t="shared" si="11"/>
        <v/>
      </c>
    </row>
    <row r="207" spans="1:8" x14ac:dyDescent="0.25">
      <c r="A207" s="1">
        <f t="shared" si="12"/>
        <v>41974</v>
      </c>
      <c r="B207" s="37">
        <f>IFERROR(INDEX([1]IC_br_metal!$B:$B,MATCH($A207,[1]IC_br_metal!$A:$A,0)),"")</f>
        <v>155.88</v>
      </c>
      <c r="C207" s="6">
        <f t="shared" si="13"/>
        <v>5.3172082967367196</v>
      </c>
      <c r="D207" s="2">
        <f>INDEX(Meta!B:B,MATCH($A207,Meta!A:A,0))</f>
        <v>4.5</v>
      </c>
      <c r="E207" s="13">
        <v>0</v>
      </c>
      <c r="F207" s="2">
        <f t="shared" si="10"/>
        <v>5.3172082967367196</v>
      </c>
      <c r="G207" s="34" t="str">
        <f>IFERROR(INDEX(BRL!$E:$E,MATCH('IC-Br Metal'!$A207,BRL!$A:$A,0)),"")</f>
        <v/>
      </c>
      <c r="H207" s="2" t="str">
        <f t="shared" si="11"/>
        <v/>
      </c>
    </row>
    <row r="208" spans="1:8" x14ac:dyDescent="0.25">
      <c r="A208" s="1">
        <f t="shared" si="12"/>
        <v>42005</v>
      </c>
      <c r="B208" s="37">
        <f>IFERROR(INDEX([1]IC_br_metal!$B:$B,MATCH($A208,[1]IC_br_metal!$A:$A,0)),"")</f>
        <v>151.62</v>
      </c>
      <c r="C208" s="6">
        <f t="shared" si="13"/>
        <v>1.6628671047338228</v>
      </c>
      <c r="D208" s="2">
        <f>INDEX(Meta!B:B,MATCH($A208,Meta!A:A,0))</f>
        <v>4.5</v>
      </c>
      <c r="E208" s="13">
        <v>0</v>
      </c>
      <c r="F208" s="2">
        <f t="shared" si="10"/>
        <v>1.6628671047338228</v>
      </c>
      <c r="G208" s="34" t="str">
        <f>IFERROR(INDEX(BRL!$E:$E,MATCH('IC-Br Metal'!$A208,BRL!$A:$A,0)),"")</f>
        <v/>
      </c>
      <c r="H208" s="2" t="str">
        <f t="shared" si="11"/>
        <v/>
      </c>
    </row>
    <row r="209" spans="1:8" x14ac:dyDescent="0.25">
      <c r="A209" s="1">
        <f t="shared" si="12"/>
        <v>42036</v>
      </c>
      <c r="B209" s="37">
        <f>IFERROR(INDEX([1]IC_br_metal!$B:$B,MATCH($A209,[1]IC_br_metal!$A:$A,0)),"")</f>
        <v>157.86000000000001</v>
      </c>
      <c r="C209" s="6">
        <f t="shared" si="13"/>
        <v>1.4068221237232725</v>
      </c>
      <c r="D209" s="2">
        <f>INDEX(Meta!B:B,MATCH($A209,Meta!A:A,0))</f>
        <v>4.5</v>
      </c>
      <c r="E209" s="13">
        <v>0</v>
      </c>
      <c r="F209" s="2">
        <f t="shared" si="10"/>
        <v>1.4068221237232725</v>
      </c>
      <c r="G209" s="34" t="str">
        <f>IFERROR(INDEX(BRL!$E:$E,MATCH('IC-Br Metal'!$A209,BRL!$A:$A,0)),"")</f>
        <v/>
      </c>
      <c r="H209" s="2" t="str">
        <f t="shared" si="11"/>
        <v/>
      </c>
    </row>
    <row r="210" spans="1:8" x14ac:dyDescent="0.25">
      <c r="A210" s="1">
        <f t="shared" si="12"/>
        <v>42064</v>
      </c>
      <c r="B210" s="37">
        <f>IFERROR(INDEX([1]IC_br_metal!$B:$B,MATCH($A210,[1]IC_br_metal!$A:$A,0)),"")</f>
        <v>171.11</v>
      </c>
      <c r="C210" s="6">
        <f t="shared" si="13"/>
        <v>9.7703361560174571</v>
      </c>
      <c r="D210" s="2">
        <f>INDEX(Meta!B:B,MATCH($A210,Meta!A:A,0))</f>
        <v>4.5</v>
      </c>
      <c r="E210" s="13">
        <v>0</v>
      </c>
      <c r="F210" s="2">
        <f t="shared" si="10"/>
        <v>9.7703361560174571</v>
      </c>
      <c r="G210" s="34" t="str">
        <f>IFERROR(INDEX(BRL!$E:$E,MATCH('IC-Br Metal'!$A210,BRL!$A:$A,0)),"")</f>
        <v/>
      </c>
      <c r="H210" s="2" t="str">
        <f t="shared" si="11"/>
        <v/>
      </c>
    </row>
    <row r="211" spans="1:8" x14ac:dyDescent="0.25">
      <c r="A211" s="1">
        <f t="shared" si="12"/>
        <v>42095</v>
      </c>
      <c r="B211" s="37">
        <f>IFERROR(INDEX([1]IC_br_metal!$B:$B,MATCH($A211,[1]IC_br_metal!$A:$A,0)),"")</f>
        <v>166.85</v>
      </c>
      <c r="C211" s="6">
        <f t="shared" si="13"/>
        <v>10.04484896451654</v>
      </c>
      <c r="D211" s="2">
        <f>INDEX(Meta!B:B,MATCH($A211,Meta!A:A,0))</f>
        <v>4.5</v>
      </c>
      <c r="E211" s="13">
        <v>0</v>
      </c>
      <c r="F211" s="2">
        <f t="shared" ref="F211:F274" si="14">IFERROR(C211-E211,"")</f>
        <v>10.04484896451654</v>
      </c>
      <c r="G211" s="34" t="str">
        <f>IFERROR(INDEX(BRL!$E:$E,MATCH('IC-Br Metal'!$A211,BRL!$A:$A,0)),"")</f>
        <v/>
      </c>
      <c r="H211" s="2" t="str">
        <f t="shared" ref="H211:H274" si="15">IFERROR(F211-G211,"")</f>
        <v/>
      </c>
    </row>
    <row r="212" spans="1:8" x14ac:dyDescent="0.25">
      <c r="A212" s="1">
        <f t="shared" si="12"/>
        <v>42125</v>
      </c>
      <c r="B212" s="37">
        <f>IFERROR(INDEX([1]IC_br_metal!$B:$B,MATCH($A212,[1]IC_br_metal!$A:$A,0)),"")</f>
        <v>169.74</v>
      </c>
      <c r="C212" s="6">
        <f t="shared" si="13"/>
        <v>7.5256556442417244</v>
      </c>
      <c r="D212" s="2">
        <f>INDEX(Meta!B:B,MATCH($A212,Meta!A:A,0))</f>
        <v>4.5</v>
      </c>
      <c r="E212" s="13">
        <v>0</v>
      </c>
      <c r="F212" s="2">
        <f t="shared" si="14"/>
        <v>7.5256556442417244</v>
      </c>
      <c r="G212" s="34" t="str">
        <f>IFERROR(INDEX(BRL!$E:$E,MATCH('IC-Br Metal'!$A212,BRL!$A:$A,0)),"")</f>
        <v/>
      </c>
      <c r="H212" s="2" t="str">
        <f t="shared" si="15"/>
        <v/>
      </c>
    </row>
    <row r="213" spans="1:8" x14ac:dyDescent="0.25">
      <c r="A213" s="1">
        <f t="shared" si="12"/>
        <v>42156</v>
      </c>
      <c r="B213" s="37">
        <f>IFERROR(INDEX([1]IC_br_metal!$B:$B,MATCH($A213,[1]IC_br_metal!$A:$A,0)),"")</f>
        <v>162.38</v>
      </c>
      <c r="C213" s="6">
        <f t="shared" si="13"/>
        <v>-5.1019811816959919</v>
      </c>
      <c r="D213" s="2">
        <f>INDEX(Meta!B:B,MATCH($A213,Meta!A:A,0))</f>
        <v>4.5</v>
      </c>
      <c r="E213" s="13">
        <v>0</v>
      </c>
      <c r="F213" s="2">
        <f t="shared" si="14"/>
        <v>-5.1019811816959919</v>
      </c>
      <c r="G213" s="34" t="str">
        <f>IFERROR(INDEX(BRL!$E:$E,MATCH('IC-Br Metal'!$A213,BRL!$A:$A,0)),"")</f>
        <v/>
      </c>
      <c r="H213" s="2" t="str">
        <f t="shared" si="15"/>
        <v/>
      </c>
    </row>
    <row r="214" spans="1:8" x14ac:dyDescent="0.25">
      <c r="A214" s="1">
        <f t="shared" si="12"/>
        <v>42186</v>
      </c>
      <c r="B214" s="37">
        <f>IFERROR(INDEX([1]IC_br_metal!$B:$B,MATCH($A214,[1]IC_br_metal!$A:$A,0)),"")</f>
        <v>161.82</v>
      </c>
      <c r="C214" s="6">
        <f t="shared" si="13"/>
        <v>-3.014683847767452</v>
      </c>
      <c r="D214" s="2">
        <f>INDEX(Meta!B:B,MATCH($A214,Meta!A:A,0))</f>
        <v>4.5</v>
      </c>
      <c r="E214" s="13">
        <v>0</v>
      </c>
      <c r="F214" s="2">
        <f t="shared" si="14"/>
        <v>-3.014683847767452</v>
      </c>
      <c r="G214" s="34" t="str">
        <f>IFERROR(INDEX(BRL!$E:$E,MATCH('IC-Br Metal'!$A214,BRL!$A:$A,0)),"")</f>
        <v/>
      </c>
      <c r="H214" s="2" t="str">
        <f t="shared" si="15"/>
        <v/>
      </c>
    </row>
    <row r="215" spans="1:8" x14ac:dyDescent="0.25">
      <c r="A215" s="1">
        <f t="shared" si="12"/>
        <v>42217</v>
      </c>
      <c r="B215" s="37">
        <f>IFERROR(INDEX([1]IC_br_metal!$B:$B,MATCH($A215,[1]IC_br_metal!$A:$A,0)),"")</f>
        <v>169.74</v>
      </c>
      <c r="C215" s="6">
        <f t="shared" si="13"/>
        <v>0</v>
      </c>
      <c r="D215" s="2">
        <f>INDEX(Meta!B:B,MATCH($A215,Meta!A:A,0))</f>
        <v>4.5</v>
      </c>
      <c r="E215" s="13">
        <v>0</v>
      </c>
      <c r="F215" s="2">
        <f t="shared" si="14"/>
        <v>0</v>
      </c>
      <c r="G215" s="34" t="str">
        <f>IFERROR(INDEX(BRL!$E:$E,MATCH('IC-Br Metal'!$A215,BRL!$A:$A,0)),"")</f>
        <v/>
      </c>
      <c r="H215" s="2" t="str">
        <f t="shared" si="15"/>
        <v/>
      </c>
    </row>
    <row r="216" spans="1:8" x14ac:dyDescent="0.25">
      <c r="A216" s="1">
        <f t="shared" si="12"/>
        <v>42248</v>
      </c>
      <c r="B216" s="37">
        <f>IFERROR(INDEX([1]IC_br_metal!$B:$B,MATCH($A216,[1]IC_br_metal!$A:$A,0)),"")</f>
        <v>189</v>
      </c>
      <c r="C216" s="6">
        <f t="shared" si="13"/>
        <v>16.393644537504628</v>
      </c>
      <c r="D216" s="2">
        <f>INDEX(Meta!B:B,MATCH($A216,Meta!A:A,0))</f>
        <v>4.5</v>
      </c>
      <c r="E216" s="13">
        <v>0</v>
      </c>
      <c r="F216" s="2">
        <f t="shared" si="14"/>
        <v>16.393644537504628</v>
      </c>
      <c r="G216" s="34" t="str">
        <f>IFERROR(INDEX(BRL!$E:$E,MATCH('IC-Br Metal'!$A216,BRL!$A:$A,0)),"")</f>
        <v/>
      </c>
      <c r="H216" s="2" t="str">
        <f t="shared" si="15"/>
        <v/>
      </c>
    </row>
    <row r="217" spans="1:8" x14ac:dyDescent="0.25">
      <c r="A217" s="1">
        <f t="shared" si="12"/>
        <v>42278</v>
      </c>
      <c r="B217" s="37">
        <f>IFERROR(INDEX([1]IC_br_metal!$B:$B,MATCH($A217,[1]IC_br_metal!$A:$A,0)),"")</f>
        <v>189.09</v>
      </c>
      <c r="C217" s="6">
        <f t="shared" si="13"/>
        <v>16.85205784204673</v>
      </c>
      <c r="D217" s="2">
        <f>INDEX(Meta!B:B,MATCH($A217,Meta!A:A,0))</f>
        <v>4.5</v>
      </c>
      <c r="E217" s="13">
        <v>0</v>
      </c>
      <c r="F217" s="2">
        <f t="shared" si="14"/>
        <v>16.85205784204673</v>
      </c>
      <c r="G217" s="34" t="str">
        <f>IFERROR(INDEX(BRL!$E:$E,MATCH('IC-Br Metal'!$A217,BRL!$A:$A,0)),"")</f>
        <v/>
      </c>
      <c r="H217" s="2" t="str">
        <f t="shared" si="15"/>
        <v/>
      </c>
    </row>
    <row r="218" spans="1:8" x14ac:dyDescent="0.25">
      <c r="A218" s="1">
        <f t="shared" si="12"/>
        <v>42309</v>
      </c>
      <c r="B218" s="37">
        <f>IFERROR(INDEX([1]IC_br_metal!$B:$B,MATCH($A218,[1]IC_br_metal!$A:$A,0)),"")</f>
        <v>172.25</v>
      </c>
      <c r="C218" s="6">
        <f t="shared" si="13"/>
        <v>1.4787321786261298</v>
      </c>
      <c r="D218" s="2">
        <f>INDEX(Meta!B:B,MATCH($A218,Meta!A:A,0))</f>
        <v>4.5</v>
      </c>
      <c r="E218" s="13">
        <v>0</v>
      </c>
      <c r="F218" s="2">
        <f t="shared" si="14"/>
        <v>1.4787321786261298</v>
      </c>
      <c r="G218" s="34" t="str">
        <f>IFERROR(INDEX(BRL!$E:$E,MATCH('IC-Br Metal'!$A218,BRL!$A:$A,0)),"")</f>
        <v/>
      </c>
      <c r="H218" s="2" t="str">
        <f t="shared" si="15"/>
        <v/>
      </c>
    </row>
    <row r="219" spans="1:8" x14ac:dyDescent="0.25">
      <c r="A219" s="1">
        <f t="shared" si="12"/>
        <v>42339</v>
      </c>
      <c r="B219" s="37">
        <f>IFERROR(INDEX([1]IC_br_metal!$B:$B,MATCH($A219,[1]IC_br_metal!$A:$A,0)),"")</f>
        <v>175.48</v>
      </c>
      <c r="C219" s="6">
        <f t="shared" si="13"/>
        <v>-7.1534391534391562</v>
      </c>
      <c r="D219" s="2">
        <f>INDEX(Meta!B:B,MATCH($A219,Meta!A:A,0))</f>
        <v>4.5</v>
      </c>
      <c r="E219" s="13">
        <v>0</v>
      </c>
      <c r="F219" s="2">
        <f t="shared" si="14"/>
        <v>-7.1534391534391562</v>
      </c>
      <c r="G219" s="34" t="str">
        <f>IFERROR(INDEX(BRL!$E:$E,MATCH('IC-Br Metal'!$A219,BRL!$A:$A,0)),"")</f>
        <v/>
      </c>
      <c r="H219" s="2" t="str">
        <f t="shared" si="15"/>
        <v/>
      </c>
    </row>
    <row r="220" spans="1:8" x14ac:dyDescent="0.25">
      <c r="A220" s="1">
        <f t="shared" si="12"/>
        <v>42370</v>
      </c>
      <c r="B220" s="37">
        <f>IFERROR(INDEX([1]IC_br_metal!$B:$B,MATCH($A220,[1]IC_br_metal!$A:$A,0)),"")</f>
        <v>179.01</v>
      </c>
      <c r="C220" s="6">
        <f t="shared" si="13"/>
        <v>-5.3307948595906822</v>
      </c>
      <c r="D220" s="2">
        <f>INDEX(Meta!B:B,MATCH($A220,Meta!A:A,0))</f>
        <v>4.5</v>
      </c>
      <c r="E220" s="13">
        <v>0</v>
      </c>
      <c r="F220" s="2">
        <f t="shared" si="14"/>
        <v>-5.3307948595906822</v>
      </c>
      <c r="G220" s="34" t="str">
        <f>IFERROR(INDEX(BRL!$E:$E,MATCH('IC-Br Metal'!$A220,BRL!$A:$A,0)),"")</f>
        <v/>
      </c>
      <c r="H220" s="2" t="str">
        <f t="shared" si="15"/>
        <v/>
      </c>
    </row>
    <row r="221" spans="1:8" x14ac:dyDescent="0.25">
      <c r="A221" s="1">
        <f t="shared" si="12"/>
        <v>42401</v>
      </c>
      <c r="B221" s="37">
        <f>IFERROR(INDEX([1]IC_br_metal!$B:$B,MATCH($A221,[1]IC_br_metal!$A:$A,0)),"")</f>
        <v>189.38</v>
      </c>
      <c r="C221" s="6">
        <f t="shared" si="13"/>
        <v>9.944847605224961</v>
      </c>
      <c r="D221" s="2">
        <f>INDEX(Meta!B:B,MATCH($A221,Meta!A:A,0))</f>
        <v>4.5</v>
      </c>
      <c r="E221" s="13">
        <v>0</v>
      </c>
      <c r="F221" s="2">
        <f t="shared" si="14"/>
        <v>9.944847605224961</v>
      </c>
      <c r="G221" s="34" t="str">
        <f>IFERROR(INDEX(BRL!$E:$E,MATCH('IC-Br Metal'!$A221,BRL!$A:$A,0)),"")</f>
        <v/>
      </c>
      <c r="H221" s="2" t="str">
        <f t="shared" si="15"/>
        <v/>
      </c>
    </row>
    <row r="222" spans="1:8" x14ac:dyDescent="0.25">
      <c r="A222" s="1">
        <f t="shared" si="12"/>
        <v>42430</v>
      </c>
      <c r="B222" s="37">
        <f>IFERROR(INDEX([1]IC_br_metal!$B:$B,MATCH($A222,[1]IC_br_metal!$A:$A,0)),"")</f>
        <v>184.86</v>
      </c>
      <c r="C222" s="6">
        <f t="shared" si="13"/>
        <v>5.345338500113983</v>
      </c>
      <c r="D222" s="2">
        <f>INDEX(Meta!B:B,MATCH($A222,Meta!A:A,0))</f>
        <v>4.5</v>
      </c>
      <c r="E222" s="13">
        <v>0</v>
      </c>
      <c r="F222" s="2">
        <f t="shared" si="14"/>
        <v>5.345338500113983</v>
      </c>
      <c r="G222" s="34" t="str">
        <f>IFERROR(INDEX(BRL!$E:$E,MATCH('IC-Br Metal'!$A222,BRL!$A:$A,0)),"")</f>
        <v/>
      </c>
      <c r="H222" s="2" t="str">
        <f t="shared" si="15"/>
        <v/>
      </c>
    </row>
    <row r="223" spans="1:8" x14ac:dyDescent="0.25">
      <c r="A223" s="1">
        <f t="shared" si="12"/>
        <v>42461</v>
      </c>
      <c r="B223" s="37">
        <f>IFERROR(INDEX([1]IC_br_metal!$B:$B,MATCH($A223,[1]IC_br_metal!$A:$A,0)),"")</f>
        <v>181.15</v>
      </c>
      <c r="C223" s="6">
        <f t="shared" si="13"/>
        <v>1.1954639405619805</v>
      </c>
      <c r="D223" s="2">
        <f>INDEX(Meta!B:B,MATCH($A223,Meta!A:A,0))</f>
        <v>4.5</v>
      </c>
      <c r="E223" s="13">
        <v>0</v>
      </c>
      <c r="F223" s="2">
        <f t="shared" si="14"/>
        <v>1.1954639405619805</v>
      </c>
      <c r="G223" s="34" t="str">
        <f>IFERROR(INDEX(BRL!$E:$E,MATCH('IC-Br Metal'!$A223,BRL!$A:$A,0)),"")</f>
        <v/>
      </c>
      <c r="H223" s="2" t="str">
        <f t="shared" si="15"/>
        <v/>
      </c>
    </row>
    <row r="224" spans="1:8" x14ac:dyDescent="0.25">
      <c r="A224" s="1">
        <f t="shared" si="12"/>
        <v>42491</v>
      </c>
      <c r="B224" s="37">
        <f>IFERROR(INDEX([1]IC_br_metal!$B:$B,MATCH($A224,[1]IC_br_metal!$A:$A,0)),"")</f>
        <v>178.85</v>
      </c>
      <c r="C224" s="6">
        <f t="shared" si="13"/>
        <v>-5.5602492343436509</v>
      </c>
      <c r="D224" s="2">
        <f>INDEX(Meta!B:B,MATCH($A224,Meta!A:A,0))</f>
        <v>4.5</v>
      </c>
      <c r="E224" s="13">
        <v>0</v>
      </c>
      <c r="F224" s="2">
        <f t="shared" si="14"/>
        <v>-5.5602492343436509</v>
      </c>
      <c r="G224" s="34" t="str">
        <f>IFERROR(INDEX(BRL!$E:$E,MATCH('IC-Br Metal'!$A224,BRL!$A:$A,0)),"")</f>
        <v/>
      </c>
      <c r="H224" s="2" t="str">
        <f t="shared" si="15"/>
        <v/>
      </c>
    </row>
    <row r="225" spans="1:8" x14ac:dyDescent="0.25">
      <c r="A225" s="1">
        <f t="shared" si="12"/>
        <v>42522</v>
      </c>
      <c r="B225" s="37">
        <f>IFERROR(INDEX([1]IC_br_metal!$B:$B,MATCH($A225,[1]IC_br_metal!$A:$A,0)),"")</f>
        <v>176.96</v>
      </c>
      <c r="C225" s="6">
        <f t="shared" si="13"/>
        <v>-4.2735042735042805</v>
      </c>
      <c r="D225" s="2">
        <f>INDEX(Meta!B:B,MATCH($A225,Meta!A:A,0))</f>
        <v>4.5</v>
      </c>
      <c r="E225" s="13">
        <v>0</v>
      </c>
      <c r="F225" s="2">
        <f t="shared" si="14"/>
        <v>-4.2735042735042805</v>
      </c>
      <c r="G225" s="34" t="str">
        <f>IFERROR(INDEX(BRL!$E:$E,MATCH('IC-Br Metal'!$A225,BRL!$A:$A,0)),"")</f>
        <v/>
      </c>
      <c r="H225" s="2" t="str">
        <f t="shared" si="15"/>
        <v/>
      </c>
    </row>
    <row r="226" spans="1:8" x14ac:dyDescent="0.25">
      <c r="A226" s="1">
        <f t="shared" si="12"/>
        <v>42552</v>
      </c>
      <c r="B226" s="37">
        <f>IFERROR(INDEX([1]IC_br_metal!$B:$B,MATCH($A226,[1]IC_br_metal!$A:$A,0)),"")</f>
        <v>180.87</v>
      </c>
      <c r="C226" s="6">
        <f t="shared" si="13"/>
        <v>-0.1545680375379499</v>
      </c>
      <c r="D226" s="2">
        <f>INDEX(Meta!B:B,MATCH($A226,Meta!A:A,0))</f>
        <v>4.5</v>
      </c>
      <c r="E226" s="13">
        <v>0</v>
      </c>
      <c r="F226" s="2">
        <f t="shared" si="14"/>
        <v>-0.1545680375379499</v>
      </c>
      <c r="G226" s="34" t="str">
        <f>IFERROR(INDEX(BRL!$E:$E,MATCH('IC-Br Metal'!$A226,BRL!$A:$A,0)),"")</f>
        <v/>
      </c>
      <c r="H226" s="2" t="str">
        <f t="shared" si="15"/>
        <v/>
      </c>
    </row>
    <row r="227" spans="1:8" x14ac:dyDescent="0.25">
      <c r="A227" s="1">
        <f t="shared" si="12"/>
        <v>42583</v>
      </c>
      <c r="B227" s="37">
        <f>IFERROR(INDEX([1]IC_br_metal!$B:$B,MATCH($A227,[1]IC_br_metal!$A:$A,0)),"")</f>
        <v>179.93</v>
      </c>
      <c r="C227" s="6">
        <f t="shared" si="13"/>
        <v>0.60385798154878323</v>
      </c>
      <c r="D227" s="2">
        <f>INDEX(Meta!B:B,MATCH($A227,Meta!A:A,0))</f>
        <v>4.5</v>
      </c>
      <c r="E227" s="13">
        <v>0</v>
      </c>
      <c r="F227" s="2">
        <f t="shared" si="14"/>
        <v>0.60385798154878323</v>
      </c>
      <c r="G227" s="34" t="str">
        <f>IFERROR(INDEX(BRL!$E:$E,MATCH('IC-Br Metal'!$A227,BRL!$A:$A,0)),"")</f>
        <v/>
      </c>
      <c r="H227" s="2" t="str">
        <f t="shared" si="15"/>
        <v/>
      </c>
    </row>
    <row r="228" spans="1:8" x14ac:dyDescent="0.25">
      <c r="A228" s="1">
        <f t="shared" si="12"/>
        <v>42614</v>
      </c>
      <c r="B228" s="37">
        <f>IFERROR(INDEX([1]IC_br_metal!$B:$B,MATCH($A228,[1]IC_br_metal!$A:$A,0)),"")</f>
        <v>184.53</v>
      </c>
      <c r="C228" s="6">
        <f t="shared" si="13"/>
        <v>4.2778028933092127</v>
      </c>
      <c r="D228" s="2">
        <f>INDEX(Meta!B:B,MATCH($A228,Meta!A:A,0))</f>
        <v>4.5</v>
      </c>
      <c r="E228" s="13">
        <v>0</v>
      </c>
      <c r="F228" s="2">
        <f t="shared" si="14"/>
        <v>4.2778028933092127</v>
      </c>
      <c r="G228" s="34" t="str">
        <f>IFERROR(INDEX(BRL!$E:$E,MATCH('IC-Br Metal'!$A228,BRL!$A:$A,0)),"")</f>
        <v/>
      </c>
      <c r="H228" s="2" t="str">
        <f t="shared" si="15"/>
        <v/>
      </c>
    </row>
    <row r="229" spans="1:8" x14ac:dyDescent="0.25">
      <c r="A229" s="1">
        <f t="shared" si="12"/>
        <v>42644</v>
      </c>
      <c r="B229" s="37">
        <f>IFERROR(INDEX([1]IC_br_metal!$B:$B,MATCH($A229,[1]IC_br_metal!$A:$A,0)),"")</f>
        <v>182.41</v>
      </c>
      <c r="C229" s="6">
        <f t="shared" si="13"/>
        <v>0.85144026096091174</v>
      </c>
      <c r="D229" s="2">
        <f>INDEX(Meta!B:B,MATCH($A229,Meta!A:A,0))</f>
        <v>4.5</v>
      </c>
      <c r="E229" s="13">
        <v>0</v>
      </c>
      <c r="F229" s="2">
        <f t="shared" si="14"/>
        <v>0.85144026096091174</v>
      </c>
      <c r="G229" s="34" t="str">
        <f>IFERROR(INDEX(BRL!$E:$E,MATCH('IC-Br Metal'!$A229,BRL!$A:$A,0)),"")</f>
        <v/>
      </c>
      <c r="H229" s="2" t="str">
        <f t="shared" si="15"/>
        <v/>
      </c>
    </row>
    <row r="230" spans="1:8" x14ac:dyDescent="0.25">
      <c r="A230" s="1">
        <f t="shared" si="12"/>
        <v>42675</v>
      </c>
      <c r="B230" s="37">
        <f>IFERROR(INDEX([1]IC_br_metal!$B:$B,MATCH($A230,[1]IC_br_metal!$A:$A,0)),"")</f>
        <v>203.21</v>
      </c>
      <c r="C230" s="6">
        <f t="shared" si="13"/>
        <v>12.938364919690981</v>
      </c>
      <c r="D230" s="2">
        <f>INDEX(Meta!B:B,MATCH($A230,Meta!A:A,0))</f>
        <v>4.5</v>
      </c>
      <c r="E230" s="13">
        <v>0</v>
      </c>
      <c r="F230" s="2">
        <f t="shared" si="14"/>
        <v>12.938364919690981</v>
      </c>
      <c r="G230" s="34" t="str">
        <f>IFERROR(INDEX(BRL!$E:$E,MATCH('IC-Br Metal'!$A230,BRL!$A:$A,0)),"")</f>
        <v/>
      </c>
      <c r="H230" s="2" t="str">
        <f t="shared" si="15"/>
        <v/>
      </c>
    </row>
    <row r="231" spans="1:8" x14ac:dyDescent="0.25">
      <c r="A231" s="1">
        <f t="shared" si="12"/>
        <v>42705</v>
      </c>
      <c r="B231" s="37">
        <f>IFERROR(INDEX([1]IC_br_metal!$B:$B,MATCH($A231,[1]IC_br_metal!$A:$A,0)),"")</f>
        <v>204.77</v>
      </c>
      <c r="C231" s="6">
        <f t="shared" si="13"/>
        <v>10.968406221210646</v>
      </c>
      <c r="D231" s="2">
        <f>INDEX(Meta!B:B,MATCH($A231,Meta!A:A,0))</f>
        <v>4.5</v>
      </c>
      <c r="E231" s="13">
        <v>0</v>
      </c>
      <c r="F231" s="2">
        <f t="shared" si="14"/>
        <v>10.968406221210646</v>
      </c>
      <c r="G231" s="34" t="str">
        <f>IFERROR(INDEX(BRL!$E:$E,MATCH('IC-Br Metal'!$A231,BRL!$A:$A,0)),"")</f>
        <v/>
      </c>
      <c r="H231" s="2" t="str">
        <f t="shared" si="15"/>
        <v/>
      </c>
    </row>
    <row r="232" spans="1:8" x14ac:dyDescent="0.25">
      <c r="A232" s="1">
        <f t="shared" si="12"/>
        <v>42736</v>
      </c>
      <c r="B232" s="37">
        <f>IFERROR(INDEX([1]IC_br_metal!$B:$B,MATCH($A232,[1]IC_br_metal!$A:$A,0)),"")</f>
        <v>197.06</v>
      </c>
      <c r="C232" s="6">
        <f t="shared" si="13"/>
        <v>8.0313579299380535</v>
      </c>
      <c r="D232" s="2">
        <f>INDEX(Meta!B:B,MATCH($A232,Meta!A:A,0))</f>
        <v>4.5</v>
      </c>
      <c r="E232" s="13">
        <v>0</v>
      </c>
      <c r="F232" s="2">
        <f t="shared" si="14"/>
        <v>8.0313579299380535</v>
      </c>
      <c r="G232" s="34" t="str">
        <f>IFERROR(INDEX(BRL!$E:$E,MATCH('IC-Br Metal'!$A232,BRL!$A:$A,0)),"")</f>
        <v/>
      </c>
      <c r="H232" s="2" t="str">
        <f t="shared" si="15"/>
        <v/>
      </c>
    </row>
    <row r="233" spans="1:8" x14ac:dyDescent="0.25">
      <c r="A233" s="1">
        <f t="shared" si="12"/>
        <v>42767</v>
      </c>
      <c r="B233" s="37">
        <f>IFERROR(INDEX([1]IC_br_metal!$B:$B,MATCH($A233,[1]IC_br_metal!$A:$A,0)),"")</f>
        <v>194.84</v>
      </c>
      <c r="C233" s="6">
        <f t="shared" si="13"/>
        <v>-4.1188917868215214</v>
      </c>
      <c r="D233" s="2">
        <f>INDEX(Meta!B:B,MATCH($A233,Meta!A:A,0))</f>
        <v>4.5</v>
      </c>
      <c r="E233" s="13">
        <v>0</v>
      </c>
      <c r="F233" s="2">
        <f t="shared" si="14"/>
        <v>-4.1188917868215214</v>
      </c>
      <c r="G233" s="34" t="str">
        <f>IFERROR(INDEX(BRL!$E:$E,MATCH('IC-Br Metal'!$A233,BRL!$A:$A,0)),"")</f>
        <v/>
      </c>
      <c r="H233" s="2" t="str">
        <f t="shared" si="15"/>
        <v/>
      </c>
    </row>
    <row r="234" spans="1:8" x14ac:dyDescent="0.25">
      <c r="A234" s="1">
        <f t="shared" si="12"/>
        <v>42795</v>
      </c>
      <c r="B234" s="37">
        <f>IFERROR(INDEX([1]IC_br_metal!$B:$B,MATCH($A234,[1]IC_br_metal!$A:$A,0)),"")</f>
        <v>196.18</v>
      </c>
      <c r="C234" s="6">
        <f t="shared" si="13"/>
        <v>-4.1949504321922131</v>
      </c>
      <c r="D234" s="2">
        <f>INDEX(Meta!B:B,MATCH($A234,Meta!A:A,0))</f>
        <v>4.5</v>
      </c>
      <c r="E234" s="13">
        <v>0</v>
      </c>
      <c r="F234" s="2">
        <f t="shared" si="14"/>
        <v>-4.1949504321922131</v>
      </c>
      <c r="G234" s="34" t="str">
        <f>IFERROR(INDEX(BRL!$E:$E,MATCH('IC-Br Metal'!$A234,BRL!$A:$A,0)),"")</f>
        <v/>
      </c>
      <c r="H234" s="2" t="str">
        <f t="shared" si="15"/>
        <v/>
      </c>
    </row>
    <row r="235" spans="1:8" x14ac:dyDescent="0.25">
      <c r="A235" s="1">
        <f t="shared" si="12"/>
        <v>42826</v>
      </c>
      <c r="B235" s="37">
        <f>IFERROR(INDEX([1]IC_br_metal!$B:$B,MATCH($A235,[1]IC_br_metal!$A:$A,0)),"")</f>
        <v>193.74</v>
      </c>
      <c r="C235" s="6">
        <f t="shared" si="13"/>
        <v>-1.6847660610981419</v>
      </c>
      <c r="D235" s="2">
        <f>INDEX(Meta!B:B,MATCH($A235,Meta!A:A,0))</f>
        <v>4.5</v>
      </c>
      <c r="E235" s="13">
        <v>0</v>
      </c>
      <c r="F235" s="2">
        <f t="shared" si="14"/>
        <v>-1.6847660610981419</v>
      </c>
      <c r="G235" s="34" t="str">
        <f>IFERROR(INDEX(BRL!$E:$E,MATCH('IC-Br Metal'!$A235,BRL!$A:$A,0)),"")</f>
        <v/>
      </c>
      <c r="H235" s="2" t="str">
        <f t="shared" si="15"/>
        <v/>
      </c>
    </row>
    <row r="236" spans="1:8" x14ac:dyDescent="0.25">
      <c r="A236" s="1">
        <f t="shared" si="12"/>
        <v>42856</v>
      </c>
      <c r="B236" s="37">
        <f>IFERROR(INDEX([1]IC_br_metal!$B:$B,MATCH($A236,[1]IC_br_metal!$A:$A,0)),"")</f>
        <v>195.29</v>
      </c>
      <c r="C236" s="6">
        <f t="shared" si="13"/>
        <v>0.23095873537259948</v>
      </c>
      <c r="D236" s="2">
        <f>INDEX(Meta!B:B,MATCH($A236,Meta!A:A,0))</f>
        <v>4.5</v>
      </c>
      <c r="E236" s="13">
        <v>0</v>
      </c>
      <c r="F236" s="2">
        <f t="shared" si="14"/>
        <v>0.23095873537259948</v>
      </c>
      <c r="G236" s="34" t="str">
        <f>IFERROR(INDEX(BRL!$E:$E,MATCH('IC-Br Metal'!$A236,BRL!$A:$A,0)),"")</f>
        <v/>
      </c>
      <c r="H236" s="2" t="str">
        <f t="shared" si="15"/>
        <v/>
      </c>
    </row>
    <row r="237" spans="1:8" x14ac:dyDescent="0.25">
      <c r="A237" s="1">
        <f t="shared" si="12"/>
        <v>42887</v>
      </c>
      <c r="B237" s="37">
        <f>IFERROR(INDEX([1]IC_br_metal!$B:$B,MATCH($A237,[1]IC_br_metal!$A:$A,0)),"")</f>
        <v>198.8</v>
      </c>
      <c r="C237" s="6">
        <f t="shared" si="13"/>
        <v>1.3355082067489032</v>
      </c>
      <c r="D237" s="2">
        <f>INDEX(Meta!B:B,MATCH($A237,Meta!A:A,0))</f>
        <v>4.5</v>
      </c>
      <c r="E237" s="13">
        <v>0</v>
      </c>
      <c r="F237" s="2">
        <f t="shared" si="14"/>
        <v>1.3355082067489032</v>
      </c>
      <c r="G237" s="34" t="str">
        <f>IFERROR(INDEX(BRL!$E:$E,MATCH('IC-Br Metal'!$A237,BRL!$A:$A,0)),"")</f>
        <v/>
      </c>
      <c r="H237" s="2" t="str">
        <f t="shared" si="15"/>
        <v/>
      </c>
    </row>
    <row r="238" spans="1:8" x14ac:dyDescent="0.25">
      <c r="A238" s="1">
        <f t="shared" si="12"/>
        <v>42917</v>
      </c>
      <c r="B238" s="37">
        <f>IFERROR(INDEX([1]IC_br_metal!$B:$B,MATCH($A238,[1]IC_br_metal!$A:$A,0)),"")</f>
        <v>199.63</v>
      </c>
      <c r="C238" s="6">
        <f t="shared" si="13"/>
        <v>3.0401569113244431</v>
      </c>
      <c r="D238" s="2">
        <f>INDEX(Meta!B:B,MATCH($A238,Meta!A:A,0))</f>
        <v>4.5</v>
      </c>
      <c r="E238" s="13">
        <v>0</v>
      </c>
      <c r="F238" s="2">
        <f t="shared" si="14"/>
        <v>3.0401569113244431</v>
      </c>
      <c r="G238" s="34" t="str">
        <f>IFERROR(INDEX(BRL!$E:$E,MATCH('IC-Br Metal'!$A238,BRL!$A:$A,0)),"")</f>
        <v/>
      </c>
      <c r="H238" s="2" t="str">
        <f t="shared" si="15"/>
        <v/>
      </c>
    </row>
    <row r="239" spans="1:8" x14ac:dyDescent="0.25">
      <c r="A239" s="1">
        <f t="shared" si="12"/>
        <v>42948</v>
      </c>
      <c r="B239" s="37">
        <f>IFERROR(INDEX([1]IC_br_metal!$B:$B,MATCH($A239,[1]IC_br_metal!$A:$A,0)),"")</f>
        <v>207.01</v>
      </c>
      <c r="C239" s="6">
        <f t="shared" si="13"/>
        <v>6.0013313533719082</v>
      </c>
      <c r="D239" s="2">
        <f>INDEX(Meta!B:B,MATCH($A239,Meta!A:A,0))</f>
        <v>4.5</v>
      </c>
      <c r="E239" s="13">
        <v>0</v>
      </c>
      <c r="F239" s="2">
        <f t="shared" si="14"/>
        <v>6.0013313533719082</v>
      </c>
      <c r="G239" s="34" t="str">
        <f>IFERROR(INDEX(BRL!$E:$E,MATCH('IC-Br Metal'!$A239,BRL!$A:$A,0)),"")</f>
        <v/>
      </c>
      <c r="H239" s="2" t="str">
        <f t="shared" si="15"/>
        <v/>
      </c>
    </row>
    <row r="240" spans="1:8" x14ac:dyDescent="0.25">
      <c r="A240" s="1">
        <f t="shared" si="12"/>
        <v>42979</v>
      </c>
      <c r="B240" s="37">
        <f>IFERROR(INDEX([1]IC_br_metal!$B:$B,MATCH($A240,[1]IC_br_metal!$A:$A,0)),"")</f>
        <v>211.02</v>
      </c>
      <c r="C240" s="6">
        <f t="shared" si="13"/>
        <v>6.1468812877263579</v>
      </c>
      <c r="D240" s="2">
        <f>INDEX(Meta!B:B,MATCH($A240,Meta!A:A,0))</f>
        <v>4.5</v>
      </c>
      <c r="E240" s="13">
        <v>0</v>
      </c>
      <c r="F240" s="2">
        <f t="shared" si="14"/>
        <v>6.1468812877263579</v>
      </c>
      <c r="G240" s="34" t="str">
        <f>IFERROR(INDEX(BRL!$E:$E,MATCH('IC-Br Metal'!$A240,BRL!$A:$A,0)),"")</f>
        <v/>
      </c>
      <c r="H240" s="2" t="str">
        <f t="shared" si="15"/>
        <v/>
      </c>
    </row>
    <row r="241" spans="1:8" x14ac:dyDescent="0.25">
      <c r="A241" s="1">
        <f t="shared" si="12"/>
        <v>43009</v>
      </c>
      <c r="B241" s="37">
        <f>IFERROR(INDEX([1]IC_br_metal!$B:$B,MATCH($A241,[1]IC_br_metal!$A:$A,0)),"")</f>
        <v>217.08</v>
      </c>
      <c r="C241" s="6">
        <f t="shared" si="13"/>
        <v>8.7411711666583347</v>
      </c>
      <c r="D241" s="2">
        <f>INDEX(Meta!B:B,MATCH($A241,Meta!A:A,0))</f>
        <v>4.5</v>
      </c>
      <c r="E241" s="13">
        <v>0</v>
      </c>
      <c r="F241" s="2">
        <f t="shared" si="14"/>
        <v>8.7411711666583347</v>
      </c>
      <c r="G241" s="34" t="str">
        <f>IFERROR(INDEX(BRL!$E:$E,MATCH('IC-Br Metal'!$A241,BRL!$A:$A,0)),"")</f>
        <v/>
      </c>
      <c r="H241" s="2" t="str">
        <f t="shared" si="15"/>
        <v/>
      </c>
    </row>
    <row r="242" spans="1:8" x14ac:dyDescent="0.25">
      <c r="A242" s="1">
        <f t="shared" si="12"/>
        <v>43040</v>
      </c>
      <c r="B242" s="37">
        <f>IFERROR(INDEX([1]IC_br_metal!$B:$B,MATCH($A242,[1]IC_br_metal!$A:$A,0)),"")</f>
        <v>218.67</v>
      </c>
      <c r="C242" s="6">
        <f t="shared" si="13"/>
        <v>5.6325781363219196</v>
      </c>
      <c r="D242" s="2">
        <f>INDEX(Meta!B:B,MATCH($A242,Meta!A:A,0))</f>
        <v>4.5</v>
      </c>
      <c r="E242" s="13">
        <v>0</v>
      </c>
      <c r="F242" s="2">
        <f t="shared" si="14"/>
        <v>5.6325781363219196</v>
      </c>
      <c r="G242" s="34" t="str">
        <f>IFERROR(INDEX(BRL!$E:$E,MATCH('IC-Br Metal'!$A242,BRL!$A:$A,0)),"")</f>
        <v/>
      </c>
      <c r="H242" s="2" t="str">
        <f t="shared" si="15"/>
        <v/>
      </c>
    </row>
    <row r="243" spans="1:8" x14ac:dyDescent="0.25">
      <c r="A243" s="1">
        <f t="shared" si="12"/>
        <v>43070</v>
      </c>
      <c r="B243" s="37">
        <f>IFERROR(INDEX([1]IC_br_metal!$B:$B,MATCH($A243,[1]IC_br_metal!$A:$A,0)),"")</f>
        <v>219.7</v>
      </c>
      <c r="C243" s="6">
        <f t="shared" si="13"/>
        <v>4.1133541844374788</v>
      </c>
      <c r="D243" s="2">
        <f>INDEX(Meta!B:B,MATCH($A243,Meta!A:A,0))</f>
        <v>4.5</v>
      </c>
      <c r="E243" s="13">
        <v>0</v>
      </c>
      <c r="F243" s="2">
        <f t="shared" si="14"/>
        <v>4.1133541844374788</v>
      </c>
      <c r="G243" s="34" t="str">
        <f>IFERROR(INDEX(BRL!$E:$E,MATCH('IC-Br Metal'!$A243,BRL!$A:$A,0)),"")</f>
        <v/>
      </c>
      <c r="H243" s="2" t="str">
        <f t="shared" si="15"/>
        <v/>
      </c>
    </row>
    <row r="244" spans="1:8" x14ac:dyDescent="0.25">
      <c r="A244" s="1">
        <f t="shared" si="12"/>
        <v>43101</v>
      </c>
      <c r="B244" s="37">
        <f>IFERROR(INDEX([1]IC_br_metal!$B:$B,MATCH($A244,[1]IC_br_metal!$A:$A,0)),"")</f>
        <v>226.95</v>
      </c>
      <c r="C244" s="6">
        <f t="shared" si="13"/>
        <v>4.5467108899944542</v>
      </c>
      <c r="D244" s="2">
        <f>INDEX(Meta!B:B,MATCH($A244,Meta!A:A,0))</f>
        <v>4.5</v>
      </c>
      <c r="E244" s="13">
        <v>0</v>
      </c>
      <c r="F244" s="2">
        <f t="shared" si="14"/>
        <v>4.5467108899944542</v>
      </c>
      <c r="G244" s="34" t="str">
        <f>IFERROR(INDEX(BRL!$E:$E,MATCH('IC-Br Metal'!$A244,BRL!$A:$A,0)),"")</f>
        <v/>
      </c>
      <c r="H244" s="2" t="str">
        <f t="shared" si="15"/>
        <v/>
      </c>
    </row>
    <row r="245" spans="1:8" x14ac:dyDescent="0.25">
      <c r="A245" s="1">
        <f t="shared" si="12"/>
        <v>43132</v>
      </c>
      <c r="B245" s="37">
        <f>IFERROR(INDEX([1]IC_br_metal!$B:$B,MATCH($A245,[1]IC_br_metal!$A:$A,0)),"")</f>
        <v>231.79</v>
      </c>
      <c r="C245" s="6">
        <f t="shared" si="13"/>
        <v>5.9999085379796036</v>
      </c>
      <c r="D245" s="2">
        <f>INDEX(Meta!B:B,MATCH($A245,Meta!A:A,0))</f>
        <v>4.5</v>
      </c>
      <c r="E245" s="13">
        <v>0</v>
      </c>
      <c r="F245" s="2">
        <f t="shared" si="14"/>
        <v>5.9999085379796036</v>
      </c>
      <c r="G245" s="34" t="str">
        <f>IFERROR(INDEX(BRL!$E:$E,MATCH('IC-Br Metal'!$A245,BRL!$A:$A,0)),"")</f>
        <v/>
      </c>
      <c r="H245" s="2" t="str">
        <f t="shared" si="15"/>
        <v/>
      </c>
    </row>
    <row r="246" spans="1:8" x14ac:dyDescent="0.25">
      <c r="A246" s="1">
        <f t="shared" si="12"/>
        <v>43160</v>
      </c>
      <c r="B246" s="37">
        <f>IFERROR(INDEX([1]IC_br_metal!$B:$B,MATCH($A246,[1]IC_br_metal!$A:$A,0)),"")</f>
        <v>224.14</v>
      </c>
      <c r="C246" s="6">
        <f t="shared" si="13"/>
        <v>2.0209376422394065</v>
      </c>
      <c r="D246" s="2">
        <f>INDEX(Meta!B:B,MATCH($A246,Meta!A:A,0))</f>
        <v>4.5</v>
      </c>
      <c r="E246" s="13">
        <v>0</v>
      </c>
      <c r="F246" s="2">
        <f t="shared" si="14"/>
        <v>2.0209376422394065</v>
      </c>
      <c r="G246" s="34" t="str">
        <f>IFERROR(INDEX(BRL!$E:$E,MATCH('IC-Br Metal'!$A246,BRL!$A:$A,0)),"")</f>
        <v/>
      </c>
      <c r="H246" s="2" t="str">
        <f t="shared" si="15"/>
        <v/>
      </c>
    </row>
    <row r="247" spans="1:8" x14ac:dyDescent="0.25">
      <c r="A247" s="1">
        <f t="shared" si="12"/>
        <v>43191</v>
      </c>
      <c r="B247" s="37">
        <f>IFERROR(INDEX([1]IC_br_metal!$B:$B,MATCH($A247,[1]IC_br_metal!$A:$A,0)),"")</f>
        <v>236.5</v>
      </c>
      <c r="C247" s="6">
        <f t="shared" si="13"/>
        <v>4.2079753249614438</v>
      </c>
      <c r="D247" s="2">
        <f>INDEX(Meta!B:B,MATCH($A247,Meta!A:A,0))</f>
        <v>4.5</v>
      </c>
      <c r="E247" s="13">
        <v>0</v>
      </c>
      <c r="F247" s="2">
        <f t="shared" si="14"/>
        <v>4.2079753249614438</v>
      </c>
      <c r="G247" s="34" t="str">
        <f>IFERROR(INDEX(BRL!$E:$E,MATCH('IC-Br Metal'!$A247,BRL!$A:$A,0)),"")</f>
        <v/>
      </c>
      <c r="H247" s="2" t="str">
        <f t="shared" si="15"/>
        <v/>
      </c>
    </row>
    <row r="248" spans="1:8" x14ac:dyDescent="0.25">
      <c r="A248" s="1">
        <f t="shared" si="12"/>
        <v>43221</v>
      </c>
      <c r="B248" s="37">
        <f>IFERROR(INDEX([1]IC_br_metal!$B:$B,MATCH($A248,[1]IC_br_metal!$A:$A,0)),"")</f>
        <v>250.89</v>
      </c>
      <c r="C248" s="6">
        <f t="shared" si="13"/>
        <v>8.2402174381983606</v>
      </c>
      <c r="D248" s="2">
        <f>INDEX(Meta!B:B,MATCH($A248,Meta!A:A,0))</f>
        <v>4.5</v>
      </c>
      <c r="E248" s="13">
        <v>0</v>
      </c>
      <c r="F248" s="2">
        <f t="shared" si="14"/>
        <v>8.2402174381983606</v>
      </c>
      <c r="G248" s="34" t="str">
        <f>IFERROR(INDEX(BRL!$E:$E,MATCH('IC-Br Metal'!$A248,BRL!$A:$A,0)),"")</f>
        <v/>
      </c>
      <c r="H248" s="2" t="str">
        <f t="shared" si="15"/>
        <v/>
      </c>
    </row>
    <row r="249" spans="1:8" x14ac:dyDescent="0.25">
      <c r="A249" s="1">
        <f t="shared" si="12"/>
        <v>43252</v>
      </c>
      <c r="B249" s="37">
        <f>IFERROR(INDEX([1]IC_br_metal!$B:$B,MATCH($A249,[1]IC_br_metal!$A:$A,0)),"")</f>
        <v>260.76</v>
      </c>
      <c r="C249" s="6">
        <f t="shared" si="13"/>
        <v>16.338003033818161</v>
      </c>
      <c r="D249" s="2">
        <f>INDEX(Meta!B:B,MATCH($A249,Meta!A:A,0))</f>
        <v>4.5</v>
      </c>
      <c r="E249" s="13">
        <v>0</v>
      </c>
      <c r="F249" s="2">
        <f t="shared" si="14"/>
        <v>16.338003033818161</v>
      </c>
      <c r="G249" s="34" t="str">
        <f>IFERROR(INDEX(BRL!$E:$E,MATCH('IC-Br Metal'!$A249,BRL!$A:$A,0)),"")</f>
        <v/>
      </c>
      <c r="H249" s="2" t="str">
        <f t="shared" si="15"/>
        <v/>
      </c>
    </row>
    <row r="250" spans="1:8" x14ac:dyDescent="0.25">
      <c r="A250" s="1">
        <f t="shared" si="12"/>
        <v>43282</v>
      </c>
      <c r="B250" s="37">
        <f>IFERROR(INDEX([1]IC_br_metal!$B:$B,MATCH($A250,[1]IC_br_metal!$A:$A,0)),"")</f>
        <v>244.25</v>
      </c>
      <c r="C250" s="6">
        <f t="shared" si="13"/>
        <v>3.2769556025370017</v>
      </c>
      <c r="D250" s="2">
        <f>INDEX(Meta!B:B,MATCH($A250,Meta!A:A,0))</f>
        <v>4.5</v>
      </c>
      <c r="E250" s="13">
        <v>0</v>
      </c>
      <c r="F250" s="2">
        <f t="shared" si="14"/>
        <v>3.2769556025370017</v>
      </c>
      <c r="G250" s="34" t="str">
        <f>IFERROR(INDEX(BRL!$E:$E,MATCH('IC-Br Metal'!$A250,BRL!$A:$A,0)),"")</f>
        <v/>
      </c>
      <c r="H250" s="2" t="str">
        <f t="shared" si="15"/>
        <v/>
      </c>
    </row>
    <row r="251" spans="1:8" x14ac:dyDescent="0.25">
      <c r="A251" s="1">
        <f t="shared" si="12"/>
        <v>43313</v>
      </c>
      <c r="B251" s="37">
        <f>IFERROR(INDEX([1]IC_br_metal!$B:$B,MATCH($A251,[1]IC_br_metal!$A:$A,0)),"")</f>
        <v>242.48</v>
      </c>
      <c r="C251" s="6">
        <f t="shared" si="13"/>
        <v>-3.3520666427518053</v>
      </c>
      <c r="D251" s="2">
        <f>INDEX(Meta!B:B,MATCH($A251,Meta!A:A,0))</f>
        <v>4.5</v>
      </c>
      <c r="E251" s="13">
        <v>0</v>
      </c>
      <c r="F251" s="2">
        <f t="shared" si="14"/>
        <v>-3.3520666427518053</v>
      </c>
      <c r="G251" s="34" t="str">
        <f>IFERROR(INDEX(BRL!$E:$E,MATCH('IC-Br Metal'!$A251,BRL!$A:$A,0)),"")</f>
        <v/>
      </c>
      <c r="H251" s="2" t="str">
        <f t="shared" si="15"/>
        <v/>
      </c>
    </row>
    <row r="252" spans="1:8" x14ac:dyDescent="0.25">
      <c r="A252" s="1">
        <f t="shared" si="12"/>
        <v>43344</v>
      </c>
      <c r="B252" s="37">
        <f>IFERROR(INDEX([1]IC_br_metal!$B:$B,MATCH($A252,[1]IC_br_metal!$A:$A,0)),"")</f>
        <v>249.44</v>
      </c>
      <c r="C252" s="6">
        <f t="shared" si="13"/>
        <v>-4.3411566191133621</v>
      </c>
      <c r="D252" s="2">
        <f>INDEX(Meta!B:B,MATCH($A252,Meta!A:A,0))</f>
        <v>4.5</v>
      </c>
      <c r="E252" s="13">
        <v>0</v>
      </c>
      <c r="F252" s="2">
        <f t="shared" si="14"/>
        <v>-4.3411566191133621</v>
      </c>
      <c r="G252" s="34" t="str">
        <f>IFERROR(INDEX(BRL!$E:$E,MATCH('IC-Br Metal'!$A252,BRL!$A:$A,0)),"")</f>
        <v/>
      </c>
      <c r="H252" s="2" t="str">
        <f t="shared" si="15"/>
        <v/>
      </c>
    </row>
    <row r="253" spans="1:8" x14ac:dyDescent="0.25">
      <c r="A253" s="1">
        <f t="shared" si="12"/>
        <v>43374</v>
      </c>
      <c r="B253" s="37">
        <f>IFERROR(INDEX([1]IC_br_metal!$B:$B,MATCH($A253,[1]IC_br_metal!$A:$A,0)),"")</f>
        <v>232.99</v>
      </c>
      <c r="C253" s="6">
        <f t="shared" si="13"/>
        <v>-4.6100307062435952</v>
      </c>
      <c r="D253" s="2">
        <f>INDEX(Meta!B:B,MATCH($A253,Meta!A:A,0))</f>
        <v>4.5</v>
      </c>
      <c r="E253" s="13">
        <v>0</v>
      </c>
      <c r="F253" s="2">
        <f t="shared" si="14"/>
        <v>-4.6100307062435952</v>
      </c>
      <c r="G253" s="34" t="str">
        <f>IFERROR(INDEX(BRL!$E:$E,MATCH('IC-Br Metal'!$A253,BRL!$A:$A,0)),"")</f>
        <v/>
      </c>
      <c r="H253" s="2" t="str">
        <f t="shared" si="15"/>
        <v/>
      </c>
    </row>
    <row r="254" spans="1:8" x14ac:dyDescent="0.25">
      <c r="A254" s="1">
        <f t="shared" si="12"/>
        <v>43405</v>
      </c>
      <c r="B254" s="37">
        <f>IFERROR(INDEX([1]IC_br_metal!$B:$B,MATCH($A254,[1]IC_br_metal!$A:$A,0)),"")</f>
        <v>229.03</v>
      </c>
      <c r="C254" s="6">
        <f t="shared" si="13"/>
        <v>-5.5468492246783185</v>
      </c>
      <c r="D254" s="2">
        <f>INDEX(Meta!B:B,MATCH($A254,Meta!A:A,0))</f>
        <v>4.5</v>
      </c>
      <c r="E254" s="13">
        <v>0</v>
      </c>
      <c r="F254" s="2">
        <f t="shared" si="14"/>
        <v>-5.5468492246783185</v>
      </c>
      <c r="G254" s="34" t="str">
        <f>IFERROR(INDEX(BRL!$E:$E,MATCH('IC-Br Metal'!$A254,BRL!$A:$A,0)),"")</f>
        <v/>
      </c>
      <c r="H254" s="2" t="str">
        <f t="shared" si="15"/>
        <v/>
      </c>
    </row>
    <row r="255" spans="1:8" x14ac:dyDescent="0.25">
      <c r="A255" s="1">
        <f t="shared" si="12"/>
        <v>43435</v>
      </c>
      <c r="B255" s="37">
        <f>IFERROR(INDEX([1]IC_br_metal!$B:$B,MATCH($A255,[1]IC_br_metal!$A:$A,0)),"")</f>
        <v>235.59</v>
      </c>
      <c r="C255" s="6">
        <f t="shared" si="13"/>
        <v>-5.5524374599101982</v>
      </c>
      <c r="D255" s="2">
        <f>INDEX(Meta!B:B,MATCH($A255,Meta!A:A,0))</f>
        <v>4.5</v>
      </c>
      <c r="E255" s="13">
        <v>0</v>
      </c>
      <c r="F255" s="2">
        <f t="shared" si="14"/>
        <v>-5.5524374599101982</v>
      </c>
      <c r="G255" s="34" t="str">
        <f>IFERROR(INDEX(BRL!$E:$E,MATCH('IC-Br Metal'!$A255,BRL!$A:$A,0)),"")</f>
        <v/>
      </c>
      <c r="H255" s="2" t="str">
        <f t="shared" si="15"/>
        <v/>
      </c>
    </row>
    <row r="256" spans="1:8" x14ac:dyDescent="0.25">
      <c r="A256" s="1">
        <f t="shared" si="12"/>
        <v>43466</v>
      </c>
      <c r="B256" s="37">
        <f>IFERROR(INDEX([1]IC_br_metal!$B:$B,MATCH($A256,[1]IC_br_metal!$A:$A,0)),"")</f>
        <v>230.31</v>
      </c>
      <c r="C256" s="6">
        <f t="shared" si="13"/>
        <v>-1.1502639598266029</v>
      </c>
      <c r="D256" s="2">
        <f>INDEX(Meta!B:B,MATCH($A256,Meta!A:A,0))</f>
        <v>4.25</v>
      </c>
      <c r="E256" s="13">
        <v>0</v>
      </c>
      <c r="F256" s="2">
        <f t="shared" si="14"/>
        <v>-1.1502639598266029</v>
      </c>
      <c r="G256" s="34" t="str">
        <f>IFERROR(INDEX(BRL!$E:$E,MATCH('IC-Br Metal'!$A256,BRL!$A:$A,0)),"")</f>
        <v/>
      </c>
      <c r="H256" s="2" t="str">
        <f t="shared" si="15"/>
        <v/>
      </c>
    </row>
    <row r="257" spans="1:8" x14ac:dyDescent="0.25">
      <c r="A257" s="1">
        <f t="shared" si="12"/>
        <v>43497</v>
      </c>
      <c r="B257" s="37">
        <f>IFERROR(INDEX([1]IC_br_metal!$B:$B,MATCH($A257,[1]IC_br_metal!$A:$A,0)),"")</f>
        <v>237.39</v>
      </c>
      <c r="C257" s="6">
        <f t="shared" si="13"/>
        <v>3.6501768327293238</v>
      </c>
      <c r="D257" s="2">
        <f>INDEX(Meta!B:B,MATCH($A257,Meta!A:A,0))</f>
        <v>4.25</v>
      </c>
      <c r="E257" s="13">
        <v>0</v>
      </c>
      <c r="F257" s="2">
        <f t="shared" si="14"/>
        <v>3.6501768327293238</v>
      </c>
      <c r="G257" s="34" t="str">
        <f>IFERROR(INDEX(BRL!$E:$E,MATCH('IC-Br Metal'!$A257,BRL!$A:$A,0)),"")</f>
        <v/>
      </c>
      <c r="H257" s="2" t="str">
        <f t="shared" si="15"/>
        <v/>
      </c>
    </row>
    <row r="258" spans="1:8" x14ac:dyDescent="0.25">
      <c r="A258" s="1">
        <f t="shared" si="12"/>
        <v>43525</v>
      </c>
      <c r="B258" s="37">
        <f>IFERROR(INDEX([1]IC_br_metal!$B:$B,MATCH($A258,[1]IC_br_metal!$A:$A,0)),"")</f>
        <v>247.03</v>
      </c>
      <c r="C258" s="6">
        <f t="shared" si="13"/>
        <v>4.8558937136550684</v>
      </c>
      <c r="D258" s="2">
        <f>INDEX(Meta!B:B,MATCH($A258,Meta!A:A,0))</f>
        <v>4.25</v>
      </c>
      <c r="E258" s="13">
        <v>0</v>
      </c>
      <c r="F258" s="2">
        <f t="shared" si="14"/>
        <v>4.8558937136550684</v>
      </c>
      <c r="G258" s="34" t="str">
        <f>IFERROR(INDEX(BRL!$E:$E,MATCH('IC-Br Metal'!$A258,BRL!$A:$A,0)),"")</f>
        <v/>
      </c>
      <c r="H258" s="2" t="str">
        <f t="shared" si="15"/>
        <v/>
      </c>
    </row>
    <row r="259" spans="1:8" x14ac:dyDescent="0.25">
      <c r="A259" s="1">
        <f t="shared" si="12"/>
        <v>43556</v>
      </c>
      <c r="B259" s="37">
        <f>IFERROR(INDEX([1]IC_br_metal!$B:$B,MATCH($A259,[1]IC_br_metal!$A:$A,0)),"")</f>
        <v>247.49</v>
      </c>
      <c r="C259" s="6">
        <f t="shared" si="13"/>
        <v>7.4595110937432096</v>
      </c>
      <c r="D259" s="2">
        <f>INDEX(Meta!B:B,MATCH($A259,Meta!A:A,0))</f>
        <v>4.25</v>
      </c>
      <c r="E259" s="13">
        <v>0</v>
      </c>
      <c r="F259" s="2">
        <f t="shared" si="14"/>
        <v>7.4595110937432096</v>
      </c>
      <c r="G259" s="34" t="str">
        <f>IFERROR(INDEX(BRL!$E:$E,MATCH('IC-Br Metal'!$A259,BRL!$A:$A,0)),"")</f>
        <v/>
      </c>
      <c r="H259" s="2" t="str">
        <f t="shared" si="15"/>
        <v/>
      </c>
    </row>
    <row r="260" spans="1:8" x14ac:dyDescent="0.25">
      <c r="A260" s="1">
        <f t="shared" si="12"/>
        <v>43586</v>
      </c>
      <c r="B260" s="37">
        <f>IFERROR(INDEX([1]IC_br_metal!$B:$B,MATCH($A260,[1]IC_br_metal!$A:$A,0)),"")</f>
        <v>242.52</v>
      </c>
      <c r="C260" s="6">
        <f t="shared" si="13"/>
        <v>2.1610008846202566</v>
      </c>
      <c r="D260" s="2">
        <f>INDEX(Meta!B:B,MATCH($A260,Meta!A:A,0))</f>
        <v>4.25</v>
      </c>
      <c r="E260" s="13">
        <v>0</v>
      </c>
      <c r="F260" s="2">
        <f t="shared" si="14"/>
        <v>2.1610008846202566</v>
      </c>
      <c r="G260" s="34" t="str">
        <f>IFERROR(INDEX(BRL!$E:$E,MATCH('IC-Br Metal'!$A260,BRL!$A:$A,0)),"")</f>
        <v/>
      </c>
      <c r="H260" s="2" t="str">
        <f t="shared" si="15"/>
        <v/>
      </c>
    </row>
    <row r="261" spans="1:8" x14ac:dyDescent="0.25">
      <c r="A261" s="1">
        <f t="shared" si="12"/>
        <v>43617</v>
      </c>
      <c r="B261" s="37">
        <f>IFERROR(INDEX([1]IC_br_metal!$B:$B,MATCH($A261,[1]IC_br_metal!$A:$A,0)),"")</f>
        <v>231.93</v>
      </c>
      <c r="C261" s="6">
        <f t="shared" si="13"/>
        <v>-6.1126179006598331</v>
      </c>
      <c r="D261" s="2">
        <f>INDEX(Meta!B:B,MATCH($A261,Meta!A:A,0))</f>
        <v>4.25</v>
      </c>
      <c r="E261" s="13">
        <v>0</v>
      </c>
      <c r="F261" s="2">
        <f t="shared" si="14"/>
        <v>-6.1126179006598331</v>
      </c>
      <c r="G261" s="34" t="str">
        <f>IFERROR(INDEX(BRL!$E:$E,MATCH('IC-Br Metal'!$A261,BRL!$A:$A,0)),"")</f>
        <v/>
      </c>
      <c r="H261" s="2" t="str">
        <f t="shared" si="15"/>
        <v/>
      </c>
    </row>
    <row r="262" spans="1:8" x14ac:dyDescent="0.25">
      <c r="A262" s="1">
        <f t="shared" ref="A262:A325" si="16">EDATE(A261,1)</f>
        <v>43647</v>
      </c>
      <c r="B262" s="37">
        <f>IFERROR(INDEX([1]IC_br_metal!$B:$B,MATCH($A262,[1]IC_br_metal!$A:$A,0)),"")</f>
        <v>225.68</v>
      </c>
      <c r="C262" s="6">
        <f t="shared" si="13"/>
        <v>-8.8124772718089606</v>
      </c>
      <c r="D262" s="2">
        <f>INDEX(Meta!B:B,MATCH($A262,Meta!A:A,0))</f>
        <v>4.25</v>
      </c>
      <c r="E262" s="13">
        <v>0</v>
      </c>
      <c r="F262" s="2">
        <f t="shared" si="14"/>
        <v>-8.8124772718089606</v>
      </c>
      <c r="G262" s="34" t="str">
        <f>IFERROR(INDEX(BRL!$E:$E,MATCH('IC-Br Metal'!$A262,BRL!$A:$A,0)),"")</f>
        <v/>
      </c>
      <c r="H262" s="2" t="str">
        <f t="shared" si="15"/>
        <v/>
      </c>
    </row>
    <row r="263" spans="1:8" x14ac:dyDescent="0.25">
      <c r="A263" s="1">
        <f t="shared" si="16"/>
        <v>43678</v>
      </c>
      <c r="B263" s="37">
        <f>IFERROR(INDEX([1]IC_br_metal!$B:$B,MATCH($A263,[1]IC_br_metal!$A:$A,0)),"")</f>
        <v>232.67</v>
      </c>
      <c r="C263" s="6">
        <f t="shared" si="13"/>
        <v>-4.0615206993237729</v>
      </c>
      <c r="D263" s="2">
        <f>INDEX(Meta!B:B,MATCH($A263,Meta!A:A,0))</f>
        <v>4.25</v>
      </c>
      <c r="E263" s="13">
        <v>0</v>
      </c>
      <c r="F263" s="2">
        <f t="shared" si="14"/>
        <v>-4.0615206993237729</v>
      </c>
      <c r="G263" s="34" t="str">
        <f>IFERROR(INDEX(BRL!$E:$E,MATCH('IC-Br Metal'!$A263,BRL!$A:$A,0)),"")</f>
        <v/>
      </c>
      <c r="H263" s="2" t="str">
        <f t="shared" si="15"/>
        <v/>
      </c>
    </row>
    <row r="264" spans="1:8" x14ac:dyDescent="0.25">
      <c r="A264" s="1">
        <f t="shared" si="16"/>
        <v>43709</v>
      </c>
      <c r="B264" s="37">
        <f>IFERROR(INDEX([1]IC_br_metal!$B:$B,MATCH($A264,[1]IC_br_metal!$A:$A,0)),"")</f>
        <v>243.61</v>
      </c>
      <c r="C264" s="6">
        <f t="shared" ref="C264:C327" si="17">IFERROR(100*(B264/B261-1),"")</f>
        <v>5.0360022420558037</v>
      </c>
      <c r="D264" s="2">
        <f>INDEX(Meta!B:B,MATCH($A264,Meta!A:A,0))</f>
        <v>4.25</v>
      </c>
      <c r="E264" s="13">
        <v>0</v>
      </c>
      <c r="F264" s="2">
        <f t="shared" si="14"/>
        <v>5.0360022420558037</v>
      </c>
      <c r="G264" s="34" t="str">
        <f>IFERROR(INDEX(BRL!$E:$E,MATCH('IC-Br Metal'!$A264,BRL!$A:$A,0)),"")</f>
        <v/>
      </c>
      <c r="H264" s="2" t="str">
        <f t="shared" si="15"/>
        <v/>
      </c>
    </row>
    <row r="265" spans="1:8" x14ac:dyDescent="0.25">
      <c r="A265" s="1">
        <f t="shared" si="16"/>
        <v>43739</v>
      </c>
      <c r="B265" s="37">
        <f>IFERROR(INDEX([1]IC_br_metal!$B:$B,MATCH($A265,[1]IC_br_metal!$A:$A,0)),"")</f>
        <v>242.26</v>
      </c>
      <c r="C265" s="6">
        <f t="shared" si="17"/>
        <v>7.3466855724920066</v>
      </c>
      <c r="D265" s="2">
        <f>INDEX(Meta!B:B,MATCH($A265,Meta!A:A,0))</f>
        <v>4.25</v>
      </c>
      <c r="E265" s="13">
        <v>0</v>
      </c>
      <c r="F265" s="2">
        <f t="shared" si="14"/>
        <v>7.3466855724920066</v>
      </c>
      <c r="G265" s="34" t="str">
        <f>IFERROR(INDEX(BRL!$E:$E,MATCH('IC-Br Metal'!$A265,BRL!$A:$A,0)),"")</f>
        <v/>
      </c>
      <c r="H265" s="2" t="str">
        <f t="shared" si="15"/>
        <v/>
      </c>
    </row>
    <row r="266" spans="1:8" x14ac:dyDescent="0.25">
      <c r="A266" s="1">
        <f t="shared" si="16"/>
        <v>43770</v>
      </c>
      <c r="B266" s="37">
        <f>IFERROR(INDEX([1]IC_br_metal!$B:$B,MATCH($A266,[1]IC_br_metal!$A:$A,0)),"")</f>
        <v>242.82</v>
      </c>
      <c r="C266" s="6">
        <f t="shared" si="17"/>
        <v>4.3624016847896296</v>
      </c>
      <c r="D266" s="2">
        <f>INDEX(Meta!B:B,MATCH($A266,Meta!A:A,0))</f>
        <v>4.25</v>
      </c>
      <c r="E266" s="13">
        <v>0</v>
      </c>
      <c r="F266" s="2">
        <f t="shared" si="14"/>
        <v>4.3624016847896296</v>
      </c>
      <c r="G266" s="34" t="str">
        <f>IFERROR(INDEX(BRL!$E:$E,MATCH('IC-Br Metal'!$A266,BRL!$A:$A,0)),"")</f>
        <v/>
      </c>
      <c r="H266" s="2" t="str">
        <f t="shared" si="15"/>
        <v/>
      </c>
    </row>
    <row r="267" spans="1:8" x14ac:dyDescent="0.25">
      <c r="A267" s="1">
        <f t="shared" si="16"/>
        <v>43800</v>
      </c>
      <c r="B267" s="37">
        <f>IFERROR(INDEX([1]IC_br_metal!$B:$B,MATCH($A267,[1]IC_br_metal!$A:$A,0)),"")</f>
        <v>239.4</v>
      </c>
      <c r="C267" s="6">
        <f t="shared" si="17"/>
        <v>-1.7281720783219101</v>
      </c>
      <c r="D267" s="2">
        <f>INDEX(Meta!B:B,MATCH($A267,Meta!A:A,0))</f>
        <v>4.25</v>
      </c>
      <c r="E267" s="13">
        <v>0</v>
      </c>
      <c r="F267" s="2">
        <f t="shared" si="14"/>
        <v>-1.7281720783219101</v>
      </c>
      <c r="G267" s="34" t="str">
        <f>IFERROR(INDEX(BRL!$E:$E,MATCH('IC-Br Metal'!$A267,BRL!$A:$A,0)),"")</f>
        <v/>
      </c>
      <c r="H267" s="2" t="str">
        <f t="shared" si="15"/>
        <v/>
      </c>
    </row>
    <row r="268" spans="1:8" x14ac:dyDescent="0.25">
      <c r="A268" s="1">
        <f t="shared" si="16"/>
        <v>43831</v>
      </c>
      <c r="B268" s="37">
        <f>IFERROR(INDEX([1]IC_br_metal!$B:$B,MATCH($A268,[1]IC_br_metal!$A:$A,0)),"")</f>
        <v>244.1</v>
      </c>
      <c r="C268" s="6">
        <f t="shared" si="17"/>
        <v>0.7595145711219331</v>
      </c>
      <c r="D268" s="2">
        <f>INDEX(Meta!B:B,MATCH($A268,Meta!A:A,0))</f>
        <v>4</v>
      </c>
      <c r="E268" s="13">
        <v>0</v>
      </c>
      <c r="F268" s="2">
        <f t="shared" si="14"/>
        <v>0.7595145711219331</v>
      </c>
      <c r="G268" s="34" t="str">
        <f>IFERROR(INDEX(BRL!$E:$E,MATCH('IC-Br Metal'!$A268,BRL!$A:$A,0)),"")</f>
        <v/>
      </c>
      <c r="H268" s="2" t="str">
        <f t="shared" si="15"/>
        <v/>
      </c>
    </row>
    <row r="269" spans="1:8" x14ac:dyDescent="0.25">
      <c r="A269" s="1">
        <f t="shared" si="16"/>
        <v>43862</v>
      </c>
      <c r="B269" s="37">
        <f>IFERROR(INDEX([1]IC_br_metal!$B:$B,MATCH($A269,[1]IC_br_metal!$A:$A,0)),"")</f>
        <v>244.69</v>
      </c>
      <c r="C269" s="6">
        <f t="shared" si="17"/>
        <v>0.77011778271971476</v>
      </c>
      <c r="D269" s="2">
        <f>INDEX(Meta!B:B,MATCH($A269,Meta!A:A,0))</f>
        <v>4</v>
      </c>
      <c r="E269" s="13">
        <v>0</v>
      </c>
      <c r="F269" s="2">
        <f t="shared" si="14"/>
        <v>0.77011778271971476</v>
      </c>
      <c r="G269" s="34" t="str">
        <f>IFERROR(INDEX(BRL!$E:$E,MATCH('IC-Br Metal'!$A269,BRL!$A:$A,0)),"")</f>
        <v/>
      </c>
      <c r="H269" s="2" t="str">
        <f t="shared" si="15"/>
        <v/>
      </c>
    </row>
    <row r="270" spans="1:8" x14ac:dyDescent="0.25">
      <c r="A270" s="1">
        <f t="shared" si="16"/>
        <v>43891</v>
      </c>
      <c r="B270" s="37">
        <f>IFERROR(INDEX([1]IC_br_metal!$B:$B,MATCH($A270,[1]IC_br_metal!$A:$A,0)),"")</f>
        <v>252.59</v>
      </c>
      <c r="C270" s="6">
        <f t="shared" si="17"/>
        <v>5.5096073517126198</v>
      </c>
      <c r="D270" s="2">
        <f>INDEX(Meta!B:B,MATCH($A270,Meta!A:A,0))</f>
        <v>4</v>
      </c>
      <c r="E270" s="13">
        <v>0</v>
      </c>
      <c r="F270" s="2">
        <f t="shared" si="14"/>
        <v>5.5096073517126198</v>
      </c>
      <c r="G270" s="34" t="str">
        <f>IFERROR(INDEX(BRL!$E:$E,MATCH('IC-Br Metal'!$A270,BRL!$A:$A,0)),"")</f>
        <v/>
      </c>
      <c r="H270" s="2" t="str">
        <f t="shared" si="15"/>
        <v/>
      </c>
    </row>
    <row r="271" spans="1:8" x14ac:dyDescent="0.25">
      <c r="A271" s="1">
        <f t="shared" si="16"/>
        <v>43922</v>
      </c>
      <c r="B271" s="37">
        <f>IFERROR(INDEX([1]IC_br_metal!$B:$B,MATCH($A271,[1]IC_br_metal!$A:$A,0)),"")</f>
        <v>268.85000000000002</v>
      </c>
      <c r="C271" s="6">
        <f t="shared" si="17"/>
        <v>10.139287177386326</v>
      </c>
      <c r="D271" s="2">
        <f>INDEX(Meta!B:B,MATCH($A271,Meta!A:A,0))</f>
        <v>4</v>
      </c>
      <c r="E271" s="13">
        <v>0</v>
      </c>
      <c r="F271" s="2">
        <f t="shared" si="14"/>
        <v>10.139287177386326</v>
      </c>
      <c r="G271" s="34" t="str">
        <f>IFERROR(INDEX(BRL!$E:$E,MATCH('IC-Br Metal'!$A271,BRL!$A:$A,0)),"")</f>
        <v/>
      </c>
      <c r="H271" s="2" t="str">
        <f t="shared" si="15"/>
        <v/>
      </c>
    </row>
    <row r="272" spans="1:8" x14ac:dyDescent="0.25">
      <c r="A272" s="1">
        <f t="shared" si="16"/>
        <v>43952</v>
      </c>
      <c r="B272" s="37">
        <f>IFERROR(INDEX([1]IC_br_metal!$B:$B,MATCH($A272,[1]IC_br_metal!$A:$A,0)),"")</f>
        <v>294</v>
      </c>
      <c r="C272" s="6">
        <f t="shared" si="17"/>
        <v>20.152029098042412</v>
      </c>
      <c r="D272" s="2">
        <f>INDEX(Meta!B:B,MATCH($A272,Meta!A:A,0))</f>
        <v>4</v>
      </c>
      <c r="E272" s="13">
        <v>0</v>
      </c>
      <c r="F272" s="2">
        <f t="shared" si="14"/>
        <v>20.152029098042412</v>
      </c>
      <c r="G272" s="34" t="str">
        <f>IFERROR(INDEX(BRL!$E:$E,MATCH('IC-Br Metal'!$A272,BRL!$A:$A,0)),"")</f>
        <v/>
      </c>
      <c r="H272" s="2" t="str">
        <f t="shared" si="15"/>
        <v/>
      </c>
    </row>
    <row r="273" spans="1:8" x14ac:dyDescent="0.25">
      <c r="A273" s="1">
        <f t="shared" si="16"/>
        <v>43983</v>
      </c>
      <c r="B273" s="37">
        <f>IFERROR(INDEX([1]IC_br_metal!$B:$B,MATCH($A273,[1]IC_br_metal!$A:$A,0)),"")</f>
        <v>289.79000000000002</v>
      </c>
      <c r="C273" s="6">
        <f t="shared" si="17"/>
        <v>14.727423888515002</v>
      </c>
      <c r="D273" s="2">
        <f>INDEX(Meta!B:B,MATCH($A273,Meta!A:A,0))</f>
        <v>4</v>
      </c>
      <c r="E273" s="13">
        <v>0</v>
      </c>
      <c r="F273" s="2">
        <f t="shared" si="14"/>
        <v>14.727423888515002</v>
      </c>
      <c r="G273" s="34" t="str">
        <f>IFERROR(INDEX(BRL!$E:$E,MATCH('IC-Br Metal'!$A273,BRL!$A:$A,0)),"")</f>
        <v/>
      </c>
      <c r="H273" s="2" t="str">
        <f t="shared" si="15"/>
        <v/>
      </c>
    </row>
    <row r="274" spans="1:8" x14ac:dyDescent="0.25">
      <c r="A274" s="1">
        <f t="shared" si="16"/>
        <v>44013</v>
      </c>
      <c r="B274" s="37">
        <f>IFERROR(INDEX([1]IC_br_metal!$B:$B,MATCH($A274,[1]IC_br_metal!$A:$A,0)),"")</f>
        <v>315.48</v>
      </c>
      <c r="C274" s="6">
        <f t="shared" si="17"/>
        <v>17.344244002231733</v>
      </c>
      <c r="D274" s="2">
        <f>INDEX(Meta!B:B,MATCH($A274,Meta!A:A,0))</f>
        <v>4</v>
      </c>
      <c r="E274" s="13">
        <v>0</v>
      </c>
      <c r="F274" s="2">
        <f t="shared" si="14"/>
        <v>17.344244002231733</v>
      </c>
      <c r="G274" s="34" t="str">
        <f>IFERROR(INDEX(BRL!$E:$E,MATCH('IC-Br Metal'!$A274,BRL!$A:$A,0)),"")</f>
        <v/>
      </c>
      <c r="H274" s="2" t="str">
        <f t="shared" si="15"/>
        <v/>
      </c>
    </row>
    <row r="275" spans="1:8" x14ac:dyDescent="0.25">
      <c r="A275" s="1">
        <f t="shared" si="16"/>
        <v>44044</v>
      </c>
      <c r="B275" s="37">
        <f>IFERROR(INDEX([1]IC_br_metal!$B:$B,MATCH($A275,[1]IC_br_metal!$A:$A,0)),"")</f>
        <v>355.27</v>
      </c>
      <c r="C275" s="6">
        <f t="shared" si="17"/>
        <v>20.840136054421766</v>
      </c>
      <c r="D275" s="2">
        <f>INDEX(Meta!B:B,MATCH($A275,Meta!A:A,0))</f>
        <v>4</v>
      </c>
      <c r="E275" s="13">
        <v>0</v>
      </c>
      <c r="F275" s="2">
        <f t="shared" ref="F275:F338" si="18">IFERROR(C275-E275,"")</f>
        <v>20.840136054421766</v>
      </c>
      <c r="G275" s="34" t="str">
        <f>IFERROR(INDEX(BRL!$E:$E,MATCH('IC-Br Metal'!$A275,BRL!$A:$A,0)),"")</f>
        <v/>
      </c>
      <c r="H275" s="2" t="str">
        <f t="shared" ref="H275:H338" si="19">IFERROR(F275-G275,"")</f>
        <v/>
      </c>
    </row>
    <row r="276" spans="1:8" x14ac:dyDescent="0.25">
      <c r="A276" s="1">
        <f t="shared" si="16"/>
        <v>44075</v>
      </c>
      <c r="B276" s="37">
        <f>IFERROR(INDEX([1]IC_br_metal!$B:$B,MATCH($A276,[1]IC_br_metal!$A:$A,0)),"")</f>
        <v>350.69</v>
      </c>
      <c r="C276" s="6">
        <f t="shared" si="17"/>
        <v>21.015217916422223</v>
      </c>
      <c r="D276" s="2">
        <f>INDEX(Meta!B:B,MATCH($A276,Meta!A:A,0))</f>
        <v>4</v>
      </c>
      <c r="E276" s="13">
        <v>0</v>
      </c>
      <c r="F276" s="2">
        <f t="shared" si="18"/>
        <v>21.015217916422223</v>
      </c>
      <c r="G276" s="34" t="str">
        <f>IFERROR(INDEX(BRL!$E:$E,MATCH('IC-Br Metal'!$A276,BRL!$A:$A,0)),"")</f>
        <v/>
      </c>
      <c r="H276" s="2" t="str">
        <f t="shared" si="19"/>
        <v/>
      </c>
    </row>
    <row r="277" spans="1:8" x14ac:dyDescent="0.25">
      <c r="A277" s="1">
        <f t="shared" si="16"/>
        <v>44105</v>
      </c>
      <c r="B277" s="37">
        <f>IFERROR(INDEX([1]IC_br_metal!$B:$B,MATCH($A277,[1]IC_br_metal!$A:$A,0)),"")</f>
        <v>364.31</v>
      </c>
      <c r="C277" s="6">
        <f t="shared" si="17"/>
        <v>15.478001775072903</v>
      </c>
      <c r="D277" s="2">
        <f>INDEX(Meta!B:B,MATCH($A277,Meta!A:A,0))</f>
        <v>4</v>
      </c>
      <c r="E277" s="13">
        <v>0</v>
      </c>
      <c r="F277" s="2">
        <f t="shared" si="18"/>
        <v>15.478001775072903</v>
      </c>
      <c r="G277" s="34" t="str">
        <f>IFERROR(INDEX(BRL!$E:$E,MATCH('IC-Br Metal'!$A277,BRL!$A:$A,0)),"")</f>
        <v/>
      </c>
      <c r="H277" s="2" t="str">
        <f t="shared" si="19"/>
        <v/>
      </c>
    </row>
    <row r="278" spans="1:8" x14ac:dyDescent="0.25">
      <c r="A278" s="1">
        <f t="shared" si="16"/>
        <v>44136</v>
      </c>
      <c r="B278" s="37">
        <f>IFERROR(INDEX([1]IC_br_metal!$B:$B,MATCH($A278,[1]IC_br_metal!$A:$A,0)),"")</f>
        <v>367.6</v>
      </c>
      <c r="C278" s="6">
        <f t="shared" si="17"/>
        <v>3.4705998254848547</v>
      </c>
      <c r="D278" s="2">
        <f>INDEX(Meta!B:B,MATCH($A278,Meta!A:A,0))</f>
        <v>4</v>
      </c>
      <c r="E278" s="13">
        <v>0</v>
      </c>
      <c r="F278" s="2">
        <f t="shared" si="18"/>
        <v>3.4705998254848547</v>
      </c>
      <c r="G278" s="34" t="str">
        <f>IFERROR(INDEX(BRL!$E:$E,MATCH('IC-Br Metal'!$A278,BRL!$A:$A,0)),"")</f>
        <v/>
      </c>
      <c r="H278" s="2" t="str">
        <f t="shared" si="19"/>
        <v/>
      </c>
    </row>
    <row r="279" spans="1:8" x14ac:dyDescent="0.25">
      <c r="A279" s="1">
        <f t="shared" si="16"/>
        <v>44166</v>
      </c>
      <c r="B279" s="37">
        <f>IFERROR(INDEX([1]IC_br_metal!$B:$B,MATCH($A279,[1]IC_br_metal!$A:$A,0)),"")</f>
        <v>368.73</v>
      </c>
      <c r="C279" s="6">
        <f t="shared" si="17"/>
        <v>5.1441444010379644</v>
      </c>
      <c r="D279" s="2">
        <f>INDEX(Meta!B:B,MATCH($A279,Meta!A:A,0))</f>
        <v>4</v>
      </c>
      <c r="E279" s="13">
        <v>0</v>
      </c>
      <c r="F279" s="2">
        <f t="shared" si="18"/>
        <v>5.1441444010379644</v>
      </c>
      <c r="G279" s="34" t="str">
        <f>IFERROR(INDEX(BRL!$E:$E,MATCH('IC-Br Metal'!$A279,BRL!$A:$A,0)),"")</f>
        <v/>
      </c>
      <c r="H279" s="2" t="str">
        <f t="shared" si="19"/>
        <v/>
      </c>
    </row>
    <row r="280" spans="1:8" x14ac:dyDescent="0.25">
      <c r="A280" s="1">
        <f t="shared" si="16"/>
        <v>44197</v>
      </c>
      <c r="B280" s="37">
        <f>IFERROR(INDEX([1]IC_br_metal!$B:$B,MATCH($A280,[1]IC_br_metal!$A:$A,0)),"")</f>
        <v>395.29</v>
      </c>
      <c r="C280" s="6">
        <f t="shared" si="17"/>
        <v>8.5037468090362722</v>
      </c>
      <c r="D280" s="2">
        <f>INDEX(Meta!B:B,MATCH($A280,Meta!A:A,0))</f>
        <v>3.75</v>
      </c>
      <c r="E280" s="13">
        <v>0</v>
      </c>
      <c r="F280" s="2">
        <f t="shared" si="18"/>
        <v>8.5037468090362722</v>
      </c>
      <c r="G280" s="34" t="str">
        <f>IFERROR(INDEX(BRL!$E:$E,MATCH('IC-Br Metal'!$A280,BRL!$A:$A,0)),"")</f>
        <v/>
      </c>
      <c r="H280" s="2" t="str">
        <f t="shared" si="19"/>
        <v/>
      </c>
    </row>
    <row r="281" spans="1:8" x14ac:dyDescent="0.25">
      <c r="A281" s="1">
        <f t="shared" si="16"/>
        <v>44228</v>
      </c>
      <c r="B281" s="37">
        <f>IFERROR(INDEX([1]IC_br_metal!$B:$B,MATCH($A281,[1]IC_br_metal!$A:$A,0)),"")</f>
        <v>429.96</v>
      </c>
      <c r="C281" s="6">
        <f t="shared" si="17"/>
        <v>16.964091403699655</v>
      </c>
      <c r="D281" s="2">
        <f>INDEX(Meta!B:B,MATCH($A281,Meta!A:A,0))</f>
        <v>3.75</v>
      </c>
      <c r="E281" s="13">
        <v>0</v>
      </c>
      <c r="F281" s="2">
        <f t="shared" si="18"/>
        <v>16.964091403699655</v>
      </c>
      <c r="G281" s="34" t="str">
        <f>IFERROR(INDEX(BRL!$E:$E,MATCH('IC-Br Metal'!$A281,BRL!$A:$A,0)),"")</f>
        <v/>
      </c>
      <c r="H281" s="2" t="str">
        <f t="shared" si="19"/>
        <v/>
      </c>
    </row>
    <row r="282" spans="1:8" x14ac:dyDescent="0.25">
      <c r="A282" s="1">
        <f t="shared" si="16"/>
        <v>44256</v>
      </c>
      <c r="B282" s="37">
        <f>IFERROR(INDEX([1]IC_br_metal!$B:$B,MATCH($A282,[1]IC_br_metal!$A:$A,0)),"")</f>
        <v>454.64</v>
      </c>
      <c r="C282" s="6">
        <f t="shared" si="17"/>
        <v>23.298890787296923</v>
      </c>
      <c r="D282" s="2">
        <f>INDEX(Meta!B:B,MATCH($A282,Meta!A:A,0))</f>
        <v>3.75</v>
      </c>
      <c r="E282" s="13">
        <v>0</v>
      </c>
      <c r="F282" s="2">
        <f t="shared" si="18"/>
        <v>23.298890787296923</v>
      </c>
      <c r="G282" s="34" t="str">
        <f>IFERROR(INDEX(BRL!$E:$E,MATCH('IC-Br Metal'!$A282,BRL!$A:$A,0)),"")</f>
        <v/>
      </c>
      <c r="H282" s="2" t="str">
        <f t="shared" si="19"/>
        <v/>
      </c>
    </row>
    <row r="283" spans="1:8" x14ac:dyDescent="0.25">
      <c r="A283" s="1">
        <f t="shared" si="16"/>
        <v>44287</v>
      </c>
      <c r="B283" s="37">
        <f>IFERROR(INDEX([1]IC_br_metal!$B:$B,MATCH($A283,[1]IC_br_metal!$A:$A,0)),"")</f>
        <v>463.45</v>
      </c>
      <c r="C283" s="6">
        <f t="shared" si="17"/>
        <v>17.243036757823372</v>
      </c>
      <c r="D283" s="2">
        <f>INDEX(Meta!B:B,MATCH($A283,Meta!A:A,0))</f>
        <v>3.75</v>
      </c>
      <c r="E283" s="13">
        <v>0</v>
      </c>
      <c r="F283" s="2">
        <f t="shared" si="18"/>
        <v>17.243036757823372</v>
      </c>
      <c r="G283" s="34" t="str">
        <f>IFERROR(INDEX(BRL!$E:$E,MATCH('IC-Br Metal'!$A283,BRL!$A:$A,0)),"")</f>
        <v/>
      </c>
      <c r="H283" s="2" t="str">
        <f t="shared" si="19"/>
        <v/>
      </c>
    </row>
    <row r="284" spans="1:8" x14ac:dyDescent="0.25">
      <c r="A284" s="1">
        <f t="shared" si="16"/>
        <v>44317</v>
      </c>
      <c r="B284" s="37">
        <f>IFERROR(INDEX([1]IC_br_metal!$B:$B,MATCH($A284,[1]IC_br_metal!$A:$A,0)),"")</f>
        <v>481.68</v>
      </c>
      <c r="C284" s="6">
        <f t="shared" si="17"/>
        <v>12.029025955902872</v>
      </c>
      <c r="D284" s="2">
        <f>INDEX(Meta!B:B,MATCH($A284,Meta!A:A,0))</f>
        <v>3.75</v>
      </c>
      <c r="E284" s="13">
        <v>0</v>
      </c>
      <c r="F284" s="2">
        <f t="shared" si="18"/>
        <v>12.029025955902872</v>
      </c>
      <c r="G284" s="34" t="str">
        <f>IFERROR(INDEX(BRL!$E:$E,MATCH('IC-Br Metal'!$A284,BRL!$A:$A,0)),"")</f>
        <v/>
      </c>
      <c r="H284" s="2" t="str">
        <f t="shared" si="19"/>
        <v/>
      </c>
    </row>
    <row r="285" spans="1:8" x14ac:dyDescent="0.25">
      <c r="A285" s="1">
        <f t="shared" si="16"/>
        <v>44348</v>
      </c>
      <c r="B285" s="37">
        <f>IFERROR(INDEX([1]IC_br_metal!$B:$B,MATCH($A285,[1]IC_br_metal!$A:$A,0)),"")</f>
        <v>457.52</v>
      </c>
      <c r="C285" s="6">
        <f t="shared" si="17"/>
        <v>0.63346823860637169</v>
      </c>
      <c r="D285" s="2">
        <f>INDEX(Meta!B:B,MATCH($A285,Meta!A:A,0))</f>
        <v>3.75</v>
      </c>
      <c r="E285" s="13">
        <v>0</v>
      </c>
      <c r="F285" s="2">
        <f t="shared" si="18"/>
        <v>0.63346823860637169</v>
      </c>
      <c r="G285" s="34" t="str">
        <f>IFERROR(INDEX(BRL!$E:$E,MATCH('IC-Br Metal'!$A285,BRL!$A:$A,0)),"")</f>
        <v/>
      </c>
      <c r="H285" s="2" t="str">
        <f t="shared" si="19"/>
        <v/>
      </c>
    </row>
    <row r="286" spans="1:8" x14ac:dyDescent="0.25">
      <c r="A286" s="1">
        <f t="shared" si="16"/>
        <v>44378</v>
      </c>
      <c r="B286" s="37">
        <f>IFERROR(INDEX([1]IC_br_metal!$B:$B,MATCH($A286,[1]IC_br_metal!$A:$A,0)),"")</f>
        <v>475.38</v>
      </c>
      <c r="C286" s="6">
        <f t="shared" si="17"/>
        <v>2.5741719710864253</v>
      </c>
      <c r="D286" s="2">
        <f>INDEX(Meta!B:B,MATCH($A286,Meta!A:A,0))</f>
        <v>3.75</v>
      </c>
      <c r="E286" s="13">
        <v>0</v>
      </c>
      <c r="F286" s="2">
        <f t="shared" si="18"/>
        <v>2.5741719710864253</v>
      </c>
      <c r="G286" s="34" t="str">
        <f>IFERROR(INDEX(BRL!$E:$E,MATCH('IC-Br Metal'!$A286,BRL!$A:$A,0)),"")</f>
        <v/>
      </c>
      <c r="H286" s="2" t="str">
        <f t="shared" si="19"/>
        <v/>
      </c>
    </row>
    <row r="287" spans="1:8" x14ac:dyDescent="0.25">
      <c r="A287" s="1">
        <f t="shared" si="16"/>
        <v>44409</v>
      </c>
      <c r="B287" s="37">
        <f>IFERROR(INDEX([1]IC_br_metal!$B:$B,MATCH($A287,[1]IC_br_metal!$A:$A,0)),"")</f>
        <v>484.7</v>
      </c>
      <c r="C287" s="6">
        <f t="shared" si="17"/>
        <v>0.62697226374355264</v>
      </c>
      <c r="D287" s="2">
        <f>INDEX(Meta!B:B,MATCH($A287,Meta!A:A,0))</f>
        <v>3.75</v>
      </c>
      <c r="E287" s="13">
        <v>0</v>
      </c>
      <c r="F287" s="2">
        <f t="shared" si="18"/>
        <v>0.62697226374355264</v>
      </c>
      <c r="G287" s="34" t="str">
        <f>IFERROR(INDEX(BRL!$E:$E,MATCH('IC-Br Metal'!$A287,BRL!$A:$A,0)),"")</f>
        <v/>
      </c>
      <c r="H287" s="2" t="str">
        <f t="shared" si="19"/>
        <v/>
      </c>
    </row>
    <row r="288" spans="1:8" x14ac:dyDescent="0.25">
      <c r="A288" s="1">
        <f t="shared" si="16"/>
        <v>44440</v>
      </c>
      <c r="B288" s="37">
        <f>IFERROR(INDEX([1]IC_br_metal!$B:$B,MATCH($A288,[1]IC_br_metal!$A:$A,0)),"")</f>
        <v>488.15</v>
      </c>
      <c r="C288" s="6">
        <f t="shared" si="17"/>
        <v>6.6947892988284741</v>
      </c>
      <c r="D288" s="2">
        <f>INDEX(Meta!B:B,MATCH($A288,Meta!A:A,0))</f>
        <v>3.75</v>
      </c>
      <c r="E288" s="13">
        <v>0</v>
      </c>
      <c r="F288" s="2">
        <f t="shared" si="18"/>
        <v>6.6947892988284741</v>
      </c>
      <c r="G288" s="34" t="str">
        <f>IFERROR(INDEX(BRL!$E:$E,MATCH('IC-Br Metal'!$A288,BRL!$A:$A,0)),"")</f>
        <v/>
      </c>
      <c r="H288" s="2" t="str">
        <f t="shared" si="19"/>
        <v/>
      </c>
    </row>
    <row r="289" spans="1:8" x14ac:dyDescent="0.25">
      <c r="A289" s="1">
        <f t="shared" si="16"/>
        <v>44470</v>
      </c>
      <c r="B289" s="37">
        <f>IFERROR(INDEX([1]IC_br_metal!$B:$B,MATCH($A289,[1]IC_br_metal!$A:$A,0)),"")</f>
        <v>541.30999999999995</v>
      </c>
      <c r="C289" s="6">
        <f t="shared" si="17"/>
        <v>13.868904876099108</v>
      </c>
      <c r="D289" s="2">
        <f>INDEX(Meta!B:B,MATCH($A289,Meta!A:A,0))</f>
        <v>3.75</v>
      </c>
      <c r="E289" s="13">
        <v>0</v>
      </c>
      <c r="F289" s="2">
        <f t="shared" si="18"/>
        <v>13.868904876099108</v>
      </c>
      <c r="G289" s="34" t="str">
        <f>IFERROR(INDEX(BRL!$E:$E,MATCH('IC-Br Metal'!$A289,BRL!$A:$A,0)),"")</f>
        <v/>
      </c>
      <c r="H289" s="2" t="str">
        <f t="shared" si="19"/>
        <v/>
      </c>
    </row>
    <row r="290" spans="1:8" x14ac:dyDescent="0.25">
      <c r="A290" s="1">
        <f t="shared" si="16"/>
        <v>44501</v>
      </c>
      <c r="B290" s="37">
        <f>IFERROR(INDEX([1]IC_br_metal!$B:$B,MATCH($A290,[1]IC_br_metal!$A:$A,0)),"")</f>
        <v>535.25</v>
      </c>
      <c r="C290" s="6">
        <f t="shared" si="17"/>
        <v>10.429131421497839</v>
      </c>
      <c r="D290" s="2">
        <f>INDEX(Meta!B:B,MATCH($A290,Meta!A:A,0))</f>
        <v>3.75</v>
      </c>
      <c r="E290" s="13">
        <v>0</v>
      </c>
      <c r="F290" s="2">
        <f t="shared" si="18"/>
        <v>10.429131421497839</v>
      </c>
      <c r="G290" s="34" t="str">
        <f>IFERROR(INDEX(BRL!$E:$E,MATCH('IC-Br Metal'!$A290,BRL!$A:$A,0)),"")</f>
        <v/>
      </c>
      <c r="H290" s="2" t="str">
        <f t="shared" si="19"/>
        <v/>
      </c>
    </row>
    <row r="291" spans="1:8" x14ac:dyDescent="0.25">
      <c r="A291" s="1">
        <f t="shared" si="16"/>
        <v>44531</v>
      </c>
      <c r="B291" s="37">
        <f>IFERROR(INDEX([1]IC_br_metal!$B:$B,MATCH($A291,[1]IC_br_metal!$A:$A,0)),"")</f>
        <v>547.54999999999995</v>
      </c>
      <c r="C291" s="6">
        <f t="shared" si="17"/>
        <v>12.168390863464085</v>
      </c>
      <c r="D291" s="2">
        <f>INDEX(Meta!B:B,MATCH($A291,Meta!A:A,0))</f>
        <v>3.75</v>
      </c>
      <c r="E291" s="13">
        <v>0</v>
      </c>
      <c r="F291" s="2">
        <f t="shared" si="18"/>
        <v>12.168390863464085</v>
      </c>
      <c r="G291" s="34" t="str">
        <f>IFERROR(INDEX(BRL!$E:$E,MATCH('IC-Br Metal'!$A291,BRL!$A:$A,0)),"")</f>
        <v/>
      </c>
      <c r="H291" s="2" t="str">
        <f t="shared" si="19"/>
        <v/>
      </c>
    </row>
    <row r="292" spans="1:8" x14ac:dyDescent="0.25">
      <c r="A292" s="1">
        <f t="shared" si="16"/>
        <v>44562</v>
      </c>
      <c r="B292" s="37">
        <f>IFERROR(INDEX([1]IC_br_metal!$B:$B,MATCH($A292,[1]IC_br_metal!$A:$A,0)),"")</f>
        <v>568.62</v>
      </c>
      <c r="C292" s="6">
        <f t="shared" si="17"/>
        <v>5.0451682030629552</v>
      </c>
      <c r="D292" s="2">
        <f>INDEX(Meta!B:B,MATCH($A292,Meta!A:A,0))</f>
        <v>3.5</v>
      </c>
      <c r="E292" s="13">
        <v>0</v>
      </c>
      <c r="F292" s="2">
        <f t="shared" si="18"/>
        <v>5.0451682030629552</v>
      </c>
      <c r="G292" s="34" t="str">
        <f>IFERROR(INDEX(BRL!$E:$E,MATCH('IC-Br Metal'!$A292,BRL!$A:$A,0)),"")</f>
        <v/>
      </c>
      <c r="H292" s="2" t="str">
        <f t="shared" si="19"/>
        <v/>
      </c>
    </row>
    <row r="293" spans="1:8" x14ac:dyDescent="0.25">
      <c r="A293" s="1">
        <f t="shared" si="16"/>
        <v>44593</v>
      </c>
      <c r="B293" s="37">
        <f>IFERROR(INDEX([1]IC_br_metal!$B:$B,MATCH($A293,[1]IC_br_metal!$A:$A,0)),"")</f>
        <v>557.85</v>
      </c>
      <c r="C293" s="6">
        <f t="shared" si="17"/>
        <v>4.2223260158804399</v>
      </c>
      <c r="D293" s="2">
        <f>INDEX(Meta!B:B,MATCH($A293,Meta!A:A,0))</f>
        <v>3.5</v>
      </c>
      <c r="E293" s="13">
        <v>0</v>
      </c>
      <c r="F293" s="2">
        <f t="shared" si="18"/>
        <v>4.2223260158804399</v>
      </c>
      <c r="G293" s="34" t="str">
        <f>IFERROR(INDEX(BRL!$E:$E,MATCH('IC-Br Metal'!$A293,BRL!$A:$A,0)),"")</f>
        <v/>
      </c>
      <c r="H293" s="2" t="str">
        <f t="shared" si="19"/>
        <v/>
      </c>
    </row>
    <row r="294" spans="1:8" x14ac:dyDescent="0.25">
      <c r="A294" s="1">
        <f t="shared" si="16"/>
        <v>44621</v>
      </c>
      <c r="B294" s="37">
        <f>IFERROR(INDEX([1]IC_br_metal!$B:$B,MATCH($A294,[1]IC_br_metal!$A:$A,0)),"")</f>
        <v>568.76</v>
      </c>
      <c r="C294" s="6">
        <f t="shared" si="17"/>
        <v>3.8736188475938294</v>
      </c>
      <c r="D294" s="2">
        <f>INDEX(Meta!B:B,MATCH($A294,Meta!A:A,0))</f>
        <v>3.5</v>
      </c>
      <c r="E294" s="13">
        <v>0</v>
      </c>
      <c r="F294" s="2">
        <f t="shared" si="18"/>
        <v>3.8736188475938294</v>
      </c>
      <c r="G294" s="34" t="str">
        <f>IFERROR(INDEX(BRL!$E:$E,MATCH('IC-Br Metal'!$A294,BRL!$A:$A,0)),"")</f>
        <v/>
      </c>
      <c r="H294" s="2" t="str">
        <f t="shared" si="19"/>
        <v/>
      </c>
    </row>
    <row r="295" spans="1:8" x14ac:dyDescent="0.25">
      <c r="A295" s="1">
        <f t="shared" si="16"/>
        <v>44652</v>
      </c>
      <c r="B295" s="37">
        <f>IFERROR(INDEX([1]IC_br_metal!$B:$B,MATCH($A295,[1]IC_br_metal!$A:$A,0)),"")</f>
        <v>537.02</v>
      </c>
      <c r="C295" s="6">
        <f t="shared" si="17"/>
        <v>-5.5573141992895092</v>
      </c>
      <c r="D295" s="2">
        <f>INDEX(Meta!B:B,MATCH($A295,Meta!A:A,0))</f>
        <v>3.5</v>
      </c>
      <c r="E295" s="13">
        <v>0</v>
      </c>
      <c r="F295" s="2">
        <f t="shared" si="18"/>
        <v>-5.5573141992895092</v>
      </c>
      <c r="G295" s="34" t="str">
        <f>IFERROR(INDEX(BRL!$E:$E,MATCH('IC-Br Metal'!$A295,BRL!$A:$A,0)),"")</f>
        <v/>
      </c>
      <c r="H295" s="2" t="str">
        <f t="shared" si="19"/>
        <v/>
      </c>
    </row>
    <row r="296" spans="1:8" x14ac:dyDescent="0.25">
      <c r="A296" s="1">
        <f t="shared" si="16"/>
        <v>44682</v>
      </c>
      <c r="B296" s="37">
        <f>IFERROR(INDEX([1]IC_br_metal!$B:$B,MATCH($A296,[1]IC_br_metal!$A:$A,0)),"")</f>
        <v>486.93</v>
      </c>
      <c r="C296" s="6">
        <f t="shared" si="17"/>
        <v>-12.713094917988709</v>
      </c>
      <c r="D296" s="2">
        <f>INDEX(Meta!B:B,MATCH($A296,Meta!A:A,0))</f>
        <v>3.5</v>
      </c>
      <c r="E296" s="13">
        <v>0</v>
      </c>
      <c r="F296" s="2">
        <f t="shared" si="18"/>
        <v>-12.713094917988709</v>
      </c>
      <c r="G296" s="34" t="str">
        <f>IFERROR(INDEX(BRL!$E:$E,MATCH('IC-Br Metal'!$A296,BRL!$A:$A,0)),"")</f>
        <v/>
      </c>
      <c r="H296" s="2" t="str">
        <f t="shared" si="19"/>
        <v/>
      </c>
    </row>
    <row r="297" spans="1:8" x14ac:dyDescent="0.25">
      <c r="A297" s="1">
        <f t="shared" si="16"/>
        <v>44713</v>
      </c>
      <c r="B297" s="37">
        <f>IFERROR(INDEX([1]IC_br_metal!$B:$B,MATCH($A297,[1]IC_br_metal!$A:$A,0)),"")</f>
        <v>461.63</v>
      </c>
      <c r="C297" s="6">
        <f t="shared" si="17"/>
        <v>-18.835712778676417</v>
      </c>
      <c r="D297" s="2">
        <f>INDEX(Meta!B:B,MATCH($A297,Meta!A:A,0))</f>
        <v>3.5</v>
      </c>
      <c r="E297" s="13">
        <v>0</v>
      </c>
      <c r="F297" s="2">
        <f t="shared" si="18"/>
        <v>-18.835712778676417</v>
      </c>
      <c r="G297" s="34" t="str">
        <f>IFERROR(INDEX(BRL!$E:$E,MATCH('IC-Br Metal'!$A297,BRL!$A:$A,0)),"")</f>
        <v/>
      </c>
      <c r="H297" s="2" t="str">
        <f t="shared" si="19"/>
        <v/>
      </c>
    </row>
    <row r="298" spans="1:8" x14ac:dyDescent="0.25">
      <c r="A298" s="1">
        <f t="shared" si="16"/>
        <v>44743</v>
      </c>
      <c r="B298" s="37">
        <f>IFERROR(INDEX([1]IC_br_metal!$B:$B,MATCH($A298,[1]IC_br_metal!$A:$A,0)),"")</f>
        <v>423.98</v>
      </c>
      <c r="C298" s="6">
        <f t="shared" si="17"/>
        <v>-21.049495363301173</v>
      </c>
      <c r="D298" s="2">
        <f>INDEX(Meta!B:B,MATCH($A298,Meta!A:A,0))</f>
        <v>3.5</v>
      </c>
      <c r="E298" s="13">
        <v>0</v>
      </c>
      <c r="F298" s="2">
        <f t="shared" si="18"/>
        <v>-21.049495363301173</v>
      </c>
      <c r="G298" s="34" t="str">
        <f>IFERROR(INDEX(BRL!$E:$E,MATCH('IC-Br Metal'!$A298,BRL!$A:$A,0)),"")</f>
        <v/>
      </c>
      <c r="H298" s="2" t="str">
        <f t="shared" si="19"/>
        <v/>
      </c>
    </row>
    <row r="299" spans="1:8" x14ac:dyDescent="0.25">
      <c r="A299" s="1">
        <f t="shared" si="16"/>
        <v>44774</v>
      </c>
      <c r="B299" s="37">
        <f>IFERROR(INDEX([1]IC_br_metal!$B:$B,MATCH($A299,[1]IC_br_metal!$A:$A,0)),"")</f>
        <v>419.15</v>
      </c>
      <c r="C299" s="6">
        <f t="shared" si="17"/>
        <v>-13.919865278376776</v>
      </c>
      <c r="D299" s="2">
        <f>INDEX(Meta!B:B,MATCH($A299,Meta!A:A,0))</f>
        <v>3.5</v>
      </c>
      <c r="E299" s="13">
        <v>0</v>
      </c>
      <c r="F299" s="2">
        <f t="shared" si="18"/>
        <v>-13.919865278376776</v>
      </c>
      <c r="G299" s="34" t="str">
        <f>IFERROR(INDEX(BRL!$E:$E,MATCH('IC-Br Metal'!$A299,BRL!$A:$A,0)),"")</f>
        <v/>
      </c>
      <c r="H299" s="2" t="str">
        <f t="shared" si="19"/>
        <v/>
      </c>
    </row>
    <row r="300" spans="1:8" x14ac:dyDescent="0.25">
      <c r="A300" s="1">
        <f t="shared" si="16"/>
        <v>44805</v>
      </c>
      <c r="B300" s="37">
        <f>IFERROR(INDEX([1]IC_br_metal!$B:$B,MATCH($A300,[1]IC_br_metal!$A:$A,0)),"")</f>
        <v>386.43</v>
      </c>
      <c r="C300" s="6">
        <f t="shared" si="17"/>
        <v>-16.2901024630115</v>
      </c>
      <c r="D300" s="2">
        <f>INDEX(Meta!B:B,MATCH($A300,Meta!A:A,0))</f>
        <v>3.5</v>
      </c>
      <c r="E300" s="13">
        <v>0</v>
      </c>
      <c r="F300" s="2">
        <f t="shared" si="18"/>
        <v>-16.2901024630115</v>
      </c>
      <c r="G300" s="34" t="str">
        <f>IFERROR(INDEX(BRL!$E:$E,MATCH('IC-Br Metal'!$A300,BRL!$A:$A,0)),"")</f>
        <v/>
      </c>
      <c r="H300" s="2" t="str">
        <f t="shared" si="19"/>
        <v/>
      </c>
    </row>
    <row r="301" spans="1:8" x14ac:dyDescent="0.25">
      <c r="A301" s="1">
        <f t="shared" si="16"/>
        <v>44835</v>
      </c>
      <c r="B301" s="37">
        <f>IFERROR(INDEX([1]IC_br_metal!$B:$B,MATCH($A301,[1]IC_br_metal!$A:$A,0)),"")</f>
        <v>380.21</v>
      </c>
      <c r="C301" s="6">
        <f t="shared" si="17"/>
        <v>-10.323600169819336</v>
      </c>
      <c r="D301" s="2">
        <f>INDEX(Meta!B:B,MATCH($A301,Meta!A:A,0))</f>
        <v>3.5</v>
      </c>
      <c r="E301" s="13">
        <v>0</v>
      </c>
      <c r="F301" s="2">
        <f t="shared" si="18"/>
        <v>-10.323600169819336</v>
      </c>
      <c r="G301" s="34" t="str">
        <f>IFERROR(INDEX(BRL!$E:$E,MATCH('IC-Br Metal'!$A301,BRL!$A:$A,0)),"")</f>
        <v/>
      </c>
      <c r="H301" s="2" t="str">
        <f t="shared" si="19"/>
        <v/>
      </c>
    </row>
    <row r="302" spans="1:8" x14ac:dyDescent="0.25">
      <c r="A302" s="1">
        <f t="shared" si="16"/>
        <v>44866</v>
      </c>
      <c r="B302" s="37">
        <f>IFERROR(INDEX([1]IC_br_metal!$B:$B,MATCH($A302,[1]IC_br_metal!$A:$A,0)),"")</f>
        <v>403.49</v>
      </c>
      <c r="C302" s="6">
        <f t="shared" si="17"/>
        <v>-3.7361326494095071</v>
      </c>
      <c r="D302" s="2">
        <f>INDEX(Meta!B:B,MATCH($A302,Meta!A:A,0))</f>
        <v>3.5</v>
      </c>
      <c r="E302" s="13">
        <v>0</v>
      </c>
      <c r="F302" s="2">
        <f t="shared" si="18"/>
        <v>-3.7361326494095071</v>
      </c>
      <c r="G302" s="34" t="str">
        <f>IFERROR(INDEX(BRL!$E:$E,MATCH('IC-Br Metal'!$A302,BRL!$A:$A,0)),"")</f>
        <v/>
      </c>
      <c r="H302" s="2" t="str">
        <f t="shared" si="19"/>
        <v/>
      </c>
    </row>
    <row r="303" spans="1:8" x14ac:dyDescent="0.25">
      <c r="A303" s="1">
        <f t="shared" si="16"/>
        <v>44896</v>
      </c>
      <c r="B303" s="37">
        <f>IFERROR(INDEX([1]IC_br_metal!$B:$B,MATCH($A303,[1]IC_br_metal!$A:$A,0)),"")</f>
        <v>433.08</v>
      </c>
      <c r="C303" s="6">
        <f t="shared" si="17"/>
        <v>12.072044095955281</v>
      </c>
      <c r="D303" s="2">
        <f>INDEX(Meta!B:B,MATCH($A303,Meta!A:A,0))</f>
        <v>3.5</v>
      </c>
      <c r="E303" s="13">
        <v>0</v>
      </c>
      <c r="F303" s="2">
        <f t="shared" si="18"/>
        <v>12.072044095955281</v>
      </c>
      <c r="G303" s="34" t="str">
        <f>IFERROR(INDEX(BRL!$E:$E,MATCH('IC-Br Metal'!$A303,BRL!$A:$A,0)),"")</f>
        <v/>
      </c>
      <c r="H303" s="2" t="str">
        <f t="shared" si="19"/>
        <v/>
      </c>
    </row>
    <row r="304" spans="1:8" x14ac:dyDescent="0.25">
      <c r="A304" s="1">
        <f t="shared" si="16"/>
        <v>44927</v>
      </c>
      <c r="B304" s="37" t="str">
        <f>IFERROR(INDEX([1]IC_br_metal!$B:$B,MATCH($A304,[1]IC_br_metal!$A:$A,0)),"")</f>
        <v/>
      </c>
      <c r="C304" s="6" t="str">
        <f t="shared" si="17"/>
        <v/>
      </c>
      <c r="D304" s="2">
        <f>INDEX(Meta!B:B,MATCH($A304,Meta!A:A,0))</f>
        <v>3.25</v>
      </c>
      <c r="E304" s="13">
        <v>0</v>
      </c>
      <c r="F304" s="2" t="str">
        <f t="shared" si="18"/>
        <v/>
      </c>
      <c r="G304" s="34" t="str">
        <f>IFERROR(INDEX(BRL!$E:$E,MATCH('IC-Br Metal'!$A304,BRL!$A:$A,0)),"")</f>
        <v/>
      </c>
      <c r="H304" s="2" t="str">
        <f t="shared" si="19"/>
        <v/>
      </c>
    </row>
    <row r="305" spans="1:8" x14ac:dyDescent="0.25">
      <c r="A305" s="1">
        <f t="shared" si="16"/>
        <v>44958</v>
      </c>
      <c r="B305" s="37" t="str">
        <f>IFERROR(INDEX([1]IC_br_metal!$B:$B,MATCH($A305,[1]IC_br_metal!$A:$A,0)),"")</f>
        <v/>
      </c>
      <c r="C305" s="6" t="str">
        <f t="shared" si="17"/>
        <v/>
      </c>
      <c r="D305" s="2">
        <f>INDEX(Meta!B:B,MATCH($A305,Meta!A:A,0))</f>
        <v>3.25</v>
      </c>
      <c r="E305" s="13">
        <v>0</v>
      </c>
      <c r="F305" s="2" t="str">
        <f t="shared" si="18"/>
        <v/>
      </c>
      <c r="G305" s="34" t="str">
        <f>IFERROR(INDEX(BRL!$E:$E,MATCH('IC-Br Metal'!$A305,BRL!$A:$A,0)),"")</f>
        <v/>
      </c>
      <c r="H305" s="2" t="str">
        <f t="shared" si="19"/>
        <v/>
      </c>
    </row>
    <row r="306" spans="1:8" x14ac:dyDescent="0.25">
      <c r="A306" s="1">
        <f t="shared" si="16"/>
        <v>44986</v>
      </c>
      <c r="B306" s="37" t="str">
        <f>IFERROR(INDEX([1]IC_br_metal!$B:$B,MATCH($A306,[1]IC_br_metal!$A:$A,0)),"")</f>
        <v/>
      </c>
      <c r="C306" s="6" t="str">
        <f t="shared" si="17"/>
        <v/>
      </c>
      <c r="D306" s="2">
        <f>INDEX(Meta!B:B,MATCH($A306,Meta!A:A,0))</f>
        <v>3.25</v>
      </c>
      <c r="E306" s="13">
        <v>0</v>
      </c>
      <c r="F306" s="2" t="str">
        <f t="shared" si="18"/>
        <v/>
      </c>
      <c r="G306" s="34" t="str">
        <f>IFERROR(INDEX(BRL!$E:$E,MATCH('IC-Br Metal'!$A306,BRL!$A:$A,0)),"")</f>
        <v/>
      </c>
      <c r="H306" s="2" t="str">
        <f t="shared" si="19"/>
        <v/>
      </c>
    </row>
    <row r="307" spans="1:8" x14ac:dyDescent="0.25">
      <c r="A307" s="1">
        <f t="shared" si="16"/>
        <v>45017</v>
      </c>
      <c r="B307" s="37" t="str">
        <f>IFERROR(INDEX([1]IC_br_metal!$B:$B,MATCH($A307,[1]IC_br_metal!$A:$A,0)),"")</f>
        <v/>
      </c>
      <c r="C307" s="6" t="str">
        <f t="shared" si="17"/>
        <v/>
      </c>
      <c r="D307" s="2">
        <f>INDEX(Meta!B:B,MATCH($A307,Meta!A:A,0))</f>
        <v>3.25</v>
      </c>
      <c r="E307" s="13">
        <v>0</v>
      </c>
      <c r="F307" s="2" t="str">
        <f t="shared" si="18"/>
        <v/>
      </c>
      <c r="G307" s="34" t="str">
        <f>IFERROR(INDEX(BRL!$E:$E,MATCH('IC-Br Metal'!$A307,BRL!$A:$A,0)),"")</f>
        <v/>
      </c>
      <c r="H307" s="2" t="str">
        <f t="shared" si="19"/>
        <v/>
      </c>
    </row>
    <row r="308" spans="1:8" x14ac:dyDescent="0.25">
      <c r="A308" s="1">
        <f t="shared" si="16"/>
        <v>45047</v>
      </c>
      <c r="B308" s="37" t="str">
        <f>IFERROR(INDEX([1]IC_br_metal!$B:$B,MATCH($A308,[1]IC_br_metal!$A:$A,0)),"")</f>
        <v/>
      </c>
      <c r="C308" s="6" t="str">
        <f t="shared" si="17"/>
        <v/>
      </c>
      <c r="D308" s="2">
        <f>INDEX(Meta!B:B,MATCH($A308,Meta!A:A,0))</f>
        <v>3.25</v>
      </c>
      <c r="E308" s="13">
        <v>0</v>
      </c>
      <c r="F308" s="2" t="str">
        <f t="shared" si="18"/>
        <v/>
      </c>
      <c r="G308" s="34" t="str">
        <f>IFERROR(INDEX(BRL!$E:$E,MATCH('IC-Br Metal'!$A308,BRL!$A:$A,0)),"")</f>
        <v/>
      </c>
      <c r="H308" s="2" t="str">
        <f t="shared" si="19"/>
        <v/>
      </c>
    </row>
    <row r="309" spans="1:8" x14ac:dyDescent="0.25">
      <c r="A309" s="1">
        <f t="shared" si="16"/>
        <v>45078</v>
      </c>
      <c r="B309" s="37" t="str">
        <f>IFERROR(INDEX([1]IC_br_metal!$B:$B,MATCH($A309,[1]IC_br_metal!$A:$A,0)),"")</f>
        <v/>
      </c>
      <c r="C309" s="6" t="str">
        <f t="shared" si="17"/>
        <v/>
      </c>
      <c r="D309" s="2">
        <f>INDEX(Meta!B:B,MATCH($A309,Meta!A:A,0))</f>
        <v>3.25</v>
      </c>
      <c r="E309" s="13">
        <v>0</v>
      </c>
      <c r="F309" s="2" t="str">
        <f t="shared" si="18"/>
        <v/>
      </c>
      <c r="G309" s="34" t="str">
        <f>IFERROR(INDEX(BRL!$E:$E,MATCH('IC-Br Metal'!$A309,BRL!$A:$A,0)),"")</f>
        <v/>
      </c>
      <c r="H309" s="2" t="str">
        <f t="shared" si="19"/>
        <v/>
      </c>
    </row>
    <row r="310" spans="1:8" x14ac:dyDescent="0.25">
      <c r="A310" s="1">
        <f t="shared" si="16"/>
        <v>45108</v>
      </c>
      <c r="B310" s="37" t="str">
        <f>IFERROR(INDEX([1]IC_br_metal!$B:$B,MATCH($A310,[1]IC_br_metal!$A:$A,0)),"")</f>
        <v/>
      </c>
      <c r="C310" s="6" t="str">
        <f t="shared" si="17"/>
        <v/>
      </c>
      <c r="D310" s="2">
        <f>INDEX(Meta!B:B,MATCH($A310,Meta!A:A,0))</f>
        <v>3.25</v>
      </c>
      <c r="E310" s="13">
        <v>0</v>
      </c>
      <c r="F310" s="2" t="str">
        <f t="shared" si="18"/>
        <v/>
      </c>
      <c r="G310" s="34" t="str">
        <f>IFERROR(INDEX(BRL!$E:$E,MATCH('IC-Br Metal'!$A310,BRL!$A:$A,0)),"")</f>
        <v/>
      </c>
      <c r="H310" s="2" t="str">
        <f t="shared" si="19"/>
        <v/>
      </c>
    </row>
    <row r="311" spans="1:8" x14ac:dyDescent="0.25">
      <c r="A311" s="1">
        <f t="shared" si="16"/>
        <v>45139</v>
      </c>
      <c r="B311" s="37" t="str">
        <f>IFERROR(INDEX([1]IC_br_metal!$B:$B,MATCH($A311,[1]IC_br_metal!$A:$A,0)),"")</f>
        <v/>
      </c>
      <c r="C311" s="6" t="str">
        <f t="shared" si="17"/>
        <v/>
      </c>
      <c r="D311" s="2">
        <f>INDEX(Meta!B:B,MATCH($A311,Meta!A:A,0))</f>
        <v>3.25</v>
      </c>
      <c r="E311" s="13">
        <v>0</v>
      </c>
      <c r="F311" s="2" t="str">
        <f t="shared" si="18"/>
        <v/>
      </c>
      <c r="G311" s="34" t="str">
        <f>IFERROR(INDEX(BRL!$E:$E,MATCH('IC-Br Metal'!$A311,BRL!$A:$A,0)),"")</f>
        <v/>
      </c>
      <c r="H311" s="2" t="str">
        <f t="shared" si="19"/>
        <v/>
      </c>
    </row>
    <row r="312" spans="1:8" x14ac:dyDescent="0.25">
      <c r="A312" s="1">
        <f t="shared" si="16"/>
        <v>45170</v>
      </c>
      <c r="B312" s="37" t="str">
        <f>IFERROR(INDEX([1]IC_br_metal!$B:$B,MATCH($A312,[1]IC_br_metal!$A:$A,0)),"")</f>
        <v/>
      </c>
      <c r="C312" s="6" t="str">
        <f t="shared" si="17"/>
        <v/>
      </c>
      <c r="D312" s="2">
        <f>INDEX(Meta!B:B,MATCH($A312,Meta!A:A,0))</f>
        <v>3.25</v>
      </c>
      <c r="E312" s="13">
        <v>0</v>
      </c>
      <c r="F312" s="2" t="str">
        <f t="shared" si="18"/>
        <v/>
      </c>
      <c r="G312" s="34" t="str">
        <f>IFERROR(INDEX(BRL!$E:$E,MATCH('IC-Br Metal'!$A312,BRL!$A:$A,0)),"")</f>
        <v/>
      </c>
      <c r="H312" s="2" t="str">
        <f t="shared" si="19"/>
        <v/>
      </c>
    </row>
    <row r="313" spans="1:8" x14ac:dyDescent="0.25">
      <c r="A313" s="1">
        <f t="shared" si="16"/>
        <v>45200</v>
      </c>
      <c r="B313" s="37" t="str">
        <f>IFERROR(INDEX([1]IC_br_metal!$B:$B,MATCH($A313,[1]IC_br_metal!$A:$A,0)),"")</f>
        <v/>
      </c>
      <c r="C313" s="6" t="str">
        <f t="shared" si="17"/>
        <v/>
      </c>
      <c r="D313" s="2">
        <f>INDEX(Meta!B:B,MATCH($A313,Meta!A:A,0))</f>
        <v>3.25</v>
      </c>
      <c r="E313" s="13">
        <v>0</v>
      </c>
      <c r="F313" s="2" t="str">
        <f t="shared" si="18"/>
        <v/>
      </c>
      <c r="G313" s="34" t="str">
        <f>IFERROR(INDEX(BRL!$E:$E,MATCH('IC-Br Metal'!$A313,BRL!$A:$A,0)),"")</f>
        <v/>
      </c>
      <c r="H313" s="2" t="str">
        <f t="shared" si="19"/>
        <v/>
      </c>
    </row>
    <row r="314" spans="1:8" x14ac:dyDescent="0.25">
      <c r="A314" s="1">
        <f t="shared" si="16"/>
        <v>45231</v>
      </c>
      <c r="B314" s="37" t="str">
        <f>IFERROR(INDEX([1]IC_br_metal!$B:$B,MATCH($A314,[1]IC_br_metal!$A:$A,0)),"")</f>
        <v/>
      </c>
      <c r="C314" s="6" t="str">
        <f t="shared" si="17"/>
        <v/>
      </c>
      <c r="D314" s="2">
        <f>INDEX(Meta!B:B,MATCH($A314,Meta!A:A,0))</f>
        <v>3.25</v>
      </c>
      <c r="E314" s="13">
        <v>0</v>
      </c>
      <c r="F314" s="2" t="str">
        <f t="shared" si="18"/>
        <v/>
      </c>
      <c r="G314" s="34" t="str">
        <f>IFERROR(INDEX(BRL!$E:$E,MATCH('IC-Br Metal'!$A314,BRL!$A:$A,0)),"")</f>
        <v/>
      </c>
      <c r="H314" s="2" t="str">
        <f t="shared" si="19"/>
        <v/>
      </c>
    </row>
    <row r="315" spans="1:8" x14ac:dyDescent="0.25">
      <c r="A315" s="1">
        <f t="shared" si="16"/>
        <v>45261</v>
      </c>
      <c r="B315" s="37" t="str">
        <f>IFERROR(INDEX([1]IC_br_metal!$B:$B,MATCH($A315,[1]IC_br_metal!$A:$A,0)),"")</f>
        <v/>
      </c>
      <c r="C315" s="6" t="str">
        <f t="shared" si="17"/>
        <v/>
      </c>
      <c r="D315" s="2">
        <f>INDEX(Meta!B:B,MATCH($A315,Meta!A:A,0))</f>
        <v>3.25</v>
      </c>
      <c r="E315" s="13">
        <v>0</v>
      </c>
      <c r="F315" s="2" t="str">
        <f t="shared" si="18"/>
        <v/>
      </c>
      <c r="G315" s="34" t="str">
        <f>IFERROR(INDEX(BRL!$E:$E,MATCH('IC-Br Metal'!$A315,BRL!$A:$A,0)),"")</f>
        <v/>
      </c>
      <c r="H315" s="2" t="str">
        <f t="shared" si="19"/>
        <v/>
      </c>
    </row>
    <row r="316" spans="1:8" x14ac:dyDescent="0.25">
      <c r="A316" s="1">
        <f t="shared" si="16"/>
        <v>45292</v>
      </c>
      <c r="B316" s="37" t="str">
        <f>IFERROR(INDEX([1]IC_br_metal!$B:$B,MATCH($A316,[1]IC_br_metal!$A:$A,0)),"")</f>
        <v/>
      </c>
      <c r="C316" s="6" t="str">
        <f t="shared" si="17"/>
        <v/>
      </c>
      <c r="D316" s="2">
        <f>INDEX(Meta!B:B,MATCH($A316,Meta!A:A,0))</f>
        <v>3</v>
      </c>
      <c r="E316" s="13">
        <v>0</v>
      </c>
      <c r="F316" s="2" t="str">
        <f t="shared" si="18"/>
        <v/>
      </c>
      <c r="G316" s="34" t="str">
        <f>IFERROR(INDEX(BRL!$E:$E,MATCH('IC-Br Metal'!$A316,BRL!$A:$A,0)),"")</f>
        <v/>
      </c>
      <c r="H316" s="2" t="str">
        <f t="shared" si="19"/>
        <v/>
      </c>
    </row>
    <row r="317" spans="1:8" x14ac:dyDescent="0.25">
      <c r="A317" s="1">
        <f t="shared" si="16"/>
        <v>45323</v>
      </c>
      <c r="B317" s="37" t="str">
        <f>IFERROR(INDEX([1]IC_br_metal!$B:$B,MATCH($A317,[1]IC_br_metal!$A:$A,0)),"")</f>
        <v/>
      </c>
      <c r="C317" s="6" t="str">
        <f t="shared" si="17"/>
        <v/>
      </c>
      <c r="D317" s="2">
        <f>INDEX(Meta!B:B,MATCH($A317,Meta!A:A,0))</f>
        <v>3</v>
      </c>
      <c r="E317" s="13">
        <v>0</v>
      </c>
      <c r="F317" s="2" t="str">
        <f t="shared" si="18"/>
        <v/>
      </c>
      <c r="G317" s="34" t="str">
        <f>IFERROR(INDEX(BRL!$E:$E,MATCH('IC-Br Metal'!$A317,BRL!$A:$A,0)),"")</f>
        <v/>
      </c>
      <c r="H317" s="2" t="str">
        <f t="shared" si="19"/>
        <v/>
      </c>
    </row>
    <row r="318" spans="1:8" x14ac:dyDescent="0.25">
      <c r="A318" s="1">
        <f t="shared" si="16"/>
        <v>45352</v>
      </c>
      <c r="B318" s="37" t="str">
        <f>IFERROR(INDEX([1]IC_br_metal!$B:$B,MATCH($A318,[1]IC_br_metal!$A:$A,0)),"")</f>
        <v/>
      </c>
      <c r="C318" s="6" t="str">
        <f t="shared" si="17"/>
        <v/>
      </c>
      <c r="D318" s="2">
        <f>INDEX(Meta!B:B,MATCH($A318,Meta!A:A,0))</f>
        <v>3</v>
      </c>
      <c r="E318" s="13">
        <v>0</v>
      </c>
      <c r="F318" s="2" t="str">
        <f t="shared" si="18"/>
        <v/>
      </c>
      <c r="G318" s="34" t="str">
        <f>IFERROR(INDEX(BRL!$E:$E,MATCH('IC-Br Metal'!$A318,BRL!$A:$A,0)),"")</f>
        <v/>
      </c>
      <c r="H318" s="2" t="str">
        <f t="shared" si="19"/>
        <v/>
      </c>
    </row>
    <row r="319" spans="1:8" x14ac:dyDescent="0.25">
      <c r="A319" s="1">
        <f t="shared" si="16"/>
        <v>45383</v>
      </c>
      <c r="B319" s="37" t="str">
        <f>IFERROR(INDEX([1]IC_br_metal!$B:$B,MATCH($A319,[1]IC_br_metal!$A:$A,0)),"")</f>
        <v/>
      </c>
      <c r="C319" s="6" t="str">
        <f t="shared" si="17"/>
        <v/>
      </c>
      <c r="D319" s="2">
        <f>INDEX(Meta!B:B,MATCH($A319,Meta!A:A,0))</f>
        <v>3</v>
      </c>
      <c r="E319" s="13">
        <v>0</v>
      </c>
      <c r="F319" s="2" t="str">
        <f t="shared" si="18"/>
        <v/>
      </c>
      <c r="G319" s="34" t="str">
        <f>IFERROR(INDEX(BRL!$E:$E,MATCH('IC-Br Metal'!$A319,BRL!$A:$A,0)),"")</f>
        <v/>
      </c>
      <c r="H319" s="2" t="str">
        <f t="shared" si="19"/>
        <v/>
      </c>
    </row>
    <row r="320" spans="1:8" x14ac:dyDescent="0.25">
      <c r="A320" s="1">
        <f t="shared" si="16"/>
        <v>45413</v>
      </c>
      <c r="B320" s="37" t="str">
        <f>IFERROR(INDEX([1]IC_br_metal!$B:$B,MATCH($A320,[1]IC_br_metal!$A:$A,0)),"")</f>
        <v/>
      </c>
      <c r="C320" s="6" t="str">
        <f t="shared" si="17"/>
        <v/>
      </c>
      <c r="D320" s="2">
        <f>INDEX(Meta!B:B,MATCH($A320,Meta!A:A,0))</f>
        <v>3</v>
      </c>
      <c r="E320" s="13">
        <v>0</v>
      </c>
      <c r="F320" s="2" t="str">
        <f t="shared" si="18"/>
        <v/>
      </c>
      <c r="G320" s="34" t="str">
        <f>IFERROR(INDEX(BRL!$E:$E,MATCH('IC-Br Metal'!$A320,BRL!$A:$A,0)),"")</f>
        <v/>
      </c>
      <c r="H320" s="2" t="str">
        <f t="shared" si="19"/>
        <v/>
      </c>
    </row>
    <row r="321" spans="1:8" x14ac:dyDescent="0.25">
      <c r="A321" s="1">
        <f t="shared" si="16"/>
        <v>45444</v>
      </c>
      <c r="B321" s="37" t="str">
        <f>IFERROR(INDEX([1]IC_br_metal!$B:$B,MATCH($A321,[1]IC_br_metal!$A:$A,0)),"")</f>
        <v/>
      </c>
      <c r="C321" s="6" t="str">
        <f t="shared" si="17"/>
        <v/>
      </c>
      <c r="D321" s="2">
        <f>INDEX(Meta!B:B,MATCH($A321,Meta!A:A,0))</f>
        <v>3</v>
      </c>
      <c r="E321" s="13">
        <v>0</v>
      </c>
      <c r="F321" s="2" t="str">
        <f t="shared" si="18"/>
        <v/>
      </c>
      <c r="G321" s="34" t="str">
        <f>IFERROR(INDEX(BRL!$E:$E,MATCH('IC-Br Metal'!$A321,BRL!$A:$A,0)),"")</f>
        <v/>
      </c>
      <c r="H321" s="2" t="str">
        <f t="shared" si="19"/>
        <v/>
      </c>
    </row>
    <row r="322" spans="1:8" x14ac:dyDescent="0.25">
      <c r="A322" s="1">
        <f t="shared" si="16"/>
        <v>45474</v>
      </c>
      <c r="B322" s="37" t="str">
        <f>IFERROR(INDEX([1]IC_br_metal!$B:$B,MATCH($A322,[1]IC_br_metal!$A:$A,0)),"")</f>
        <v/>
      </c>
      <c r="C322" s="6" t="str">
        <f t="shared" si="17"/>
        <v/>
      </c>
      <c r="D322" s="2">
        <f>INDEX(Meta!B:B,MATCH($A322,Meta!A:A,0))</f>
        <v>3</v>
      </c>
      <c r="E322" s="13">
        <v>0</v>
      </c>
      <c r="F322" s="2" t="str">
        <f t="shared" si="18"/>
        <v/>
      </c>
      <c r="G322" s="34" t="str">
        <f>IFERROR(INDEX(BRL!$E:$E,MATCH('IC-Br Metal'!$A322,BRL!$A:$A,0)),"")</f>
        <v/>
      </c>
      <c r="H322" s="2" t="str">
        <f t="shared" si="19"/>
        <v/>
      </c>
    </row>
    <row r="323" spans="1:8" x14ac:dyDescent="0.25">
      <c r="A323" s="1">
        <f t="shared" si="16"/>
        <v>45505</v>
      </c>
      <c r="B323" s="37" t="str">
        <f>IFERROR(INDEX([1]IC_br_metal!$B:$B,MATCH($A323,[1]IC_br_metal!$A:$A,0)),"")</f>
        <v/>
      </c>
      <c r="C323" s="6" t="str">
        <f t="shared" si="17"/>
        <v/>
      </c>
      <c r="D323" s="2">
        <f>INDEX(Meta!B:B,MATCH($A323,Meta!A:A,0))</f>
        <v>3</v>
      </c>
      <c r="E323" s="13">
        <v>0</v>
      </c>
      <c r="F323" s="2" t="str">
        <f t="shared" si="18"/>
        <v/>
      </c>
      <c r="G323" s="34" t="str">
        <f>IFERROR(INDEX(BRL!$E:$E,MATCH('IC-Br Metal'!$A323,BRL!$A:$A,0)),"")</f>
        <v/>
      </c>
      <c r="H323" s="2" t="str">
        <f t="shared" si="19"/>
        <v/>
      </c>
    </row>
    <row r="324" spans="1:8" x14ac:dyDescent="0.25">
      <c r="A324" s="1">
        <f t="shared" si="16"/>
        <v>45536</v>
      </c>
      <c r="B324" s="37" t="str">
        <f>IFERROR(INDEX([1]IC_br_metal!$B:$B,MATCH($A324,[1]IC_br_metal!$A:$A,0)),"")</f>
        <v/>
      </c>
      <c r="C324" s="6" t="str">
        <f t="shared" si="17"/>
        <v/>
      </c>
      <c r="D324" s="2">
        <f>INDEX(Meta!B:B,MATCH($A324,Meta!A:A,0))</f>
        <v>3</v>
      </c>
      <c r="E324" s="13">
        <v>0</v>
      </c>
      <c r="F324" s="2" t="str">
        <f t="shared" si="18"/>
        <v/>
      </c>
      <c r="G324" s="34" t="str">
        <f>IFERROR(INDEX(BRL!$E:$E,MATCH('IC-Br Metal'!$A324,BRL!$A:$A,0)),"")</f>
        <v/>
      </c>
      <c r="H324" s="2" t="str">
        <f t="shared" si="19"/>
        <v/>
      </c>
    </row>
    <row r="325" spans="1:8" x14ac:dyDescent="0.25">
      <c r="A325" s="1">
        <f t="shared" si="16"/>
        <v>45566</v>
      </c>
      <c r="B325" s="37" t="str">
        <f>IFERROR(INDEX([1]IC_br_metal!$B:$B,MATCH($A325,[1]IC_br_metal!$A:$A,0)),"")</f>
        <v/>
      </c>
      <c r="C325" s="6" t="str">
        <f t="shared" si="17"/>
        <v/>
      </c>
      <c r="D325" s="2">
        <f>INDEX(Meta!B:B,MATCH($A325,Meta!A:A,0))</f>
        <v>3</v>
      </c>
      <c r="E325" s="13">
        <v>0</v>
      </c>
      <c r="F325" s="2" t="str">
        <f t="shared" si="18"/>
        <v/>
      </c>
      <c r="G325" s="34" t="str">
        <f>IFERROR(INDEX(BRL!$E:$E,MATCH('IC-Br Metal'!$A325,BRL!$A:$A,0)),"")</f>
        <v/>
      </c>
      <c r="H325" s="2" t="str">
        <f t="shared" si="19"/>
        <v/>
      </c>
    </row>
    <row r="326" spans="1:8" x14ac:dyDescent="0.25">
      <c r="A326" s="1">
        <f t="shared" ref="A326:A389" si="20">EDATE(A325,1)</f>
        <v>45597</v>
      </c>
      <c r="B326" s="37" t="str">
        <f>IFERROR(INDEX([1]IC_br_metal!$B:$B,MATCH($A326,[1]IC_br_metal!$A:$A,0)),"")</f>
        <v/>
      </c>
      <c r="C326" s="6" t="str">
        <f t="shared" si="17"/>
        <v/>
      </c>
      <c r="D326" s="2">
        <f>INDEX(Meta!B:B,MATCH($A326,Meta!A:A,0))</f>
        <v>3</v>
      </c>
      <c r="E326" s="13">
        <v>0</v>
      </c>
      <c r="F326" s="2" t="str">
        <f t="shared" si="18"/>
        <v/>
      </c>
      <c r="G326" s="34" t="str">
        <f>IFERROR(INDEX(BRL!$E:$E,MATCH('IC-Br Metal'!$A326,BRL!$A:$A,0)),"")</f>
        <v/>
      </c>
      <c r="H326" s="2" t="str">
        <f t="shared" si="19"/>
        <v/>
      </c>
    </row>
    <row r="327" spans="1:8" x14ac:dyDescent="0.25">
      <c r="A327" s="1">
        <f t="shared" si="20"/>
        <v>45627</v>
      </c>
      <c r="B327" s="37" t="str">
        <f>IFERROR(INDEX([1]IC_br_metal!$B:$B,MATCH($A327,[1]IC_br_metal!$A:$A,0)),"")</f>
        <v/>
      </c>
      <c r="C327" s="6" t="str">
        <f t="shared" si="17"/>
        <v/>
      </c>
      <c r="D327" s="2">
        <f>INDEX(Meta!B:B,MATCH($A327,Meta!A:A,0))</f>
        <v>3</v>
      </c>
      <c r="E327" s="13">
        <v>0</v>
      </c>
      <c r="F327" s="2" t="str">
        <f t="shared" si="18"/>
        <v/>
      </c>
      <c r="G327" s="34" t="str">
        <f>IFERROR(INDEX(BRL!$E:$E,MATCH('IC-Br Metal'!$A327,BRL!$A:$A,0)),"")</f>
        <v/>
      </c>
      <c r="H327" s="2" t="str">
        <f t="shared" si="19"/>
        <v/>
      </c>
    </row>
    <row r="328" spans="1:8" x14ac:dyDescent="0.25">
      <c r="A328" s="1">
        <f t="shared" si="20"/>
        <v>45658</v>
      </c>
      <c r="B328" s="37" t="str">
        <f>IFERROR(INDEX([1]IC_br_metal!$B:$B,MATCH($A328,[1]IC_br_metal!$A:$A,0)),"")</f>
        <v/>
      </c>
      <c r="C328" s="6" t="str">
        <f t="shared" ref="C328:C391" si="21">IFERROR(100*(B328/B325-1),"")</f>
        <v/>
      </c>
      <c r="D328" s="2">
        <f>INDEX(Meta!B:B,MATCH($A328,Meta!A:A,0))</f>
        <v>3</v>
      </c>
      <c r="E328" s="13">
        <v>0</v>
      </c>
      <c r="F328" s="2" t="str">
        <f t="shared" si="18"/>
        <v/>
      </c>
      <c r="G328" s="34" t="str">
        <f>IFERROR(INDEX(BRL!$E:$E,MATCH('IC-Br Metal'!$A328,BRL!$A:$A,0)),"")</f>
        <v/>
      </c>
      <c r="H328" s="2" t="str">
        <f t="shared" si="19"/>
        <v/>
      </c>
    </row>
    <row r="329" spans="1:8" x14ac:dyDescent="0.25">
      <c r="A329" s="1">
        <f t="shared" si="20"/>
        <v>45689</v>
      </c>
      <c r="B329" s="37" t="str">
        <f>IFERROR(INDEX([1]IC_br_metal!$B:$B,MATCH($A329,[1]IC_br_metal!$A:$A,0)),"")</f>
        <v/>
      </c>
      <c r="C329" s="6" t="str">
        <f t="shared" si="21"/>
        <v/>
      </c>
      <c r="D329" s="2">
        <f>INDEX(Meta!B:B,MATCH($A329,Meta!A:A,0))</f>
        <v>3</v>
      </c>
      <c r="E329" s="13">
        <v>0</v>
      </c>
      <c r="F329" s="2" t="str">
        <f t="shared" si="18"/>
        <v/>
      </c>
      <c r="G329" s="34" t="str">
        <f>IFERROR(INDEX(BRL!$E:$E,MATCH('IC-Br Metal'!$A329,BRL!$A:$A,0)),"")</f>
        <v/>
      </c>
      <c r="H329" s="2" t="str">
        <f t="shared" si="19"/>
        <v/>
      </c>
    </row>
    <row r="330" spans="1:8" x14ac:dyDescent="0.25">
      <c r="A330" s="1">
        <f t="shared" si="20"/>
        <v>45717</v>
      </c>
      <c r="B330" s="37" t="str">
        <f>IFERROR(INDEX([1]IC_br_metal!$B:$B,MATCH($A330,[1]IC_br_metal!$A:$A,0)),"")</f>
        <v/>
      </c>
      <c r="C330" s="6" t="str">
        <f t="shared" si="21"/>
        <v/>
      </c>
      <c r="D330" s="2">
        <f>INDEX(Meta!B:B,MATCH($A330,Meta!A:A,0))</f>
        <v>3</v>
      </c>
      <c r="E330" s="13">
        <v>0</v>
      </c>
      <c r="F330" s="2" t="str">
        <f t="shared" si="18"/>
        <v/>
      </c>
      <c r="G330" s="34" t="str">
        <f>IFERROR(INDEX(BRL!$E:$E,MATCH('IC-Br Metal'!$A330,BRL!$A:$A,0)),"")</f>
        <v/>
      </c>
      <c r="H330" s="2" t="str">
        <f t="shared" si="19"/>
        <v/>
      </c>
    </row>
    <row r="331" spans="1:8" x14ac:dyDescent="0.25">
      <c r="A331" s="1">
        <f t="shared" si="20"/>
        <v>45748</v>
      </c>
      <c r="B331" s="37" t="str">
        <f>IFERROR(INDEX([1]IC_br_metal!$B:$B,MATCH($A331,[1]IC_br_metal!$A:$A,0)),"")</f>
        <v/>
      </c>
      <c r="C331" s="6" t="str">
        <f t="shared" si="21"/>
        <v/>
      </c>
      <c r="D331" s="2">
        <f>INDEX(Meta!B:B,MATCH($A331,Meta!A:A,0))</f>
        <v>3</v>
      </c>
      <c r="E331" s="13">
        <v>0</v>
      </c>
      <c r="F331" s="2" t="str">
        <f t="shared" si="18"/>
        <v/>
      </c>
      <c r="G331" s="34" t="str">
        <f>IFERROR(INDEX(BRL!$E:$E,MATCH('IC-Br Metal'!$A331,BRL!$A:$A,0)),"")</f>
        <v/>
      </c>
      <c r="H331" s="2" t="str">
        <f t="shared" si="19"/>
        <v/>
      </c>
    </row>
    <row r="332" spans="1:8" x14ac:dyDescent="0.25">
      <c r="A332" s="1">
        <f t="shared" si="20"/>
        <v>45778</v>
      </c>
      <c r="B332" s="37" t="str">
        <f>IFERROR(INDEX([1]IC_br_metal!$B:$B,MATCH($A332,[1]IC_br_metal!$A:$A,0)),"")</f>
        <v/>
      </c>
      <c r="C332" s="6" t="str">
        <f t="shared" si="21"/>
        <v/>
      </c>
      <c r="D332" s="2">
        <f>INDEX(Meta!B:B,MATCH($A332,Meta!A:A,0))</f>
        <v>3</v>
      </c>
      <c r="E332" s="13">
        <v>0</v>
      </c>
      <c r="F332" s="2" t="str">
        <f t="shared" si="18"/>
        <v/>
      </c>
      <c r="G332" s="34" t="str">
        <f>IFERROR(INDEX(BRL!$E:$E,MATCH('IC-Br Metal'!$A332,BRL!$A:$A,0)),"")</f>
        <v/>
      </c>
      <c r="H332" s="2" t="str">
        <f t="shared" si="19"/>
        <v/>
      </c>
    </row>
    <row r="333" spans="1:8" x14ac:dyDescent="0.25">
      <c r="A333" s="1">
        <f t="shared" si="20"/>
        <v>45809</v>
      </c>
      <c r="B333" s="37" t="str">
        <f>IFERROR(INDEX([1]IC_br_metal!$B:$B,MATCH($A333,[1]IC_br_metal!$A:$A,0)),"")</f>
        <v/>
      </c>
      <c r="C333" s="6" t="str">
        <f t="shared" si="21"/>
        <v/>
      </c>
      <c r="D333" s="2">
        <f>INDEX(Meta!B:B,MATCH($A333,Meta!A:A,0))</f>
        <v>3</v>
      </c>
      <c r="E333" s="13">
        <v>0</v>
      </c>
      <c r="F333" s="2" t="str">
        <f t="shared" si="18"/>
        <v/>
      </c>
      <c r="G333" s="34" t="str">
        <f>IFERROR(INDEX(BRL!$E:$E,MATCH('IC-Br Metal'!$A333,BRL!$A:$A,0)),"")</f>
        <v/>
      </c>
      <c r="H333" s="2" t="str">
        <f t="shared" si="19"/>
        <v/>
      </c>
    </row>
    <row r="334" spans="1:8" x14ac:dyDescent="0.25">
      <c r="A334" s="1">
        <f t="shared" si="20"/>
        <v>45839</v>
      </c>
      <c r="B334" s="37" t="str">
        <f>IFERROR(INDEX([1]IC_br_metal!$B:$B,MATCH($A334,[1]IC_br_metal!$A:$A,0)),"")</f>
        <v/>
      </c>
      <c r="C334" s="6" t="str">
        <f t="shared" si="21"/>
        <v/>
      </c>
      <c r="D334" s="2">
        <f>INDEX(Meta!B:B,MATCH($A334,Meta!A:A,0))</f>
        <v>3</v>
      </c>
      <c r="E334" s="13">
        <v>0</v>
      </c>
      <c r="F334" s="2" t="str">
        <f t="shared" si="18"/>
        <v/>
      </c>
      <c r="G334" s="34" t="str">
        <f>IFERROR(INDEX(BRL!$E:$E,MATCH('IC-Br Metal'!$A334,BRL!$A:$A,0)),"")</f>
        <v/>
      </c>
      <c r="H334" s="2" t="str">
        <f t="shared" si="19"/>
        <v/>
      </c>
    </row>
    <row r="335" spans="1:8" x14ac:dyDescent="0.25">
      <c r="A335" s="1">
        <f t="shared" si="20"/>
        <v>45870</v>
      </c>
      <c r="B335" s="37" t="str">
        <f>IFERROR(INDEX([1]IC_br_metal!$B:$B,MATCH($A335,[1]IC_br_metal!$A:$A,0)),"")</f>
        <v/>
      </c>
      <c r="C335" s="6" t="str">
        <f t="shared" si="21"/>
        <v/>
      </c>
      <c r="D335" s="2">
        <f>INDEX(Meta!B:B,MATCH($A335,Meta!A:A,0))</f>
        <v>3</v>
      </c>
      <c r="E335" s="13">
        <v>0</v>
      </c>
      <c r="F335" s="2" t="str">
        <f t="shared" si="18"/>
        <v/>
      </c>
      <c r="G335" s="34" t="str">
        <f>IFERROR(INDEX(BRL!$E:$E,MATCH('IC-Br Metal'!$A335,BRL!$A:$A,0)),"")</f>
        <v/>
      </c>
      <c r="H335" s="2" t="str">
        <f t="shared" si="19"/>
        <v/>
      </c>
    </row>
    <row r="336" spans="1:8" x14ac:dyDescent="0.25">
      <c r="A336" s="1">
        <f t="shared" si="20"/>
        <v>45901</v>
      </c>
      <c r="B336" s="37" t="str">
        <f>IFERROR(INDEX([1]IC_br_metal!$B:$B,MATCH($A336,[1]IC_br_metal!$A:$A,0)),"")</f>
        <v/>
      </c>
      <c r="C336" s="6" t="str">
        <f t="shared" si="21"/>
        <v/>
      </c>
      <c r="D336" s="2">
        <f>INDEX(Meta!B:B,MATCH($A336,Meta!A:A,0))</f>
        <v>3</v>
      </c>
      <c r="E336" s="13">
        <v>0</v>
      </c>
      <c r="F336" s="2" t="str">
        <f t="shared" si="18"/>
        <v/>
      </c>
      <c r="G336" s="34" t="str">
        <f>IFERROR(INDEX(BRL!$E:$E,MATCH('IC-Br Metal'!$A336,BRL!$A:$A,0)),"")</f>
        <v/>
      </c>
      <c r="H336" s="2" t="str">
        <f t="shared" si="19"/>
        <v/>
      </c>
    </row>
    <row r="337" spans="1:8" x14ac:dyDescent="0.25">
      <c r="A337" s="1">
        <f t="shared" si="20"/>
        <v>45931</v>
      </c>
      <c r="B337" s="37" t="str">
        <f>IFERROR(INDEX([1]IC_br_metal!$B:$B,MATCH($A337,[1]IC_br_metal!$A:$A,0)),"")</f>
        <v/>
      </c>
      <c r="C337" s="6" t="str">
        <f t="shared" si="21"/>
        <v/>
      </c>
      <c r="D337" s="2">
        <f>INDEX(Meta!B:B,MATCH($A337,Meta!A:A,0))</f>
        <v>3</v>
      </c>
      <c r="E337" s="13">
        <v>0</v>
      </c>
      <c r="F337" s="2" t="str">
        <f t="shared" si="18"/>
        <v/>
      </c>
      <c r="G337" s="34" t="str">
        <f>IFERROR(INDEX(BRL!$E:$E,MATCH('IC-Br Metal'!$A337,BRL!$A:$A,0)),"")</f>
        <v/>
      </c>
      <c r="H337" s="2" t="str">
        <f t="shared" si="19"/>
        <v/>
      </c>
    </row>
    <row r="338" spans="1:8" x14ac:dyDescent="0.25">
      <c r="A338" s="1">
        <f t="shared" si="20"/>
        <v>45962</v>
      </c>
      <c r="B338" s="37" t="str">
        <f>IFERROR(INDEX([1]IC_br_metal!$B:$B,MATCH($A338,[1]IC_br_metal!$A:$A,0)),"")</f>
        <v/>
      </c>
      <c r="C338" s="6" t="str">
        <f t="shared" si="21"/>
        <v/>
      </c>
      <c r="D338" s="2">
        <f>INDEX(Meta!B:B,MATCH($A338,Meta!A:A,0))</f>
        <v>3</v>
      </c>
      <c r="E338" s="13">
        <v>0</v>
      </c>
      <c r="F338" s="2" t="str">
        <f t="shared" si="18"/>
        <v/>
      </c>
      <c r="G338" s="34" t="str">
        <f>IFERROR(INDEX(BRL!$E:$E,MATCH('IC-Br Metal'!$A338,BRL!$A:$A,0)),"")</f>
        <v/>
      </c>
      <c r="H338" s="2" t="str">
        <f t="shared" si="19"/>
        <v/>
      </c>
    </row>
    <row r="339" spans="1:8" x14ac:dyDescent="0.25">
      <c r="A339" s="1">
        <f t="shared" si="20"/>
        <v>45992</v>
      </c>
      <c r="B339" s="37" t="str">
        <f>IFERROR(INDEX([1]IC_br_metal!$B:$B,MATCH($A339,[1]IC_br_metal!$A:$A,0)),"")</f>
        <v/>
      </c>
      <c r="C339" s="6" t="str">
        <f t="shared" si="21"/>
        <v/>
      </c>
      <c r="D339" s="2">
        <f>INDEX(Meta!B:B,MATCH($A339,Meta!A:A,0))</f>
        <v>3</v>
      </c>
      <c r="E339" s="13">
        <v>0</v>
      </c>
      <c r="F339" s="2" t="str">
        <f t="shared" ref="F339:F399" si="22">IFERROR(C339-E339,"")</f>
        <v/>
      </c>
      <c r="G339" s="34" t="str">
        <f>IFERROR(INDEX(BRL!$E:$E,MATCH('IC-Br Metal'!$A339,BRL!$A:$A,0)),"")</f>
        <v/>
      </c>
      <c r="H339" s="2" t="str">
        <f t="shared" ref="H339:H399" si="23">IFERROR(F339-G339,"")</f>
        <v/>
      </c>
    </row>
    <row r="340" spans="1:8" x14ac:dyDescent="0.25">
      <c r="A340" s="1">
        <f t="shared" si="20"/>
        <v>46023</v>
      </c>
      <c r="B340" s="37" t="str">
        <f>IFERROR(INDEX([1]IC_br_metal!$B:$B,MATCH($A340,[1]IC_br_metal!$A:$A,0)),"")</f>
        <v/>
      </c>
      <c r="C340" s="6" t="str">
        <f t="shared" si="21"/>
        <v/>
      </c>
      <c r="D340" s="2">
        <f>INDEX(Meta!B:B,MATCH($A340,Meta!A:A,0))</f>
        <v>3</v>
      </c>
      <c r="E340" s="13">
        <v>0</v>
      </c>
      <c r="F340" s="2" t="str">
        <f t="shared" si="22"/>
        <v/>
      </c>
      <c r="G340" s="34" t="str">
        <f>IFERROR(INDEX(BRL!$E:$E,MATCH('IC-Br Metal'!$A340,BRL!$A:$A,0)),"")</f>
        <v/>
      </c>
      <c r="H340" s="2" t="str">
        <f t="shared" si="23"/>
        <v/>
      </c>
    </row>
    <row r="341" spans="1:8" x14ac:dyDescent="0.25">
      <c r="A341" s="1">
        <f t="shared" si="20"/>
        <v>46054</v>
      </c>
      <c r="B341" s="37" t="str">
        <f>IFERROR(INDEX([1]IC_br_metal!$B:$B,MATCH($A341,[1]IC_br_metal!$A:$A,0)),"")</f>
        <v/>
      </c>
      <c r="C341" s="6" t="str">
        <f t="shared" si="21"/>
        <v/>
      </c>
      <c r="D341" s="2">
        <f>INDEX(Meta!B:B,MATCH($A341,Meta!A:A,0))</f>
        <v>3</v>
      </c>
      <c r="E341" s="13">
        <v>0</v>
      </c>
      <c r="F341" s="2" t="str">
        <f t="shared" si="22"/>
        <v/>
      </c>
      <c r="G341" s="34" t="str">
        <f>IFERROR(INDEX(BRL!$E:$E,MATCH('IC-Br Metal'!$A341,BRL!$A:$A,0)),"")</f>
        <v/>
      </c>
      <c r="H341" s="2" t="str">
        <f t="shared" si="23"/>
        <v/>
      </c>
    </row>
    <row r="342" spans="1:8" x14ac:dyDescent="0.25">
      <c r="A342" s="1">
        <f t="shared" si="20"/>
        <v>46082</v>
      </c>
      <c r="B342" s="37" t="str">
        <f>IFERROR(INDEX([1]IC_br_metal!$B:$B,MATCH($A342,[1]IC_br_metal!$A:$A,0)),"")</f>
        <v/>
      </c>
      <c r="C342" s="6" t="str">
        <f t="shared" si="21"/>
        <v/>
      </c>
      <c r="D342" s="2">
        <f>INDEX(Meta!B:B,MATCH($A342,Meta!A:A,0))</f>
        <v>3</v>
      </c>
      <c r="E342" s="13">
        <v>0</v>
      </c>
      <c r="F342" s="2" t="str">
        <f t="shared" si="22"/>
        <v/>
      </c>
      <c r="G342" s="34" t="str">
        <f>IFERROR(INDEX(BRL!$E:$E,MATCH('IC-Br Metal'!$A342,BRL!$A:$A,0)),"")</f>
        <v/>
      </c>
      <c r="H342" s="2" t="str">
        <f t="shared" si="23"/>
        <v/>
      </c>
    </row>
    <row r="343" spans="1:8" x14ac:dyDescent="0.25">
      <c r="A343" s="1">
        <f t="shared" si="20"/>
        <v>46113</v>
      </c>
      <c r="B343" s="37" t="str">
        <f>IFERROR(INDEX([1]IC_br_metal!$B:$B,MATCH($A343,[1]IC_br_metal!$A:$A,0)),"")</f>
        <v/>
      </c>
      <c r="C343" s="6" t="str">
        <f t="shared" si="21"/>
        <v/>
      </c>
      <c r="D343" s="2">
        <f>INDEX(Meta!B:B,MATCH($A343,Meta!A:A,0))</f>
        <v>3</v>
      </c>
      <c r="E343" s="13">
        <v>0</v>
      </c>
      <c r="F343" s="2" t="str">
        <f t="shared" si="22"/>
        <v/>
      </c>
      <c r="G343" s="34" t="str">
        <f>IFERROR(INDEX(BRL!$E:$E,MATCH('IC-Br Metal'!$A343,BRL!$A:$A,0)),"")</f>
        <v/>
      </c>
      <c r="H343" s="2" t="str">
        <f t="shared" si="23"/>
        <v/>
      </c>
    </row>
    <row r="344" spans="1:8" x14ac:dyDescent="0.25">
      <c r="A344" s="1">
        <f t="shared" si="20"/>
        <v>46143</v>
      </c>
      <c r="B344" s="37" t="str">
        <f>IFERROR(INDEX([1]IC_br_metal!$B:$B,MATCH($A344,[1]IC_br_metal!$A:$A,0)),"")</f>
        <v/>
      </c>
      <c r="C344" s="6" t="str">
        <f t="shared" si="21"/>
        <v/>
      </c>
      <c r="D344" s="2">
        <f>INDEX(Meta!B:B,MATCH($A344,Meta!A:A,0))</f>
        <v>3</v>
      </c>
      <c r="E344" s="13">
        <v>0</v>
      </c>
      <c r="F344" s="2" t="str">
        <f t="shared" si="22"/>
        <v/>
      </c>
      <c r="G344" s="34" t="str">
        <f>IFERROR(INDEX(BRL!$E:$E,MATCH('IC-Br Metal'!$A344,BRL!$A:$A,0)),"")</f>
        <v/>
      </c>
      <c r="H344" s="2" t="str">
        <f t="shared" si="23"/>
        <v/>
      </c>
    </row>
    <row r="345" spans="1:8" x14ac:dyDescent="0.25">
      <c r="A345" s="1">
        <f t="shared" si="20"/>
        <v>46174</v>
      </c>
      <c r="B345" s="37" t="str">
        <f>IFERROR(INDEX([1]IC_br_metal!$B:$B,MATCH($A345,[1]IC_br_metal!$A:$A,0)),"")</f>
        <v/>
      </c>
      <c r="C345" s="6" t="str">
        <f t="shared" si="21"/>
        <v/>
      </c>
      <c r="D345" s="2">
        <f>INDEX(Meta!B:B,MATCH($A345,Meta!A:A,0))</f>
        <v>3</v>
      </c>
      <c r="E345" s="13">
        <v>0</v>
      </c>
      <c r="F345" s="2" t="str">
        <f t="shared" si="22"/>
        <v/>
      </c>
      <c r="G345" s="34" t="str">
        <f>IFERROR(INDEX(BRL!$E:$E,MATCH('IC-Br Metal'!$A345,BRL!$A:$A,0)),"")</f>
        <v/>
      </c>
      <c r="H345" s="2" t="str">
        <f t="shared" si="23"/>
        <v/>
      </c>
    </row>
    <row r="346" spans="1:8" x14ac:dyDescent="0.25">
      <c r="A346" s="1">
        <f t="shared" si="20"/>
        <v>46204</v>
      </c>
      <c r="B346" s="37" t="str">
        <f>IFERROR(INDEX([1]IC_br_metal!$B:$B,MATCH($A346,[1]IC_br_metal!$A:$A,0)),"")</f>
        <v/>
      </c>
      <c r="C346" s="6" t="str">
        <f t="shared" si="21"/>
        <v/>
      </c>
      <c r="D346" s="2">
        <f>INDEX(Meta!B:B,MATCH($A346,Meta!A:A,0))</f>
        <v>3</v>
      </c>
      <c r="E346" s="13">
        <v>0</v>
      </c>
      <c r="F346" s="2" t="str">
        <f t="shared" si="22"/>
        <v/>
      </c>
      <c r="G346" s="34" t="str">
        <f>IFERROR(INDEX(BRL!$E:$E,MATCH('IC-Br Metal'!$A346,BRL!$A:$A,0)),"")</f>
        <v/>
      </c>
      <c r="H346" s="2" t="str">
        <f t="shared" si="23"/>
        <v/>
      </c>
    </row>
    <row r="347" spans="1:8" x14ac:dyDescent="0.25">
      <c r="A347" s="1">
        <f t="shared" si="20"/>
        <v>46235</v>
      </c>
      <c r="B347" s="37" t="str">
        <f>IFERROR(INDEX([1]IC_br_metal!$B:$B,MATCH($A347,[1]IC_br_metal!$A:$A,0)),"")</f>
        <v/>
      </c>
      <c r="C347" s="6" t="str">
        <f t="shared" si="21"/>
        <v/>
      </c>
      <c r="D347" s="2">
        <f>INDEX(Meta!B:B,MATCH($A347,Meta!A:A,0))</f>
        <v>3</v>
      </c>
      <c r="E347" s="13">
        <v>0</v>
      </c>
      <c r="F347" s="2" t="str">
        <f t="shared" si="22"/>
        <v/>
      </c>
      <c r="G347" s="34" t="str">
        <f>IFERROR(INDEX(BRL!$E:$E,MATCH('IC-Br Metal'!$A347,BRL!$A:$A,0)),"")</f>
        <v/>
      </c>
      <c r="H347" s="2" t="str">
        <f t="shared" si="23"/>
        <v/>
      </c>
    </row>
    <row r="348" spans="1:8" x14ac:dyDescent="0.25">
      <c r="A348" s="1">
        <f t="shared" si="20"/>
        <v>46266</v>
      </c>
      <c r="B348" s="37" t="str">
        <f>IFERROR(INDEX([1]IC_br_metal!$B:$B,MATCH($A348,[1]IC_br_metal!$A:$A,0)),"")</f>
        <v/>
      </c>
      <c r="C348" s="6" t="str">
        <f t="shared" si="21"/>
        <v/>
      </c>
      <c r="D348" s="2">
        <f>INDEX(Meta!B:B,MATCH($A348,Meta!A:A,0))</f>
        <v>3</v>
      </c>
      <c r="E348" s="13">
        <v>0</v>
      </c>
      <c r="F348" s="2" t="str">
        <f t="shared" si="22"/>
        <v/>
      </c>
      <c r="G348" s="34" t="str">
        <f>IFERROR(INDEX(BRL!$E:$E,MATCH('IC-Br Metal'!$A348,BRL!$A:$A,0)),"")</f>
        <v/>
      </c>
      <c r="H348" s="2" t="str">
        <f t="shared" si="23"/>
        <v/>
      </c>
    </row>
    <row r="349" spans="1:8" x14ac:dyDescent="0.25">
      <c r="A349" s="1">
        <f t="shared" si="20"/>
        <v>46296</v>
      </c>
      <c r="B349" s="37" t="str">
        <f>IFERROR(INDEX([1]IC_br_metal!$B:$B,MATCH($A349,[1]IC_br_metal!$A:$A,0)),"")</f>
        <v/>
      </c>
      <c r="C349" s="6" t="str">
        <f t="shared" si="21"/>
        <v/>
      </c>
      <c r="D349" s="2">
        <f>INDEX(Meta!B:B,MATCH($A349,Meta!A:A,0))</f>
        <v>3</v>
      </c>
      <c r="E349" s="13">
        <v>0</v>
      </c>
      <c r="F349" s="2" t="str">
        <f t="shared" si="22"/>
        <v/>
      </c>
      <c r="G349" s="34" t="str">
        <f>IFERROR(INDEX(BRL!$E:$E,MATCH('IC-Br Metal'!$A349,BRL!$A:$A,0)),"")</f>
        <v/>
      </c>
      <c r="H349" s="2" t="str">
        <f t="shared" si="23"/>
        <v/>
      </c>
    </row>
    <row r="350" spans="1:8" x14ac:dyDescent="0.25">
      <c r="A350" s="1">
        <f t="shared" si="20"/>
        <v>46327</v>
      </c>
      <c r="B350" s="37" t="str">
        <f>IFERROR(INDEX([1]IC_br_metal!$B:$B,MATCH($A350,[1]IC_br_metal!$A:$A,0)),"")</f>
        <v/>
      </c>
      <c r="C350" s="6" t="str">
        <f t="shared" si="21"/>
        <v/>
      </c>
      <c r="D350" s="2">
        <f>INDEX(Meta!B:B,MATCH($A350,Meta!A:A,0))</f>
        <v>3</v>
      </c>
      <c r="E350" s="13">
        <v>0</v>
      </c>
      <c r="F350" s="2" t="str">
        <f t="shared" si="22"/>
        <v/>
      </c>
      <c r="G350" s="34" t="str">
        <f>IFERROR(INDEX(BRL!$E:$E,MATCH('IC-Br Metal'!$A350,BRL!$A:$A,0)),"")</f>
        <v/>
      </c>
      <c r="H350" s="2" t="str">
        <f t="shared" si="23"/>
        <v/>
      </c>
    </row>
    <row r="351" spans="1:8" x14ac:dyDescent="0.25">
      <c r="A351" s="1">
        <f t="shared" si="20"/>
        <v>46357</v>
      </c>
      <c r="B351" s="37" t="str">
        <f>IFERROR(INDEX([1]IC_br_metal!$B:$B,MATCH($A351,[1]IC_br_metal!$A:$A,0)),"")</f>
        <v/>
      </c>
      <c r="C351" s="6" t="str">
        <f t="shared" si="21"/>
        <v/>
      </c>
      <c r="D351" s="2">
        <f>INDEX(Meta!B:B,MATCH($A351,Meta!A:A,0))</f>
        <v>3</v>
      </c>
      <c r="E351" s="13">
        <v>0</v>
      </c>
      <c r="F351" s="2" t="str">
        <f t="shared" si="22"/>
        <v/>
      </c>
      <c r="G351" s="34" t="str">
        <f>IFERROR(INDEX(BRL!$E:$E,MATCH('IC-Br Metal'!$A351,BRL!$A:$A,0)),"")</f>
        <v/>
      </c>
      <c r="H351" s="2" t="str">
        <f t="shared" si="23"/>
        <v/>
      </c>
    </row>
    <row r="352" spans="1:8" x14ac:dyDescent="0.25">
      <c r="A352" s="1">
        <f t="shared" si="20"/>
        <v>46388</v>
      </c>
      <c r="B352" s="37" t="str">
        <f>IFERROR(INDEX([1]IC_br_metal!$B:$B,MATCH($A352,[1]IC_br_metal!$A:$A,0)),"")</f>
        <v/>
      </c>
      <c r="C352" s="6" t="str">
        <f t="shared" si="21"/>
        <v/>
      </c>
      <c r="D352" s="2">
        <f>INDEX(Meta!B:B,MATCH($A352,Meta!A:A,0))</f>
        <v>3</v>
      </c>
      <c r="E352" s="13">
        <v>0</v>
      </c>
      <c r="F352" s="2" t="str">
        <f t="shared" si="22"/>
        <v/>
      </c>
      <c r="G352" s="34" t="str">
        <f>IFERROR(INDEX(BRL!$E:$E,MATCH('IC-Br Metal'!$A352,BRL!$A:$A,0)),"")</f>
        <v/>
      </c>
      <c r="H352" s="2" t="str">
        <f t="shared" si="23"/>
        <v/>
      </c>
    </row>
    <row r="353" spans="1:8" x14ac:dyDescent="0.25">
      <c r="A353" s="1">
        <f t="shared" si="20"/>
        <v>46419</v>
      </c>
      <c r="B353" s="37" t="str">
        <f>IFERROR(INDEX([1]IC_br_metal!$B:$B,MATCH($A353,[1]IC_br_metal!$A:$A,0)),"")</f>
        <v/>
      </c>
      <c r="C353" s="6" t="str">
        <f t="shared" si="21"/>
        <v/>
      </c>
      <c r="D353" s="2">
        <f>INDEX(Meta!B:B,MATCH($A353,Meta!A:A,0))</f>
        <v>3</v>
      </c>
      <c r="E353" s="13">
        <v>0</v>
      </c>
      <c r="F353" s="2" t="str">
        <f t="shared" si="22"/>
        <v/>
      </c>
      <c r="G353" s="34" t="str">
        <f>IFERROR(INDEX(BRL!$E:$E,MATCH('IC-Br Metal'!$A353,BRL!$A:$A,0)),"")</f>
        <v/>
      </c>
      <c r="H353" s="2" t="str">
        <f t="shared" si="23"/>
        <v/>
      </c>
    </row>
    <row r="354" spans="1:8" x14ac:dyDescent="0.25">
      <c r="A354" s="1">
        <f t="shared" si="20"/>
        <v>46447</v>
      </c>
      <c r="B354" s="37" t="str">
        <f>IFERROR(INDEX([1]IC_br_metal!$B:$B,MATCH($A354,[1]IC_br_metal!$A:$A,0)),"")</f>
        <v/>
      </c>
      <c r="C354" s="6" t="str">
        <f t="shared" si="21"/>
        <v/>
      </c>
      <c r="D354" s="2">
        <f>INDEX(Meta!B:B,MATCH($A354,Meta!A:A,0))</f>
        <v>3</v>
      </c>
      <c r="E354" s="13">
        <v>0</v>
      </c>
      <c r="F354" s="2" t="str">
        <f t="shared" si="22"/>
        <v/>
      </c>
      <c r="G354" s="34" t="str">
        <f>IFERROR(INDEX(BRL!$E:$E,MATCH('IC-Br Metal'!$A354,BRL!$A:$A,0)),"")</f>
        <v/>
      </c>
      <c r="H354" s="2" t="str">
        <f t="shared" si="23"/>
        <v/>
      </c>
    </row>
    <row r="355" spans="1:8" x14ac:dyDescent="0.25">
      <c r="A355" s="1">
        <f t="shared" si="20"/>
        <v>46478</v>
      </c>
      <c r="B355" s="37" t="str">
        <f>IFERROR(INDEX([1]IC_br_metal!$B:$B,MATCH($A355,[1]IC_br_metal!$A:$A,0)),"")</f>
        <v/>
      </c>
      <c r="C355" s="6" t="str">
        <f t="shared" si="21"/>
        <v/>
      </c>
      <c r="D355" s="2">
        <f>INDEX(Meta!B:B,MATCH($A355,Meta!A:A,0))</f>
        <v>3</v>
      </c>
      <c r="E355" s="13">
        <v>0</v>
      </c>
      <c r="F355" s="2" t="str">
        <f t="shared" si="22"/>
        <v/>
      </c>
      <c r="G355" s="34" t="str">
        <f>IFERROR(INDEX(BRL!$E:$E,MATCH('IC-Br Metal'!$A355,BRL!$A:$A,0)),"")</f>
        <v/>
      </c>
      <c r="H355" s="2" t="str">
        <f t="shared" si="23"/>
        <v/>
      </c>
    </row>
    <row r="356" spans="1:8" x14ac:dyDescent="0.25">
      <c r="A356" s="1">
        <f t="shared" si="20"/>
        <v>46508</v>
      </c>
      <c r="B356" s="37" t="str">
        <f>IFERROR(INDEX([1]IC_br_metal!$B:$B,MATCH($A356,[1]IC_br_metal!$A:$A,0)),"")</f>
        <v/>
      </c>
      <c r="C356" s="6" t="str">
        <f t="shared" si="21"/>
        <v/>
      </c>
      <c r="D356" s="2">
        <f>INDEX(Meta!B:B,MATCH($A356,Meta!A:A,0))</f>
        <v>3</v>
      </c>
      <c r="E356" s="13">
        <v>0</v>
      </c>
      <c r="F356" s="2" t="str">
        <f t="shared" si="22"/>
        <v/>
      </c>
      <c r="G356" s="34" t="str">
        <f>IFERROR(INDEX(BRL!$E:$E,MATCH('IC-Br Metal'!$A356,BRL!$A:$A,0)),"")</f>
        <v/>
      </c>
      <c r="H356" s="2" t="str">
        <f t="shared" si="23"/>
        <v/>
      </c>
    </row>
    <row r="357" spans="1:8" x14ac:dyDescent="0.25">
      <c r="A357" s="1">
        <f t="shared" si="20"/>
        <v>46539</v>
      </c>
      <c r="B357" s="37" t="str">
        <f>IFERROR(INDEX([1]IC_br_metal!$B:$B,MATCH($A357,[1]IC_br_metal!$A:$A,0)),"")</f>
        <v/>
      </c>
      <c r="C357" s="6" t="str">
        <f t="shared" si="21"/>
        <v/>
      </c>
      <c r="D357" s="2">
        <f>INDEX(Meta!B:B,MATCH($A357,Meta!A:A,0))</f>
        <v>3</v>
      </c>
      <c r="E357" s="13">
        <v>0</v>
      </c>
      <c r="F357" s="2" t="str">
        <f t="shared" si="22"/>
        <v/>
      </c>
      <c r="G357" s="34" t="str">
        <f>IFERROR(INDEX(BRL!$E:$E,MATCH('IC-Br Metal'!$A357,BRL!$A:$A,0)),"")</f>
        <v/>
      </c>
      <c r="H357" s="2" t="str">
        <f t="shared" si="23"/>
        <v/>
      </c>
    </row>
    <row r="358" spans="1:8" x14ac:dyDescent="0.25">
      <c r="A358" s="1">
        <f t="shared" si="20"/>
        <v>46569</v>
      </c>
      <c r="B358" s="37" t="str">
        <f>IFERROR(INDEX([1]IC_br_metal!$B:$B,MATCH($A358,[1]IC_br_metal!$A:$A,0)),"")</f>
        <v/>
      </c>
      <c r="C358" s="6" t="str">
        <f t="shared" si="21"/>
        <v/>
      </c>
      <c r="D358" s="2">
        <f>INDEX(Meta!B:B,MATCH($A358,Meta!A:A,0))</f>
        <v>3</v>
      </c>
      <c r="E358" s="13">
        <v>0</v>
      </c>
      <c r="F358" s="2" t="str">
        <f t="shared" si="22"/>
        <v/>
      </c>
      <c r="G358" s="34" t="str">
        <f>IFERROR(INDEX(BRL!$E:$E,MATCH('IC-Br Metal'!$A358,BRL!$A:$A,0)),"")</f>
        <v/>
      </c>
      <c r="H358" s="2" t="str">
        <f t="shared" si="23"/>
        <v/>
      </c>
    </row>
    <row r="359" spans="1:8" x14ac:dyDescent="0.25">
      <c r="A359" s="1">
        <f t="shared" si="20"/>
        <v>46600</v>
      </c>
      <c r="B359" s="37" t="str">
        <f>IFERROR(INDEX([1]IC_br_metal!$B:$B,MATCH($A359,[1]IC_br_metal!$A:$A,0)),"")</f>
        <v/>
      </c>
      <c r="C359" s="6" t="str">
        <f t="shared" si="21"/>
        <v/>
      </c>
      <c r="D359" s="2">
        <f>INDEX(Meta!B:B,MATCH($A359,Meta!A:A,0))</f>
        <v>3</v>
      </c>
      <c r="E359" s="13">
        <v>0</v>
      </c>
      <c r="F359" s="2" t="str">
        <f t="shared" si="22"/>
        <v/>
      </c>
      <c r="G359" s="34" t="str">
        <f>IFERROR(INDEX(BRL!$E:$E,MATCH('IC-Br Metal'!$A359,BRL!$A:$A,0)),"")</f>
        <v/>
      </c>
      <c r="H359" s="2" t="str">
        <f t="shared" si="23"/>
        <v/>
      </c>
    </row>
    <row r="360" spans="1:8" x14ac:dyDescent="0.25">
      <c r="A360" s="1">
        <f t="shared" si="20"/>
        <v>46631</v>
      </c>
      <c r="B360" s="37" t="str">
        <f>IFERROR(INDEX([1]IC_br_metal!$B:$B,MATCH($A360,[1]IC_br_metal!$A:$A,0)),"")</f>
        <v/>
      </c>
      <c r="C360" s="6" t="str">
        <f t="shared" si="21"/>
        <v/>
      </c>
      <c r="D360" s="2">
        <f>INDEX(Meta!B:B,MATCH($A360,Meta!A:A,0))</f>
        <v>3</v>
      </c>
      <c r="E360" s="13">
        <v>0</v>
      </c>
      <c r="F360" s="2" t="str">
        <f t="shared" si="22"/>
        <v/>
      </c>
      <c r="G360" s="34" t="str">
        <f>IFERROR(INDEX(BRL!$E:$E,MATCH('IC-Br Metal'!$A360,BRL!$A:$A,0)),"")</f>
        <v/>
      </c>
      <c r="H360" s="2" t="str">
        <f t="shared" si="23"/>
        <v/>
      </c>
    </row>
    <row r="361" spans="1:8" x14ac:dyDescent="0.25">
      <c r="A361" s="1">
        <f t="shared" si="20"/>
        <v>46661</v>
      </c>
      <c r="B361" s="37" t="str">
        <f>IFERROR(INDEX([1]IC_br_metal!$B:$B,MATCH($A361,[1]IC_br_metal!$A:$A,0)),"")</f>
        <v/>
      </c>
      <c r="C361" s="6" t="str">
        <f t="shared" si="21"/>
        <v/>
      </c>
      <c r="D361" s="2">
        <f>INDEX(Meta!B:B,MATCH($A361,Meta!A:A,0))</f>
        <v>3</v>
      </c>
      <c r="E361" s="13">
        <v>0</v>
      </c>
      <c r="F361" s="2" t="str">
        <f t="shared" si="22"/>
        <v/>
      </c>
      <c r="G361" s="34" t="str">
        <f>IFERROR(INDEX(BRL!$E:$E,MATCH('IC-Br Metal'!$A361,BRL!$A:$A,0)),"")</f>
        <v/>
      </c>
      <c r="H361" s="2" t="str">
        <f t="shared" si="23"/>
        <v/>
      </c>
    </row>
    <row r="362" spans="1:8" x14ac:dyDescent="0.25">
      <c r="A362" s="1">
        <f t="shared" si="20"/>
        <v>46692</v>
      </c>
      <c r="B362" s="37" t="str">
        <f>IFERROR(INDEX([1]IC_br_metal!$B:$B,MATCH($A362,[1]IC_br_metal!$A:$A,0)),"")</f>
        <v/>
      </c>
      <c r="C362" s="6" t="str">
        <f t="shared" si="21"/>
        <v/>
      </c>
      <c r="D362" s="2">
        <f>INDEX(Meta!B:B,MATCH($A362,Meta!A:A,0))</f>
        <v>3</v>
      </c>
      <c r="E362" s="13">
        <v>0</v>
      </c>
      <c r="F362" s="2" t="str">
        <f t="shared" si="22"/>
        <v/>
      </c>
      <c r="G362" s="34" t="str">
        <f>IFERROR(INDEX(BRL!$E:$E,MATCH('IC-Br Metal'!$A362,BRL!$A:$A,0)),"")</f>
        <v/>
      </c>
      <c r="H362" s="2" t="str">
        <f t="shared" si="23"/>
        <v/>
      </c>
    </row>
    <row r="363" spans="1:8" x14ac:dyDescent="0.25">
      <c r="A363" s="1">
        <f t="shared" si="20"/>
        <v>46722</v>
      </c>
      <c r="B363" s="37" t="str">
        <f>IFERROR(INDEX([1]IC_br_metal!$B:$B,MATCH($A363,[1]IC_br_metal!$A:$A,0)),"")</f>
        <v/>
      </c>
      <c r="C363" s="6" t="str">
        <f t="shared" si="21"/>
        <v/>
      </c>
      <c r="D363" s="2">
        <f>INDEX(Meta!B:B,MATCH($A363,Meta!A:A,0))</f>
        <v>3</v>
      </c>
      <c r="E363" s="13">
        <v>0</v>
      </c>
      <c r="F363" s="2" t="str">
        <f t="shared" si="22"/>
        <v/>
      </c>
      <c r="G363" s="34" t="str">
        <f>IFERROR(INDEX(BRL!$E:$E,MATCH('IC-Br Metal'!$A363,BRL!$A:$A,0)),"")</f>
        <v/>
      </c>
      <c r="H363" s="2" t="str">
        <f t="shared" si="23"/>
        <v/>
      </c>
    </row>
    <row r="364" spans="1:8" x14ac:dyDescent="0.25">
      <c r="A364" s="1">
        <f t="shared" si="20"/>
        <v>46753</v>
      </c>
      <c r="B364" s="37" t="str">
        <f>IFERROR(INDEX([1]IC_br_metal!$B:$B,MATCH($A364,[1]IC_br_metal!$A:$A,0)),"")</f>
        <v/>
      </c>
      <c r="C364" s="6" t="str">
        <f t="shared" si="21"/>
        <v/>
      </c>
      <c r="D364" s="2">
        <f>INDEX(Meta!B:B,MATCH($A364,Meta!A:A,0))</f>
        <v>3</v>
      </c>
      <c r="E364" s="13">
        <v>0</v>
      </c>
      <c r="F364" s="2" t="str">
        <f t="shared" si="22"/>
        <v/>
      </c>
      <c r="G364" s="34" t="str">
        <f>IFERROR(INDEX(BRL!$E:$E,MATCH('IC-Br Metal'!$A364,BRL!$A:$A,0)),"")</f>
        <v/>
      </c>
      <c r="H364" s="2" t="str">
        <f t="shared" si="23"/>
        <v/>
      </c>
    </row>
    <row r="365" spans="1:8" x14ac:dyDescent="0.25">
      <c r="A365" s="1">
        <f t="shared" si="20"/>
        <v>46784</v>
      </c>
      <c r="B365" s="37" t="str">
        <f>IFERROR(INDEX([1]IC_br_metal!$B:$B,MATCH($A365,[1]IC_br_metal!$A:$A,0)),"")</f>
        <v/>
      </c>
      <c r="C365" s="6" t="str">
        <f t="shared" si="21"/>
        <v/>
      </c>
      <c r="D365" s="2">
        <f>INDEX(Meta!B:B,MATCH($A365,Meta!A:A,0))</f>
        <v>3</v>
      </c>
      <c r="E365" s="13">
        <v>0</v>
      </c>
      <c r="F365" s="2" t="str">
        <f t="shared" si="22"/>
        <v/>
      </c>
      <c r="G365" s="34" t="str">
        <f>IFERROR(INDEX(BRL!$E:$E,MATCH('IC-Br Metal'!$A365,BRL!$A:$A,0)),"")</f>
        <v/>
      </c>
      <c r="H365" s="2" t="str">
        <f t="shared" si="23"/>
        <v/>
      </c>
    </row>
    <row r="366" spans="1:8" x14ac:dyDescent="0.25">
      <c r="A366" s="1">
        <f t="shared" si="20"/>
        <v>46813</v>
      </c>
      <c r="B366" s="37" t="str">
        <f>IFERROR(INDEX([1]IC_br_metal!$B:$B,MATCH($A366,[1]IC_br_metal!$A:$A,0)),"")</f>
        <v/>
      </c>
      <c r="C366" s="6" t="str">
        <f t="shared" si="21"/>
        <v/>
      </c>
      <c r="D366" s="2">
        <f>INDEX(Meta!B:B,MATCH($A366,Meta!A:A,0))</f>
        <v>3</v>
      </c>
      <c r="E366" s="13">
        <v>0</v>
      </c>
      <c r="F366" s="2" t="str">
        <f t="shared" si="22"/>
        <v/>
      </c>
      <c r="G366" s="34" t="str">
        <f>IFERROR(INDEX(BRL!$E:$E,MATCH('IC-Br Metal'!$A366,BRL!$A:$A,0)),"")</f>
        <v/>
      </c>
      <c r="H366" s="2" t="str">
        <f t="shared" si="23"/>
        <v/>
      </c>
    </row>
    <row r="367" spans="1:8" x14ac:dyDescent="0.25">
      <c r="A367" s="1">
        <f t="shared" si="20"/>
        <v>46844</v>
      </c>
      <c r="B367" s="37" t="str">
        <f>IFERROR(INDEX([1]IC_br_metal!$B:$B,MATCH($A367,[1]IC_br_metal!$A:$A,0)),"")</f>
        <v/>
      </c>
      <c r="C367" s="6" t="str">
        <f t="shared" si="21"/>
        <v/>
      </c>
      <c r="D367" s="2">
        <f>INDEX(Meta!B:B,MATCH($A367,Meta!A:A,0))</f>
        <v>3</v>
      </c>
      <c r="E367" s="13">
        <v>0</v>
      </c>
      <c r="F367" s="2" t="str">
        <f t="shared" si="22"/>
        <v/>
      </c>
      <c r="G367" s="34" t="str">
        <f>IFERROR(INDEX(BRL!$E:$E,MATCH('IC-Br Metal'!$A367,BRL!$A:$A,0)),"")</f>
        <v/>
      </c>
      <c r="H367" s="2" t="str">
        <f t="shared" si="23"/>
        <v/>
      </c>
    </row>
    <row r="368" spans="1:8" x14ac:dyDescent="0.25">
      <c r="A368" s="1">
        <f t="shared" si="20"/>
        <v>46874</v>
      </c>
      <c r="B368" s="37" t="str">
        <f>IFERROR(INDEX([1]IC_br_metal!$B:$B,MATCH($A368,[1]IC_br_metal!$A:$A,0)),"")</f>
        <v/>
      </c>
      <c r="C368" s="6" t="str">
        <f t="shared" si="21"/>
        <v/>
      </c>
      <c r="D368" s="2">
        <f>INDEX(Meta!B:B,MATCH($A368,Meta!A:A,0))</f>
        <v>3</v>
      </c>
      <c r="E368" s="13">
        <v>0</v>
      </c>
      <c r="F368" s="2" t="str">
        <f t="shared" si="22"/>
        <v/>
      </c>
      <c r="G368" s="34" t="str">
        <f>IFERROR(INDEX(BRL!$E:$E,MATCH('IC-Br Metal'!$A368,BRL!$A:$A,0)),"")</f>
        <v/>
      </c>
      <c r="H368" s="2" t="str">
        <f t="shared" si="23"/>
        <v/>
      </c>
    </row>
    <row r="369" spans="1:8" x14ac:dyDescent="0.25">
      <c r="A369" s="1">
        <f t="shared" si="20"/>
        <v>46905</v>
      </c>
      <c r="B369" s="37" t="str">
        <f>IFERROR(INDEX([1]IC_br_metal!$B:$B,MATCH($A369,[1]IC_br_metal!$A:$A,0)),"")</f>
        <v/>
      </c>
      <c r="C369" s="6" t="str">
        <f t="shared" si="21"/>
        <v/>
      </c>
      <c r="D369" s="2">
        <f>INDEX(Meta!B:B,MATCH($A369,Meta!A:A,0))</f>
        <v>3</v>
      </c>
      <c r="E369" s="13">
        <v>0</v>
      </c>
      <c r="F369" s="2" t="str">
        <f t="shared" si="22"/>
        <v/>
      </c>
      <c r="G369" s="34" t="str">
        <f>IFERROR(INDEX(BRL!$E:$E,MATCH('IC-Br Metal'!$A369,BRL!$A:$A,0)),"")</f>
        <v/>
      </c>
      <c r="H369" s="2" t="str">
        <f t="shared" si="23"/>
        <v/>
      </c>
    </row>
    <row r="370" spans="1:8" x14ac:dyDescent="0.25">
      <c r="A370" s="1">
        <f t="shared" si="20"/>
        <v>46935</v>
      </c>
      <c r="B370" s="37" t="str">
        <f>IFERROR(INDEX([1]IC_br_metal!$B:$B,MATCH($A370,[1]IC_br_metal!$A:$A,0)),"")</f>
        <v/>
      </c>
      <c r="C370" s="6" t="str">
        <f t="shared" si="21"/>
        <v/>
      </c>
      <c r="D370" s="2">
        <f>INDEX(Meta!B:B,MATCH($A370,Meta!A:A,0))</f>
        <v>3</v>
      </c>
      <c r="E370" s="13">
        <v>0</v>
      </c>
      <c r="F370" s="2" t="str">
        <f t="shared" si="22"/>
        <v/>
      </c>
      <c r="G370" s="34" t="str">
        <f>IFERROR(INDEX(BRL!$E:$E,MATCH('IC-Br Metal'!$A370,BRL!$A:$A,0)),"")</f>
        <v/>
      </c>
      <c r="H370" s="2" t="str">
        <f t="shared" si="23"/>
        <v/>
      </c>
    </row>
    <row r="371" spans="1:8" x14ac:dyDescent="0.25">
      <c r="A371" s="1">
        <f t="shared" si="20"/>
        <v>46966</v>
      </c>
      <c r="B371" s="37" t="str">
        <f>IFERROR(INDEX([1]IC_br_metal!$B:$B,MATCH($A371,[1]IC_br_metal!$A:$A,0)),"")</f>
        <v/>
      </c>
      <c r="C371" s="6" t="str">
        <f t="shared" si="21"/>
        <v/>
      </c>
      <c r="D371" s="2">
        <f>INDEX(Meta!B:B,MATCH($A371,Meta!A:A,0))</f>
        <v>3</v>
      </c>
      <c r="E371" s="13">
        <v>0</v>
      </c>
      <c r="F371" s="2" t="str">
        <f t="shared" si="22"/>
        <v/>
      </c>
      <c r="G371" s="34" t="str">
        <f>IFERROR(INDEX(BRL!$E:$E,MATCH('IC-Br Metal'!$A371,BRL!$A:$A,0)),"")</f>
        <v/>
      </c>
      <c r="H371" s="2" t="str">
        <f t="shared" si="23"/>
        <v/>
      </c>
    </row>
    <row r="372" spans="1:8" x14ac:dyDescent="0.25">
      <c r="A372" s="1">
        <f t="shared" si="20"/>
        <v>46997</v>
      </c>
      <c r="B372" s="37" t="str">
        <f>IFERROR(INDEX([1]IC_br_metal!$B:$B,MATCH($A372,[1]IC_br_metal!$A:$A,0)),"")</f>
        <v/>
      </c>
      <c r="C372" s="6" t="str">
        <f t="shared" si="21"/>
        <v/>
      </c>
      <c r="D372" s="2">
        <f>INDEX(Meta!B:B,MATCH($A372,Meta!A:A,0))</f>
        <v>3</v>
      </c>
      <c r="E372" s="13">
        <v>0</v>
      </c>
      <c r="F372" s="2" t="str">
        <f t="shared" si="22"/>
        <v/>
      </c>
      <c r="G372" s="34" t="str">
        <f>IFERROR(INDEX(BRL!$E:$E,MATCH('IC-Br Metal'!$A372,BRL!$A:$A,0)),"")</f>
        <v/>
      </c>
      <c r="H372" s="2" t="str">
        <f t="shared" si="23"/>
        <v/>
      </c>
    </row>
    <row r="373" spans="1:8" x14ac:dyDescent="0.25">
      <c r="A373" s="1">
        <f t="shared" si="20"/>
        <v>47027</v>
      </c>
      <c r="B373" s="37" t="str">
        <f>IFERROR(INDEX([1]IC_br_metal!$B:$B,MATCH($A373,[1]IC_br_metal!$A:$A,0)),"")</f>
        <v/>
      </c>
      <c r="C373" s="6" t="str">
        <f t="shared" si="21"/>
        <v/>
      </c>
      <c r="D373" s="2">
        <f>INDEX(Meta!B:B,MATCH($A373,Meta!A:A,0))</f>
        <v>3</v>
      </c>
      <c r="E373" s="13">
        <v>0</v>
      </c>
      <c r="F373" s="2" t="str">
        <f t="shared" si="22"/>
        <v/>
      </c>
      <c r="G373" s="34" t="str">
        <f>IFERROR(INDEX(BRL!$E:$E,MATCH('IC-Br Metal'!$A373,BRL!$A:$A,0)),"")</f>
        <v/>
      </c>
      <c r="H373" s="2" t="str">
        <f t="shared" si="23"/>
        <v/>
      </c>
    </row>
    <row r="374" spans="1:8" x14ac:dyDescent="0.25">
      <c r="A374" s="1">
        <f t="shared" si="20"/>
        <v>47058</v>
      </c>
      <c r="B374" s="37" t="str">
        <f>IFERROR(INDEX([1]IC_br_metal!$B:$B,MATCH($A374,[1]IC_br_metal!$A:$A,0)),"")</f>
        <v/>
      </c>
      <c r="C374" s="6" t="str">
        <f t="shared" si="21"/>
        <v/>
      </c>
      <c r="D374" s="2">
        <f>INDEX(Meta!B:B,MATCH($A374,Meta!A:A,0))</f>
        <v>3</v>
      </c>
      <c r="E374" s="13">
        <v>0</v>
      </c>
      <c r="F374" s="2" t="str">
        <f t="shared" si="22"/>
        <v/>
      </c>
      <c r="G374" s="34" t="str">
        <f>IFERROR(INDEX(BRL!$E:$E,MATCH('IC-Br Metal'!$A374,BRL!$A:$A,0)),"")</f>
        <v/>
      </c>
      <c r="H374" s="2" t="str">
        <f t="shared" si="23"/>
        <v/>
      </c>
    </row>
    <row r="375" spans="1:8" x14ac:dyDescent="0.25">
      <c r="A375" s="1">
        <f t="shared" si="20"/>
        <v>47088</v>
      </c>
      <c r="B375" s="37" t="str">
        <f>IFERROR(INDEX([1]IC_br_metal!$B:$B,MATCH($A375,[1]IC_br_metal!$A:$A,0)),"")</f>
        <v/>
      </c>
      <c r="C375" s="6" t="str">
        <f t="shared" si="21"/>
        <v/>
      </c>
      <c r="D375" s="2">
        <f>INDEX(Meta!B:B,MATCH($A375,Meta!A:A,0))</f>
        <v>3</v>
      </c>
      <c r="E375" s="13">
        <v>0</v>
      </c>
      <c r="F375" s="2" t="str">
        <f t="shared" si="22"/>
        <v/>
      </c>
      <c r="G375" s="34" t="str">
        <f>IFERROR(INDEX(BRL!$E:$E,MATCH('IC-Br Metal'!$A375,BRL!$A:$A,0)),"")</f>
        <v/>
      </c>
      <c r="H375" s="2" t="str">
        <f t="shared" si="23"/>
        <v/>
      </c>
    </row>
    <row r="376" spans="1:8" x14ac:dyDescent="0.25">
      <c r="A376" s="1">
        <f t="shared" si="20"/>
        <v>47119</v>
      </c>
      <c r="B376" s="37" t="str">
        <f>IFERROR(INDEX([1]IC_br_metal!$B:$B,MATCH($A376,[1]IC_br_metal!$A:$A,0)),"")</f>
        <v/>
      </c>
      <c r="C376" s="6" t="str">
        <f t="shared" si="21"/>
        <v/>
      </c>
      <c r="D376" s="2">
        <f>INDEX(Meta!B:B,MATCH($A376,Meta!A:A,0))</f>
        <v>3</v>
      </c>
      <c r="E376" s="13">
        <v>0</v>
      </c>
      <c r="F376" s="2" t="str">
        <f t="shared" si="22"/>
        <v/>
      </c>
      <c r="G376" s="34" t="str">
        <f>IFERROR(INDEX(BRL!$E:$E,MATCH('IC-Br Metal'!$A376,BRL!$A:$A,0)),"")</f>
        <v/>
      </c>
      <c r="H376" s="2" t="str">
        <f t="shared" si="23"/>
        <v/>
      </c>
    </row>
    <row r="377" spans="1:8" x14ac:dyDescent="0.25">
      <c r="A377" s="1">
        <f t="shared" si="20"/>
        <v>47150</v>
      </c>
      <c r="B377" s="37" t="str">
        <f>IFERROR(INDEX([1]IC_br_metal!$B:$B,MATCH($A377,[1]IC_br_metal!$A:$A,0)),"")</f>
        <v/>
      </c>
      <c r="C377" s="6" t="str">
        <f t="shared" si="21"/>
        <v/>
      </c>
      <c r="D377" s="2">
        <f>INDEX(Meta!B:B,MATCH($A377,Meta!A:A,0))</f>
        <v>3</v>
      </c>
      <c r="E377" s="13">
        <v>0</v>
      </c>
      <c r="F377" s="2" t="str">
        <f t="shared" si="22"/>
        <v/>
      </c>
      <c r="G377" s="34" t="str">
        <f>IFERROR(INDEX(BRL!$E:$E,MATCH('IC-Br Metal'!$A377,BRL!$A:$A,0)),"")</f>
        <v/>
      </c>
      <c r="H377" s="2" t="str">
        <f t="shared" si="23"/>
        <v/>
      </c>
    </row>
    <row r="378" spans="1:8" x14ac:dyDescent="0.25">
      <c r="A378" s="1">
        <f t="shared" si="20"/>
        <v>47178</v>
      </c>
      <c r="B378" s="37" t="str">
        <f>IFERROR(INDEX([1]IC_br_metal!$B:$B,MATCH($A378,[1]IC_br_metal!$A:$A,0)),"")</f>
        <v/>
      </c>
      <c r="C378" s="6" t="str">
        <f t="shared" si="21"/>
        <v/>
      </c>
      <c r="D378" s="2">
        <f>INDEX(Meta!B:B,MATCH($A378,Meta!A:A,0))</f>
        <v>3</v>
      </c>
      <c r="E378" s="13">
        <v>0</v>
      </c>
      <c r="F378" s="2" t="str">
        <f t="shared" si="22"/>
        <v/>
      </c>
      <c r="G378" s="34" t="str">
        <f>IFERROR(INDEX(BRL!$E:$E,MATCH('IC-Br Metal'!$A378,BRL!$A:$A,0)),"")</f>
        <v/>
      </c>
      <c r="H378" s="2" t="str">
        <f t="shared" si="23"/>
        <v/>
      </c>
    </row>
    <row r="379" spans="1:8" x14ac:dyDescent="0.25">
      <c r="A379" s="1">
        <f t="shared" si="20"/>
        <v>47209</v>
      </c>
      <c r="B379" s="37" t="str">
        <f>IFERROR(INDEX([1]IC_br_metal!$B:$B,MATCH($A379,[1]IC_br_metal!$A:$A,0)),"")</f>
        <v/>
      </c>
      <c r="C379" s="6" t="str">
        <f t="shared" si="21"/>
        <v/>
      </c>
      <c r="D379" s="2">
        <f>INDEX(Meta!B:B,MATCH($A379,Meta!A:A,0))</f>
        <v>3</v>
      </c>
      <c r="E379" s="13">
        <v>0</v>
      </c>
      <c r="F379" s="2" t="str">
        <f t="shared" si="22"/>
        <v/>
      </c>
      <c r="G379" s="34" t="str">
        <f>IFERROR(INDEX(BRL!$E:$E,MATCH('IC-Br Metal'!$A379,BRL!$A:$A,0)),"")</f>
        <v/>
      </c>
      <c r="H379" s="2" t="str">
        <f t="shared" si="23"/>
        <v/>
      </c>
    </row>
    <row r="380" spans="1:8" x14ac:dyDescent="0.25">
      <c r="A380" s="1">
        <f t="shared" si="20"/>
        <v>47239</v>
      </c>
      <c r="B380" s="37" t="str">
        <f>IFERROR(INDEX([1]IC_br_metal!$B:$B,MATCH($A380,[1]IC_br_metal!$A:$A,0)),"")</f>
        <v/>
      </c>
      <c r="C380" s="6" t="str">
        <f t="shared" si="21"/>
        <v/>
      </c>
      <c r="D380" s="2">
        <f>INDEX(Meta!B:B,MATCH($A380,Meta!A:A,0))</f>
        <v>3</v>
      </c>
      <c r="E380" s="13">
        <v>0</v>
      </c>
      <c r="F380" s="2" t="str">
        <f t="shared" si="22"/>
        <v/>
      </c>
      <c r="G380" s="34" t="str">
        <f>IFERROR(INDEX(BRL!$E:$E,MATCH('IC-Br Metal'!$A380,BRL!$A:$A,0)),"")</f>
        <v/>
      </c>
      <c r="H380" s="2" t="str">
        <f t="shared" si="23"/>
        <v/>
      </c>
    </row>
    <row r="381" spans="1:8" x14ac:dyDescent="0.25">
      <c r="A381" s="1">
        <f t="shared" si="20"/>
        <v>47270</v>
      </c>
      <c r="B381" s="37" t="str">
        <f>IFERROR(INDEX([1]IC_br_metal!$B:$B,MATCH($A381,[1]IC_br_metal!$A:$A,0)),"")</f>
        <v/>
      </c>
      <c r="C381" s="6" t="str">
        <f t="shared" si="21"/>
        <v/>
      </c>
      <c r="D381" s="2">
        <f>INDEX(Meta!B:B,MATCH($A381,Meta!A:A,0))</f>
        <v>3</v>
      </c>
      <c r="E381" s="13">
        <v>0</v>
      </c>
      <c r="F381" s="2" t="str">
        <f t="shared" si="22"/>
        <v/>
      </c>
      <c r="G381" s="34" t="str">
        <f>IFERROR(INDEX(BRL!$E:$E,MATCH('IC-Br Metal'!$A381,BRL!$A:$A,0)),"")</f>
        <v/>
      </c>
      <c r="H381" s="2" t="str">
        <f t="shared" si="23"/>
        <v/>
      </c>
    </row>
    <row r="382" spans="1:8" x14ac:dyDescent="0.25">
      <c r="A382" s="1">
        <f t="shared" si="20"/>
        <v>47300</v>
      </c>
      <c r="B382" s="37" t="str">
        <f>IFERROR(INDEX([1]IC_br_metal!$B:$B,MATCH($A382,[1]IC_br_metal!$A:$A,0)),"")</f>
        <v/>
      </c>
      <c r="C382" s="6" t="str">
        <f t="shared" si="21"/>
        <v/>
      </c>
      <c r="D382" s="2">
        <f>INDEX(Meta!B:B,MATCH($A382,Meta!A:A,0))</f>
        <v>3</v>
      </c>
      <c r="E382" s="13">
        <v>0</v>
      </c>
      <c r="F382" s="2" t="str">
        <f t="shared" si="22"/>
        <v/>
      </c>
      <c r="G382" s="34" t="str">
        <f>IFERROR(INDEX(BRL!$E:$E,MATCH('IC-Br Metal'!$A382,BRL!$A:$A,0)),"")</f>
        <v/>
      </c>
      <c r="H382" s="2" t="str">
        <f t="shared" si="23"/>
        <v/>
      </c>
    </row>
    <row r="383" spans="1:8" x14ac:dyDescent="0.25">
      <c r="A383" s="1">
        <f t="shared" si="20"/>
        <v>47331</v>
      </c>
      <c r="B383" s="37" t="str">
        <f>IFERROR(INDEX([1]IC_br_metal!$B:$B,MATCH($A383,[1]IC_br_metal!$A:$A,0)),"")</f>
        <v/>
      </c>
      <c r="C383" s="6" t="str">
        <f t="shared" si="21"/>
        <v/>
      </c>
      <c r="D383" s="2">
        <f>INDEX(Meta!B:B,MATCH($A383,Meta!A:A,0))</f>
        <v>3</v>
      </c>
      <c r="E383" s="13">
        <v>0</v>
      </c>
      <c r="F383" s="2" t="str">
        <f t="shared" si="22"/>
        <v/>
      </c>
      <c r="G383" s="34" t="str">
        <f>IFERROR(INDEX(BRL!$E:$E,MATCH('IC-Br Metal'!$A383,BRL!$A:$A,0)),"")</f>
        <v/>
      </c>
      <c r="H383" s="2" t="str">
        <f t="shared" si="23"/>
        <v/>
      </c>
    </row>
    <row r="384" spans="1:8" x14ac:dyDescent="0.25">
      <c r="A384" s="1">
        <f t="shared" si="20"/>
        <v>47362</v>
      </c>
      <c r="B384" s="37" t="str">
        <f>IFERROR(INDEX([1]IC_br_metal!$B:$B,MATCH($A384,[1]IC_br_metal!$A:$A,0)),"")</f>
        <v/>
      </c>
      <c r="C384" s="6" t="str">
        <f t="shared" si="21"/>
        <v/>
      </c>
      <c r="D384" s="2">
        <f>INDEX(Meta!B:B,MATCH($A384,Meta!A:A,0))</f>
        <v>3</v>
      </c>
      <c r="E384" s="13">
        <v>0</v>
      </c>
      <c r="F384" s="2" t="str">
        <f t="shared" si="22"/>
        <v/>
      </c>
      <c r="G384" s="34" t="str">
        <f>IFERROR(INDEX(BRL!$E:$E,MATCH('IC-Br Metal'!$A384,BRL!$A:$A,0)),"")</f>
        <v/>
      </c>
      <c r="H384" s="2" t="str">
        <f t="shared" si="23"/>
        <v/>
      </c>
    </row>
    <row r="385" spans="1:8" x14ac:dyDescent="0.25">
      <c r="A385" s="1">
        <f t="shared" si="20"/>
        <v>47392</v>
      </c>
      <c r="B385" s="37" t="str">
        <f>IFERROR(INDEX([1]IC_br_metal!$B:$B,MATCH($A385,[1]IC_br_metal!$A:$A,0)),"")</f>
        <v/>
      </c>
      <c r="C385" s="6" t="str">
        <f t="shared" si="21"/>
        <v/>
      </c>
      <c r="D385" s="2">
        <f>INDEX(Meta!B:B,MATCH($A385,Meta!A:A,0))</f>
        <v>3</v>
      </c>
      <c r="E385" s="13">
        <v>0</v>
      </c>
      <c r="F385" s="2" t="str">
        <f t="shared" si="22"/>
        <v/>
      </c>
      <c r="G385" s="34" t="str">
        <f>IFERROR(INDEX(BRL!$E:$E,MATCH('IC-Br Metal'!$A385,BRL!$A:$A,0)),"")</f>
        <v/>
      </c>
      <c r="H385" s="2" t="str">
        <f t="shared" si="23"/>
        <v/>
      </c>
    </row>
    <row r="386" spans="1:8" x14ac:dyDescent="0.25">
      <c r="A386" s="1">
        <f t="shared" si="20"/>
        <v>47423</v>
      </c>
      <c r="B386" s="37" t="str">
        <f>IFERROR(INDEX([1]IC_br_metal!$B:$B,MATCH($A386,[1]IC_br_metal!$A:$A,0)),"")</f>
        <v/>
      </c>
      <c r="C386" s="6" t="str">
        <f t="shared" si="21"/>
        <v/>
      </c>
      <c r="D386" s="2">
        <f>INDEX(Meta!B:B,MATCH($A386,Meta!A:A,0))</f>
        <v>3</v>
      </c>
      <c r="E386" s="13">
        <v>0</v>
      </c>
      <c r="F386" s="2" t="str">
        <f t="shared" si="22"/>
        <v/>
      </c>
      <c r="G386" s="34" t="str">
        <f>IFERROR(INDEX(BRL!$E:$E,MATCH('IC-Br Metal'!$A386,BRL!$A:$A,0)),"")</f>
        <v/>
      </c>
      <c r="H386" s="2" t="str">
        <f t="shared" si="23"/>
        <v/>
      </c>
    </row>
    <row r="387" spans="1:8" x14ac:dyDescent="0.25">
      <c r="A387" s="1">
        <f t="shared" si="20"/>
        <v>47453</v>
      </c>
      <c r="B387" s="37" t="str">
        <f>IFERROR(INDEX([1]IC_br_metal!$B:$B,MATCH($A387,[1]IC_br_metal!$A:$A,0)),"")</f>
        <v/>
      </c>
      <c r="C387" s="6" t="str">
        <f t="shared" si="21"/>
        <v/>
      </c>
      <c r="D387" s="2">
        <f>INDEX(Meta!B:B,MATCH($A387,Meta!A:A,0))</f>
        <v>3</v>
      </c>
      <c r="E387" s="13">
        <v>0</v>
      </c>
      <c r="F387" s="2" t="str">
        <f t="shared" si="22"/>
        <v/>
      </c>
      <c r="G387" s="34" t="str">
        <f>IFERROR(INDEX(BRL!$E:$E,MATCH('IC-Br Metal'!$A387,BRL!$A:$A,0)),"")</f>
        <v/>
      </c>
      <c r="H387" s="2" t="str">
        <f t="shared" si="23"/>
        <v/>
      </c>
    </row>
    <row r="388" spans="1:8" x14ac:dyDescent="0.25">
      <c r="A388" s="1">
        <f t="shared" si="20"/>
        <v>47484</v>
      </c>
      <c r="B388" s="37" t="str">
        <f>IFERROR(INDEX([1]IC_br_metal!$B:$B,MATCH($A388,[1]IC_br_metal!$A:$A,0)),"")</f>
        <v/>
      </c>
      <c r="C388" s="6" t="str">
        <f t="shared" si="21"/>
        <v/>
      </c>
      <c r="D388" s="2">
        <f>INDEX(Meta!B:B,MATCH($A388,Meta!A:A,0))</f>
        <v>3</v>
      </c>
      <c r="E388" s="13">
        <v>0</v>
      </c>
      <c r="F388" s="2" t="str">
        <f t="shared" si="22"/>
        <v/>
      </c>
      <c r="G388" s="34" t="str">
        <f>IFERROR(INDEX(BRL!$E:$E,MATCH('IC-Br Metal'!$A388,BRL!$A:$A,0)),"")</f>
        <v/>
      </c>
      <c r="H388" s="2" t="str">
        <f t="shared" si="23"/>
        <v/>
      </c>
    </row>
    <row r="389" spans="1:8" x14ac:dyDescent="0.25">
      <c r="A389" s="1">
        <f t="shared" si="20"/>
        <v>47515</v>
      </c>
      <c r="B389" s="37" t="str">
        <f>IFERROR(INDEX([1]IC_br_metal!$B:$B,MATCH($A389,[1]IC_br_metal!$A:$A,0)),"")</f>
        <v/>
      </c>
      <c r="C389" s="6" t="str">
        <f t="shared" si="21"/>
        <v/>
      </c>
      <c r="D389" s="2">
        <f>INDEX(Meta!B:B,MATCH($A389,Meta!A:A,0))</f>
        <v>3</v>
      </c>
      <c r="E389" s="13">
        <v>0</v>
      </c>
      <c r="F389" s="2" t="str">
        <f t="shared" si="22"/>
        <v/>
      </c>
      <c r="G389" s="34" t="str">
        <f>IFERROR(INDEX(BRL!$E:$E,MATCH('IC-Br Metal'!$A389,BRL!$A:$A,0)),"")</f>
        <v/>
      </c>
      <c r="H389" s="2" t="str">
        <f t="shared" si="23"/>
        <v/>
      </c>
    </row>
    <row r="390" spans="1:8" x14ac:dyDescent="0.25">
      <c r="A390" s="1">
        <f t="shared" ref="A390:A399" si="24">EDATE(A389,1)</f>
        <v>47543</v>
      </c>
      <c r="B390" s="37" t="str">
        <f>IFERROR(INDEX([1]IC_br_metal!$B:$B,MATCH($A390,[1]IC_br_metal!$A:$A,0)),"")</f>
        <v/>
      </c>
      <c r="C390" s="6" t="str">
        <f t="shared" si="21"/>
        <v/>
      </c>
      <c r="D390" s="2">
        <f>INDEX(Meta!B:B,MATCH($A390,Meta!A:A,0))</f>
        <v>3</v>
      </c>
      <c r="E390" s="13">
        <v>0</v>
      </c>
      <c r="F390" s="2" t="str">
        <f t="shared" si="22"/>
        <v/>
      </c>
      <c r="G390" s="34" t="str">
        <f>IFERROR(INDEX(BRL!$E:$E,MATCH('IC-Br Metal'!$A390,BRL!$A:$A,0)),"")</f>
        <v/>
      </c>
      <c r="H390" s="2" t="str">
        <f t="shared" si="23"/>
        <v/>
      </c>
    </row>
    <row r="391" spans="1:8" x14ac:dyDescent="0.25">
      <c r="A391" s="1">
        <f t="shared" si="24"/>
        <v>47574</v>
      </c>
      <c r="B391" s="37" t="str">
        <f>IFERROR(INDEX([1]IC_br_metal!$B:$B,MATCH($A391,[1]IC_br_metal!$A:$A,0)),"")</f>
        <v/>
      </c>
      <c r="C391" s="6" t="str">
        <f t="shared" si="21"/>
        <v/>
      </c>
      <c r="D391" s="2">
        <f>INDEX(Meta!B:B,MATCH($A391,Meta!A:A,0))</f>
        <v>3</v>
      </c>
      <c r="E391" s="13">
        <v>0</v>
      </c>
      <c r="F391" s="2" t="str">
        <f t="shared" si="22"/>
        <v/>
      </c>
      <c r="G391" s="34" t="str">
        <f>IFERROR(INDEX(BRL!$E:$E,MATCH('IC-Br Metal'!$A391,BRL!$A:$A,0)),"")</f>
        <v/>
      </c>
      <c r="H391" s="2" t="str">
        <f t="shared" si="23"/>
        <v/>
      </c>
    </row>
    <row r="392" spans="1:8" x14ac:dyDescent="0.25">
      <c r="A392" s="1">
        <f t="shared" si="24"/>
        <v>47604</v>
      </c>
      <c r="B392" s="37" t="str">
        <f>IFERROR(INDEX([1]IC_br_metal!$B:$B,MATCH($A392,[1]IC_br_metal!$A:$A,0)),"")</f>
        <v/>
      </c>
      <c r="C392" s="6" t="str">
        <f t="shared" ref="C392:C399" si="25">IFERROR(100*(B392/B389-1),"")</f>
        <v/>
      </c>
      <c r="D392" s="2">
        <f>INDEX(Meta!B:B,MATCH($A392,Meta!A:A,0))</f>
        <v>3</v>
      </c>
      <c r="E392" s="13">
        <v>0</v>
      </c>
      <c r="F392" s="2" t="str">
        <f t="shared" si="22"/>
        <v/>
      </c>
      <c r="G392" s="34" t="str">
        <f>IFERROR(INDEX(BRL!$E:$E,MATCH('IC-Br Metal'!$A392,BRL!$A:$A,0)),"")</f>
        <v/>
      </c>
      <c r="H392" s="2" t="str">
        <f t="shared" si="23"/>
        <v/>
      </c>
    </row>
    <row r="393" spans="1:8" x14ac:dyDescent="0.25">
      <c r="A393" s="1">
        <f t="shared" si="24"/>
        <v>47635</v>
      </c>
      <c r="B393" s="37" t="str">
        <f>IFERROR(INDEX([1]IC_br_metal!$B:$B,MATCH($A393,[1]IC_br_metal!$A:$A,0)),"")</f>
        <v/>
      </c>
      <c r="C393" s="6" t="str">
        <f t="shared" si="25"/>
        <v/>
      </c>
      <c r="D393" s="2">
        <f>INDEX(Meta!B:B,MATCH($A393,Meta!A:A,0))</f>
        <v>3</v>
      </c>
      <c r="E393" s="13">
        <v>0</v>
      </c>
      <c r="F393" s="2" t="str">
        <f t="shared" si="22"/>
        <v/>
      </c>
      <c r="G393" s="34" t="str">
        <f>IFERROR(INDEX(BRL!$E:$E,MATCH('IC-Br Metal'!$A393,BRL!$A:$A,0)),"")</f>
        <v/>
      </c>
      <c r="H393" s="2" t="str">
        <f t="shared" si="23"/>
        <v/>
      </c>
    </row>
    <row r="394" spans="1:8" x14ac:dyDescent="0.25">
      <c r="A394" s="1">
        <f t="shared" si="24"/>
        <v>47665</v>
      </c>
      <c r="B394" s="37" t="str">
        <f>IFERROR(INDEX([1]IC_br_metal!$B:$B,MATCH($A394,[1]IC_br_metal!$A:$A,0)),"")</f>
        <v/>
      </c>
      <c r="C394" s="6" t="str">
        <f t="shared" si="25"/>
        <v/>
      </c>
      <c r="D394" s="2">
        <f>INDEX(Meta!B:B,MATCH($A394,Meta!A:A,0))</f>
        <v>3</v>
      </c>
      <c r="E394" s="13">
        <v>0</v>
      </c>
      <c r="F394" s="2" t="str">
        <f t="shared" si="22"/>
        <v/>
      </c>
      <c r="G394" s="34" t="str">
        <f>IFERROR(INDEX(BRL!$E:$E,MATCH('IC-Br Metal'!$A394,BRL!$A:$A,0)),"")</f>
        <v/>
      </c>
      <c r="H394" s="2" t="str">
        <f t="shared" si="23"/>
        <v/>
      </c>
    </row>
    <row r="395" spans="1:8" x14ac:dyDescent="0.25">
      <c r="A395" s="1">
        <f t="shared" si="24"/>
        <v>47696</v>
      </c>
      <c r="B395" s="37" t="str">
        <f>IFERROR(INDEX([1]IC_br_metal!$B:$B,MATCH($A395,[1]IC_br_metal!$A:$A,0)),"")</f>
        <v/>
      </c>
      <c r="C395" s="6" t="str">
        <f t="shared" si="25"/>
        <v/>
      </c>
      <c r="D395" s="2">
        <f>INDEX(Meta!B:B,MATCH($A395,Meta!A:A,0))</f>
        <v>3</v>
      </c>
      <c r="E395" s="13">
        <v>0</v>
      </c>
      <c r="F395" s="2" t="str">
        <f t="shared" si="22"/>
        <v/>
      </c>
      <c r="G395" s="34" t="str">
        <f>IFERROR(INDEX(BRL!$E:$E,MATCH('IC-Br Metal'!$A395,BRL!$A:$A,0)),"")</f>
        <v/>
      </c>
      <c r="H395" s="2" t="str">
        <f t="shared" si="23"/>
        <v/>
      </c>
    </row>
    <row r="396" spans="1:8" x14ac:dyDescent="0.25">
      <c r="A396" s="1">
        <f t="shared" si="24"/>
        <v>47727</v>
      </c>
      <c r="B396" s="37" t="str">
        <f>IFERROR(INDEX([1]IC_br_metal!$B:$B,MATCH($A396,[1]IC_br_metal!$A:$A,0)),"")</f>
        <v/>
      </c>
      <c r="C396" s="6" t="str">
        <f t="shared" si="25"/>
        <v/>
      </c>
      <c r="D396" s="2">
        <f>INDEX(Meta!B:B,MATCH($A396,Meta!A:A,0))</f>
        <v>3</v>
      </c>
      <c r="E396" s="13">
        <v>0</v>
      </c>
      <c r="F396" s="2" t="str">
        <f t="shared" si="22"/>
        <v/>
      </c>
      <c r="G396" s="34" t="str">
        <f>IFERROR(INDEX(BRL!$E:$E,MATCH('IC-Br Metal'!$A396,BRL!$A:$A,0)),"")</f>
        <v/>
      </c>
      <c r="H396" s="2" t="str">
        <f t="shared" si="23"/>
        <v/>
      </c>
    </row>
    <row r="397" spans="1:8" x14ac:dyDescent="0.25">
      <c r="A397" s="1">
        <f t="shared" si="24"/>
        <v>47757</v>
      </c>
      <c r="B397" s="37" t="str">
        <f>IFERROR(INDEX([1]IC_br_metal!$B:$B,MATCH($A397,[1]IC_br_metal!$A:$A,0)),"")</f>
        <v/>
      </c>
      <c r="C397" s="6" t="str">
        <f t="shared" si="25"/>
        <v/>
      </c>
      <c r="D397" s="2">
        <f>INDEX(Meta!B:B,MATCH($A397,Meta!A:A,0))</f>
        <v>3</v>
      </c>
      <c r="E397" s="13">
        <v>0</v>
      </c>
      <c r="F397" s="2" t="str">
        <f t="shared" si="22"/>
        <v/>
      </c>
      <c r="G397" s="34" t="str">
        <f>IFERROR(INDEX(BRL!$E:$E,MATCH('IC-Br Metal'!$A397,BRL!$A:$A,0)),"")</f>
        <v/>
      </c>
      <c r="H397" s="2" t="str">
        <f t="shared" si="23"/>
        <v/>
      </c>
    </row>
    <row r="398" spans="1:8" x14ac:dyDescent="0.25">
      <c r="A398" s="1">
        <f t="shared" si="24"/>
        <v>47788</v>
      </c>
      <c r="B398" s="37" t="str">
        <f>IFERROR(INDEX([1]IC_br_metal!$B:$B,MATCH($A398,[1]IC_br_metal!$A:$A,0)),"")</f>
        <v/>
      </c>
      <c r="C398" s="6" t="str">
        <f t="shared" si="25"/>
        <v/>
      </c>
      <c r="D398" s="2">
        <f>INDEX(Meta!B:B,MATCH($A398,Meta!A:A,0))</f>
        <v>3</v>
      </c>
      <c r="E398" s="13">
        <v>0</v>
      </c>
      <c r="F398" s="2" t="str">
        <f t="shared" si="22"/>
        <v/>
      </c>
      <c r="G398" s="34" t="str">
        <f>IFERROR(INDEX(BRL!$E:$E,MATCH('IC-Br Metal'!$A398,BRL!$A:$A,0)),"")</f>
        <v/>
      </c>
      <c r="H398" s="2" t="str">
        <f t="shared" si="23"/>
        <v/>
      </c>
    </row>
    <row r="399" spans="1:8" x14ac:dyDescent="0.25">
      <c r="A399" s="1">
        <f t="shared" si="24"/>
        <v>47818</v>
      </c>
      <c r="B399" s="37" t="str">
        <f>IFERROR(INDEX([1]IC_br_metal!$B:$B,MATCH($A399,[1]IC_br_metal!$A:$A,0)),"")</f>
        <v/>
      </c>
      <c r="C399" s="6" t="str">
        <f t="shared" si="25"/>
        <v/>
      </c>
      <c r="D399" s="2">
        <f>INDEX(Meta!B:B,MATCH($A399,Meta!A:A,0))</f>
        <v>3</v>
      </c>
      <c r="E399" s="13">
        <v>0</v>
      </c>
      <c r="F399" s="2" t="str">
        <f t="shared" si="22"/>
        <v/>
      </c>
      <c r="G399" s="34" t="str">
        <f>IFERROR(INDEX(BRL!$E:$E,MATCH('IC-Br Metal'!$A399,BRL!$A:$A,0)),"")</f>
        <v/>
      </c>
      <c r="H399" s="2" t="str">
        <f t="shared" si="23"/>
        <v/>
      </c>
    </row>
    <row r="400" spans="1:8" x14ac:dyDescent="0.25">
      <c r="A400" s="1"/>
      <c r="B400" s="2"/>
      <c r="C400" s="6"/>
      <c r="D400" s="2"/>
      <c r="E400" s="2"/>
      <c r="F400" s="2"/>
    </row>
    <row r="401" spans="1:6" x14ac:dyDescent="0.25">
      <c r="A401" s="1"/>
      <c r="B401" s="2"/>
      <c r="C401" s="6"/>
      <c r="D401" s="2"/>
      <c r="E401" s="2"/>
      <c r="F401" s="2"/>
    </row>
    <row r="402" spans="1:6" x14ac:dyDescent="0.25">
      <c r="A402" s="1"/>
      <c r="B402" s="2"/>
      <c r="C402" s="6"/>
      <c r="D402" s="2"/>
      <c r="E402" s="2"/>
      <c r="F402" s="2"/>
    </row>
    <row r="403" spans="1:6" x14ac:dyDescent="0.25">
      <c r="A403" s="1"/>
      <c r="B403" s="2"/>
      <c r="C403" s="6"/>
      <c r="D403" s="2"/>
      <c r="E403" s="2"/>
      <c r="F403" s="2"/>
    </row>
    <row r="404" spans="1:6" x14ac:dyDescent="0.25">
      <c r="A404" s="1"/>
      <c r="B404" s="2"/>
      <c r="C404" s="6"/>
      <c r="D404" s="2"/>
      <c r="E404" s="2"/>
      <c r="F404" s="2"/>
    </row>
    <row r="405" spans="1:6" x14ac:dyDescent="0.25">
      <c r="A405" s="1"/>
      <c r="B405" s="2"/>
      <c r="C405" s="6"/>
      <c r="D405" s="2"/>
      <c r="E405" s="2"/>
      <c r="F405" s="2"/>
    </row>
    <row r="406" spans="1:6" x14ac:dyDescent="0.25">
      <c r="A406" s="1"/>
      <c r="B406" s="2"/>
      <c r="C406" s="6"/>
      <c r="D406" s="2"/>
      <c r="E406" s="2"/>
      <c r="F406" s="2"/>
    </row>
    <row r="407" spans="1:6" x14ac:dyDescent="0.25">
      <c r="A407" s="1"/>
      <c r="B407" s="2"/>
      <c r="C407" s="6"/>
      <c r="D407" s="2"/>
      <c r="E407" s="2"/>
      <c r="F407" s="2"/>
    </row>
    <row r="408" spans="1:6" x14ac:dyDescent="0.25">
      <c r="A408" s="1"/>
      <c r="B408" s="2"/>
      <c r="C408" s="6"/>
      <c r="D408" s="2"/>
      <c r="E408" s="2"/>
      <c r="F408" s="2"/>
    </row>
    <row r="409" spans="1:6" x14ac:dyDescent="0.25">
      <c r="A409" s="1"/>
      <c r="B409" s="2"/>
      <c r="C409" s="6"/>
      <c r="D409" s="2"/>
      <c r="E409" s="2"/>
      <c r="F409" s="2"/>
    </row>
    <row r="410" spans="1:6" x14ac:dyDescent="0.25">
      <c r="A410" s="1"/>
      <c r="B410" s="2"/>
      <c r="C410" s="6"/>
      <c r="D410" s="2"/>
      <c r="E410" s="2"/>
      <c r="F410" s="2"/>
    </row>
    <row r="411" spans="1:6" x14ac:dyDescent="0.25">
      <c r="A411" s="1"/>
      <c r="B411" s="2"/>
      <c r="C411" s="6"/>
      <c r="D411" s="2"/>
      <c r="E411" s="2"/>
      <c r="F411" s="2"/>
    </row>
    <row r="412" spans="1:6" x14ac:dyDescent="0.25">
      <c r="A412" s="1"/>
      <c r="B412" s="2"/>
      <c r="C412" s="6"/>
      <c r="D412" s="2"/>
      <c r="E412" s="2"/>
      <c r="F412" s="2"/>
    </row>
    <row r="413" spans="1:6" x14ac:dyDescent="0.25">
      <c r="A413" s="1"/>
      <c r="B413" s="2"/>
      <c r="C413" s="6"/>
      <c r="D413" s="2"/>
      <c r="E413" s="2"/>
      <c r="F413" s="2"/>
    </row>
    <row r="414" spans="1:6" x14ac:dyDescent="0.25">
      <c r="A414" s="1"/>
      <c r="B414" s="2"/>
      <c r="C414" s="6"/>
      <c r="D414" s="2"/>
      <c r="E414" s="2"/>
      <c r="F414" s="2"/>
    </row>
    <row r="415" spans="1:6" x14ac:dyDescent="0.25">
      <c r="A415" s="1"/>
      <c r="B415" s="2"/>
      <c r="C415" s="6"/>
      <c r="D415" s="2"/>
      <c r="E415" s="2"/>
      <c r="F415" s="2"/>
    </row>
    <row r="416" spans="1:6" x14ac:dyDescent="0.25">
      <c r="A416" s="1"/>
      <c r="B416" s="2"/>
      <c r="C416" s="6"/>
      <c r="D416" s="2"/>
      <c r="E416" s="2"/>
      <c r="F416" s="2"/>
    </row>
    <row r="417" spans="1:6" x14ac:dyDescent="0.25">
      <c r="A417" s="1"/>
      <c r="B417" s="2"/>
      <c r="C417" s="6"/>
      <c r="D417" s="2"/>
      <c r="E417" s="2"/>
      <c r="F417" s="2"/>
    </row>
    <row r="418" spans="1:6" x14ac:dyDescent="0.25">
      <c r="A418" s="1"/>
      <c r="B418" s="2"/>
      <c r="C418" s="6"/>
      <c r="D418" s="2"/>
      <c r="E418" s="2"/>
      <c r="F418" s="2"/>
    </row>
    <row r="419" spans="1:6" x14ac:dyDescent="0.25">
      <c r="A419" s="1"/>
      <c r="B419" s="2"/>
      <c r="C419" s="6"/>
      <c r="D419" s="2"/>
      <c r="E419" s="2"/>
      <c r="F419" s="2"/>
    </row>
    <row r="420" spans="1:6" x14ac:dyDescent="0.25">
      <c r="A420" s="1"/>
      <c r="B420" s="2"/>
      <c r="C420" s="6"/>
      <c r="D420" s="2"/>
      <c r="E420" s="2"/>
      <c r="F420" s="2"/>
    </row>
    <row r="421" spans="1:6" x14ac:dyDescent="0.25">
      <c r="A421" s="1"/>
      <c r="B421" s="2"/>
      <c r="C421" s="6"/>
      <c r="D421" s="2"/>
      <c r="E421" s="2"/>
      <c r="F421" s="2"/>
    </row>
    <row r="422" spans="1:6" x14ac:dyDescent="0.25">
      <c r="A422" s="1"/>
      <c r="B422" s="2"/>
      <c r="C422" s="6"/>
      <c r="D422" s="2"/>
      <c r="E422" s="2"/>
      <c r="F422" s="2"/>
    </row>
    <row r="423" spans="1:6" x14ac:dyDescent="0.25">
      <c r="A423" s="1"/>
      <c r="B423" s="2"/>
      <c r="C423" s="6"/>
      <c r="D423" s="2"/>
      <c r="E423" s="2"/>
      <c r="F4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B713-D888-4042-89C3-5945471F0388}">
  <dimension ref="A1:H423"/>
  <sheetViews>
    <sheetView showGridLines="0" workbookViewId="0">
      <pane xSplit="1" ySplit="3" topLeftCell="B290" activePane="bottomRight" state="frozen"/>
      <selection activeCell="D3" sqref="D3"/>
      <selection pane="topRight" activeCell="D3" sqref="D3"/>
      <selection pane="bottomLeft" activeCell="D3" sqref="D3"/>
      <selection pane="bottomRight" activeCell="B299" sqref="B299"/>
    </sheetView>
  </sheetViews>
  <sheetFormatPr defaultRowHeight="15" x14ac:dyDescent="0.25"/>
  <cols>
    <col min="1" max="1" width="10.7109375" bestFit="1" customWidth="1"/>
    <col min="2" max="5" width="13.7109375" customWidth="1"/>
    <col min="6" max="8" width="14" customWidth="1"/>
  </cols>
  <sheetData>
    <row r="1" spans="1:8" x14ac:dyDescent="0.25">
      <c r="A1" s="89" t="str">
        <f>HYPERLINK("#'"&amp;"INSTRUÇÕES"&amp;"'!A1","Retornar")</f>
        <v>Retornar</v>
      </c>
    </row>
    <row r="2" spans="1:8" ht="14.65" customHeight="1" x14ac:dyDescent="0.25">
      <c r="B2" s="121" t="s">
        <v>177</v>
      </c>
      <c r="C2" s="121"/>
      <c r="D2" s="121"/>
      <c r="E2" s="121"/>
      <c r="F2" s="121"/>
      <c r="G2" s="121"/>
      <c r="H2" s="121"/>
    </row>
    <row r="3" spans="1:8" ht="26.25" x14ac:dyDescent="0.25">
      <c r="B3" s="36" t="s">
        <v>178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181</v>
      </c>
      <c r="H3" s="10" t="s">
        <v>182</v>
      </c>
    </row>
    <row r="4" spans="1:8" x14ac:dyDescent="0.25">
      <c r="A4" s="1">
        <v>35796</v>
      </c>
      <c r="B4" s="37">
        <f>IFERROR(INDEX([1]IC_br_energia!$B:$B,MATCH($A4,[1]IC_br_energia!$A:$A,0)),"")</f>
        <v>18.63</v>
      </c>
      <c r="E4" s="25">
        <v>0</v>
      </c>
    </row>
    <row r="5" spans="1:8" x14ac:dyDescent="0.25">
      <c r="A5" s="1">
        <f>EDATE(A4,1)</f>
        <v>35827</v>
      </c>
      <c r="B5" s="37">
        <f>IFERROR(INDEX([1]IC_br_energia!$B:$B,MATCH($A5,[1]IC_br_energia!$A:$A,0)),"")</f>
        <v>18.25</v>
      </c>
      <c r="E5" s="25">
        <v>0</v>
      </c>
      <c r="G5" s="7"/>
    </row>
    <row r="6" spans="1:8" x14ac:dyDescent="0.25">
      <c r="A6" s="1">
        <f t="shared" ref="A6:A69" si="0">EDATE(A5,1)</f>
        <v>35855</v>
      </c>
      <c r="B6" s="37">
        <f>IFERROR(INDEX([1]IC_br_energia!$B:$B,MATCH($A6,[1]IC_br_energia!$A:$A,0)),"")</f>
        <v>18.11</v>
      </c>
      <c r="E6" s="25">
        <v>0</v>
      </c>
      <c r="G6" s="7"/>
    </row>
    <row r="7" spans="1:8" x14ac:dyDescent="0.25">
      <c r="A7" s="1">
        <f t="shared" si="0"/>
        <v>35886</v>
      </c>
      <c r="B7" s="37">
        <f>IFERROR(INDEX([1]IC_br_energia!$B:$B,MATCH($A7,[1]IC_br_energia!$A:$A,0)),"")</f>
        <v>19.57</v>
      </c>
      <c r="C7" s="6">
        <f>IFERROR(100*(B7/B4-1),"")</f>
        <v>5.0456253354804081</v>
      </c>
      <c r="E7" s="25">
        <v>0</v>
      </c>
      <c r="G7" s="7"/>
    </row>
    <row r="8" spans="1:8" x14ac:dyDescent="0.25">
      <c r="A8" s="1">
        <f t="shared" si="0"/>
        <v>35916</v>
      </c>
      <c r="B8" s="37">
        <f>IFERROR(INDEX([1]IC_br_energia!$B:$B,MATCH($A8,[1]IC_br_energia!$A:$A,0)),"")</f>
        <v>19.34</v>
      </c>
      <c r="C8" s="6">
        <f t="shared" ref="C8:C71" si="1">IFERROR(100*(B8/B5-1),"")</f>
        <v>5.9726027397260184</v>
      </c>
      <c r="E8" s="25">
        <v>0</v>
      </c>
      <c r="G8" s="7"/>
    </row>
    <row r="9" spans="1:8" x14ac:dyDescent="0.25">
      <c r="A9" s="1">
        <f t="shared" si="0"/>
        <v>35947</v>
      </c>
      <c r="B9" s="37">
        <f>IFERROR(INDEX([1]IC_br_energia!$B:$B,MATCH($A9,[1]IC_br_energia!$A:$A,0)),"")</f>
        <v>18.48</v>
      </c>
      <c r="C9" s="6">
        <f t="shared" si="1"/>
        <v>2.0430701270016671</v>
      </c>
      <c r="E9" s="25">
        <v>0</v>
      </c>
      <c r="G9" s="7"/>
    </row>
    <row r="10" spans="1:8" x14ac:dyDescent="0.25">
      <c r="A10" s="1">
        <f t="shared" si="0"/>
        <v>35977</v>
      </c>
      <c r="B10" s="37">
        <f>IFERROR(INDEX([1]IC_br_energia!$B:$B,MATCH($A10,[1]IC_br_energia!$A:$A,0)),"")</f>
        <v>18.03</v>
      </c>
      <c r="C10" s="6">
        <f t="shared" si="1"/>
        <v>-7.8691875319366282</v>
      </c>
      <c r="E10" s="25">
        <v>0</v>
      </c>
      <c r="G10" s="7"/>
    </row>
    <row r="11" spans="1:8" x14ac:dyDescent="0.25">
      <c r="A11" s="1">
        <f t="shared" si="0"/>
        <v>36008</v>
      </c>
      <c r="B11" s="37">
        <f>IFERROR(INDEX([1]IC_br_energia!$B:$B,MATCH($A11,[1]IC_br_energia!$A:$A,0)),"")</f>
        <v>17.64</v>
      </c>
      <c r="C11" s="6">
        <f t="shared" si="1"/>
        <v>-8.7900723888314385</v>
      </c>
      <c r="E11" s="25">
        <v>0</v>
      </c>
      <c r="G11" s="7"/>
    </row>
    <row r="12" spans="1:8" x14ac:dyDescent="0.25">
      <c r="A12" s="1">
        <f t="shared" si="0"/>
        <v>36039</v>
      </c>
      <c r="B12" s="37">
        <f>IFERROR(INDEX([1]IC_br_energia!$B:$B,MATCH($A12,[1]IC_br_energia!$A:$A,0)),"")</f>
        <v>18.53</v>
      </c>
      <c r="C12" s="6">
        <f t="shared" si="1"/>
        <v>0.27056277056276556</v>
      </c>
      <c r="E12" s="25">
        <v>0</v>
      </c>
      <c r="G12" s="7"/>
    </row>
    <row r="13" spans="1:8" x14ac:dyDescent="0.25">
      <c r="A13" s="1">
        <f t="shared" si="0"/>
        <v>36069</v>
      </c>
      <c r="B13" s="37">
        <f>IFERROR(INDEX([1]IC_br_energia!$B:$B,MATCH($A13,[1]IC_br_energia!$A:$A,0)),"")</f>
        <v>18.75</v>
      </c>
      <c r="C13" s="6">
        <f t="shared" si="1"/>
        <v>3.9933444259567352</v>
      </c>
      <c r="E13" s="25">
        <v>0</v>
      </c>
      <c r="G13" s="7"/>
    </row>
    <row r="14" spans="1:8" x14ac:dyDescent="0.25">
      <c r="A14" s="1">
        <f t="shared" si="0"/>
        <v>36100</v>
      </c>
      <c r="B14" s="37">
        <f>IFERROR(INDEX([1]IC_br_energia!$B:$B,MATCH($A14,[1]IC_br_energia!$A:$A,0)),"")</f>
        <v>17.66</v>
      </c>
      <c r="C14" s="6">
        <f t="shared" si="1"/>
        <v>0.11337868480725266</v>
      </c>
      <c r="E14" s="25">
        <v>0</v>
      </c>
      <c r="G14" s="7"/>
    </row>
    <row r="15" spans="1:8" x14ac:dyDescent="0.25">
      <c r="A15" s="1">
        <f t="shared" si="0"/>
        <v>36130</v>
      </c>
      <c r="B15" s="37">
        <f>IFERROR(INDEX([1]IC_br_energia!$B:$B,MATCH($A15,[1]IC_br_energia!$A:$A,0)),"")</f>
        <v>16.760000000000002</v>
      </c>
      <c r="C15" s="6">
        <f t="shared" si="1"/>
        <v>-9.5520777118186739</v>
      </c>
      <c r="E15" s="25">
        <v>0</v>
      </c>
      <c r="G15" s="7"/>
    </row>
    <row r="16" spans="1:8" x14ac:dyDescent="0.25">
      <c r="A16" s="1">
        <f t="shared" si="0"/>
        <v>36161</v>
      </c>
      <c r="B16" s="37">
        <f>IFERROR(INDEX([1]IC_br_energia!$B:$B,MATCH($A16,[1]IC_br_energia!$A:$A,0)),"")</f>
        <v>20.76</v>
      </c>
      <c r="C16" s="6">
        <f t="shared" si="1"/>
        <v>10.720000000000018</v>
      </c>
      <c r="E16" s="25">
        <v>0</v>
      </c>
      <c r="G16" s="7"/>
    </row>
    <row r="17" spans="1:8" x14ac:dyDescent="0.25">
      <c r="A17" s="1">
        <f t="shared" si="0"/>
        <v>36192</v>
      </c>
      <c r="B17" s="37">
        <f>IFERROR(INDEX([1]IC_br_energia!$B:$B,MATCH($A17,[1]IC_br_energia!$A:$A,0)),"")</f>
        <v>25.85</v>
      </c>
      <c r="C17" s="6">
        <f t="shared" si="1"/>
        <v>46.375990939977349</v>
      </c>
      <c r="E17" s="25">
        <v>0</v>
      </c>
      <c r="G17" s="7"/>
    </row>
    <row r="18" spans="1:8" x14ac:dyDescent="0.25">
      <c r="A18" s="1">
        <f t="shared" si="0"/>
        <v>36220</v>
      </c>
      <c r="B18" s="37">
        <f>IFERROR(INDEX([1]IC_br_energia!$B:$B,MATCH($A18,[1]IC_br_energia!$A:$A,0)),"")</f>
        <v>28.32</v>
      </c>
      <c r="C18" s="6">
        <f t="shared" si="1"/>
        <v>68.973747016706426</v>
      </c>
      <c r="D18" s="2">
        <f>INDEX(Meta!B:B,MATCH($A18,Meta!A:A,0))</f>
        <v>8</v>
      </c>
      <c r="E18" s="13">
        <v>0</v>
      </c>
      <c r="F18" s="2">
        <f>IFERROR(C18-E18,"")</f>
        <v>68.973747016706426</v>
      </c>
      <c r="G18" s="34" t="str">
        <f>IFERROR(INDEX(BRL!$E:$E,MATCH('IC-Br Energia'!$A18,BRL!$A:$A,0)),"")</f>
        <v/>
      </c>
      <c r="H18" s="2" t="str">
        <f>IFERROR(F18-G18,"")</f>
        <v/>
      </c>
    </row>
    <row r="19" spans="1:8" x14ac:dyDescent="0.25">
      <c r="A19" s="1">
        <f t="shared" si="0"/>
        <v>36251</v>
      </c>
      <c r="B19" s="37">
        <f>IFERROR(INDEX([1]IC_br_energia!$B:$B,MATCH($A19,[1]IC_br_energia!$A:$A,0)),"")</f>
        <v>26.81</v>
      </c>
      <c r="C19" s="6">
        <f t="shared" si="1"/>
        <v>29.14258188824661</v>
      </c>
      <c r="D19" s="2">
        <f>INDEX(Meta!B:B,MATCH($A19,Meta!A:A,0))</f>
        <v>8</v>
      </c>
      <c r="E19" s="13">
        <v>0</v>
      </c>
      <c r="F19" s="2">
        <f t="shared" ref="F19:F82" si="2">IFERROR(C19-E19,"")</f>
        <v>29.14258188824661</v>
      </c>
      <c r="G19" s="34" t="str">
        <f>IFERROR(INDEX(BRL!$E:$E,MATCH('IC-Br Energia'!$A19,BRL!$A:$A,0)),"")</f>
        <v/>
      </c>
      <c r="H19" s="2" t="str">
        <f t="shared" ref="H19:H82" si="3">IFERROR(F19-G19,"")</f>
        <v/>
      </c>
    </row>
    <row r="20" spans="1:8" x14ac:dyDescent="0.25">
      <c r="A20" s="1">
        <f t="shared" si="0"/>
        <v>36281</v>
      </c>
      <c r="B20" s="37">
        <f>IFERROR(INDEX([1]IC_br_energia!$B:$B,MATCH($A20,[1]IC_br_energia!$A:$A,0)),"")</f>
        <v>25.35</v>
      </c>
      <c r="C20" s="6">
        <f t="shared" si="1"/>
        <v>-1.934235976789167</v>
      </c>
      <c r="D20" s="2">
        <f>INDEX(Meta!B:B,MATCH($A20,Meta!A:A,0))</f>
        <v>8</v>
      </c>
      <c r="E20" s="13">
        <v>0</v>
      </c>
      <c r="F20" s="2">
        <f t="shared" si="2"/>
        <v>-1.934235976789167</v>
      </c>
      <c r="G20" s="34" t="str">
        <f>IFERROR(INDEX(BRL!$E:$E,MATCH('IC-Br Energia'!$A20,BRL!$A:$A,0)),"")</f>
        <v/>
      </c>
      <c r="H20" s="2" t="str">
        <f t="shared" si="3"/>
        <v/>
      </c>
    </row>
    <row r="21" spans="1:8" x14ac:dyDescent="0.25">
      <c r="A21" s="1">
        <f t="shared" si="0"/>
        <v>36312</v>
      </c>
      <c r="B21" s="37">
        <f>IFERROR(INDEX([1]IC_br_energia!$B:$B,MATCH($A21,[1]IC_br_energia!$A:$A,0)),"")</f>
        <v>26.94</v>
      </c>
      <c r="C21" s="6">
        <f t="shared" si="1"/>
        <v>-4.8728813559322015</v>
      </c>
      <c r="D21" s="2">
        <f>INDEX(Meta!B:B,MATCH($A21,Meta!A:A,0))</f>
        <v>8</v>
      </c>
      <c r="E21" s="13">
        <v>0</v>
      </c>
      <c r="F21" s="2">
        <f t="shared" si="2"/>
        <v>-4.8728813559322015</v>
      </c>
      <c r="G21" s="34" t="str">
        <f>IFERROR(INDEX(BRL!$E:$E,MATCH('IC-Br Energia'!$A21,BRL!$A:$A,0)),"")</f>
        <v/>
      </c>
      <c r="H21" s="2" t="str">
        <f t="shared" si="3"/>
        <v/>
      </c>
    </row>
    <row r="22" spans="1:8" x14ac:dyDescent="0.25">
      <c r="A22" s="1">
        <f t="shared" si="0"/>
        <v>36342</v>
      </c>
      <c r="B22" s="37">
        <f>IFERROR(INDEX([1]IC_br_energia!$B:$B,MATCH($A22,[1]IC_br_energia!$A:$A,0)),"")</f>
        <v>28.06</v>
      </c>
      <c r="C22" s="6">
        <f t="shared" si="1"/>
        <v>4.6624393882879422</v>
      </c>
      <c r="D22" s="2">
        <f>INDEX(Meta!B:B,MATCH($A22,Meta!A:A,0))</f>
        <v>8</v>
      </c>
      <c r="E22" s="13">
        <v>0</v>
      </c>
      <c r="F22" s="2">
        <f t="shared" si="2"/>
        <v>4.6624393882879422</v>
      </c>
      <c r="G22" s="34" t="str">
        <f>IFERROR(INDEX(BRL!$E:$E,MATCH('IC-Br Energia'!$A22,BRL!$A:$A,0)),"")</f>
        <v/>
      </c>
      <c r="H22" s="2" t="str">
        <f t="shared" si="3"/>
        <v/>
      </c>
    </row>
    <row r="23" spans="1:8" x14ac:dyDescent="0.25">
      <c r="A23" s="1">
        <f t="shared" si="0"/>
        <v>36373</v>
      </c>
      <c r="B23" s="37">
        <f>IFERROR(INDEX([1]IC_br_energia!$B:$B,MATCH($A23,[1]IC_br_energia!$A:$A,0)),"")</f>
        <v>30.91</v>
      </c>
      <c r="C23" s="6">
        <f t="shared" si="1"/>
        <v>21.93293885601577</v>
      </c>
      <c r="D23" s="2">
        <f>INDEX(Meta!B:B,MATCH($A23,Meta!A:A,0))</f>
        <v>8</v>
      </c>
      <c r="E23" s="13">
        <v>0</v>
      </c>
      <c r="F23" s="2">
        <f t="shared" si="2"/>
        <v>21.93293885601577</v>
      </c>
      <c r="G23" s="34" t="str">
        <f>IFERROR(INDEX(BRL!$E:$E,MATCH('IC-Br Energia'!$A23,BRL!$A:$A,0)),"")</f>
        <v/>
      </c>
      <c r="H23" s="2" t="str">
        <f t="shared" si="3"/>
        <v/>
      </c>
    </row>
    <row r="24" spans="1:8" x14ac:dyDescent="0.25">
      <c r="A24" s="1">
        <f t="shared" si="0"/>
        <v>36404</v>
      </c>
      <c r="B24" s="37">
        <f>IFERROR(INDEX([1]IC_br_energia!$B:$B,MATCH($A24,[1]IC_br_energia!$A:$A,0)),"")</f>
        <v>32.159999999999997</v>
      </c>
      <c r="C24" s="6">
        <f t="shared" si="1"/>
        <v>19.376391982182618</v>
      </c>
      <c r="D24" s="2">
        <f>INDEX(Meta!B:B,MATCH($A24,Meta!A:A,0))</f>
        <v>8</v>
      </c>
      <c r="E24" s="13">
        <v>0</v>
      </c>
      <c r="F24" s="2">
        <f t="shared" si="2"/>
        <v>19.376391982182618</v>
      </c>
      <c r="G24" s="34" t="str">
        <f>IFERROR(INDEX(BRL!$E:$E,MATCH('IC-Br Energia'!$A24,BRL!$A:$A,0)),"")</f>
        <v/>
      </c>
      <c r="H24" s="2" t="str">
        <f t="shared" si="3"/>
        <v/>
      </c>
    </row>
    <row r="25" spans="1:8" x14ac:dyDescent="0.25">
      <c r="A25" s="1">
        <f t="shared" si="0"/>
        <v>36434</v>
      </c>
      <c r="B25" s="37">
        <f>IFERROR(INDEX([1]IC_br_energia!$B:$B,MATCH($A25,[1]IC_br_energia!$A:$A,0)),"")</f>
        <v>33.51</v>
      </c>
      <c r="C25" s="6">
        <f t="shared" si="1"/>
        <v>19.422665716322165</v>
      </c>
      <c r="D25" s="2">
        <f>INDEX(Meta!B:B,MATCH($A25,Meta!A:A,0))</f>
        <v>8</v>
      </c>
      <c r="E25" s="13">
        <v>0</v>
      </c>
      <c r="F25" s="2">
        <f t="shared" si="2"/>
        <v>19.422665716322165</v>
      </c>
      <c r="G25" s="34" t="str">
        <f>IFERROR(INDEX(BRL!$E:$E,MATCH('IC-Br Energia'!$A25,BRL!$A:$A,0)),"")</f>
        <v/>
      </c>
      <c r="H25" s="2" t="str">
        <f t="shared" si="3"/>
        <v/>
      </c>
    </row>
    <row r="26" spans="1:8" x14ac:dyDescent="0.25">
      <c r="A26" s="1">
        <f t="shared" si="0"/>
        <v>36465</v>
      </c>
      <c r="B26" s="37">
        <f>IFERROR(INDEX([1]IC_br_energia!$B:$B,MATCH($A26,[1]IC_br_energia!$A:$A,0)),"")</f>
        <v>32.450000000000003</v>
      </c>
      <c r="C26" s="6">
        <f t="shared" si="1"/>
        <v>4.9822064056939563</v>
      </c>
      <c r="D26" s="2">
        <f>INDEX(Meta!B:B,MATCH($A26,Meta!A:A,0))</f>
        <v>8</v>
      </c>
      <c r="E26" s="13">
        <v>0</v>
      </c>
      <c r="F26" s="2">
        <f t="shared" si="2"/>
        <v>4.9822064056939563</v>
      </c>
      <c r="G26" s="34" t="str">
        <f>IFERROR(INDEX(BRL!$E:$E,MATCH('IC-Br Energia'!$A26,BRL!$A:$A,0)),"")</f>
        <v/>
      </c>
      <c r="H26" s="2" t="str">
        <f t="shared" si="3"/>
        <v/>
      </c>
    </row>
    <row r="27" spans="1:8" x14ac:dyDescent="0.25">
      <c r="A27" s="1">
        <f t="shared" si="0"/>
        <v>36495</v>
      </c>
      <c r="B27" s="37">
        <f>IFERROR(INDEX([1]IC_br_energia!$B:$B,MATCH($A27,[1]IC_br_energia!$A:$A,0)),"")</f>
        <v>30.6</v>
      </c>
      <c r="C27" s="6">
        <f t="shared" si="1"/>
        <v>-4.8507462686567031</v>
      </c>
      <c r="D27" s="2">
        <f>INDEX(Meta!B:B,MATCH($A27,Meta!A:A,0))</f>
        <v>8</v>
      </c>
      <c r="E27" s="13">
        <v>0</v>
      </c>
      <c r="F27" s="2">
        <f t="shared" si="2"/>
        <v>-4.8507462686567031</v>
      </c>
      <c r="G27" s="34" t="str">
        <f>IFERROR(INDEX(BRL!$E:$E,MATCH('IC-Br Energia'!$A27,BRL!$A:$A,0)),"")</f>
        <v/>
      </c>
      <c r="H27" s="2" t="str">
        <f t="shared" si="3"/>
        <v/>
      </c>
    </row>
    <row r="28" spans="1:8" x14ac:dyDescent="0.25">
      <c r="A28" s="1">
        <f t="shared" si="0"/>
        <v>36526</v>
      </c>
      <c r="B28" s="37">
        <f>IFERROR(INDEX([1]IC_br_energia!$B:$B,MATCH($A28,[1]IC_br_energia!$A:$A,0)),"")</f>
        <v>29.87</v>
      </c>
      <c r="C28" s="6">
        <f t="shared" si="1"/>
        <v>-10.862429125634133</v>
      </c>
      <c r="D28" s="2">
        <f>INDEX(Meta!B:B,MATCH($A28,Meta!A:A,0))</f>
        <v>6</v>
      </c>
      <c r="E28" s="13">
        <v>0</v>
      </c>
      <c r="F28" s="2">
        <f t="shared" si="2"/>
        <v>-10.862429125634133</v>
      </c>
      <c r="G28" s="34" t="str">
        <f>IFERROR(INDEX(BRL!$E:$E,MATCH('IC-Br Energia'!$A28,BRL!$A:$A,0)),"")</f>
        <v/>
      </c>
      <c r="H28" s="2" t="str">
        <f t="shared" si="3"/>
        <v/>
      </c>
    </row>
    <row r="29" spans="1:8" x14ac:dyDescent="0.25">
      <c r="A29" s="1">
        <f t="shared" si="0"/>
        <v>36557</v>
      </c>
      <c r="B29" s="37">
        <f>IFERROR(INDEX([1]IC_br_energia!$B:$B,MATCH($A29,[1]IC_br_energia!$A:$A,0)),"")</f>
        <v>30.55</v>
      </c>
      <c r="C29" s="6">
        <f t="shared" si="1"/>
        <v>-5.8551617873651818</v>
      </c>
      <c r="D29" s="2">
        <f>INDEX(Meta!B:B,MATCH($A29,Meta!A:A,0))</f>
        <v>6</v>
      </c>
      <c r="E29" s="13">
        <v>0</v>
      </c>
      <c r="F29" s="2">
        <f t="shared" si="2"/>
        <v>-5.8551617873651818</v>
      </c>
      <c r="G29" s="34" t="str">
        <f>IFERROR(INDEX(BRL!$E:$E,MATCH('IC-Br Energia'!$A29,BRL!$A:$A,0)),"")</f>
        <v/>
      </c>
      <c r="H29" s="2" t="str">
        <f t="shared" si="3"/>
        <v/>
      </c>
    </row>
    <row r="30" spans="1:8" x14ac:dyDescent="0.25">
      <c r="A30" s="1">
        <f t="shared" si="0"/>
        <v>36586</v>
      </c>
      <c r="B30" s="37">
        <f>IFERROR(INDEX([1]IC_br_energia!$B:$B,MATCH($A30,[1]IC_br_energia!$A:$A,0)),"")</f>
        <v>30.74</v>
      </c>
      <c r="C30" s="6">
        <f t="shared" si="1"/>
        <v>0.45751633986927942</v>
      </c>
      <c r="D30" s="2">
        <f>INDEX(Meta!B:B,MATCH($A30,Meta!A:A,0))</f>
        <v>6</v>
      </c>
      <c r="E30" s="13">
        <v>0</v>
      </c>
      <c r="F30" s="2">
        <f t="shared" si="2"/>
        <v>0.45751633986927942</v>
      </c>
      <c r="G30" s="34" t="str">
        <f>IFERROR(INDEX(BRL!$E:$E,MATCH('IC-Br Energia'!$A30,BRL!$A:$A,0)),"")</f>
        <v/>
      </c>
      <c r="H30" s="2" t="str">
        <f t="shared" si="3"/>
        <v/>
      </c>
    </row>
    <row r="31" spans="1:8" x14ac:dyDescent="0.25">
      <c r="A31" s="1">
        <f t="shared" si="0"/>
        <v>36617</v>
      </c>
      <c r="B31" s="37">
        <f>IFERROR(INDEX([1]IC_br_energia!$B:$B,MATCH($A31,[1]IC_br_energia!$A:$A,0)),"")</f>
        <v>30.52</v>
      </c>
      <c r="C31" s="6">
        <f t="shared" si="1"/>
        <v>2.1760964178105136</v>
      </c>
      <c r="D31" s="2">
        <f>INDEX(Meta!B:B,MATCH($A31,Meta!A:A,0))</f>
        <v>6</v>
      </c>
      <c r="E31" s="13">
        <v>0</v>
      </c>
      <c r="F31" s="2">
        <f t="shared" si="2"/>
        <v>2.1760964178105136</v>
      </c>
      <c r="G31" s="34" t="str">
        <f>IFERROR(INDEX(BRL!$E:$E,MATCH('IC-Br Energia'!$A31,BRL!$A:$A,0)),"")</f>
        <v/>
      </c>
      <c r="H31" s="2" t="str">
        <f t="shared" si="3"/>
        <v/>
      </c>
    </row>
    <row r="32" spans="1:8" x14ac:dyDescent="0.25">
      <c r="A32" s="1">
        <f t="shared" si="0"/>
        <v>36647</v>
      </c>
      <c r="B32" s="37">
        <f>IFERROR(INDEX([1]IC_br_energia!$B:$B,MATCH($A32,[1]IC_br_energia!$A:$A,0)),"")</f>
        <v>34.119999999999997</v>
      </c>
      <c r="C32" s="6">
        <f t="shared" si="1"/>
        <v>11.685761047463172</v>
      </c>
      <c r="D32" s="2">
        <f>INDEX(Meta!B:B,MATCH($A32,Meta!A:A,0))</f>
        <v>6</v>
      </c>
      <c r="E32" s="13">
        <v>0</v>
      </c>
      <c r="F32" s="2">
        <f t="shared" si="2"/>
        <v>11.685761047463172</v>
      </c>
      <c r="G32" s="34" t="str">
        <f>IFERROR(INDEX(BRL!$E:$E,MATCH('IC-Br Energia'!$A32,BRL!$A:$A,0)),"")</f>
        <v/>
      </c>
      <c r="H32" s="2" t="str">
        <f t="shared" si="3"/>
        <v/>
      </c>
    </row>
    <row r="33" spans="1:8" x14ac:dyDescent="0.25">
      <c r="A33" s="1">
        <f t="shared" si="0"/>
        <v>36678</v>
      </c>
      <c r="B33" s="37">
        <f>IFERROR(INDEX([1]IC_br_energia!$B:$B,MATCH($A33,[1]IC_br_energia!$A:$A,0)),"")</f>
        <v>36.130000000000003</v>
      </c>
      <c r="C33" s="6">
        <f t="shared" si="1"/>
        <v>17.534157449577116</v>
      </c>
      <c r="D33" s="2">
        <f>INDEX(Meta!B:B,MATCH($A33,Meta!A:A,0))</f>
        <v>6</v>
      </c>
      <c r="E33" s="13">
        <v>0</v>
      </c>
      <c r="F33" s="2">
        <f t="shared" si="2"/>
        <v>17.534157449577116</v>
      </c>
      <c r="G33" s="34" t="str">
        <f>IFERROR(INDEX(BRL!$E:$E,MATCH('IC-Br Energia'!$A33,BRL!$A:$A,0)),"")</f>
        <v/>
      </c>
      <c r="H33" s="2" t="str">
        <f t="shared" si="3"/>
        <v/>
      </c>
    </row>
    <row r="34" spans="1:8" x14ac:dyDescent="0.25">
      <c r="A34" s="1">
        <f t="shared" si="0"/>
        <v>36708</v>
      </c>
      <c r="B34" s="37">
        <f>IFERROR(INDEX([1]IC_br_energia!$B:$B,MATCH($A34,[1]IC_br_energia!$A:$A,0)),"")</f>
        <v>35.51</v>
      </c>
      <c r="C34" s="6">
        <f t="shared" si="1"/>
        <v>16.349934469200523</v>
      </c>
      <c r="D34" s="2">
        <f>INDEX(Meta!B:B,MATCH($A34,Meta!A:A,0))</f>
        <v>6</v>
      </c>
      <c r="E34" s="13">
        <v>0</v>
      </c>
      <c r="F34" s="2">
        <f t="shared" si="2"/>
        <v>16.349934469200523</v>
      </c>
      <c r="G34" s="34" t="str">
        <f>IFERROR(INDEX(BRL!$E:$E,MATCH('IC-Br Energia'!$A34,BRL!$A:$A,0)),"")</f>
        <v/>
      </c>
      <c r="H34" s="2" t="str">
        <f t="shared" si="3"/>
        <v/>
      </c>
    </row>
    <row r="35" spans="1:8" x14ac:dyDescent="0.25">
      <c r="A35" s="1">
        <f t="shared" si="0"/>
        <v>36739</v>
      </c>
      <c r="B35" s="37">
        <f>IFERROR(INDEX([1]IC_br_energia!$B:$B,MATCH($A35,[1]IC_br_energia!$A:$A,0)),"")</f>
        <v>37.21</v>
      </c>
      <c r="C35" s="6">
        <f t="shared" si="1"/>
        <v>9.0562719812426806</v>
      </c>
      <c r="D35" s="2">
        <f>INDEX(Meta!B:B,MATCH($A35,Meta!A:A,0))</f>
        <v>6</v>
      </c>
      <c r="E35" s="13">
        <v>0</v>
      </c>
      <c r="F35" s="2">
        <f t="shared" si="2"/>
        <v>9.0562719812426806</v>
      </c>
      <c r="G35" s="34" t="str">
        <f>IFERROR(INDEX(BRL!$E:$E,MATCH('IC-Br Energia'!$A35,BRL!$A:$A,0)),"")</f>
        <v/>
      </c>
      <c r="H35" s="2" t="str">
        <f t="shared" si="3"/>
        <v/>
      </c>
    </row>
    <row r="36" spans="1:8" x14ac:dyDescent="0.25">
      <c r="A36" s="1">
        <f t="shared" si="0"/>
        <v>36770</v>
      </c>
      <c r="B36" s="37">
        <f>IFERROR(INDEX([1]IC_br_energia!$B:$B,MATCH($A36,[1]IC_br_energia!$A:$A,0)),"")</f>
        <v>40.57</v>
      </c>
      <c r="C36" s="6">
        <f t="shared" si="1"/>
        <v>12.288956545806794</v>
      </c>
      <c r="D36" s="2">
        <f>INDEX(Meta!B:B,MATCH($A36,Meta!A:A,0))</f>
        <v>6</v>
      </c>
      <c r="E36" s="13">
        <v>0</v>
      </c>
      <c r="F36" s="2">
        <f t="shared" si="2"/>
        <v>12.288956545806794</v>
      </c>
      <c r="G36" s="34" t="str">
        <f>IFERROR(INDEX(BRL!$E:$E,MATCH('IC-Br Energia'!$A36,BRL!$A:$A,0)),"")</f>
        <v/>
      </c>
      <c r="H36" s="2" t="str">
        <f t="shared" si="3"/>
        <v/>
      </c>
    </row>
    <row r="37" spans="1:8" x14ac:dyDescent="0.25">
      <c r="A37" s="1">
        <f t="shared" si="0"/>
        <v>36800</v>
      </c>
      <c r="B37" s="37">
        <f>IFERROR(INDEX([1]IC_br_energia!$B:$B,MATCH($A37,[1]IC_br_energia!$A:$A,0)),"")</f>
        <v>41.96</v>
      </c>
      <c r="C37" s="6">
        <f t="shared" si="1"/>
        <v>18.163897493663761</v>
      </c>
      <c r="D37" s="2">
        <f>INDEX(Meta!B:B,MATCH($A37,Meta!A:A,0))</f>
        <v>6</v>
      </c>
      <c r="E37" s="13">
        <v>0</v>
      </c>
      <c r="F37" s="2">
        <f t="shared" si="2"/>
        <v>18.163897493663761</v>
      </c>
      <c r="G37" s="34" t="str">
        <f>IFERROR(INDEX(BRL!$E:$E,MATCH('IC-Br Energia'!$A37,BRL!$A:$A,0)),"")</f>
        <v/>
      </c>
      <c r="H37" s="2" t="str">
        <f t="shared" si="3"/>
        <v/>
      </c>
    </row>
    <row r="38" spans="1:8" x14ac:dyDescent="0.25">
      <c r="A38" s="1">
        <f t="shared" si="0"/>
        <v>36831</v>
      </c>
      <c r="B38" s="37">
        <f>IFERROR(INDEX([1]IC_br_energia!$B:$B,MATCH($A38,[1]IC_br_energia!$A:$A,0)),"")</f>
        <v>45.32</v>
      </c>
      <c r="C38" s="6">
        <f t="shared" si="1"/>
        <v>21.795216339693635</v>
      </c>
      <c r="D38" s="2">
        <f>INDEX(Meta!B:B,MATCH($A38,Meta!A:A,0))</f>
        <v>6</v>
      </c>
      <c r="E38" s="13">
        <v>0</v>
      </c>
      <c r="F38" s="2">
        <f t="shared" si="2"/>
        <v>21.795216339693635</v>
      </c>
      <c r="G38" s="34" t="str">
        <f>IFERROR(INDEX(BRL!$E:$E,MATCH('IC-Br Energia'!$A38,BRL!$A:$A,0)),"")</f>
        <v/>
      </c>
      <c r="H38" s="2" t="str">
        <f t="shared" si="3"/>
        <v/>
      </c>
    </row>
    <row r="39" spans="1:8" x14ac:dyDescent="0.25">
      <c r="A39" s="1">
        <f t="shared" si="0"/>
        <v>36861</v>
      </c>
      <c r="B39" s="37">
        <f>IFERROR(INDEX([1]IC_br_energia!$B:$B,MATCH($A39,[1]IC_br_energia!$A:$A,0)),"")</f>
        <v>49.42</v>
      </c>
      <c r="C39" s="6">
        <f t="shared" si="1"/>
        <v>21.814148385506527</v>
      </c>
      <c r="D39" s="2">
        <f>INDEX(Meta!B:B,MATCH($A39,Meta!A:A,0))</f>
        <v>6</v>
      </c>
      <c r="E39" s="13">
        <v>0</v>
      </c>
      <c r="F39" s="2">
        <f t="shared" si="2"/>
        <v>21.814148385506527</v>
      </c>
      <c r="G39" s="34" t="str">
        <f>IFERROR(INDEX(BRL!$E:$E,MATCH('IC-Br Energia'!$A39,BRL!$A:$A,0)),"")</f>
        <v/>
      </c>
      <c r="H39" s="2" t="str">
        <f t="shared" si="3"/>
        <v/>
      </c>
    </row>
    <row r="40" spans="1:8" x14ac:dyDescent="0.25">
      <c r="A40" s="1">
        <f t="shared" si="0"/>
        <v>36892</v>
      </c>
      <c r="B40" s="37">
        <f>IFERROR(INDEX([1]IC_br_energia!$B:$B,MATCH($A40,[1]IC_br_energia!$A:$A,0)),"")</f>
        <v>47.13</v>
      </c>
      <c r="C40" s="6">
        <f t="shared" si="1"/>
        <v>12.321258341277419</v>
      </c>
      <c r="D40" s="2">
        <f>INDEX(Meta!B:B,MATCH($A40,Meta!A:A,0))</f>
        <v>4</v>
      </c>
      <c r="E40" s="13">
        <v>0</v>
      </c>
      <c r="F40" s="2">
        <f t="shared" si="2"/>
        <v>12.321258341277419</v>
      </c>
      <c r="G40" s="34" t="str">
        <f>IFERROR(INDEX(BRL!$E:$E,MATCH('IC-Br Energia'!$A40,BRL!$A:$A,0)),"")</f>
        <v/>
      </c>
      <c r="H40" s="2" t="str">
        <f t="shared" si="3"/>
        <v/>
      </c>
    </row>
    <row r="41" spans="1:8" x14ac:dyDescent="0.25">
      <c r="A41" s="1">
        <f t="shared" si="0"/>
        <v>36923</v>
      </c>
      <c r="B41" s="37">
        <f>IFERROR(INDEX([1]IC_br_energia!$B:$B,MATCH($A41,[1]IC_br_energia!$A:$A,0)),"")</f>
        <v>45.45</v>
      </c>
      <c r="C41" s="6">
        <f t="shared" si="1"/>
        <v>0.28684907325684517</v>
      </c>
      <c r="D41" s="2">
        <f>INDEX(Meta!B:B,MATCH($A41,Meta!A:A,0))</f>
        <v>4</v>
      </c>
      <c r="E41" s="13">
        <v>0</v>
      </c>
      <c r="F41" s="2">
        <f t="shared" si="2"/>
        <v>0.28684907325684517</v>
      </c>
      <c r="G41" s="34" t="str">
        <f>IFERROR(INDEX(BRL!$E:$E,MATCH('IC-Br Energia'!$A41,BRL!$A:$A,0)),"")</f>
        <v/>
      </c>
      <c r="H41" s="2" t="str">
        <f t="shared" si="3"/>
        <v/>
      </c>
    </row>
    <row r="42" spans="1:8" x14ac:dyDescent="0.25">
      <c r="A42" s="1">
        <f t="shared" si="0"/>
        <v>36951</v>
      </c>
      <c r="B42" s="37">
        <f>IFERROR(INDEX([1]IC_br_energia!$B:$B,MATCH($A42,[1]IC_br_energia!$A:$A,0)),"")</f>
        <v>46.77</v>
      </c>
      <c r="C42" s="6">
        <f t="shared" si="1"/>
        <v>-5.3622015378389287</v>
      </c>
      <c r="D42" s="2">
        <f>INDEX(Meta!B:B,MATCH($A42,Meta!A:A,0))</f>
        <v>4</v>
      </c>
      <c r="E42" s="13">
        <v>0</v>
      </c>
      <c r="F42" s="2">
        <f t="shared" si="2"/>
        <v>-5.3622015378389287</v>
      </c>
      <c r="G42" s="34" t="str">
        <f>IFERROR(INDEX(BRL!$E:$E,MATCH('IC-Br Energia'!$A42,BRL!$A:$A,0)),"")</f>
        <v/>
      </c>
      <c r="H42" s="2" t="str">
        <f t="shared" si="3"/>
        <v/>
      </c>
    </row>
    <row r="43" spans="1:8" x14ac:dyDescent="0.25">
      <c r="A43" s="1">
        <f t="shared" si="0"/>
        <v>36982</v>
      </c>
      <c r="B43" s="37">
        <f>IFERROR(INDEX([1]IC_br_energia!$B:$B,MATCH($A43,[1]IC_br_energia!$A:$A,0)),"")</f>
        <v>49.77</v>
      </c>
      <c r="C43" s="6">
        <f t="shared" si="1"/>
        <v>5.601527689369834</v>
      </c>
      <c r="D43" s="2">
        <f>INDEX(Meta!B:B,MATCH($A43,Meta!A:A,0))</f>
        <v>4</v>
      </c>
      <c r="E43" s="13">
        <v>0</v>
      </c>
      <c r="F43" s="2">
        <f t="shared" si="2"/>
        <v>5.601527689369834</v>
      </c>
      <c r="G43" s="34" t="str">
        <f>IFERROR(INDEX(BRL!$E:$E,MATCH('IC-Br Energia'!$A43,BRL!$A:$A,0)),"")</f>
        <v/>
      </c>
      <c r="H43" s="2" t="str">
        <f t="shared" si="3"/>
        <v/>
      </c>
    </row>
    <row r="44" spans="1:8" x14ac:dyDescent="0.25">
      <c r="A44" s="1">
        <f t="shared" si="0"/>
        <v>37012</v>
      </c>
      <c r="B44" s="37">
        <f>IFERROR(INDEX([1]IC_br_energia!$B:$B,MATCH($A44,[1]IC_br_energia!$A:$A,0)),"")</f>
        <v>49.99</v>
      </c>
      <c r="C44" s="6">
        <f t="shared" si="1"/>
        <v>9.9889988998899781</v>
      </c>
      <c r="D44" s="2">
        <f>INDEX(Meta!B:B,MATCH($A44,Meta!A:A,0))</f>
        <v>4</v>
      </c>
      <c r="E44" s="13">
        <v>0</v>
      </c>
      <c r="F44" s="2">
        <f t="shared" si="2"/>
        <v>9.9889988998899781</v>
      </c>
      <c r="G44" s="34" t="str">
        <f>IFERROR(INDEX(BRL!$E:$E,MATCH('IC-Br Energia'!$A44,BRL!$A:$A,0)),"")</f>
        <v/>
      </c>
      <c r="H44" s="2" t="str">
        <f t="shared" si="3"/>
        <v/>
      </c>
    </row>
    <row r="45" spans="1:8" x14ac:dyDescent="0.25">
      <c r="A45" s="1">
        <f t="shared" si="0"/>
        <v>37043</v>
      </c>
      <c r="B45" s="37">
        <f>IFERROR(INDEX([1]IC_br_energia!$B:$B,MATCH($A45,[1]IC_br_energia!$A:$A,0)),"")</f>
        <v>50.47</v>
      </c>
      <c r="C45" s="6">
        <f t="shared" si="1"/>
        <v>7.9110540945050101</v>
      </c>
      <c r="D45" s="2">
        <f>INDEX(Meta!B:B,MATCH($A45,Meta!A:A,0))</f>
        <v>4</v>
      </c>
      <c r="E45" s="13">
        <v>0</v>
      </c>
      <c r="F45" s="2">
        <f t="shared" si="2"/>
        <v>7.9110540945050101</v>
      </c>
      <c r="G45" s="34" t="str">
        <f>IFERROR(INDEX(BRL!$E:$E,MATCH('IC-Br Energia'!$A45,BRL!$A:$A,0)),"")</f>
        <v/>
      </c>
      <c r="H45" s="2" t="str">
        <f t="shared" si="3"/>
        <v/>
      </c>
    </row>
    <row r="46" spans="1:8" x14ac:dyDescent="0.25">
      <c r="A46" s="1">
        <f t="shared" si="0"/>
        <v>37073</v>
      </c>
      <c r="B46" s="37">
        <f>IFERROR(INDEX([1]IC_br_energia!$B:$B,MATCH($A46,[1]IC_br_energia!$A:$A,0)),"")</f>
        <v>49.33</v>
      </c>
      <c r="C46" s="6">
        <f t="shared" si="1"/>
        <v>-0.88406670685152733</v>
      </c>
      <c r="D46" s="2">
        <f>INDEX(Meta!B:B,MATCH($A46,Meta!A:A,0))</f>
        <v>4</v>
      </c>
      <c r="E46" s="13">
        <v>0</v>
      </c>
      <c r="F46" s="2">
        <f t="shared" si="2"/>
        <v>-0.88406670685152733</v>
      </c>
      <c r="G46" s="34" t="str">
        <f>IFERROR(INDEX(BRL!$E:$E,MATCH('IC-Br Energia'!$A46,BRL!$A:$A,0)),"")</f>
        <v/>
      </c>
      <c r="H46" s="2" t="str">
        <f t="shared" si="3"/>
        <v/>
      </c>
    </row>
    <row r="47" spans="1:8" x14ac:dyDescent="0.25">
      <c r="A47" s="1">
        <f t="shared" si="0"/>
        <v>37104</v>
      </c>
      <c r="B47" s="37">
        <f>IFERROR(INDEX([1]IC_br_energia!$B:$B,MATCH($A47,[1]IC_br_energia!$A:$A,0)),"")</f>
        <v>53.41</v>
      </c>
      <c r="C47" s="6">
        <f t="shared" si="1"/>
        <v>6.8413682736547132</v>
      </c>
      <c r="D47" s="2">
        <f>INDEX(Meta!B:B,MATCH($A47,Meta!A:A,0))</f>
        <v>4</v>
      </c>
      <c r="E47" s="13">
        <v>0</v>
      </c>
      <c r="F47" s="2">
        <f t="shared" si="2"/>
        <v>6.8413682736547132</v>
      </c>
      <c r="G47" s="34" t="str">
        <f>IFERROR(INDEX(BRL!$E:$E,MATCH('IC-Br Energia'!$A47,BRL!$A:$A,0)),"")</f>
        <v/>
      </c>
      <c r="H47" s="2" t="str">
        <f t="shared" si="3"/>
        <v/>
      </c>
    </row>
    <row r="48" spans="1:8" x14ac:dyDescent="0.25">
      <c r="A48" s="1">
        <f t="shared" si="0"/>
        <v>37135</v>
      </c>
      <c r="B48" s="37">
        <f>IFERROR(INDEX([1]IC_br_energia!$B:$B,MATCH($A48,[1]IC_br_energia!$A:$A,0)),"")</f>
        <v>48.18</v>
      </c>
      <c r="C48" s="6">
        <f t="shared" si="1"/>
        <v>-4.5373489201505857</v>
      </c>
      <c r="D48" s="2">
        <f>INDEX(Meta!B:B,MATCH($A48,Meta!A:A,0))</f>
        <v>4</v>
      </c>
      <c r="E48" s="13">
        <v>0</v>
      </c>
      <c r="F48" s="2">
        <f t="shared" si="2"/>
        <v>-4.5373489201505857</v>
      </c>
      <c r="G48" s="34" t="str">
        <f>IFERROR(INDEX(BRL!$E:$E,MATCH('IC-Br Energia'!$A48,BRL!$A:$A,0)),"")</f>
        <v/>
      </c>
      <c r="H48" s="2" t="str">
        <f t="shared" si="3"/>
        <v/>
      </c>
    </row>
    <row r="49" spans="1:8" x14ac:dyDescent="0.25">
      <c r="A49" s="1">
        <f t="shared" si="0"/>
        <v>37165</v>
      </c>
      <c r="B49" s="37">
        <f>IFERROR(INDEX([1]IC_br_energia!$B:$B,MATCH($A49,[1]IC_br_energia!$A:$A,0)),"")</f>
        <v>46.94</v>
      </c>
      <c r="C49" s="6">
        <f t="shared" si="1"/>
        <v>-4.8449219541860984</v>
      </c>
      <c r="D49" s="2">
        <f>INDEX(Meta!B:B,MATCH($A49,Meta!A:A,0))</f>
        <v>4</v>
      </c>
      <c r="E49" s="13">
        <v>0</v>
      </c>
      <c r="F49" s="2">
        <f t="shared" si="2"/>
        <v>-4.8449219541860984</v>
      </c>
      <c r="G49" s="34" t="str">
        <f>IFERROR(INDEX(BRL!$E:$E,MATCH('IC-Br Energia'!$A49,BRL!$A:$A,0)),"")</f>
        <v/>
      </c>
      <c r="H49" s="2" t="str">
        <f t="shared" si="3"/>
        <v/>
      </c>
    </row>
    <row r="50" spans="1:8" x14ac:dyDescent="0.25">
      <c r="A50" s="1">
        <f t="shared" si="0"/>
        <v>37196</v>
      </c>
      <c r="B50" s="37">
        <f>IFERROR(INDEX([1]IC_br_energia!$B:$B,MATCH($A50,[1]IC_br_energia!$A:$A,0)),"")</f>
        <v>40.25</v>
      </c>
      <c r="C50" s="6">
        <f t="shared" si="1"/>
        <v>-24.639580602883349</v>
      </c>
      <c r="D50" s="2">
        <f>INDEX(Meta!B:B,MATCH($A50,Meta!A:A,0))</f>
        <v>4</v>
      </c>
      <c r="E50" s="13">
        <v>0</v>
      </c>
      <c r="F50" s="2">
        <f t="shared" si="2"/>
        <v>-24.639580602883349</v>
      </c>
      <c r="G50" s="34" t="str">
        <f>IFERROR(INDEX(BRL!$E:$E,MATCH('IC-Br Energia'!$A50,BRL!$A:$A,0)),"")</f>
        <v/>
      </c>
      <c r="H50" s="2" t="str">
        <f t="shared" si="3"/>
        <v/>
      </c>
    </row>
    <row r="51" spans="1:8" x14ac:dyDescent="0.25">
      <c r="A51" s="1">
        <f t="shared" si="0"/>
        <v>37226</v>
      </c>
      <c r="B51" s="37">
        <f>IFERROR(INDEX([1]IC_br_energia!$B:$B,MATCH($A51,[1]IC_br_energia!$A:$A,0)),"")</f>
        <v>35.26</v>
      </c>
      <c r="C51" s="6">
        <f t="shared" si="1"/>
        <v>-26.816106268161064</v>
      </c>
      <c r="D51" s="2">
        <f>INDEX(Meta!B:B,MATCH($A51,Meta!A:A,0))</f>
        <v>4</v>
      </c>
      <c r="E51" s="13">
        <v>0</v>
      </c>
      <c r="F51" s="2">
        <f t="shared" si="2"/>
        <v>-26.816106268161064</v>
      </c>
      <c r="G51" s="34" t="str">
        <f>IFERROR(INDEX(BRL!$E:$E,MATCH('IC-Br Energia'!$A51,BRL!$A:$A,0)),"")</f>
        <v/>
      </c>
      <c r="H51" s="2" t="str">
        <f t="shared" si="3"/>
        <v/>
      </c>
    </row>
    <row r="52" spans="1:8" x14ac:dyDescent="0.25">
      <c r="A52" s="1">
        <f t="shared" si="0"/>
        <v>37257</v>
      </c>
      <c r="B52" s="37">
        <f>IFERROR(INDEX([1]IC_br_energia!$B:$B,MATCH($A52,[1]IC_br_energia!$A:$A,0)),"")</f>
        <v>34.15</v>
      </c>
      <c r="C52" s="6">
        <f t="shared" si="1"/>
        <v>-27.247550063911376</v>
      </c>
      <c r="D52" s="2">
        <f>INDEX(Meta!B:B,MATCH($A52,Meta!A:A,0))</f>
        <v>3.5</v>
      </c>
      <c r="E52" s="13">
        <v>0</v>
      </c>
      <c r="F52" s="2">
        <f t="shared" si="2"/>
        <v>-27.247550063911376</v>
      </c>
      <c r="G52" s="34" t="str">
        <f>IFERROR(INDEX(BRL!$E:$E,MATCH('IC-Br Energia'!$A52,BRL!$A:$A,0)),"")</f>
        <v/>
      </c>
      <c r="H52" s="2" t="str">
        <f t="shared" si="3"/>
        <v/>
      </c>
    </row>
    <row r="53" spans="1:8" x14ac:dyDescent="0.25">
      <c r="A53" s="1">
        <f t="shared" si="0"/>
        <v>37288</v>
      </c>
      <c r="B53" s="37">
        <f>IFERROR(INDEX([1]IC_br_energia!$B:$B,MATCH($A53,[1]IC_br_energia!$A:$A,0)),"")</f>
        <v>33.19</v>
      </c>
      <c r="C53" s="6">
        <f t="shared" si="1"/>
        <v>-17.540372670807457</v>
      </c>
      <c r="D53" s="2">
        <f>INDEX(Meta!B:B,MATCH($A53,Meta!A:A,0))</f>
        <v>3.5</v>
      </c>
      <c r="E53" s="13">
        <v>0</v>
      </c>
      <c r="F53" s="2">
        <f t="shared" si="2"/>
        <v>-17.540372670807457</v>
      </c>
      <c r="G53" s="34" t="str">
        <f>IFERROR(INDEX(BRL!$E:$E,MATCH('IC-Br Energia'!$A53,BRL!$A:$A,0)),"")</f>
        <v/>
      </c>
      <c r="H53" s="2" t="str">
        <f t="shared" si="3"/>
        <v/>
      </c>
    </row>
    <row r="54" spans="1:8" x14ac:dyDescent="0.25">
      <c r="A54" s="1">
        <f t="shared" si="0"/>
        <v>37316</v>
      </c>
      <c r="B54" s="37">
        <f>IFERROR(INDEX([1]IC_br_energia!$B:$B,MATCH($A54,[1]IC_br_energia!$A:$A,0)),"")</f>
        <v>35.93</v>
      </c>
      <c r="C54" s="6">
        <f t="shared" si="1"/>
        <v>1.9001701644923541</v>
      </c>
      <c r="D54" s="2">
        <f>INDEX(Meta!B:B,MATCH($A54,Meta!A:A,0))</f>
        <v>3.5</v>
      </c>
      <c r="E54" s="13">
        <v>0</v>
      </c>
      <c r="F54" s="2">
        <f t="shared" si="2"/>
        <v>1.9001701644923541</v>
      </c>
      <c r="G54" s="34" t="str">
        <f>IFERROR(INDEX(BRL!$E:$E,MATCH('IC-Br Energia'!$A54,BRL!$A:$A,0)),"")</f>
        <v/>
      </c>
      <c r="H54" s="2" t="str">
        <f t="shared" si="3"/>
        <v/>
      </c>
    </row>
    <row r="55" spans="1:8" x14ac:dyDescent="0.25">
      <c r="A55" s="1">
        <f t="shared" si="0"/>
        <v>37347</v>
      </c>
      <c r="B55" s="37">
        <f>IFERROR(INDEX([1]IC_br_energia!$B:$B,MATCH($A55,[1]IC_br_energia!$A:$A,0)),"")</f>
        <v>37.97</v>
      </c>
      <c r="C55" s="6">
        <f t="shared" si="1"/>
        <v>11.18594436310396</v>
      </c>
      <c r="D55" s="2">
        <f>INDEX(Meta!B:B,MATCH($A55,Meta!A:A,0))</f>
        <v>3.5</v>
      </c>
      <c r="E55" s="13">
        <v>0</v>
      </c>
      <c r="F55" s="2">
        <f t="shared" si="2"/>
        <v>11.18594436310396</v>
      </c>
      <c r="G55" s="34" t="str">
        <f>IFERROR(INDEX(BRL!$E:$E,MATCH('IC-Br Energia'!$A55,BRL!$A:$A,0)),"")</f>
        <v/>
      </c>
      <c r="H55" s="2" t="str">
        <f t="shared" si="3"/>
        <v/>
      </c>
    </row>
    <row r="56" spans="1:8" x14ac:dyDescent="0.25">
      <c r="A56" s="1">
        <f t="shared" si="0"/>
        <v>37377</v>
      </c>
      <c r="B56" s="37">
        <f>IFERROR(INDEX([1]IC_br_energia!$B:$B,MATCH($A56,[1]IC_br_energia!$A:$A,0)),"")</f>
        <v>41.21</v>
      </c>
      <c r="C56" s="6">
        <f t="shared" si="1"/>
        <v>24.163904790599599</v>
      </c>
      <c r="D56" s="2">
        <f>INDEX(Meta!B:B,MATCH($A56,Meta!A:A,0))</f>
        <v>3.5</v>
      </c>
      <c r="E56" s="13">
        <v>0</v>
      </c>
      <c r="F56" s="2">
        <f t="shared" si="2"/>
        <v>24.163904790599599</v>
      </c>
      <c r="G56" s="34" t="str">
        <f>IFERROR(INDEX(BRL!$E:$E,MATCH('IC-Br Energia'!$A56,BRL!$A:$A,0)),"")</f>
        <v/>
      </c>
      <c r="H56" s="2" t="str">
        <f t="shared" si="3"/>
        <v/>
      </c>
    </row>
    <row r="57" spans="1:8" x14ac:dyDescent="0.25">
      <c r="A57" s="1">
        <f t="shared" si="0"/>
        <v>37408</v>
      </c>
      <c r="B57" s="37">
        <f>IFERROR(INDEX([1]IC_br_energia!$B:$B,MATCH($A57,[1]IC_br_energia!$A:$A,0)),"")</f>
        <v>44.26</v>
      </c>
      <c r="C57" s="6">
        <f t="shared" si="1"/>
        <v>23.183968828277202</v>
      </c>
      <c r="D57" s="2">
        <f>INDEX(Meta!B:B,MATCH($A57,Meta!A:A,0))</f>
        <v>3.5</v>
      </c>
      <c r="E57" s="13">
        <v>0</v>
      </c>
      <c r="F57" s="2">
        <f t="shared" si="2"/>
        <v>23.183968828277202</v>
      </c>
      <c r="G57" s="34" t="str">
        <f>IFERROR(INDEX(BRL!$E:$E,MATCH('IC-Br Energia'!$A57,BRL!$A:$A,0)),"")</f>
        <v/>
      </c>
      <c r="H57" s="2" t="str">
        <f t="shared" si="3"/>
        <v/>
      </c>
    </row>
    <row r="58" spans="1:8" x14ac:dyDescent="0.25">
      <c r="A58" s="1">
        <f t="shared" si="0"/>
        <v>37438</v>
      </c>
      <c r="B58" s="37">
        <f>IFERROR(INDEX([1]IC_br_energia!$B:$B,MATCH($A58,[1]IC_br_energia!$A:$A,0)),"")</f>
        <v>48.42</v>
      </c>
      <c r="C58" s="6">
        <f t="shared" si="1"/>
        <v>27.521727679747187</v>
      </c>
      <c r="D58" s="2">
        <f>INDEX(Meta!B:B,MATCH($A58,Meta!A:A,0))</f>
        <v>3.5</v>
      </c>
      <c r="E58" s="13">
        <v>0</v>
      </c>
      <c r="F58" s="2">
        <f t="shared" si="2"/>
        <v>27.521727679747187</v>
      </c>
      <c r="G58" s="34" t="str">
        <f>IFERROR(INDEX(BRL!$E:$E,MATCH('IC-Br Energia'!$A58,BRL!$A:$A,0)),"")</f>
        <v/>
      </c>
      <c r="H58" s="2" t="str">
        <f t="shared" si="3"/>
        <v/>
      </c>
    </row>
    <row r="59" spans="1:8" x14ac:dyDescent="0.25">
      <c r="A59" s="1">
        <f t="shared" si="0"/>
        <v>37469</v>
      </c>
      <c r="B59" s="37">
        <f>IFERROR(INDEX([1]IC_br_energia!$B:$B,MATCH($A59,[1]IC_br_energia!$A:$A,0)),"")</f>
        <v>53.5</v>
      </c>
      <c r="C59" s="6">
        <f t="shared" si="1"/>
        <v>29.822858529483142</v>
      </c>
      <c r="D59" s="2">
        <f>INDEX(Meta!B:B,MATCH($A59,Meta!A:A,0))</f>
        <v>3.5</v>
      </c>
      <c r="E59" s="13">
        <v>0</v>
      </c>
      <c r="F59" s="2">
        <f t="shared" si="2"/>
        <v>29.822858529483142</v>
      </c>
      <c r="G59" s="34" t="str">
        <f>IFERROR(INDEX(BRL!$E:$E,MATCH('IC-Br Energia'!$A59,BRL!$A:$A,0)),"")</f>
        <v/>
      </c>
      <c r="H59" s="2" t="str">
        <f t="shared" si="3"/>
        <v/>
      </c>
    </row>
    <row r="60" spans="1:8" x14ac:dyDescent="0.25">
      <c r="A60" s="1">
        <f t="shared" si="0"/>
        <v>37500</v>
      </c>
      <c r="B60" s="37">
        <f>IFERROR(INDEX([1]IC_br_energia!$B:$B,MATCH($A60,[1]IC_br_energia!$A:$A,0)),"")</f>
        <v>60.65</v>
      </c>
      <c r="C60" s="6">
        <f t="shared" si="1"/>
        <v>37.031179394487125</v>
      </c>
      <c r="D60" s="2">
        <f>INDEX(Meta!B:B,MATCH($A60,Meta!A:A,0))</f>
        <v>3.5</v>
      </c>
      <c r="E60" s="13">
        <v>0</v>
      </c>
      <c r="F60" s="2">
        <f t="shared" si="2"/>
        <v>37.031179394487125</v>
      </c>
      <c r="G60" s="34" t="str">
        <f>IFERROR(INDEX(BRL!$E:$E,MATCH('IC-Br Energia'!$A60,BRL!$A:$A,0)),"")</f>
        <v/>
      </c>
      <c r="H60" s="2" t="str">
        <f t="shared" si="3"/>
        <v/>
      </c>
    </row>
    <row r="61" spans="1:8" x14ac:dyDescent="0.25">
      <c r="A61" s="1">
        <f t="shared" si="0"/>
        <v>37530</v>
      </c>
      <c r="B61" s="37">
        <f>IFERROR(INDEX([1]IC_br_energia!$B:$B,MATCH($A61,[1]IC_br_energia!$A:$A,0)),"")</f>
        <v>68.959999999999994</v>
      </c>
      <c r="C61" s="6">
        <f t="shared" si="1"/>
        <v>42.420487401900033</v>
      </c>
      <c r="D61" s="2">
        <f>INDEX(Meta!B:B,MATCH($A61,Meta!A:A,0))</f>
        <v>3.5</v>
      </c>
      <c r="E61" s="13">
        <v>0</v>
      </c>
      <c r="F61" s="2">
        <f t="shared" si="2"/>
        <v>42.420487401900033</v>
      </c>
      <c r="G61" s="34" t="str">
        <f>IFERROR(INDEX(BRL!$E:$E,MATCH('IC-Br Energia'!$A61,BRL!$A:$A,0)),"")</f>
        <v/>
      </c>
      <c r="H61" s="2" t="str">
        <f t="shared" si="3"/>
        <v/>
      </c>
    </row>
    <row r="62" spans="1:8" x14ac:dyDescent="0.25">
      <c r="A62" s="1">
        <f t="shared" si="0"/>
        <v>37561</v>
      </c>
      <c r="B62" s="37">
        <f>IFERROR(INDEX([1]IC_br_energia!$B:$B,MATCH($A62,[1]IC_br_energia!$A:$A,0)),"")</f>
        <v>61.62</v>
      </c>
      <c r="C62" s="6">
        <f t="shared" si="1"/>
        <v>15.177570093457948</v>
      </c>
      <c r="D62" s="2">
        <f>INDEX(Meta!B:B,MATCH($A62,Meta!A:A,0))</f>
        <v>3.5</v>
      </c>
      <c r="E62" s="13">
        <v>0</v>
      </c>
      <c r="F62" s="2">
        <f t="shared" si="2"/>
        <v>15.177570093457948</v>
      </c>
      <c r="G62" s="34" t="str">
        <f>IFERROR(INDEX(BRL!$E:$E,MATCH('IC-Br Energia'!$A62,BRL!$A:$A,0)),"")</f>
        <v/>
      </c>
      <c r="H62" s="2" t="str">
        <f t="shared" si="3"/>
        <v/>
      </c>
    </row>
    <row r="63" spans="1:8" x14ac:dyDescent="0.25">
      <c r="A63" s="1">
        <f t="shared" si="0"/>
        <v>37591</v>
      </c>
      <c r="B63" s="37">
        <f>IFERROR(INDEX([1]IC_br_energia!$B:$B,MATCH($A63,[1]IC_br_energia!$A:$A,0)),"")</f>
        <v>69.98</v>
      </c>
      <c r="C63" s="6">
        <f t="shared" si="1"/>
        <v>15.383347073371812</v>
      </c>
      <c r="D63" s="2">
        <f>INDEX(Meta!B:B,MATCH($A63,Meta!A:A,0))</f>
        <v>3.5</v>
      </c>
      <c r="E63" s="13">
        <v>0</v>
      </c>
      <c r="F63" s="2">
        <f t="shared" si="2"/>
        <v>15.383347073371812</v>
      </c>
      <c r="G63" s="34" t="str">
        <f>IFERROR(INDEX(BRL!$E:$E,MATCH('IC-Br Energia'!$A63,BRL!$A:$A,0)),"")</f>
        <v/>
      </c>
      <c r="H63" s="2" t="str">
        <f t="shared" si="3"/>
        <v/>
      </c>
    </row>
    <row r="64" spans="1:8" x14ac:dyDescent="0.25">
      <c r="A64" s="1">
        <f t="shared" si="0"/>
        <v>37622</v>
      </c>
      <c r="B64" s="37">
        <f>IFERROR(INDEX([1]IC_br_energia!$B:$B,MATCH($A64,[1]IC_br_energia!$A:$A,0)),"")</f>
        <v>70.78</v>
      </c>
      <c r="C64" s="6">
        <f t="shared" si="1"/>
        <v>2.6392111368909621</v>
      </c>
      <c r="D64" s="2">
        <f>INDEX(Meta!B:B,MATCH($A64,Meta!A:A,0))</f>
        <v>4</v>
      </c>
      <c r="E64" s="13">
        <v>0</v>
      </c>
      <c r="F64" s="2">
        <f t="shared" si="2"/>
        <v>2.6392111368909621</v>
      </c>
      <c r="G64" s="34" t="str">
        <f>IFERROR(INDEX(BRL!$E:$E,MATCH('IC-Br Energia'!$A64,BRL!$A:$A,0)),"")</f>
        <v/>
      </c>
      <c r="H64" s="2" t="str">
        <f t="shared" si="3"/>
        <v/>
      </c>
    </row>
    <row r="65" spans="1:8" x14ac:dyDescent="0.25">
      <c r="A65" s="1">
        <f t="shared" si="0"/>
        <v>37653</v>
      </c>
      <c r="B65" s="37">
        <f>IFERROR(INDEX([1]IC_br_energia!$B:$B,MATCH($A65,[1]IC_br_energia!$A:$A,0)),"")</f>
        <v>78.87</v>
      </c>
      <c r="C65" s="6">
        <f t="shared" si="1"/>
        <v>27.994157740993188</v>
      </c>
      <c r="D65" s="2">
        <f>INDEX(Meta!B:B,MATCH($A65,Meta!A:A,0))</f>
        <v>4</v>
      </c>
      <c r="E65" s="13">
        <v>0</v>
      </c>
      <c r="F65" s="2">
        <f t="shared" si="2"/>
        <v>27.994157740993188</v>
      </c>
      <c r="G65" s="34" t="str">
        <f>IFERROR(INDEX(BRL!$E:$E,MATCH('IC-Br Energia'!$A65,BRL!$A:$A,0)),"")</f>
        <v/>
      </c>
      <c r="H65" s="2" t="str">
        <f t="shared" si="3"/>
        <v/>
      </c>
    </row>
    <row r="66" spans="1:8" x14ac:dyDescent="0.25">
      <c r="A66" s="1">
        <f t="shared" si="0"/>
        <v>37681</v>
      </c>
      <c r="B66" s="37">
        <f>IFERROR(INDEX([1]IC_br_energia!$B:$B,MATCH($A66,[1]IC_br_energia!$A:$A,0)),"")</f>
        <v>73.63</v>
      </c>
      <c r="C66" s="6">
        <f t="shared" si="1"/>
        <v>5.2157759359817035</v>
      </c>
      <c r="D66" s="2">
        <f>INDEX(Meta!B:B,MATCH($A66,Meta!A:A,0))</f>
        <v>4</v>
      </c>
      <c r="E66" s="13">
        <v>0</v>
      </c>
      <c r="F66" s="2">
        <f t="shared" si="2"/>
        <v>5.2157759359817035</v>
      </c>
      <c r="G66" s="34" t="str">
        <f>IFERROR(INDEX(BRL!$E:$E,MATCH('IC-Br Energia'!$A66,BRL!$A:$A,0)),"")</f>
        <v/>
      </c>
      <c r="H66" s="2" t="str">
        <f t="shared" si="3"/>
        <v/>
      </c>
    </row>
    <row r="67" spans="1:8" x14ac:dyDescent="0.25">
      <c r="A67" s="1">
        <f t="shared" si="0"/>
        <v>37712</v>
      </c>
      <c r="B67" s="37">
        <f>IFERROR(INDEX([1]IC_br_energia!$B:$B,MATCH($A67,[1]IC_br_energia!$A:$A,0)),"")</f>
        <v>61.63</v>
      </c>
      <c r="C67" s="6">
        <f t="shared" si="1"/>
        <v>-12.927380615993211</v>
      </c>
      <c r="D67" s="2">
        <f>INDEX(Meta!B:B,MATCH($A67,Meta!A:A,0))</f>
        <v>4</v>
      </c>
      <c r="E67" s="13">
        <v>0</v>
      </c>
      <c r="F67" s="2">
        <f t="shared" si="2"/>
        <v>-12.927380615993211</v>
      </c>
      <c r="G67" s="34" t="str">
        <f>IFERROR(INDEX(BRL!$E:$E,MATCH('IC-Br Energia'!$A67,BRL!$A:$A,0)),"")</f>
        <v/>
      </c>
      <c r="H67" s="2" t="str">
        <f t="shared" si="3"/>
        <v/>
      </c>
    </row>
    <row r="68" spans="1:8" x14ac:dyDescent="0.25">
      <c r="A68" s="1">
        <f t="shared" si="0"/>
        <v>37742</v>
      </c>
      <c r="B68" s="37">
        <f>IFERROR(INDEX([1]IC_br_energia!$B:$B,MATCH($A68,[1]IC_br_energia!$A:$A,0)),"")</f>
        <v>63.09</v>
      </c>
      <c r="C68" s="6">
        <f t="shared" si="1"/>
        <v>-20.007607455306196</v>
      </c>
      <c r="D68" s="2">
        <f>INDEX(Meta!B:B,MATCH($A68,Meta!A:A,0))</f>
        <v>4</v>
      </c>
      <c r="E68" s="13">
        <v>0</v>
      </c>
      <c r="F68" s="2">
        <f t="shared" si="2"/>
        <v>-20.007607455306196</v>
      </c>
      <c r="G68" s="34" t="str">
        <f>IFERROR(INDEX(BRL!$E:$E,MATCH('IC-Br Energia'!$A68,BRL!$A:$A,0)),"")</f>
        <v/>
      </c>
      <c r="H68" s="2" t="str">
        <f t="shared" si="3"/>
        <v/>
      </c>
    </row>
    <row r="69" spans="1:8" x14ac:dyDescent="0.25">
      <c r="A69" s="1">
        <f t="shared" si="0"/>
        <v>37773</v>
      </c>
      <c r="B69" s="37">
        <f>IFERROR(INDEX([1]IC_br_energia!$B:$B,MATCH($A69,[1]IC_br_energia!$A:$A,0)),"")</f>
        <v>62.76</v>
      </c>
      <c r="C69" s="6">
        <f t="shared" si="1"/>
        <v>-14.763004210240393</v>
      </c>
      <c r="D69" s="2">
        <f>INDEX(Meta!B:B,MATCH($A69,Meta!A:A,0))</f>
        <v>4</v>
      </c>
      <c r="E69" s="13">
        <v>0</v>
      </c>
      <c r="F69" s="2">
        <f t="shared" si="2"/>
        <v>-14.763004210240393</v>
      </c>
      <c r="G69" s="34" t="str">
        <f>IFERROR(INDEX(BRL!$E:$E,MATCH('IC-Br Energia'!$A69,BRL!$A:$A,0)),"")</f>
        <v/>
      </c>
      <c r="H69" s="2" t="str">
        <f t="shared" si="3"/>
        <v/>
      </c>
    </row>
    <row r="70" spans="1:8" x14ac:dyDescent="0.25">
      <c r="A70" s="1">
        <f t="shared" ref="A70:A133" si="4">EDATE(A69,1)</f>
        <v>37803</v>
      </c>
      <c r="B70" s="37">
        <f>IFERROR(INDEX([1]IC_br_energia!$B:$B,MATCH($A70,[1]IC_br_energia!$A:$A,0)),"")</f>
        <v>59.65</v>
      </c>
      <c r="C70" s="6">
        <f t="shared" si="1"/>
        <v>-3.2127210773973736</v>
      </c>
      <c r="D70" s="2">
        <f>INDEX(Meta!B:B,MATCH($A70,Meta!A:A,0))</f>
        <v>4</v>
      </c>
      <c r="E70" s="13">
        <v>0</v>
      </c>
      <c r="F70" s="2">
        <f t="shared" si="2"/>
        <v>-3.2127210773973736</v>
      </c>
      <c r="G70" s="34" t="str">
        <f>IFERROR(INDEX(BRL!$E:$E,MATCH('IC-Br Energia'!$A70,BRL!$A:$A,0)),"")</f>
        <v/>
      </c>
      <c r="H70" s="2" t="str">
        <f t="shared" si="3"/>
        <v/>
      </c>
    </row>
    <row r="71" spans="1:8" x14ac:dyDescent="0.25">
      <c r="A71" s="1">
        <f t="shared" si="4"/>
        <v>37834</v>
      </c>
      <c r="B71" s="37">
        <f>IFERROR(INDEX([1]IC_br_energia!$B:$B,MATCH($A71,[1]IC_br_energia!$A:$A,0)),"")</f>
        <v>64.23</v>
      </c>
      <c r="C71" s="6">
        <f t="shared" si="1"/>
        <v>1.8069424631478759</v>
      </c>
      <c r="D71" s="2">
        <f>INDEX(Meta!B:B,MATCH($A71,Meta!A:A,0))</f>
        <v>4</v>
      </c>
      <c r="E71" s="13">
        <v>0</v>
      </c>
      <c r="F71" s="2">
        <f t="shared" si="2"/>
        <v>1.8069424631478759</v>
      </c>
      <c r="G71" s="34" t="str">
        <f>IFERROR(INDEX(BRL!$E:$E,MATCH('IC-Br Energia'!$A71,BRL!$A:$A,0)),"")</f>
        <v/>
      </c>
      <c r="H71" s="2" t="str">
        <f t="shared" si="3"/>
        <v/>
      </c>
    </row>
    <row r="72" spans="1:8" x14ac:dyDescent="0.25">
      <c r="A72" s="1">
        <f t="shared" si="4"/>
        <v>37865</v>
      </c>
      <c r="B72" s="37">
        <f>IFERROR(INDEX([1]IC_br_energia!$B:$B,MATCH($A72,[1]IC_br_energia!$A:$A,0)),"")</f>
        <v>62.73</v>
      </c>
      <c r="C72" s="6">
        <f t="shared" ref="C72:C135" si="5">IFERROR(100*(B72/B69-1),"")</f>
        <v>-4.7801147227533036E-2</v>
      </c>
      <c r="D72" s="2">
        <f>INDEX(Meta!B:B,MATCH($A72,Meta!A:A,0))</f>
        <v>4</v>
      </c>
      <c r="E72" s="13">
        <v>0</v>
      </c>
      <c r="F72" s="2">
        <f t="shared" si="2"/>
        <v>-4.7801147227533036E-2</v>
      </c>
      <c r="G72" s="34" t="str">
        <f>IFERROR(INDEX(BRL!$E:$E,MATCH('IC-Br Energia'!$A72,BRL!$A:$A,0)),"")</f>
        <v/>
      </c>
      <c r="H72" s="2" t="str">
        <f t="shared" si="3"/>
        <v/>
      </c>
    </row>
    <row r="73" spans="1:8" x14ac:dyDescent="0.25">
      <c r="A73" s="1">
        <f t="shared" si="4"/>
        <v>37895</v>
      </c>
      <c r="B73" s="37">
        <f>IFERROR(INDEX([1]IC_br_energia!$B:$B,MATCH($A73,[1]IC_br_energia!$A:$A,0)),"")</f>
        <v>63.59</v>
      </c>
      <c r="C73" s="6">
        <f t="shared" si="5"/>
        <v>6.6051969823973211</v>
      </c>
      <c r="D73" s="2">
        <f>INDEX(Meta!B:B,MATCH($A73,Meta!A:A,0))</f>
        <v>4</v>
      </c>
      <c r="E73" s="13">
        <v>0</v>
      </c>
      <c r="F73" s="2">
        <f t="shared" si="2"/>
        <v>6.6051969823973211</v>
      </c>
      <c r="G73" s="34" t="str">
        <f>IFERROR(INDEX(BRL!$E:$E,MATCH('IC-Br Energia'!$A73,BRL!$A:$A,0)),"")</f>
        <v/>
      </c>
      <c r="H73" s="2" t="str">
        <f t="shared" si="3"/>
        <v/>
      </c>
    </row>
    <row r="74" spans="1:8" x14ac:dyDescent="0.25">
      <c r="A74" s="1">
        <f t="shared" si="4"/>
        <v>37926</v>
      </c>
      <c r="B74" s="37">
        <f>IFERROR(INDEX([1]IC_br_energia!$B:$B,MATCH($A74,[1]IC_br_energia!$A:$A,0)),"")</f>
        <v>63.95</v>
      </c>
      <c r="C74" s="6">
        <f t="shared" si="5"/>
        <v>-0.43593336447143027</v>
      </c>
      <c r="D74" s="2">
        <f>INDEX(Meta!B:B,MATCH($A74,Meta!A:A,0))</f>
        <v>4</v>
      </c>
      <c r="E74" s="13">
        <v>0</v>
      </c>
      <c r="F74" s="2">
        <f t="shared" si="2"/>
        <v>-0.43593336447143027</v>
      </c>
      <c r="G74" s="34" t="str">
        <f>IFERROR(INDEX(BRL!$E:$E,MATCH('IC-Br Energia'!$A74,BRL!$A:$A,0)),"")</f>
        <v/>
      </c>
      <c r="H74" s="2" t="str">
        <f t="shared" si="3"/>
        <v/>
      </c>
    </row>
    <row r="75" spans="1:8" x14ac:dyDescent="0.25">
      <c r="A75" s="1">
        <f t="shared" si="4"/>
        <v>37956</v>
      </c>
      <c r="B75" s="37">
        <f>IFERROR(INDEX([1]IC_br_energia!$B:$B,MATCH($A75,[1]IC_br_energia!$A:$A,0)),"")</f>
        <v>72.66</v>
      </c>
      <c r="C75" s="6">
        <f t="shared" si="5"/>
        <v>15.829746532759437</v>
      </c>
      <c r="D75" s="2">
        <f>INDEX(Meta!B:B,MATCH($A75,Meta!A:A,0))</f>
        <v>4</v>
      </c>
      <c r="E75" s="13">
        <v>0</v>
      </c>
      <c r="F75" s="2">
        <f t="shared" si="2"/>
        <v>15.829746532759437</v>
      </c>
      <c r="G75" s="34" t="str">
        <f>IFERROR(INDEX(BRL!$E:$E,MATCH('IC-Br Energia'!$A75,BRL!$A:$A,0)),"")</f>
        <v/>
      </c>
      <c r="H75" s="2" t="str">
        <f t="shared" si="3"/>
        <v/>
      </c>
    </row>
    <row r="76" spans="1:8" x14ac:dyDescent="0.25">
      <c r="A76" s="1">
        <f t="shared" si="4"/>
        <v>37987</v>
      </c>
      <c r="B76" s="37">
        <f>IFERROR(INDEX([1]IC_br_energia!$B:$B,MATCH($A76,[1]IC_br_energia!$A:$A,0)),"")</f>
        <v>73.89</v>
      </c>
      <c r="C76" s="6">
        <f t="shared" si="5"/>
        <v>16.197515332599455</v>
      </c>
      <c r="D76" s="2">
        <f>INDEX(Meta!B:B,MATCH($A76,Meta!A:A,0))</f>
        <v>5.5</v>
      </c>
      <c r="E76" s="13">
        <v>0</v>
      </c>
      <c r="F76" s="2">
        <f t="shared" si="2"/>
        <v>16.197515332599455</v>
      </c>
      <c r="G76" s="34" t="str">
        <f>IFERROR(INDEX(BRL!$E:$E,MATCH('IC-Br Energia'!$A76,BRL!$A:$A,0)),"")</f>
        <v/>
      </c>
      <c r="H76" s="2" t="str">
        <f t="shared" si="3"/>
        <v/>
      </c>
    </row>
    <row r="77" spans="1:8" x14ac:dyDescent="0.25">
      <c r="A77" s="1">
        <f t="shared" si="4"/>
        <v>38018</v>
      </c>
      <c r="B77" s="37">
        <f>IFERROR(INDEX([1]IC_br_energia!$B:$B,MATCH($A77,[1]IC_br_energia!$A:$A,0)),"")</f>
        <v>75.02</v>
      </c>
      <c r="C77" s="6">
        <f t="shared" si="5"/>
        <v>17.310398749022671</v>
      </c>
      <c r="D77" s="2">
        <f>INDEX(Meta!B:B,MATCH($A77,Meta!A:A,0))</f>
        <v>5.5</v>
      </c>
      <c r="E77" s="13">
        <v>0</v>
      </c>
      <c r="F77" s="2">
        <f t="shared" si="2"/>
        <v>17.310398749022671</v>
      </c>
      <c r="G77" s="34" t="str">
        <f>IFERROR(INDEX(BRL!$E:$E,MATCH('IC-Br Energia'!$A77,BRL!$A:$A,0)),"")</f>
        <v/>
      </c>
      <c r="H77" s="2" t="str">
        <f t="shared" si="3"/>
        <v/>
      </c>
    </row>
    <row r="78" spans="1:8" x14ac:dyDescent="0.25">
      <c r="A78" s="1">
        <f t="shared" si="4"/>
        <v>38047</v>
      </c>
      <c r="B78" s="37">
        <f>IFERROR(INDEX([1]IC_br_energia!$B:$B,MATCH($A78,[1]IC_br_energia!$A:$A,0)),"")</f>
        <v>81.569999999999993</v>
      </c>
      <c r="C78" s="6">
        <f t="shared" si="5"/>
        <v>12.262592898431034</v>
      </c>
      <c r="D78" s="2">
        <f>INDEX(Meta!B:B,MATCH($A78,Meta!A:A,0))</f>
        <v>5.5</v>
      </c>
      <c r="E78" s="13">
        <v>0</v>
      </c>
      <c r="F78" s="2">
        <f t="shared" si="2"/>
        <v>12.262592898431034</v>
      </c>
      <c r="G78" s="34" t="str">
        <f>IFERROR(INDEX(BRL!$E:$E,MATCH('IC-Br Energia'!$A78,BRL!$A:$A,0)),"")</f>
        <v/>
      </c>
      <c r="H78" s="2" t="str">
        <f t="shared" si="3"/>
        <v/>
      </c>
    </row>
    <row r="79" spans="1:8" x14ac:dyDescent="0.25">
      <c r="A79" s="1">
        <f t="shared" si="4"/>
        <v>38078</v>
      </c>
      <c r="B79" s="37">
        <f>IFERROR(INDEX([1]IC_br_energia!$B:$B,MATCH($A79,[1]IC_br_energia!$A:$A,0)),"")</f>
        <v>80.95</v>
      </c>
      <c r="C79" s="6">
        <f t="shared" si="5"/>
        <v>9.5547435376911682</v>
      </c>
      <c r="D79" s="2">
        <f>INDEX(Meta!B:B,MATCH($A79,Meta!A:A,0))</f>
        <v>5.5</v>
      </c>
      <c r="E79" s="13">
        <v>0</v>
      </c>
      <c r="F79" s="2">
        <f t="shared" si="2"/>
        <v>9.5547435376911682</v>
      </c>
      <c r="G79" s="34" t="str">
        <f>IFERROR(INDEX(BRL!$E:$E,MATCH('IC-Br Energia'!$A79,BRL!$A:$A,0)),"")</f>
        <v/>
      </c>
      <c r="H79" s="2" t="str">
        <f t="shared" si="3"/>
        <v/>
      </c>
    </row>
    <row r="80" spans="1:8" x14ac:dyDescent="0.25">
      <c r="A80" s="1">
        <f t="shared" si="4"/>
        <v>38108</v>
      </c>
      <c r="B80" s="37">
        <f>IFERROR(INDEX([1]IC_br_energia!$B:$B,MATCH($A80,[1]IC_br_energia!$A:$A,0)),"")</f>
        <v>94.13</v>
      </c>
      <c r="C80" s="6">
        <f t="shared" si="5"/>
        <v>25.4732071447614</v>
      </c>
      <c r="D80" s="2">
        <f>INDEX(Meta!B:B,MATCH($A80,Meta!A:A,0))</f>
        <v>5.5</v>
      </c>
      <c r="E80" s="13">
        <v>0</v>
      </c>
      <c r="F80" s="2">
        <f t="shared" si="2"/>
        <v>25.4732071447614</v>
      </c>
      <c r="G80" s="34" t="str">
        <f>IFERROR(INDEX(BRL!$E:$E,MATCH('IC-Br Energia'!$A80,BRL!$A:$A,0)),"")</f>
        <v/>
      </c>
      <c r="H80" s="2" t="str">
        <f t="shared" si="3"/>
        <v/>
      </c>
    </row>
    <row r="81" spans="1:8" x14ac:dyDescent="0.25">
      <c r="A81" s="1">
        <f t="shared" si="4"/>
        <v>38139</v>
      </c>
      <c r="B81" s="37">
        <f>IFERROR(INDEX([1]IC_br_energia!$B:$B,MATCH($A81,[1]IC_br_energia!$A:$A,0)),"")</f>
        <v>94</v>
      </c>
      <c r="C81" s="6">
        <f t="shared" si="5"/>
        <v>15.238445506926567</v>
      </c>
      <c r="D81" s="2">
        <f>INDEX(Meta!B:B,MATCH($A81,Meta!A:A,0))</f>
        <v>5.5</v>
      </c>
      <c r="E81" s="13">
        <v>0</v>
      </c>
      <c r="F81" s="2">
        <f t="shared" si="2"/>
        <v>15.238445506926567</v>
      </c>
      <c r="G81" s="34" t="str">
        <f>IFERROR(INDEX(BRL!$E:$E,MATCH('IC-Br Energia'!$A81,BRL!$A:$A,0)),"")</f>
        <v/>
      </c>
      <c r="H81" s="2" t="str">
        <f t="shared" si="3"/>
        <v/>
      </c>
    </row>
    <row r="82" spans="1:8" x14ac:dyDescent="0.25">
      <c r="A82" s="1">
        <f t="shared" si="4"/>
        <v>38169</v>
      </c>
      <c r="B82" s="37">
        <f>IFERROR(INDEX([1]IC_br_energia!$B:$B,MATCH($A82,[1]IC_br_energia!$A:$A,0)),"")</f>
        <v>97.5</v>
      </c>
      <c r="C82" s="6">
        <f t="shared" si="5"/>
        <v>20.444718962322426</v>
      </c>
      <c r="D82" s="2">
        <f>INDEX(Meta!B:B,MATCH($A82,Meta!A:A,0))</f>
        <v>5.5</v>
      </c>
      <c r="E82" s="13">
        <v>0</v>
      </c>
      <c r="F82" s="2">
        <f t="shared" si="2"/>
        <v>20.444718962322426</v>
      </c>
      <c r="G82" s="34" t="str">
        <f>IFERROR(INDEX(BRL!$E:$E,MATCH('IC-Br Energia'!$A82,BRL!$A:$A,0)),"")</f>
        <v/>
      </c>
      <c r="H82" s="2" t="str">
        <f t="shared" si="3"/>
        <v/>
      </c>
    </row>
    <row r="83" spans="1:8" x14ac:dyDescent="0.25">
      <c r="A83" s="1">
        <f t="shared" si="4"/>
        <v>38200</v>
      </c>
      <c r="B83" s="37">
        <f>IFERROR(INDEX([1]IC_br_energia!$B:$B,MATCH($A83,[1]IC_br_energia!$A:$A,0)),"")</f>
        <v>98.97</v>
      </c>
      <c r="C83" s="6">
        <f t="shared" si="5"/>
        <v>5.1418251354509836</v>
      </c>
      <c r="D83" s="2">
        <f>INDEX(Meta!B:B,MATCH($A83,Meta!A:A,0))</f>
        <v>5.5</v>
      </c>
      <c r="E83" s="13">
        <v>0</v>
      </c>
      <c r="F83" s="2">
        <f t="shared" ref="F83:F146" si="6">IFERROR(C83-E83,"")</f>
        <v>5.1418251354509836</v>
      </c>
      <c r="G83" s="34" t="str">
        <f>IFERROR(INDEX(BRL!$E:$E,MATCH('IC-Br Energia'!$A83,BRL!$A:$A,0)),"")</f>
        <v/>
      </c>
      <c r="H83" s="2" t="str">
        <f t="shared" ref="H83:H146" si="7">IFERROR(F83-G83,"")</f>
        <v/>
      </c>
    </row>
    <row r="84" spans="1:8" x14ac:dyDescent="0.25">
      <c r="A84" s="1">
        <f t="shared" si="4"/>
        <v>38231</v>
      </c>
      <c r="B84" s="37">
        <f>IFERROR(INDEX([1]IC_br_energia!$B:$B,MATCH($A84,[1]IC_br_energia!$A:$A,0)),"")</f>
        <v>98.06</v>
      </c>
      <c r="C84" s="6">
        <f t="shared" si="5"/>
        <v>4.3191489361702251</v>
      </c>
      <c r="D84" s="2">
        <f>INDEX(Meta!B:B,MATCH($A84,Meta!A:A,0))</f>
        <v>5.5</v>
      </c>
      <c r="E84" s="13">
        <v>0</v>
      </c>
      <c r="F84" s="2">
        <f t="shared" si="6"/>
        <v>4.3191489361702251</v>
      </c>
      <c r="G84" s="34" t="str">
        <f>IFERROR(INDEX(BRL!$E:$E,MATCH('IC-Br Energia'!$A84,BRL!$A:$A,0)),"")</f>
        <v/>
      </c>
      <c r="H84" s="2" t="str">
        <f t="shared" si="7"/>
        <v/>
      </c>
    </row>
    <row r="85" spans="1:8" x14ac:dyDescent="0.25">
      <c r="A85" s="1">
        <f t="shared" si="4"/>
        <v>38261</v>
      </c>
      <c r="B85" s="37">
        <f>IFERROR(INDEX([1]IC_br_energia!$B:$B,MATCH($A85,[1]IC_br_energia!$A:$A,0)),"")</f>
        <v>106.36</v>
      </c>
      <c r="C85" s="6">
        <f t="shared" si="5"/>
        <v>9.0871794871794975</v>
      </c>
      <c r="D85" s="2">
        <f>INDEX(Meta!B:B,MATCH($A85,Meta!A:A,0))</f>
        <v>5.5</v>
      </c>
      <c r="E85" s="13">
        <v>0</v>
      </c>
      <c r="F85" s="2">
        <f t="shared" si="6"/>
        <v>9.0871794871794975</v>
      </c>
      <c r="G85" s="34" t="str">
        <f>IFERROR(INDEX(BRL!$E:$E,MATCH('IC-Br Energia'!$A85,BRL!$A:$A,0)),"")</f>
        <v/>
      </c>
      <c r="H85" s="2" t="str">
        <f t="shared" si="7"/>
        <v/>
      </c>
    </row>
    <row r="86" spans="1:8" x14ac:dyDescent="0.25">
      <c r="A86" s="1">
        <f t="shared" si="4"/>
        <v>38292</v>
      </c>
      <c r="B86" s="37">
        <f>IFERROR(INDEX([1]IC_br_energia!$B:$B,MATCH($A86,[1]IC_br_energia!$A:$A,0)),"")</f>
        <v>100.68</v>
      </c>
      <c r="C86" s="6">
        <f t="shared" si="5"/>
        <v>1.7277963019096676</v>
      </c>
      <c r="D86" s="2">
        <f>INDEX(Meta!B:B,MATCH($A86,Meta!A:A,0))</f>
        <v>5.5</v>
      </c>
      <c r="E86" s="13">
        <v>0</v>
      </c>
      <c r="F86" s="2">
        <f t="shared" si="6"/>
        <v>1.7277963019096676</v>
      </c>
      <c r="G86" s="34" t="str">
        <f>IFERROR(INDEX(BRL!$E:$E,MATCH('IC-Br Energia'!$A86,BRL!$A:$A,0)),"")</f>
        <v/>
      </c>
      <c r="H86" s="2" t="str">
        <f t="shared" si="7"/>
        <v/>
      </c>
    </row>
    <row r="87" spans="1:8" x14ac:dyDescent="0.25">
      <c r="A87" s="1">
        <f t="shared" si="4"/>
        <v>38322</v>
      </c>
      <c r="B87" s="37">
        <f>IFERROR(INDEX([1]IC_br_energia!$B:$B,MATCH($A87,[1]IC_br_energia!$A:$A,0)),"")</f>
        <v>92.2</v>
      </c>
      <c r="C87" s="6">
        <f t="shared" si="5"/>
        <v>-5.9759331021823403</v>
      </c>
      <c r="D87" s="2">
        <f>INDEX(Meta!B:B,MATCH($A87,Meta!A:A,0))</f>
        <v>5.5</v>
      </c>
      <c r="E87" s="13">
        <v>0</v>
      </c>
      <c r="F87" s="2">
        <f t="shared" si="6"/>
        <v>-5.9759331021823403</v>
      </c>
      <c r="G87" s="34" t="str">
        <f>IFERROR(INDEX(BRL!$E:$E,MATCH('IC-Br Energia'!$A87,BRL!$A:$A,0)),"")</f>
        <v/>
      </c>
      <c r="H87" s="2" t="str">
        <f t="shared" si="7"/>
        <v/>
      </c>
    </row>
    <row r="88" spans="1:8" x14ac:dyDescent="0.25">
      <c r="A88" s="1">
        <f t="shared" si="4"/>
        <v>38353</v>
      </c>
      <c r="B88" s="37">
        <f>IFERROR(INDEX([1]IC_br_energia!$B:$B,MATCH($A88,[1]IC_br_energia!$A:$A,0)),"")</f>
        <v>90.4</v>
      </c>
      <c r="C88" s="6">
        <f t="shared" si="5"/>
        <v>-15.005641218503197</v>
      </c>
      <c r="D88" s="2">
        <f>INDEX(Meta!B:B,MATCH($A88,Meta!A:A,0))</f>
        <v>4.5</v>
      </c>
      <c r="E88" s="13">
        <v>0</v>
      </c>
      <c r="F88" s="2">
        <f t="shared" si="6"/>
        <v>-15.005641218503197</v>
      </c>
      <c r="G88" s="34" t="str">
        <f>IFERROR(INDEX(BRL!$E:$E,MATCH('IC-Br Energia'!$A88,BRL!$A:$A,0)),"")</f>
        <v/>
      </c>
      <c r="H88" s="2" t="str">
        <f t="shared" si="7"/>
        <v/>
      </c>
    </row>
    <row r="89" spans="1:8" x14ac:dyDescent="0.25">
      <c r="A89" s="1">
        <f t="shared" si="4"/>
        <v>38384</v>
      </c>
      <c r="B89" s="37">
        <f>IFERROR(INDEX([1]IC_br_energia!$B:$B,MATCH($A89,[1]IC_br_energia!$A:$A,0)),"")</f>
        <v>86.39</v>
      </c>
      <c r="C89" s="6">
        <f t="shared" si="5"/>
        <v>-14.193484306714343</v>
      </c>
      <c r="D89" s="2">
        <f>INDEX(Meta!B:B,MATCH($A89,Meta!A:A,0))</f>
        <v>4.5</v>
      </c>
      <c r="E89" s="13">
        <v>0</v>
      </c>
      <c r="F89" s="2">
        <f t="shared" si="6"/>
        <v>-14.193484306714343</v>
      </c>
      <c r="G89" s="34" t="str">
        <f>IFERROR(INDEX(BRL!$E:$E,MATCH('IC-Br Energia'!$A89,BRL!$A:$A,0)),"")</f>
        <v/>
      </c>
      <c r="H89" s="2" t="str">
        <f t="shared" si="7"/>
        <v/>
      </c>
    </row>
    <row r="90" spans="1:8" x14ac:dyDescent="0.25">
      <c r="A90" s="1">
        <f t="shared" si="4"/>
        <v>38412</v>
      </c>
      <c r="B90" s="37">
        <f>IFERROR(INDEX([1]IC_br_energia!$B:$B,MATCH($A90,[1]IC_br_energia!$A:$A,0)),"")</f>
        <v>97.81</v>
      </c>
      <c r="C90" s="6">
        <f t="shared" si="5"/>
        <v>6.0845986984815692</v>
      </c>
      <c r="D90" s="2">
        <f>INDEX(Meta!B:B,MATCH($A90,Meta!A:A,0))</f>
        <v>4.5</v>
      </c>
      <c r="E90" s="13">
        <v>0</v>
      </c>
      <c r="F90" s="2">
        <f t="shared" si="6"/>
        <v>6.0845986984815692</v>
      </c>
      <c r="G90" s="34" t="str">
        <f>IFERROR(INDEX(BRL!$E:$E,MATCH('IC-Br Energia'!$A90,BRL!$A:$A,0)),"")</f>
        <v/>
      </c>
      <c r="H90" s="2" t="str">
        <f t="shared" si="7"/>
        <v/>
      </c>
    </row>
    <row r="91" spans="1:8" x14ac:dyDescent="0.25">
      <c r="A91" s="1">
        <f t="shared" si="4"/>
        <v>38443</v>
      </c>
      <c r="B91" s="37">
        <f>IFERROR(INDEX([1]IC_br_energia!$B:$B,MATCH($A91,[1]IC_br_energia!$A:$A,0)),"")</f>
        <v>93.86</v>
      </c>
      <c r="C91" s="6">
        <f t="shared" si="5"/>
        <v>3.8274336283185662</v>
      </c>
      <c r="D91" s="2">
        <f>INDEX(Meta!B:B,MATCH($A91,Meta!A:A,0))</f>
        <v>4.5</v>
      </c>
      <c r="E91" s="13">
        <v>0</v>
      </c>
      <c r="F91" s="2">
        <f t="shared" si="6"/>
        <v>3.8274336283185662</v>
      </c>
      <c r="G91" s="34" t="str">
        <f>IFERROR(INDEX(BRL!$E:$E,MATCH('IC-Br Energia'!$A91,BRL!$A:$A,0)),"")</f>
        <v/>
      </c>
      <c r="H91" s="2" t="str">
        <f t="shared" si="7"/>
        <v/>
      </c>
    </row>
    <row r="92" spans="1:8" x14ac:dyDescent="0.25">
      <c r="A92" s="1">
        <f t="shared" si="4"/>
        <v>38473</v>
      </c>
      <c r="B92" s="37">
        <f>IFERROR(INDEX([1]IC_br_energia!$B:$B,MATCH($A92,[1]IC_br_energia!$A:$A,0)),"")</f>
        <v>84.99</v>
      </c>
      <c r="C92" s="6">
        <f t="shared" si="5"/>
        <v>-1.6205579349461763</v>
      </c>
      <c r="D92" s="2">
        <f>INDEX(Meta!B:B,MATCH($A92,Meta!A:A,0))</f>
        <v>4.5</v>
      </c>
      <c r="E92" s="13">
        <v>0</v>
      </c>
      <c r="F92" s="2">
        <f t="shared" si="6"/>
        <v>-1.6205579349461763</v>
      </c>
      <c r="G92" s="34" t="str">
        <f>IFERROR(INDEX(BRL!$E:$E,MATCH('IC-Br Energia'!$A92,BRL!$A:$A,0)),"")</f>
        <v/>
      </c>
      <c r="H92" s="2" t="str">
        <f t="shared" si="7"/>
        <v/>
      </c>
    </row>
    <row r="93" spans="1:8" x14ac:dyDescent="0.25">
      <c r="A93" s="1">
        <f t="shared" si="4"/>
        <v>38504</v>
      </c>
      <c r="B93" s="37">
        <f>IFERROR(INDEX([1]IC_br_energia!$B:$B,MATCH($A93,[1]IC_br_energia!$A:$A,0)),"")</f>
        <v>85.08</v>
      </c>
      <c r="C93" s="6">
        <f t="shared" si="5"/>
        <v>-13.015029138124945</v>
      </c>
      <c r="D93" s="2">
        <f>INDEX(Meta!B:B,MATCH($A93,Meta!A:A,0))</f>
        <v>4.5</v>
      </c>
      <c r="E93" s="13">
        <v>0</v>
      </c>
      <c r="F93" s="2">
        <f t="shared" si="6"/>
        <v>-13.015029138124945</v>
      </c>
      <c r="G93" s="34" t="str">
        <f>IFERROR(INDEX(BRL!$E:$E,MATCH('IC-Br Energia'!$A93,BRL!$A:$A,0)),"")</f>
        <v/>
      </c>
      <c r="H93" s="2" t="str">
        <f t="shared" si="7"/>
        <v/>
      </c>
    </row>
    <row r="94" spans="1:8" x14ac:dyDescent="0.25">
      <c r="A94" s="1">
        <f t="shared" si="4"/>
        <v>38534</v>
      </c>
      <c r="B94" s="37">
        <f>IFERROR(INDEX([1]IC_br_energia!$B:$B,MATCH($A94,[1]IC_br_energia!$A:$A,0)),"")</f>
        <v>86.64</v>
      </c>
      <c r="C94" s="6">
        <f t="shared" si="5"/>
        <v>-7.6923076923076872</v>
      </c>
      <c r="D94" s="2">
        <f>INDEX(Meta!B:B,MATCH($A94,Meta!A:A,0))</f>
        <v>4.5</v>
      </c>
      <c r="E94" s="13">
        <v>0</v>
      </c>
      <c r="F94" s="2">
        <f t="shared" si="6"/>
        <v>-7.6923076923076872</v>
      </c>
      <c r="G94" s="34" t="str">
        <f>IFERROR(INDEX(BRL!$E:$E,MATCH('IC-Br Energia'!$A94,BRL!$A:$A,0)),"")</f>
        <v/>
      </c>
      <c r="H94" s="2" t="str">
        <f t="shared" si="7"/>
        <v/>
      </c>
    </row>
    <row r="95" spans="1:8" x14ac:dyDescent="0.25">
      <c r="A95" s="1">
        <f t="shared" si="4"/>
        <v>38565</v>
      </c>
      <c r="B95" s="37">
        <f>IFERROR(INDEX([1]IC_br_energia!$B:$B,MATCH($A95,[1]IC_br_energia!$A:$A,0)),"")</f>
        <v>95.79</v>
      </c>
      <c r="C95" s="6">
        <f t="shared" si="5"/>
        <v>12.707377338510417</v>
      </c>
      <c r="D95" s="2">
        <f>INDEX(Meta!B:B,MATCH($A95,Meta!A:A,0))</f>
        <v>4.5</v>
      </c>
      <c r="E95" s="13">
        <v>0</v>
      </c>
      <c r="F95" s="2">
        <f t="shared" si="6"/>
        <v>12.707377338510417</v>
      </c>
      <c r="G95" s="34" t="str">
        <f>IFERROR(INDEX(BRL!$E:$E,MATCH('IC-Br Energia'!$A95,BRL!$A:$A,0)),"")</f>
        <v/>
      </c>
      <c r="H95" s="2" t="str">
        <f t="shared" si="7"/>
        <v/>
      </c>
    </row>
    <row r="96" spans="1:8" x14ac:dyDescent="0.25">
      <c r="A96" s="1">
        <f t="shared" si="4"/>
        <v>38596</v>
      </c>
      <c r="B96" s="37">
        <f>IFERROR(INDEX([1]IC_br_energia!$B:$B,MATCH($A96,[1]IC_br_energia!$A:$A,0)),"")</f>
        <v>100.84</v>
      </c>
      <c r="C96" s="6">
        <f t="shared" si="5"/>
        <v>18.523742360131656</v>
      </c>
      <c r="D96" s="2">
        <f>INDEX(Meta!B:B,MATCH($A96,Meta!A:A,0))</f>
        <v>4.5</v>
      </c>
      <c r="E96" s="13">
        <v>0</v>
      </c>
      <c r="F96" s="2">
        <f t="shared" si="6"/>
        <v>18.523742360131656</v>
      </c>
      <c r="G96" s="34" t="str">
        <f>IFERROR(INDEX(BRL!$E:$E,MATCH('IC-Br Energia'!$A96,BRL!$A:$A,0)),"")</f>
        <v/>
      </c>
      <c r="H96" s="2" t="str">
        <f t="shared" si="7"/>
        <v/>
      </c>
    </row>
    <row r="97" spans="1:8" x14ac:dyDescent="0.25">
      <c r="A97" s="1">
        <f t="shared" si="4"/>
        <v>38626</v>
      </c>
      <c r="B97" s="37">
        <f>IFERROR(INDEX([1]IC_br_energia!$B:$B,MATCH($A97,[1]IC_br_energia!$A:$A,0)),"")</f>
        <v>99.71</v>
      </c>
      <c r="C97" s="6">
        <f t="shared" si="5"/>
        <v>15.0854108956602</v>
      </c>
      <c r="D97" s="2">
        <f>INDEX(Meta!B:B,MATCH($A97,Meta!A:A,0))</f>
        <v>4.5</v>
      </c>
      <c r="E97" s="13">
        <v>0</v>
      </c>
      <c r="F97" s="2">
        <f t="shared" si="6"/>
        <v>15.0854108956602</v>
      </c>
      <c r="G97" s="34" t="str">
        <f>IFERROR(INDEX(BRL!$E:$E,MATCH('IC-Br Energia'!$A97,BRL!$A:$A,0)),"")</f>
        <v/>
      </c>
      <c r="H97" s="2" t="str">
        <f t="shared" si="7"/>
        <v/>
      </c>
    </row>
    <row r="98" spans="1:8" x14ac:dyDescent="0.25">
      <c r="A98" s="1">
        <f t="shared" si="4"/>
        <v>38657</v>
      </c>
      <c r="B98" s="37">
        <f>IFERROR(INDEX([1]IC_br_energia!$B:$B,MATCH($A98,[1]IC_br_energia!$A:$A,0)),"")</f>
        <v>93.07</v>
      </c>
      <c r="C98" s="6">
        <f t="shared" si="5"/>
        <v>-2.8395448376657417</v>
      </c>
      <c r="D98" s="2">
        <f>INDEX(Meta!B:B,MATCH($A98,Meta!A:A,0))</f>
        <v>4.5</v>
      </c>
      <c r="E98" s="13">
        <v>0</v>
      </c>
      <c r="F98" s="2">
        <f t="shared" si="6"/>
        <v>-2.8395448376657417</v>
      </c>
      <c r="G98" s="34" t="str">
        <f>IFERROR(INDEX(BRL!$E:$E,MATCH('IC-Br Energia'!$A98,BRL!$A:$A,0)),"")</f>
        <v/>
      </c>
      <c r="H98" s="2" t="str">
        <f t="shared" si="7"/>
        <v/>
      </c>
    </row>
    <row r="99" spans="1:8" x14ac:dyDescent="0.25">
      <c r="A99" s="1">
        <f t="shared" si="4"/>
        <v>38687</v>
      </c>
      <c r="B99" s="37">
        <f>IFERROR(INDEX([1]IC_br_energia!$B:$B,MATCH($A99,[1]IC_br_energia!$A:$A,0)),"")</f>
        <v>100</v>
      </c>
      <c r="C99" s="6">
        <f t="shared" si="5"/>
        <v>-0.83300277667592848</v>
      </c>
      <c r="D99" s="2">
        <f>INDEX(Meta!B:B,MATCH($A99,Meta!A:A,0))</f>
        <v>4.5</v>
      </c>
      <c r="E99" s="13">
        <v>0</v>
      </c>
      <c r="F99" s="2">
        <f t="shared" si="6"/>
        <v>-0.83300277667592848</v>
      </c>
      <c r="G99" s="34" t="str">
        <f>IFERROR(INDEX(BRL!$E:$E,MATCH('IC-Br Energia'!$A99,BRL!$A:$A,0)),"")</f>
        <v/>
      </c>
      <c r="H99" s="2" t="str">
        <f t="shared" si="7"/>
        <v/>
      </c>
    </row>
    <row r="100" spans="1:8" x14ac:dyDescent="0.25">
      <c r="A100" s="1">
        <f t="shared" si="4"/>
        <v>38718</v>
      </c>
      <c r="B100" s="37">
        <f>IFERROR(INDEX([1]IC_br_energia!$B:$B,MATCH($A100,[1]IC_br_energia!$A:$A,0)),"")</f>
        <v>88.94</v>
      </c>
      <c r="C100" s="6">
        <f t="shared" si="5"/>
        <v>-10.801323839133481</v>
      </c>
      <c r="D100" s="2">
        <f>INDEX(Meta!B:B,MATCH($A100,Meta!A:A,0))</f>
        <v>4.5</v>
      </c>
      <c r="E100" s="13">
        <v>0</v>
      </c>
      <c r="F100" s="2">
        <f t="shared" si="6"/>
        <v>-10.801323839133481</v>
      </c>
      <c r="G100" s="34" t="str">
        <f>IFERROR(INDEX(BRL!$E:$E,MATCH('IC-Br Energia'!$A100,BRL!$A:$A,0)),"")</f>
        <v/>
      </c>
      <c r="H100" s="2" t="str">
        <f t="shared" si="7"/>
        <v/>
      </c>
    </row>
    <row r="101" spans="1:8" x14ac:dyDescent="0.25">
      <c r="A101" s="1">
        <f t="shared" si="4"/>
        <v>38749</v>
      </c>
      <c r="B101" s="37">
        <f>IFERROR(INDEX([1]IC_br_energia!$B:$B,MATCH($A101,[1]IC_br_energia!$A:$A,0)),"")</f>
        <v>79.31</v>
      </c>
      <c r="C101" s="6">
        <f t="shared" si="5"/>
        <v>-14.784570753196514</v>
      </c>
      <c r="D101" s="2">
        <f>INDEX(Meta!B:B,MATCH($A101,Meta!A:A,0))</f>
        <v>4.5</v>
      </c>
      <c r="E101" s="13">
        <v>0</v>
      </c>
      <c r="F101" s="2">
        <f t="shared" si="6"/>
        <v>-14.784570753196514</v>
      </c>
      <c r="G101" s="34" t="str">
        <f>IFERROR(INDEX(BRL!$E:$E,MATCH('IC-Br Energia'!$A101,BRL!$A:$A,0)),"")</f>
        <v/>
      </c>
      <c r="H101" s="2" t="str">
        <f t="shared" si="7"/>
        <v/>
      </c>
    </row>
    <row r="102" spans="1:8" x14ac:dyDescent="0.25">
      <c r="A102" s="1">
        <f t="shared" si="4"/>
        <v>38777</v>
      </c>
      <c r="B102" s="37">
        <f>IFERROR(INDEX([1]IC_br_energia!$B:$B,MATCH($A102,[1]IC_br_energia!$A:$A,0)),"")</f>
        <v>77.02</v>
      </c>
      <c r="C102" s="6">
        <f t="shared" si="5"/>
        <v>-22.98</v>
      </c>
      <c r="D102" s="2">
        <f>INDEX(Meta!B:B,MATCH($A102,Meta!A:A,0))</f>
        <v>4.5</v>
      </c>
      <c r="E102" s="13">
        <v>0</v>
      </c>
      <c r="F102" s="2">
        <f t="shared" si="6"/>
        <v>-22.98</v>
      </c>
      <c r="G102" s="34" t="str">
        <f>IFERROR(INDEX(BRL!$E:$E,MATCH('IC-Br Energia'!$A102,BRL!$A:$A,0)),"")</f>
        <v/>
      </c>
      <c r="H102" s="2" t="str">
        <f t="shared" si="7"/>
        <v/>
      </c>
    </row>
    <row r="103" spans="1:8" x14ac:dyDescent="0.25">
      <c r="A103" s="1">
        <f t="shared" si="4"/>
        <v>38808</v>
      </c>
      <c r="B103" s="37">
        <f>IFERROR(INDEX([1]IC_br_energia!$B:$B,MATCH($A103,[1]IC_br_energia!$A:$A,0)),"")</f>
        <v>79.540000000000006</v>
      </c>
      <c r="C103" s="6">
        <f t="shared" si="5"/>
        <v>-10.568922869350118</v>
      </c>
      <c r="D103" s="2">
        <f>INDEX(Meta!B:B,MATCH($A103,Meta!A:A,0))</f>
        <v>4.5</v>
      </c>
      <c r="E103" s="13">
        <v>0</v>
      </c>
      <c r="F103" s="2">
        <f t="shared" si="6"/>
        <v>-10.568922869350118</v>
      </c>
      <c r="G103" s="34" t="str">
        <f>IFERROR(INDEX(BRL!$E:$E,MATCH('IC-Br Energia'!$A103,BRL!$A:$A,0)),"")</f>
        <v/>
      </c>
      <c r="H103" s="2" t="str">
        <f t="shared" si="7"/>
        <v/>
      </c>
    </row>
    <row r="104" spans="1:8" x14ac:dyDescent="0.25">
      <c r="A104" s="1">
        <f t="shared" si="4"/>
        <v>38838</v>
      </c>
      <c r="B104" s="37">
        <f>IFERROR(INDEX([1]IC_br_energia!$B:$B,MATCH($A104,[1]IC_br_energia!$A:$A,0)),"")</f>
        <v>78.11</v>
      </c>
      <c r="C104" s="6">
        <f t="shared" si="5"/>
        <v>-1.5130500567393845</v>
      </c>
      <c r="D104" s="2">
        <f>INDEX(Meta!B:B,MATCH($A104,Meta!A:A,0))</f>
        <v>4.5</v>
      </c>
      <c r="E104" s="13">
        <v>0</v>
      </c>
      <c r="F104" s="2">
        <f t="shared" si="6"/>
        <v>-1.5130500567393845</v>
      </c>
      <c r="G104" s="34" t="str">
        <f>IFERROR(INDEX(BRL!$E:$E,MATCH('IC-Br Energia'!$A104,BRL!$A:$A,0)),"")</f>
        <v/>
      </c>
      <c r="H104" s="2" t="str">
        <f t="shared" si="7"/>
        <v/>
      </c>
    </row>
    <row r="105" spans="1:8" x14ac:dyDescent="0.25">
      <c r="A105" s="1">
        <f t="shared" si="4"/>
        <v>38869</v>
      </c>
      <c r="B105" s="37">
        <f>IFERROR(INDEX([1]IC_br_energia!$B:$B,MATCH($A105,[1]IC_br_energia!$A:$A,0)),"")</f>
        <v>79.959999999999994</v>
      </c>
      <c r="C105" s="6">
        <f t="shared" si="5"/>
        <v>3.8171903401713836</v>
      </c>
      <c r="D105" s="2">
        <f>INDEX(Meta!B:B,MATCH($A105,Meta!A:A,0))</f>
        <v>4.5</v>
      </c>
      <c r="E105" s="13">
        <v>0</v>
      </c>
      <c r="F105" s="2">
        <f t="shared" si="6"/>
        <v>3.8171903401713836</v>
      </c>
      <c r="G105" s="34" t="str">
        <f>IFERROR(INDEX(BRL!$E:$E,MATCH('IC-Br Energia'!$A105,BRL!$A:$A,0)),"")</f>
        <v/>
      </c>
      <c r="H105" s="2" t="str">
        <f t="shared" si="7"/>
        <v/>
      </c>
    </row>
    <row r="106" spans="1:8" x14ac:dyDescent="0.25">
      <c r="A106" s="1">
        <f t="shared" si="4"/>
        <v>38899</v>
      </c>
      <c r="B106" s="37">
        <f>IFERROR(INDEX([1]IC_br_energia!$B:$B,MATCH($A106,[1]IC_br_energia!$A:$A,0)),"")</f>
        <v>77.209999999999994</v>
      </c>
      <c r="C106" s="6">
        <f t="shared" si="5"/>
        <v>-2.9293437264269695</v>
      </c>
      <c r="D106" s="2">
        <f>INDEX(Meta!B:B,MATCH($A106,Meta!A:A,0))</f>
        <v>4.5</v>
      </c>
      <c r="E106" s="13">
        <v>0</v>
      </c>
      <c r="F106" s="2">
        <f t="shared" si="6"/>
        <v>-2.9293437264269695</v>
      </c>
      <c r="G106" s="34" t="str">
        <f>IFERROR(INDEX(BRL!$E:$E,MATCH('IC-Br Energia'!$A106,BRL!$A:$A,0)),"")</f>
        <v/>
      </c>
      <c r="H106" s="2" t="str">
        <f t="shared" si="7"/>
        <v/>
      </c>
    </row>
    <row r="107" spans="1:8" x14ac:dyDescent="0.25">
      <c r="A107" s="1">
        <f t="shared" si="4"/>
        <v>38930</v>
      </c>
      <c r="B107" s="37">
        <f>IFERROR(INDEX([1]IC_br_energia!$B:$B,MATCH($A107,[1]IC_br_energia!$A:$A,0)),"")</f>
        <v>79.31</v>
      </c>
      <c r="C107" s="6">
        <f t="shared" si="5"/>
        <v>1.5362949686339888</v>
      </c>
      <c r="D107" s="2">
        <f>INDEX(Meta!B:B,MATCH($A107,Meta!A:A,0))</f>
        <v>4.5</v>
      </c>
      <c r="E107" s="13">
        <v>0</v>
      </c>
      <c r="F107" s="2">
        <f t="shared" si="6"/>
        <v>1.5362949686339888</v>
      </c>
      <c r="G107" s="34" t="str">
        <f>IFERROR(INDEX(BRL!$E:$E,MATCH('IC-Br Energia'!$A107,BRL!$A:$A,0)),"")</f>
        <v/>
      </c>
      <c r="H107" s="2" t="str">
        <f t="shared" si="7"/>
        <v/>
      </c>
    </row>
    <row r="108" spans="1:8" x14ac:dyDescent="0.25">
      <c r="A108" s="1">
        <f t="shared" si="4"/>
        <v>38961</v>
      </c>
      <c r="B108" s="37">
        <f>IFERROR(INDEX([1]IC_br_energia!$B:$B,MATCH($A108,[1]IC_br_energia!$A:$A,0)),"")</f>
        <v>73.09</v>
      </c>
      <c r="C108" s="6">
        <f t="shared" si="5"/>
        <v>-8.5917958979489626</v>
      </c>
      <c r="D108" s="2">
        <f>INDEX(Meta!B:B,MATCH($A108,Meta!A:A,0))</f>
        <v>4.5</v>
      </c>
      <c r="E108" s="13">
        <v>0</v>
      </c>
      <c r="F108" s="2">
        <f t="shared" si="6"/>
        <v>-8.5917958979489626</v>
      </c>
      <c r="G108" s="34" t="str">
        <f>IFERROR(INDEX(BRL!$E:$E,MATCH('IC-Br Energia'!$A108,BRL!$A:$A,0)),"")</f>
        <v/>
      </c>
      <c r="H108" s="2" t="str">
        <f t="shared" si="7"/>
        <v/>
      </c>
    </row>
    <row r="109" spans="1:8" x14ac:dyDescent="0.25">
      <c r="A109" s="1">
        <f t="shared" si="4"/>
        <v>38991</v>
      </c>
      <c r="B109" s="37">
        <f>IFERROR(INDEX([1]IC_br_energia!$B:$B,MATCH($A109,[1]IC_br_energia!$A:$A,0)),"")</f>
        <v>72.319999999999993</v>
      </c>
      <c r="C109" s="6">
        <f t="shared" si="5"/>
        <v>-6.3333765056339919</v>
      </c>
      <c r="D109" s="2">
        <f>INDEX(Meta!B:B,MATCH($A109,Meta!A:A,0))</f>
        <v>4.5</v>
      </c>
      <c r="E109" s="13">
        <v>0</v>
      </c>
      <c r="F109" s="2">
        <f t="shared" si="6"/>
        <v>-6.3333765056339919</v>
      </c>
      <c r="G109" s="34" t="str">
        <f>IFERROR(INDEX(BRL!$E:$E,MATCH('IC-Br Energia'!$A109,BRL!$A:$A,0)),"")</f>
        <v/>
      </c>
      <c r="H109" s="2" t="str">
        <f t="shared" si="7"/>
        <v/>
      </c>
    </row>
    <row r="110" spans="1:8" x14ac:dyDescent="0.25">
      <c r="A110" s="1">
        <f t="shared" si="4"/>
        <v>39022</v>
      </c>
      <c r="B110" s="37">
        <f>IFERROR(INDEX([1]IC_br_energia!$B:$B,MATCH($A110,[1]IC_br_energia!$A:$A,0)),"")</f>
        <v>72.48</v>
      </c>
      <c r="C110" s="6">
        <f t="shared" si="5"/>
        <v>-8.6117765729416202</v>
      </c>
      <c r="D110" s="2">
        <f>INDEX(Meta!B:B,MATCH($A110,Meta!A:A,0))</f>
        <v>4.5</v>
      </c>
      <c r="E110" s="13">
        <v>0</v>
      </c>
      <c r="F110" s="2">
        <f t="shared" si="6"/>
        <v>-8.6117765729416202</v>
      </c>
      <c r="G110" s="34" t="str">
        <f>IFERROR(INDEX(BRL!$E:$E,MATCH('IC-Br Energia'!$A110,BRL!$A:$A,0)),"")</f>
        <v/>
      </c>
      <c r="H110" s="2" t="str">
        <f t="shared" si="7"/>
        <v/>
      </c>
    </row>
    <row r="111" spans="1:8" x14ac:dyDescent="0.25">
      <c r="A111" s="1">
        <f t="shared" si="4"/>
        <v>39052</v>
      </c>
      <c r="B111" s="37">
        <f>IFERROR(INDEX([1]IC_br_energia!$B:$B,MATCH($A111,[1]IC_br_energia!$A:$A,0)),"")</f>
        <v>70.92</v>
      </c>
      <c r="C111" s="6">
        <f t="shared" si="5"/>
        <v>-2.9689423997810938</v>
      </c>
      <c r="D111" s="2">
        <f>INDEX(Meta!B:B,MATCH($A111,Meta!A:A,0))</f>
        <v>4.5</v>
      </c>
      <c r="E111" s="13">
        <v>0</v>
      </c>
      <c r="F111" s="2">
        <f t="shared" si="6"/>
        <v>-2.9689423997810938</v>
      </c>
      <c r="G111" s="34" t="str">
        <f>IFERROR(INDEX(BRL!$E:$E,MATCH('IC-Br Energia'!$A111,BRL!$A:$A,0)),"")</f>
        <v/>
      </c>
      <c r="H111" s="2" t="str">
        <f t="shared" si="7"/>
        <v/>
      </c>
    </row>
    <row r="112" spans="1:8" x14ac:dyDescent="0.25">
      <c r="A112" s="1">
        <f t="shared" si="4"/>
        <v>39083</v>
      </c>
      <c r="B112" s="37">
        <f>IFERROR(INDEX([1]IC_br_energia!$B:$B,MATCH($A112,[1]IC_br_energia!$A:$A,0)),"")</f>
        <v>64.83</v>
      </c>
      <c r="C112" s="6">
        <f t="shared" si="5"/>
        <v>-10.35674778761061</v>
      </c>
      <c r="D112" s="2">
        <f>INDEX(Meta!B:B,MATCH($A112,Meta!A:A,0))</f>
        <v>4.5</v>
      </c>
      <c r="E112" s="13">
        <v>0</v>
      </c>
      <c r="F112" s="2">
        <f t="shared" si="6"/>
        <v>-10.35674778761061</v>
      </c>
      <c r="G112" s="34" t="str">
        <f>IFERROR(INDEX(BRL!$E:$E,MATCH('IC-Br Energia'!$A112,BRL!$A:$A,0)),"")</f>
        <v/>
      </c>
      <c r="H112" s="2" t="str">
        <f t="shared" si="7"/>
        <v/>
      </c>
    </row>
    <row r="113" spans="1:8" x14ac:dyDescent="0.25">
      <c r="A113" s="1">
        <f t="shared" si="4"/>
        <v>39114</v>
      </c>
      <c r="B113" s="37">
        <f>IFERROR(INDEX([1]IC_br_energia!$B:$B,MATCH($A113,[1]IC_br_energia!$A:$A,0)),"")</f>
        <v>68.13</v>
      </c>
      <c r="C113" s="6">
        <f t="shared" si="5"/>
        <v>-6.0016556291390799</v>
      </c>
      <c r="D113" s="2">
        <f>INDEX(Meta!B:B,MATCH($A113,Meta!A:A,0))</f>
        <v>4.5</v>
      </c>
      <c r="E113" s="13">
        <v>0</v>
      </c>
      <c r="F113" s="2">
        <f t="shared" si="6"/>
        <v>-6.0016556291390799</v>
      </c>
      <c r="G113" s="34" t="str">
        <f>IFERROR(INDEX(BRL!$E:$E,MATCH('IC-Br Energia'!$A113,BRL!$A:$A,0)),"")</f>
        <v/>
      </c>
      <c r="H113" s="2" t="str">
        <f t="shared" si="7"/>
        <v/>
      </c>
    </row>
    <row r="114" spans="1:8" x14ac:dyDescent="0.25">
      <c r="A114" s="1">
        <f t="shared" si="4"/>
        <v>39142</v>
      </c>
      <c r="B114" s="37">
        <f>IFERROR(INDEX([1]IC_br_energia!$B:$B,MATCH($A114,[1]IC_br_energia!$A:$A,0)),"")</f>
        <v>68.900000000000006</v>
      </c>
      <c r="C114" s="6">
        <f t="shared" si="5"/>
        <v>-2.8482797518330494</v>
      </c>
      <c r="D114" s="2">
        <f>INDEX(Meta!B:B,MATCH($A114,Meta!A:A,0))</f>
        <v>4.5</v>
      </c>
      <c r="E114" s="13">
        <v>0</v>
      </c>
      <c r="F114" s="2">
        <f t="shared" si="6"/>
        <v>-2.8482797518330494</v>
      </c>
      <c r="G114" s="34" t="str">
        <f>IFERROR(INDEX(BRL!$E:$E,MATCH('IC-Br Energia'!$A114,BRL!$A:$A,0)),"")</f>
        <v/>
      </c>
      <c r="H114" s="2" t="str">
        <f t="shared" si="7"/>
        <v/>
      </c>
    </row>
    <row r="115" spans="1:8" x14ac:dyDescent="0.25">
      <c r="A115" s="1">
        <f t="shared" si="4"/>
        <v>39173</v>
      </c>
      <c r="B115" s="37">
        <f>IFERROR(INDEX([1]IC_br_energia!$B:$B,MATCH($A115,[1]IC_br_energia!$A:$A,0)),"")</f>
        <v>70.45</v>
      </c>
      <c r="C115" s="6">
        <f t="shared" si="5"/>
        <v>8.6688261607280594</v>
      </c>
      <c r="D115" s="2">
        <f>INDEX(Meta!B:B,MATCH($A115,Meta!A:A,0))</f>
        <v>4.5</v>
      </c>
      <c r="E115" s="13">
        <v>0</v>
      </c>
      <c r="F115" s="2">
        <f t="shared" si="6"/>
        <v>8.6688261607280594</v>
      </c>
      <c r="G115" s="34" t="str">
        <f>IFERROR(INDEX(BRL!$E:$E,MATCH('IC-Br Energia'!$A115,BRL!$A:$A,0)),"")</f>
        <v/>
      </c>
      <c r="H115" s="2" t="str">
        <f t="shared" si="7"/>
        <v/>
      </c>
    </row>
    <row r="116" spans="1:8" x14ac:dyDescent="0.25">
      <c r="A116" s="1">
        <f t="shared" si="4"/>
        <v>39203</v>
      </c>
      <c r="B116" s="37">
        <f>IFERROR(INDEX([1]IC_br_energia!$B:$B,MATCH($A116,[1]IC_br_energia!$A:$A,0)),"")</f>
        <v>70.7</v>
      </c>
      <c r="C116" s="6">
        <f t="shared" si="5"/>
        <v>3.7722002054895176</v>
      </c>
      <c r="D116" s="2">
        <f>INDEX(Meta!B:B,MATCH($A116,Meta!A:A,0))</f>
        <v>4.5</v>
      </c>
      <c r="E116" s="13">
        <v>0</v>
      </c>
      <c r="F116" s="2">
        <f t="shared" si="6"/>
        <v>3.7722002054895176</v>
      </c>
      <c r="G116" s="34" t="str">
        <f>IFERROR(INDEX(BRL!$E:$E,MATCH('IC-Br Energia'!$A116,BRL!$A:$A,0)),"")</f>
        <v/>
      </c>
      <c r="H116" s="2" t="str">
        <f t="shared" si="7"/>
        <v/>
      </c>
    </row>
    <row r="117" spans="1:8" x14ac:dyDescent="0.25">
      <c r="A117" s="1">
        <f t="shared" si="4"/>
        <v>39234</v>
      </c>
      <c r="B117" s="37">
        <f>IFERROR(INDEX([1]IC_br_energia!$B:$B,MATCH($A117,[1]IC_br_energia!$A:$A,0)),"")</f>
        <v>70.8</v>
      </c>
      <c r="C117" s="6">
        <f t="shared" si="5"/>
        <v>2.7576197387517931</v>
      </c>
      <c r="D117" s="2">
        <f>INDEX(Meta!B:B,MATCH($A117,Meta!A:A,0))</f>
        <v>4.5</v>
      </c>
      <c r="E117" s="13">
        <v>0</v>
      </c>
      <c r="F117" s="2">
        <f t="shared" si="6"/>
        <v>2.7576197387517931</v>
      </c>
      <c r="G117" s="34" t="str">
        <f>IFERROR(INDEX(BRL!$E:$E,MATCH('IC-Br Energia'!$A117,BRL!$A:$A,0)),"")</f>
        <v/>
      </c>
      <c r="H117" s="2" t="str">
        <f t="shared" si="7"/>
        <v/>
      </c>
    </row>
    <row r="118" spans="1:8" x14ac:dyDescent="0.25">
      <c r="A118" s="1">
        <f t="shared" si="4"/>
        <v>39264</v>
      </c>
      <c r="B118" s="37">
        <f>IFERROR(INDEX([1]IC_br_energia!$B:$B,MATCH($A118,[1]IC_br_energia!$A:$A,0)),"")</f>
        <v>65.78</v>
      </c>
      <c r="C118" s="6">
        <f t="shared" si="5"/>
        <v>-6.6288147622427296</v>
      </c>
      <c r="D118" s="2">
        <f>INDEX(Meta!B:B,MATCH($A118,Meta!A:A,0))</f>
        <v>4.5</v>
      </c>
      <c r="E118" s="13">
        <v>0</v>
      </c>
      <c r="F118" s="2">
        <f t="shared" si="6"/>
        <v>-6.6288147622427296</v>
      </c>
      <c r="G118" s="34" t="str">
        <f>IFERROR(INDEX(BRL!$E:$E,MATCH('IC-Br Energia'!$A118,BRL!$A:$A,0)),"")</f>
        <v/>
      </c>
      <c r="H118" s="2" t="str">
        <f t="shared" si="7"/>
        <v/>
      </c>
    </row>
    <row r="119" spans="1:8" x14ac:dyDescent="0.25">
      <c r="A119" s="1">
        <f t="shared" si="4"/>
        <v>39295</v>
      </c>
      <c r="B119" s="37">
        <f>IFERROR(INDEX([1]IC_br_energia!$B:$B,MATCH($A119,[1]IC_br_energia!$A:$A,0)),"")</f>
        <v>67.12</v>
      </c>
      <c r="C119" s="6">
        <f t="shared" si="5"/>
        <v>-5.0636492220650586</v>
      </c>
      <c r="D119" s="2">
        <f>INDEX(Meta!B:B,MATCH($A119,Meta!A:A,0))</f>
        <v>4.5</v>
      </c>
      <c r="E119" s="13">
        <v>0</v>
      </c>
      <c r="F119" s="2">
        <f t="shared" si="6"/>
        <v>-5.0636492220650586</v>
      </c>
      <c r="G119" s="34" t="str">
        <f>IFERROR(INDEX(BRL!$E:$E,MATCH('IC-Br Energia'!$A119,BRL!$A:$A,0)),"")</f>
        <v/>
      </c>
      <c r="H119" s="2" t="str">
        <f t="shared" si="7"/>
        <v/>
      </c>
    </row>
    <row r="120" spans="1:8" x14ac:dyDescent="0.25">
      <c r="A120" s="1">
        <f t="shared" si="4"/>
        <v>39326</v>
      </c>
      <c r="B120" s="37">
        <f>IFERROR(INDEX([1]IC_br_energia!$B:$B,MATCH($A120,[1]IC_br_energia!$A:$A,0)),"")</f>
        <v>70.150000000000006</v>
      </c>
      <c r="C120" s="6">
        <f t="shared" si="5"/>
        <v>-0.91807909604518789</v>
      </c>
      <c r="D120" s="2">
        <f>INDEX(Meta!B:B,MATCH($A120,Meta!A:A,0))</f>
        <v>4.5</v>
      </c>
      <c r="E120" s="13">
        <v>0</v>
      </c>
      <c r="F120" s="2">
        <f t="shared" si="6"/>
        <v>-0.91807909604518789</v>
      </c>
      <c r="G120" s="34" t="str">
        <f>IFERROR(INDEX(BRL!$E:$E,MATCH('IC-Br Energia'!$A120,BRL!$A:$A,0)),"")</f>
        <v/>
      </c>
      <c r="H120" s="2" t="str">
        <f t="shared" si="7"/>
        <v/>
      </c>
    </row>
    <row r="121" spans="1:8" x14ac:dyDescent="0.25">
      <c r="A121" s="1">
        <f t="shared" si="4"/>
        <v>39356</v>
      </c>
      <c r="B121" s="37">
        <f>IFERROR(INDEX([1]IC_br_energia!$B:$B,MATCH($A121,[1]IC_br_energia!$A:$A,0)),"")</f>
        <v>73.17</v>
      </c>
      <c r="C121" s="6">
        <f t="shared" si="5"/>
        <v>11.234417756156878</v>
      </c>
      <c r="D121" s="2">
        <f>INDEX(Meta!B:B,MATCH($A121,Meta!A:A,0))</f>
        <v>4.5</v>
      </c>
      <c r="E121" s="13">
        <v>0</v>
      </c>
      <c r="F121" s="2">
        <f t="shared" si="6"/>
        <v>11.234417756156878</v>
      </c>
      <c r="G121" s="34" t="str">
        <f>IFERROR(INDEX(BRL!$E:$E,MATCH('IC-Br Energia'!$A121,BRL!$A:$A,0)),"")</f>
        <v/>
      </c>
      <c r="H121" s="2" t="str">
        <f t="shared" si="7"/>
        <v/>
      </c>
    </row>
    <row r="122" spans="1:8" x14ac:dyDescent="0.25">
      <c r="A122" s="1">
        <f t="shared" si="4"/>
        <v>39387</v>
      </c>
      <c r="B122" s="37">
        <f>IFERROR(INDEX([1]IC_br_energia!$B:$B,MATCH($A122,[1]IC_br_energia!$A:$A,0)),"")</f>
        <v>76.58</v>
      </c>
      <c r="C122" s="6">
        <f t="shared" si="5"/>
        <v>14.094159713945164</v>
      </c>
      <c r="D122" s="2">
        <f>INDEX(Meta!B:B,MATCH($A122,Meta!A:A,0))</f>
        <v>4.5</v>
      </c>
      <c r="E122" s="13">
        <v>0</v>
      </c>
      <c r="F122" s="2">
        <f t="shared" si="6"/>
        <v>14.094159713945164</v>
      </c>
      <c r="G122" s="34" t="str">
        <f>IFERROR(INDEX(BRL!$E:$E,MATCH('IC-Br Energia'!$A122,BRL!$A:$A,0)),"")</f>
        <v/>
      </c>
      <c r="H122" s="2" t="str">
        <f t="shared" si="7"/>
        <v/>
      </c>
    </row>
    <row r="123" spans="1:8" x14ac:dyDescent="0.25">
      <c r="A123" s="1">
        <f t="shared" si="4"/>
        <v>39417</v>
      </c>
      <c r="B123" s="37">
        <f>IFERROR(INDEX([1]IC_br_energia!$B:$B,MATCH($A123,[1]IC_br_energia!$A:$A,0)),"")</f>
        <v>73.37</v>
      </c>
      <c r="C123" s="6">
        <f t="shared" si="5"/>
        <v>4.5901639344262168</v>
      </c>
      <c r="D123" s="2">
        <f>INDEX(Meta!B:B,MATCH($A123,Meta!A:A,0))</f>
        <v>4.5</v>
      </c>
      <c r="E123" s="13">
        <v>0</v>
      </c>
      <c r="F123" s="2">
        <f t="shared" si="6"/>
        <v>4.5901639344262168</v>
      </c>
      <c r="G123" s="34" t="str">
        <f>IFERROR(INDEX(BRL!$E:$E,MATCH('IC-Br Energia'!$A123,BRL!$A:$A,0)),"")</f>
        <v/>
      </c>
      <c r="H123" s="2" t="str">
        <f t="shared" si="7"/>
        <v/>
      </c>
    </row>
    <row r="124" spans="1:8" x14ac:dyDescent="0.25">
      <c r="A124" s="1">
        <f t="shared" si="4"/>
        <v>39448</v>
      </c>
      <c r="B124" s="37">
        <f>IFERROR(INDEX([1]IC_br_energia!$B:$B,MATCH($A124,[1]IC_br_energia!$A:$A,0)),"")</f>
        <v>79</v>
      </c>
      <c r="C124" s="6">
        <f t="shared" si="5"/>
        <v>7.9677463441301111</v>
      </c>
      <c r="D124" s="2">
        <f>INDEX(Meta!B:B,MATCH($A124,Meta!A:A,0))</f>
        <v>4.5</v>
      </c>
      <c r="E124" s="13">
        <v>0</v>
      </c>
      <c r="F124" s="2">
        <f t="shared" si="6"/>
        <v>7.9677463441301111</v>
      </c>
      <c r="G124" s="34" t="str">
        <f>IFERROR(INDEX(BRL!$E:$E,MATCH('IC-Br Energia'!$A124,BRL!$A:$A,0)),"")</f>
        <v/>
      </c>
      <c r="H124" s="2" t="str">
        <f t="shared" si="7"/>
        <v/>
      </c>
    </row>
    <row r="125" spans="1:8" x14ac:dyDescent="0.25">
      <c r="A125" s="1">
        <f t="shared" si="4"/>
        <v>39479</v>
      </c>
      <c r="B125" s="37">
        <f>IFERROR(INDEX([1]IC_br_energia!$B:$B,MATCH($A125,[1]IC_br_energia!$A:$A,0)),"")</f>
        <v>86.49</v>
      </c>
      <c r="C125" s="6">
        <f t="shared" si="5"/>
        <v>12.940715591538265</v>
      </c>
      <c r="D125" s="2">
        <f>INDEX(Meta!B:B,MATCH($A125,Meta!A:A,0))</f>
        <v>4.5</v>
      </c>
      <c r="E125" s="13">
        <v>0</v>
      </c>
      <c r="F125" s="2">
        <f t="shared" si="6"/>
        <v>12.940715591538265</v>
      </c>
      <c r="G125" s="34" t="str">
        <f>IFERROR(INDEX(BRL!$E:$E,MATCH('IC-Br Energia'!$A125,BRL!$A:$A,0)),"")</f>
        <v/>
      </c>
      <c r="H125" s="2" t="str">
        <f t="shared" si="7"/>
        <v/>
      </c>
    </row>
    <row r="126" spans="1:8" x14ac:dyDescent="0.25">
      <c r="A126" s="1">
        <f t="shared" si="4"/>
        <v>39508</v>
      </c>
      <c r="B126" s="37">
        <f>IFERROR(INDEX([1]IC_br_energia!$B:$B,MATCH($A126,[1]IC_br_energia!$A:$A,0)),"")</f>
        <v>90.5</v>
      </c>
      <c r="C126" s="6">
        <f t="shared" si="5"/>
        <v>23.34741720049065</v>
      </c>
      <c r="D126" s="2">
        <f>INDEX(Meta!B:B,MATCH($A126,Meta!A:A,0))</f>
        <v>4.5</v>
      </c>
      <c r="E126" s="13">
        <v>0</v>
      </c>
      <c r="F126" s="2">
        <f t="shared" si="6"/>
        <v>23.34741720049065</v>
      </c>
      <c r="G126" s="34" t="str">
        <f>IFERROR(INDEX(BRL!$E:$E,MATCH('IC-Br Energia'!$A126,BRL!$A:$A,0)),"")</f>
        <v/>
      </c>
      <c r="H126" s="2" t="str">
        <f t="shared" si="7"/>
        <v/>
      </c>
    </row>
    <row r="127" spans="1:8" x14ac:dyDescent="0.25">
      <c r="A127" s="1">
        <f t="shared" si="4"/>
        <v>39539</v>
      </c>
      <c r="B127" s="37">
        <f>IFERROR(INDEX([1]IC_br_energia!$B:$B,MATCH($A127,[1]IC_br_energia!$A:$A,0)),"")</f>
        <v>98.47</v>
      </c>
      <c r="C127" s="6">
        <f t="shared" si="5"/>
        <v>24.64556962025317</v>
      </c>
      <c r="D127" s="2">
        <f>INDEX(Meta!B:B,MATCH($A127,Meta!A:A,0))</f>
        <v>4.5</v>
      </c>
      <c r="E127" s="13">
        <v>0</v>
      </c>
      <c r="F127" s="2">
        <f t="shared" si="6"/>
        <v>24.64556962025317</v>
      </c>
      <c r="G127" s="34" t="str">
        <f>IFERROR(INDEX(BRL!$E:$E,MATCH('IC-Br Energia'!$A127,BRL!$A:$A,0)),"")</f>
        <v/>
      </c>
      <c r="H127" s="2" t="str">
        <f t="shared" si="7"/>
        <v/>
      </c>
    </row>
    <row r="128" spans="1:8" x14ac:dyDescent="0.25">
      <c r="A128" s="1">
        <f t="shared" si="4"/>
        <v>39569</v>
      </c>
      <c r="B128" s="37">
        <f>IFERROR(INDEX([1]IC_br_energia!$B:$B,MATCH($A128,[1]IC_br_energia!$A:$A,0)),"")</f>
        <v>109.37</v>
      </c>
      <c r="C128" s="6">
        <f t="shared" si="5"/>
        <v>26.453925309284323</v>
      </c>
      <c r="D128" s="2">
        <f>INDEX(Meta!B:B,MATCH($A128,Meta!A:A,0))</f>
        <v>4.5</v>
      </c>
      <c r="E128" s="13">
        <v>0</v>
      </c>
      <c r="F128" s="2">
        <f t="shared" si="6"/>
        <v>26.453925309284323</v>
      </c>
      <c r="G128" s="34" t="str">
        <f>IFERROR(INDEX(BRL!$E:$E,MATCH('IC-Br Energia'!$A128,BRL!$A:$A,0)),"")</f>
        <v/>
      </c>
      <c r="H128" s="2" t="str">
        <f t="shared" si="7"/>
        <v/>
      </c>
    </row>
    <row r="129" spans="1:8" x14ac:dyDescent="0.25">
      <c r="A129" s="1">
        <f t="shared" si="4"/>
        <v>39600</v>
      </c>
      <c r="B129" s="37">
        <f>IFERROR(INDEX([1]IC_br_energia!$B:$B,MATCH($A129,[1]IC_br_energia!$A:$A,0)),"")</f>
        <v>118.47</v>
      </c>
      <c r="C129" s="6">
        <f t="shared" si="5"/>
        <v>30.906077348066297</v>
      </c>
      <c r="D129" s="2">
        <f>INDEX(Meta!B:B,MATCH($A129,Meta!A:A,0))</f>
        <v>4.5</v>
      </c>
      <c r="E129" s="13">
        <v>0</v>
      </c>
      <c r="F129" s="2">
        <f t="shared" si="6"/>
        <v>30.906077348066297</v>
      </c>
      <c r="G129" s="34" t="str">
        <f>IFERROR(INDEX(BRL!$E:$E,MATCH('IC-Br Energia'!$A129,BRL!$A:$A,0)),"")</f>
        <v/>
      </c>
      <c r="H129" s="2" t="str">
        <f t="shared" si="7"/>
        <v/>
      </c>
    </row>
    <row r="130" spans="1:8" x14ac:dyDescent="0.25">
      <c r="A130" s="1">
        <f t="shared" si="4"/>
        <v>39630</v>
      </c>
      <c r="B130" s="37">
        <f>IFERROR(INDEX([1]IC_br_energia!$B:$B,MATCH($A130,[1]IC_br_energia!$A:$A,0)),"")</f>
        <v>108.58</v>
      </c>
      <c r="C130" s="6">
        <f t="shared" si="5"/>
        <v>10.267086422260597</v>
      </c>
      <c r="D130" s="2">
        <f>INDEX(Meta!B:B,MATCH($A130,Meta!A:A,0))</f>
        <v>4.5</v>
      </c>
      <c r="E130" s="13">
        <v>0</v>
      </c>
      <c r="F130" s="2">
        <f t="shared" si="6"/>
        <v>10.267086422260597</v>
      </c>
      <c r="G130" s="34" t="str">
        <f>IFERROR(INDEX(BRL!$E:$E,MATCH('IC-Br Energia'!$A130,BRL!$A:$A,0)),"")</f>
        <v/>
      </c>
      <c r="H130" s="2" t="str">
        <f t="shared" si="7"/>
        <v/>
      </c>
    </row>
    <row r="131" spans="1:8" x14ac:dyDescent="0.25">
      <c r="A131" s="1">
        <f t="shared" si="4"/>
        <v>39661</v>
      </c>
      <c r="B131" s="37">
        <f>IFERROR(INDEX([1]IC_br_energia!$B:$B,MATCH($A131,[1]IC_br_energia!$A:$A,0)),"")</f>
        <v>93.53</v>
      </c>
      <c r="C131" s="6">
        <f t="shared" si="5"/>
        <v>-14.482947791899059</v>
      </c>
      <c r="D131" s="2">
        <f>INDEX(Meta!B:B,MATCH($A131,Meta!A:A,0))</f>
        <v>4.5</v>
      </c>
      <c r="E131" s="13">
        <v>0</v>
      </c>
      <c r="F131" s="2">
        <f t="shared" si="6"/>
        <v>-14.482947791899059</v>
      </c>
      <c r="G131" s="34" t="str">
        <f>IFERROR(INDEX(BRL!$E:$E,MATCH('IC-Br Energia'!$A131,BRL!$A:$A,0)),"")</f>
        <v/>
      </c>
      <c r="H131" s="2" t="str">
        <f t="shared" si="7"/>
        <v/>
      </c>
    </row>
    <row r="132" spans="1:8" x14ac:dyDescent="0.25">
      <c r="A132" s="1">
        <f t="shared" si="4"/>
        <v>39692</v>
      </c>
      <c r="B132" s="37">
        <f>IFERROR(INDEX([1]IC_br_energia!$B:$B,MATCH($A132,[1]IC_br_energia!$A:$A,0)),"")</f>
        <v>94.03</v>
      </c>
      <c r="C132" s="6">
        <f t="shared" si="5"/>
        <v>-20.629695281505867</v>
      </c>
      <c r="D132" s="2">
        <f>INDEX(Meta!B:B,MATCH($A132,Meta!A:A,0))</f>
        <v>4.5</v>
      </c>
      <c r="E132" s="13">
        <v>0</v>
      </c>
      <c r="F132" s="2">
        <f t="shared" si="6"/>
        <v>-20.629695281505867</v>
      </c>
      <c r="G132" s="34" t="str">
        <f>IFERROR(INDEX(BRL!$E:$E,MATCH('IC-Br Energia'!$A132,BRL!$A:$A,0)),"")</f>
        <v/>
      </c>
      <c r="H132" s="2" t="str">
        <f t="shared" si="7"/>
        <v/>
      </c>
    </row>
    <row r="133" spans="1:8" x14ac:dyDescent="0.25">
      <c r="A133" s="1">
        <f t="shared" si="4"/>
        <v>39722</v>
      </c>
      <c r="B133" s="37">
        <f>IFERROR(INDEX([1]IC_br_energia!$B:$B,MATCH($A133,[1]IC_br_energia!$A:$A,0)),"")</f>
        <v>96.42</v>
      </c>
      <c r="C133" s="6">
        <f t="shared" si="5"/>
        <v>-11.199115859274267</v>
      </c>
      <c r="D133" s="2">
        <f>INDEX(Meta!B:B,MATCH($A133,Meta!A:A,0))</f>
        <v>4.5</v>
      </c>
      <c r="E133" s="13">
        <v>0</v>
      </c>
      <c r="F133" s="2">
        <f t="shared" si="6"/>
        <v>-11.199115859274267</v>
      </c>
      <c r="G133" s="34" t="str">
        <f>IFERROR(INDEX(BRL!$E:$E,MATCH('IC-Br Energia'!$A133,BRL!$A:$A,0)),"")</f>
        <v/>
      </c>
      <c r="H133" s="2" t="str">
        <f t="shared" si="7"/>
        <v/>
      </c>
    </row>
    <row r="134" spans="1:8" x14ac:dyDescent="0.25">
      <c r="A134" s="1">
        <f t="shared" ref="A134:A197" si="8">EDATE(A133,1)</f>
        <v>39753</v>
      </c>
      <c r="B134" s="37">
        <f>IFERROR(INDEX([1]IC_br_energia!$B:$B,MATCH($A134,[1]IC_br_energia!$A:$A,0)),"")</f>
        <v>88.36</v>
      </c>
      <c r="C134" s="6">
        <f t="shared" si="5"/>
        <v>-5.5276381909547752</v>
      </c>
      <c r="D134" s="2">
        <f>INDEX(Meta!B:B,MATCH($A134,Meta!A:A,0))</f>
        <v>4.5</v>
      </c>
      <c r="E134" s="13">
        <v>0</v>
      </c>
      <c r="F134" s="2">
        <f t="shared" si="6"/>
        <v>-5.5276381909547752</v>
      </c>
      <c r="G134" s="34" t="str">
        <f>IFERROR(INDEX(BRL!$E:$E,MATCH('IC-Br Energia'!$A134,BRL!$A:$A,0)),"")</f>
        <v/>
      </c>
      <c r="H134" s="2" t="str">
        <f t="shared" si="7"/>
        <v/>
      </c>
    </row>
    <row r="135" spans="1:8" x14ac:dyDescent="0.25">
      <c r="A135" s="1">
        <f t="shared" si="8"/>
        <v>39783</v>
      </c>
      <c r="B135" s="37">
        <f>IFERROR(INDEX([1]IC_br_energia!$B:$B,MATCH($A135,[1]IC_br_energia!$A:$A,0)),"")</f>
        <v>79.930000000000007</v>
      </c>
      <c r="C135" s="6">
        <f t="shared" si="5"/>
        <v>-14.995214293310644</v>
      </c>
      <c r="D135" s="2">
        <f>INDEX(Meta!B:B,MATCH($A135,Meta!A:A,0))</f>
        <v>4.5</v>
      </c>
      <c r="E135" s="13">
        <v>0</v>
      </c>
      <c r="F135" s="2">
        <f t="shared" si="6"/>
        <v>-14.995214293310644</v>
      </c>
      <c r="G135" s="34" t="str">
        <f>IFERROR(INDEX(BRL!$E:$E,MATCH('IC-Br Energia'!$A135,BRL!$A:$A,0)),"")</f>
        <v/>
      </c>
      <c r="H135" s="2" t="str">
        <f t="shared" si="7"/>
        <v/>
      </c>
    </row>
    <row r="136" spans="1:8" x14ac:dyDescent="0.25">
      <c r="A136" s="1">
        <f t="shared" si="8"/>
        <v>39814</v>
      </c>
      <c r="B136" s="37">
        <f>IFERROR(INDEX([1]IC_br_energia!$B:$B,MATCH($A136,[1]IC_br_energia!$A:$A,0)),"")</f>
        <v>71.489999999999995</v>
      </c>
      <c r="C136" s="6">
        <f t="shared" ref="C136:C199" si="9">IFERROR(100*(B136/B133-1),"")</f>
        <v>-25.855631611698826</v>
      </c>
      <c r="D136" s="2">
        <f>INDEX(Meta!B:B,MATCH($A136,Meta!A:A,0))</f>
        <v>4.5</v>
      </c>
      <c r="E136" s="13">
        <v>0</v>
      </c>
      <c r="F136" s="2">
        <f t="shared" si="6"/>
        <v>-25.855631611698826</v>
      </c>
      <c r="G136" s="34" t="str">
        <f>IFERROR(INDEX(BRL!$E:$E,MATCH('IC-Br Energia'!$A136,BRL!$A:$A,0)),"")</f>
        <v/>
      </c>
      <c r="H136" s="2" t="str">
        <f t="shared" si="7"/>
        <v/>
      </c>
    </row>
    <row r="137" spans="1:8" x14ac:dyDescent="0.25">
      <c r="A137" s="1">
        <f t="shared" si="8"/>
        <v>39845</v>
      </c>
      <c r="B137" s="37">
        <f>IFERROR(INDEX([1]IC_br_energia!$B:$B,MATCH($A137,[1]IC_br_energia!$A:$A,0)),"")</f>
        <v>64.430000000000007</v>
      </c>
      <c r="C137" s="6">
        <f t="shared" si="9"/>
        <v>-27.082390221819818</v>
      </c>
      <c r="D137" s="2">
        <f>INDEX(Meta!B:B,MATCH($A137,Meta!A:A,0))</f>
        <v>4.5</v>
      </c>
      <c r="E137" s="13">
        <v>0</v>
      </c>
      <c r="F137" s="2">
        <f t="shared" si="6"/>
        <v>-27.082390221819818</v>
      </c>
      <c r="G137" s="34" t="str">
        <f>IFERROR(INDEX(BRL!$E:$E,MATCH('IC-Br Energia'!$A137,BRL!$A:$A,0)),"")</f>
        <v/>
      </c>
      <c r="H137" s="2" t="str">
        <f t="shared" si="7"/>
        <v/>
      </c>
    </row>
    <row r="138" spans="1:8" x14ac:dyDescent="0.25">
      <c r="A138" s="1">
        <f t="shared" si="8"/>
        <v>39873</v>
      </c>
      <c r="B138" s="37">
        <f>IFERROR(INDEX([1]IC_br_energia!$B:$B,MATCH($A138,[1]IC_br_energia!$A:$A,0)),"")</f>
        <v>59.76</v>
      </c>
      <c r="C138" s="6">
        <f t="shared" si="9"/>
        <v>-25.234580257725515</v>
      </c>
      <c r="D138" s="2">
        <f>INDEX(Meta!B:B,MATCH($A138,Meta!A:A,0))</f>
        <v>4.5</v>
      </c>
      <c r="E138" s="13">
        <v>0</v>
      </c>
      <c r="F138" s="2">
        <f t="shared" si="6"/>
        <v>-25.234580257725515</v>
      </c>
      <c r="G138" s="34" t="str">
        <f>IFERROR(INDEX(BRL!$E:$E,MATCH('IC-Br Energia'!$A138,BRL!$A:$A,0)),"")</f>
        <v/>
      </c>
      <c r="H138" s="2" t="str">
        <f t="shared" si="7"/>
        <v/>
      </c>
    </row>
    <row r="139" spans="1:8" x14ac:dyDescent="0.25">
      <c r="A139" s="1">
        <f t="shared" si="8"/>
        <v>39904</v>
      </c>
      <c r="B139" s="37">
        <f>IFERROR(INDEX([1]IC_br_energia!$B:$B,MATCH($A139,[1]IC_br_energia!$A:$A,0)),"")</f>
        <v>54.71</v>
      </c>
      <c r="C139" s="6">
        <f t="shared" si="9"/>
        <v>-23.471814239753808</v>
      </c>
      <c r="D139" s="2">
        <f>INDEX(Meta!B:B,MATCH($A139,Meta!A:A,0))</f>
        <v>4.5</v>
      </c>
      <c r="E139" s="13">
        <v>0</v>
      </c>
      <c r="F139" s="2">
        <f t="shared" si="6"/>
        <v>-23.471814239753808</v>
      </c>
      <c r="G139" s="34" t="str">
        <f>IFERROR(INDEX(BRL!$E:$E,MATCH('IC-Br Energia'!$A139,BRL!$A:$A,0)),"")</f>
        <v/>
      </c>
      <c r="H139" s="2" t="str">
        <f t="shared" si="7"/>
        <v/>
      </c>
    </row>
    <row r="140" spans="1:8" x14ac:dyDescent="0.25">
      <c r="A140" s="1">
        <f t="shared" si="8"/>
        <v>39934</v>
      </c>
      <c r="B140" s="37">
        <f>IFERROR(INDEX([1]IC_br_energia!$B:$B,MATCH($A140,[1]IC_br_energia!$A:$A,0)),"")</f>
        <v>55.54</v>
      </c>
      <c r="C140" s="6">
        <f t="shared" si="9"/>
        <v>-13.797920223498384</v>
      </c>
      <c r="D140" s="2">
        <f>INDEX(Meta!B:B,MATCH($A140,Meta!A:A,0))</f>
        <v>4.5</v>
      </c>
      <c r="E140" s="13">
        <v>0</v>
      </c>
      <c r="F140" s="2">
        <f t="shared" si="6"/>
        <v>-13.797920223498384</v>
      </c>
      <c r="G140" s="34" t="str">
        <f>IFERROR(INDEX(BRL!$E:$E,MATCH('IC-Br Energia'!$A140,BRL!$A:$A,0)),"")</f>
        <v/>
      </c>
      <c r="H140" s="2" t="str">
        <f t="shared" si="7"/>
        <v/>
      </c>
    </row>
    <row r="141" spans="1:8" x14ac:dyDescent="0.25">
      <c r="A141" s="1">
        <f t="shared" si="8"/>
        <v>39965</v>
      </c>
      <c r="B141" s="37">
        <f>IFERROR(INDEX([1]IC_br_energia!$B:$B,MATCH($A141,[1]IC_br_energia!$A:$A,0)),"")</f>
        <v>56.56</v>
      </c>
      <c r="C141" s="6">
        <f t="shared" si="9"/>
        <v>-5.3547523427041384</v>
      </c>
      <c r="D141" s="2">
        <f>INDEX(Meta!B:B,MATCH($A141,Meta!A:A,0))</f>
        <v>4.5</v>
      </c>
      <c r="E141" s="13">
        <v>0</v>
      </c>
      <c r="F141" s="2">
        <f t="shared" si="6"/>
        <v>-5.3547523427041384</v>
      </c>
      <c r="G141" s="34" t="str">
        <f>IFERROR(INDEX(BRL!$E:$E,MATCH('IC-Br Energia'!$A141,BRL!$A:$A,0)),"")</f>
        <v/>
      </c>
      <c r="H141" s="2" t="str">
        <f t="shared" si="7"/>
        <v/>
      </c>
    </row>
    <row r="142" spans="1:8" x14ac:dyDescent="0.25">
      <c r="A142" s="1">
        <f t="shared" si="8"/>
        <v>39995</v>
      </c>
      <c r="B142" s="37">
        <f>IFERROR(INDEX([1]IC_br_energia!$B:$B,MATCH($A142,[1]IC_br_energia!$A:$A,0)),"")</f>
        <v>51.49</v>
      </c>
      <c r="C142" s="6">
        <f t="shared" si="9"/>
        <v>-5.8855785048437248</v>
      </c>
      <c r="D142" s="2">
        <f>INDEX(Meta!B:B,MATCH($A142,Meta!A:A,0))</f>
        <v>4.5</v>
      </c>
      <c r="E142" s="13">
        <v>0</v>
      </c>
      <c r="F142" s="2">
        <f t="shared" si="6"/>
        <v>-5.8855785048437248</v>
      </c>
      <c r="G142" s="34" t="str">
        <f>IFERROR(INDEX(BRL!$E:$E,MATCH('IC-Br Energia'!$A142,BRL!$A:$A,0)),"")</f>
        <v/>
      </c>
      <c r="H142" s="2" t="str">
        <f t="shared" si="7"/>
        <v/>
      </c>
    </row>
    <row r="143" spans="1:8" x14ac:dyDescent="0.25">
      <c r="A143" s="1">
        <f t="shared" si="8"/>
        <v>40026</v>
      </c>
      <c r="B143" s="37">
        <f>IFERROR(INDEX([1]IC_br_energia!$B:$B,MATCH($A143,[1]IC_br_energia!$A:$A,0)),"")</f>
        <v>51.12</v>
      </c>
      <c r="C143" s="6">
        <f t="shared" si="9"/>
        <v>-7.9582283039250967</v>
      </c>
      <c r="D143" s="2">
        <f>INDEX(Meta!B:B,MATCH($A143,Meta!A:A,0))</f>
        <v>4.5</v>
      </c>
      <c r="E143" s="13">
        <v>0</v>
      </c>
      <c r="F143" s="2">
        <f t="shared" si="6"/>
        <v>-7.9582283039250967</v>
      </c>
      <c r="G143" s="34" t="str">
        <f>IFERROR(INDEX(BRL!$E:$E,MATCH('IC-Br Energia'!$A143,BRL!$A:$A,0)),"")</f>
        <v/>
      </c>
      <c r="H143" s="2" t="str">
        <f t="shared" si="7"/>
        <v/>
      </c>
    </row>
    <row r="144" spans="1:8" x14ac:dyDescent="0.25">
      <c r="A144" s="1">
        <f t="shared" si="8"/>
        <v>40057</v>
      </c>
      <c r="B144" s="37">
        <f>IFERROR(INDEX([1]IC_br_energia!$B:$B,MATCH($A144,[1]IC_br_energia!$A:$A,0)),"")</f>
        <v>53.85</v>
      </c>
      <c r="C144" s="6">
        <f t="shared" si="9"/>
        <v>-4.7913719943422972</v>
      </c>
      <c r="D144" s="2">
        <f>INDEX(Meta!B:B,MATCH($A144,Meta!A:A,0))</f>
        <v>4.5</v>
      </c>
      <c r="E144" s="13">
        <v>0</v>
      </c>
      <c r="F144" s="2">
        <f t="shared" si="6"/>
        <v>-4.7913719943422972</v>
      </c>
      <c r="G144" s="34" t="str">
        <f>IFERROR(INDEX(BRL!$E:$E,MATCH('IC-Br Energia'!$A144,BRL!$A:$A,0)),"")</f>
        <v/>
      </c>
      <c r="H144" s="2" t="str">
        <f t="shared" si="7"/>
        <v/>
      </c>
    </row>
    <row r="145" spans="1:8" x14ac:dyDescent="0.25">
      <c r="A145" s="1">
        <f t="shared" si="8"/>
        <v>40087</v>
      </c>
      <c r="B145" s="37">
        <f>IFERROR(INDEX([1]IC_br_energia!$B:$B,MATCH($A145,[1]IC_br_energia!$A:$A,0)),"")</f>
        <v>60.02</v>
      </c>
      <c r="C145" s="6">
        <f t="shared" si="9"/>
        <v>16.566323557972428</v>
      </c>
      <c r="D145" s="2">
        <f>INDEX(Meta!B:B,MATCH($A145,Meta!A:A,0))</f>
        <v>4.5</v>
      </c>
      <c r="E145" s="13">
        <v>0</v>
      </c>
      <c r="F145" s="2">
        <f t="shared" si="6"/>
        <v>16.566323557972428</v>
      </c>
      <c r="G145" s="34" t="str">
        <f>IFERROR(INDEX(BRL!$E:$E,MATCH('IC-Br Energia'!$A145,BRL!$A:$A,0)),"")</f>
        <v/>
      </c>
      <c r="H145" s="2" t="str">
        <f t="shared" si="7"/>
        <v/>
      </c>
    </row>
    <row r="146" spans="1:8" x14ac:dyDescent="0.25">
      <c r="A146" s="1">
        <f t="shared" si="8"/>
        <v>40118</v>
      </c>
      <c r="B146" s="37">
        <f>IFERROR(INDEX([1]IC_br_energia!$B:$B,MATCH($A146,[1]IC_br_energia!$A:$A,0)),"")</f>
        <v>55.97</v>
      </c>
      <c r="C146" s="6">
        <f t="shared" si="9"/>
        <v>9.487480438184658</v>
      </c>
      <c r="D146" s="2">
        <f>INDEX(Meta!B:B,MATCH($A146,Meta!A:A,0))</f>
        <v>4.5</v>
      </c>
      <c r="E146" s="13">
        <v>0</v>
      </c>
      <c r="F146" s="2">
        <f t="shared" si="6"/>
        <v>9.487480438184658</v>
      </c>
      <c r="G146" s="34" t="str">
        <f>IFERROR(INDEX(BRL!$E:$E,MATCH('IC-Br Energia'!$A146,BRL!$A:$A,0)),"")</f>
        <v/>
      </c>
      <c r="H146" s="2" t="str">
        <f t="shared" si="7"/>
        <v/>
      </c>
    </row>
    <row r="147" spans="1:8" x14ac:dyDescent="0.25">
      <c r="A147" s="1">
        <f t="shared" si="8"/>
        <v>40148</v>
      </c>
      <c r="B147" s="37">
        <f>IFERROR(INDEX([1]IC_br_energia!$B:$B,MATCH($A147,[1]IC_br_energia!$A:$A,0)),"")</f>
        <v>59</v>
      </c>
      <c r="C147" s="6">
        <f t="shared" si="9"/>
        <v>9.5636025998143026</v>
      </c>
      <c r="D147" s="2">
        <f>INDEX(Meta!B:B,MATCH($A147,Meta!A:A,0))</f>
        <v>4.5</v>
      </c>
      <c r="E147" s="13">
        <v>0</v>
      </c>
      <c r="F147" s="2">
        <f t="shared" ref="F147:F210" si="10">IFERROR(C147-E147,"")</f>
        <v>9.5636025998143026</v>
      </c>
      <c r="G147" s="34" t="str">
        <f>IFERROR(INDEX(BRL!$E:$E,MATCH('IC-Br Energia'!$A147,BRL!$A:$A,0)),"")</f>
        <v/>
      </c>
      <c r="H147" s="2" t="str">
        <f t="shared" ref="H147:H210" si="11">IFERROR(F147-G147,"")</f>
        <v/>
      </c>
    </row>
    <row r="148" spans="1:8" x14ac:dyDescent="0.25">
      <c r="A148" s="1">
        <f t="shared" si="8"/>
        <v>40179</v>
      </c>
      <c r="B148" s="37">
        <f>IFERROR(INDEX([1]IC_br_energia!$B:$B,MATCH($A148,[1]IC_br_energia!$A:$A,0)),"")</f>
        <v>63.19</v>
      </c>
      <c r="C148" s="6">
        <f t="shared" si="9"/>
        <v>5.2815728090636282</v>
      </c>
      <c r="D148" s="2">
        <f>INDEX(Meta!B:B,MATCH($A148,Meta!A:A,0))</f>
        <v>4.5</v>
      </c>
      <c r="E148" s="13">
        <v>0</v>
      </c>
      <c r="F148" s="2">
        <f t="shared" si="10"/>
        <v>5.2815728090636282</v>
      </c>
      <c r="G148" s="34" t="str">
        <f>IFERROR(INDEX(BRL!$E:$E,MATCH('IC-Br Energia'!$A148,BRL!$A:$A,0)),"")</f>
        <v/>
      </c>
      <c r="H148" s="2" t="str">
        <f t="shared" si="11"/>
        <v/>
      </c>
    </row>
    <row r="149" spans="1:8" x14ac:dyDescent="0.25">
      <c r="A149" s="1">
        <f t="shared" si="8"/>
        <v>40210</v>
      </c>
      <c r="B149" s="37">
        <f>IFERROR(INDEX([1]IC_br_energia!$B:$B,MATCH($A149,[1]IC_br_energia!$A:$A,0)),"")</f>
        <v>62.53</v>
      </c>
      <c r="C149" s="6">
        <f t="shared" si="9"/>
        <v>11.720564588172234</v>
      </c>
      <c r="D149" s="2">
        <f>INDEX(Meta!B:B,MATCH($A149,Meta!A:A,0))</f>
        <v>4.5</v>
      </c>
      <c r="E149" s="13">
        <v>0</v>
      </c>
      <c r="F149" s="2">
        <f t="shared" si="10"/>
        <v>11.720564588172234</v>
      </c>
      <c r="G149" s="34" t="str">
        <f>IFERROR(INDEX(BRL!$E:$E,MATCH('IC-Br Energia'!$A149,BRL!$A:$A,0)),"")</f>
        <v/>
      </c>
      <c r="H149" s="2" t="str">
        <f t="shared" si="11"/>
        <v/>
      </c>
    </row>
    <row r="150" spans="1:8" x14ac:dyDescent="0.25">
      <c r="A150" s="1">
        <f t="shared" si="8"/>
        <v>40238</v>
      </c>
      <c r="B150" s="37">
        <f>IFERROR(INDEX([1]IC_br_energia!$B:$B,MATCH($A150,[1]IC_br_energia!$A:$A,0)),"")</f>
        <v>57.54</v>
      </c>
      <c r="C150" s="6">
        <f t="shared" si="9"/>
        <v>-2.4745762711864461</v>
      </c>
      <c r="D150" s="2">
        <f>INDEX(Meta!B:B,MATCH($A150,Meta!A:A,0))</f>
        <v>4.5</v>
      </c>
      <c r="E150" s="13">
        <v>0</v>
      </c>
      <c r="F150" s="2">
        <f t="shared" si="10"/>
        <v>-2.4745762711864461</v>
      </c>
      <c r="G150" s="34" t="str">
        <f>IFERROR(INDEX(BRL!$E:$E,MATCH('IC-Br Energia'!$A150,BRL!$A:$A,0)),"")</f>
        <v/>
      </c>
      <c r="H150" s="2" t="str">
        <f t="shared" si="11"/>
        <v/>
      </c>
    </row>
    <row r="151" spans="1:8" x14ac:dyDescent="0.25">
      <c r="A151" s="1">
        <f t="shared" si="8"/>
        <v>40269</v>
      </c>
      <c r="B151" s="37">
        <f>IFERROR(INDEX([1]IC_br_energia!$B:$B,MATCH($A151,[1]IC_br_energia!$A:$A,0)),"")</f>
        <v>57.75</v>
      </c>
      <c r="C151" s="6">
        <f t="shared" si="9"/>
        <v>-8.6089571134673193</v>
      </c>
      <c r="D151" s="2">
        <f>INDEX(Meta!B:B,MATCH($A151,Meta!A:A,0))</f>
        <v>4.5</v>
      </c>
      <c r="E151" s="13">
        <v>0</v>
      </c>
      <c r="F151" s="2">
        <f t="shared" si="10"/>
        <v>-8.6089571134673193</v>
      </c>
      <c r="G151" s="34" t="str">
        <f>IFERROR(INDEX(BRL!$E:$E,MATCH('IC-Br Energia'!$A151,BRL!$A:$A,0)),"")</f>
        <v/>
      </c>
      <c r="H151" s="2" t="str">
        <f t="shared" si="11"/>
        <v/>
      </c>
    </row>
    <row r="152" spans="1:8" x14ac:dyDescent="0.25">
      <c r="A152" s="1">
        <f t="shared" si="8"/>
        <v>40299</v>
      </c>
      <c r="B152" s="37">
        <f>IFERROR(INDEX([1]IC_br_energia!$B:$B,MATCH($A152,[1]IC_br_energia!$A:$A,0)),"")</f>
        <v>58.99</v>
      </c>
      <c r="C152" s="6">
        <f t="shared" si="9"/>
        <v>-5.6612825843595065</v>
      </c>
      <c r="D152" s="2">
        <f>INDEX(Meta!B:B,MATCH($A152,Meta!A:A,0))</f>
        <v>4.5</v>
      </c>
      <c r="E152" s="13">
        <v>0</v>
      </c>
      <c r="F152" s="2">
        <f t="shared" si="10"/>
        <v>-5.6612825843595065</v>
      </c>
      <c r="G152" s="34" t="str">
        <f>IFERROR(INDEX(BRL!$E:$E,MATCH('IC-Br Energia'!$A152,BRL!$A:$A,0)),"")</f>
        <v/>
      </c>
      <c r="H152" s="2" t="str">
        <f t="shared" si="11"/>
        <v/>
      </c>
    </row>
    <row r="153" spans="1:8" x14ac:dyDescent="0.25">
      <c r="A153" s="1">
        <f t="shared" si="8"/>
        <v>40330</v>
      </c>
      <c r="B153" s="37">
        <f>IFERROR(INDEX([1]IC_br_energia!$B:$B,MATCH($A153,[1]IC_br_energia!$A:$A,0)),"")</f>
        <v>61.46</v>
      </c>
      <c r="C153" s="6">
        <f t="shared" si="9"/>
        <v>6.8126520681265346</v>
      </c>
      <c r="D153" s="2">
        <f>INDEX(Meta!B:B,MATCH($A153,Meta!A:A,0))</f>
        <v>4.5</v>
      </c>
      <c r="E153" s="13">
        <v>0</v>
      </c>
      <c r="F153" s="2">
        <f t="shared" si="10"/>
        <v>6.8126520681265346</v>
      </c>
      <c r="G153" s="34" t="str">
        <f>IFERROR(INDEX(BRL!$E:$E,MATCH('IC-Br Energia'!$A153,BRL!$A:$A,0)),"")</f>
        <v/>
      </c>
      <c r="H153" s="2" t="str">
        <f t="shared" si="11"/>
        <v/>
      </c>
    </row>
    <row r="154" spans="1:8" x14ac:dyDescent="0.25">
      <c r="A154" s="1">
        <f t="shared" si="8"/>
        <v>40360</v>
      </c>
      <c r="B154" s="37">
        <f>IFERROR(INDEX([1]IC_br_energia!$B:$B,MATCH($A154,[1]IC_br_energia!$A:$A,0)),"")</f>
        <v>59.95</v>
      </c>
      <c r="C154" s="6">
        <f t="shared" si="9"/>
        <v>3.8095238095238182</v>
      </c>
      <c r="D154" s="2">
        <f>INDEX(Meta!B:B,MATCH($A154,Meta!A:A,0))</f>
        <v>4.5</v>
      </c>
      <c r="E154" s="13">
        <v>0</v>
      </c>
      <c r="F154" s="2">
        <f t="shared" si="10"/>
        <v>3.8095238095238182</v>
      </c>
      <c r="G154" s="34" t="str">
        <f>IFERROR(INDEX(BRL!$E:$E,MATCH('IC-Br Energia'!$A154,BRL!$A:$A,0)),"")</f>
        <v/>
      </c>
      <c r="H154" s="2" t="str">
        <f t="shared" si="11"/>
        <v/>
      </c>
    </row>
    <row r="155" spans="1:8" x14ac:dyDescent="0.25">
      <c r="A155" s="1">
        <f t="shared" si="8"/>
        <v>40391</v>
      </c>
      <c r="B155" s="37">
        <f>IFERROR(INDEX([1]IC_br_energia!$B:$B,MATCH($A155,[1]IC_br_energia!$A:$A,0)),"")</f>
        <v>58.72</v>
      </c>
      <c r="C155" s="6">
        <f t="shared" si="9"/>
        <v>-0.45770469571114747</v>
      </c>
      <c r="D155" s="2">
        <f>INDEX(Meta!B:B,MATCH($A155,Meta!A:A,0))</f>
        <v>4.5</v>
      </c>
      <c r="E155" s="13">
        <v>0</v>
      </c>
      <c r="F155" s="2">
        <f t="shared" si="10"/>
        <v>-0.45770469571114747</v>
      </c>
      <c r="G155" s="34" t="str">
        <f>IFERROR(INDEX(BRL!$E:$E,MATCH('IC-Br Energia'!$A155,BRL!$A:$A,0)),"")</f>
        <v/>
      </c>
      <c r="H155" s="2" t="str">
        <f t="shared" si="11"/>
        <v/>
      </c>
    </row>
    <row r="156" spans="1:8" x14ac:dyDescent="0.25">
      <c r="A156" s="1">
        <f t="shared" si="8"/>
        <v>40422</v>
      </c>
      <c r="B156" s="37">
        <f>IFERROR(INDEX([1]IC_br_energia!$B:$B,MATCH($A156,[1]IC_br_energia!$A:$A,0)),"")</f>
        <v>55.48</v>
      </c>
      <c r="C156" s="6">
        <f t="shared" si="9"/>
        <v>-9.7299056296778481</v>
      </c>
      <c r="D156" s="2">
        <f>INDEX(Meta!B:B,MATCH($A156,Meta!A:A,0))</f>
        <v>4.5</v>
      </c>
      <c r="E156" s="13">
        <v>0</v>
      </c>
      <c r="F156" s="2">
        <f t="shared" si="10"/>
        <v>-9.7299056296778481</v>
      </c>
      <c r="G156" s="34" t="str">
        <f>IFERROR(INDEX(BRL!$E:$E,MATCH('IC-Br Energia'!$A156,BRL!$A:$A,0)),"")</f>
        <v/>
      </c>
      <c r="H156" s="2" t="str">
        <f t="shared" si="11"/>
        <v/>
      </c>
    </row>
    <row r="157" spans="1:8" x14ac:dyDescent="0.25">
      <c r="A157" s="1">
        <f t="shared" si="8"/>
        <v>40452</v>
      </c>
      <c r="B157" s="37">
        <f>IFERROR(INDEX([1]IC_br_energia!$B:$B,MATCH($A157,[1]IC_br_energia!$A:$A,0)),"")</f>
        <v>55.29</v>
      </c>
      <c r="C157" s="6">
        <f t="shared" si="9"/>
        <v>-7.7731442869057643</v>
      </c>
      <c r="D157" s="2">
        <f>INDEX(Meta!B:B,MATCH($A157,Meta!A:A,0))</f>
        <v>4.5</v>
      </c>
      <c r="E157" s="13">
        <v>0</v>
      </c>
      <c r="F157" s="2">
        <f t="shared" si="10"/>
        <v>-7.7731442869057643</v>
      </c>
      <c r="G157" s="34" t="str">
        <f>IFERROR(INDEX(BRL!$E:$E,MATCH('IC-Br Energia'!$A157,BRL!$A:$A,0)),"")</f>
        <v/>
      </c>
      <c r="H157" s="2" t="str">
        <f t="shared" si="11"/>
        <v/>
      </c>
    </row>
    <row r="158" spans="1:8" x14ac:dyDescent="0.25">
      <c r="A158" s="1">
        <f t="shared" si="8"/>
        <v>40483</v>
      </c>
      <c r="B158" s="37">
        <f>IFERROR(INDEX([1]IC_br_energia!$B:$B,MATCH($A158,[1]IC_br_energia!$A:$A,0)),"")</f>
        <v>59.58</v>
      </c>
      <c r="C158" s="6">
        <f t="shared" si="9"/>
        <v>1.4645776566757585</v>
      </c>
      <c r="D158" s="2">
        <f>INDEX(Meta!B:B,MATCH($A158,Meta!A:A,0))</f>
        <v>4.5</v>
      </c>
      <c r="E158" s="13">
        <v>0</v>
      </c>
      <c r="F158" s="2">
        <f t="shared" si="10"/>
        <v>1.4645776566757585</v>
      </c>
      <c r="G158" s="34" t="str">
        <f>IFERROR(INDEX(BRL!$E:$E,MATCH('IC-Br Energia'!$A158,BRL!$A:$A,0)),"")</f>
        <v/>
      </c>
      <c r="H158" s="2" t="str">
        <f t="shared" si="11"/>
        <v/>
      </c>
    </row>
    <row r="159" spans="1:8" x14ac:dyDescent="0.25">
      <c r="A159" s="1">
        <f t="shared" si="8"/>
        <v>40513</v>
      </c>
      <c r="B159" s="37">
        <f>IFERROR(INDEX([1]IC_br_energia!$B:$B,MATCH($A159,[1]IC_br_energia!$A:$A,0)),"")</f>
        <v>62.66</v>
      </c>
      <c r="C159" s="6">
        <f t="shared" si="9"/>
        <v>12.941600576784417</v>
      </c>
      <c r="D159" s="2">
        <f>INDEX(Meta!B:B,MATCH($A159,Meta!A:A,0))</f>
        <v>4.5</v>
      </c>
      <c r="E159" s="13">
        <v>0</v>
      </c>
      <c r="F159" s="2">
        <f t="shared" si="10"/>
        <v>12.941600576784417</v>
      </c>
      <c r="G159" s="34" t="str">
        <f>IFERROR(INDEX(BRL!$E:$E,MATCH('IC-Br Energia'!$A159,BRL!$A:$A,0)),"")</f>
        <v/>
      </c>
      <c r="H159" s="2" t="str">
        <f t="shared" si="11"/>
        <v/>
      </c>
    </row>
    <row r="160" spans="1:8" x14ac:dyDescent="0.25">
      <c r="A160" s="1">
        <f t="shared" si="8"/>
        <v>40544</v>
      </c>
      <c r="B160" s="37">
        <f>IFERROR(INDEX([1]IC_br_energia!$B:$B,MATCH($A160,[1]IC_br_energia!$A:$A,0)),"")</f>
        <v>63.47</v>
      </c>
      <c r="C160" s="6">
        <f t="shared" si="9"/>
        <v>14.794718755652013</v>
      </c>
      <c r="D160" s="2">
        <f>INDEX(Meta!B:B,MATCH($A160,Meta!A:A,0))</f>
        <v>4.5</v>
      </c>
      <c r="E160" s="13">
        <v>0</v>
      </c>
      <c r="F160" s="2">
        <f t="shared" si="10"/>
        <v>14.794718755652013</v>
      </c>
      <c r="G160" s="34" t="str">
        <f>IFERROR(INDEX(BRL!$E:$E,MATCH('IC-Br Energia'!$A160,BRL!$A:$A,0)),"")</f>
        <v/>
      </c>
      <c r="H160" s="2" t="str">
        <f t="shared" si="11"/>
        <v/>
      </c>
    </row>
    <row r="161" spans="1:8" x14ac:dyDescent="0.25">
      <c r="A161" s="1">
        <f t="shared" si="8"/>
        <v>40575</v>
      </c>
      <c r="B161" s="37">
        <f>IFERROR(INDEX([1]IC_br_energia!$B:$B,MATCH($A161,[1]IC_br_energia!$A:$A,0)),"")</f>
        <v>61.84</v>
      </c>
      <c r="C161" s="6">
        <f t="shared" si="9"/>
        <v>3.793219201074205</v>
      </c>
      <c r="D161" s="2">
        <f>INDEX(Meta!B:B,MATCH($A161,Meta!A:A,0))</f>
        <v>4.5</v>
      </c>
      <c r="E161" s="13">
        <v>0</v>
      </c>
      <c r="F161" s="2">
        <f t="shared" si="10"/>
        <v>3.793219201074205</v>
      </c>
      <c r="G161" s="34" t="str">
        <f>IFERROR(INDEX(BRL!$E:$E,MATCH('IC-Br Energia'!$A161,BRL!$A:$A,0)),"")</f>
        <v/>
      </c>
      <c r="H161" s="2" t="str">
        <f t="shared" si="11"/>
        <v/>
      </c>
    </row>
    <row r="162" spans="1:8" x14ac:dyDescent="0.25">
      <c r="A162" s="1">
        <f t="shared" si="8"/>
        <v>40603</v>
      </c>
      <c r="B162" s="37">
        <f>IFERROR(INDEX([1]IC_br_energia!$B:$B,MATCH($A162,[1]IC_br_energia!$A:$A,0)),"")</f>
        <v>65.349999999999994</v>
      </c>
      <c r="C162" s="6">
        <f t="shared" si="9"/>
        <v>4.2930098946696527</v>
      </c>
      <c r="D162" s="2">
        <f>INDEX(Meta!B:B,MATCH($A162,Meta!A:A,0))</f>
        <v>4.5</v>
      </c>
      <c r="E162" s="13">
        <v>0</v>
      </c>
      <c r="F162" s="2">
        <f t="shared" si="10"/>
        <v>4.2930098946696527</v>
      </c>
      <c r="G162" s="34" t="str">
        <f>IFERROR(INDEX(BRL!$E:$E,MATCH('IC-Br Energia'!$A162,BRL!$A:$A,0)),"")</f>
        <v/>
      </c>
      <c r="H162" s="2" t="str">
        <f t="shared" si="11"/>
        <v/>
      </c>
    </row>
    <row r="163" spans="1:8" x14ac:dyDescent="0.25">
      <c r="A163" s="1">
        <f t="shared" si="8"/>
        <v>40634</v>
      </c>
      <c r="B163" s="37">
        <f>IFERROR(INDEX([1]IC_br_energia!$B:$B,MATCH($A163,[1]IC_br_energia!$A:$A,0)),"")</f>
        <v>65.63</v>
      </c>
      <c r="C163" s="6">
        <f t="shared" si="9"/>
        <v>3.403182605955557</v>
      </c>
      <c r="D163" s="2">
        <f>INDEX(Meta!B:B,MATCH($A163,Meta!A:A,0))</f>
        <v>4.5</v>
      </c>
      <c r="E163" s="13">
        <v>0</v>
      </c>
      <c r="F163" s="2">
        <f t="shared" si="10"/>
        <v>3.403182605955557</v>
      </c>
      <c r="G163" s="34" t="str">
        <f>IFERROR(INDEX(BRL!$E:$E,MATCH('IC-Br Energia'!$A163,BRL!$A:$A,0)),"")</f>
        <v/>
      </c>
      <c r="H163" s="2" t="str">
        <f t="shared" si="11"/>
        <v/>
      </c>
    </row>
    <row r="164" spans="1:8" x14ac:dyDescent="0.25">
      <c r="A164" s="1">
        <f t="shared" si="8"/>
        <v>40664</v>
      </c>
      <c r="B164" s="37">
        <f>IFERROR(INDEX([1]IC_br_energia!$B:$B,MATCH($A164,[1]IC_br_energia!$A:$A,0)),"")</f>
        <v>64.59</v>
      </c>
      <c r="C164" s="6">
        <f t="shared" si="9"/>
        <v>4.4469598965071189</v>
      </c>
      <c r="D164" s="2">
        <f>INDEX(Meta!B:B,MATCH($A164,Meta!A:A,0))</f>
        <v>4.5</v>
      </c>
      <c r="E164" s="13">
        <v>0</v>
      </c>
      <c r="F164" s="2">
        <f t="shared" si="10"/>
        <v>4.4469598965071189</v>
      </c>
      <c r="G164" s="34" t="str">
        <f>IFERROR(INDEX(BRL!$E:$E,MATCH('IC-Br Energia'!$A164,BRL!$A:$A,0)),"")</f>
        <v/>
      </c>
      <c r="H164" s="2" t="str">
        <f t="shared" si="11"/>
        <v/>
      </c>
    </row>
    <row r="165" spans="1:8" x14ac:dyDescent="0.25">
      <c r="A165" s="1">
        <f t="shared" si="8"/>
        <v>40695</v>
      </c>
      <c r="B165" s="37">
        <f>IFERROR(INDEX([1]IC_br_energia!$B:$B,MATCH($A165,[1]IC_br_energia!$A:$A,0)),"")</f>
        <v>64.23</v>
      </c>
      <c r="C165" s="6">
        <f t="shared" si="9"/>
        <v>-1.7138485080336552</v>
      </c>
      <c r="D165" s="2">
        <f>INDEX(Meta!B:B,MATCH($A165,Meta!A:A,0))</f>
        <v>4.5</v>
      </c>
      <c r="E165" s="13">
        <v>0</v>
      </c>
      <c r="F165" s="2">
        <f t="shared" si="10"/>
        <v>-1.7138485080336552</v>
      </c>
      <c r="G165" s="34" t="str">
        <f>IFERROR(INDEX(BRL!$E:$E,MATCH('IC-Br Energia'!$A165,BRL!$A:$A,0)),"")</f>
        <v/>
      </c>
      <c r="H165" s="2" t="str">
        <f t="shared" si="11"/>
        <v/>
      </c>
    </row>
    <row r="166" spans="1:8" x14ac:dyDescent="0.25">
      <c r="A166" s="1">
        <f t="shared" si="8"/>
        <v>40725</v>
      </c>
      <c r="B166" s="37">
        <f>IFERROR(INDEX([1]IC_br_energia!$B:$B,MATCH($A166,[1]IC_br_energia!$A:$A,0)),"")</f>
        <v>63.05</v>
      </c>
      <c r="C166" s="6">
        <f t="shared" si="9"/>
        <v>-3.9311290568337598</v>
      </c>
      <c r="D166" s="2">
        <f>INDEX(Meta!B:B,MATCH($A166,Meta!A:A,0))</f>
        <v>4.5</v>
      </c>
      <c r="E166" s="13">
        <v>0</v>
      </c>
      <c r="F166" s="2">
        <f t="shared" si="10"/>
        <v>-3.9311290568337598</v>
      </c>
      <c r="G166" s="34" t="str">
        <f>IFERROR(INDEX(BRL!$E:$E,MATCH('IC-Br Energia'!$A166,BRL!$A:$A,0)),"")</f>
        <v/>
      </c>
      <c r="H166" s="2" t="str">
        <f t="shared" si="11"/>
        <v/>
      </c>
    </row>
    <row r="167" spans="1:8" x14ac:dyDescent="0.25">
      <c r="A167" s="1">
        <f t="shared" si="8"/>
        <v>40756</v>
      </c>
      <c r="B167" s="37">
        <f>IFERROR(INDEX([1]IC_br_energia!$B:$B,MATCH($A167,[1]IC_br_energia!$A:$A,0)),"")</f>
        <v>61.55</v>
      </c>
      <c r="C167" s="6">
        <f t="shared" si="9"/>
        <v>-4.7066109304846009</v>
      </c>
      <c r="D167" s="2">
        <f>INDEX(Meta!B:B,MATCH($A167,Meta!A:A,0))</f>
        <v>4.5</v>
      </c>
      <c r="E167" s="13">
        <v>0</v>
      </c>
      <c r="F167" s="2">
        <f t="shared" si="10"/>
        <v>-4.7066109304846009</v>
      </c>
      <c r="G167" s="34" t="str">
        <f>IFERROR(INDEX(BRL!$E:$E,MATCH('IC-Br Energia'!$A167,BRL!$A:$A,0)),"")</f>
        <v/>
      </c>
      <c r="H167" s="2" t="str">
        <f t="shared" si="11"/>
        <v/>
      </c>
    </row>
    <row r="168" spans="1:8" x14ac:dyDescent="0.25">
      <c r="A168" s="1">
        <f t="shared" si="8"/>
        <v>40787</v>
      </c>
      <c r="B168" s="37">
        <f>IFERROR(INDEX([1]IC_br_energia!$B:$B,MATCH($A168,[1]IC_br_energia!$A:$A,0)),"")</f>
        <v>66.59</v>
      </c>
      <c r="C168" s="6">
        <f t="shared" si="9"/>
        <v>3.6742955005449218</v>
      </c>
      <c r="D168" s="2">
        <f>INDEX(Meta!B:B,MATCH($A168,Meta!A:A,0))</f>
        <v>4.5</v>
      </c>
      <c r="E168" s="13">
        <v>0</v>
      </c>
      <c r="F168" s="2">
        <f t="shared" si="10"/>
        <v>3.6742955005449218</v>
      </c>
      <c r="G168" s="34" t="str">
        <f>IFERROR(INDEX(BRL!$E:$E,MATCH('IC-Br Energia'!$A168,BRL!$A:$A,0)),"")</f>
        <v/>
      </c>
      <c r="H168" s="2" t="str">
        <f t="shared" si="11"/>
        <v/>
      </c>
    </row>
    <row r="169" spans="1:8" x14ac:dyDescent="0.25">
      <c r="A169" s="1">
        <f t="shared" si="8"/>
        <v>40817</v>
      </c>
      <c r="B169" s="37">
        <f>IFERROR(INDEX([1]IC_br_energia!$B:$B,MATCH($A169,[1]IC_br_energia!$A:$A,0)),"")</f>
        <v>65.94</v>
      </c>
      <c r="C169" s="6">
        <f t="shared" si="9"/>
        <v>4.5836637589214968</v>
      </c>
      <c r="D169" s="2">
        <f>INDEX(Meta!B:B,MATCH($A169,Meta!A:A,0))</f>
        <v>4.5</v>
      </c>
      <c r="E169" s="13">
        <v>0</v>
      </c>
      <c r="F169" s="2">
        <f t="shared" si="10"/>
        <v>4.5836637589214968</v>
      </c>
      <c r="G169" s="34" t="str">
        <f>IFERROR(INDEX(BRL!$E:$E,MATCH('IC-Br Energia'!$A169,BRL!$A:$A,0)),"")</f>
        <v/>
      </c>
      <c r="H169" s="2" t="str">
        <f t="shared" si="11"/>
        <v/>
      </c>
    </row>
    <row r="170" spans="1:8" x14ac:dyDescent="0.25">
      <c r="A170" s="1">
        <f t="shared" si="8"/>
        <v>40848</v>
      </c>
      <c r="B170" s="37">
        <f>IFERROR(INDEX([1]IC_br_energia!$B:$B,MATCH($A170,[1]IC_br_energia!$A:$A,0)),"")</f>
        <v>65.5</v>
      </c>
      <c r="C170" s="6">
        <f t="shared" si="9"/>
        <v>6.4175467099918837</v>
      </c>
      <c r="D170" s="2">
        <f>INDEX(Meta!B:B,MATCH($A170,Meta!A:A,0))</f>
        <v>4.5</v>
      </c>
      <c r="E170" s="13">
        <v>0</v>
      </c>
      <c r="F170" s="2">
        <f t="shared" si="10"/>
        <v>6.4175467099918837</v>
      </c>
      <c r="G170" s="34" t="str">
        <f>IFERROR(INDEX(BRL!$E:$E,MATCH('IC-Br Energia'!$A170,BRL!$A:$A,0)),"")</f>
        <v/>
      </c>
      <c r="H170" s="2" t="str">
        <f t="shared" si="11"/>
        <v/>
      </c>
    </row>
    <row r="171" spans="1:8" x14ac:dyDescent="0.25">
      <c r="A171" s="1">
        <f t="shared" si="8"/>
        <v>40878</v>
      </c>
      <c r="B171" s="37">
        <f>IFERROR(INDEX([1]IC_br_energia!$B:$B,MATCH($A171,[1]IC_br_energia!$A:$A,0)),"")</f>
        <v>63.91</v>
      </c>
      <c r="C171" s="6">
        <f t="shared" si="9"/>
        <v>-4.0246283225709671</v>
      </c>
      <c r="D171" s="2">
        <f>INDEX(Meta!B:B,MATCH($A171,Meta!A:A,0))</f>
        <v>4.5</v>
      </c>
      <c r="E171" s="13">
        <v>0</v>
      </c>
      <c r="F171" s="2">
        <f t="shared" si="10"/>
        <v>-4.0246283225709671</v>
      </c>
      <c r="G171" s="34" t="str">
        <f>IFERROR(INDEX(BRL!$E:$E,MATCH('IC-Br Energia'!$A171,BRL!$A:$A,0)),"")</f>
        <v/>
      </c>
      <c r="H171" s="2" t="str">
        <f t="shared" si="11"/>
        <v/>
      </c>
    </row>
    <row r="172" spans="1:8" x14ac:dyDescent="0.25">
      <c r="A172" s="1">
        <f t="shared" si="8"/>
        <v>40909</v>
      </c>
      <c r="B172" s="37">
        <f>IFERROR(INDEX([1]IC_br_energia!$B:$B,MATCH($A172,[1]IC_br_energia!$A:$A,0)),"")</f>
        <v>59.29</v>
      </c>
      <c r="C172" s="6">
        <f t="shared" si="9"/>
        <v>-10.08492569002123</v>
      </c>
      <c r="D172" s="2">
        <f>INDEX(Meta!B:B,MATCH($A172,Meta!A:A,0))</f>
        <v>4.5</v>
      </c>
      <c r="E172" s="13">
        <v>0</v>
      </c>
      <c r="F172" s="2">
        <f t="shared" si="10"/>
        <v>-10.08492569002123</v>
      </c>
      <c r="G172" s="34" t="str">
        <f>IFERROR(INDEX(BRL!$E:$E,MATCH('IC-Br Energia'!$A172,BRL!$A:$A,0)),"")</f>
        <v/>
      </c>
      <c r="H172" s="2" t="str">
        <f t="shared" si="11"/>
        <v/>
      </c>
    </row>
    <row r="173" spans="1:8" x14ac:dyDescent="0.25">
      <c r="A173" s="1">
        <f t="shared" si="8"/>
        <v>40940</v>
      </c>
      <c r="B173" s="37">
        <f>IFERROR(INDEX([1]IC_br_energia!$B:$B,MATCH($A173,[1]IC_br_energia!$A:$A,0)),"")</f>
        <v>57.15</v>
      </c>
      <c r="C173" s="6">
        <f t="shared" si="9"/>
        <v>-12.748091603053435</v>
      </c>
      <c r="D173" s="2">
        <f>INDEX(Meta!B:B,MATCH($A173,Meta!A:A,0))</f>
        <v>4.5</v>
      </c>
      <c r="E173" s="13">
        <v>0</v>
      </c>
      <c r="F173" s="2">
        <f t="shared" si="10"/>
        <v>-12.748091603053435</v>
      </c>
      <c r="G173" s="34" t="str">
        <f>IFERROR(INDEX(BRL!$E:$E,MATCH('IC-Br Energia'!$A173,BRL!$A:$A,0)),"")</f>
        <v/>
      </c>
      <c r="H173" s="2" t="str">
        <f t="shared" si="11"/>
        <v/>
      </c>
    </row>
    <row r="174" spans="1:8" x14ac:dyDescent="0.25">
      <c r="A174" s="1">
        <f t="shared" si="8"/>
        <v>40969</v>
      </c>
      <c r="B174" s="37">
        <f>IFERROR(INDEX([1]IC_br_energia!$B:$B,MATCH($A174,[1]IC_br_energia!$A:$A,0)),"")</f>
        <v>59.01</v>
      </c>
      <c r="C174" s="6">
        <f t="shared" si="9"/>
        <v>-7.6670317634173095</v>
      </c>
      <c r="D174" s="2">
        <f>INDEX(Meta!B:B,MATCH($A174,Meta!A:A,0))</f>
        <v>4.5</v>
      </c>
      <c r="E174" s="13">
        <v>0</v>
      </c>
      <c r="F174" s="2">
        <f t="shared" si="10"/>
        <v>-7.6670317634173095</v>
      </c>
      <c r="G174" s="34" t="str">
        <f>IFERROR(INDEX(BRL!$E:$E,MATCH('IC-Br Energia'!$A174,BRL!$A:$A,0)),"")</f>
        <v/>
      </c>
      <c r="H174" s="2" t="str">
        <f t="shared" si="11"/>
        <v/>
      </c>
    </row>
    <row r="175" spans="1:8" x14ac:dyDescent="0.25">
      <c r="A175" s="1">
        <f t="shared" si="8"/>
        <v>41000</v>
      </c>
      <c r="B175" s="37">
        <f>IFERROR(INDEX([1]IC_br_energia!$B:$B,MATCH($A175,[1]IC_br_energia!$A:$A,0)),"")</f>
        <v>58.41</v>
      </c>
      <c r="C175" s="6">
        <f t="shared" si="9"/>
        <v>-1.4842300556586308</v>
      </c>
      <c r="D175" s="2">
        <f>INDEX(Meta!B:B,MATCH($A175,Meta!A:A,0))</f>
        <v>4.5</v>
      </c>
      <c r="E175" s="13">
        <v>0</v>
      </c>
      <c r="F175" s="2">
        <f t="shared" si="10"/>
        <v>-1.4842300556586308</v>
      </c>
      <c r="G175" s="34" t="str">
        <f>IFERROR(INDEX(BRL!$E:$E,MATCH('IC-Br Energia'!$A175,BRL!$A:$A,0)),"")</f>
        <v/>
      </c>
      <c r="H175" s="2" t="str">
        <f t="shared" si="11"/>
        <v/>
      </c>
    </row>
    <row r="176" spans="1:8" x14ac:dyDescent="0.25">
      <c r="A176" s="1">
        <f t="shared" si="8"/>
        <v>41030</v>
      </c>
      <c r="B176" s="37">
        <f>IFERROR(INDEX([1]IC_br_energia!$B:$B,MATCH($A176,[1]IC_br_energia!$A:$A,0)),"")</f>
        <v>60.5</v>
      </c>
      <c r="C176" s="6">
        <f t="shared" si="9"/>
        <v>5.8617672790901132</v>
      </c>
      <c r="D176" s="2">
        <f>INDEX(Meta!B:B,MATCH($A176,Meta!A:A,0))</f>
        <v>4.5</v>
      </c>
      <c r="E176" s="13">
        <v>0</v>
      </c>
      <c r="F176" s="2">
        <f t="shared" si="10"/>
        <v>5.8617672790901132</v>
      </c>
      <c r="G176" s="34" t="str">
        <f>IFERROR(INDEX(BRL!$E:$E,MATCH('IC-Br Energia'!$A176,BRL!$A:$A,0)),"")</f>
        <v/>
      </c>
      <c r="H176" s="2" t="str">
        <f t="shared" si="11"/>
        <v/>
      </c>
    </row>
    <row r="177" spans="1:8" x14ac:dyDescent="0.25">
      <c r="A177" s="1">
        <f t="shared" si="8"/>
        <v>41061</v>
      </c>
      <c r="B177" s="37">
        <f>IFERROR(INDEX([1]IC_br_energia!$B:$B,MATCH($A177,[1]IC_br_energia!$A:$A,0)),"")</f>
        <v>58.61</v>
      </c>
      <c r="C177" s="6">
        <f t="shared" si="9"/>
        <v>-0.67785121165904183</v>
      </c>
      <c r="D177" s="2">
        <f>INDEX(Meta!B:B,MATCH($A177,Meta!A:A,0))</f>
        <v>4.5</v>
      </c>
      <c r="E177" s="13">
        <v>0</v>
      </c>
      <c r="F177" s="2">
        <f t="shared" si="10"/>
        <v>-0.67785121165904183</v>
      </c>
      <c r="G177" s="34" t="str">
        <f>IFERROR(INDEX(BRL!$E:$E,MATCH('IC-Br Energia'!$A177,BRL!$A:$A,0)),"")</f>
        <v/>
      </c>
      <c r="H177" s="2" t="str">
        <f t="shared" si="11"/>
        <v/>
      </c>
    </row>
    <row r="178" spans="1:8" x14ac:dyDescent="0.25">
      <c r="A178" s="1">
        <f t="shared" si="8"/>
        <v>41091</v>
      </c>
      <c r="B178" s="37">
        <f>IFERROR(INDEX([1]IC_br_energia!$B:$B,MATCH($A178,[1]IC_br_energia!$A:$A,0)),"")</f>
        <v>62.81</v>
      </c>
      <c r="C178" s="6">
        <f t="shared" si="9"/>
        <v>7.5329566854990704</v>
      </c>
      <c r="D178" s="2">
        <f>INDEX(Meta!B:B,MATCH($A178,Meta!A:A,0))</f>
        <v>4.5</v>
      </c>
      <c r="E178" s="13">
        <v>0</v>
      </c>
      <c r="F178" s="2">
        <f t="shared" si="10"/>
        <v>7.5329566854990704</v>
      </c>
      <c r="G178" s="34" t="str">
        <f>IFERROR(INDEX(BRL!$E:$E,MATCH('IC-Br Energia'!$A178,BRL!$A:$A,0)),"")</f>
        <v/>
      </c>
      <c r="H178" s="2" t="str">
        <f t="shared" si="11"/>
        <v/>
      </c>
    </row>
    <row r="179" spans="1:8" x14ac:dyDescent="0.25">
      <c r="A179" s="1">
        <f t="shared" si="8"/>
        <v>41122</v>
      </c>
      <c r="B179" s="37">
        <f>IFERROR(INDEX([1]IC_br_energia!$B:$B,MATCH($A179,[1]IC_br_energia!$A:$A,0)),"")</f>
        <v>65.349999999999994</v>
      </c>
      <c r="C179" s="6">
        <f t="shared" si="9"/>
        <v>8.0165289256198147</v>
      </c>
      <c r="D179" s="2">
        <f>INDEX(Meta!B:B,MATCH($A179,Meta!A:A,0))</f>
        <v>4.5</v>
      </c>
      <c r="E179" s="13">
        <v>0</v>
      </c>
      <c r="F179" s="2">
        <f t="shared" si="10"/>
        <v>8.0165289256198147</v>
      </c>
      <c r="G179" s="34" t="str">
        <f>IFERROR(INDEX(BRL!$E:$E,MATCH('IC-Br Energia'!$A179,BRL!$A:$A,0)),"")</f>
        <v/>
      </c>
      <c r="H179" s="2" t="str">
        <f t="shared" si="11"/>
        <v/>
      </c>
    </row>
    <row r="180" spans="1:8" x14ac:dyDescent="0.25">
      <c r="A180" s="1">
        <f t="shared" si="8"/>
        <v>41153</v>
      </c>
      <c r="B180" s="37">
        <f>IFERROR(INDEX([1]IC_br_energia!$B:$B,MATCH($A180,[1]IC_br_energia!$A:$A,0)),"")</f>
        <v>66.33</v>
      </c>
      <c r="C180" s="6">
        <f t="shared" si="9"/>
        <v>13.171813683671729</v>
      </c>
      <c r="D180" s="2">
        <f>INDEX(Meta!B:B,MATCH($A180,Meta!A:A,0))</f>
        <v>4.5</v>
      </c>
      <c r="E180" s="13">
        <v>0</v>
      </c>
      <c r="F180" s="2">
        <f t="shared" si="10"/>
        <v>13.171813683671729</v>
      </c>
      <c r="G180" s="34" t="str">
        <f>IFERROR(INDEX(BRL!$E:$E,MATCH('IC-Br Energia'!$A180,BRL!$A:$A,0)),"")</f>
        <v/>
      </c>
      <c r="H180" s="2" t="str">
        <f t="shared" si="11"/>
        <v/>
      </c>
    </row>
    <row r="181" spans="1:8" x14ac:dyDescent="0.25">
      <c r="A181" s="1">
        <f t="shared" si="8"/>
        <v>41183</v>
      </c>
      <c r="B181" s="37">
        <f>IFERROR(INDEX([1]IC_br_energia!$B:$B,MATCH($A181,[1]IC_br_energia!$A:$A,0)),"")</f>
        <v>69.38</v>
      </c>
      <c r="C181" s="6">
        <f t="shared" si="9"/>
        <v>10.460117815634451</v>
      </c>
      <c r="D181" s="2">
        <f>INDEX(Meta!B:B,MATCH($A181,Meta!A:A,0))</f>
        <v>4.5</v>
      </c>
      <c r="E181" s="13">
        <v>0</v>
      </c>
      <c r="F181" s="2">
        <f t="shared" si="10"/>
        <v>10.460117815634451</v>
      </c>
      <c r="G181" s="34" t="str">
        <f>IFERROR(INDEX(BRL!$E:$E,MATCH('IC-Br Energia'!$A181,BRL!$A:$A,0)),"")</f>
        <v/>
      </c>
      <c r="H181" s="2" t="str">
        <f t="shared" si="11"/>
        <v/>
      </c>
    </row>
    <row r="182" spans="1:8" x14ac:dyDescent="0.25">
      <c r="A182" s="1">
        <f t="shared" si="8"/>
        <v>41214</v>
      </c>
      <c r="B182" s="37">
        <f>IFERROR(INDEX([1]IC_br_energia!$B:$B,MATCH($A182,[1]IC_br_energia!$A:$A,0)),"")</f>
        <v>70.97</v>
      </c>
      <c r="C182" s="6">
        <f t="shared" si="9"/>
        <v>8.5998469778117972</v>
      </c>
      <c r="D182" s="2">
        <f>INDEX(Meta!B:B,MATCH($A182,Meta!A:A,0))</f>
        <v>4.5</v>
      </c>
      <c r="E182" s="13">
        <v>0</v>
      </c>
      <c r="F182" s="2">
        <f t="shared" si="10"/>
        <v>8.5998469778117972</v>
      </c>
      <c r="G182" s="34" t="str">
        <f>IFERROR(INDEX(BRL!$E:$E,MATCH('IC-Br Energia'!$A182,BRL!$A:$A,0)),"")</f>
        <v/>
      </c>
      <c r="H182" s="2" t="str">
        <f t="shared" si="11"/>
        <v/>
      </c>
    </row>
    <row r="183" spans="1:8" x14ac:dyDescent="0.25">
      <c r="A183" s="1">
        <f t="shared" si="8"/>
        <v>41244</v>
      </c>
      <c r="B183" s="37">
        <f>IFERROR(INDEX([1]IC_br_energia!$B:$B,MATCH($A183,[1]IC_br_energia!$A:$A,0)),"")</f>
        <v>69.17</v>
      </c>
      <c r="C183" s="6">
        <f t="shared" si="9"/>
        <v>4.281622192069956</v>
      </c>
      <c r="D183" s="2">
        <f>INDEX(Meta!B:B,MATCH($A183,Meta!A:A,0))</f>
        <v>4.5</v>
      </c>
      <c r="E183" s="13">
        <v>0</v>
      </c>
      <c r="F183" s="2">
        <f t="shared" si="10"/>
        <v>4.281622192069956</v>
      </c>
      <c r="G183" s="34" t="str">
        <f>IFERROR(INDEX(BRL!$E:$E,MATCH('IC-Br Energia'!$A183,BRL!$A:$A,0)),"")</f>
        <v/>
      </c>
      <c r="H183" s="2" t="str">
        <f t="shared" si="11"/>
        <v/>
      </c>
    </row>
    <row r="184" spans="1:8" x14ac:dyDescent="0.25">
      <c r="A184" s="1">
        <f t="shared" si="8"/>
        <v>41275</v>
      </c>
      <c r="B184" s="37">
        <f>IFERROR(INDEX([1]IC_br_energia!$B:$B,MATCH($A184,[1]IC_br_energia!$A:$A,0)),"")</f>
        <v>67.17</v>
      </c>
      <c r="C184" s="6">
        <f t="shared" si="9"/>
        <v>-3.1853560103776268</v>
      </c>
      <c r="D184" s="2">
        <f>INDEX(Meta!B:B,MATCH($A184,Meta!A:A,0))</f>
        <v>4.5</v>
      </c>
      <c r="E184" s="13">
        <v>0</v>
      </c>
      <c r="F184" s="2">
        <f t="shared" si="10"/>
        <v>-3.1853560103776268</v>
      </c>
      <c r="G184" s="34" t="str">
        <f>IFERROR(INDEX(BRL!$E:$E,MATCH('IC-Br Energia'!$A184,BRL!$A:$A,0)),"")</f>
        <v/>
      </c>
      <c r="H184" s="2" t="str">
        <f t="shared" si="11"/>
        <v/>
      </c>
    </row>
    <row r="185" spans="1:8" x14ac:dyDescent="0.25">
      <c r="A185" s="1">
        <f t="shared" si="8"/>
        <v>41306</v>
      </c>
      <c r="B185" s="37">
        <f>IFERROR(INDEX([1]IC_br_energia!$B:$B,MATCH($A185,[1]IC_br_energia!$A:$A,0)),"")</f>
        <v>66.37</v>
      </c>
      <c r="C185" s="6">
        <f t="shared" si="9"/>
        <v>-6.4816119487107198</v>
      </c>
      <c r="D185" s="2">
        <f>INDEX(Meta!B:B,MATCH($A185,Meta!A:A,0))</f>
        <v>4.5</v>
      </c>
      <c r="E185" s="13">
        <v>0</v>
      </c>
      <c r="F185" s="2">
        <f t="shared" si="10"/>
        <v>-6.4816119487107198</v>
      </c>
      <c r="G185" s="34" t="str">
        <f>IFERROR(INDEX(BRL!$E:$E,MATCH('IC-Br Energia'!$A185,BRL!$A:$A,0)),"")</f>
        <v/>
      </c>
      <c r="H185" s="2" t="str">
        <f t="shared" si="11"/>
        <v/>
      </c>
    </row>
    <row r="186" spans="1:8" x14ac:dyDescent="0.25">
      <c r="A186" s="1">
        <f t="shared" si="8"/>
        <v>41334</v>
      </c>
      <c r="B186" s="37">
        <f>IFERROR(INDEX([1]IC_br_energia!$B:$B,MATCH($A186,[1]IC_br_energia!$A:$A,0)),"")</f>
        <v>66.81</v>
      </c>
      <c r="C186" s="6">
        <f t="shared" si="9"/>
        <v>-3.4118837646378464</v>
      </c>
      <c r="D186" s="2">
        <f>INDEX(Meta!B:B,MATCH($A186,Meta!A:A,0))</f>
        <v>4.5</v>
      </c>
      <c r="E186" s="13">
        <v>0</v>
      </c>
      <c r="F186" s="2">
        <f t="shared" si="10"/>
        <v>-3.4118837646378464</v>
      </c>
      <c r="G186" s="34" t="str">
        <f>IFERROR(INDEX(BRL!$E:$E,MATCH('IC-Br Energia'!$A186,BRL!$A:$A,0)),"")</f>
        <v/>
      </c>
      <c r="H186" s="2" t="str">
        <f t="shared" si="11"/>
        <v/>
      </c>
    </row>
    <row r="187" spans="1:8" x14ac:dyDescent="0.25">
      <c r="A187" s="1">
        <f t="shared" si="8"/>
        <v>41365</v>
      </c>
      <c r="B187" s="37">
        <f>IFERROR(INDEX([1]IC_br_energia!$B:$B,MATCH($A187,[1]IC_br_energia!$A:$A,0)),"")</f>
        <v>68.08</v>
      </c>
      <c r="C187" s="6">
        <f t="shared" si="9"/>
        <v>1.3547714753610274</v>
      </c>
      <c r="D187" s="2">
        <f>INDEX(Meta!B:B,MATCH($A187,Meta!A:A,0))</f>
        <v>4.5</v>
      </c>
      <c r="E187" s="13">
        <v>0</v>
      </c>
      <c r="F187" s="2">
        <f t="shared" si="10"/>
        <v>1.3547714753610274</v>
      </c>
      <c r="G187" s="34" t="str">
        <f>IFERROR(INDEX(BRL!$E:$E,MATCH('IC-Br Energia'!$A187,BRL!$A:$A,0)),"")</f>
        <v/>
      </c>
      <c r="H187" s="2" t="str">
        <f t="shared" si="11"/>
        <v/>
      </c>
    </row>
    <row r="188" spans="1:8" x14ac:dyDescent="0.25">
      <c r="A188" s="1">
        <f t="shared" si="8"/>
        <v>41395</v>
      </c>
      <c r="B188" s="37">
        <f>IFERROR(INDEX([1]IC_br_energia!$B:$B,MATCH($A188,[1]IC_br_energia!$A:$A,0)),"")</f>
        <v>68.41</v>
      </c>
      <c r="C188" s="6">
        <f t="shared" si="9"/>
        <v>3.0736778665059417</v>
      </c>
      <c r="D188" s="2">
        <f>INDEX(Meta!B:B,MATCH($A188,Meta!A:A,0))</f>
        <v>4.5</v>
      </c>
      <c r="E188" s="13">
        <v>0</v>
      </c>
      <c r="F188" s="2">
        <f t="shared" si="10"/>
        <v>3.0736778665059417</v>
      </c>
      <c r="G188" s="34" t="str">
        <f>IFERROR(INDEX(BRL!$E:$E,MATCH('IC-Br Energia'!$A188,BRL!$A:$A,0)),"")</f>
        <v/>
      </c>
      <c r="H188" s="2" t="str">
        <f t="shared" si="11"/>
        <v/>
      </c>
    </row>
    <row r="189" spans="1:8" x14ac:dyDescent="0.25">
      <c r="A189" s="1">
        <f t="shared" si="8"/>
        <v>41426</v>
      </c>
      <c r="B189" s="37">
        <f>IFERROR(INDEX([1]IC_br_energia!$B:$B,MATCH($A189,[1]IC_br_energia!$A:$A,0)),"")</f>
        <v>69.91</v>
      </c>
      <c r="C189" s="6">
        <f t="shared" si="9"/>
        <v>4.6400239485106853</v>
      </c>
      <c r="D189" s="2">
        <f>INDEX(Meta!B:B,MATCH($A189,Meta!A:A,0))</f>
        <v>4.5</v>
      </c>
      <c r="E189" s="13">
        <v>0</v>
      </c>
      <c r="F189" s="2">
        <f t="shared" si="10"/>
        <v>4.6400239485106853</v>
      </c>
      <c r="G189" s="34" t="str">
        <f>IFERROR(INDEX(BRL!$E:$E,MATCH('IC-Br Energia'!$A189,BRL!$A:$A,0)),"")</f>
        <v/>
      </c>
      <c r="H189" s="2" t="str">
        <f t="shared" si="11"/>
        <v/>
      </c>
    </row>
    <row r="190" spans="1:8" x14ac:dyDescent="0.25">
      <c r="A190" s="1">
        <f t="shared" si="8"/>
        <v>41456</v>
      </c>
      <c r="B190" s="37">
        <f>IFERROR(INDEX([1]IC_br_energia!$B:$B,MATCH($A190,[1]IC_br_energia!$A:$A,0)),"")</f>
        <v>72.31</v>
      </c>
      <c r="C190" s="6">
        <f t="shared" si="9"/>
        <v>6.2132784958871978</v>
      </c>
      <c r="D190" s="2">
        <f>INDEX(Meta!B:B,MATCH($A190,Meta!A:A,0))</f>
        <v>4.5</v>
      </c>
      <c r="E190" s="13">
        <v>0</v>
      </c>
      <c r="F190" s="2">
        <f t="shared" si="10"/>
        <v>6.2132784958871978</v>
      </c>
      <c r="G190" s="34" t="str">
        <f>IFERROR(INDEX(BRL!$E:$E,MATCH('IC-Br Energia'!$A190,BRL!$A:$A,0)),"")</f>
        <v/>
      </c>
      <c r="H190" s="2" t="str">
        <f t="shared" si="11"/>
        <v/>
      </c>
    </row>
    <row r="191" spans="1:8" x14ac:dyDescent="0.25">
      <c r="A191" s="1">
        <f t="shared" si="8"/>
        <v>41487</v>
      </c>
      <c r="B191" s="37">
        <f>IFERROR(INDEX([1]IC_br_energia!$B:$B,MATCH($A191,[1]IC_br_energia!$A:$A,0)),"")</f>
        <v>74.180000000000007</v>
      </c>
      <c r="C191" s="6">
        <f t="shared" si="9"/>
        <v>8.4344394094430832</v>
      </c>
      <c r="D191" s="2">
        <f>INDEX(Meta!B:B,MATCH($A191,Meta!A:A,0))</f>
        <v>4.5</v>
      </c>
      <c r="E191" s="13">
        <v>0</v>
      </c>
      <c r="F191" s="2">
        <f t="shared" si="10"/>
        <v>8.4344394094430832</v>
      </c>
      <c r="G191" s="34" t="str">
        <f>IFERROR(INDEX(BRL!$E:$E,MATCH('IC-Br Energia'!$A191,BRL!$A:$A,0)),"")</f>
        <v/>
      </c>
      <c r="H191" s="2" t="str">
        <f t="shared" si="11"/>
        <v/>
      </c>
    </row>
    <row r="192" spans="1:8" x14ac:dyDescent="0.25">
      <c r="A192" s="1">
        <f t="shared" si="8"/>
        <v>41518</v>
      </c>
      <c r="B192" s="37">
        <f>IFERROR(INDEX([1]IC_br_energia!$B:$B,MATCH($A192,[1]IC_br_energia!$A:$A,0)),"")</f>
        <v>74.86</v>
      </c>
      <c r="C192" s="6">
        <f t="shared" si="9"/>
        <v>7.0805321127163534</v>
      </c>
      <c r="D192" s="2">
        <f>INDEX(Meta!B:B,MATCH($A192,Meta!A:A,0))</f>
        <v>4.5</v>
      </c>
      <c r="E192" s="13">
        <v>0</v>
      </c>
      <c r="F192" s="2">
        <f t="shared" si="10"/>
        <v>7.0805321127163534</v>
      </c>
      <c r="G192" s="34" t="str">
        <f>IFERROR(INDEX(BRL!$E:$E,MATCH('IC-Br Energia'!$A192,BRL!$A:$A,0)),"")</f>
        <v/>
      </c>
      <c r="H192" s="2" t="str">
        <f t="shared" si="11"/>
        <v/>
      </c>
    </row>
    <row r="193" spans="1:8" x14ac:dyDescent="0.25">
      <c r="A193" s="1">
        <f t="shared" si="8"/>
        <v>41548</v>
      </c>
      <c r="B193" s="37">
        <f>IFERROR(INDEX([1]IC_br_energia!$B:$B,MATCH($A193,[1]IC_br_energia!$A:$A,0)),"")</f>
        <v>73.11</v>
      </c>
      <c r="C193" s="6">
        <f t="shared" si="9"/>
        <v>1.1063476697552144</v>
      </c>
      <c r="D193" s="2">
        <f>INDEX(Meta!B:B,MATCH($A193,Meta!A:A,0))</f>
        <v>4.5</v>
      </c>
      <c r="E193" s="13">
        <v>0</v>
      </c>
      <c r="F193" s="2">
        <f t="shared" si="10"/>
        <v>1.1063476697552144</v>
      </c>
      <c r="G193" s="34" t="str">
        <f>IFERROR(INDEX(BRL!$E:$E,MATCH('IC-Br Energia'!$A193,BRL!$A:$A,0)),"")</f>
        <v/>
      </c>
      <c r="H193" s="2" t="str">
        <f t="shared" si="11"/>
        <v/>
      </c>
    </row>
    <row r="194" spans="1:8" x14ac:dyDescent="0.25">
      <c r="A194" s="1">
        <f t="shared" si="8"/>
        <v>41579</v>
      </c>
      <c r="B194" s="37">
        <f>IFERROR(INDEX([1]IC_br_energia!$B:$B,MATCH($A194,[1]IC_br_energia!$A:$A,0)),"")</f>
        <v>75.930000000000007</v>
      </c>
      <c r="C194" s="6">
        <f t="shared" si="9"/>
        <v>2.3591264491776842</v>
      </c>
      <c r="D194" s="2">
        <f>INDEX(Meta!B:B,MATCH($A194,Meta!A:A,0))</f>
        <v>4.5</v>
      </c>
      <c r="E194" s="13">
        <v>0</v>
      </c>
      <c r="F194" s="2">
        <f t="shared" si="10"/>
        <v>2.3591264491776842</v>
      </c>
      <c r="G194" s="34" t="str">
        <f>IFERROR(INDEX(BRL!$E:$E,MATCH('IC-Br Energia'!$A194,BRL!$A:$A,0)),"")</f>
        <v/>
      </c>
      <c r="H194" s="2" t="str">
        <f t="shared" si="11"/>
        <v/>
      </c>
    </row>
    <row r="195" spans="1:8" x14ac:dyDescent="0.25">
      <c r="A195" s="1">
        <f t="shared" si="8"/>
        <v>41609</v>
      </c>
      <c r="B195" s="37">
        <f>IFERROR(INDEX([1]IC_br_energia!$B:$B,MATCH($A195,[1]IC_br_energia!$A:$A,0)),"")</f>
        <v>82.52</v>
      </c>
      <c r="C195" s="6">
        <f t="shared" si="9"/>
        <v>10.232433876569601</v>
      </c>
      <c r="D195" s="2">
        <f>INDEX(Meta!B:B,MATCH($A195,Meta!A:A,0))</f>
        <v>4.5</v>
      </c>
      <c r="E195" s="13">
        <v>0</v>
      </c>
      <c r="F195" s="2">
        <f t="shared" si="10"/>
        <v>10.232433876569601</v>
      </c>
      <c r="G195" s="34" t="str">
        <f>IFERROR(INDEX(BRL!$E:$E,MATCH('IC-Br Energia'!$A195,BRL!$A:$A,0)),"")</f>
        <v/>
      </c>
      <c r="H195" s="2" t="str">
        <f t="shared" si="11"/>
        <v/>
      </c>
    </row>
    <row r="196" spans="1:8" x14ac:dyDescent="0.25">
      <c r="A196" s="1">
        <f t="shared" si="8"/>
        <v>41640</v>
      </c>
      <c r="B196" s="37">
        <f>IFERROR(INDEX([1]IC_br_energia!$B:$B,MATCH($A196,[1]IC_br_energia!$A:$A,0)),"")</f>
        <v>83.66</v>
      </c>
      <c r="C196" s="6">
        <f t="shared" si="9"/>
        <v>14.430310491040888</v>
      </c>
      <c r="D196" s="2">
        <f>INDEX(Meta!B:B,MATCH($A196,Meta!A:A,0))</f>
        <v>4.5</v>
      </c>
      <c r="E196" s="13">
        <v>0</v>
      </c>
      <c r="F196" s="2">
        <f t="shared" si="10"/>
        <v>14.430310491040888</v>
      </c>
      <c r="G196" s="34" t="str">
        <f>IFERROR(INDEX(BRL!$E:$E,MATCH('IC-Br Energia'!$A196,BRL!$A:$A,0)),"")</f>
        <v/>
      </c>
      <c r="H196" s="2" t="str">
        <f t="shared" si="11"/>
        <v/>
      </c>
    </row>
    <row r="197" spans="1:8" x14ac:dyDescent="0.25">
      <c r="A197" s="1">
        <f t="shared" si="8"/>
        <v>41671</v>
      </c>
      <c r="B197" s="37">
        <f>IFERROR(INDEX([1]IC_br_energia!$B:$B,MATCH($A197,[1]IC_br_energia!$A:$A,0)),"")</f>
        <v>85.28</v>
      </c>
      <c r="C197" s="6">
        <f t="shared" si="9"/>
        <v>12.31397339654945</v>
      </c>
      <c r="D197" s="2">
        <f>INDEX(Meta!B:B,MATCH($A197,Meta!A:A,0))</f>
        <v>4.5</v>
      </c>
      <c r="E197" s="13">
        <v>0</v>
      </c>
      <c r="F197" s="2">
        <f t="shared" si="10"/>
        <v>12.31397339654945</v>
      </c>
      <c r="G197" s="34" t="str">
        <f>IFERROR(INDEX(BRL!$E:$E,MATCH('IC-Br Energia'!$A197,BRL!$A:$A,0)),"")</f>
        <v/>
      </c>
      <c r="H197" s="2" t="str">
        <f t="shared" si="11"/>
        <v/>
      </c>
    </row>
    <row r="198" spans="1:8" x14ac:dyDescent="0.25">
      <c r="A198" s="1">
        <f t="shared" ref="A198:A261" si="12">EDATE(A197,1)</f>
        <v>41699</v>
      </c>
      <c r="B198" s="37">
        <f>IFERROR(INDEX([1]IC_br_energia!$B:$B,MATCH($A198,[1]IC_br_energia!$A:$A,0)),"")</f>
        <v>81.709999999999994</v>
      </c>
      <c r="C198" s="6">
        <f t="shared" si="9"/>
        <v>-0.98158022297625269</v>
      </c>
      <c r="D198" s="2">
        <f>INDEX(Meta!B:B,MATCH($A198,Meta!A:A,0))</f>
        <v>4.5</v>
      </c>
      <c r="E198" s="13">
        <v>0</v>
      </c>
      <c r="F198" s="2">
        <f t="shared" si="10"/>
        <v>-0.98158022297625269</v>
      </c>
      <c r="G198" s="34" t="str">
        <f>IFERROR(INDEX(BRL!$E:$E,MATCH('IC-Br Energia'!$A198,BRL!$A:$A,0)),"")</f>
        <v/>
      </c>
      <c r="H198" s="2" t="str">
        <f t="shared" si="11"/>
        <v/>
      </c>
    </row>
    <row r="199" spans="1:8" x14ac:dyDescent="0.25">
      <c r="A199" s="1">
        <f t="shared" si="12"/>
        <v>41730</v>
      </c>
      <c r="B199" s="37">
        <f>IFERROR(INDEX([1]IC_br_energia!$B:$B,MATCH($A199,[1]IC_br_energia!$A:$A,0)),"")</f>
        <v>79.89</v>
      </c>
      <c r="C199" s="6">
        <f t="shared" si="9"/>
        <v>-4.5063351661486895</v>
      </c>
      <c r="D199" s="2">
        <f>INDEX(Meta!B:B,MATCH($A199,Meta!A:A,0))</f>
        <v>4.5</v>
      </c>
      <c r="E199" s="13">
        <v>0</v>
      </c>
      <c r="F199" s="2">
        <f t="shared" si="10"/>
        <v>-4.5063351661486895</v>
      </c>
      <c r="G199" s="34" t="str">
        <f>IFERROR(INDEX(BRL!$E:$E,MATCH('IC-Br Energia'!$A199,BRL!$A:$A,0)),"")</f>
        <v/>
      </c>
      <c r="H199" s="2" t="str">
        <f t="shared" si="11"/>
        <v/>
      </c>
    </row>
    <row r="200" spans="1:8" x14ac:dyDescent="0.25">
      <c r="A200" s="1">
        <f t="shared" si="12"/>
        <v>41760</v>
      </c>
      <c r="B200" s="37">
        <f>IFERROR(INDEX([1]IC_br_energia!$B:$B,MATCH($A200,[1]IC_br_energia!$A:$A,0)),"")</f>
        <v>78.959999999999994</v>
      </c>
      <c r="C200" s="6">
        <f t="shared" ref="C200:C263" si="13">IFERROR(100*(B200/B197-1),"")</f>
        <v>-7.4108818011257132</v>
      </c>
      <c r="D200" s="2">
        <f>INDEX(Meta!B:B,MATCH($A200,Meta!A:A,0))</f>
        <v>4.5</v>
      </c>
      <c r="E200" s="13">
        <v>0</v>
      </c>
      <c r="F200" s="2">
        <f t="shared" si="10"/>
        <v>-7.4108818011257132</v>
      </c>
      <c r="G200" s="34" t="str">
        <f>IFERROR(INDEX(BRL!$E:$E,MATCH('IC-Br Energia'!$A200,BRL!$A:$A,0)),"")</f>
        <v/>
      </c>
      <c r="H200" s="2" t="str">
        <f t="shared" si="11"/>
        <v/>
      </c>
    </row>
    <row r="201" spans="1:8" x14ac:dyDescent="0.25">
      <c r="A201" s="1">
        <f t="shared" si="12"/>
        <v>41791</v>
      </c>
      <c r="B201" s="37">
        <f>IFERROR(INDEX([1]IC_br_energia!$B:$B,MATCH($A201,[1]IC_br_energia!$A:$A,0)),"")</f>
        <v>80.23</v>
      </c>
      <c r="C201" s="6">
        <f t="shared" si="13"/>
        <v>-1.8112838085913463</v>
      </c>
      <c r="D201" s="2">
        <f>INDEX(Meta!B:B,MATCH($A201,Meta!A:A,0))</f>
        <v>4.5</v>
      </c>
      <c r="E201" s="13">
        <v>0</v>
      </c>
      <c r="F201" s="2">
        <f t="shared" si="10"/>
        <v>-1.8112838085913463</v>
      </c>
      <c r="G201" s="34" t="str">
        <f>IFERROR(INDEX(BRL!$E:$E,MATCH('IC-Br Energia'!$A201,BRL!$A:$A,0)),"")</f>
        <v/>
      </c>
      <c r="H201" s="2" t="str">
        <f t="shared" si="11"/>
        <v/>
      </c>
    </row>
    <row r="202" spans="1:8" x14ac:dyDescent="0.25">
      <c r="A202" s="1">
        <f t="shared" si="12"/>
        <v>41821</v>
      </c>
      <c r="B202" s="37">
        <f>IFERROR(INDEX([1]IC_br_energia!$B:$B,MATCH($A202,[1]IC_br_energia!$A:$A,0)),"")</f>
        <v>75.37</v>
      </c>
      <c r="C202" s="6">
        <f t="shared" si="13"/>
        <v>-5.6577794467392639</v>
      </c>
      <c r="D202" s="2">
        <f>INDEX(Meta!B:B,MATCH($A202,Meta!A:A,0))</f>
        <v>4.5</v>
      </c>
      <c r="E202" s="13">
        <v>0</v>
      </c>
      <c r="F202" s="2">
        <f t="shared" si="10"/>
        <v>-5.6577794467392639</v>
      </c>
      <c r="G202" s="34" t="str">
        <f>IFERROR(INDEX(BRL!$E:$E,MATCH('IC-Br Energia'!$A202,BRL!$A:$A,0)),"")</f>
        <v/>
      </c>
      <c r="H202" s="2" t="str">
        <f t="shared" si="11"/>
        <v/>
      </c>
    </row>
    <row r="203" spans="1:8" x14ac:dyDescent="0.25">
      <c r="A203" s="1">
        <f t="shared" si="12"/>
        <v>41852</v>
      </c>
      <c r="B203" s="37">
        <f>IFERROR(INDEX([1]IC_br_energia!$B:$B,MATCH($A203,[1]IC_br_energia!$A:$A,0)),"")</f>
        <v>75.34</v>
      </c>
      <c r="C203" s="6">
        <f t="shared" si="13"/>
        <v>-4.5845997973657404</v>
      </c>
      <c r="D203" s="2">
        <f>INDEX(Meta!B:B,MATCH($A203,Meta!A:A,0))</f>
        <v>4.5</v>
      </c>
      <c r="E203" s="13">
        <v>0</v>
      </c>
      <c r="F203" s="2">
        <f t="shared" si="10"/>
        <v>-4.5845997973657404</v>
      </c>
      <c r="G203" s="34" t="str">
        <f>IFERROR(INDEX(BRL!$E:$E,MATCH('IC-Br Energia'!$A203,BRL!$A:$A,0)),"")</f>
        <v/>
      </c>
      <c r="H203" s="2" t="str">
        <f t="shared" si="11"/>
        <v/>
      </c>
    </row>
    <row r="204" spans="1:8" x14ac:dyDescent="0.25">
      <c r="A204" s="1">
        <f t="shared" si="12"/>
        <v>41883</v>
      </c>
      <c r="B204" s="37">
        <f>IFERROR(INDEX([1]IC_br_energia!$B:$B,MATCH($A204,[1]IC_br_energia!$A:$A,0)),"")</f>
        <v>75.87</v>
      </c>
      <c r="C204" s="6">
        <f t="shared" si="13"/>
        <v>-5.4343761685155201</v>
      </c>
      <c r="D204" s="2">
        <f>INDEX(Meta!B:B,MATCH($A204,Meta!A:A,0))</f>
        <v>4.5</v>
      </c>
      <c r="E204" s="13">
        <v>0</v>
      </c>
      <c r="F204" s="2">
        <f t="shared" si="10"/>
        <v>-5.4343761685155201</v>
      </c>
      <c r="G204" s="34" t="str">
        <f>IFERROR(INDEX(BRL!$E:$E,MATCH('IC-Br Energia'!$A204,BRL!$A:$A,0)),"")</f>
        <v/>
      </c>
      <c r="H204" s="2" t="str">
        <f t="shared" si="11"/>
        <v/>
      </c>
    </row>
    <row r="205" spans="1:8" x14ac:dyDescent="0.25">
      <c r="A205" s="1">
        <f t="shared" si="12"/>
        <v>41913</v>
      </c>
      <c r="B205" s="37">
        <f>IFERROR(INDEX([1]IC_br_energia!$B:$B,MATCH($A205,[1]IC_br_energia!$A:$A,0)),"")</f>
        <v>74.989999999999995</v>
      </c>
      <c r="C205" s="6">
        <f t="shared" si="13"/>
        <v>-0.50417938171687382</v>
      </c>
      <c r="D205" s="2">
        <f>INDEX(Meta!B:B,MATCH($A205,Meta!A:A,0))</f>
        <v>4.5</v>
      </c>
      <c r="E205" s="13">
        <v>0</v>
      </c>
      <c r="F205" s="2">
        <f t="shared" si="10"/>
        <v>-0.50417938171687382</v>
      </c>
      <c r="G205" s="34" t="str">
        <f>IFERROR(INDEX(BRL!$E:$E,MATCH('IC-Br Energia'!$A205,BRL!$A:$A,0)),"")</f>
        <v/>
      </c>
      <c r="H205" s="2" t="str">
        <f t="shared" si="11"/>
        <v/>
      </c>
    </row>
    <row r="206" spans="1:8" x14ac:dyDescent="0.25">
      <c r="A206" s="1">
        <f t="shared" si="12"/>
        <v>41944</v>
      </c>
      <c r="B206" s="37">
        <f>IFERROR(INDEX([1]IC_br_energia!$B:$B,MATCH($A206,[1]IC_br_energia!$A:$A,0)),"")</f>
        <v>78.94</v>
      </c>
      <c r="C206" s="6">
        <f t="shared" si="13"/>
        <v>4.7783382001592711</v>
      </c>
      <c r="D206" s="2">
        <f>INDEX(Meta!B:B,MATCH($A206,Meta!A:A,0))</f>
        <v>4.5</v>
      </c>
      <c r="E206" s="13">
        <v>0</v>
      </c>
      <c r="F206" s="2">
        <f t="shared" si="10"/>
        <v>4.7783382001592711</v>
      </c>
      <c r="G206" s="34" t="str">
        <f>IFERROR(INDEX(BRL!$E:$E,MATCH('IC-Br Energia'!$A206,BRL!$A:$A,0)),"")</f>
        <v/>
      </c>
      <c r="H206" s="2" t="str">
        <f t="shared" si="11"/>
        <v/>
      </c>
    </row>
    <row r="207" spans="1:8" x14ac:dyDescent="0.25">
      <c r="A207" s="1">
        <f t="shared" si="12"/>
        <v>41974</v>
      </c>
      <c r="B207" s="37">
        <f>IFERROR(INDEX([1]IC_br_energia!$B:$B,MATCH($A207,[1]IC_br_energia!$A:$A,0)),"")</f>
        <v>68.41</v>
      </c>
      <c r="C207" s="6">
        <f t="shared" si="13"/>
        <v>-9.8326084091208799</v>
      </c>
      <c r="D207" s="2">
        <f>INDEX(Meta!B:B,MATCH($A207,Meta!A:A,0))</f>
        <v>4.5</v>
      </c>
      <c r="E207" s="13">
        <v>0</v>
      </c>
      <c r="F207" s="2">
        <f t="shared" si="10"/>
        <v>-9.8326084091208799</v>
      </c>
      <c r="G207" s="34" t="str">
        <f>IFERROR(INDEX(BRL!$E:$E,MATCH('IC-Br Energia'!$A207,BRL!$A:$A,0)),"")</f>
        <v/>
      </c>
      <c r="H207" s="2" t="str">
        <f t="shared" si="11"/>
        <v/>
      </c>
    </row>
    <row r="208" spans="1:8" x14ac:dyDescent="0.25">
      <c r="A208" s="1">
        <f t="shared" si="12"/>
        <v>42005</v>
      </c>
      <c r="B208" s="37">
        <f>IFERROR(INDEX([1]IC_br_energia!$B:$B,MATCH($A208,[1]IC_br_energia!$A:$A,0)),"")</f>
        <v>56.35</v>
      </c>
      <c r="C208" s="6">
        <f t="shared" si="13"/>
        <v>-24.856647553007061</v>
      </c>
      <c r="D208" s="2">
        <f>INDEX(Meta!B:B,MATCH($A208,Meta!A:A,0))</f>
        <v>4.5</v>
      </c>
      <c r="E208" s="13">
        <v>0</v>
      </c>
      <c r="F208" s="2">
        <f t="shared" si="10"/>
        <v>-24.856647553007061</v>
      </c>
      <c r="G208" s="34" t="str">
        <f>IFERROR(INDEX(BRL!$E:$E,MATCH('IC-Br Energia'!$A208,BRL!$A:$A,0)),"")</f>
        <v/>
      </c>
      <c r="H208" s="2" t="str">
        <f t="shared" si="11"/>
        <v/>
      </c>
    </row>
    <row r="209" spans="1:8" x14ac:dyDescent="0.25">
      <c r="A209" s="1">
        <f t="shared" si="12"/>
        <v>42036</v>
      </c>
      <c r="B209" s="37">
        <f>IFERROR(INDEX([1]IC_br_energia!$B:$B,MATCH($A209,[1]IC_br_energia!$A:$A,0)),"")</f>
        <v>63.56</v>
      </c>
      <c r="C209" s="6">
        <f t="shared" si="13"/>
        <v>-19.483151760831007</v>
      </c>
      <c r="D209" s="2">
        <f>INDEX(Meta!B:B,MATCH($A209,Meta!A:A,0))</f>
        <v>4.5</v>
      </c>
      <c r="E209" s="13">
        <v>0</v>
      </c>
      <c r="F209" s="2">
        <f t="shared" si="10"/>
        <v>-19.483151760831007</v>
      </c>
      <c r="G209" s="34" t="str">
        <f>IFERROR(INDEX(BRL!$E:$E,MATCH('IC-Br Energia'!$A209,BRL!$A:$A,0)),"")</f>
        <v/>
      </c>
      <c r="H209" s="2" t="str">
        <f t="shared" si="11"/>
        <v/>
      </c>
    </row>
    <row r="210" spans="1:8" x14ac:dyDescent="0.25">
      <c r="A210" s="1">
        <f t="shared" si="12"/>
        <v>42064</v>
      </c>
      <c r="B210" s="37">
        <f>IFERROR(INDEX([1]IC_br_energia!$B:$B,MATCH($A210,[1]IC_br_energia!$A:$A,0)),"")</f>
        <v>69.150000000000006</v>
      </c>
      <c r="C210" s="6">
        <f t="shared" si="13"/>
        <v>1.0817131998245966</v>
      </c>
      <c r="D210" s="2">
        <f>INDEX(Meta!B:B,MATCH($A210,Meta!A:A,0))</f>
        <v>4.5</v>
      </c>
      <c r="E210" s="13">
        <v>0</v>
      </c>
      <c r="F210" s="2">
        <f t="shared" si="10"/>
        <v>1.0817131998245966</v>
      </c>
      <c r="G210" s="34" t="str">
        <f>IFERROR(INDEX(BRL!$E:$E,MATCH('IC-Br Energia'!$A210,BRL!$A:$A,0)),"")</f>
        <v/>
      </c>
      <c r="H210" s="2" t="str">
        <f t="shared" si="11"/>
        <v/>
      </c>
    </row>
    <row r="211" spans="1:8" x14ac:dyDescent="0.25">
      <c r="A211" s="1">
        <f t="shared" si="12"/>
        <v>42095</v>
      </c>
      <c r="B211" s="37">
        <f>IFERROR(INDEX([1]IC_br_energia!$B:$B,MATCH($A211,[1]IC_br_energia!$A:$A,0)),"")</f>
        <v>67.290000000000006</v>
      </c>
      <c r="C211" s="6">
        <f t="shared" si="13"/>
        <v>19.414374445430347</v>
      </c>
      <c r="D211" s="2">
        <f>INDEX(Meta!B:B,MATCH($A211,Meta!A:A,0))</f>
        <v>4.5</v>
      </c>
      <c r="E211" s="13">
        <v>0</v>
      </c>
      <c r="F211" s="2">
        <f t="shared" ref="F211:F274" si="14">IFERROR(C211-E211,"")</f>
        <v>19.414374445430347</v>
      </c>
      <c r="G211" s="34" t="str">
        <f>IFERROR(INDEX(BRL!$E:$E,MATCH('IC-Br Energia'!$A211,BRL!$A:$A,0)),"")</f>
        <v/>
      </c>
      <c r="H211" s="2" t="str">
        <f t="shared" ref="H211:H274" si="15">IFERROR(F211-G211,"")</f>
        <v/>
      </c>
    </row>
    <row r="212" spans="1:8" x14ac:dyDescent="0.25">
      <c r="A212" s="1">
        <f t="shared" si="12"/>
        <v>42125</v>
      </c>
      <c r="B212" s="37">
        <f>IFERROR(INDEX([1]IC_br_energia!$B:$B,MATCH($A212,[1]IC_br_energia!$A:$A,0)),"")</f>
        <v>71.53</v>
      </c>
      <c r="C212" s="6">
        <f t="shared" si="13"/>
        <v>12.539332913782243</v>
      </c>
      <c r="D212" s="2">
        <f>INDEX(Meta!B:B,MATCH($A212,Meta!A:A,0))</f>
        <v>4.5</v>
      </c>
      <c r="E212" s="13">
        <v>0</v>
      </c>
      <c r="F212" s="2">
        <f t="shared" si="14"/>
        <v>12.539332913782243</v>
      </c>
      <c r="G212" s="34" t="str">
        <f>IFERROR(INDEX(BRL!$E:$E,MATCH('IC-Br Energia'!$A212,BRL!$A:$A,0)),"")</f>
        <v/>
      </c>
      <c r="H212" s="2" t="str">
        <f t="shared" si="15"/>
        <v/>
      </c>
    </row>
    <row r="213" spans="1:8" x14ac:dyDescent="0.25">
      <c r="A213" s="1">
        <f t="shared" si="12"/>
        <v>42156</v>
      </c>
      <c r="B213" s="37">
        <f>IFERROR(INDEX([1]IC_br_energia!$B:$B,MATCH($A213,[1]IC_br_energia!$A:$A,0)),"")</f>
        <v>71.53</v>
      </c>
      <c r="C213" s="6">
        <f t="shared" si="13"/>
        <v>3.4417932031814757</v>
      </c>
      <c r="D213" s="2">
        <f>INDEX(Meta!B:B,MATCH($A213,Meta!A:A,0))</f>
        <v>4.5</v>
      </c>
      <c r="E213" s="13">
        <v>0</v>
      </c>
      <c r="F213" s="2">
        <f t="shared" si="14"/>
        <v>3.4417932031814757</v>
      </c>
      <c r="G213" s="34" t="str">
        <f>IFERROR(INDEX(BRL!$E:$E,MATCH('IC-Br Energia'!$A213,BRL!$A:$A,0)),"")</f>
        <v/>
      </c>
      <c r="H213" s="2" t="str">
        <f t="shared" si="15"/>
        <v/>
      </c>
    </row>
    <row r="214" spans="1:8" x14ac:dyDescent="0.25">
      <c r="A214" s="1">
        <f t="shared" si="12"/>
        <v>42186</v>
      </c>
      <c r="B214" s="37">
        <f>IFERROR(INDEX([1]IC_br_energia!$B:$B,MATCH($A214,[1]IC_br_energia!$A:$A,0)),"")</f>
        <v>71.2</v>
      </c>
      <c r="C214" s="6">
        <f t="shared" si="13"/>
        <v>5.8106702333184712</v>
      </c>
      <c r="D214" s="2">
        <f>INDEX(Meta!B:B,MATCH($A214,Meta!A:A,0))</f>
        <v>4.5</v>
      </c>
      <c r="E214" s="13">
        <v>0</v>
      </c>
      <c r="F214" s="2">
        <f t="shared" si="14"/>
        <v>5.8106702333184712</v>
      </c>
      <c r="G214" s="34" t="str">
        <f>IFERROR(INDEX(BRL!$E:$E,MATCH('IC-Br Energia'!$A214,BRL!$A:$A,0)),"")</f>
        <v/>
      </c>
      <c r="H214" s="2" t="str">
        <f t="shared" si="15"/>
        <v/>
      </c>
    </row>
    <row r="215" spans="1:8" x14ac:dyDescent="0.25">
      <c r="A215" s="1">
        <f t="shared" si="12"/>
        <v>42217</v>
      </c>
      <c r="B215" s="37">
        <f>IFERROR(INDEX([1]IC_br_energia!$B:$B,MATCH($A215,[1]IC_br_energia!$A:$A,0)),"")</f>
        <v>72.45</v>
      </c>
      <c r="C215" s="6">
        <f t="shared" si="13"/>
        <v>1.2861736334405238</v>
      </c>
      <c r="D215" s="2">
        <f>INDEX(Meta!B:B,MATCH($A215,Meta!A:A,0))</f>
        <v>4.5</v>
      </c>
      <c r="E215" s="13">
        <v>0</v>
      </c>
      <c r="F215" s="2">
        <f t="shared" si="14"/>
        <v>1.2861736334405238</v>
      </c>
      <c r="G215" s="34" t="str">
        <f>IFERROR(INDEX(BRL!$E:$E,MATCH('IC-Br Energia'!$A215,BRL!$A:$A,0)),"")</f>
        <v/>
      </c>
      <c r="H215" s="2" t="str">
        <f t="shared" si="15"/>
        <v/>
      </c>
    </row>
    <row r="216" spans="1:8" x14ac:dyDescent="0.25">
      <c r="A216" s="1">
        <f t="shared" si="12"/>
        <v>42248</v>
      </c>
      <c r="B216" s="37">
        <f>IFERROR(INDEX([1]IC_br_energia!$B:$B,MATCH($A216,[1]IC_br_energia!$A:$A,0)),"")</f>
        <v>79.64</v>
      </c>
      <c r="C216" s="6">
        <f t="shared" si="13"/>
        <v>11.337900181741922</v>
      </c>
      <c r="D216" s="2">
        <f>INDEX(Meta!B:B,MATCH($A216,Meta!A:A,0))</f>
        <v>4.5</v>
      </c>
      <c r="E216" s="13">
        <v>0</v>
      </c>
      <c r="F216" s="2">
        <f t="shared" si="14"/>
        <v>11.337900181741922</v>
      </c>
      <c r="G216" s="34" t="str">
        <f>IFERROR(INDEX(BRL!$E:$E,MATCH('IC-Br Energia'!$A216,BRL!$A:$A,0)),"")</f>
        <v/>
      </c>
      <c r="H216" s="2" t="str">
        <f t="shared" si="15"/>
        <v/>
      </c>
    </row>
    <row r="217" spans="1:8" x14ac:dyDescent="0.25">
      <c r="A217" s="1">
        <f t="shared" si="12"/>
        <v>42278</v>
      </c>
      <c r="B217" s="37">
        <f>IFERROR(INDEX([1]IC_br_energia!$B:$B,MATCH($A217,[1]IC_br_energia!$A:$A,0)),"")</f>
        <v>77.239999999999995</v>
      </c>
      <c r="C217" s="6">
        <f t="shared" si="13"/>
        <v>8.4831460674157135</v>
      </c>
      <c r="D217" s="2">
        <f>INDEX(Meta!B:B,MATCH($A217,Meta!A:A,0))</f>
        <v>4.5</v>
      </c>
      <c r="E217" s="13">
        <v>0</v>
      </c>
      <c r="F217" s="2">
        <f t="shared" si="14"/>
        <v>8.4831460674157135</v>
      </c>
      <c r="G217" s="34" t="str">
        <f>IFERROR(INDEX(BRL!$E:$E,MATCH('IC-Br Energia'!$A217,BRL!$A:$A,0)),"")</f>
        <v/>
      </c>
      <c r="H217" s="2" t="str">
        <f t="shared" si="15"/>
        <v/>
      </c>
    </row>
    <row r="218" spans="1:8" x14ac:dyDescent="0.25">
      <c r="A218" s="1">
        <f t="shared" si="12"/>
        <v>42309</v>
      </c>
      <c r="B218" s="37">
        <f>IFERROR(INDEX([1]IC_br_energia!$B:$B,MATCH($A218,[1]IC_br_energia!$A:$A,0)),"")</f>
        <v>71.83</v>
      </c>
      <c r="C218" s="6">
        <f t="shared" si="13"/>
        <v>-0.85576259489303919</v>
      </c>
      <c r="D218" s="2">
        <f>INDEX(Meta!B:B,MATCH($A218,Meta!A:A,0))</f>
        <v>4.5</v>
      </c>
      <c r="E218" s="13">
        <v>0</v>
      </c>
      <c r="F218" s="2">
        <f t="shared" si="14"/>
        <v>-0.85576259489303919</v>
      </c>
      <c r="G218" s="34" t="str">
        <f>IFERROR(INDEX(BRL!$E:$E,MATCH('IC-Br Energia'!$A218,BRL!$A:$A,0)),"")</f>
        <v/>
      </c>
      <c r="H218" s="2" t="str">
        <f t="shared" si="15"/>
        <v/>
      </c>
    </row>
    <row r="219" spans="1:8" x14ac:dyDescent="0.25">
      <c r="A219" s="1">
        <f t="shared" si="12"/>
        <v>42339</v>
      </c>
      <c r="B219" s="37">
        <f>IFERROR(INDEX([1]IC_br_energia!$B:$B,MATCH($A219,[1]IC_br_energia!$A:$A,0)),"")</f>
        <v>64.25</v>
      </c>
      <c r="C219" s="6">
        <f t="shared" si="13"/>
        <v>-19.32446007031643</v>
      </c>
      <c r="D219" s="2">
        <f>INDEX(Meta!B:B,MATCH($A219,Meta!A:A,0))</f>
        <v>4.5</v>
      </c>
      <c r="E219" s="13">
        <v>0</v>
      </c>
      <c r="F219" s="2">
        <f t="shared" si="14"/>
        <v>-19.32446007031643</v>
      </c>
      <c r="G219" s="34" t="str">
        <f>IFERROR(INDEX(BRL!$E:$E,MATCH('IC-Br Energia'!$A219,BRL!$A:$A,0)),"")</f>
        <v/>
      </c>
      <c r="H219" s="2" t="str">
        <f t="shared" si="15"/>
        <v/>
      </c>
    </row>
    <row r="220" spans="1:8" x14ac:dyDescent="0.25">
      <c r="A220" s="1">
        <f t="shared" si="12"/>
        <v>42370</v>
      </c>
      <c r="B220" s="37">
        <f>IFERROR(INDEX([1]IC_br_energia!$B:$B,MATCH($A220,[1]IC_br_energia!$A:$A,0)),"")</f>
        <v>64.819999999999993</v>
      </c>
      <c r="C220" s="6">
        <f t="shared" si="13"/>
        <v>-16.079751424132581</v>
      </c>
      <c r="D220" s="2">
        <f>INDEX(Meta!B:B,MATCH($A220,Meta!A:A,0))</f>
        <v>4.5</v>
      </c>
      <c r="E220" s="13">
        <v>0</v>
      </c>
      <c r="F220" s="2">
        <f t="shared" si="14"/>
        <v>-16.079751424132581</v>
      </c>
      <c r="G220" s="34" t="str">
        <f>IFERROR(INDEX(BRL!$E:$E,MATCH('IC-Br Energia'!$A220,BRL!$A:$A,0)),"")</f>
        <v/>
      </c>
      <c r="H220" s="2" t="str">
        <f t="shared" si="15"/>
        <v/>
      </c>
    </row>
    <row r="221" spans="1:8" x14ac:dyDescent="0.25">
      <c r="A221" s="1">
        <f t="shared" si="12"/>
        <v>42401</v>
      </c>
      <c r="B221" s="37">
        <f>IFERROR(INDEX([1]IC_br_energia!$B:$B,MATCH($A221,[1]IC_br_energia!$A:$A,0)),"")</f>
        <v>60.98</v>
      </c>
      <c r="C221" s="6">
        <f t="shared" si="13"/>
        <v>-15.105109285813734</v>
      </c>
      <c r="D221" s="2">
        <f>INDEX(Meta!B:B,MATCH($A221,Meta!A:A,0))</f>
        <v>4.5</v>
      </c>
      <c r="E221" s="13">
        <v>0</v>
      </c>
      <c r="F221" s="2">
        <f t="shared" si="14"/>
        <v>-15.105109285813734</v>
      </c>
      <c r="G221" s="34" t="str">
        <f>IFERROR(INDEX(BRL!$E:$E,MATCH('IC-Br Energia'!$A221,BRL!$A:$A,0)),"")</f>
        <v/>
      </c>
      <c r="H221" s="2" t="str">
        <f t="shared" si="15"/>
        <v/>
      </c>
    </row>
    <row r="222" spans="1:8" x14ac:dyDescent="0.25">
      <c r="A222" s="1">
        <f t="shared" si="12"/>
        <v>42430</v>
      </c>
      <c r="B222" s="37">
        <f>IFERROR(INDEX([1]IC_br_energia!$B:$B,MATCH($A222,[1]IC_br_energia!$A:$A,0)),"")</f>
        <v>58.96</v>
      </c>
      <c r="C222" s="6">
        <f t="shared" si="13"/>
        <v>-8.2334630350194509</v>
      </c>
      <c r="D222" s="2">
        <f>INDEX(Meta!B:B,MATCH($A222,Meta!A:A,0))</f>
        <v>4.5</v>
      </c>
      <c r="E222" s="13">
        <v>0</v>
      </c>
      <c r="F222" s="2">
        <f t="shared" si="14"/>
        <v>-8.2334630350194509</v>
      </c>
      <c r="G222" s="34" t="str">
        <f>IFERROR(INDEX(BRL!$E:$E,MATCH('IC-Br Energia'!$A222,BRL!$A:$A,0)),"")</f>
        <v/>
      </c>
      <c r="H222" s="2" t="str">
        <f t="shared" si="15"/>
        <v/>
      </c>
    </row>
    <row r="223" spans="1:8" x14ac:dyDescent="0.25">
      <c r="A223" s="1">
        <f t="shared" si="12"/>
        <v>42461</v>
      </c>
      <c r="B223" s="37">
        <f>IFERROR(INDEX([1]IC_br_energia!$B:$B,MATCH($A223,[1]IC_br_energia!$A:$A,0)),"")</f>
        <v>61.1</v>
      </c>
      <c r="C223" s="6">
        <f t="shared" si="13"/>
        <v>-5.7389694538722447</v>
      </c>
      <c r="D223" s="2">
        <f>INDEX(Meta!B:B,MATCH($A223,Meta!A:A,0))</f>
        <v>4.5</v>
      </c>
      <c r="E223" s="13">
        <v>0</v>
      </c>
      <c r="F223" s="2">
        <f t="shared" si="14"/>
        <v>-5.7389694538722447</v>
      </c>
      <c r="G223" s="34" t="str">
        <f>IFERROR(INDEX(BRL!$E:$E,MATCH('IC-Br Energia'!$A223,BRL!$A:$A,0)),"")</f>
        <v/>
      </c>
      <c r="H223" s="2" t="str">
        <f t="shared" si="15"/>
        <v/>
      </c>
    </row>
    <row r="224" spans="1:8" x14ac:dyDescent="0.25">
      <c r="A224" s="1">
        <f t="shared" si="12"/>
        <v>42491</v>
      </c>
      <c r="B224" s="37">
        <f>IFERROR(INDEX([1]IC_br_energia!$B:$B,MATCH($A224,[1]IC_br_energia!$A:$A,0)),"")</f>
        <v>65.37</v>
      </c>
      <c r="C224" s="6">
        <f t="shared" si="13"/>
        <v>7.1990816661200441</v>
      </c>
      <c r="D224" s="2">
        <f>INDEX(Meta!B:B,MATCH($A224,Meta!A:A,0))</f>
        <v>4.5</v>
      </c>
      <c r="E224" s="13">
        <v>0</v>
      </c>
      <c r="F224" s="2">
        <f t="shared" si="14"/>
        <v>7.1990816661200441</v>
      </c>
      <c r="G224" s="34" t="str">
        <f>IFERROR(INDEX(BRL!$E:$E,MATCH('IC-Br Energia'!$A224,BRL!$A:$A,0)),"")</f>
        <v/>
      </c>
      <c r="H224" s="2" t="str">
        <f t="shared" si="15"/>
        <v/>
      </c>
    </row>
    <row r="225" spans="1:8" x14ac:dyDescent="0.25">
      <c r="A225" s="1">
        <f t="shared" si="12"/>
        <v>42522</v>
      </c>
      <c r="B225" s="37">
        <f>IFERROR(INDEX([1]IC_br_energia!$B:$B,MATCH($A225,[1]IC_br_energia!$A:$A,0)),"")</f>
        <v>70.83</v>
      </c>
      <c r="C225" s="6">
        <f t="shared" si="13"/>
        <v>20.132293080054264</v>
      </c>
      <c r="D225" s="2">
        <f>INDEX(Meta!B:B,MATCH($A225,Meta!A:A,0))</f>
        <v>4.5</v>
      </c>
      <c r="E225" s="13">
        <v>0</v>
      </c>
      <c r="F225" s="2">
        <f t="shared" si="14"/>
        <v>20.132293080054264</v>
      </c>
      <c r="G225" s="34" t="str">
        <f>IFERROR(INDEX(BRL!$E:$E,MATCH('IC-Br Energia'!$A225,BRL!$A:$A,0)),"")</f>
        <v/>
      </c>
      <c r="H225" s="2" t="str">
        <f t="shared" si="15"/>
        <v/>
      </c>
    </row>
    <row r="226" spans="1:8" x14ac:dyDescent="0.25">
      <c r="A226" s="1">
        <f t="shared" si="12"/>
        <v>42552</v>
      </c>
      <c r="B226" s="37">
        <f>IFERROR(INDEX([1]IC_br_energia!$B:$B,MATCH($A226,[1]IC_br_energia!$A:$A,0)),"")</f>
        <v>69.11</v>
      </c>
      <c r="C226" s="6">
        <f t="shared" si="13"/>
        <v>13.109656301145666</v>
      </c>
      <c r="D226" s="2">
        <f>INDEX(Meta!B:B,MATCH($A226,Meta!A:A,0))</f>
        <v>4.5</v>
      </c>
      <c r="E226" s="13">
        <v>0</v>
      </c>
      <c r="F226" s="2">
        <f t="shared" si="14"/>
        <v>13.109656301145666</v>
      </c>
      <c r="G226" s="34" t="str">
        <f>IFERROR(INDEX(BRL!$E:$E,MATCH('IC-Br Energia'!$A226,BRL!$A:$A,0)),"")</f>
        <v/>
      </c>
      <c r="H226" s="2" t="str">
        <f t="shared" si="15"/>
        <v/>
      </c>
    </row>
    <row r="227" spans="1:8" x14ac:dyDescent="0.25">
      <c r="A227" s="1">
        <f t="shared" si="12"/>
        <v>42583</v>
      </c>
      <c r="B227" s="37">
        <f>IFERROR(INDEX([1]IC_br_energia!$B:$B,MATCH($A227,[1]IC_br_energia!$A:$A,0)),"")</f>
        <v>68.67</v>
      </c>
      <c r="C227" s="6">
        <f t="shared" si="13"/>
        <v>5.0481872418540519</v>
      </c>
      <c r="D227" s="2">
        <f>INDEX(Meta!B:B,MATCH($A227,Meta!A:A,0))</f>
        <v>4.5</v>
      </c>
      <c r="E227" s="13">
        <v>0</v>
      </c>
      <c r="F227" s="2">
        <f t="shared" si="14"/>
        <v>5.0481872418540519</v>
      </c>
      <c r="G227" s="34" t="str">
        <f>IFERROR(INDEX(BRL!$E:$E,MATCH('IC-Br Energia'!$A227,BRL!$A:$A,0)),"")</f>
        <v/>
      </c>
      <c r="H227" s="2" t="str">
        <f t="shared" si="15"/>
        <v/>
      </c>
    </row>
    <row r="228" spans="1:8" x14ac:dyDescent="0.25">
      <c r="A228" s="1">
        <f t="shared" si="12"/>
        <v>42614</v>
      </c>
      <c r="B228" s="37">
        <f>IFERROR(INDEX([1]IC_br_energia!$B:$B,MATCH($A228,[1]IC_br_energia!$A:$A,0)),"")</f>
        <v>73.58</v>
      </c>
      <c r="C228" s="6">
        <f t="shared" si="13"/>
        <v>3.8825356487364182</v>
      </c>
      <c r="D228" s="2">
        <f>INDEX(Meta!B:B,MATCH($A228,Meta!A:A,0))</f>
        <v>4.5</v>
      </c>
      <c r="E228" s="13">
        <v>0</v>
      </c>
      <c r="F228" s="2">
        <f t="shared" si="14"/>
        <v>3.8825356487364182</v>
      </c>
      <c r="G228" s="34" t="str">
        <f>IFERROR(INDEX(BRL!$E:$E,MATCH('IC-Br Energia'!$A228,BRL!$A:$A,0)),"")</f>
        <v/>
      </c>
      <c r="H228" s="2" t="str">
        <f t="shared" si="15"/>
        <v/>
      </c>
    </row>
    <row r="229" spans="1:8" x14ac:dyDescent="0.25">
      <c r="A229" s="1">
        <f t="shared" si="12"/>
        <v>42644</v>
      </c>
      <c r="B229" s="37">
        <f>IFERROR(INDEX([1]IC_br_energia!$B:$B,MATCH($A229,[1]IC_br_energia!$A:$A,0)),"")</f>
        <v>80.67</v>
      </c>
      <c r="C229" s="6">
        <f t="shared" si="13"/>
        <v>16.726957025032551</v>
      </c>
      <c r="D229" s="2">
        <f>INDEX(Meta!B:B,MATCH($A229,Meta!A:A,0))</f>
        <v>4.5</v>
      </c>
      <c r="E229" s="13">
        <v>0</v>
      </c>
      <c r="F229" s="2">
        <f t="shared" si="14"/>
        <v>16.726957025032551</v>
      </c>
      <c r="G229" s="34" t="str">
        <f>IFERROR(INDEX(BRL!$E:$E,MATCH('IC-Br Energia'!$A229,BRL!$A:$A,0)),"")</f>
        <v/>
      </c>
      <c r="H229" s="2" t="str">
        <f t="shared" si="15"/>
        <v/>
      </c>
    </row>
    <row r="230" spans="1:8" x14ac:dyDescent="0.25">
      <c r="A230" s="1">
        <f t="shared" si="12"/>
        <v>42675</v>
      </c>
      <c r="B230" s="37">
        <f>IFERROR(INDEX([1]IC_br_energia!$B:$B,MATCH($A230,[1]IC_br_energia!$A:$A,0)),"")</f>
        <v>79.63</v>
      </c>
      <c r="C230" s="6">
        <f t="shared" si="13"/>
        <v>15.960390272316861</v>
      </c>
      <c r="D230" s="2">
        <f>INDEX(Meta!B:B,MATCH($A230,Meta!A:A,0))</f>
        <v>4.5</v>
      </c>
      <c r="E230" s="13">
        <v>0</v>
      </c>
      <c r="F230" s="2">
        <f t="shared" si="14"/>
        <v>15.960390272316861</v>
      </c>
      <c r="G230" s="34" t="str">
        <f>IFERROR(INDEX(BRL!$E:$E,MATCH('IC-Br Energia'!$A230,BRL!$A:$A,0)),"")</f>
        <v/>
      </c>
      <c r="H230" s="2" t="str">
        <f t="shared" si="15"/>
        <v/>
      </c>
    </row>
    <row r="231" spans="1:8" x14ac:dyDescent="0.25">
      <c r="A231" s="1">
        <f t="shared" si="12"/>
        <v>42705</v>
      </c>
      <c r="B231" s="37">
        <f>IFERROR(INDEX([1]IC_br_energia!$B:$B,MATCH($A231,[1]IC_br_energia!$A:$A,0)),"")</f>
        <v>90.46</v>
      </c>
      <c r="C231" s="6">
        <f t="shared" si="13"/>
        <v>22.941016580592553</v>
      </c>
      <c r="D231" s="2">
        <f>INDEX(Meta!B:B,MATCH($A231,Meta!A:A,0))</f>
        <v>4.5</v>
      </c>
      <c r="E231" s="13">
        <v>0</v>
      </c>
      <c r="F231" s="2">
        <f t="shared" si="14"/>
        <v>22.941016580592553</v>
      </c>
      <c r="G231" s="34" t="str">
        <f>IFERROR(INDEX(BRL!$E:$E,MATCH('IC-Br Energia'!$A231,BRL!$A:$A,0)),"")</f>
        <v/>
      </c>
      <c r="H231" s="2" t="str">
        <f t="shared" si="15"/>
        <v/>
      </c>
    </row>
    <row r="232" spans="1:8" x14ac:dyDescent="0.25">
      <c r="A232" s="1">
        <f t="shared" si="12"/>
        <v>42736</v>
      </c>
      <c r="B232" s="37">
        <f>IFERROR(INDEX([1]IC_br_energia!$B:$B,MATCH($A232,[1]IC_br_energia!$A:$A,0)),"")</f>
        <v>85.96</v>
      </c>
      <c r="C232" s="6">
        <f t="shared" si="13"/>
        <v>6.5575802652782844</v>
      </c>
      <c r="D232" s="2">
        <f>INDEX(Meta!B:B,MATCH($A232,Meta!A:A,0))</f>
        <v>4.5</v>
      </c>
      <c r="E232" s="13">
        <v>0</v>
      </c>
      <c r="F232" s="2">
        <f t="shared" si="14"/>
        <v>6.5575802652782844</v>
      </c>
      <c r="G232" s="34" t="str">
        <f>IFERROR(INDEX(BRL!$E:$E,MATCH('IC-Br Energia'!$A232,BRL!$A:$A,0)),"")</f>
        <v/>
      </c>
      <c r="H232" s="2" t="str">
        <f t="shared" si="15"/>
        <v/>
      </c>
    </row>
    <row r="233" spans="1:8" x14ac:dyDescent="0.25">
      <c r="A233" s="1">
        <f t="shared" si="12"/>
        <v>42767</v>
      </c>
      <c r="B233" s="37">
        <f>IFERROR(INDEX([1]IC_br_energia!$B:$B,MATCH($A233,[1]IC_br_energia!$A:$A,0)),"")</f>
        <v>81.599999999999994</v>
      </c>
      <c r="C233" s="6">
        <f t="shared" si="13"/>
        <v>2.4739419816651953</v>
      </c>
      <c r="D233" s="2">
        <f>INDEX(Meta!B:B,MATCH($A233,Meta!A:A,0))</f>
        <v>4.5</v>
      </c>
      <c r="E233" s="13">
        <v>0</v>
      </c>
      <c r="F233" s="2">
        <f t="shared" si="14"/>
        <v>2.4739419816651953</v>
      </c>
      <c r="G233" s="34" t="str">
        <f>IFERROR(INDEX(BRL!$E:$E,MATCH('IC-Br Energia'!$A233,BRL!$A:$A,0)),"")</f>
        <v/>
      </c>
      <c r="H233" s="2" t="str">
        <f t="shared" si="15"/>
        <v/>
      </c>
    </row>
    <row r="234" spans="1:8" x14ac:dyDescent="0.25">
      <c r="A234" s="1">
        <f t="shared" si="12"/>
        <v>42795</v>
      </c>
      <c r="B234" s="37">
        <f>IFERROR(INDEX([1]IC_br_energia!$B:$B,MATCH($A234,[1]IC_br_energia!$A:$A,0)),"")</f>
        <v>78.11</v>
      </c>
      <c r="C234" s="6">
        <f t="shared" si="13"/>
        <v>-13.652443068759668</v>
      </c>
      <c r="D234" s="2">
        <f>INDEX(Meta!B:B,MATCH($A234,Meta!A:A,0))</f>
        <v>4.5</v>
      </c>
      <c r="E234" s="13">
        <v>0</v>
      </c>
      <c r="F234" s="2">
        <f t="shared" si="14"/>
        <v>-13.652443068759668</v>
      </c>
      <c r="G234" s="34" t="str">
        <f>IFERROR(INDEX(BRL!$E:$E,MATCH('IC-Br Energia'!$A234,BRL!$A:$A,0)),"")</f>
        <v/>
      </c>
      <c r="H234" s="2" t="str">
        <f t="shared" si="15"/>
        <v/>
      </c>
    </row>
    <row r="235" spans="1:8" x14ac:dyDescent="0.25">
      <c r="A235" s="1">
        <f t="shared" si="12"/>
        <v>42826</v>
      </c>
      <c r="B235" s="37">
        <f>IFERROR(INDEX([1]IC_br_energia!$B:$B,MATCH($A235,[1]IC_br_energia!$A:$A,0)),"")</f>
        <v>81.349999999999994</v>
      </c>
      <c r="C235" s="6">
        <f t="shared" si="13"/>
        <v>-5.3629595160539782</v>
      </c>
      <c r="D235" s="2">
        <f>INDEX(Meta!B:B,MATCH($A235,Meta!A:A,0))</f>
        <v>4.5</v>
      </c>
      <c r="E235" s="13">
        <v>0</v>
      </c>
      <c r="F235" s="2">
        <f t="shared" si="14"/>
        <v>-5.3629595160539782</v>
      </c>
      <c r="G235" s="34" t="str">
        <f>IFERROR(INDEX(BRL!$E:$E,MATCH('IC-Br Energia'!$A235,BRL!$A:$A,0)),"")</f>
        <v/>
      </c>
      <c r="H235" s="2" t="str">
        <f t="shared" si="15"/>
        <v/>
      </c>
    </row>
    <row r="236" spans="1:8" x14ac:dyDescent="0.25">
      <c r="A236" s="1">
        <f t="shared" si="12"/>
        <v>42856</v>
      </c>
      <c r="B236" s="37">
        <f>IFERROR(INDEX([1]IC_br_energia!$B:$B,MATCH($A236,[1]IC_br_energia!$A:$A,0)),"")</f>
        <v>80.8</v>
      </c>
      <c r="C236" s="6">
        <f t="shared" si="13"/>
        <v>-0.98039215686274161</v>
      </c>
      <c r="D236" s="2">
        <f>INDEX(Meta!B:B,MATCH($A236,Meta!A:A,0))</f>
        <v>4.5</v>
      </c>
      <c r="E236" s="13">
        <v>0</v>
      </c>
      <c r="F236" s="2">
        <f t="shared" si="14"/>
        <v>-0.98039215686274161</v>
      </c>
      <c r="G236" s="34" t="str">
        <f>IFERROR(INDEX(BRL!$E:$E,MATCH('IC-Br Energia'!$A236,BRL!$A:$A,0)),"")</f>
        <v/>
      </c>
      <c r="H236" s="2" t="str">
        <f t="shared" si="15"/>
        <v/>
      </c>
    </row>
    <row r="237" spans="1:8" x14ac:dyDescent="0.25">
      <c r="A237" s="1">
        <f t="shared" si="12"/>
        <v>42887</v>
      </c>
      <c r="B237" s="37">
        <f>IFERROR(INDEX([1]IC_br_energia!$B:$B,MATCH($A237,[1]IC_br_energia!$A:$A,0)),"")</f>
        <v>78.17</v>
      </c>
      <c r="C237" s="6">
        <f t="shared" si="13"/>
        <v>7.6814748431708324E-2</v>
      </c>
      <c r="D237" s="2">
        <f>INDEX(Meta!B:B,MATCH($A237,Meta!A:A,0))</f>
        <v>4.5</v>
      </c>
      <c r="E237" s="13">
        <v>0</v>
      </c>
      <c r="F237" s="2">
        <f t="shared" si="14"/>
        <v>7.6814748431708324E-2</v>
      </c>
      <c r="G237" s="34" t="str">
        <f>IFERROR(INDEX(BRL!$E:$E,MATCH('IC-Br Energia'!$A237,BRL!$A:$A,0)),"")</f>
        <v/>
      </c>
      <c r="H237" s="2" t="str">
        <f t="shared" si="15"/>
        <v/>
      </c>
    </row>
    <row r="238" spans="1:8" x14ac:dyDescent="0.25">
      <c r="A238" s="1">
        <f t="shared" si="12"/>
        <v>42917</v>
      </c>
      <c r="B238" s="37">
        <f>IFERROR(INDEX([1]IC_br_energia!$B:$B,MATCH($A238,[1]IC_br_energia!$A:$A,0)),"")</f>
        <v>77.91</v>
      </c>
      <c r="C238" s="6">
        <f t="shared" si="13"/>
        <v>-4.2286416717885693</v>
      </c>
      <c r="D238" s="2">
        <f>INDEX(Meta!B:B,MATCH($A238,Meta!A:A,0))</f>
        <v>4.5</v>
      </c>
      <c r="E238" s="13">
        <v>0</v>
      </c>
      <c r="F238" s="2">
        <f t="shared" si="14"/>
        <v>-4.2286416717885693</v>
      </c>
      <c r="G238" s="34" t="str">
        <f>IFERROR(INDEX(BRL!$E:$E,MATCH('IC-Br Energia'!$A238,BRL!$A:$A,0)),"")</f>
        <v/>
      </c>
      <c r="H238" s="2" t="str">
        <f t="shared" si="15"/>
        <v/>
      </c>
    </row>
    <row r="239" spans="1:8" x14ac:dyDescent="0.25">
      <c r="A239" s="1">
        <f t="shared" si="12"/>
        <v>42948</v>
      </c>
      <c r="B239" s="37">
        <f>IFERROR(INDEX([1]IC_br_energia!$B:$B,MATCH($A239,[1]IC_br_energia!$A:$A,0)),"")</f>
        <v>79.41</v>
      </c>
      <c r="C239" s="6">
        <f t="shared" si="13"/>
        <v>-1.7202970297029663</v>
      </c>
      <c r="D239" s="2">
        <f>INDEX(Meta!B:B,MATCH($A239,Meta!A:A,0))</f>
        <v>4.5</v>
      </c>
      <c r="E239" s="13">
        <v>0</v>
      </c>
      <c r="F239" s="2">
        <f t="shared" si="14"/>
        <v>-1.7202970297029663</v>
      </c>
      <c r="G239" s="34" t="str">
        <f>IFERROR(INDEX(BRL!$E:$E,MATCH('IC-Br Energia'!$A239,BRL!$A:$A,0)),"")</f>
        <v/>
      </c>
      <c r="H239" s="2" t="str">
        <f t="shared" si="15"/>
        <v/>
      </c>
    </row>
    <row r="240" spans="1:8" x14ac:dyDescent="0.25">
      <c r="A240" s="1">
        <f t="shared" si="12"/>
        <v>42979</v>
      </c>
      <c r="B240" s="37">
        <f>IFERROR(INDEX([1]IC_br_energia!$B:$B,MATCH($A240,[1]IC_br_energia!$A:$A,0)),"")</f>
        <v>84.12</v>
      </c>
      <c r="C240" s="6">
        <f t="shared" si="13"/>
        <v>7.611615709351427</v>
      </c>
      <c r="D240" s="2">
        <f>INDEX(Meta!B:B,MATCH($A240,Meta!A:A,0))</f>
        <v>4.5</v>
      </c>
      <c r="E240" s="13">
        <v>0</v>
      </c>
      <c r="F240" s="2">
        <f t="shared" si="14"/>
        <v>7.611615709351427</v>
      </c>
      <c r="G240" s="34" t="str">
        <f>IFERROR(INDEX(BRL!$E:$E,MATCH('IC-Br Energia'!$A240,BRL!$A:$A,0)),"")</f>
        <v/>
      </c>
      <c r="H240" s="2" t="str">
        <f t="shared" si="15"/>
        <v/>
      </c>
    </row>
    <row r="241" spans="1:8" x14ac:dyDescent="0.25">
      <c r="A241" s="1">
        <f t="shared" si="12"/>
        <v>43009</v>
      </c>
      <c r="B241" s="37">
        <f>IFERROR(INDEX([1]IC_br_energia!$B:$B,MATCH($A241,[1]IC_br_energia!$A:$A,0)),"")</f>
        <v>88.01</v>
      </c>
      <c r="C241" s="6">
        <f t="shared" si="13"/>
        <v>12.96367603645232</v>
      </c>
      <c r="D241" s="2">
        <f>INDEX(Meta!B:B,MATCH($A241,Meta!A:A,0))</f>
        <v>4.5</v>
      </c>
      <c r="E241" s="13">
        <v>0</v>
      </c>
      <c r="F241" s="2">
        <f t="shared" si="14"/>
        <v>12.96367603645232</v>
      </c>
      <c r="G241" s="34" t="str">
        <f>IFERROR(INDEX(BRL!$E:$E,MATCH('IC-Br Energia'!$A241,BRL!$A:$A,0)),"")</f>
        <v/>
      </c>
      <c r="H241" s="2" t="str">
        <f t="shared" si="15"/>
        <v/>
      </c>
    </row>
    <row r="242" spans="1:8" x14ac:dyDescent="0.25">
      <c r="A242" s="1">
        <f t="shared" si="12"/>
        <v>43040</v>
      </c>
      <c r="B242" s="37">
        <f>IFERROR(INDEX([1]IC_br_energia!$B:$B,MATCH($A242,[1]IC_br_energia!$A:$A,0)),"")</f>
        <v>95.52</v>
      </c>
      <c r="C242" s="6">
        <f t="shared" si="13"/>
        <v>20.287117491499806</v>
      </c>
      <c r="D242" s="2">
        <f>INDEX(Meta!B:B,MATCH($A242,Meta!A:A,0))</f>
        <v>4.5</v>
      </c>
      <c r="E242" s="13">
        <v>0</v>
      </c>
      <c r="F242" s="2">
        <f t="shared" si="14"/>
        <v>20.287117491499806</v>
      </c>
      <c r="G242" s="34" t="str">
        <f>IFERROR(INDEX(BRL!$E:$E,MATCH('IC-Br Energia'!$A242,BRL!$A:$A,0)),"")</f>
        <v/>
      </c>
      <c r="H242" s="2" t="str">
        <f t="shared" si="15"/>
        <v/>
      </c>
    </row>
    <row r="243" spans="1:8" x14ac:dyDescent="0.25">
      <c r="A243" s="1">
        <f t="shared" si="12"/>
        <v>43070</v>
      </c>
      <c r="B243" s="37">
        <f>IFERROR(INDEX([1]IC_br_energia!$B:$B,MATCH($A243,[1]IC_br_energia!$A:$A,0)),"")</f>
        <v>96.01</v>
      </c>
      <c r="C243" s="6">
        <f t="shared" si="13"/>
        <v>14.134569662387065</v>
      </c>
      <c r="D243" s="2">
        <f>INDEX(Meta!B:B,MATCH($A243,Meta!A:A,0))</f>
        <v>4.5</v>
      </c>
      <c r="E243" s="13">
        <v>0</v>
      </c>
      <c r="F243" s="2">
        <f t="shared" si="14"/>
        <v>14.134569662387065</v>
      </c>
      <c r="G243" s="34" t="str">
        <f>IFERROR(INDEX(BRL!$E:$E,MATCH('IC-Br Energia'!$A243,BRL!$A:$A,0)),"")</f>
        <v/>
      </c>
      <c r="H243" s="2" t="str">
        <f t="shared" si="15"/>
        <v/>
      </c>
    </row>
    <row r="244" spans="1:8" x14ac:dyDescent="0.25">
      <c r="A244" s="1">
        <f t="shared" si="12"/>
        <v>43101</v>
      </c>
      <c r="B244" s="37">
        <f>IFERROR(INDEX([1]IC_br_energia!$B:$B,MATCH($A244,[1]IC_br_energia!$A:$A,0)),"")</f>
        <v>99.46</v>
      </c>
      <c r="C244" s="6">
        <f t="shared" si="13"/>
        <v>13.00988524031359</v>
      </c>
      <c r="D244" s="2">
        <f>INDEX(Meta!B:B,MATCH($A244,Meta!A:A,0))</f>
        <v>4.5</v>
      </c>
      <c r="E244" s="13">
        <v>0</v>
      </c>
      <c r="F244" s="2">
        <f t="shared" si="14"/>
        <v>13.00988524031359</v>
      </c>
      <c r="G244" s="34" t="str">
        <f>IFERROR(INDEX(BRL!$E:$E,MATCH('IC-Br Energia'!$A244,BRL!$A:$A,0)),"")</f>
        <v/>
      </c>
      <c r="H244" s="2" t="str">
        <f t="shared" si="15"/>
        <v/>
      </c>
    </row>
    <row r="245" spans="1:8" x14ac:dyDescent="0.25">
      <c r="A245" s="1">
        <f t="shared" si="12"/>
        <v>43132</v>
      </c>
      <c r="B245" s="37">
        <f>IFERROR(INDEX([1]IC_br_energia!$B:$B,MATCH($A245,[1]IC_br_energia!$A:$A,0)),"")</f>
        <v>94.14</v>
      </c>
      <c r="C245" s="6">
        <f t="shared" si="13"/>
        <v>-1.4447236180904488</v>
      </c>
      <c r="D245" s="2">
        <f>INDEX(Meta!B:B,MATCH($A245,Meta!A:A,0))</f>
        <v>4.5</v>
      </c>
      <c r="E245" s="13">
        <v>0</v>
      </c>
      <c r="F245" s="2">
        <f t="shared" si="14"/>
        <v>-1.4447236180904488</v>
      </c>
      <c r="G245" s="34" t="str">
        <f>IFERROR(INDEX(BRL!$E:$E,MATCH('IC-Br Energia'!$A245,BRL!$A:$A,0)),"")</f>
        <v/>
      </c>
      <c r="H245" s="2" t="str">
        <f t="shared" si="15"/>
        <v/>
      </c>
    </row>
    <row r="246" spans="1:8" x14ac:dyDescent="0.25">
      <c r="A246" s="1">
        <f t="shared" si="12"/>
        <v>43160</v>
      </c>
      <c r="B246" s="37">
        <f>IFERROR(INDEX([1]IC_br_energia!$B:$B,MATCH($A246,[1]IC_br_energia!$A:$A,0)),"")</f>
        <v>96.08</v>
      </c>
      <c r="C246" s="6">
        <f t="shared" si="13"/>
        <v>7.2909071971660744E-2</v>
      </c>
      <c r="D246" s="2">
        <f>INDEX(Meta!B:B,MATCH($A246,Meta!A:A,0))</f>
        <v>4.5</v>
      </c>
      <c r="E246" s="13">
        <v>0</v>
      </c>
      <c r="F246" s="2">
        <f t="shared" si="14"/>
        <v>7.2909071971660744E-2</v>
      </c>
      <c r="G246" s="34" t="str">
        <f>IFERROR(INDEX(BRL!$E:$E,MATCH('IC-Br Energia'!$A246,BRL!$A:$A,0)),"")</f>
        <v/>
      </c>
      <c r="H246" s="2" t="str">
        <f t="shared" si="15"/>
        <v/>
      </c>
    </row>
    <row r="247" spans="1:8" x14ac:dyDescent="0.25">
      <c r="A247" s="1">
        <f t="shared" si="12"/>
        <v>43191</v>
      </c>
      <c r="B247" s="37">
        <f>IFERROR(INDEX([1]IC_br_energia!$B:$B,MATCH($A247,[1]IC_br_energia!$A:$A,0)),"")</f>
        <v>105.4</v>
      </c>
      <c r="C247" s="6">
        <f t="shared" si="13"/>
        <v>5.9722501508144177</v>
      </c>
      <c r="D247" s="2">
        <f>INDEX(Meta!B:B,MATCH($A247,Meta!A:A,0))</f>
        <v>4.5</v>
      </c>
      <c r="E247" s="13">
        <v>0</v>
      </c>
      <c r="F247" s="2">
        <f t="shared" si="14"/>
        <v>5.9722501508144177</v>
      </c>
      <c r="G247" s="34" t="str">
        <f>IFERROR(INDEX(BRL!$E:$E,MATCH('IC-Br Energia'!$A247,BRL!$A:$A,0)),"")</f>
        <v/>
      </c>
      <c r="H247" s="2" t="str">
        <f t="shared" si="15"/>
        <v/>
      </c>
    </row>
    <row r="248" spans="1:8" x14ac:dyDescent="0.25">
      <c r="A248" s="1">
        <f t="shared" si="12"/>
        <v>43221</v>
      </c>
      <c r="B248" s="37">
        <f>IFERROR(INDEX([1]IC_br_energia!$B:$B,MATCH($A248,[1]IC_br_energia!$A:$A,0)),"")</f>
        <v>121.01</v>
      </c>
      <c r="C248" s="6">
        <f t="shared" si="13"/>
        <v>28.542596133418318</v>
      </c>
      <c r="D248" s="2">
        <f>INDEX(Meta!B:B,MATCH($A248,Meta!A:A,0))</f>
        <v>4.5</v>
      </c>
      <c r="E248" s="13">
        <v>0</v>
      </c>
      <c r="F248" s="2">
        <f t="shared" si="14"/>
        <v>28.542596133418318</v>
      </c>
      <c r="G248" s="34" t="str">
        <f>IFERROR(INDEX(BRL!$E:$E,MATCH('IC-Br Energia'!$A248,BRL!$A:$A,0)),"")</f>
        <v/>
      </c>
      <c r="H248" s="2" t="str">
        <f t="shared" si="15"/>
        <v/>
      </c>
    </row>
    <row r="249" spans="1:8" x14ac:dyDescent="0.25">
      <c r="A249" s="1">
        <f t="shared" si="12"/>
        <v>43252</v>
      </c>
      <c r="B249" s="37">
        <f>IFERROR(INDEX([1]IC_br_energia!$B:$B,MATCH($A249,[1]IC_br_energia!$A:$A,0)),"")</f>
        <v>125.79</v>
      </c>
      <c r="C249" s="6">
        <f t="shared" si="13"/>
        <v>30.922148209825153</v>
      </c>
      <c r="D249" s="2">
        <f>INDEX(Meta!B:B,MATCH($A249,Meta!A:A,0))</f>
        <v>4.5</v>
      </c>
      <c r="E249" s="13">
        <v>0</v>
      </c>
      <c r="F249" s="2">
        <f t="shared" si="14"/>
        <v>30.922148209825153</v>
      </c>
      <c r="G249" s="34" t="str">
        <f>IFERROR(INDEX(BRL!$E:$E,MATCH('IC-Br Energia'!$A249,BRL!$A:$A,0)),"")</f>
        <v/>
      </c>
      <c r="H249" s="2" t="str">
        <f t="shared" si="15"/>
        <v/>
      </c>
    </row>
    <row r="250" spans="1:8" x14ac:dyDescent="0.25">
      <c r="A250" s="1">
        <f t="shared" si="12"/>
        <v>43282</v>
      </c>
      <c r="B250" s="37">
        <f>IFERROR(INDEX([1]IC_br_energia!$B:$B,MATCH($A250,[1]IC_br_energia!$A:$A,0)),"")</f>
        <v>126.38</v>
      </c>
      <c r="C250" s="6">
        <f t="shared" si="13"/>
        <v>19.905123339658438</v>
      </c>
      <c r="D250" s="2">
        <f>INDEX(Meta!B:B,MATCH($A250,Meta!A:A,0))</f>
        <v>4.5</v>
      </c>
      <c r="E250" s="13">
        <v>0</v>
      </c>
      <c r="F250" s="2">
        <f t="shared" si="14"/>
        <v>19.905123339658438</v>
      </c>
      <c r="G250" s="34" t="str">
        <f>IFERROR(INDEX(BRL!$E:$E,MATCH('IC-Br Energia'!$A250,BRL!$A:$A,0)),"")</f>
        <v/>
      </c>
      <c r="H250" s="2" t="str">
        <f t="shared" si="15"/>
        <v/>
      </c>
    </row>
    <row r="251" spans="1:8" x14ac:dyDescent="0.25">
      <c r="A251" s="1">
        <f t="shared" si="12"/>
        <v>43313</v>
      </c>
      <c r="B251" s="37">
        <f>IFERROR(INDEX([1]IC_br_energia!$B:$B,MATCH($A251,[1]IC_br_energia!$A:$A,0)),"")</f>
        <v>129.56</v>
      </c>
      <c r="C251" s="6">
        <f t="shared" si="13"/>
        <v>7.0655317742335244</v>
      </c>
      <c r="D251" s="2">
        <f>INDEX(Meta!B:B,MATCH($A251,Meta!A:A,0))</f>
        <v>4.5</v>
      </c>
      <c r="E251" s="13">
        <v>0</v>
      </c>
      <c r="F251" s="2">
        <f t="shared" si="14"/>
        <v>7.0655317742335244</v>
      </c>
      <c r="G251" s="34" t="str">
        <f>IFERROR(INDEX(BRL!$E:$E,MATCH('IC-Br Energia'!$A251,BRL!$A:$A,0)),"")</f>
        <v/>
      </c>
      <c r="H251" s="2" t="str">
        <f t="shared" si="15"/>
        <v/>
      </c>
    </row>
    <row r="252" spans="1:8" x14ac:dyDescent="0.25">
      <c r="A252" s="1">
        <f t="shared" si="12"/>
        <v>43344</v>
      </c>
      <c r="B252" s="37">
        <f>IFERROR(INDEX([1]IC_br_energia!$B:$B,MATCH($A252,[1]IC_br_energia!$A:$A,0)),"")</f>
        <v>142.21</v>
      </c>
      <c r="C252" s="6">
        <f t="shared" si="13"/>
        <v>13.053501868193029</v>
      </c>
      <c r="D252" s="2">
        <f>INDEX(Meta!B:B,MATCH($A252,Meta!A:A,0))</f>
        <v>4.5</v>
      </c>
      <c r="E252" s="13">
        <v>0</v>
      </c>
      <c r="F252" s="2">
        <f t="shared" si="14"/>
        <v>13.053501868193029</v>
      </c>
      <c r="G252" s="34" t="str">
        <f>IFERROR(INDEX(BRL!$E:$E,MATCH('IC-Br Energia'!$A252,BRL!$A:$A,0)),"")</f>
        <v/>
      </c>
      <c r="H252" s="2" t="str">
        <f t="shared" si="15"/>
        <v/>
      </c>
    </row>
    <row r="253" spans="1:8" x14ac:dyDescent="0.25">
      <c r="A253" s="1">
        <f t="shared" si="12"/>
        <v>43374</v>
      </c>
      <c r="B253" s="37">
        <f>IFERROR(INDEX([1]IC_br_energia!$B:$B,MATCH($A253,[1]IC_br_energia!$A:$A,0)),"")</f>
        <v>133.94999999999999</v>
      </c>
      <c r="C253" s="6">
        <f t="shared" si="13"/>
        <v>5.989871815160619</v>
      </c>
      <c r="D253" s="2">
        <f>INDEX(Meta!B:B,MATCH($A253,Meta!A:A,0))</f>
        <v>4.5</v>
      </c>
      <c r="E253" s="13">
        <v>0</v>
      </c>
      <c r="F253" s="2">
        <f t="shared" si="14"/>
        <v>5.989871815160619</v>
      </c>
      <c r="G253" s="34" t="str">
        <f>IFERROR(INDEX(BRL!$E:$E,MATCH('IC-Br Energia'!$A253,BRL!$A:$A,0)),"")</f>
        <v/>
      </c>
      <c r="H253" s="2" t="str">
        <f t="shared" si="15"/>
        <v/>
      </c>
    </row>
    <row r="254" spans="1:8" x14ac:dyDescent="0.25">
      <c r="A254" s="1">
        <f t="shared" si="12"/>
        <v>43405</v>
      </c>
      <c r="B254" s="37">
        <f>IFERROR(INDEX([1]IC_br_energia!$B:$B,MATCH($A254,[1]IC_br_energia!$A:$A,0)),"")</f>
        <v>119.66</v>
      </c>
      <c r="C254" s="6">
        <f t="shared" si="13"/>
        <v>-7.6412472985489366</v>
      </c>
      <c r="D254" s="2">
        <f>INDEX(Meta!B:B,MATCH($A254,Meta!A:A,0))</f>
        <v>4.5</v>
      </c>
      <c r="E254" s="13">
        <v>0</v>
      </c>
      <c r="F254" s="2">
        <f t="shared" si="14"/>
        <v>-7.6412472985489366</v>
      </c>
      <c r="G254" s="34" t="str">
        <f>IFERROR(INDEX(BRL!$E:$E,MATCH('IC-Br Energia'!$A254,BRL!$A:$A,0)),"")</f>
        <v/>
      </c>
      <c r="H254" s="2" t="str">
        <f t="shared" si="15"/>
        <v/>
      </c>
    </row>
    <row r="255" spans="1:8" x14ac:dyDescent="0.25">
      <c r="A255" s="1">
        <f t="shared" si="12"/>
        <v>43435</v>
      </c>
      <c r="B255" s="37">
        <f>IFERROR(INDEX([1]IC_br_energia!$B:$B,MATCH($A255,[1]IC_br_energia!$A:$A,0)),"")</f>
        <v>110.42</v>
      </c>
      <c r="C255" s="6">
        <f t="shared" si="13"/>
        <v>-22.354264819632942</v>
      </c>
      <c r="D255" s="2">
        <f>INDEX(Meta!B:B,MATCH($A255,Meta!A:A,0))</f>
        <v>4.5</v>
      </c>
      <c r="E255" s="13">
        <v>0</v>
      </c>
      <c r="F255" s="2">
        <f t="shared" si="14"/>
        <v>-22.354264819632942</v>
      </c>
      <c r="G255" s="34" t="str">
        <f>IFERROR(INDEX(BRL!$E:$E,MATCH('IC-Br Energia'!$A255,BRL!$A:$A,0)),"")</f>
        <v/>
      </c>
      <c r="H255" s="2" t="str">
        <f t="shared" si="15"/>
        <v/>
      </c>
    </row>
    <row r="256" spans="1:8" x14ac:dyDescent="0.25">
      <c r="A256" s="1">
        <f t="shared" si="12"/>
        <v>43466</v>
      </c>
      <c r="B256" s="37">
        <f>IFERROR(INDEX([1]IC_br_energia!$B:$B,MATCH($A256,[1]IC_br_energia!$A:$A,0)),"")</f>
        <v>103.37</v>
      </c>
      <c r="C256" s="6">
        <f t="shared" si="13"/>
        <v>-22.829413960432987</v>
      </c>
      <c r="D256" s="2">
        <f>INDEX(Meta!B:B,MATCH($A256,Meta!A:A,0))</f>
        <v>4.25</v>
      </c>
      <c r="E256" s="13">
        <v>0</v>
      </c>
      <c r="F256" s="2">
        <f t="shared" si="14"/>
        <v>-22.829413960432987</v>
      </c>
      <c r="G256" s="34" t="str">
        <f>IFERROR(INDEX(BRL!$E:$E,MATCH('IC-Br Energia'!$A256,BRL!$A:$A,0)),"")</f>
        <v/>
      </c>
      <c r="H256" s="2" t="str">
        <f t="shared" si="15"/>
        <v/>
      </c>
    </row>
    <row r="257" spans="1:8" x14ac:dyDescent="0.25">
      <c r="A257" s="1">
        <f t="shared" si="12"/>
        <v>43497</v>
      </c>
      <c r="B257" s="37">
        <f>IFERROR(INDEX([1]IC_br_energia!$B:$B,MATCH($A257,[1]IC_br_energia!$A:$A,0)),"")</f>
        <v>104.24</v>
      </c>
      <c r="C257" s="6">
        <f t="shared" si="13"/>
        <v>-12.886511783386268</v>
      </c>
      <c r="D257" s="2">
        <f>INDEX(Meta!B:B,MATCH($A257,Meta!A:A,0))</f>
        <v>4.25</v>
      </c>
      <c r="E257" s="13">
        <v>0</v>
      </c>
      <c r="F257" s="2">
        <f t="shared" si="14"/>
        <v>-12.886511783386268</v>
      </c>
      <c r="G257" s="34" t="str">
        <f>IFERROR(INDEX(BRL!$E:$E,MATCH('IC-Br Energia'!$A257,BRL!$A:$A,0)),"")</f>
        <v/>
      </c>
      <c r="H257" s="2" t="str">
        <f t="shared" si="15"/>
        <v/>
      </c>
    </row>
    <row r="258" spans="1:8" x14ac:dyDescent="0.25">
      <c r="A258" s="1">
        <f t="shared" si="12"/>
        <v>43525</v>
      </c>
      <c r="B258" s="37">
        <f>IFERROR(INDEX([1]IC_br_energia!$B:$B,MATCH($A258,[1]IC_br_energia!$A:$A,0)),"")</f>
        <v>110.08</v>
      </c>
      <c r="C258" s="6">
        <f t="shared" si="13"/>
        <v>-0.30791523274769084</v>
      </c>
      <c r="D258" s="2">
        <f>INDEX(Meta!B:B,MATCH($A258,Meta!A:A,0))</f>
        <v>4.25</v>
      </c>
      <c r="E258" s="13">
        <v>0</v>
      </c>
      <c r="F258" s="2">
        <f t="shared" si="14"/>
        <v>-0.30791523274769084</v>
      </c>
      <c r="G258" s="34" t="str">
        <f>IFERROR(INDEX(BRL!$E:$E,MATCH('IC-Br Energia'!$A258,BRL!$A:$A,0)),"")</f>
        <v/>
      </c>
      <c r="H258" s="2" t="str">
        <f t="shared" si="15"/>
        <v/>
      </c>
    </row>
    <row r="259" spans="1:8" x14ac:dyDescent="0.25">
      <c r="A259" s="1">
        <f t="shared" si="12"/>
        <v>43556</v>
      </c>
      <c r="B259" s="37">
        <f>IFERROR(INDEX([1]IC_br_energia!$B:$B,MATCH($A259,[1]IC_br_energia!$A:$A,0)),"")</f>
        <v>114</v>
      </c>
      <c r="C259" s="6">
        <f t="shared" si="13"/>
        <v>10.283447808842027</v>
      </c>
      <c r="D259" s="2">
        <f>INDEX(Meta!B:B,MATCH($A259,Meta!A:A,0))</f>
        <v>4.25</v>
      </c>
      <c r="E259" s="13">
        <v>0</v>
      </c>
      <c r="F259" s="2">
        <f t="shared" si="14"/>
        <v>10.283447808842027</v>
      </c>
      <c r="G259" s="34" t="str">
        <f>IFERROR(INDEX(BRL!$E:$E,MATCH('IC-Br Energia'!$A259,BRL!$A:$A,0)),"")</f>
        <v/>
      </c>
      <c r="H259" s="2" t="str">
        <f t="shared" si="15"/>
        <v/>
      </c>
    </row>
    <row r="260" spans="1:8" x14ac:dyDescent="0.25">
      <c r="A260" s="1">
        <f t="shared" si="12"/>
        <v>43586</v>
      </c>
      <c r="B260" s="37">
        <f>IFERROR(INDEX([1]IC_br_energia!$B:$B,MATCH($A260,[1]IC_br_energia!$A:$A,0)),"")</f>
        <v>113.97</v>
      </c>
      <c r="C260" s="6">
        <f t="shared" si="13"/>
        <v>9.3342287029930979</v>
      </c>
      <c r="D260" s="2">
        <f>INDEX(Meta!B:B,MATCH($A260,Meta!A:A,0))</f>
        <v>4.25</v>
      </c>
      <c r="E260" s="13">
        <v>0</v>
      </c>
      <c r="F260" s="2">
        <f t="shared" si="14"/>
        <v>9.3342287029930979</v>
      </c>
      <c r="G260" s="34" t="str">
        <f>IFERROR(INDEX(BRL!$E:$E,MATCH('IC-Br Energia'!$A260,BRL!$A:$A,0)),"")</f>
        <v/>
      </c>
      <c r="H260" s="2" t="str">
        <f t="shared" si="15"/>
        <v/>
      </c>
    </row>
    <row r="261" spans="1:8" x14ac:dyDescent="0.25">
      <c r="A261" s="1">
        <f t="shared" si="12"/>
        <v>43617</v>
      </c>
      <c r="B261" s="37">
        <f>IFERROR(INDEX([1]IC_br_energia!$B:$B,MATCH($A261,[1]IC_br_energia!$A:$A,0)),"")</f>
        <v>98.31</v>
      </c>
      <c r="C261" s="6">
        <f t="shared" si="13"/>
        <v>-10.692223837209303</v>
      </c>
      <c r="D261" s="2">
        <f>INDEX(Meta!B:B,MATCH($A261,Meta!A:A,0))</f>
        <v>4.25</v>
      </c>
      <c r="E261" s="13">
        <v>0</v>
      </c>
      <c r="F261" s="2">
        <f t="shared" si="14"/>
        <v>-10.692223837209303</v>
      </c>
      <c r="G261" s="34" t="str">
        <f>IFERROR(INDEX(BRL!$E:$E,MATCH('IC-Br Energia'!$A261,BRL!$A:$A,0)),"")</f>
        <v/>
      </c>
      <c r="H261" s="2" t="str">
        <f t="shared" si="15"/>
        <v/>
      </c>
    </row>
    <row r="262" spans="1:8" x14ac:dyDescent="0.25">
      <c r="A262" s="1">
        <f t="shared" ref="A262:A325" si="16">EDATE(A261,1)</f>
        <v>43647</v>
      </c>
      <c r="B262" s="37">
        <f>IFERROR(INDEX([1]IC_br_energia!$B:$B,MATCH($A262,[1]IC_br_energia!$A:$A,0)),"")</f>
        <v>99.68</v>
      </c>
      <c r="C262" s="6">
        <f t="shared" si="13"/>
        <v>-12.561403508771928</v>
      </c>
      <c r="D262" s="2">
        <f>INDEX(Meta!B:B,MATCH($A262,Meta!A:A,0))</f>
        <v>4.25</v>
      </c>
      <c r="E262" s="13">
        <v>0</v>
      </c>
      <c r="F262" s="2">
        <f t="shared" si="14"/>
        <v>-12.561403508771928</v>
      </c>
      <c r="G262" s="34" t="str">
        <f>IFERROR(INDEX(BRL!$E:$E,MATCH('IC-Br Energia'!$A262,BRL!$A:$A,0)),"")</f>
        <v/>
      </c>
      <c r="H262" s="2" t="str">
        <f t="shared" si="15"/>
        <v/>
      </c>
    </row>
    <row r="263" spans="1:8" x14ac:dyDescent="0.25">
      <c r="A263" s="1">
        <f t="shared" si="16"/>
        <v>43678</v>
      </c>
      <c r="B263" s="37">
        <f>IFERROR(INDEX([1]IC_br_energia!$B:$B,MATCH($A263,[1]IC_br_energia!$A:$A,0)),"")</f>
        <v>98.98</v>
      </c>
      <c r="C263" s="6">
        <f t="shared" si="13"/>
        <v>-13.152584013336844</v>
      </c>
      <c r="D263" s="2">
        <f>INDEX(Meta!B:B,MATCH($A263,Meta!A:A,0))</f>
        <v>4.25</v>
      </c>
      <c r="E263" s="13">
        <v>0</v>
      </c>
      <c r="F263" s="2">
        <f t="shared" si="14"/>
        <v>-13.152584013336844</v>
      </c>
      <c r="G263" s="34" t="str">
        <f>IFERROR(INDEX(BRL!$E:$E,MATCH('IC-Br Energia'!$A263,BRL!$A:$A,0)),"")</f>
        <v/>
      </c>
      <c r="H263" s="2" t="str">
        <f t="shared" si="15"/>
        <v/>
      </c>
    </row>
    <row r="264" spans="1:8" x14ac:dyDescent="0.25">
      <c r="A264" s="1">
        <f t="shared" si="16"/>
        <v>43709</v>
      </c>
      <c r="B264" s="37">
        <f>IFERROR(INDEX([1]IC_br_energia!$B:$B,MATCH($A264,[1]IC_br_energia!$A:$A,0)),"")</f>
        <v>107.86</v>
      </c>
      <c r="C264" s="6">
        <f t="shared" ref="C264:C327" si="17">IFERROR(100*(B264/B261-1),"")</f>
        <v>9.7141694639405927</v>
      </c>
      <c r="D264" s="2">
        <f>INDEX(Meta!B:B,MATCH($A264,Meta!A:A,0))</f>
        <v>4.25</v>
      </c>
      <c r="E264" s="13">
        <v>0</v>
      </c>
      <c r="F264" s="2">
        <f t="shared" si="14"/>
        <v>9.7141694639405927</v>
      </c>
      <c r="G264" s="34" t="str">
        <f>IFERROR(INDEX(BRL!$E:$E,MATCH('IC-Br Energia'!$A264,BRL!$A:$A,0)),"")</f>
        <v/>
      </c>
      <c r="H264" s="2" t="str">
        <f t="shared" si="15"/>
        <v/>
      </c>
    </row>
    <row r="265" spans="1:8" x14ac:dyDescent="0.25">
      <c r="A265" s="1">
        <f t="shared" si="16"/>
        <v>43739</v>
      </c>
      <c r="B265" s="37">
        <f>IFERROR(INDEX([1]IC_br_energia!$B:$B,MATCH($A265,[1]IC_br_energia!$A:$A,0)),"")</f>
        <v>104.1</v>
      </c>
      <c r="C265" s="6">
        <f t="shared" si="17"/>
        <v>4.434189406099498</v>
      </c>
      <c r="D265" s="2">
        <f>INDEX(Meta!B:B,MATCH($A265,Meta!A:A,0))</f>
        <v>4.25</v>
      </c>
      <c r="E265" s="13">
        <v>0</v>
      </c>
      <c r="F265" s="2">
        <f t="shared" si="14"/>
        <v>4.434189406099498</v>
      </c>
      <c r="G265" s="34" t="str">
        <f>IFERROR(INDEX(BRL!$E:$E,MATCH('IC-Br Energia'!$A265,BRL!$A:$A,0)),"")</f>
        <v/>
      </c>
      <c r="H265" s="2" t="str">
        <f t="shared" si="15"/>
        <v/>
      </c>
    </row>
    <row r="266" spans="1:8" x14ac:dyDescent="0.25">
      <c r="A266" s="1">
        <f t="shared" si="16"/>
        <v>43770</v>
      </c>
      <c r="B266" s="37">
        <f>IFERROR(INDEX([1]IC_br_energia!$B:$B,MATCH($A266,[1]IC_br_energia!$A:$A,0)),"")</f>
        <v>109.9</v>
      </c>
      <c r="C266" s="6">
        <f t="shared" si="17"/>
        <v>11.032531824611036</v>
      </c>
      <c r="D266" s="2">
        <f>INDEX(Meta!B:B,MATCH($A266,Meta!A:A,0))</f>
        <v>4.25</v>
      </c>
      <c r="E266" s="13">
        <v>0</v>
      </c>
      <c r="F266" s="2">
        <f t="shared" si="14"/>
        <v>11.032531824611036</v>
      </c>
      <c r="G266" s="34" t="str">
        <f>IFERROR(INDEX(BRL!$E:$E,MATCH('IC-Br Energia'!$A266,BRL!$A:$A,0)),"")</f>
        <v/>
      </c>
      <c r="H266" s="2" t="str">
        <f t="shared" si="15"/>
        <v/>
      </c>
    </row>
    <row r="267" spans="1:8" x14ac:dyDescent="0.25">
      <c r="A267" s="1">
        <f t="shared" si="16"/>
        <v>43800</v>
      </c>
      <c r="B267" s="37">
        <f>IFERROR(INDEX([1]IC_br_energia!$B:$B,MATCH($A267,[1]IC_br_energia!$A:$A,0)),"")</f>
        <v>108.41</v>
      </c>
      <c r="C267" s="6">
        <f t="shared" si="17"/>
        <v>0.5099202670127978</v>
      </c>
      <c r="D267" s="2">
        <f>INDEX(Meta!B:B,MATCH($A267,Meta!A:A,0))</f>
        <v>4.25</v>
      </c>
      <c r="E267" s="13">
        <v>0</v>
      </c>
      <c r="F267" s="2">
        <f t="shared" si="14"/>
        <v>0.5099202670127978</v>
      </c>
      <c r="G267" s="34" t="str">
        <f>IFERROR(INDEX(BRL!$E:$E,MATCH('IC-Br Energia'!$A267,BRL!$A:$A,0)),"")</f>
        <v/>
      </c>
      <c r="H267" s="2" t="str">
        <f t="shared" si="15"/>
        <v/>
      </c>
    </row>
    <row r="268" spans="1:8" x14ac:dyDescent="0.25">
      <c r="A268" s="1">
        <f t="shared" si="16"/>
        <v>43831</v>
      </c>
      <c r="B268" s="37">
        <f>IFERROR(INDEX([1]IC_br_energia!$B:$B,MATCH($A268,[1]IC_br_energia!$A:$A,0)),"")</f>
        <v>104.95</v>
      </c>
      <c r="C268" s="6">
        <f t="shared" si="17"/>
        <v>0.81652257444766452</v>
      </c>
      <c r="D268" s="2">
        <f>INDEX(Meta!B:B,MATCH($A268,Meta!A:A,0))</f>
        <v>4</v>
      </c>
      <c r="E268" s="13">
        <v>0</v>
      </c>
      <c r="F268" s="2">
        <f t="shared" si="14"/>
        <v>0.81652257444766452</v>
      </c>
      <c r="G268" s="34" t="str">
        <f>IFERROR(INDEX(BRL!$E:$E,MATCH('IC-Br Energia'!$A268,BRL!$A:$A,0)),"")</f>
        <v/>
      </c>
      <c r="H268" s="2" t="str">
        <f t="shared" si="15"/>
        <v/>
      </c>
    </row>
    <row r="269" spans="1:8" x14ac:dyDescent="0.25">
      <c r="A269" s="1">
        <f t="shared" si="16"/>
        <v>43862</v>
      </c>
      <c r="B269" s="37">
        <f>IFERROR(INDEX([1]IC_br_energia!$B:$B,MATCH($A269,[1]IC_br_energia!$A:$A,0)),"")</f>
        <v>98.43</v>
      </c>
      <c r="C269" s="6">
        <f t="shared" si="17"/>
        <v>-10.43676069153776</v>
      </c>
      <c r="D269" s="2">
        <f>INDEX(Meta!B:B,MATCH($A269,Meta!A:A,0))</f>
        <v>4</v>
      </c>
      <c r="E269" s="13">
        <v>0</v>
      </c>
      <c r="F269" s="2">
        <f t="shared" si="14"/>
        <v>-10.43676069153776</v>
      </c>
      <c r="G269" s="34" t="str">
        <f>IFERROR(INDEX(BRL!$E:$E,MATCH('IC-Br Energia'!$A269,BRL!$A:$A,0)),"")</f>
        <v/>
      </c>
      <c r="H269" s="2" t="str">
        <f t="shared" si="15"/>
        <v/>
      </c>
    </row>
    <row r="270" spans="1:8" x14ac:dyDescent="0.25">
      <c r="A270" s="1">
        <f t="shared" si="16"/>
        <v>43891</v>
      </c>
      <c r="B270" s="37">
        <f>IFERROR(INDEX([1]IC_br_energia!$B:$B,MATCH($A270,[1]IC_br_energia!$A:$A,0)),"")</f>
        <v>78.099999999999994</v>
      </c>
      <c r="C270" s="6">
        <f t="shared" si="17"/>
        <v>-27.95867539894844</v>
      </c>
      <c r="D270" s="2">
        <f>INDEX(Meta!B:B,MATCH($A270,Meta!A:A,0))</f>
        <v>4</v>
      </c>
      <c r="E270" s="13">
        <v>0</v>
      </c>
      <c r="F270" s="2">
        <f t="shared" si="14"/>
        <v>-27.95867539894844</v>
      </c>
      <c r="G270" s="34" t="str">
        <f>IFERROR(INDEX(BRL!$E:$E,MATCH('IC-Br Energia'!$A270,BRL!$A:$A,0)),"")</f>
        <v/>
      </c>
      <c r="H270" s="2" t="str">
        <f t="shared" si="15"/>
        <v/>
      </c>
    </row>
    <row r="271" spans="1:8" x14ac:dyDescent="0.25">
      <c r="A271" s="1">
        <f t="shared" si="16"/>
        <v>43922</v>
      </c>
      <c r="B271" s="37">
        <f>IFERROR(INDEX([1]IC_br_energia!$B:$B,MATCH($A271,[1]IC_br_energia!$A:$A,0)),"")</f>
        <v>74.989999999999995</v>
      </c>
      <c r="C271" s="6">
        <f t="shared" si="17"/>
        <v>-28.546927108146747</v>
      </c>
      <c r="D271" s="2">
        <f>INDEX(Meta!B:B,MATCH($A271,Meta!A:A,0))</f>
        <v>4</v>
      </c>
      <c r="E271" s="13">
        <v>0</v>
      </c>
      <c r="F271" s="2">
        <f t="shared" si="14"/>
        <v>-28.546927108146747</v>
      </c>
      <c r="G271" s="34" t="str">
        <f>IFERROR(INDEX(BRL!$E:$E,MATCH('IC-Br Energia'!$A271,BRL!$A:$A,0)),"")</f>
        <v/>
      </c>
      <c r="H271" s="2" t="str">
        <f t="shared" si="15"/>
        <v/>
      </c>
    </row>
    <row r="272" spans="1:8" x14ac:dyDescent="0.25">
      <c r="A272" s="1">
        <f t="shared" si="16"/>
        <v>43952</v>
      </c>
      <c r="B272" s="37">
        <f>IFERROR(INDEX([1]IC_br_energia!$B:$B,MATCH($A272,[1]IC_br_energia!$A:$A,0)),"")</f>
        <v>85.56</v>
      </c>
      <c r="C272" s="6">
        <f t="shared" si="17"/>
        <v>-13.075281926241999</v>
      </c>
      <c r="D272" s="2">
        <f>INDEX(Meta!B:B,MATCH($A272,Meta!A:A,0))</f>
        <v>4</v>
      </c>
      <c r="E272" s="13">
        <v>0</v>
      </c>
      <c r="F272" s="2">
        <f t="shared" si="14"/>
        <v>-13.075281926241999</v>
      </c>
      <c r="G272" s="34" t="str">
        <f>IFERROR(INDEX(BRL!$E:$E,MATCH('IC-Br Energia'!$A272,BRL!$A:$A,0)),"")</f>
        <v/>
      </c>
      <c r="H272" s="2" t="str">
        <f t="shared" si="15"/>
        <v/>
      </c>
    </row>
    <row r="273" spans="1:8" x14ac:dyDescent="0.25">
      <c r="A273" s="1">
        <f t="shared" si="16"/>
        <v>43983</v>
      </c>
      <c r="B273" s="37">
        <f>IFERROR(INDEX([1]IC_br_energia!$B:$B,MATCH($A273,[1]IC_br_energia!$A:$A,0)),"")</f>
        <v>89.74</v>
      </c>
      <c r="C273" s="6">
        <f t="shared" si="17"/>
        <v>14.903969270166462</v>
      </c>
      <c r="D273" s="2">
        <f>INDEX(Meta!B:B,MATCH($A273,Meta!A:A,0))</f>
        <v>4</v>
      </c>
      <c r="E273" s="13">
        <v>0</v>
      </c>
      <c r="F273" s="2">
        <f t="shared" si="14"/>
        <v>14.903969270166462</v>
      </c>
      <c r="G273" s="34" t="str">
        <f>IFERROR(INDEX(BRL!$E:$E,MATCH('IC-Br Energia'!$A273,BRL!$A:$A,0)),"")</f>
        <v/>
      </c>
      <c r="H273" s="2" t="str">
        <f t="shared" si="15"/>
        <v/>
      </c>
    </row>
    <row r="274" spans="1:8" x14ac:dyDescent="0.25">
      <c r="A274" s="1">
        <f t="shared" si="16"/>
        <v>44013</v>
      </c>
      <c r="B274" s="37">
        <f>IFERROR(INDEX([1]IC_br_energia!$B:$B,MATCH($A274,[1]IC_br_energia!$A:$A,0)),"")</f>
        <v>97.08</v>
      </c>
      <c r="C274" s="6">
        <f t="shared" si="17"/>
        <v>29.457260968129084</v>
      </c>
      <c r="D274" s="2">
        <f>INDEX(Meta!B:B,MATCH($A274,Meta!A:A,0))</f>
        <v>4</v>
      </c>
      <c r="E274" s="13">
        <v>0</v>
      </c>
      <c r="F274" s="2">
        <f t="shared" si="14"/>
        <v>29.457260968129084</v>
      </c>
      <c r="G274" s="34" t="str">
        <f>IFERROR(INDEX(BRL!$E:$E,MATCH('IC-Br Energia'!$A274,BRL!$A:$A,0)),"")</f>
        <v/>
      </c>
      <c r="H274" s="2" t="str">
        <f t="shared" si="15"/>
        <v/>
      </c>
    </row>
    <row r="275" spans="1:8" x14ac:dyDescent="0.25">
      <c r="A275" s="1">
        <f t="shared" si="16"/>
        <v>44044</v>
      </c>
      <c r="B275" s="37">
        <f>IFERROR(INDEX([1]IC_br_energia!$B:$B,MATCH($A275,[1]IC_br_energia!$A:$A,0)),"")</f>
        <v>109.12</v>
      </c>
      <c r="C275" s="6">
        <f t="shared" si="17"/>
        <v>27.536231884057983</v>
      </c>
      <c r="D275" s="2">
        <f>INDEX(Meta!B:B,MATCH($A275,Meta!A:A,0))</f>
        <v>4</v>
      </c>
      <c r="E275" s="13">
        <v>0</v>
      </c>
      <c r="F275" s="2">
        <f t="shared" ref="F275:F338" si="18">IFERROR(C275-E275,"")</f>
        <v>27.536231884057983</v>
      </c>
      <c r="G275" s="34" t="str">
        <f>IFERROR(INDEX(BRL!$E:$E,MATCH('IC-Br Energia'!$A275,BRL!$A:$A,0)),"")</f>
        <v/>
      </c>
      <c r="H275" s="2" t="str">
        <f t="shared" ref="H275:H338" si="19">IFERROR(F275-G275,"")</f>
        <v/>
      </c>
    </row>
    <row r="276" spans="1:8" x14ac:dyDescent="0.25">
      <c r="A276" s="1">
        <f t="shared" si="16"/>
        <v>44075</v>
      </c>
      <c r="B276" s="37">
        <f>IFERROR(INDEX([1]IC_br_energia!$B:$B,MATCH($A276,[1]IC_br_energia!$A:$A,0)),"")</f>
        <v>106.04</v>
      </c>
      <c r="C276" s="6">
        <f t="shared" si="17"/>
        <v>18.163583686204611</v>
      </c>
      <c r="D276" s="2">
        <f>INDEX(Meta!B:B,MATCH($A276,Meta!A:A,0))</f>
        <v>4</v>
      </c>
      <c r="E276" s="13">
        <v>0</v>
      </c>
      <c r="F276" s="2">
        <f t="shared" si="18"/>
        <v>18.163583686204611</v>
      </c>
      <c r="G276" s="34" t="str">
        <f>IFERROR(INDEX(BRL!$E:$E,MATCH('IC-Br Energia'!$A276,BRL!$A:$A,0)),"")</f>
        <v/>
      </c>
      <c r="H276" s="2" t="str">
        <f t="shared" si="19"/>
        <v/>
      </c>
    </row>
    <row r="277" spans="1:8" x14ac:dyDescent="0.25">
      <c r="A277" s="1">
        <f t="shared" si="16"/>
        <v>44105</v>
      </c>
      <c r="B277" s="37">
        <f>IFERROR(INDEX([1]IC_br_energia!$B:$B,MATCH($A277,[1]IC_br_energia!$A:$A,0)),"")</f>
        <v>113.71</v>
      </c>
      <c r="C277" s="6">
        <f t="shared" si="17"/>
        <v>17.130201895344044</v>
      </c>
      <c r="D277" s="2">
        <f>INDEX(Meta!B:B,MATCH($A277,Meta!A:A,0))</f>
        <v>4</v>
      </c>
      <c r="E277" s="13">
        <v>0</v>
      </c>
      <c r="F277" s="2">
        <f t="shared" si="18"/>
        <v>17.130201895344044</v>
      </c>
      <c r="G277" s="34" t="str">
        <f>IFERROR(INDEX(BRL!$E:$E,MATCH('IC-Br Energia'!$A277,BRL!$A:$A,0)),"")</f>
        <v/>
      </c>
      <c r="H277" s="2" t="str">
        <f t="shared" si="19"/>
        <v/>
      </c>
    </row>
    <row r="278" spans="1:8" x14ac:dyDescent="0.25">
      <c r="A278" s="1">
        <f t="shared" si="16"/>
        <v>44136</v>
      </c>
      <c r="B278" s="37">
        <f>IFERROR(INDEX([1]IC_br_energia!$B:$B,MATCH($A278,[1]IC_br_energia!$A:$A,0)),"")</f>
        <v>110.59</v>
      </c>
      <c r="C278" s="6">
        <f t="shared" si="17"/>
        <v>1.3471407624633391</v>
      </c>
      <c r="D278" s="2">
        <f>INDEX(Meta!B:B,MATCH($A278,Meta!A:A,0))</f>
        <v>4</v>
      </c>
      <c r="E278" s="13">
        <v>0</v>
      </c>
      <c r="F278" s="2">
        <f t="shared" si="18"/>
        <v>1.3471407624633391</v>
      </c>
      <c r="G278" s="34" t="str">
        <f>IFERROR(INDEX(BRL!$E:$E,MATCH('IC-Br Energia'!$A278,BRL!$A:$A,0)),"")</f>
        <v/>
      </c>
      <c r="H278" s="2" t="str">
        <f t="shared" si="19"/>
        <v/>
      </c>
    </row>
    <row r="279" spans="1:8" x14ac:dyDescent="0.25">
      <c r="A279" s="1">
        <f t="shared" si="16"/>
        <v>44166</v>
      </c>
      <c r="B279" s="37">
        <f>IFERROR(INDEX([1]IC_br_energia!$B:$B,MATCH($A279,[1]IC_br_energia!$A:$A,0)),"")</f>
        <v>113.29</v>
      </c>
      <c r="C279" s="6">
        <f t="shared" si="17"/>
        <v>6.8370426254243721</v>
      </c>
      <c r="D279" s="2">
        <f>INDEX(Meta!B:B,MATCH($A279,Meta!A:A,0))</f>
        <v>4</v>
      </c>
      <c r="E279" s="13">
        <v>0</v>
      </c>
      <c r="F279" s="2">
        <f t="shared" si="18"/>
        <v>6.8370426254243721</v>
      </c>
      <c r="G279" s="34" t="str">
        <f>IFERROR(INDEX(BRL!$E:$E,MATCH('IC-Br Energia'!$A279,BRL!$A:$A,0)),"")</f>
        <v/>
      </c>
      <c r="H279" s="2" t="str">
        <f t="shared" si="19"/>
        <v/>
      </c>
    </row>
    <row r="280" spans="1:8" x14ac:dyDescent="0.25">
      <c r="A280" s="1">
        <f t="shared" si="16"/>
        <v>44197</v>
      </c>
      <c r="B280" s="37">
        <f>IFERROR(INDEX([1]IC_br_energia!$B:$B,MATCH($A280,[1]IC_br_energia!$A:$A,0)),"")</f>
        <v>126.03</v>
      </c>
      <c r="C280" s="6">
        <f t="shared" si="17"/>
        <v>10.834579192683158</v>
      </c>
      <c r="D280" s="2">
        <f>INDEX(Meta!B:B,MATCH($A280,Meta!A:A,0))</f>
        <v>3.75</v>
      </c>
      <c r="E280" s="13">
        <v>0</v>
      </c>
      <c r="F280" s="2">
        <f t="shared" si="18"/>
        <v>10.834579192683158</v>
      </c>
      <c r="G280" s="34" t="str">
        <f>IFERROR(INDEX(BRL!$E:$E,MATCH('IC-Br Energia'!$A280,BRL!$A:$A,0)),"")</f>
        <v/>
      </c>
      <c r="H280" s="2" t="str">
        <f t="shared" si="19"/>
        <v/>
      </c>
    </row>
    <row r="281" spans="1:8" x14ac:dyDescent="0.25">
      <c r="A281" s="1">
        <f t="shared" si="16"/>
        <v>44228</v>
      </c>
      <c r="B281" s="37">
        <f>IFERROR(INDEX([1]IC_br_energia!$B:$B,MATCH($A281,[1]IC_br_energia!$A:$A,0)),"")</f>
        <v>139.53</v>
      </c>
      <c r="C281" s="6">
        <f t="shared" si="17"/>
        <v>26.168731350031639</v>
      </c>
      <c r="D281" s="2">
        <f>INDEX(Meta!B:B,MATCH($A281,Meta!A:A,0))</f>
        <v>3.75</v>
      </c>
      <c r="E281" s="13">
        <v>0</v>
      </c>
      <c r="F281" s="2">
        <f t="shared" si="18"/>
        <v>26.168731350031639</v>
      </c>
      <c r="G281" s="34" t="str">
        <f>IFERROR(INDEX(BRL!$E:$E,MATCH('IC-Br Energia'!$A281,BRL!$A:$A,0)),"")</f>
        <v/>
      </c>
      <c r="H281" s="2" t="str">
        <f t="shared" si="19"/>
        <v/>
      </c>
    </row>
    <row r="282" spans="1:8" x14ac:dyDescent="0.25">
      <c r="A282" s="1">
        <f t="shared" si="16"/>
        <v>44256</v>
      </c>
      <c r="B282" s="37">
        <f>IFERROR(INDEX([1]IC_br_energia!$B:$B,MATCH($A282,[1]IC_br_energia!$A:$A,0)),"")</f>
        <v>150.32</v>
      </c>
      <c r="C282" s="6">
        <f t="shared" si="17"/>
        <v>32.686027010327457</v>
      </c>
      <c r="D282" s="2">
        <f>INDEX(Meta!B:B,MATCH($A282,Meta!A:A,0))</f>
        <v>3.75</v>
      </c>
      <c r="E282" s="13">
        <v>0</v>
      </c>
      <c r="F282" s="2">
        <f t="shared" si="18"/>
        <v>32.686027010327457</v>
      </c>
      <c r="G282" s="34" t="str">
        <f>IFERROR(INDEX(BRL!$E:$E,MATCH('IC-Br Energia'!$A282,BRL!$A:$A,0)),"")</f>
        <v/>
      </c>
      <c r="H282" s="2" t="str">
        <f t="shared" si="19"/>
        <v/>
      </c>
    </row>
    <row r="283" spans="1:8" x14ac:dyDescent="0.25">
      <c r="A283" s="1">
        <f t="shared" si="16"/>
        <v>44287</v>
      </c>
      <c r="B283" s="37">
        <f>IFERROR(INDEX([1]IC_br_energia!$B:$B,MATCH($A283,[1]IC_br_energia!$A:$A,0)),"")</f>
        <v>149.86000000000001</v>
      </c>
      <c r="C283" s="6">
        <f t="shared" si="17"/>
        <v>18.908196461160042</v>
      </c>
      <c r="D283" s="2">
        <f>INDEX(Meta!B:B,MATCH($A283,Meta!A:A,0))</f>
        <v>3.75</v>
      </c>
      <c r="E283" s="13">
        <v>0</v>
      </c>
      <c r="F283" s="2">
        <f t="shared" si="18"/>
        <v>18.908196461160042</v>
      </c>
      <c r="G283" s="34" t="str">
        <f>IFERROR(INDEX(BRL!$E:$E,MATCH('IC-Br Energia'!$A283,BRL!$A:$A,0)),"")</f>
        <v/>
      </c>
      <c r="H283" s="2" t="str">
        <f t="shared" si="19"/>
        <v/>
      </c>
    </row>
    <row r="284" spans="1:8" x14ac:dyDescent="0.25">
      <c r="A284" s="1">
        <f t="shared" si="16"/>
        <v>44317</v>
      </c>
      <c r="B284" s="37">
        <f>IFERROR(INDEX([1]IC_br_energia!$B:$B,MATCH($A284,[1]IC_br_energia!$A:$A,0)),"")</f>
        <v>153.11000000000001</v>
      </c>
      <c r="C284" s="6">
        <f t="shared" si="17"/>
        <v>9.7326739769225235</v>
      </c>
      <c r="D284" s="2">
        <f>INDEX(Meta!B:B,MATCH($A284,Meta!A:A,0))</f>
        <v>3.75</v>
      </c>
      <c r="E284" s="13">
        <v>0</v>
      </c>
      <c r="F284" s="2">
        <f t="shared" si="18"/>
        <v>9.7326739769225235</v>
      </c>
      <c r="G284" s="34" t="str">
        <f>IFERROR(INDEX(BRL!$E:$E,MATCH('IC-Br Energia'!$A284,BRL!$A:$A,0)),"")</f>
        <v/>
      </c>
      <c r="H284" s="2" t="str">
        <f t="shared" si="19"/>
        <v/>
      </c>
    </row>
    <row r="285" spans="1:8" x14ac:dyDescent="0.25">
      <c r="A285" s="1">
        <f t="shared" si="16"/>
        <v>44348</v>
      </c>
      <c r="B285" s="37">
        <f>IFERROR(INDEX([1]IC_br_energia!$B:$B,MATCH($A285,[1]IC_br_energia!$A:$A,0)),"")</f>
        <v>159.75</v>
      </c>
      <c r="C285" s="6">
        <f t="shared" si="17"/>
        <v>6.2732836615220888</v>
      </c>
      <c r="D285" s="2">
        <f>INDEX(Meta!B:B,MATCH($A285,Meta!A:A,0))</f>
        <v>3.75</v>
      </c>
      <c r="E285" s="13">
        <v>0</v>
      </c>
      <c r="F285" s="2">
        <f t="shared" si="18"/>
        <v>6.2732836615220888</v>
      </c>
      <c r="G285" s="34" t="str">
        <f>IFERROR(INDEX(BRL!$E:$E,MATCH('IC-Br Energia'!$A285,BRL!$A:$A,0)),"")</f>
        <v/>
      </c>
      <c r="H285" s="2" t="str">
        <f t="shared" si="19"/>
        <v/>
      </c>
    </row>
    <row r="286" spans="1:8" x14ac:dyDescent="0.25">
      <c r="A286" s="1">
        <f t="shared" si="16"/>
        <v>44378</v>
      </c>
      <c r="B286" s="37">
        <f>IFERROR(INDEX([1]IC_br_energia!$B:$B,MATCH($A286,[1]IC_br_energia!$A:$A,0)),"")</f>
        <v>174.06</v>
      </c>
      <c r="C286" s="6">
        <f t="shared" si="17"/>
        <v>16.148405178166271</v>
      </c>
      <c r="D286" s="2">
        <f>INDEX(Meta!B:B,MATCH($A286,Meta!A:A,0))</f>
        <v>3.75</v>
      </c>
      <c r="E286" s="13">
        <v>0</v>
      </c>
      <c r="F286" s="2">
        <f t="shared" si="18"/>
        <v>16.148405178166271</v>
      </c>
      <c r="G286" s="34" t="str">
        <f>IFERROR(INDEX(BRL!$E:$E,MATCH('IC-Br Energia'!$A286,BRL!$A:$A,0)),"")</f>
        <v/>
      </c>
      <c r="H286" s="2" t="str">
        <f t="shared" si="19"/>
        <v/>
      </c>
    </row>
    <row r="287" spans="1:8" x14ac:dyDescent="0.25">
      <c r="A287" s="1">
        <f t="shared" si="16"/>
        <v>44409</v>
      </c>
      <c r="B287" s="37">
        <f>IFERROR(INDEX([1]IC_br_energia!$B:$B,MATCH($A287,[1]IC_br_energia!$A:$A,0)),"")</f>
        <v>177.39</v>
      </c>
      <c r="C287" s="6">
        <f t="shared" si="17"/>
        <v>15.857879955587473</v>
      </c>
      <c r="D287" s="2">
        <f>INDEX(Meta!B:B,MATCH($A287,Meta!A:A,0))</f>
        <v>3.75</v>
      </c>
      <c r="E287" s="13">
        <v>0</v>
      </c>
      <c r="F287" s="2">
        <f t="shared" si="18"/>
        <v>15.857879955587473</v>
      </c>
      <c r="G287" s="34" t="str">
        <f>IFERROR(INDEX(BRL!$E:$E,MATCH('IC-Br Energia'!$A287,BRL!$A:$A,0)),"")</f>
        <v/>
      </c>
      <c r="H287" s="2" t="str">
        <f t="shared" si="19"/>
        <v/>
      </c>
    </row>
    <row r="288" spans="1:8" x14ac:dyDescent="0.25">
      <c r="A288" s="1">
        <f t="shared" si="16"/>
        <v>44440</v>
      </c>
      <c r="B288" s="37">
        <f>IFERROR(INDEX([1]IC_br_energia!$B:$B,MATCH($A288,[1]IC_br_energia!$A:$A,0)),"")</f>
        <v>201.36</v>
      </c>
      <c r="C288" s="6">
        <f t="shared" si="17"/>
        <v>26.046948356807519</v>
      </c>
      <c r="D288" s="2">
        <f>INDEX(Meta!B:B,MATCH($A288,Meta!A:A,0))</f>
        <v>3.75</v>
      </c>
      <c r="E288" s="13">
        <v>0</v>
      </c>
      <c r="F288" s="2">
        <f t="shared" si="18"/>
        <v>26.046948356807519</v>
      </c>
      <c r="G288" s="34" t="str">
        <f>IFERROR(INDEX(BRL!$E:$E,MATCH('IC-Br Energia'!$A288,BRL!$A:$A,0)),"")</f>
        <v/>
      </c>
      <c r="H288" s="2" t="str">
        <f t="shared" si="19"/>
        <v/>
      </c>
    </row>
    <row r="289" spans="1:8" x14ac:dyDescent="0.25">
      <c r="A289" s="1">
        <f t="shared" si="16"/>
        <v>44470</v>
      </c>
      <c r="B289" s="37">
        <f>IFERROR(INDEX([1]IC_br_energia!$B:$B,MATCH($A289,[1]IC_br_energia!$A:$A,0)),"")</f>
        <v>241.6</v>
      </c>
      <c r="C289" s="6">
        <f t="shared" si="17"/>
        <v>38.802711708606232</v>
      </c>
      <c r="D289" s="2">
        <f>INDEX(Meta!B:B,MATCH($A289,Meta!A:A,0))</f>
        <v>3.75</v>
      </c>
      <c r="E289" s="13">
        <v>0</v>
      </c>
      <c r="F289" s="2">
        <f t="shared" si="18"/>
        <v>38.802711708606232</v>
      </c>
      <c r="G289" s="34" t="str">
        <f>IFERROR(INDEX(BRL!$E:$E,MATCH('IC-Br Energia'!$A289,BRL!$A:$A,0)),"")</f>
        <v/>
      </c>
      <c r="H289" s="2" t="str">
        <f t="shared" si="19"/>
        <v/>
      </c>
    </row>
    <row r="290" spans="1:8" x14ac:dyDescent="0.25">
      <c r="A290" s="1">
        <f t="shared" si="16"/>
        <v>44501</v>
      </c>
      <c r="B290" s="37">
        <f>IFERROR(INDEX([1]IC_br_energia!$B:$B,MATCH($A290,[1]IC_br_energia!$A:$A,0)),"")</f>
        <v>213.48</v>
      </c>
      <c r="C290" s="6">
        <f t="shared" si="17"/>
        <v>20.345002536783351</v>
      </c>
      <c r="D290" s="2">
        <f>INDEX(Meta!B:B,MATCH($A290,Meta!A:A,0))</f>
        <v>3.75</v>
      </c>
      <c r="E290" s="13">
        <v>0</v>
      </c>
      <c r="F290" s="2">
        <f t="shared" si="18"/>
        <v>20.345002536783351</v>
      </c>
      <c r="G290" s="34" t="str">
        <f>IFERROR(INDEX(BRL!$E:$E,MATCH('IC-Br Energia'!$A290,BRL!$A:$A,0)),"")</f>
        <v/>
      </c>
      <c r="H290" s="2" t="str">
        <f t="shared" si="19"/>
        <v/>
      </c>
    </row>
    <row r="291" spans="1:8" x14ac:dyDescent="0.25">
      <c r="A291" s="1">
        <f t="shared" si="16"/>
        <v>44531</v>
      </c>
      <c r="B291" s="37">
        <f>IFERROR(INDEX([1]IC_br_energia!$B:$B,MATCH($A291,[1]IC_br_energia!$A:$A,0)),"")</f>
        <v>197</v>
      </c>
      <c r="C291" s="6">
        <f t="shared" si="17"/>
        <v>-2.1652761223679096</v>
      </c>
      <c r="D291" s="2">
        <f>INDEX(Meta!B:B,MATCH($A291,Meta!A:A,0))</f>
        <v>3.75</v>
      </c>
      <c r="E291" s="13">
        <v>0</v>
      </c>
      <c r="F291" s="2">
        <f t="shared" si="18"/>
        <v>-2.1652761223679096</v>
      </c>
      <c r="G291" s="34" t="str">
        <f>IFERROR(INDEX(BRL!$E:$E,MATCH('IC-Br Energia'!$A291,BRL!$A:$A,0)),"")</f>
        <v/>
      </c>
      <c r="H291" s="2" t="str">
        <f t="shared" si="19"/>
        <v/>
      </c>
    </row>
    <row r="292" spans="1:8" x14ac:dyDescent="0.25">
      <c r="A292" s="1">
        <f t="shared" si="16"/>
        <v>44562</v>
      </c>
      <c r="B292" s="37">
        <f>IFERROR(INDEX([1]IC_br_energia!$B:$B,MATCH($A292,[1]IC_br_energia!$A:$A,0)),"")</f>
        <v>214.19</v>
      </c>
      <c r="C292" s="6">
        <f t="shared" si="17"/>
        <v>-11.345198675496693</v>
      </c>
      <c r="D292" s="2">
        <f>INDEX(Meta!B:B,MATCH($A292,Meta!A:A,0))</f>
        <v>3.5</v>
      </c>
      <c r="E292" s="13">
        <v>0</v>
      </c>
      <c r="F292" s="2">
        <f t="shared" si="18"/>
        <v>-11.345198675496693</v>
      </c>
      <c r="G292" s="34" t="str">
        <f>IFERROR(INDEX(BRL!$E:$E,MATCH('IC-Br Energia'!$A292,BRL!$A:$A,0)),"")</f>
        <v/>
      </c>
      <c r="H292" s="2" t="str">
        <f t="shared" si="19"/>
        <v/>
      </c>
    </row>
    <row r="293" spans="1:8" x14ac:dyDescent="0.25">
      <c r="A293" s="1">
        <f t="shared" si="16"/>
        <v>44593</v>
      </c>
      <c r="B293" s="37">
        <f>IFERROR(INDEX([1]IC_br_energia!$B:$B,MATCH($A293,[1]IC_br_energia!$A:$A,0)),"")</f>
        <v>224.69</v>
      </c>
      <c r="C293" s="6">
        <f t="shared" si="17"/>
        <v>5.2510773842983083</v>
      </c>
      <c r="D293" s="2">
        <f>INDEX(Meta!B:B,MATCH($A293,Meta!A:A,0))</f>
        <v>3.5</v>
      </c>
      <c r="E293" s="13">
        <v>0</v>
      </c>
      <c r="F293" s="2">
        <f t="shared" si="18"/>
        <v>5.2510773842983083</v>
      </c>
      <c r="G293" s="34" t="str">
        <f>IFERROR(INDEX(BRL!$E:$E,MATCH('IC-Br Energia'!$A293,BRL!$A:$A,0)),"")</f>
        <v/>
      </c>
      <c r="H293" s="2" t="str">
        <f t="shared" si="19"/>
        <v/>
      </c>
    </row>
    <row r="294" spans="1:8" x14ac:dyDescent="0.25">
      <c r="A294" s="1">
        <f t="shared" si="16"/>
        <v>44621</v>
      </c>
      <c r="B294" s="37">
        <f>IFERROR(INDEX([1]IC_br_energia!$B:$B,MATCH($A294,[1]IC_br_energia!$A:$A,0)),"")</f>
        <v>283.14</v>
      </c>
      <c r="C294" s="6">
        <f t="shared" si="17"/>
        <v>43.725888324873097</v>
      </c>
      <c r="D294" s="2">
        <f>INDEX(Meta!B:B,MATCH($A294,Meta!A:A,0))</f>
        <v>3.5</v>
      </c>
      <c r="E294" s="13">
        <v>0</v>
      </c>
      <c r="F294" s="2">
        <f t="shared" si="18"/>
        <v>43.725888324873097</v>
      </c>
      <c r="G294" s="34" t="str">
        <f>IFERROR(INDEX(BRL!$E:$E,MATCH('IC-Br Energia'!$A294,BRL!$A:$A,0)),"")</f>
        <v/>
      </c>
      <c r="H294" s="2" t="str">
        <f t="shared" si="19"/>
        <v/>
      </c>
    </row>
    <row r="295" spans="1:8" x14ac:dyDescent="0.25">
      <c r="A295" s="1">
        <f t="shared" si="16"/>
        <v>44652</v>
      </c>
      <c r="B295" s="37">
        <f>IFERROR(INDEX([1]IC_br_energia!$B:$B,MATCH($A295,[1]IC_br_energia!$A:$A,0)),"")</f>
        <v>279.79000000000002</v>
      </c>
      <c r="C295" s="6">
        <f t="shared" si="17"/>
        <v>30.627013399318372</v>
      </c>
      <c r="D295" s="2">
        <f>INDEX(Meta!B:B,MATCH($A295,Meta!A:A,0))</f>
        <v>3.5</v>
      </c>
      <c r="E295" s="13">
        <v>0</v>
      </c>
      <c r="F295" s="2">
        <f t="shared" si="18"/>
        <v>30.627013399318372</v>
      </c>
      <c r="G295" s="34" t="str">
        <f>IFERROR(INDEX(BRL!$E:$E,MATCH('IC-Br Energia'!$A295,BRL!$A:$A,0)),"")</f>
        <v/>
      </c>
      <c r="H295" s="2" t="str">
        <f t="shared" si="19"/>
        <v/>
      </c>
    </row>
    <row r="296" spans="1:8" x14ac:dyDescent="0.25">
      <c r="A296" s="1">
        <f t="shared" si="16"/>
        <v>44682</v>
      </c>
      <c r="B296" s="37">
        <f>IFERROR(INDEX([1]IC_br_energia!$B:$B,MATCH($A296,[1]IC_br_energia!$A:$A,0)),"")</f>
        <v>310.52999999999997</v>
      </c>
      <c r="C296" s="6">
        <f t="shared" si="17"/>
        <v>38.203747385286377</v>
      </c>
      <c r="D296" s="2">
        <f>INDEX(Meta!B:B,MATCH($A296,Meta!A:A,0))</f>
        <v>3.5</v>
      </c>
      <c r="E296" s="13">
        <v>0</v>
      </c>
      <c r="F296" s="2">
        <f t="shared" si="18"/>
        <v>38.203747385286377</v>
      </c>
      <c r="G296" s="34" t="str">
        <f>IFERROR(INDEX(BRL!$E:$E,MATCH('IC-Br Energia'!$A296,BRL!$A:$A,0)),"")</f>
        <v/>
      </c>
      <c r="H296" s="2" t="str">
        <f t="shared" si="19"/>
        <v/>
      </c>
    </row>
    <row r="297" spans="1:8" x14ac:dyDescent="0.25">
      <c r="A297" s="1">
        <f t="shared" si="16"/>
        <v>44713</v>
      </c>
      <c r="B297" s="37">
        <f>IFERROR(INDEX([1]IC_br_energia!$B:$B,MATCH($A297,[1]IC_br_energia!$A:$A,0)),"")</f>
        <v>325.58999999999997</v>
      </c>
      <c r="C297" s="6">
        <f t="shared" si="17"/>
        <v>14.992583174401354</v>
      </c>
      <c r="D297" s="2">
        <f>INDEX(Meta!B:B,MATCH($A297,Meta!A:A,0))</f>
        <v>3.5</v>
      </c>
      <c r="E297" s="13">
        <v>0</v>
      </c>
      <c r="F297" s="2">
        <f t="shared" si="18"/>
        <v>14.992583174401354</v>
      </c>
      <c r="G297" s="34" t="str">
        <f>IFERROR(INDEX(BRL!$E:$E,MATCH('IC-Br Energia'!$A297,BRL!$A:$A,0)),"")</f>
        <v/>
      </c>
      <c r="H297" s="2" t="str">
        <f t="shared" si="19"/>
        <v/>
      </c>
    </row>
    <row r="298" spans="1:8" x14ac:dyDescent="0.25">
      <c r="A298" s="1">
        <f t="shared" si="16"/>
        <v>44743</v>
      </c>
      <c r="B298" s="37">
        <f>IFERROR(INDEX([1]IC_br_energia!$B:$B,MATCH($A298,[1]IC_br_energia!$A:$A,0)),"")</f>
        <v>330.55</v>
      </c>
      <c r="C298" s="6">
        <f t="shared" si="17"/>
        <v>18.14217806211802</v>
      </c>
      <c r="D298" s="2">
        <f>INDEX(Meta!B:B,MATCH($A298,Meta!A:A,0))</f>
        <v>3.5</v>
      </c>
      <c r="E298" s="13">
        <v>0</v>
      </c>
      <c r="F298" s="2">
        <f t="shared" si="18"/>
        <v>18.14217806211802</v>
      </c>
      <c r="G298" s="34" t="str">
        <f>IFERROR(INDEX(BRL!$E:$E,MATCH('IC-Br Energia'!$A298,BRL!$A:$A,0)),"")</f>
        <v/>
      </c>
      <c r="H298" s="2" t="str">
        <f t="shared" si="19"/>
        <v/>
      </c>
    </row>
    <row r="299" spans="1:8" x14ac:dyDescent="0.25">
      <c r="A299" s="1">
        <f t="shared" si="16"/>
        <v>44774</v>
      </c>
      <c r="B299" s="37">
        <f>IFERROR(INDEX([1]IC_br_energia!$B:$B,MATCH($A299,[1]IC_br_energia!$A:$A,0)),"")</f>
        <v>324.07</v>
      </c>
      <c r="C299" s="6">
        <f t="shared" si="17"/>
        <v>4.3602872508292423</v>
      </c>
      <c r="D299" s="2">
        <f>INDEX(Meta!B:B,MATCH($A299,Meta!A:A,0))</f>
        <v>3.5</v>
      </c>
      <c r="E299" s="13">
        <v>0</v>
      </c>
      <c r="F299" s="2">
        <f t="shared" si="18"/>
        <v>4.3602872508292423</v>
      </c>
      <c r="G299" s="34" t="str">
        <f>IFERROR(INDEX(BRL!$E:$E,MATCH('IC-Br Energia'!$A299,BRL!$A:$A,0)),"")</f>
        <v/>
      </c>
      <c r="H299" s="2" t="str">
        <f t="shared" si="19"/>
        <v/>
      </c>
    </row>
    <row r="300" spans="1:8" x14ac:dyDescent="0.25">
      <c r="A300" s="1">
        <f t="shared" si="16"/>
        <v>44805</v>
      </c>
      <c r="B300" s="37">
        <f>IFERROR(INDEX([1]IC_br_energia!$B:$B,MATCH($A300,[1]IC_br_energia!$A:$A,0)),"")</f>
        <v>303.29000000000002</v>
      </c>
      <c r="C300" s="6">
        <f t="shared" si="17"/>
        <v>-6.8491047022328555</v>
      </c>
      <c r="D300" s="2">
        <f>INDEX(Meta!B:B,MATCH($A300,Meta!A:A,0))</f>
        <v>3.5</v>
      </c>
      <c r="E300" s="13">
        <v>0</v>
      </c>
      <c r="F300" s="2">
        <f t="shared" si="18"/>
        <v>-6.8491047022328555</v>
      </c>
      <c r="G300" s="34" t="str">
        <f>IFERROR(INDEX(BRL!$E:$E,MATCH('IC-Br Energia'!$A300,BRL!$A:$A,0)),"")</f>
        <v/>
      </c>
      <c r="H300" s="2" t="str">
        <f t="shared" si="19"/>
        <v/>
      </c>
    </row>
    <row r="301" spans="1:8" x14ac:dyDescent="0.25">
      <c r="A301" s="1">
        <f t="shared" si="16"/>
        <v>44835</v>
      </c>
      <c r="B301" s="37">
        <f>IFERROR(INDEX([1]IC_br_energia!$B:$B,MATCH($A301,[1]IC_br_energia!$A:$A,0)),"")</f>
        <v>279.49</v>
      </c>
      <c r="C301" s="6">
        <f t="shared" si="17"/>
        <v>-15.446982302223567</v>
      </c>
      <c r="D301" s="2">
        <f>INDEX(Meta!B:B,MATCH($A301,Meta!A:A,0))</f>
        <v>3.5</v>
      </c>
      <c r="E301" s="13">
        <v>0</v>
      </c>
      <c r="F301" s="2">
        <f t="shared" si="18"/>
        <v>-15.446982302223567</v>
      </c>
      <c r="G301" s="34" t="str">
        <f>IFERROR(INDEX(BRL!$E:$E,MATCH('IC-Br Energia'!$A301,BRL!$A:$A,0)),"")</f>
        <v/>
      </c>
      <c r="H301" s="2" t="str">
        <f t="shared" si="19"/>
        <v/>
      </c>
    </row>
    <row r="302" spans="1:8" x14ac:dyDescent="0.25">
      <c r="A302" s="1">
        <f t="shared" si="16"/>
        <v>44866</v>
      </c>
      <c r="B302" s="37">
        <f>IFERROR(INDEX([1]IC_br_energia!$B:$B,MATCH($A302,[1]IC_br_energia!$A:$A,0)),"")</f>
        <v>270.10000000000002</v>
      </c>
      <c r="C302" s="6">
        <f t="shared" si="17"/>
        <v>-16.653809362174833</v>
      </c>
      <c r="D302" s="2">
        <f>INDEX(Meta!B:B,MATCH($A302,Meta!A:A,0))</f>
        <v>3.5</v>
      </c>
      <c r="E302" s="13">
        <v>0</v>
      </c>
      <c r="F302" s="2">
        <f t="shared" si="18"/>
        <v>-16.653809362174833</v>
      </c>
      <c r="G302" s="34" t="str">
        <f>IFERROR(INDEX(BRL!$E:$E,MATCH('IC-Br Energia'!$A302,BRL!$A:$A,0)),"")</f>
        <v/>
      </c>
      <c r="H302" s="2" t="str">
        <f t="shared" si="19"/>
        <v/>
      </c>
    </row>
    <row r="303" spans="1:8" x14ac:dyDescent="0.25">
      <c r="A303" s="1">
        <f t="shared" si="16"/>
        <v>44896</v>
      </c>
      <c r="B303" s="37">
        <f>IFERROR(INDEX([1]IC_br_energia!$B:$B,MATCH($A303,[1]IC_br_energia!$A:$A,0)),"")</f>
        <v>248.03</v>
      </c>
      <c r="C303" s="6">
        <f t="shared" si="17"/>
        <v>-18.220185301196878</v>
      </c>
      <c r="D303" s="2">
        <f>INDEX(Meta!B:B,MATCH($A303,Meta!A:A,0))</f>
        <v>3.5</v>
      </c>
      <c r="E303" s="13">
        <v>0</v>
      </c>
      <c r="F303" s="2">
        <f t="shared" si="18"/>
        <v>-18.220185301196878</v>
      </c>
      <c r="G303" s="34" t="str">
        <f>IFERROR(INDEX(BRL!$E:$E,MATCH('IC-Br Energia'!$A303,BRL!$A:$A,0)),"")</f>
        <v/>
      </c>
      <c r="H303" s="2" t="str">
        <f t="shared" si="19"/>
        <v/>
      </c>
    </row>
    <row r="304" spans="1:8" x14ac:dyDescent="0.25">
      <c r="A304" s="1">
        <f t="shared" si="16"/>
        <v>44927</v>
      </c>
      <c r="B304" s="37" t="str">
        <f>IFERROR(INDEX([1]IC_br_energia!$B:$B,MATCH($A304,[1]IC_br_energia!$A:$A,0)),"")</f>
        <v/>
      </c>
      <c r="C304" s="6" t="str">
        <f t="shared" si="17"/>
        <v/>
      </c>
      <c r="D304" s="2">
        <f>INDEX(Meta!B:B,MATCH($A304,Meta!A:A,0))</f>
        <v>3.25</v>
      </c>
      <c r="E304" s="13">
        <v>0</v>
      </c>
      <c r="F304" s="2" t="str">
        <f t="shared" si="18"/>
        <v/>
      </c>
      <c r="G304" s="34" t="str">
        <f>IFERROR(INDEX(BRL!$E:$E,MATCH('IC-Br Energia'!$A304,BRL!$A:$A,0)),"")</f>
        <v/>
      </c>
      <c r="H304" s="2" t="str">
        <f t="shared" si="19"/>
        <v/>
      </c>
    </row>
    <row r="305" spans="1:8" x14ac:dyDescent="0.25">
      <c r="A305" s="1">
        <f t="shared" si="16"/>
        <v>44958</v>
      </c>
      <c r="B305" s="37" t="str">
        <f>IFERROR(INDEX([1]IC_br_energia!$B:$B,MATCH($A305,[1]IC_br_energia!$A:$A,0)),"")</f>
        <v/>
      </c>
      <c r="C305" s="6" t="str">
        <f t="shared" si="17"/>
        <v/>
      </c>
      <c r="D305" s="2">
        <f>INDEX(Meta!B:B,MATCH($A305,Meta!A:A,0))</f>
        <v>3.25</v>
      </c>
      <c r="E305" s="13">
        <v>0</v>
      </c>
      <c r="F305" s="2" t="str">
        <f t="shared" si="18"/>
        <v/>
      </c>
      <c r="G305" s="34" t="str">
        <f>IFERROR(INDEX(BRL!$E:$E,MATCH('IC-Br Energia'!$A305,BRL!$A:$A,0)),"")</f>
        <v/>
      </c>
      <c r="H305" s="2" t="str">
        <f t="shared" si="19"/>
        <v/>
      </c>
    </row>
    <row r="306" spans="1:8" x14ac:dyDescent="0.25">
      <c r="A306" s="1">
        <f t="shared" si="16"/>
        <v>44986</v>
      </c>
      <c r="B306" s="37" t="str">
        <f>IFERROR(INDEX([1]IC_br_energia!$B:$B,MATCH($A306,[1]IC_br_energia!$A:$A,0)),"")</f>
        <v/>
      </c>
      <c r="C306" s="6" t="str">
        <f t="shared" si="17"/>
        <v/>
      </c>
      <c r="D306" s="2">
        <f>INDEX(Meta!B:B,MATCH($A306,Meta!A:A,0))</f>
        <v>3.25</v>
      </c>
      <c r="E306" s="13">
        <v>0</v>
      </c>
      <c r="F306" s="2" t="str">
        <f t="shared" si="18"/>
        <v/>
      </c>
      <c r="G306" s="34" t="str">
        <f>IFERROR(INDEX(BRL!$E:$E,MATCH('IC-Br Energia'!$A306,BRL!$A:$A,0)),"")</f>
        <v/>
      </c>
      <c r="H306" s="2" t="str">
        <f t="shared" si="19"/>
        <v/>
      </c>
    </row>
    <row r="307" spans="1:8" x14ac:dyDescent="0.25">
      <c r="A307" s="1">
        <f t="shared" si="16"/>
        <v>45017</v>
      </c>
      <c r="B307" s="37" t="str">
        <f>IFERROR(INDEX([1]IC_br_energia!$B:$B,MATCH($A307,[1]IC_br_energia!$A:$A,0)),"")</f>
        <v/>
      </c>
      <c r="C307" s="6" t="str">
        <f t="shared" si="17"/>
        <v/>
      </c>
      <c r="D307" s="2">
        <f>INDEX(Meta!B:B,MATCH($A307,Meta!A:A,0))</f>
        <v>3.25</v>
      </c>
      <c r="E307" s="13">
        <v>0</v>
      </c>
      <c r="F307" s="2" t="str">
        <f t="shared" si="18"/>
        <v/>
      </c>
      <c r="G307" s="34" t="str">
        <f>IFERROR(INDEX(BRL!$E:$E,MATCH('IC-Br Energia'!$A307,BRL!$A:$A,0)),"")</f>
        <v/>
      </c>
      <c r="H307" s="2" t="str">
        <f t="shared" si="19"/>
        <v/>
      </c>
    </row>
    <row r="308" spans="1:8" x14ac:dyDescent="0.25">
      <c r="A308" s="1">
        <f t="shared" si="16"/>
        <v>45047</v>
      </c>
      <c r="B308" s="37" t="str">
        <f>IFERROR(INDEX([1]IC_br_energia!$B:$B,MATCH($A308,[1]IC_br_energia!$A:$A,0)),"")</f>
        <v/>
      </c>
      <c r="C308" s="6" t="str">
        <f t="shared" si="17"/>
        <v/>
      </c>
      <c r="D308" s="2">
        <f>INDEX(Meta!B:B,MATCH($A308,Meta!A:A,0))</f>
        <v>3.25</v>
      </c>
      <c r="E308" s="13">
        <v>0</v>
      </c>
      <c r="F308" s="2" t="str">
        <f t="shared" si="18"/>
        <v/>
      </c>
      <c r="G308" s="34" t="str">
        <f>IFERROR(INDEX(BRL!$E:$E,MATCH('IC-Br Energia'!$A308,BRL!$A:$A,0)),"")</f>
        <v/>
      </c>
      <c r="H308" s="2" t="str">
        <f t="shared" si="19"/>
        <v/>
      </c>
    </row>
    <row r="309" spans="1:8" x14ac:dyDescent="0.25">
      <c r="A309" s="1">
        <f t="shared" si="16"/>
        <v>45078</v>
      </c>
      <c r="B309" s="37" t="str">
        <f>IFERROR(INDEX([1]IC_br_energia!$B:$B,MATCH($A309,[1]IC_br_energia!$A:$A,0)),"")</f>
        <v/>
      </c>
      <c r="C309" s="6" t="str">
        <f t="shared" si="17"/>
        <v/>
      </c>
      <c r="D309" s="2">
        <f>INDEX(Meta!B:B,MATCH($A309,Meta!A:A,0))</f>
        <v>3.25</v>
      </c>
      <c r="E309" s="13">
        <v>0</v>
      </c>
      <c r="F309" s="2" t="str">
        <f t="shared" si="18"/>
        <v/>
      </c>
      <c r="G309" s="34" t="str">
        <f>IFERROR(INDEX(BRL!$E:$E,MATCH('IC-Br Energia'!$A309,BRL!$A:$A,0)),"")</f>
        <v/>
      </c>
      <c r="H309" s="2" t="str">
        <f t="shared" si="19"/>
        <v/>
      </c>
    </row>
    <row r="310" spans="1:8" x14ac:dyDescent="0.25">
      <c r="A310" s="1">
        <f t="shared" si="16"/>
        <v>45108</v>
      </c>
      <c r="B310" s="37" t="str">
        <f>IFERROR(INDEX([1]IC_br_energia!$B:$B,MATCH($A310,[1]IC_br_energia!$A:$A,0)),"")</f>
        <v/>
      </c>
      <c r="C310" s="6" t="str">
        <f t="shared" si="17"/>
        <v/>
      </c>
      <c r="D310" s="2">
        <f>INDEX(Meta!B:B,MATCH($A310,Meta!A:A,0))</f>
        <v>3.25</v>
      </c>
      <c r="E310" s="13">
        <v>0</v>
      </c>
      <c r="F310" s="2" t="str">
        <f t="shared" si="18"/>
        <v/>
      </c>
      <c r="G310" s="34" t="str">
        <f>IFERROR(INDEX(BRL!$E:$E,MATCH('IC-Br Energia'!$A310,BRL!$A:$A,0)),"")</f>
        <v/>
      </c>
      <c r="H310" s="2" t="str">
        <f t="shared" si="19"/>
        <v/>
      </c>
    </row>
    <row r="311" spans="1:8" x14ac:dyDescent="0.25">
      <c r="A311" s="1">
        <f t="shared" si="16"/>
        <v>45139</v>
      </c>
      <c r="B311" s="37" t="str">
        <f>IFERROR(INDEX([1]IC_br_energia!$B:$B,MATCH($A311,[1]IC_br_energia!$A:$A,0)),"")</f>
        <v/>
      </c>
      <c r="C311" s="6" t="str">
        <f t="shared" si="17"/>
        <v/>
      </c>
      <c r="D311" s="2">
        <f>INDEX(Meta!B:B,MATCH($A311,Meta!A:A,0))</f>
        <v>3.25</v>
      </c>
      <c r="E311" s="13">
        <v>0</v>
      </c>
      <c r="F311" s="2" t="str">
        <f t="shared" si="18"/>
        <v/>
      </c>
      <c r="G311" s="34" t="str">
        <f>IFERROR(INDEX(BRL!$E:$E,MATCH('IC-Br Energia'!$A311,BRL!$A:$A,0)),"")</f>
        <v/>
      </c>
      <c r="H311" s="2" t="str">
        <f t="shared" si="19"/>
        <v/>
      </c>
    </row>
    <row r="312" spans="1:8" x14ac:dyDescent="0.25">
      <c r="A312" s="1">
        <f t="shared" si="16"/>
        <v>45170</v>
      </c>
      <c r="B312" s="37" t="str">
        <f>IFERROR(INDEX([1]IC_br_energia!$B:$B,MATCH($A312,[1]IC_br_energia!$A:$A,0)),"")</f>
        <v/>
      </c>
      <c r="C312" s="6" t="str">
        <f t="shared" si="17"/>
        <v/>
      </c>
      <c r="D312" s="2">
        <f>INDEX(Meta!B:B,MATCH($A312,Meta!A:A,0))</f>
        <v>3.25</v>
      </c>
      <c r="E312" s="13">
        <v>0</v>
      </c>
      <c r="F312" s="2" t="str">
        <f t="shared" si="18"/>
        <v/>
      </c>
      <c r="G312" s="34" t="str">
        <f>IFERROR(INDEX(BRL!$E:$E,MATCH('IC-Br Energia'!$A312,BRL!$A:$A,0)),"")</f>
        <v/>
      </c>
      <c r="H312" s="2" t="str">
        <f t="shared" si="19"/>
        <v/>
      </c>
    </row>
    <row r="313" spans="1:8" x14ac:dyDescent="0.25">
      <c r="A313" s="1">
        <f t="shared" si="16"/>
        <v>45200</v>
      </c>
      <c r="B313" s="37" t="str">
        <f>IFERROR(INDEX([1]IC_br_energia!$B:$B,MATCH($A313,[1]IC_br_energia!$A:$A,0)),"")</f>
        <v/>
      </c>
      <c r="C313" s="6" t="str">
        <f t="shared" si="17"/>
        <v/>
      </c>
      <c r="D313" s="2">
        <f>INDEX(Meta!B:B,MATCH($A313,Meta!A:A,0))</f>
        <v>3.25</v>
      </c>
      <c r="E313" s="13">
        <v>0</v>
      </c>
      <c r="F313" s="2" t="str">
        <f t="shared" si="18"/>
        <v/>
      </c>
      <c r="G313" s="34" t="str">
        <f>IFERROR(INDEX(BRL!$E:$E,MATCH('IC-Br Energia'!$A313,BRL!$A:$A,0)),"")</f>
        <v/>
      </c>
      <c r="H313" s="2" t="str">
        <f t="shared" si="19"/>
        <v/>
      </c>
    </row>
    <row r="314" spans="1:8" x14ac:dyDescent="0.25">
      <c r="A314" s="1">
        <f t="shared" si="16"/>
        <v>45231</v>
      </c>
      <c r="B314" s="37" t="str">
        <f>IFERROR(INDEX([1]IC_br_energia!$B:$B,MATCH($A314,[1]IC_br_energia!$A:$A,0)),"")</f>
        <v/>
      </c>
      <c r="C314" s="6" t="str">
        <f t="shared" si="17"/>
        <v/>
      </c>
      <c r="D314" s="2">
        <f>INDEX(Meta!B:B,MATCH($A314,Meta!A:A,0))</f>
        <v>3.25</v>
      </c>
      <c r="E314" s="13">
        <v>0</v>
      </c>
      <c r="F314" s="2" t="str">
        <f t="shared" si="18"/>
        <v/>
      </c>
      <c r="G314" s="34" t="str">
        <f>IFERROR(INDEX(BRL!$E:$E,MATCH('IC-Br Energia'!$A314,BRL!$A:$A,0)),"")</f>
        <v/>
      </c>
      <c r="H314" s="2" t="str">
        <f t="shared" si="19"/>
        <v/>
      </c>
    </row>
    <row r="315" spans="1:8" x14ac:dyDescent="0.25">
      <c r="A315" s="1">
        <f t="shared" si="16"/>
        <v>45261</v>
      </c>
      <c r="B315" s="37" t="str">
        <f>IFERROR(INDEX([1]IC_br_energia!$B:$B,MATCH($A315,[1]IC_br_energia!$A:$A,0)),"")</f>
        <v/>
      </c>
      <c r="C315" s="6" t="str">
        <f t="shared" si="17"/>
        <v/>
      </c>
      <c r="D315" s="2">
        <f>INDEX(Meta!B:B,MATCH($A315,Meta!A:A,0))</f>
        <v>3.25</v>
      </c>
      <c r="E315" s="13">
        <v>0</v>
      </c>
      <c r="F315" s="2" t="str">
        <f t="shared" si="18"/>
        <v/>
      </c>
      <c r="G315" s="34" t="str">
        <f>IFERROR(INDEX(BRL!$E:$E,MATCH('IC-Br Energia'!$A315,BRL!$A:$A,0)),"")</f>
        <v/>
      </c>
      <c r="H315" s="2" t="str">
        <f t="shared" si="19"/>
        <v/>
      </c>
    </row>
    <row r="316" spans="1:8" x14ac:dyDescent="0.25">
      <c r="A316" s="1">
        <f t="shared" si="16"/>
        <v>45292</v>
      </c>
      <c r="B316" s="37" t="str">
        <f>IFERROR(INDEX([1]IC_br_energia!$B:$B,MATCH($A316,[1]IC_br_energia!$A:$A,0)),"")</f>
        <v/>
      </c>
      <c r="C316" s="6" t="str">
        <f t="shared" si="17"/>
        <v/>
      </c>
      <c r="D316" s="2">
        <f>INDEX(Meta!B:B,MATCH($A316,Meta!A:A,0))</f>
        <v>3</v>
      </c>
      <c r="E316" s="13">
        <v>0</v>
      </c>
      <c r="F316" s="2" t="str">
        <f t="shared" si="18"/>
        <v/>
      </c>
      <c r="G316" s="34" t="str">
        <f>IFERROR(INDEX(BRL!$E:$E,MATCH('IC-Br Energia'!$A316,BRL!$A:$A,0)),"")</f>
        <v/>
      </c>
      <c r="H316" s="2" t="str">
        <f t="shared" si="19"/>
        <v/>
      </c>
    </row>
    <row r="317" spans="1:8" x14ac:dyDescent="0.25">
      <c r="A317" s="1">
        <f t="shared" si="16"/>
        <v>45323</v>
      </c>
      <c r="B317" s="37" t="str">
        <f>IFERROR(INDEX([1]IC_br_energia!$B:$B,MATCH($A317,[1]IC_br_energia!$A:$A,0)),"")</f>
        <v/>
      </c>
      <c r="C317" s="6" t="str">
        <f t="shared" si="17"/>
        <v/>
      </c>
      <c r="D317" s="2">
        <f>INDEX(Meta!B:B,MATCH($A317,Meta!A:A,0))</f>
        <v>3</v>
      </c>
      <c r="E317" s="13">
        <v>0</v>
      </c>
      <c r="F317" s="2" t="str">
        <f t="shared" si="18"/>
        <v/>
      </c>
      <c r="G317" s="34" t="str">
        <f>IFERROR(INDEX(BRL!$E:$E,MATCH('IC-Br Energia'!$A317,BRL!$A:$A,0)),"")</f>
        <v/>
      </c>
      <c r="H317" s="2" t="str">
        <f t="shared" si="19"/>
        <v/>
      </c>
    </row>
    <row r="318" spans="1:8" x14ac:dyDescent="0.25">
      <c r="A318" s="1">
        <f t="shared" si="16"/>
        <v>45352</v>
      </c>
      <c r="B318" s="37" t="str">
        <f>IFERROR(INDEX([1]IC_br_energia!$B:$B,MATCH($A318,[1]IC_br_energia!$A:$A,0)),"")</f>
        <v/>
      </c>
      <c r="C318" s="6" t="str">
        <f t="shared" si="17"/>
        <v/>
      </c>
      <c r="D318" s="2">
        <f>INDEX(Meta!B:B,MATCH($A318,Meta!A:A,0))</f>
        <v>3</v>
      </c>
      <c r="E318" s="13">
        <v>0</v>
      </c>
      <c r="F318" s="2" t="str">
        <f t="shared" si="18"/>
        <v/>
      </c>
      <c r="G318" s="34" t="str">
        <f>IFERROR(INDEX(BRL!$E:$E,MATCH('IC-Br Energia'!$A318,BRL!$A:$A,0)),"")</f>
        <v/>
      </c>
      <c r="H318" s="2" t="str">
        <f t="shared" si="19"/>
        <v/>
      </c>
    </row>
    <row r="319" spans="1:8" x14ac:dyDescent="0.25">
      <c r="A319" s="1">
        <f t="shared" si="16"/>
        <v>45383</v>
      </c>
      <c r="B319" s="37" t="str">
        <f>IFERROR(INDEX([1]IC_br_energia!$B:$B,MATCH($A319,[1]IC_br_energia!$A:$A,0)),"")</f>
        <v/>
      </c>
      <c r="C319" s="6" t="str">
        <f t="shared" si="17"/>
        <v/>
      </c>
      <c r="D319" s="2">
        <f>INDEX(Meta!B:B,MATCH($A319,Meta!A:A,0))</f>
        <v>3</v>
      </c>
      <c r="E319" s="13">
        <v>0</v>
      </c>
      <c r="F319" s="2" t="str">
        <f t="shared" si="18"/>
        <v/>
      </c>
      <c r="G319" s="34" t="str">
        <f>IFERROR(INDEX(BRL!$E:$E,MATCH('IC-Br Energia'!$A319,BRL!$A:$A,0)),"")</f>
        <v/>
      </c>
      <c r="H319" s="2" t="str">
        <f t="shared" si="19"/>
        <v/>
      </c>
    </row>
    <row r="320" spans="1:8" x14ac:dyDescent="0.25">
      <c r="A320" s="1">
        <f t="shared" si="16"/>
        <v>45413</v>
      </c>
      <c r="B320" s="37" t="str">
        <f>IFERROR(INDEX([1]IC_br_energia!$B:$B,MATCH($A320,[1]IC_br_energia!$A:$A,0)),"")</f>
        <v/>
      </c>
      <c r="C320" s="6" t="str">
        <f t="shared" si="17"/>
        <v/>
      </c>
      <c r="D320" s="2">
        <f>INDEX(Meta!B:B,MATCH($A320,Meta!A:A,0))</f>
        <v>3</v>
      </c>
      <c r="E320" s="13">
        <v>0</v>
      </c>
      <c r="F320" s="2" t="str">
        <f t="shared" si="18"/>
        <v/>
      </c>
      <c r="G320" s="34" t="str">
        <f>IFERROR(INDEX(BRL!$E:$E,MATCH('IC-Br Energia'!$A320,BRL!$A:$A,0)),"")</f>
        <v/>
      </c>
      <c r="H320" s="2" t="str">
        <f t="shared" si="19"/>
        <v/>
      </c>
    </row>
    <row r="321" spans="1:8" x14ac:dyDescent="0.25">
      <c r="A321" s="1">
        <f t="shared" si="16"/>
        <v>45444</v>
      </c>
      <c r="B321" s="37" t="str">
        <f>IFERROR(INDEX([1]IC_br_energia!$B:$B,MATCH($A321,[1]IC_br_energia!$A:$A,0)),"")</f>
        <v/>
      </c>
      <c r="C321" s="6" t="str">
        <f t="shared" si="17"/>
        <v/>
      </c>
      <c r="D321" s="2">
        <f>INDEX(Meta!B:B,MATCH($A321,Meta!A:A,0))</f>
        <v>3</v>
      </c>
      <c r="E321" s="13">
        <v>0</v>
      </c>
      <c r="F321" s="2" t="str">
        <f t="shared" si="18"/>
        <v/>
      </c>
      <c r="G321" s="34" t="str">
        <f>IFERROR(INDEX(BRL!$E:$E,MATCH('IC-Br Energia'!$A321,BRL!$A:$A,0)),"")</f>
        <v/>
      </c>
      <c r="H321" s="2" t="str">
        <f t="shared" si="19"/>
        <v/>
      </c>
    </row>
    <row r="322" spans="1:8" x14ac:dyDescent="0.25">
      <c r="A322" s="1">
        <f t="shared" si="16"/>
        <v>45474</v>
      </c>
      <c r="B322" s="37" t="str">
        <f>IFERROR(INDEX([1]IC_br_energia!$B:$B,MATCH($A322,[1]IC_br_energia!$A:$A,0)),"")</f>
        <v/>
      </c>
      <c r="C322" s="6" t="str">
        <f t="shared" si="17"/>
        <v/>
      </c>
      <c r="D322" s="2">
        <f>INDEX(Meta!B:B,MATCH($A322,Meta!A:A,0))</f>
        <v>3</v>
      </c>
      <c r="E322" s="13">
        <v>0</v>
      </c>
      <c r="F322" s="2" t="str">
        <f t="shared" si="18"/>
        <v/>
      </c>
      <c r="G322" s="34" t="str">
        <f>IFERROR(INDEX(BRL!$E:$E,MATCH('IC-Br Energia'!$A322,BRL!$A:$A,0)),"")</f>
        <v/>
      </c>
      <c r="H322" s="2" t="str">
        <f t="shared" si="19"/>
        <v/>
      </c>
    </row>
    <row r="323" spans="1:8" x14ac:dyDescent="0.25">
      <c r="A323" s="1">
        <f t="shared" si="16"/>
        <v>45505</v>
      </c>
      <c r="B323" s="37" t="str">
        <f>IFERROR(INDEX([1]IC_br_energia!$B:$B,MATCH($A323,[1]IC_br_energia!$A:$A,0)),"")</f>
        <v/>
      </c>
      <c r="C323" s="6" t="str">
        <f t="shared" si="17"/>
        <v/>
      </c>
      <c r="D323" s="2">
        <f>INDEX(Meta!B:B,MATCH($A323,Meta!A:A,0))</f>
        <v>3</v>
      </c>
      <c r="E323" s="13">
        <v>0</v>
      </c>
      <c r="F323" s="2" t="str">
        <f t="shared" si="18"/>
        <v/>
      </c>
      <c r="G323" s="34" t="str">
        <f>IFERROR(INDEX(BRL!$E:$E,MATCH('IC-Br Energia'!$A323,BRL!$A:$A,0)),"")</f>
        <v/>
      </c>
      <c r="H323" s="2" t="str">
        <f t="shared" si="19"/>
        <v/>
      </c>
    </row>
    <row r="324" spans="1:8" x14ac:dyDescent="0.25">
      <c r="A324" s="1">
        <f t="shared" si="16"/>
        <v>45536</v>
      </c>
      <c r="B324" s="37" t="str">
        <f>IFERROR(INDEX([1]IC_br_energia!$B:$B,MATCH($A324,[1]IC_br_energia!$A:$A,0)),"")</f>
        <v/>
      </c>
      <c r="C324" s="6" t="str">
        <f t="shared" si="17"/>
        <v/>
      </c>
      <c r="D324" s="2">
        <f>INDEX(Meta!B:B,MATCH($A324,Meta!A:A,0))</f>
        <v>3</v>
      </c>
      <c r="E324" s="13">
        <v>0</v>
      </c>
      <c r="F324" s="2" t="str">
        <f t="shared" si="18"/>
        <v/>
      </c>
      <c r="G324" s="34" t="str">
        <f>IFERROR(INDEX(BRL!$E:$E,MATCH('IC-Br Energia'!$A324,BRL!$A:$A,0)),"")</f>
        <v/>
      </c>
      <c r="H324" s="2" t="str">
        <f t="shared" si="19"/>
        <v/>
      </c>
    </row>
    <row r="325" spans="1:8" x14ac:dyDescent="0.25">
      <c r="A325" s="1">
        <f t="shared" si="16"/>
        <v>45566</v>
      </c>
      <c r="B325" s="37" t="str">
        <f>IFERROR(INDEX([1]IC_br_energia!$B:$B,MATCH($A325,[1]IC_br_energia!$A:$A,0)),"")</f>
        <v/>
      </c>
      <c r="C325" s="6" t="str">
        <f t="shared" si="17"/>
        <v/>
      </c>
      <c r="D325" s="2">
        <f>INDEX(Meta!B:B,MATCH($A325,Meta!A:A,0))</f>
        <v>3</v>
      </c>
      <c r="E325" s="13">
        <v>0</v>
      </c>
      <c r="F325" s="2" t="str">
        <f t="shared" si="18"/>
        <v/>
      </c>
      <c r="G325" s="34" t="str">
        <f>IFERROR(INDEX(BRL!$E:$E,MATCH('IC-Br Energia'!$A325,BRL!$A:$A,0)),"")</f>
        <v/>
      </c>
      <c r="H325" s="2" t="str">
        <f t="shared" si="19"/>
        <v/>
      </c>
    </row>
    <row r="326" spans="1:8" x14ac:dyDescent="0.25">
      <c r="A326" s="1">
        <f t="shared" ref="A326:A389" si="20">EDATE(A325,1)</f>
        <v>45597</v>
      </c>
      <c r="B326" s="37" t="str">
        <f>IFERROR(INDEX([1]IC_br_energia!$B:$B,MATCH($A326,[1]IC_br_energia!$A:$A,0)),"")</f>
        <v/>
      </c>
      <c r="C326" s="6" t="str">
        <f t="shared" si="17"/>
        <v/>
      </c>
      <c r="D326" s="2">
        <f>INDEX(Meta!B:B,MATCH($A326,Meta!A:A,0))</f>
        <v>3</v>
      </c>
      <c r="E326" s="13">
        <v>0</v>
      </c>
      <c r="F326" s="2" t="str">
        <f t="shared" si="18"/>
        <v/>
      </c>
      <c r="G326" s="34" t="str">
        <f>IFERROR(INDEX(BRL!$E:$E,MATCH('IC-Br Energia'!$A326,BRL!$A:$A,0)),"")</f>
        <v/>
      </c>
      <c r="H326" s="2" t="str">
        <f t="shared" si="19"/>
        <v/>
      </c>
    </row>
    <row r="327" spans="1:8" x14ac:dyDescent="0.25">
      <c r="A327" s="1">
        <f t="shared" si="20"/>
        <v>45627</v>
      </c>
      <c r="B327" s="37" t="str">
        <f>IFERROR(INDEX([1]IC_br_energia!$B:$B,MATCH($A327,[1]IC_br_energia!$A:$A,0)),"")</f>
        <v/>
      </c>
      <c r="C327" s="6" t="str">
        <f t="shared" si="17"/>
        <v/>
      </c>
      <c r="D327" s="2">
        <f>INDEX(Meta!B:B,MATCH($A327,Meta!A:A,0))</f>
        <v>3</v>
      </c>
      <c r="E327" s="13">
        <v>0</v>
      </c>
      <c r="F327" s="2" t="str">
        <f t="shared" si="18"/>
        <v/>
      </c>
      <c r="G327" s="34" t="str">
        <f>IFERROR(INDEX(BRL!$E:$E,MATCH('IC-Br Energia'!$A327,BRL!$A:$A,0)),"")</f>
        <v/>
      </c>
      <c r="H327" s="2" t="str">
        <f t="shared" si="19"/>
        <v/>
      </c>
    </row>
    <row r="328" spans="1:8" x14ac:dyDescent="0.25">
      <c r="A328" s="1">
        <f t="shared" si="20"/>
        <v>45658</v>
      </c>
      <c r="B328" s="37" t="str">
        <f>IFERROR(INDEX([1]IC_br_energia!$B:$B,MATCH($A328,[1]IC_br_energia!$A:$A,0)),"")</f>
        <v/>
      </c>
      <c r="C328" s="6" t="str">
        <f t="shared" ref="C328:C391" si="21">IFERROR(100*(B328/B325-1),"")</f>
        <v/>
      </c>
      <c r="D328" s="2">
        <f>INDEX(Meta!B:B,MATCH($A328,Meta!A:A,0))</f>
        <v>3</v>
      </c>
      <c r="E328" s="13">
        <v>0</v>
      </c>
      <c r="F328" s="2" t="str">
        <f t="shared" si="18"/>
        <v/>
      </c>
      <c r="G328" s="34" t="str">
        <f>IFERROR(INDEX(BRL!$E:$E,MATCH('IC-Br Energia'!$A328,BRL!$A:$A,0)),"")</f>
        <v/>
      </c>
      <c r="H328" s="2" t="str">
        <f t="shared" si="19"/>
        <v/>
      </c>
    </row>
    <row r="329" spans="1:8" x14ac:dyDescent="0.25">
      <c r="A329" s="1">
        <f t="shared" si="20"/>
        <v>45689</v>
      </c>
      <c r="B329" s="37" t="str">
        <f>IFERROR(INDEX([1]IC_br_energia!$B:$B,MATCH($A329,[1]IC_br_energia!$A:$A,0)),"")</f>
        <v/>
      </c>
      <c r="C329" s="6" t="str">
        <f t="shared" si="21"/>
        <v/>
      </c>
      <c r="D329" s="2">
        <f>INDEX(Meta!B:B,MATCH($A329,Meta!A:A,0))</f>
        <v>3</v>
      </c>
      <c r="E329" s="13">
        <v>0</v>
      </c>
      <c r="F329" s="2" t="str">
        <f t="shared" si="18"/>
        <v/>
      </c>
      <c r="G329" s="34" t="str">
        <f>IFERROR(INDEX(BRL!$E:$E,MATCH('IC-Br Energia'!$A329,BRL!$A:$A,0)),"")</f>
        <v/>
      </c>
      <c r="H329" s="2" t="str">
        <f t="shared" si="19"/>
        <v/>
      </c>
    </row>
    <row r="330" spans="1:8" x14ac:dyDescent="0.25">
      <c r="A330" s="1">
        <f t="shared" si="20"/>
        <v>45717</v>
      </c>
      <c r="B330" s="37" t="str">
        <f>IFERROR(INDEX([1]IC_br_energia!$B:$B,MATCH($A330,[1]IC_br_energia!$A:$A,0)),"")</f>
        <v/>
      </c>
      <c r="C330" s="6" t="str">
        <f t="shared" si="21"/>
        <v/>
      </c>
      <c r="D330" s="2">
        <f>INDEX(Meta!B:B,MATCH($A330,Meta!A:A,0))</f>
        <v>3</v>
      </c>
      <c r="E330" s="13">
        <v>0</v>
      </c>
      <c r="F330" s="2" t="str">
        <f t="shared" si="18"/>
        <v/>
      </c>
      <c r="G330" s="34" t="str">
        <f>IFERROR(INDEX(BRL!$E:$E,MATCH('IC-Br Energia'!$A330,BRL!$A:$A,0)),"")</f>
        <v/>
      </c>
      <c r="H330" s="2" t="str">
        <f t="shared" si="19"/>
        <v/>
      </c>
    </row>
    <row r="331" spans="1:8" x14ac:dyDescent="0.25">
      <c r="A331" s="1">
        <f t="shared" si="20"/>
        <v>45748</v>
      </c>
      <c r="B331" s="37" t="str">
        <f>IFERROR(INDEX([1]IC_br_energia!$B:$B,MATCH($A331,[1]IC_br_energia!$A:$A,0)),"")</f>
        <v/>
      </c>
      <c r="C331" s="6" t="str">
        <f t="shared" si="21"/>
        <v/>
      </c>
      <c r="D331" s="2">
        <f>INDEX(Meta!B:B,MATCH($A331,Meta!A:A,0))</f>
        <v>3</v>
      </c>
      <c r="E331" s="13">
        <v>0</v>
      </c>
      <c r="F331" s="2" t="str">
        <f t="shared" si="18"/>
        <v/>
      </c>
      <c r="G331" s="34" t="str">
        <f>IFERROR(INDEX(BRL!$E:$E,MATCH('IC-Br Energia'!$A331,BRL!$A:$A,0)),"")</f>
        <v/>
      </c>
      <c r="H331" s="2" t="str">
        <f t="shared" si="19"/>
        <v/>
      </c>
    </row>
    <row r="332" spans="1:8" x14ac:dyDescent="0.25">
      <c r="A332" s="1">
        <f t="shared" si="20"/>
        <v>45778</v>
      </c>
      <c r="B332" s="37" t="str">
        <f>IFERROR(INDEX([1]IC_br_energia!$B:$B,MATCH($A332,[1]IC_br_energia!$A:$A,0)),"")</f>
        <v/>
      </c>
      <c r="C332" s="6" t="str">
        <f t="shared" si="21"/>
        <v/>
      </c>
      <c r="D332" s="2">
        <f>INDEX(Meta!B:B,MATCH($A332,Meta!A:A,0))</f>
        <v>3</v>
      </c>
      <c r="E332" s="13">
        <v>0</v>
      </c>
      <c r="F332" s="2" t="str">
        <f t="shared" si="18"/>
        <v/>
      </c>
      <c r="G332" s="34" t="str">
        <f>IFERROR(INDEX(BRL!$E:$E,MATCH('IC-Br Energia'!$A332,BRL!$A:$A,0)),"")</f>
        <v/>
      </c>
      <c r="H332" s="2" t="str">
        <f t="shared" si="19"/>
        <v/>
      </c>
    </row>
    <row r="333" spans="1:8" x14ac:dyDescent="0.25">
      <c r="A333" s="1">
        <f t="shared" si="20"/>
        <v>45809</v>
      </c>
      <c r="B333" s="37" t="str">
        <f>IFERROR(INDEX([1]IC_br_energia!$B:$B,MATCH($A333,[1]IC_br_energia!$A:$A,0)),"")</f>
        <v/>
      </c>
      <c r="C333" s="6" t="str">
        <f t="shared" si="21"/>
        <v/>
      </c>
      <c r="D333" s="2">
        <f>INDEX(Meta!B:B,MATCH($A333,Meta!A:A,0))</f>
        <v>3</v>
      </c>
      <c r="E333" s="13">
        <v>0</v>
      </c>
      <c r="F333" s="2" t="str">
        <f t="shared" si="18"/>
        <v/>
      </c>
      <c r="G333" s="34" t="str">
        <f>IFERROR(INDEX(BRL!$E:$E,MATCH('IC-Br Energia'!$A333,BRL!$A:$A,0)),"")</f>
        <v/>
      </c>
      <c r="H333" s="2" t="str">
        <f t="shared" si="19"/>
        <v/>
      </c>
    </row>
    <row r="334" spans="1:8" x14ac:dyDescent="0.25">
      <c r="A334" s="1">
        <f t="shared" si="20"/>
        <v>45839</v>
      </c>
      <c r="B334" s="37" t="str">
        <f>IFERROR(INDEX([1]IC_br_energia!$B:$B,MATCH($A334,[1]IC_br_energia!$A:$A,0)),"")</f>
        <v/>
      </c>
      <c r="C334" s="6" t="str">
        <f t="shared" si="21"/>
        <v/>
      </c>
      <c r="D334" s="2">
        <f>INDEX(Meta!B:B,MATCH($A334,Meta!A:A,0))</f>
        <v>3</v>
      </c>
      <c r="E334" s="13">
        <v>0</v>
      </c>
      <c r="F334" s="2" t="str">
        <f t="shared" si="18"/>
        <v/>
      </c>
      <c r="G334" s="34" t="str">
        <f>IFERROR(INDEX(BRL!$E:$E,MATCH('IC-Br Energia'!$A334,BRL!$A:$A,0)),"")</f>
        <v/>
      </c>
      <c r="H334" s="2" t="str">
        <f t="shared" si="19"/>
        <v/>
      </c>
    </row>
    <row r="335" spans="1:8" x14ac:dyDescent="0.25">
      <c r="A335" s="1">
        <f t="shared" si="20"/>
        <v>45870</v>
      </c>
      <c r="B335" s="37" t="str">
        <f>IFERROR(INDEX([1]IC_br_energia!$B:$B,MATCH($A335,[1]IC_br_energia!$A:$A,0)),"")</f>
        <v/>
      </c>
      <c r="C335" s="6" t="str">
        <f t="shared" si="21"/>
        <v/>
      </c>
      <c r="D335" s="2">
        <f>INDEX(Meta!B:B,MATCH($A335,Meta!A:A,0))</f>
        <v>3</v>
      </c>
      <c r="E335" s="13">
        <v>0</v>
      </c>
      <c r="F335" s="2" t="str">
        <f t="shared" si="18"/>
        <v/>
      </c>
      <c r="G335" s="34" t="str">
        <f>IFERROR(INDEX(BRL!$E:$E,MATCH('IC-Br Energia'!$A335,BRL!$A:$A,0)),"")</f>
        <v/>
      </c>
      <c r="H335" s="2" t="str">
        <f t="shared" si="19"/>
        <v/>
      </c>
    </row>
    <row r="336" spans="1:8" x14ac:dyDescent="0.25">
      <c r="A336" s="1">
        <f t="shared" si="20"/>
        <v>45901</v>
      </c>
      <c r="B336" s="37" t="str">
        <f>IFERROR(INDEX([1]IC_br_energia!$B:$B,MATCH($A336,[1]IC_br_energia!$A:$A,0)),"")</f>
        <v/>
      </c>
      <c r="C336" s="6" t="str">
        <f t="shared" si="21"/>
        <v/>
      </c>
      <c r="D336" s="2">
        <f>INDEX(Meta!B:B,MATCH($A336,Meta!A:A,0))</f>
        <v>3</v>
      </c>
      <c r="E336" s="13">
        <v>0</v>
      </c>
      <c r="F336" s="2" t="str">
        <f t="shared" si="18"/>
        <v/>
      </c>
      <c r="G336" s="34" t="str">
        <f>IFERROR(INDEX(BRL!$E:$E,MATCH('IC-Br Energia'!$A336,BRL!$A:$A,0)),"")</f>
        <v/>
      </c>
      <c r="H336" s="2" t="str">
        <f t="shared" si="19"/>
        <v/>
      </c>
    </row>
    <row r="337" spans="1:8" x14ac:dyDescent="0.25">
      <c r="A337" s="1">
        <f t="shared" si="20"/>
        <v>45931</v>
      </c>
      <c r="B337" s="37" t="str">
        <f>IFERROR(INDEX([1]IC_br_energia!$B:$B,MATCH($A337,[1]IC_br_energia!$A:$A,0)),"")</f>
        <v/>
      </c>
      <c r="C337" s="6" t="str">
        <f t="shared" si="21"/>
        <v/>
      </c>
      <c r="D337" s="2">
        <f>INDEX(Meta!B:B,MATCH($A337,Meta!A:A,0))</f>
        <v>3</v>
      </c>
      <c r="E337" s="13">
        <v>0</v>
      </c>
      <c r="F337" s="2" t="str">
        <f t="shared" si="18"/>
        <v/>
      </c>
      <c r="G337" s="34" t="str">
        <f>IFERROR(INDEX(BRL!$E:$E,MATCH('IC-Br Energia'!$A337,BRL!$A:$A,0)),"")</f>
        <v/>
      </c>
      <c r="H337" s="2" t="str">
        <f t="shared" si="19"/>
        <v/>
      </c>
    </row>
    <row r="338" spans="1:8" x14ac:dyDescent="0.25">
      <c r="A338" s="1">
        <f t="shared" si="20"/>
        <v>45962</v>
      </c>
      <c r="B338" s="37" t="str">
        <f>IFERROR(INDEX([1]IC_br_energia!$B:$B,MATCH($A338,[1]IC_br_energia!$A:$A,0)),"")</f>
        <v/>
      </c>
      <c r="C338" s="6" t="str">
        <f t="shared" si="21"/>
        <v/>
      </c>
      <c r="D338" s="2">
        <f>INDEX(Meta!B:B,MATCH($A338,Meta!A:A,0))</f>
        <v>3</v>
      </c>
      <c r="E338" s="13">
        <v>0</v>
      </c>
      <c r="F338" s="2" t="str">
        <f t="shared" si="18"/>
        <v/>
      </c>
      <c r="G338" s="34" t="str">
        <f>IFERROR(INDEX(BRL!$E:$E,MATCH('IC-Br Energia'!$A338,BRL!$A:$A,0)),"")</f>
        <v/>
      </c>
      <c r="H338" s="2" t="str">
        <f t="shared" si="19"/>
        <v/>
      </c>
    </row>
    <row r="339" spans="1:8" x14ac:dyDescent="0.25">
      <c r="A339" s="1">
        <f t="shared" si="20"/>
        <v>45992</v>
      </c>
      <c r="B339" s="37" t="str">
        <f>IFERROR(INDEX([1]IC_br_energia!$B:$B,MATCH($A339,[1]IC_br_energia!$A:$A,0)),"")</f>
        <v/>
      </c>
      <c r="C339" s="6" t="str">
        <f t="shared" si="21"/>
        <v/>
      </c>
      <c r="D339" s="2">
        <f>INDEX(Meta!B:B,MATCH($A339,Meta!A:A,0))</f>
        <v>3</v>
      </c>
      <c r="E339" s="13">
        <v>0</v>
      </c>
      <c r="F339" s="2" t="str">
        <f t="shared" ref="F339:F399" si="22">IFERROR(C339-E339,"")</f>
        <v/>
      </c>
      <c r="G339" s="34" t="str">
        <f>IFERROR(INDEX(BRL!$E:$E,MATCH('IC-Br Energia'!$A339,BRL!$A:$A,0)),"")</f>
        <v/>
      </c>
      <c r="H339" s="2" t="str">
        <f t="shared" ref="H339:H399" si="23">IFERROR(F339-G339,"")</f>
        <v/>
      </c>
    </row>
    <row r="340" spans="1:8" x14ac:dyDescent="0.25">
      <c r="A340" s="1">
        <f t="shared" si="20"/>
        <v>46023</v>
      </c>
      <c r="B340" s="37" t="str">
        <f>IFERROR(INDEX([1]IC_br_energia!$B:$B,MATCH($A340,[1]IC_br_energia!$A:$A,0)),"")</f>
        <v/>
      </c>
      <c r="C340" s="6" t="str">
        <f t="shared" si="21"/>
        <v/>
      </c>
      <c r="D340" s="2">
        <f>INDEX(Meta!B:B,MATCH($A340,Meta!A:A,0))</f>
        <v>3</v>
      </c>
      <c r="E340" s="13">
        <v>0</v>
      </c>
      <c r="F340" s="2" t="str">
        <f t="shared" si="22"/>
        <v/>
      </c>
      <c r="G340" s="34" t="str">
        <f>IFERROR(INDEX(BRL!$E:$E,MATCH('IC-Br Energia'!$A340,BRL!$A:$A,0)),"")</f>
        <v/>
      </c>
      <c r="H340" s="2" t="str">
        <f t="shared" si="23"/>
        <v/>
      </c>
    </row>
    <row r="341" spans="1:8" x14ac:dyDescent="0.25">
      <c r="A341" s="1">
        <f t="shared" si="20"/>
        <v>46054</v>
      </c>
      <c r="B341" s="37" t="str">
        <f>IFERROR(INDEX([1]IC_br_energia!$B:$B,MATCH($A341,[1]IC_br_energia!$A:$A,0)),"")</f>
        <v/>
      </c>
      <c r="C341" s="6" t="str">
        <f t="shared" si="21"/>
        <v/>
      </c>
      <c r="D341" s="2">
        <f>INDEX(Meta!B:B,MATCH($A341,Meta!A:A,0))</f>
        <v>3</v>
      </c>
      <c r="E341" s="13">
        <v>0</v>
      </c>
      <c r="F341" s="2" t="str">
        <f t="shared" si="22"/>
        <v/>
      </c>
      <c r="G341" s="34" t="str">
        <f>IFERROR(INDEX(BRL!$E:$E,MATCH('IC-Br Energia'!$A341,BRL!$A:$A,0)),"")</f>
        <v/>
      </c>
      <c r="H341" s="2" t="str">
        <f t="shared" si="23"/>
        <v/>
      </c>
    </row>
    <row r="342" spans="1:8" x14ac:dyDescent="0.25">
      <c r="A342" s="1">
        <f t="shared" si="20"/>
        <v>46082</v>
      </c>
      <c r="B342" s="37" t="str">
        <f>IFERROR(INDEX([1]IC_br_energia!$B:$B,MATCH($A342,[1]IC_br_energia!$A:$A,0)),"")</f>
        <v/>
      </c>
      <c r="C342" s="6" t="str">
        <f t="shared" si="21"/>
        <v/>
      </c>
      <c r="D342" s="2">
        <f>INDEX(Meta!B:B,MATCH($A342,Meta!A:A,0))</f>
        <v>3</v>
      </c>
      <c r="E342" s="13">
        <v>0</v>
      </c>
      <c r="F342" s="2" t="str">
        <f t="shared" si="22"/>
        <v/>
      </c>
      <c r="G342" s="34" t="str">
        <f>IFERROR(INDEX(BRL!$E:$E,MATCH('IC-Br Energia'!$A342,BRL!$A:$A,0)),"")</f>
        <v/>
      </c>
      <c r="H342" s="2" t="str">
        <f t="shared" si="23"/>
        <v/>
      </c>
    </row>
    <row r="343" spans="1:8" x14ac:dyDescent="0.25">
      <c r="A343" s="1">
        <f t="shared" si="20"/>
        <v>46113</v>
      </c>
      <c r="B343" s="37" t="str">
        <f>IFERROR(INDEX([1]IC_br_energia!$B:$B,MATCH($A343,[1]IC_br_energia!$A:$A,0)),"")</f>
        <v/>
      </c>
      <c r="C343" s="6" t="str">
        <f t="shared" si="21"/>
        <v/>
      </c>
      <c r="D343" s="2">
        <f>INDEX(Meta!B:B,MATCH($A343,Meta!A:A,0))</f>
        <v>3</v>
      </c>
      <c r="E343" s="13">
        <v>0</v>
      </c>
      <c r="F343" s="2" t="str">
        <f t="shared" si="22"/>
        <v/>
      </c>
      <c r="G343" s="34" t="str">
        <f>IFERROR(INDEX(BRL!$E:$E,MATCH('IC-Br Energia'!$A343,BRL!$A:$A,0)),"")</f>
        <v/>
      </c>
      <c r="H343" s="2" t="str">
        <f t="shared" si="23"/>
        <v/>
      </c>
    </row>
    <row r="344" spans="1:8" x14ac:dyDescent="0.25">
      <c r="A344" s="1">
        <f t="shared" si="20"/>
        <v>46143</v>
      </c>
      <c r="B344" s="37" t="str">
        <f>IFERROR(INDEX([1]IC_br_energia!$B:$B,MATCH($A344,[1]IC_br_energia!$A:$A,0)),"")</f>
        <v/>
      </c>
      <c r="C344" s="6" t="str">
        <f t="shared" si="21"/>
        <v/>
      </c>
      <c r="D344" s="2">
        <f>INDEX(Meta!B:B,MATCH($A344,Meta!A:A,0))</f>
        <v>3</v>
      </c>
      <c r="E344" s="13">
        <v>0</v>
      </c>
      <c r="F344" s="2" t="str">
        <f t="shared" si="22"/>
        <v/>
      </c>
      <c r="G344" s="34" t="str">
        <f>IFERROR(INDEX(BRL!$E:$E,MATCH('IC-Br Energia'!$A344,BRL!$A:$A,0)),"")</f>
        <v/>
      </c>
      <c r="H344" s="2" t="str">
        <f t="shared" si="23"/>
        <v/>
      </c>
    </row>
    <row r="345" spans="1:8" x14ac:dyDescent="0.25">
      <c r="A345" s="1">
        <f t="shared" si="20"/>
        <v>46174</v>
      </c>
      <c r="B345" s="37" t="str">
        <f>IFERROR(INDEX([1]IC_br_energia!$B:$B,MATCH($A345,[1]IC_br_energia!$A:$A,0)),"")</f>
        <v/>
      </c>
      <c r="C345" s="6" t="str">
        <f t="shared" si="21"/>
        <v/>
      </c>
      <c r="D345" s="2">
        <f>INDEX(Meta!B:B,MATCH($A345,Meta!A:A,0))</f>
        <v>3</v>
      </c>
      <c r="E345" s="13">
        <v>0</v>
      </c>
      <c r="F345" s="2" t="str">
        <f t="shared" si="22"/>
        <v/>
      </c>
      <c r="G345" s="34" t="str">
        <f>IFERROR(INDEX(BRL!$E:$E,MATCH('IC-Br Energia'!$A345,BRL!$A:$A,0)),"")</f>
        <v/>
      </c>
      <c r="H345" s="2" t="str">
        <f t="shared" si="23"/>
        <v/>
      </c>
    </row>
    <row r="346" spans="1:8" x14ac:dyDescent="0.25">
      <c r="A346" s="1">
        <f t="shared" si="20"/>
        <v>46204</v>
      </c>
      <c r="B346" s="37" t="str">
        <f>IFERROR(INDEX([1]IC_br_energia!$B:$B,MATCH($A346,[1]IC_br_energia!$A:$A,0)),"")</f>
        <v/>
      </c>
      <c r="C346" s="6" t="str">
        <f t="shared" si="21"/>
        <v/>
      </c>
      <c r="D346" s="2">
        <f>INDEX(Meta!B:B,MATCH($A346,Meta!A:A,0))</f>
        <v>3</v>
      </c>
      <c r="E346" s="13">
        <v>0</v>
      </c>
      <c r="F346" s="2" t="str">
        <f t="shared" si="22"/>
        <v/>
      </c>
      <c r="G346" s="34" t="str">
        <f>IFERROR(INDEX(BRL!$E:$E,MATCH('IC-Br Energia'!$A346,BRL!$A:$A,0)),"")</f>
        <v/>
      </c>
      <c r="H346" s="2" t="str">
        <f t="shared" si="23"/>
        <v/>
      </c>
    </row>
    <row r="347" spans="1:8" x14ac:dyDescent="0.25">
      <c r="A347" s="1">
        <f t="shared" si="20"/>
        <v>46235</v>
      </c>
      <c r="B347" s="37" t="str">
        <f>IFERROR(INDEX([1]IC_br_energia!$B:$B,MATCH($A347,[1]IC_br_energia!$A:$A,0)),"")</f>
        <v/>
      </c>
      <c r="C347" s="6" t="str">
        <f t="shared" si="21"/>
        <v/>
      </c>
      <c r="D347" s="2">
        <f>INDEX(Meta!B:B,MATCH($A347,Meta!A:A,0))</f>
        <v>3</v>
      </c>
      <c r="E347" s="13">
        <v>0</v>
      </c>
      <c r="F347" s="2" t="str">
        <f t="shared" si="22"/>
        <v/>
      </c>
      <c r="G347" s="34" t="str">
        <f>IFERROR(INDEX(BRL!$E:$E,MATCH('IC-Br Energia'!$A347,BRL!$A:$A,0)),"")</f>
        <v/>
      </c>
      <c r="H347" s="2" t="str">
        <f t="shared" si="23"/>
        <v/>
      </c>
    </row>
    <row r="348" spans="1:8" x14ac:dyDescent="0.25">
      <c r="A348" s="1">
        <f t="shared" si="20"/>
        <v>46266</v>
      </c>
      <c r="B348" s="37" t="str">
        <f>IFERROR(INDEX([1]IC_br_energia!$B:$B,MATCH($A348,[1]IC_br_energia!$A:$A,0)),"")</f>
        <v/>
      </c>
      <c r="C348" s="6" t="str">
        <f t="shared" si="21"/>
        <v/>
      </c>
      <c r="D348" s="2">
        <f>INDEX(Meta!B:B,MATCH($A348,Meta!A:A,0))</f>
        <v>3</v>
      </c>
      <c r="E348" s="13">
        <v>0</v>
      </c>
      <c r="F348" s="2" t="str">
        <f t="shared" si="22"/>
        <v/>
      </c>
      <c r="G348" s="34" t="str">
        <f>IFERROR(INDEX(BRL!$E:$E,MATCH('IC-Br Energia'!$A348,BRL!$A:$A,0)),"")</f>
        <v/>
      </c>
      <c r="H348" s="2" t="str">
        <f t="shared" si="23"/>
        <v/>
      </c>
    </row>
    <row r="349" spans="1:8" x14ac:dyDescent="0.25">
      <c r="A349" s="1">
        <f t="shared" si="20"/>
        <v>46296</v>
      </c>
      <c r="B349" s="37" t="str">
        <f>IFERROR(INDEX([1]IC_br_energia!$B:$B,MATCH($A349,[1]IC_br_energia!$A:$A,0)),"")</f>
        <v/>
      </c>
      <c r="C349" s="6" t="str">
        <f t="shared" si="21"/>
        <v/>
      </c>
      <c r="D349" s="2">
        <f>INDEX(Meta!B:B,MATCH($A349,Meta!A:A,0))</f>
        <v>3</v>
      </c>
      <c r="E349" s="13">
        <v>0</v>
      </c>
      <c r="F349" s="2" t="str">
        <f t="shared" si="22"/>
        <v/>
      </c>
      <c r="G349" s="34" t="str">
        <f>IFERROR(INDEX(BRL!$E:$E,MATCH('IC-Br Energia'!$A349,BRL!$A:$A,0)),"")</f>
        <v/>
      </c>
      <c r="H349" s="2" t="str">
        <f t="shared" si="23"/>
        <v/>
      </c>
    </row>
    <row r="350" spans="1:8" x14ac:dyDescent="0.25">
      <c r="A350" s="1">
        <f t="shared" si="20"/>
        <v>46327</v>
      </c>
      <c r="B350" s="37" t="str">
        <f>IFERROR(INDEX([1]IC_br_energia!$B:$B,MATCH($A350,[1]IC_br_energia!$A:$A,0)),"")</f>
        <v/>
      </c>
      <c r="C350" s="6" t="str">
        <f t="shared" si="21"/>
        <v/>
      </c>
      <c r="D350" s="2">
        <f>INDEX(Meta!B:B,MATCH($A350,Meta!A:A,0))</f>
        <v>3</v>
      </c>
      <c r="E350" s="13">
        <v>0</v>
      </c>
      <c r="F350" s="2" t="str">
        <f t="shared" si="22"/>
        <v/>
      </c>
      <c r="G350" s="34" t="str">
        <f>IFERROR(INDEX(BRL!$E:$E,MATCH('IC-Br Energia'!$A350,BRL!$A:$A,0)),"")</f>
        <v/>
      </c>
      <c r="H350" s="2" t="str">
        <f t="shared" si="23"/>
        <v/>
      </c>
    </row>
    <row r="351" spans="1:8" x14ac:dyDescent="0.25">
      <c r="A351" s="1">
        <f t="shared" si="20"/>
        <v>46357</v>
      </c>
      <c r="B351" s="37" t="str">
        <f>IFERROR(INDEX([1]IC_br_energia!$B:$B,MATCH($A351,[1]IC_br_energia!$A:$A,0)),"")</f>
        <v/>
      </c>
      <c r="C351" s="6" t="str">
        <f t="shared" si="21"/>
        <v/>
      </c>
      <c r="D351" s="2">
        <f>INDEX(Meta!B:B,MATCH($A351,Meta!A:A,0))</f>
        <v>3</v>
      </c>
      <c r="E351" s="13">
        <v>0</v>
      </c>
      <c r="F351" s="2" t="str">
        <f t="shared" si="22"/>
        <v/>
      </c>
      <c r="G351" s="34" t="str">
        <f>IFERROR(INDEX(BRL!$E:$E,MATCH('IC-Br Energia'!$A351,BRL!$A:$A,0)),"")</f>
        <v/>
      </c>
      <c r="H351" s="2" t="str">
        <f t="shared" si="23"/>
        <v/>
      </c>
    </row>
    <row r="352" spans="1:8" x14ac:dyDescent="0.25">
      <c r="A352" s="1">
        <f t="shared" si="20"/>
        <v>46388</v>
      </c>
      <c r="B352" s="37" t="str">
        <f>IFERROR(INDEX([1]IC_br_energia!$B:$B,MATCH($A352,[1]IC_br_energia!$A:$A,0)),"")</f>
        <v/>
      </c>
      <c r="C352" s="6" t="str">
        <f t="shared" si="21"/>
        <v/>
      </c>
      <c r="D352" s="2">
        <f>INDEX(Meta!B:B,MATCH($A352,Meta!A:A,0))</f>
        <v>3</v>
      </c>
      <c r="E352" s="13">
        <v>0</v>
      </c>
      <c r="F352" s="2" t="str">
        <f t="shared" si="22"/>
        <v/>
      </c>
      <c r="G352" s="34" t="str">
        <f>IFERROR(INDEX(BRL!$E:$E,MATCH('IC-Br Energia'!$A352,BRL!$A:$A,0)),"")</f>
        <v/>
      </c>
      <c r="H352" s="2" t="str">
        <f t="shared" si="23"/>
        <v/>
      </c>
    </row>
    <row r="353" spans="1:8" x14ac:dyDescent="0.25">
      <c r="A353" s="1">
        <f t="shared" si="20"/>
        <v>46419</v>
      </c>
      <c r="B353" s="37" t="str">
        <f>IFERROR(INDEX([1]IC_br_energia!$B:$B,MATCH($A353,[1]IC_br_energia!$A:$A,0)),"")</f>
        <v/>
      </c>
      <c r="C353" s="6" t="str">
        <f t="shared" si="21"/>
        <v/>
      </c>
      <c r="D353" s="2">
        <f>INDEX(Meta!B:B,MATCH($A353,Meta!A:A,0))</f>
        <v>3</v>
      </c>
      <c r="E353" s="13">
        <v>0</v>
      </c>
      <c r="F353" s="2" t="str">
        <f t="shared" si="22"/>
        <v/>
      </c>
      <c r="G353" s="34" t="str">
        <f>IFERROR(INDEX(BRL!$E:$E,MATCH('IC-Br Energia'!$A353,BRL!$A:$A,0)),"")</f>
        <v/>
      </c>
      <c r="H353" s="2" t="str">
        <f t="shared" si="23"/>
        <v/>
      </c>
    </row>
    <row r="354" spans="1:8" x14ac:dyDescent="0.25">
      <c r="A354" s="1">
        <f t="shared" si="20"/>
        <v>46447</v>
      </c>
      <c r="B354" s="37" t="str">
        <f>IFERROR(INDEX([1]IC_br_energia!$B:$B,MATCH($A354,[1]IC_br_energia!$A:$A,0)),"")</f>
        <v/>
      </c>
      <c r="C354" s="6" t="str">
        <f t="shared" si="21"/>
        <v/>
      </c>
      <c r="D354" s="2">
        <f>INDEX(Meta!B:B,MATCH($A354,Meta!A:A,0))</f>
        <v>3</v>
      </c>
      <c r="E354" s="13">
        <v>0</v>
      </c>
      <c r="F354" s="2" t="str">
        <f t="shared" si="22"/>
        <v/>
      </c>
      <c r="G354" s="34" t="str">
        <f>IFERROR(INDEX(BRL!$E:$E,MATCH('IC-Br Energia'!$A354,BRL!$A:$A,0)),"")</f>
        <v/>
      </c>
      <c r="H354" s="2" t="str">
        <f t="shared" si="23"/>
        <v/>
      </c>
    </row>
    <row r="355" spans="1:8" x14ac:dyDescent="0.25">
      <c r="A355" s="1">
        <f t="shared" si="20"/>
        <v>46478</v>
      </c>
      <c r="B355" s="37" t="str">
        <f>IFERROR(INDEX([1]IC_br_energia!$B:$B,MATCH($A355,[1]IC_br_energia!$A:$A,0)),"")</f>
        <v/>
      </c>
      <c r="C355" s="6" t="str">
        <f t="shared" si="21"/>
        <v/>
      </c>
      <c r="D355" s="2">
        <f>INDEX(Meta!B:B,MATCH($A355,Meta!A:A,0))</f>
        <v>3</v>
      </c>
      <c r="E355" s="13">
        <v>0</v>
      </c>
      <c r="F355" s="2" t="str">
        <f t="shared" si="22"/>
        <v/>
      </c>
      <c r="G355" s="34" t="str">
        <f>IFERROR(INDEX(BRL!$E:$E,MATCH('IC-Br Energia'!$A355,BRL!$A:$A,0)),"")</f>
        <v/>
      </c>
      <c r="H355" s="2" t="str">
        <f t="shared" si="23"/>
        <v/>
      </c>
    </row>
    <row r="356" spans="1:8" x14ac:dyDescent="0.25">
      <c r="A356" s="1">
        <f t="shared" si="20"/>
        <v>46508</v>
      </c>
      <c r="B356" s="37" t="str">
        <f>IFERROR(INDEX([1]IC_br_energia!$B:$B,MATCH($A356,[1]IC_br_energia!$A:$A,0)),"")</f>
        <v/>
      </c>
      <c r="C356" s="6" t="str">
        <f t="shared" si="21"/>
        <v/>
      </c>
      <c r="D356" s="2">
        <f>INDEX(Meta!B:B,MATCH($A356,Meta!A:A,0))</f>
        <v>3</v>
      </c>
      <c r="E356" s="13">
        <v>0</v>
      </c>
      <c r="F356" s="2" t="str">
        <f t="shared" si="22"/>
        <v/>
      </c>
      <c r="G356" s="34" t="str">
        <f>IFERROR(INDEX(BRL!$E:$E,MATCH('IC-Br Energia'!$A356,BRL!$A:$A,0)),"")</f>
        <v/>
      </c>
      <c r="H356" s="2" t="str">
        <f t="shared" si="23"/>
        <v/>
      </c>
    </row>
    <row r="357" spans="1:8" x14ac:dyDescent="0.25">
      <c r="A357" s="1">
        <f t="shared" si="20"/>
        <v>46539</v>
      </c>
      <c r="B357" s="37" t="str">
        <f>IFERROR(INDEX([1]IC_br_energia!$B:$B,MATCH($A357,[1]IC_br_energia!$A:$A,0)),"")</f>
        <v/>
      </c>
      <c r="C357" s="6" t="str">
        <f t="shared" si="21"/>
        <v/>
      </c>
      <c r="D357" s="2">
        <f>INDEX(Meta!B:B,MATCH($A357,Meta!A:A,0))</f>
        <v>3</v>
      </c>
      <c r="E357" s="13">
        <v>0</v>
      </c>
      <c r="F357" s="2" t="str">
        <f t="shared" si="22"/>
        <v/>
      </c>
      <c r="G357" s="34" t="str">
        <f>IFERROR(INDEX(BRL!$E:$E,MATCH('IC-Br Energia'!$A357,BRL!$A:$A,0)),"")</f>
        <v/>
      </c>
      <c r="H357" s="2" t="str">
        <f t="shared" si="23"/>
        <v/>
      </c>
    </row>
    <row r="358" spans="1:8" x14ac:dyDescent="0.25">
      <c r="A358" s="1">
        <f t="shared" si="20"/>
        <v>46569</v>
      </c>
      <c r="B358" s="37" t="str">
        <f>IFERROR(INDEX([1]IC_br_energia!$B:$B,MATCH($A358,[1]IC_br_energia!$A:$A,0)),"")</f>
        <v/>
      </c>
      <c r="C358" s="6" t="str">
        <f t="shared" si="21"/>
        <v/>
      </c>
      <c r="D358" s="2">
        <f>INDEX(Meta!B:B,MATCH($A358,Meta!A:A,0))</f>
        <v>3</v>
      </c>
      <c r="E358" s="13">
        <v>0</v>
      </c>
      <c r="F358" s="2" t="str">
        <f t="shared" si="22"/>
        <v/>
      </c>
      <c r="G358" s="34" t="str">
        <f>IFERROR(INDEX(BRL!$E:$E,MATCH('IC-Br Energia'!$A358,BRL!$A:$A,0)),"")</f>
        <v/>
      </c>
      <c r="H358" s="2" t="str">
        <f t="shared" si="23"/>
        <v/>
      </c>
    </row>
    <row r="359" spans="1:8" x14ac:dyDescent="0.25">
      <c r="A359" s="1">
        <f t="shared" si="20"/>
        <v>46600</v>
      </c>
      <c r="B359" s="37" t="str">
        <f>IFERROR(INDEX([1]IC_br_energia!$B:$B,MATCH($A359,[1]IC_br_energia!$A:$A,0)),"")</f>
        <v/>
      </c>
      <c r="C359" s="6" t="str">
        <f t="shared" si="21"/>
        <v/>
      </c>
      <c r="D359" s="2">
        <f>INDEX(Meta!B:B,MATCH($A359,Meta!A:A,0))</f>
        <v>3</v>
      </c>
      <c r="E359" s="13">
        <v>0</v>
      </c>
      <c r="F359" s="2" t="str">
        <f t="shared" si="22"/>
        <v/>
      </c>
      <c r="G359" s="34" t="str">
        <f>IFERROR(INDEX(BRL!$E:$E,MATCH('IC-Br Energia'!$A359,BRL!$A:$A,0)),"")</f>
        <v/>
      </c>
      <c r="H359" s="2" t="str">
        <f t="shared" si="23"/>
        <v/>
      </c>
    </row>
    <row r="360" spans="1:8" x14ac:dyDescent="0.25">
      <c r="A360" s="1">
        <f t="shared" si="20"/>
        <v>46631</v>
      </c>
      <c r="B360" s="37" t="str">
        <f>IFERROR(INDEX([1]IC_br_energia!$B:$B,MATCH($A360,[1]IC_br_energia!$A:$A,0)),"")</f>
        <v/>
      </c>
      <c r="C360" s="6" t="str">
        <f t="shared" si="21"/>
        <v/>
      </c>
      <c r="D360" s="2">
        <f>INDEX(Meta!B:B,MATCH($A360,Meta!A:A,0))</f>
        <v>3</v>
      </c>
      <c r="E360" s="13">
        <v>0</v>
      </c>
      <c r="F360" s="2" t="str">
        <f t="shared" si="22"/>
        <v/>
      </c>
      <c r="G360" s="34" t="str">
        <f>IFERROR(INDEX(BRL!$E:$E,MATCH('IC-Br Energia'!$A360,BRL!$A:$A,0)),"")</f>
        <v/>
      </c>
      <c r="H360" s="2" t="str">
        <f t="shared" si="23"/>
        <v/>
      </c>
    </row>
    <row r="361" spans="1:8" x14ac:dyDescent="0.25">
      <c r="A361" s="1">
        <f t="shared" si="20"/>
        <v>46661</v>
      </c>
      <c r="B361" s="37" t="str">
        <f>IFERROR(INDEX([1]IC_br_energia!$B:$B,MATCH($A361,[1]IC_br_energia!$A:$A,0)),"")</f>
        <v/>
      </c>
      <c r="C361" s="6" t="str">
        <f t="shared" si="21"/>
        <v/>
      </c>
      <c r="D361" s="2">
        <f>INDEX(Meta!B:B,MATCH($A361,Meta!A:A,0))</f>
        <v>3</v>
      </c>
      <c r="E361" s="13">
        <v>0</v>
      </c>
      <c r="F361" s="2" t="str">
        <f t="shared" si="22"/>
        <v/>
      </c>
      <c r="G361" s="34" t="str">
        <f>IFERROR(INDEX(BRL!$E:$E,MATCH('IC-Br Energia'!$A361,BRL!$A:$A,0)),"")</f>
        <v/>
      </c>
      <c r="H361" s="2" t="str">
        <f t="shared" si="23"/>
        <v/>
      </c>
    </row>
    <row r="362" spans="1:8" x14ac:dyDescent="0.25">
      <c r="A362" s="1">
        <f t="shared" si="20"/>
        <v>46692</v>
      </c>
      <c r="B362" s="37" t="str">
        <f>IFERROR(INDEX([1]IC_br_energia!$B:$B,MATCH($A362,[1]IC_br_energia!$A:$A,0)),"")</f>
        <v/>
      </c>
      <c r="C362" s="6" t="str">
        <f t="shared" si="21"/>
        <v/>
      </c>
      <c r="D362" s="2">
        <f>INDEX(Meta!B:B,MATCH($A362,Meta!A:A,0))</f>
        <v>3</v>
      </c>
      <c r="E362" s="13">
        <v>0</v>
      </c>
      <c r="F362" s="2" t="str">
        <f t="shared" si="22"/>
        <v/>
      </c>
      <c r="G362" s="34" t="str">
        <f>IFERROR(INDEX(BRL!$E:$E,MATCH('IC-Br Energia'!$A362,BRL!$A:$A,0)),"")</f>
        <v/>
      </c>
      <c r="H362" s="2" t="str">
        <f t="shared" si="23"/>
        <v/>
      </c>
    </row>
    <row r="363" spans="1:8" x14ac:dyDescent="0.25">
      <c r="A363" s="1">
        <f t="shared" si="20"/>
        <v>46722</v>
      </c>
      <c r="B363" s="37" t="str">
        <f>IFERROR(INDEX([1]IC_br_energia!$B:$B,MATCH($A363,[1]IC_br_energia!$A:$A,0)),"")</f>
        <v/>
      </c>
      <c r="C363" s="6" t="str">
        <f t="shared" si="21"/>
        <v/>
      </c>
      <c r="D363" s="2">
        <f>INDEX(Meta!B:B,MATCH($A363,Meta!A:A,0))</f>
        <v>3</v>
      </c>
      <c r="E363" s="13">
        <v>0</v>
      </c>
      <c r="F363" s="2" t="str">
        <f t="shared" si="22"/>
        <v/>
      </c>
      <c r="G363" s="34" t="str">
        <f>IFERROR(INDEX(BRL!$E:$E,MATCH('IC-Br Energia'!$A363,BRL!$A:$A,0)),"")</f>
        <v/>
      </c>
      <c r="H363" s="2" t="str">
        <f t="shared" si="23"/>
        <v/>
      </c>
    </row>
    <row r="364" spans="1:8" x14ac:dyDescent="0.25">
      <c r="A364" s="1">
        <f t="shared" si="20"/>
        <v>46753</v>
      </c>
      <c r="B364" s="37" t="str">
        <f>IFERROR(INDEX([1]IC_br_energia!$B:$B,MATCH($A364,[1]IC_br_energia!$A:$A,0)),"")</f>
        <v/>
      </c>
      <c r="C364" s="6" t="str">
        <f t="shared" si="21"/>
        <v/>
      </c>
      <c r="D364" s="2">
        <f>INDEX(Meta!B:B,MATCH($A364,Meta!A:A,0))</f>
        <v>3</v>
      </c>
      <c r="E364" s="13">
        <v>0</v>
      </c>
      <c r="F364" s="2" t="str">
        <f t="shared" si="22"/>
        <v/>
      </c>
      <c r="G364" s="34" t="str">
        <f>IFERROR(INDEX(BRL!$E:$E,MATCH('IC-Br Energia'!$A364,BRL!$A:$A,0)),"")</f>
        <v/>
      </c>
      <c r="H364" s="2" t="str">
        <f t="shared" si="23"/>
        <v/>
      </c>
    </row>
    <row r="365" spans="1:8" x14ac:dyDescent="0.25">
      <c r="A365" s="1">
        <f t="shared" si="20"/>
        <v>46784</v>
      </c>
      <c r="B365" s="37" t="str">
        <f>IFERROR(INDEX([1]IC_br_energia!$B:$B,MATCH($A365,[1]IC_br_energia!$A:$A,0)),"")</f>
        <v/>
      </c>
      <c r="C365" s="6" t="str">
        <f t="shared" si="21"/>
        <v/>
      </c>
      <c r="D365" s="2">
        <f>INDEX(Meta!B:B,MATCH($A365,Meta!A:A,0))</f>
        <v>3</v>
      </c>
      <c r="E365" s="13">
        <v>0</v>
      </c>
      <c r="F365" s="2" t="str">
        <f t="shared" si="22"/>
        <v/>
      </c>
      <c r="G365" s="34" t="str">
        <f>IFERROR(INDEX(BRL!$E:$E,MATCH('IC-Br Energia'!$A365,BRL!$A:$A,0)),"")</f>
        <v/>
      </c>
      <c r="H365" s="2" t="str">
        <f t="shared" si="23"/>
        <v/>
      </c>
    </row>
    <row r="366" spans="1:8" x14ac:dyDescent="0.25">
      <c r="A366" s="1">
        <f t="shared" si="20"/>
        <v>46813</v>
      </c>
      <c r="B366" s="37" t="str">
        <f>IFERROR(INDEX([1]IC_br_energia!$B:$B,MATCH($A366,[1]IC_br_energia!$A:$A,0)),"")</f>
        <v/>
      </c>
      <c r="C366" s="6" t="str">
        <f t="shared" si="21"/>
        <v/>
      </c>
      <c r="D366" s="2">
        <f>INDEX(Meta!B:B,MATCH($A366,Meta!A:A,0))</f>
        <v>3</v>
      </c>
      <c r="E366" s="13">
        <v>0</v>
      </c>
      <c r="F366" s="2" t="str">
        <f t="shared" si="22"/>
        <v/>
      </c>
      <c r="G366" s="34" t="str">
        <f>IFERROR(INDEX(BRL!$E:$E,MATCH('IC-Br Energia'!$A366,BRL!$A:$A,0)),"")</f>
        <v/>
      </c>
      <c r="H366" s="2" t="str">
        <f t="shared" si="23"/>
        <v/>
      </c>
    </row>
    <row r="367" spans="1:8" x14ac:dyDescent="0.25">
      <c r="A367" s="1">
        <f t="shared" si="20"/>
        <v>46844</v>
      </c>
      <c r="B367" s="37" t="str">
        <f>IFERROR(INDEX([1]IC_br_energia!$B:$B,MATCH($A367,[1]IC_br_energia!$A:$A,0)),"")</f>
        <v/>
      </c>
      <c r="C367" s="6" t="str">
        <f t="shared" si="21"/>
        <v/>
      </c>
      <c r="D367" s="2">
        <f>INDEX(Meta!B:B,MATCH($A367,Meta!A:A,0))</f>
        <v>3</v>
      </c>
      <c r="E367" s="13">
        <v>0</v>
      </c>
      <c r="F367" s="2" t="str">
        <f t="shared" si="22"/>
        <v/>
      </c>
      <c r="G367" s="34" t="str">
        <f>IFERROR(INDEX(BRL!$E:$E,MATCH('IC-Br Energia'!$A367,BRL!$A:$A,0)),"")</f>
        <v/>
      </c>
      <c r="H367" s="2" t="str">
        <f t="shared" si="23"/>
        <v/>
      </c>
    </row>
    <row r="368" spans="1:8" x14ac:dyDescent="0.25">
      <c r="A368" s="1">
        <f t="shared" si="20"/>
        <v>46874</v>
      </c>
      <c r="B368" s="37" t="str">
        <f>IFERROR(INDEX([1]IC_br_energia!$B:$B,MATCH($A368,[1]IC_br_energia!$A:$A,0)),"")</f>
        <v/>
      </c>
      <c r="C368" s="6" t="str">
        <f t="shared" si="21"/>
        <v/>
      </c>
      <c r="D368" s="2">
        <f>INDEX(Meta!B:B,MATCH($A368,Meta!A:A,0))</f>
        <v>3</v>
      </c>
      <c r="E368" s="13">
        <v>0</v>
      </c>
      <c r="F368" s="2" t="str">
        <f t="shared" si="22"/>
        <v/>
      </c>
      <c r="G368" s="34" t="str">
        <f>IFERROR(INDEX(BRL!$E:$E,MATCH('IC-Br Energia'!$A368,BRL!$A:$A,0)),"")</f>
        <v/>
      </c>
      <c r="H368" s="2" t="str">
        <f t="shared" si="23"/>
        <v/>
      </c>
    </row>
    <row r="369" spans="1:8" x14ac:dyDescent="0.25">
      <c r="A369" s="1">
        <f t="shared" si="20"/>
        <v>46905</v>
      </c>
      <c r="B369" s="37" t="str">
        <f>IFERROR(INDEX([1]IC_br_energia!$B:$B,MATCH($A369,[1]IC_br_energia!$A:$A,0)),"")</f>
        <v/>
      </c>
      <c r="C369" s="6" t="str">
        <f t="shared" si="21"/>
        <v/>
      </c>
      <c r="D369" s="2">
        <f>INDEX(Meta!B:B,MATCH($A369,Meta!A:A,0))</f>
        <v>3</v>
      </c>
      <c r="E369" s="13">
        <v>0</v>
      </c>
      <c r="F369" s="2" t="str">
        <f t="shared" si="22"/>
        <v/>
      </c>
      <c r="G369" s="34" t="str">
        <f>IFERROR(INDEX(BRL!$E:$E,MATCH('IC-Br Energia'!$A369,BRL!$A:$A,0)),"")</f>
        <v/>
      </c>
      <c r="H369" s="2" t="str">
        <f t="shared" si="23"/>
        <v/>
      </c>
    </row>
    <row r="370" spans="1:8" x14ac:dyDescent="0.25">
      <c r="A370" s="1">
        <f t="shared" si="20"/>
        <v>46935</v>
      </c>
      <c r="B370" s="37" t="str">
        <f>IFERROR(INDEX([1]IC_br_energia!$B:$B,MATCH($A370,[1]IC_br_energia!$A:$A,0)),"")</f>
        <v/>
      </c>
      <c r="C370" s="6" t="str">
        <f t="shared" si="21"/>
        <v/>
      </c>
      <c r="D370" s="2">
        <f>INDEX(Meta!B:B,MATCH($A370,Meta!A:A,0))</f>
        <v>3</v>
      </c>
      <c r="E370" s="13">
        <v>0</v>
      </c>
      <c r="F370" s="2" t="str">
        <f t="shared" si="22"/>
        <v/>
      </c>
      <c r="G370" s="34" t="str">
        <f>IFERROR(INDEX(BRL!$E:$E,MATCH('IC-Br Energia'!$A370,BRL!$A:$A,0)),"")</f>
        <v/>
      </c>
      <c r="H370" s="2" t="str">
        <f t="shared" si="23"/>
        <v/>
      </c>
    </row>
    <row r="371" spans="1:8" x14ac:dyDescent="0.25">
      <c r="A371" s="1">
        <f t="shared" si="20"/>
        <v>46966</v>
      </c>
      <c r="B371" s="37" t="str">
        <f>IFERROR(INDEX([1]IC_br_energia!$B:$B,MATCH($A371,[1]IC_br_energia!$A:$A,0)),"")</f>
        <v/>
      </c>
      <c r="C371" s="6" t="str">
        <f t="shared" si="21"/>
        <v/>
      </c>
      <c r="D371" s="2">
        <f>INDEX(Meta!B:B,MATCH($A371,Meta!A:A,0))</f>
        <v>3</v>
      </c>
      <c r="E371" s="13">
        <v>0</v>
      </c>
      <c r="F371" s="2" t="str">
        <f t="shared" si="22"/>
        <v/>
      </c>
      <c r="G371" s="34" t="str">
        <f>IFERROR(INDEX(BRL!$E:$E,MATCH('IC-Br Energia'!$A371,BRL!$A:$A,0)),"")</f>
        <v/>
      </c>
      <c r="H371" s="2" t="str">
        <f t="shared" si="23"/>
        <v/>
      </c>
    </row>
    <row r="372" spans="1:8" x14ac:dyDescent="0.25">
      <c r="A372" s="1">
        <f t="shared" si="20"/>
        <v>46997</v>
      </c>
      <c r="B372" s="37" t="str">
        <f>IFERROR(INDEX([1]IC_br_energia!$B:$B,MATCH($A372,[1]IC_br_energia!$A:$A,0)),"")</f>
        <v/>
      </c>
      <c r="C372" s="6" t="str">
        <f t="shared" si="21"/>
        <v/>
      </c>
      <c r="D372" s="2">
        <f>INDEX(Meta!B:B,MATCH($A372,Meta!A:A,0))</f>
        <v>3</v>
      </c>
      <c r="E372" s="13">
        <v>0</v>
      </c>
      <c r="F372" s="2" t="str">
        <f t="shared" si="22"/>
        <v/>
      </c>
      <c r="G372" s="34" t="str">
        <f>IFERROR(INDEX(BRL!$E:$E,MATCH('IC-Br Energia'!$A372,BRL!$A:$A,0)),"")</f>
        <v/>
      </c>
      <c r="H372" s="2" t="str">
        <f t="shared" si="23"/>
        <v/>
      </c>
    </row>
    <row r="373" spans="1:8" x14ac:dyDescent="0.25">
      <c r="A373" s="1">
        <f t="shared" si="20"/>
        <v>47027</v>
      </c>
      <c r="B373" s="37" t="str">
        <f>IFERROR(INDEX([1]IC_br_energia!$B:$B,MATCH($A373,[1]IC_br_energia!$A:$A,0)),"")</f>
        <v/>
      </c>
      <c r="C373" s="6" t="str">
        <f t="shared" si="21"/>
        <v/>
      </c>
      <c r="D373" s="2">
        <f>INDEX(Meta!B:B,MATCH($A373,Meta!A:A,0))</f>
        <v>3</v>
      </c>
      <c r="E373" s="13">
        <v>0</v>
      </c>
      <c r="F373" s="2" t="str">
        <f t="shared" si="22"/>
        <v/>
      </c>
      <c r="G373" s="34" t="str">
        <f>IFERROR(INDEX(BRL!$E:$E,MATCH('IC-Br Energia'!$A373,BRL!$A:$A,0)),"")</f>
        <v/>
      </c>
      <c r="H373" s="2" t="str">
        <f t="shared" si="23"/>
        <v/>
      </c>
    </row>
    <row r="374" spans="1:8" x14ac:dyDescent="0.25">
      <c r="A374" s="1">
        <f t="shared" si="20"/>
        <v>47058</v>
      </c>
      <c r="B374" s="37" t="str">
        <f>IFERROR(INDEX([1]IC_br_energia!$B:$B,MATCH($A374,[1]IC_br_energia!$A:$A,0)),"")</f>
        <v/>
      </c>
      <c r="C374" s="6" t="str">
        <f t="shared" si="21"/>
        <v/>
      </c>
      <c r="D374" s="2">
        <f>INDEX(Meta!B:B,MATCH($A374,Meta!A:A,0))</f>
        <v>3</v>
      </c>
      <c r="E374" s="13">
        <v>0</v>
      </c>
      <c r="F374" s="2" t="str">
        <f t="shared" si="22"/>
        <v/>
      </c>
      <c r="G374" s="34" t="str">
        <f>IFERROR(INDEX(BRL!$E:$E,MATCH('IC-Br Energia'!$A374,BRL!$A:$A,0)),"")</f>
        <v/>
      </c>
      <c r="H374" s="2" t="str">
        <f t="shared" si="23"/>
        <v/>
      </c>
    </row>
    <row r="375" spans="1:8" x14ac:dyDescent="0.25">
      <c r="A375" s="1">
        <f t="shared" si="20"/>
        <v>47088</v>
      </c>
      <c r="B375" s="37" t="str">
        <f>IFERROR(INDEX([1]IC_br_energia!$B:$B,MATCH($A375,[1]IC_br_energia!$A:$A,0)),"")</f>
        <v/>
      </c>
      <c r="C375" s="6" t="str">
        <f t="shared" si="21"/>
        <v/>
      </c>
      <c r="D375" s="2">
        <f>INDEX(Meta!B:B,MATCH($A375,Meta!A:A,0))</f>
        <v>3</v>
      </c>
      <c r="E375" s="13">
        <v>0</v>
      </c>
      <c r="F375" s="2" t="str">
        <f t="shared" si="22"/>
        <v/>
      </c>
      <c r="G375" s="34" t="str">
        <f>IFERROR(INDEX(BRL!$E:$E,MATCH('IC-Br Energia'!$A375,BRL!$A:$A,0)),"")</f>
        <v/>
      </c>
      <c r="H375" s="2" t="str">
        <f t="shared" si="23"/>
        <v/>
      </c>
    </row>
    <row r="376" spans="1:8" x14ac:dyDescent="0.25">
      <c r="A376" s="1">
        <f t="shared" si="20"/>
        <v>47119</v>
      </c>
      <c r="B376" s="37" t="str">
        <f>IFERROR(INDEX([1]IC_br_energia!$B:$B,MATCH($A376,[1]IC_br_energia!$A:$A,0)),"")</f>
        <v/>
      </c>
      <c r="C376" s="6" t="str">
        <f t="shared" si="21"/>
        <v/>
      </c>
      <c r="D376" s="2">
        <f>INDEX(Meta!B:B,MATCH($A376,Meta!A:A,0))</f>
        <v>3</v>
      </c>
      <c r="E376" s="13">
        <v>0</v>
      </c>
      <c r="F376" s="2" t="str">
        <f t="shared" si="22"/>
        <v/>
      </c>
      <c r="G376" s="34" t="str">
        <f>IFERROR(INDEX(BRL!$E:$E,MATCH('IC-Br Energia'!$A376,BRL!$A:$A,0)),"")</f>
        <v/>
      </c>
      <c r="H376" s="2" t="str">
        <f t="shared" si="23"/>
        <v/>
      </c>
    </row>
    <row r="377" spans="1:8" x14ac:dyDescent="0.25">
      <c r="A377" s="1">
        <f t="shared" si="20"/>
        <v>47150</v>
      </c>
      <c r="B377" s="37" t="str">
        <f>IFERROR(INDEX([1]IC_br_energia!$B:$B,MATCH($A377,[1]IC_br_energia!$A:$A,0)),"")</f>
        <v/>
      </c>
      <c r="C377" s="6" t="str">
        <f t="shared" si="21"/>
        <v/>
      </c>
      <c r="D377" s="2">
        <f>INDEX(Meta!B:B,MATCH($A377,Meta!A:A,0))</f>
        <v>3</v>
      </c>
      <c r="E377" s="13">
        <v>0</v>
      </c>
      <c r="F377" s="2" t="str">
        <f t="shared" si="22"/>
        <v/>
      </c>
      <c r="G377" s="34" t="str">
        <f>IFERROR(INDEX(BRL!$E:$E,MATCH('IC-Br Energia'!$A377,BRL!$A:$A,0)),"")</f>
        <v/>
      </c>
      <c r="H377" s="2" t="str">
        <f t="shared" si="23"/>
        <v/>
      </c>
    </row>
    <row r="378" spans="1:8" x14ac:dyDescent="0.25">
      <c r="A378" s="1">
        <f t="shared" si="20"/>
        <v>47178</v>
      </c>
      <c r="B378" s="37" t="str">
        <f>IFERROR(INDEX([1]IC_br_energia!$B:$B,MATCH($A378,[1]IC_br_energia!$A:$A,0)),"")</f>
        <v/>
      </c>
      <c r="C378" s="6" t="str">
        <f t="shared" si="21"/>
        <v/>
      </c>
      <c r="D378" s="2">
        <f>INDEX(Meta!B:B,MATCH($A378,Meta!A:A,0))</f>
        <v>3</v>
      </c>
      <c r="E378" s="13">
        <v>0</v>
      </c>
      <c r="F378" s="2" t="str">
        <f t="shared" si="22"/>
        <v/>
      </c>
      <c r="G378" s="34" t="str">
        <f>IFERROR(INDEX(BRL!$E:$E,MATCH('IC-Br Energia'!$A378,BRL!$A:$A,0)),"")</f>
        <v/>
      </c>
      <c r="H378" s="2" t="str">
        <f t="shared" si="23"/>
        <v/>
      </c>
    </row>
    <row r="379" spans="1:8" x14ac:dyDescent="0.25">
      <c r="A379" s="1">
        <f t="shared" si="20"/>
        <v>47209</v>
      </c>
      <c r="B379" s="37" t="str">
        <f>IFERROR(INDEX([1]IC_br_energia!$B:$B,MATCH($A379,[1]IC_br_energia!$A:$A,0)),"")</f>
        <v/>
      </c>
      <c r="C379" s="6" t="str">
        <f t="shared" si="21"/>
        <v/>
      </c>
      <c r="D379" s="2">
        <f>INDEX(Meta!B:B,MATCH($A379,Meta!A:A,0))</f>
        <v>3</v>
      </c>
      <c r="E379" s="13">
        <v>0</v>
      </c>
      <c r="F379" s="2" t="str">
        <f t="shared" si="22"/>
        <v/>
      </c>
      <c r="G379" s="34" t="str">
        <f>IFERROR(INDEX(BRL!$E:$E,MATCH('IC-Br Energia'!$A379,BRL!$A:$A,0)),"")</f>
        <v/>
      </c>
      <c r="H379" s="2" t="str">
        <f t="shared" si="23"/>
        <v/>
      </c>
    </row>
    <row r="380" spans="1:8" x14ac:dyDescent="0.25">
      <c r="A380" s="1">
        <f t="shared" si="20"/>
        <v>47239</v>
      </c>
      <c r="B380" s="37" t="str">
        <f>IFERROR(INDEX([1]IC_br_energia!$B:$B,MATCH($A380,[1]IC_br_energia!$A:$A,0)),"")</f>
        <v/>
      </c>
      <c r="C380" s="6" t="str">
        <f t="shared" si="21"/>
        <v/>
      </c>
      <c r="D380" s="2">
        <f>INDEX(Meta!B:B,MATCH($A380,Meta!A:A,0))</f>
        <v>3</v>
      </c>
      <c r="E380" s="13">
        <v>0</v>
      </c>
      <c r="F380" s="2" t="str">
        <f t="shared" si="22"/>
        <v/>
      </c>
      <c r="G380" s="34" t="str">
        <f>IFERROR(INDEX(BRL!$E:$E,MATCH('IC-Br Energia'!$A380,BRL!$A:$A,0)),"")</f>
        <v/>
      </c>
      <c r="H380" s="2" t="str">
        <f t="shared" si="23"/>
        <v/>
      </c>
    </row>
    <row r="381" spans="1:8" x14ac:dyDescent="0.25">
      <c r="A381" s="1">
        <f t="shared" si="20"/>
        <v>47270</v>
      </c>
      <c r="B381" s="37" t="str">
        <f>IFERROR(INDEX([1]IC_br_energia!$B:$B,MATCH($A381,[1]IC_br_energia!$A:$A,0)),"")</f>
        <v/>
      </c>
      <c r="C381" s="6" t="str">
        <f t="shared" si="21"/>
        <v/>
      </c>
      <c r="D381" s="2">
        <f>INDEX(Meta!B:B,MATCH($A381,Meta!A:A,0))</f>
        <v>3</v>
      </c>
      <c r="E381" s="13">
        <v>0</v>
      </c>
      <c r="F381" s="2" t="str">
        <f t="shared" si="22"/>
        <v/>
      </c>
      <c r="G381" s="34" t="str">
        <f>IFERROR(INDEX(BRL!$E:$E,MATCH('IC-Br Energia'!$A381,BRL!$A:$A,0)),"")</f>
        <v/>
      </c>
      <c r="H381" s="2" t="str">
        <f t="shared" si="23"/>
        <v/>
      </c>
    </row>
    <row r="382" spans="1:8" x14ac:dyDescent="0.25">
      <c r="A382" s="1">
        <f t="shared" si="20"/>
        <v>47300</v>
      </c>
      <c r="B382" s="37" t="str">
        <f>IFERROR(INDEX([1]IC_br_energia!$B:$B,MATCH($A382,[1]IC_br_energia!$A:$A,0)),"")</f>
        <v/>
      </c>
      <c r="C382" s="6" t="str">
        <f t="shared" si="21"/>
        <v/>
      </c>
      <c r="D382" s="2">
        <f>INDEX(Meta!B:B,MATCH($A382,Meta!A:A,0))</f>
        <v>3</v>
      </c>
      <c r="E382" s="13">
        <v>0</v>
      </c>
      <c r="F382" s="2" t="str">
        <f t="shared" si="22"/>
        <v/>
      </c>
      <c r="G382" s="34" t="str">
        <f>IFERROR(INDEX(BRL!$E:$E,MATCH('IC-Br Energia'!$A382,BRL!$A:$A,0)),"")</f>
        <v/>
      </c>
      <c r="H382" s="2" t="str">
        <f t="shared" si="23"/>
        <v/>
      </c>
    </row>
    <row r="383" spans="1:8" x14ac:dyDescent="0.25">
      <c r="A383" s="1">
        <f t="shared" si="20"/>
        <v>47331</v>
      </c>
      <c r="B383" s="37" t="str">
        <f>IFERROR(INDEX([1]IC_br_energia!$B:$B,MATCH($A383,[1]IC_br_energia!$A:$A,0)),"")</f>
        <v/>
      </c>
      <c r="C383" s="6" t="str">
        <f t="shared" si="21"/>
        <v/>
      </c>
      <c r="D383" s="2">
        <f>INDEX(Meta!B:B,MATCH($A383,Meta!A:A,0))</f>
        <v>3</v>
      </c>
      <c r="E383" s="13">
        <v>0</v>
      </c>
      <c r="F383" s="2" t="str">
        <f t="shared" si="22"/>
        <v/>
      </c>
      <c r="G383" s="34" t="str">
        <f>IFERROR(INDEX(BRL!$E:$E,MATCH('IC-Br Energia'!$A383,BRL!$A:$A,0)),"")</f>
        <v/>
      </c>
      <c r="H383" s="2" t="str">
        <f t="shared" si="23"/>
        <v/>
      </c>
    </row>
    <row r="384" spans="1:8" x14ac:dyDescent="0.25">
      <c r="A384" s="1">
        <f t="shared" si="20"/>
        <v>47362</v>
      </c>
      <c r="B384" s="37" t="str">
        <f>IFERROR(INDEX([1]IC_br_energia!$B:$B,MATCH($A384,[1]IC_br_energia!$A:$A,0)),"")</f>
        <v/>
      </c>
      <c r="C384" s="6" t="str">
        <f t="shared" si="21"/>
        <v/>
      </c>
      <c r="D384" s="2">
        <f>INDEX(Meta!B:B,MATCH($A384,Meta!A:A,0))</f>
        <v>3</v>
      </c>
      <c r="E384" s="13">
        <v>0</v>
      </c>
      <c r="F384" s="2" t="str">
        <f t="shared" si="22"/>
        <v/>
      </c>
      <c r="G384" s="34" t="str">
        <f>IFERROR(INDEX(BRL!$E:$E,MATCH('IC-Br Energia'!$A384,BRL!$A:$A,0)),"")</f>
        <v/>
      </c>
      <c r="H384" s="2" t="str">
        <f t="shared" si="23"/>
        <v/>
      </c>
    </row>
    <row r="385" spans="1:8" x14ac:dyDescent="0.25">
      <c r="A385" s="1">
        <f t="shared" si="20"/>
        <v>47392</v>
      </c>
      <c r="B385" s="37" t="str">
        <f>IFERROR(INDEX([1]IC_br_energia!$B:$B,MATCH($A385,[1]IC_br_energia!$A:$A,0)),"")</f>
        <v/>
      </c>
      <c r="C385" s="6" t="str">
        <f t="shared" si="21"/>
        <v/>
      </c>
      <c r="D385" s="2">
        <f>INDEX(Meta!B:B,MATCH($A385,Meta!A:A,0))</f>
        <v>3</v>
      </c>
      <c r="E385" s="13">
        <v>0</v>
      </c>
      <c r="F385" s="2" t="str">
        <f t="shared" si="22"/>
        <v/>
      </c>
      <c r="G385" s="34" t="str">
        <f>IFERROR(INDEX(BRL!$E:$E,MATCH('IC-Br Energia'!$A385,BRL!$A:$A,0)),"")</f>
        <v/>
      </c>
      <c r="H385" s="2" t="str">
        <f t="shared" si="23"/>
        <v/>
      </c>
    </row>
    <row r="386" spans="1:8" x14ac:dyDescent="0.25">
      <c r="A386" s="1">
        <f t="shared" si="20"/>
        <v>47423</v>
      </c>
      <c r="B386" s="37" t="str">
        <f>IFERROR(INDEX([1]IC_br_energia!$B:$B,MATCH($A386,[1]IC_br_energia!$A:$A,0)),"")</f>
        <v/>
      </c>
      <c r="C386" s="6" t="str">
        <f t="shared" si="21"/>
        <v/>
      </c>
      <c r="D386" s="2">
        <f>INDEX(Meta!B:B,MATCH($A386,Meta!A:A,0))</f>
        <v>3</v>
      </c>
      <c r="E386" s="13">
        <v>0</v>
      </c>
      <c r="F386" s="2" t="str">
        <f t="shared" si="22"/>
        <v/>
      </c>
      <c r="G386" s="34" t="str">
        <f>IFERROR(INDEX(BRL!$E:$E,MATCH('IC-Br Energia'!$A386,BRL!$A:$A,0)),"")</f>
        <v/>
      </c>
      <c r="H386" s="2" t="str">
        <f t="shared" si="23"/>
        <v/>
      </c>
    </row>
    <row r="387" spans="1:8" x14ac:dyDescent="0.25">
      <c r="A387" s="1">
        <f t="shared" si="20"/>
        <v>47453</v>
      </c>
      <c r="B387" s="37" t="str">
        <f>IFERROR(INDEX([1]IC_br_energia!$B:$B,MATCH($A387,[1]IC_br_energia!$A:$A,0)),"")</f>
        <v/>
      </c>
      <c r="C387" s="6" t="str">
        <f t="shared" si="21"/>
        <v/>
      </c>
      <c r="D387" s="2">
        <f>INDEX(Meta!B:B,MATCH($A387,Meta!A:A,0))</f>
        <v>3</v>
      </c>
      <c r="E387" s="13">
        <v>0</v>
      </c>
      <c r="F387" s="2" t="str">
        <f t="shared" si="22"/>
        <v/>
      </c>
      <c r="G387" s="34" t="str">
        <f>IFERROR(INDEX(BRL!$E:$E,MATCH('IC-Br Energia'!$A387,BRL!$A:$A,0)),"")</f>
        <v/>
      </c>
      <c r="H387" s="2" t="str">
        <f t="shared" si="23"/>
        <v/>
      </c>
    </row>
    <row r="388" spans="1:8" x14ac:dyDescent="0.25">
      <c r="A388" s="1">
        <f t="shared" si="20"/>
        <v>47484</v>
      </c>
      <c r="B388" s="37" t="str">
        <f>IFERROR(INDEX([1]IC_br_energia!$B:$B,MATCH($A388,[1]IC_br_energia!$A:$A,0)),"")</f>
        <v/>
      </c>
      <c r="C388" s="6" t="str">
        <f t="shared" si="21"/>
        <v/>
      </c>
      <c r="D388" s="2">
        <f>INDEX(Meta!B:B,MATCH($A388,Meta!A:A,0))</f>
        <v>3</v>
      </c>
      <c r="E388" s="13">
        <v>0</v>
      </c>
      <c r="F388" s="2" t="str">
        <f t="shared" si="22"/>
        <v/>
      </c>
      <c r="G388" s="34" t="str">
        <f>IFERROR(INDEX(BRL!$E:$E,MATCH('IC-Br Energia'!$A388,BRL!$A:$A,0)),"")</f>
        <v/>
      </c>
      <c r="H388" s="2" t="str">
        <f t="shared" si="23"/>
        <v/>
      </c>
    </row>
    <row r="389" spans="1:8" x14ac:dyDescent="0.25">
      <c r="A389" s="1">
        <f t="shared" si="20"/>
        <v>47515</v>
      </c>
      <c r="B389" s="37" t="str">
        <f>IFERROR(INDEX([1]IC_br_energia!$B:$B,MATCH($A389,[1]IC_br_energia!$A:$A,0)),"")</f>
        <v/>
      </c>
      <c r="C389" s="6" t="str">
        <f t="shared" si="21"/>
        <v/>
      </c>
      <c r="D389" s="2">
        <f>INDEX(Meta!B:B,MATCH($A389,Meta!A:A,0))</f>
        <v>3</v>
      </c>
      <c r="E389" s="13">
        <v>0</v>
      </c>
      <c r="F389" s="2" t="str">
        <f t="shared" si="22"/>
        <v/>
      </c>
      <c r="G389" s="34" t="str">
        <f>IFERROR(INDEX(BRL!$E:$E,MATCH('IC-Br Energia'!$A389,BRL!$A:$A,0)),"")</f>
        <v/>
      </c>
      <c r="H389" s="2" t="str">
        <f t="shared" si="23"/>
        <v/>
      </c>
    </row>
    <row r="390" spans="1:8" x14ac:dyDescent="0.25">
      <c r="A390" s="1">
        <f t="shared" ref="A390:A399" si="24">EDATE(A389,1)</f>
        <v>47543</v>
      </c>
      <c r="B390" s="37" t="str">
        <f>IFERROR(INDEX([1]IC_br_energia!$B:$B,MATCH($A390,[1]IC_br_energia!$A:$A,0)),"")</f>
        <v/>
      </c>
      <c r="C390" s="6" t="str">
        <f t="shared" si="21"/>
        <v/>
      </c>
      <c r="D390" s="2">
        <f>INDEX(Meta!B:B,MATCH($A390,Meta!A:A,0))</f>
        <v>3</v>
      </c>
      <c r="E390" s="13">
        <v>0</v>
      </c>
      <c r="F390" s="2" t="str">
        <f t="shared" si="22"/>
        <v/>
      </c>
      <c r="G390" s="34" t="str">
        <f>IFERROR(INDEX(BRL!$E:$E,MATCH('IC-Br Energia'!$A390,BRL!$A:$A,0)),"")</f>
        <v/>
      </c>
      <c r="H390" s="2" t="str">
        <f t="shared" si="23"/>
        <v/>
      </c>
    </row>
    <row r="391" spans="1:8" x14ac:dyDescent="0.25">
      <c r="A391" s="1">
        <f t="shared" si="24"/>
        <v>47574</v>
      </c>
      <c r="B391" s="37" t="str">
        <f>IFERROR(INDEX([1]IC_br_energia!$B:$B,MATCH($A391,[1]IC_br_energia!$A:$A,0)),"")</f>
        <v/>
      </c>
      <c r="C391" s="6" t="str">
        <f t="shared" si="21"/>
        <v/>
      </c>
      <c r="D391" s="2">
        <f>INDEX(Meta!B:B,MATCH($A391,Meta!A:A,0))</f>
        <v>3</v>
      </c>
      <c r="E391" s="13">
        <v>0</v>
      </c>
      <c r="F391" s="2" t="str">
        <f t="shared" si="22"/>
        <v/>
      </c>
      <c r="G391" s="34" t="str">
        <f>IFERROR(INDEX(BRL!$E:$E,MATCH('IC-Br Energia'!$A391,BRL!$A:$A,0)),"")</f>
        <v/>
      </c>
      <c r="H391" s="2" t="str">
        <f t="shared" si="23"/>
        <v/>
      </c>
    </row>
    <row r="392" spans="1:8" x14ac:dyDescent="0.25">
      <c r="A392" s="1">
        <f t="shared" si="24"/>
        <v>47604</v>
      </c>
      <c r="B392" s="37" t="str">
        <f>IFERROR(INDEX([1]IC_br_energia!$B:$B,MATCH($A392,[1]IC_br_energia!$A:$A,0)),"")</f>
        <v/>
      </c>
      <c r="C392" s="6" t="str">
        <f t="shared" ref="C392:C399" si="25">IFERROR(100*(B392/B389-1),"")</f>
        <v/>
      </c>
      <c r="D392" s="2">
        <f>INDEX(Meta!B:B,MATCH($A392,Meta!A:A,0))</f>
        <v>3</v>
      </c>
      <c r="E392" s="13">
        <v>0</v>
      </c>
      <c r="F392" s="2" t="str">
        <f t="shared" si="22"/>
        <v/>
      </c>
      <c r="G392" s="34" t="str">
        <f>IFERROR(INDEX(BRL!$E:$E,MATCH('IC-Br Energia'!$A392,BRL!$A:$A,0)),"")</f>
        <v/>
      </c>
      <c r="H392" s="2" t="str">
        <f t="shared" si="23"/>
        <v/>
      </c>
    </row>
    <row r="393" spans="1:8" x14ac:dyDescent="0.25">
      <c r="A393" s="1">
        <f t="shared" si="24"/>
        <v>47635</v>
      </c>
      <c r="B393" s="37" t="str">
        <f>IFERROR(INDEX([1]IC_br_energia!$B:$B,MATCH($A393,[1]IC_br_energia!$A:$A,0)),"")</f>
        <v/>
      </c>
      <c r="C393" s="6" t="str">
        <f t="shared" si="25"/>
        <v/>
      </c>
      <c r="D393" s="2">
        <f>INDEX(Meta!B:B,MATCH($A393,Meta!A:A,0))</f>
        <v>3</v>
      </c>
      <c r="E393" s="13">
        <v>0</v>
      </c>
      <c r="F393" s="2" t="str">
        <f t="shared" si="22"/>
        <v/>
      </c>
      <c r="G393" s="34" t="str">
        <f>IFERROR(INDEX(BRL!$E:$E,MATCH('IC-Br Energia'!$A393,BRL!$A:$A,0)),"")</f>
        <v/>
      </c>
      <c r="H393" s="2" t="str">
        <f t="shared" si="23"/>
        <v/>
      </c>
    </row>
    <row r="394" spans="1:8" x14ac:dyDescent="0.25">
      <c r="A394" s="1">
        <f t="shared" si="24"/>
        <v>47665</v>
      </c>
      <c r="B394" s="37" t="str">
        <f>IFERROR(INDEX([1]IC_br_energia!$B:$B,MATCH($A394,[1]IC_br_energia!$A:$A,0)),"")</f>
        <v/>
      </c>
      <c r="C394" s="6" t="str">
        <f t="shared" si="25"/>
        <v/>
      </c>
      <c r="D394" s="2">
        <f>INDEX(Meta!B:B,MATCH($A394,Meta!A:A,0))</f>
        <v>3</v>
      </c>
      <c r="E394" s="13">
        <v>0</v>
      </c>
      <c r="F394" s="2" t="str">
        <f t="shared" si="22"/>
        <v/>
      </c>
      <c r="G394" s="34" t="str">
        <f>IFERROR(INDEX(BRL!$E:$E,MATCH('IC-Br Energia'!$A394,BRL!$A:$A,0)),"")</f>
        <v/>
      </c>
      <c r="H394" s="2" t="str">
        <f t="shared" si="23"/>
        <v/>
      </c>
    </row>
    <row r="395" spans="1:8" x14ac:dyDescent="0.25">
      <c r="A395" s="1">
        <f t="shared" si="24"/>
        <v>47696</v>
      </c>
      <c r="B395" s="37" t="str">
        <f>IFERROR(INDEX([1]IC_br_energia!$B:$B,MATCH($A395,[1]IC_br_energia!$A:$A,0)),"")</f>
        <v/>
      </c>
      <c r="C395" s="6" t="str">
        <f t="shared" si="25"/>
        <v/>
      </c>
      <c r="D395" s="2">
        <f>INDEX(Meta!B:B,MATCH($A395,Meta!A:A,0))</f>
        <v>3</v>
      </c>
      <c r="E395" s="13">
        <v>0</v>
      </c>
      <c r="F395" s="2" t="str">
        <f t="shared" si="22"/>
        <v/>
      </c>
      <c r="G395" s="34" t="str">
        <f>IFERROR(INDEX(BRL!$E:$E,MATCH('IC-Br Energia'!$A395,BRL!$A:$A,0)),"")</f>
        <v/>
      </c>
      <c r="H395" s="2" t="str">
        <f t="shared" si="23"/>
        <v/>
      </c>
    </row>
    <row r="396" spans="1:8" x14ac:dyDescent="0.25">
      <c r="A396" s="1">
        <f t="shared" si="24"/>
        <v>47727</v>
      </c>
      <c r="B396" s="37" t="str">
        <f>IFERROR(INDEX([1]IC_br_energia!$B:$B,MATCH($A396,[1]IC_br_energia!$A:$A,0)),"")</f>
        <v/>
      </c>
      <c r="C396" s="6" t="str">
        <f t="shared" si="25"/>
        <v/>
      </c>
      <c r="D396" s="2">
        <f>INDEX(Meta!B:B,MATCH($A396,Meta!A:A,0))</f>
        <v>3</v>
      </c>
      <c r="E396" s="13">
        <v>0</v>
      </c>
      <c r="F396" s="2" t="str">
        <f t="shared" si="22"/>
        <v/>
      </c>
      <c r="G396" s="34" t="str">
        <f>IFERROR(INDEX(BRL!$E:$E,MATCH('IC-Br Energia'!$A396,BRL!$A:$A,0)),"")</f>
        <v/>
      </c>
      <c r="H396" s="2" t="str">
        <f t="shared" si="23"/>
        <v/>
      </c>
    </row>
    <row r="397" spans="1:8" x14ac:dyDescent="0.25">
      <c r="A397" s="1">
        <f t="shared" si="24"/>
        <v>47757</v>
      </c>
      <c r="B397" s="37" t="str">
        <f>IFERROR(INDEX([1]IC_br_energia!$B:$B,MATCH($A397,[1]IC_br_energia!$A:$A,0)),"")</f>
        <v/>
      </c>
      <c r="C397" s="6" t="str">
        <f t="shared" si="25"/>
        <v/>
      </c>
      <c r="D397" s="2">
        <f>INDEX(Meta!B:B,MATCH($A397,Meta!A:A,0))</f>
        <v>3</v>
      </c>
      <c r="E397" s="13">
        <v>0</v>
      </c>
      <c r="F397" s="2" t="str">
        <f t="shared" si="22"/>
        <v/>
      </c>
      <c r="G397" s="34" t="str">
        <f>IFERROR(INDEX(BRL!$E:$E,MATCH('IC-Br Energia'!$A397,BRL!$A:$A,0)),"")</f>
        <v/>
      </c>
      <c r="H397" s="2" t="str">
        <f t="shared" si="23"/>
        <v/>
      </c>
    </row>
    <row r="398" spans="1:8" x14ac:dyDescent="0.25">
      <c r="A398" s="1">
        <f t="shared" si="24"/>
        <v>47788</v>
      </c>
      <c r="B398" s="37" t="str">
        <f>IFERROR(INDEX([1]IC_br_energia!$B:$B,MATCH($A398,[1]IC_br_energia!$A:$A,0)),"")</f>
        <v/>
      </c>
      <c r="C398" s="6" t="str">
        <f t="shared" si="25"/>
        <v/>
      </c>
      <c r="D398" s="2">
        <f>INDEX(Meta!B:B,MATCH($A398,Meta!A:A,0))</f>
        <v>3</v>
      </c>
      <c r="E398" s="13">
        <v>0</v>
      </c>
      <c r="F398" s="2" t="str">
        <f t="shared" si="22"/>
        <v/>
      </c>
      <c r="G398" s="34" t="str">
        <f>IFERROR(INDEX(BRL!$E:$E,MATCH('IC-Br Energia'!$A398,BRL!$A:$A,0)),"")</f>
        <v/>
      </c>
      <c r="H398" s="2" t="str">
        <f t="shared" si="23"/>
        <v/>
      </c>
    </row>
    <row r="399" spans="1:8" x14ac:dyDescent="0.25">
      <c r="A399" s="1">
        <f t="shared" si="24"/>
        <v>47818</v>
      </c>
      <c r="B399" s="37" t="str">
        <f>IFERROR(INDEX([1]IC_br_energia!$B:$B,MATCH($A399,[1]IC_br_energia!$A:$A,0)),"")</f>
        <v/>
      </c>
      <c r="C399" s="6" t="str">
        <f t="shared" si="25"/>
        <v/>
      </c>
      <c r="D399" s="2">
        <f>INDEX(Meta!B:B,MATCH($A399,Meta!A:A,0))</f>
        <v>3</v>
      </c>
      <c r="E399" s="13">
        <v>0</v>
      </c>
      <c r="F399" s="2" t="str">
        <f t="shared" si="22"/>
        <v/>
      </c>
      <c r="G399" s="34" t="str">
        <f>IFERROR(INDEX(BRL!$E:$E,MATCH('IC-Br Energia'!$A399,BRL!$A:$A,0)),"")</f>
        <v/>
      </c>
      <c r="H399" s="2" t="str">
        <f t="shared" si="23"/>
        <v/>
      </c>
    </row>
    <row r="400" spans="1:8" x14ac:dyDescent="0.25">
      <c r="A400" s="1"/>
      <c r="B400" s="2"/>
      <c r="C400" s="6"/>
      <c r="D400" s="2"/>
      <c r="E400" s="2"/>
      <c r="F400" s="2"/>
    </row>
    <row r="401" spans="1:6" x14ac:dyDescent="0.25">
      <c r="A401" s="1"/>
      <c r="B401" s="2"/>
      <c r="C401" s="6"/>
      <c r="D401" s="2"/>
      <c r="E401" s="2"/>
      <c r="F401" s="2"/>
    </row>
    <row r="402" spans="1:6" x14ac:dyDescent="0.25">
      <c r="A402" s="1"/>
      <c r="B402" s="2"/>
      <c r="C402" s="6"/>
      <c r="D402" s="2"/>
      <c r="E402" s="2"/>
      <c r="F402" s="2"/>
    </row>
    <row r="403" spans="1:6" x14ac:dyDescent="0.25">
      <c r="A403" s="1"/>
      <c r="B403" s="2"/>
      <c r="C403" s="6"/>
      <c r="D403" s="2"/>
      <c r="E403" s="2"/>
      <c r="F403" s="2"/>
    </row>
    <row r="404" spans="1:6" x14ac:dyDescent="0.25">
      <c r="A404" s="1"/>
      <c r="B404" s="2"/>
      <c r="C404" s="6"/>
      <c r="D404" s="2"/>
      <c r="E404" s="2"/>
      <c r="F404" s="2"/>
    </row>
    <row r="405" spans="1:6" x14ac:dyDescent="0.25">
      <c r="A405" s="1"/>
      <c r="B405" s="2"/>
      <c r="C405" s="6"/>
      <c r="D405" s="2"/>
      <c r="E405" s="2"/>
      <c r="F405" s="2"/>
    </row>
    <row r="406" spans="1:6" x14ac:dyDescent="0.25">
      <c r="A406" s="1"/>
      <c r="B406" s="2"/>
      <c r="C406" s="6"/>
      <c r="D406" s="2"/>
      <c r="E406" s="2"/>
      <c r="F406" s="2"/>
    </row>
    <row r="407" spans="1:6" x14ac:dyDescent="0.25">
      <c r="A407" s="1"/>
      <c r="B407" s="2"/>
      <c r="C407" s="6"/>
      <c r="D407" s="2"/>
      <c r="E407" s="2"/>
      <c r="F407" s="2"/>
    </row>
    <row r="408" spans="1:6" x14ac:dyDescent="0.25">
      <c r="A408" s="1"/>
      <c r="B408" s="2"/>
      <c r="C408" s="6"/>
      <c r="D408" s="2"/>
      <c r="E408" s="2"/>
      <c r="F408" s="2"/>
    </row>
    <row r="409" spans="1:6" x14ac:dyDescent="0.25">
      <c r="A409" s="1"/>
      <c r="B409" s="2"/>
      <c r="C409" s="6"/>
      <c r="D409" s="2"/>
      <c r="E409" s="2"/>
      <c r="F409" s="2"/>
    </row>
    <row r="410" spans="1:6" x14ac:dyDescent="0.25">
      <c r="A410" s="1"/>
      <c r="B410" s="2"/>
      <c r="C410" s="6"/>
      <c r="D410" s="2"/>
      <c r="E410" s="2"/>
      <c r="F410" s="2"/>
    </row>
    <row r="411" spans="1:6" x14ac:dyDescent="0.25">
      <c r="A411" s="1"/>
      <c r="B411" s="2"/>
      <c r="C411" s="6"/>
      <c r="D411" s="2"/>
      <c r="E411" s="2"/>
      <c r="F411" s="2"/>
    </row>
    <row r="412" spans="1:6" x14ac:dyDescent="0.25">
      <c r="A412" s="1"/>
      <c r="B412" s="2"/>
      <c r="C412" s="6"/>
      <c r="D412" s="2"/>
      <c r="E412" s="2"/>
      <c r="F412" s="2"/>
    </row>
    <row r="413" spans="1:6" x14ac:dyDescent="0.25">
      <c r="A413" s="1"/>
      <c r="B413" s="2"/>
      <c r="C413" s="6"/>
      <c r="D413" s="2"/>
      <c r="E413" s="2"/>
      <c r="F413" s="2"/>
    </row>
    <row r="414" spans="1:6" x14ac:dyDescent="0.25">
      <c r="A414" s="1"/>
      <c r="B414" s="2"/>
      <c r="C414" s="6"/>
      <c r="D414" s="2"/>
      <c r="E414" s="2"/>
      <c r="F414" s="2"/>
    </row>
    <row r="415" spans="1:6" x14ac:dyDescent="0.25">
      <c r="A415" s="1"/>
      <c r="B415" s="2"/>
      <c r="C415" s="6"/>
      <c r="D415" s="2"/>
      <c r="E415" s="2"/>
      <c r="F415" s="2"/>
    </row>
    <row r="416" spans="1:6" x14ac:dyDescent="0.25">
      <c r="A416" s="1"/>
      <c r="B416" s="2"/>
      <c r="C416" s="6"/>
      <c r="D416" s="2"/>
      <c r="E416" s="2"/>
      <c r="F416" s="2"/>
    </row>
    <row r="417" spans="1:6" x14ac:dyDescent="0.25">
      <c r="A417" s="1"/>
      <c r="B417" s="2"/>
      <c r="C417" s="6"/>
      <c r="D417" s="2"/>
      <c r="E417" s="2"/>
      <c r="F417" s="2"/>
    </row>
    <row r="418" spans="1:6" x14ac:dyDescent="0.25">
      <c r="A418" s="1"/>
      <c r="B418" s="2"/>
      <c r="C418" s="6"/>
      <c r="D418" s="2"/>
      <c r="E418" s="2"/>
      <c r="F418" s="2"/>
    </row>
    <row r="419" spans="1:6" x14ac:dyDescent="0.25">
      <c r="A419" s="1"/>
      <c r="B419" s="2"/>
      <c r="C419" s="6"/>
      <c r="D419" s="2"/>
      <c r="E419" s="2"/>
      <c r="F419" s="2"/>
    </row>
    <row r="420" spans="1:6" x14ac:dyDescent="0.25">
      <c r="A420" s="1"/>
      <c r="B420" s="2"/>
      <c r="C420" s="6"/>
      <c r="D420" s="2"/>
      <c r="E420" s="2"/>
      <c r="F420" s="2"/>
    </row>
    <row r="421" spans="1:6" x14ac:dyDescent="0.25">
      <c r="A421" s="1"/>
      <c r="B421" s="2"/>
      <c r="C421" s="6"/>
      <c r="D421" s="2"/>
      <c r="E421" s="2"/>
      <c r="F421" s="2"/>
    </row>
    <row r="422" spans="1:6" x14ac:dyDescent="0.25">
      <c r="A422" s="1"/>
      <c r="B422" s="2"/>
      <c r="C422" s="6"/>
      <c r="D422" s="2"/>
      <c r="E422" s="2"/>
      <c r="F422" s="2"/>
    </row>
    <row r="423" spans="1:6" x14ac:dyDescent="0.25">
      <c r="A423" s="1"/>
      <c r="B423" s="2"/>
      <c r="C423" s="6"/>
      <c r="D423" s="2"/>
      <c r="E423" s="2"/>
      <c r="F4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DD0F-09C5-4AB1-AF2A-8EC237B99C8F}">
  <dimension ref="A1:H423"/>
  <sheetViews>
    <sheetView showGridLines="0" workbookViewId="0">
      <pane xSplit="1" ySplit="3" topLeftCell="B242" activePane="bottomRight" state="frozen"/>
      <selection activeCell="D3" sqref="D3"/>
      <selection pane="topRight" activeCell="D3" sqref="D3"/>
      <selection pane="bottomLeft" activeCell="D3" sqref="D3"/>
      <selection pane="bottomRight" activeCell="D258" sqref="D258"/>
    </sheetView>
  </sheetViews>
  <sheetFormatPr defaultRowHeight="15" x14ac:dyDescent="0.25"/>
  <cols>
    <col min="1" max="1" width="10.7109375" bestFit="1" customWidth="1"/>
    <col min="2" max="2" width="10.7109375" customWidth="1"/>
    <col min="3" max="7" width="13.7109375" customWidth="1"/>
  </cols>
  <sheetData>
    <row r="1" spans="1:8" x14ac:dyDescent="0.25">
      <c r="A1" s="89" t="str">
        <f>HYPERLINK("#'"&amp;"INSTRUÇÕES"&amp;"'!A1","Retornar")</f>
        <v>Retornar</v>
      </c>
      <c r="B1" s="89"/>
    </row>
    <row r="2" spans="1:8" ht="14.65" customHeight="1" x14ac:dyDescent="0.25">
      <c r="C2" s="121" t="s">
        <v>179</v>
      </c>
      <c r="D2" s="121"/>
      <c r="E2" s="121"/>
      <c r="F2" s="121"/>
      <c r="G2" s="121"/>
    </row>
    <row r="3" spans="1:8" ht="26.25" x14ac:dyDescent="0.25">
      <c r="C3" s="36" t="s">
        <v>180</v>
      </c>
      <c r="D3" s="10" t="s">
        <v>8</v>
      </c>
      <c r="E3" s="10" t="s">
        <v>9</v>
      </c>
      <c r="F3" s="10" t="s">
        <v>10</v>
      </c>
      <c r="G3" s="10" t="s">
        <v>11</v>
      </c>
    </row>
    <row r="4" spans="1:8" x14ac:dyDescent="0.25">
      <c r="A4" s="1">
        <f>EOMONTH(B4,0)</f>
        <v>36922</v>
      </c>
      <c r="B4" s="1">
        <v>36892</v>
      </c>
      <c r="C4" s="37">
        <f>IFERROR(INDEX([1]BRENT_OIL_USDOLARS!$B:$B,MATCH($A4,[1]BRENT_OIL_USDOLARS!$A:$A,0)),"")</f>
        <v>26.59</v>
      </c>
      <c r="F4" s="25">
        <v>0</v>
      </c>
    </row>
    <row r="5" spans="1:8" x14ac:dyDescent="0.25">
      <c r="A5" s="1">
        <f t="shared" ref="A5:A68" si="0">EOMONTH(B5,0)</f>
        <v>36950</v>
      </c>
      <c r="B5" s="1">
        <f>EDATE(B4,1)</f>
        <v>36923</v>
      </c>
      <c r="C5" s="37">
        <f>IFERROR(INDEX([1]BRENT_OIL_USDOLARS!$B:$B,MATCH($A5,[1]BRENT_OIL_USDOLARS!$A:$A,0)),"")</f>
        <v>25.16</v>
      </c>
      <c r="F5" s="25">
        <v>0</v>
      </c>
      <c r="H5" s="7"/>
    </row>
    <row r="6" spans="1:8" x14ac:dyDescent="0.25">
      <c r="A6" s="1">
        <f t="shared" si="0"/>
        <v>36981</v>
      </c>
      <c r="B6" s="1">
        <f t="shared" ref="B6:B69" si="1">EDATE(B5,1)</f>
        <v>36951</v>
      </c>
      <c r="C6" s="37">
        <f>IFERROR(INDEX([1]BRENT_OIL_USDOLARS!$B:$B,MATCH($A6,[1]BRENT_OIL_USDOLARS!$A:$A,0)),"")</f>
        <v>23.5</v>
      </c>
      <c r="F6" s="25">
        <v>0</v>
      </c>
      <c r="H6" s="7"/>
    </row>
    <row r="7" spans="1:8" x14ac:dyDescent="0.25">
      <c r="A7" s="1">
        <f t="shared" si="0"/>
        <v>37011</v>
      </c>
      <c r="B7" s="1">
        <f t="shared" si="1"/>
        <v>36982</v>
      </c>
      <c r="C7" s="37">
        <f>IFERROR(INDEX([1]BRENT_OIL_USDOLARS!$B:$B,MATCH($A7,[1]BRENT_OIL_USDOLARS!$A:$A,0)),"")</f>
        <v>27.21</v>
      </c>
      <c r="D7" s="6"/>
      <c r="F7" s="25">
        <v>0</v>
      </c>
      <c r="H7" s="7"/>
    </row>
    <row r="8" spans="1:8" x14ac:dyDescent="0.25">
      <c r="A8" s="1">
        <f t="shared" si="0"/>
        <v>37042</v>
      </c>
      <c r="B8" s="1">
        <f t="shared" si="1"/>
        <v>37012</v>
      </c>
      <c r="C8" s="37">
        <f>IFERROR(INDEX([1]BRENT_OIL_USDOLARS!$B:$B,MATCH($A8,[1]BRENT_OIL_USDOLARS!$A:$A,0)),"")</f>
        <v>28.55</v>
      </c>
      <c r="D8" s="6"/>
      <c r="F8" s="25">
        <v>0</v>
      </c>
      <c r="H8" s="7"/>
    </row>
    <row r="9" spans="1:8" x14ac:dyDescent="0.25">
      <c r="A9" s="1">
        <f t="shared" si="0"/>
        <v>37072</v>
      </c>
      <c r="B9" s="1">
        <f t="shared" si="1"/>
        <v>37043</v>
      </c>
      <c r="C9" s="37">
        <f>IFERROR(INDEX([1]BRENT_OIL_USDOLARS!$B:$B,MATCH($A9,[1]BRENT_OIL_USDOLARS!$A:$A,0)),"")</f>
        <v>26.21</v>
      </c>
      <c r="D9" s="6"/>
      <c r="F9" s="25">
        <v>0</v>
      </c>
      <c r="H9" s="7"/>
    </row>
    <row r="10" spans="1:8" x14ac:dyDescent="0.25">
      <c r="A10" s="1">
        <f t="shared" si="0"/>
        <v>37103</v>
      </c>
      <c r="B10" s="1">
        <f t="shared" si="1"/>
        <v>37073</v>
      </c>
      <c r="C10" s="37">
        <f>IFERROR(INDEX([1]BRENT_OIL_USDOLARS!$B:$B,MATCH($A10,[1]BRENT_OIL_USDOLARS!$A:$A,0)),"")</f>
        <v>24.35</v>
      </c>
      <c r="D10" s="6">
        <f>IFERROR(AVERAGE(C8:C10)/AVERAGE(C5:C7)*100-100,"")</f>
        <v>4.2704626334519702</v>
      </c>
      <c r="F10" s="25">
        <v>0</v>
      </c>
      <c r="H10" s="7"/>
    </row>
    <row r="11" spans="1:8" x14ac:dyDescent="0.25">
      <c r="A11" s="1">
        <f t="shared" si="0"/>
        <v>37134</v>
      </c>
      <c r="B11" s="1">
        <f t="shared" si="1"/>
        <v>37104</v>
      </c>
      <c r="C11" s="37">
        <f>IFERROR(INDEX([1]BRENT_OIL_USDOLARS!$B:$B,MATCH($A11,[1]BRENT_OIL_USDOLARS!$A:$A,0)),"")</f>
        <v>26.8</v>
      </c>
      <c r="D11" s="6">
        <f t="shared" ref="D11:D74" si="2">IFERROR(AVERAGE(C9:C11)/AVERAGE(C6:C8)*100-100,"")</f>
        <v>-2.3971738581882533</v>
      </c>
      <c r="F11" s="25">
        <v>0</v>
      </c>
      <c r="H11" s="7"/>
    </row>
    <row r="12" spans="1:8" x14ac:dyDescent="0.25">
      <c r="A12" s="1">
        <f t="shared" si="0"/>
        <v>37164</v>
      </c>
      <c r="B12" s="1">
        <f t="shared" si="1"/>
        <v>37135</v>
      </c>
      <c r="C12" s="37">
        <f>IFERROR(INDEX([1]BRENT_OIL_USDOLARS!$B:$B,MATCH($A12,[1]BRENT_OIL_USDOLARS!$A:$A,0)),"")</f>
        <v>21.87</v>
      </c>
      <c r="D12" s="6">
        <f t="shared" si="2"/>
        <v>-10.918628766621936</v>
      </c>
      <c r="F12" s="25">
        <v>0</v>
      </c>
      <c r="H12" s="7"/>
    </row>
    <row r="13" spans="1:8" x14ac:dyDescent="0.25">
      <c r="A13" s="1">
        <f t="shared" si="0"/>
        <v>37195</v>
      </c>
      <c r="B13" s="1">
        <f t="shared" si="1"/>
        <v>37165</v>
      </c>
      <c r="C13" s="37">
        <f>IFERROR(INDEX([1]BRENT_OIL_USDOLARS!$B:$B,MATCH($A13,[1]BRENT_OIL_USDOLARS!$A:$A,0)),"")</f>
        <v>19.63</v>
      </c>
      <c r="D13" s="6">
        <f t="shared" si="2"/>
        <v>-13.664517760080912</v>
      </c>
      <c r="F13" s="25">
        <v>0</v>
      </c>
      <c r="H13" s="7"/>
    </row>
    <row r="14" spans="1:8" x14ac:dyDescent="0.25">
      <c r="A14" s="1">
        <f t="shared" si="0"/>
        <v>37225</v>
      </c>
      <c r="B14" s="1">
        <f t="shared" si="1"/>
        <v>37196</v>
      </c>
      <c r="C14" s="37">
        <f>IFERROR(INDEX([1]BRENT_OIL_USDOLARS!$B:$B,MATCH($A14,[1]BRENT_OIL_USDOLARS!$A:$A,0)),"")</f>
        <v>18.920000000000002</v>
      </c>
      <c r="D14" s="6">
        <f t="shared" si="2"/>
        <v>-21.897621509824191</v>
      </c>
      <c r="F14" s="25">
        <v>0</v>
      </c>
      <c r="H14" s="7"/>
    </row>
    <row r="15" spans="1:8" x14ac:dyDescent="0.25">
      <c r="A15" s="1">
        <f t="shared" si="0"/>
        <v>37256</v>
      </c>
      <c r="B15" s="1">
        <f t="shared" si="1"/>
        <v>37226</v>
      </c>
      <c r="C15" s="37">
        <f>IFERROR(INDEX([1]BRENT_OIL_USDOLARS!$B:$B,MATCH($A15,[1]BRENT_OIL_USDOLARS!$A:$A,0)),"")</f>
        <v>19.350000000000001</v>
      </c>
      <c r="D15" s="6">
        <f t="shared" si="2"/>
        <v>-20.706655710764181</v>
      </c>
      <c r="F15" s="25">
        <v>0</v>
      </c>
      <c r="H15" s="7"/>
    </row>
    <row r="16" spans="1:8" x14ac:dyDescent="0.25">
      <c r="A16" s="1">
        <f t="shared" si="0"/>
        <v>37287</v>
      </c>
      <c r="B16" s="1">
        <f t="shared" si="1"/>
        <v>37257</v>
      </c>
      <c r="C16" s="37">
        <f>IFERROR(INDEX([1]BRENT_OIL_USDOLARS!$B:$B,MATCH($A16,[1]BRENT_OIL_USDOLARS!$A:$A,0)),"")</f>
        <v>19.07</v>
      </c>
      <c r="D16" s="6">
        <f t="shared" si="2"/>
        <v>-16.04685212298682</v>
      </c>
      <c r="F16" s="25">
        <v>0</v>
      </c>
      <c r="H16" s="7"/>
    </row>
    <row r="17" spans="1:8" x14ac:dyDescent="0.25">
      <c r="A17" s="1">
        <f t="shared" si="0"/>
        <v>37315</v>
      </c>
      <c r="B17" s="1">
        <f t="shared" si="1"/>
        <v>37288</v>
      </c>
      <c r="C17" s="37">
        <f>IFERROR(INDEX([1]BRENT_OIL_USDOLARS!$B:$B,MATCH($A17,[1]BRENT_OIL_USDOLARS!$A:$A,0)),"")</f>
        <v>20.73</v>
      </c>
      <c r="D17" s="6">
        <f t="shared" si="2"/>
        <v>-2.1019529956967915</v>
      </c>
      <c r="F17" s="25">
        <v>0</v>
      </c>
      <c r="H17" s="7"/>
    </row>
    <row r="18" spans="1:8" x14ac:dyDescent="0.25">
      <c r="A18" s="1">
        <f t="shared" si="0"/>
        <v>37346</v>
      </c>
      <c r="B18" s="1">
        <f t="shared" si="1"/>
        <v>37316</v>
      </c>
      <c r="C18" s="37">
        <f>IFERROR(INDEX([1]BRENT_OIL_USDOLARS!$B:$B,MATCH($A18,[1]BRENT_OIL_USDOLARS!$A:$A,0)),"")</f>
        <v>25.34</v>
      </c>
      <c r="D18" s="6">
        <f t="shared" si="2"/>
        <v>12.504317789291889</v>
      </c>
      <c r="E18" s="2">
        <f>INDEX(Meta!B:B,MATCH($B18,Meta!A:A,0))</f>
        <v>3.5</v>
      </c>
      <c r="F18" s="13">
        <v>0</v>
      </c>
      <c r="G18" s="2">
        <f>IFERROR(D18-F18,"")</f>
        <v>12.504317789291889</v>
      </c>
      <c r="H18" s="7"/>
    </row>
    <row r="19" spans="1:8" x14ac:dyDescent="0.25">
      <c r="A19" s="1">
        <f t="shared" si="0"/>
        <v>37376</v>
      </c>
      <c r="B19" s="1">
        <f t="shared" si="1"/>
        <v>37347</v>
      </c>
      <c r="C19" s="37">
        <f>IFERROR(INDEX([1]BRENT_OIL_USDOLARS!$B:$B,MATCH($A19,[1]BRENT_OIL_USDOLARS!$A:$A,0)),"")</f>
        <v>26.98</v>
      </c>
      <c r="D19" s="6">
        <f t="shared" si="2"/>
        <v>27.397976979420989</v>
      </c>
      <c r="E19" s="2">
        <f>INDEX(Meta!B:B,MATCH($B19,Meta!A:A,0))</f>
        <v>3.5</v>
      </c>
      <c r="F19" s="13">
        <v>0</v>
      </c>
      <c r="G19" s="2">
        <f t="shared" ref="G19:G82" si="3">IFERROR(D19-F19,"")</f>
        <v>27.397976979420989</v>
      </c>
      <c r="H19" s="7"/>
    </row>
    <row r="20" spans="1:8" x14ac:dyDescent="0.25">
      <c r="A20" s="1">
        <f t="shared" si="0"/>
        <v>37407</v>
      </c>
      <c r="B20" s="1">
        <f t="shared" si="1"/>
        <v>37377</v>
      </c>
      <c r="C20" s="37">
        <f>IFERROR(INDEX([1]BRENT_OIL_USDOLARS!$B:$B,MATCH($A20,[1]BRENT_OIL_USDOLARS!$A:$A,0)),"")</f>
        <v>23.87</v>
      </c>
      <c r="D20" s="6">
        <f t="shared" si="2"/>
        <v>28.80811496196111</v>
      </c>
      <c r="E20" s="2">
        <f>INDEX(Meta!B:B,MATCH($B20,Meta!A:A,0))</f>
        <v>3.5</v>
      </c>
      <c r="F20" s="13">
        <v>0</v>
      </c>
      <c r="G20" s="2">
        <f t="shared" si="3"/>
        <v>28.80811496196111</v>
      </c>
      <c r="H20" s="7"/>
    </row>
    <row r="21" spans="1:8" x14ac:dyDescent="0.25">
      <c r="A21" s="1">
        <f t="shared" si="0"/>
        <v>37437</v>
      </c>
      <c r="B21" s="1">
        <f t="shared" si="1"/>
        <v>37408</v>
      </c>
      <c r="C21" s="37">
        <f>IFERROR(INDEX([1]BRENT_OIL_USDOLARS!$B:$B,MATCH($A21,[1]BRENT_OIL_USDOLARS!$A:$A,0)),"")</f>
        <v>25.33</v>
      </c>
      <c r="D21" s="6">
        <f t="shared" si="2"/>
        <v>16.94811175928767</v>
      </c>
      <c r="E21" s="2">
        <f>INDEX(Meta!B:B,MATCH($B21,Meta!A:A,0))</f>
        <v>3.5</v>
      </c>
      <c r="F21" s="13">
        <v>0</v>
      </c>
      <c r="G21" s="2">
        <f t="shared" si="3"/>
        <v>16.94811175928767</v>
      </c>
      <c r="H21" s="7"/>
    </row>
    <row r="22" spans="1:8" x14ac:dyDescent="0.25">
      <c r="A22" s="1">
        <f t="shared" si="0"/>
        <v>37468</v>
      </c>
      <c r="B22" s="1">
        <f t="shared" si="1"/>
        <v>37438</v>
      </c>
      <c r="C22" s="37">
        <f>IFERROR(INDEX([1]BRENT_OIL_USDOLARS!$B:$B,MATCH($A22,[1]BRENT_OIL_USDOLARS!$A:$A,0)),"")</f>
        <v>26.28</v>
      </c>
      <c r="D22" s="6">
        <f t="shared" si="2"/>
        <v>3.3264887063655095</v>
      </c>
      <c r="E22" s="2">
        <f>INDEX(Meta!B:B,MATCH($B22,Meta!A:A,0))</f>
        <v>3.5</v>
      </c>
      <c r="F22" s="13">
        <v>0</v>
      </c>
      <c r="G22" s="2">
        <f t="shared" si="3"/>
        <v>3.3264887063655095</v>
      </c>
      <c r="H22" s="7"/>
    </row>
    <row r="23" spans="1:8" x14ac:dyDescent="0.25">
      <c r="A23" s="1">
        <f t="shared" si="0"/>
        <v>37499</v>
      </c>
      <c r="B23" s="1">
        <f t="shared" si="1"/>
        <v>37469</v>
      </c>
      <c r="C23" s="37">
        <f>IFERROR(INDEX([1]BRENT_OIL_USDOLARS!$B:$B,MATCH($A23,[1]BRENT_OIL_USDOLARS!$A:$A,0)),"")</f>
        <v>27.56</v>
      </c>
      <c r="D23" s="6">
        <f t="shared" si="2"/>
        <v>3.9112744454652812</v>
      </c>
      <c r="E23" s="2">
        <f>INDEX(Meta!B:B,MATCH($B23,Meta!A:A,0))</f>
        <v>3.5</v>
      </c>
      <c r="F23" s="13">
        <v>0</v>
      </c>
      <c r="G23" s="2">
        <f t="shared" si="3"/>
        <v>3.9112744454652812</v>
      </c>
      <c r="H23" s="7"/>
    </row>
    <row r="24" spans="1:8" x14ac:dyDescent="0.25">
      <c r="A24" s="1">
        <f t="shared" si="0"/>
        <v>37529</v>
      </c>
      <c r="B24" s="1">
        <f t="shared" si="1"/>
        <v>37500</v>
      </c>
      <c r="C24" s="37">
        <f>IFERROR(INDEX([1]BRENT_OIL_USDOLARS!$B:$B,MATCH($A24,[1]BRENT_OIL_USDOLARS!$A:$A,0)),"")</f>
        <v>29.11</v>
      </c>
      <c r="D24" s="6">
        <f t="shared" si="2"/>
        <v>8.8868469414544506</v>
      </c>
      <c r="E24" s="2">
        <f>INDEX(Meta!B:B,MATCH($B24,Meta!A:A,0))</f>
        <v>3.5</v>
      </c>
      <c r="F24" s="13">
        <v>0</v>
      </c>
      <c r="G24" s="2">
        <f t="shared" si="3"/>
        <v>8.8868469414544506</v>
      </c>
      <c r="H24" s="7"/>
    </row>
    <row r="25" spans="1:8" x14ac:dyDescent="0.25">
      <c r="A25" s="1">
        <f t="shared" si="0"/>
        <v>37560</v>
      </c>
      <c r="B25" s="1">
        <f t="shared" si="1"/>
        <v>37530</v>
      </c>
      <c r="C25" s="37">
        <f>IFERROR(INDEX([1]BRENT_OIL_USDOLARS!$B:$B,MATCH($A25,[1]BRENT_OIL_USDOLARS!$A:$A,0)),"")</f>
        <v>25.51</v>
      </c>
      <c r="D25" s="6">
        <f t="shared" si="2"/>
        <v>8.8765235824059374</v>
      </c>
      <c r="E25" s="2">
        <f>INDEX(Meta!B:B,MATCH($B25,Meta!A:A,0))</f>
        <v>3.5</v>
      </c>
      <c r="F25" s="13">
        <v>0</v>
      </c>
      <c r="G25" s="2">
        <f t="shared" si="3"/>
        <v>8.8765235824059374</v>
      </c>
      <c r="H25" s="7"/>
    </row>
    <row r="26" spans="1:8" x14ac:dyDescent="0.25">
      <c r="A26" s="1">
        <f t="shared" si="0"/>
        <v>37590</v>
      </c>
      <c r="B26" s="1">
        <f t="shared" si="1"/>
        <v>37561</v>
      </c>
      <c r="C26" s="37">
        <f>IFERROR(INDEX([1]BRENT_OIL_USDOLARS!$B:$B,MATCH($A26,[1]BRENT_OIL_USDOLARS!$A:$A,0)),"")</f>
        <v>25.74</v>
      </c>
      <c r="D26" s="6">
        <f t="shared" si="2"/>
        <v>1.5030946065428736</v>
      </c>
      <c r="E26" s="2">
        <f>INDEX(Meta!B:B,MATCH($B26,Meta!A:A,0))</f>
        <v>3.5</v>
      </c>
      <c r="F26" s="13">
        <v>0</v>
      </c>
      <c r="G26" s="2">
        <f t="shared" si="3"/>
        <v>1.5030946065428736</v>
      </c>
      <c r="H26" s="7"/>
    </row>
    <row r="27" spans="1:8" x14ac:dyDescent="0.25">
      <c r="A27" s="1">
        <f t="shared" si="0"/>
        <v>37621</v>
      </c>
      <c r="B27" s="1">
        <f t="shared" si="1"/>
        <v>37591</v>
      </c>
      <c r="C27" s="37">
        <f>IFERROR(INDEX([1]BRENT_OIL_USDOLARS!$B:$B,MATCH($A27,[1]BRENT_OIL_USDOLARS!$A:$A,0)),"")</f>
        <v>30.12</v>
      </c>
      <c r="D27" s="6">
        <f t="shared" si="2"/>
        <v>-1.9047619047619122</v>
      </c>
      <c r="E27" s="2">
        <f>INDEX(Meta!B:B,MATCH($B27,Meta!A:A,0))</f>
        <v>3.5</v>
      </c>
      <c r="F27" s="13">
        <v>0</v>
      </c>
      <c r="G27" s="2">
        <f t="shared" si="3"/>
        <v>-1.9047619047619122</v>
      </c>
      <c r="H27" s="7"/>
    </row>
    <row r="28" spans="1:8" x14ac:dyDescent="0.25">
      <c r="A28" s="1">
        <f t="shared" si="0"/>
        <v>37652</v>
      </c>
      <c r="B28" s="1">
        <f t="shared" si="1"/>
        <v>37622</v>
      </c>
      <c r="C28" s="37">
        <f>IFERROR(INDEX([1]BRENT_OIL_USDOLARS!$B:$B,MATCH($A28,[1]BRENT_OIL_USDOLARS!$A:$A,0)),"")</f>
        <v>31.57</v>
      </c>
      <c r="D28" s="6">
        <f t="shared" si="2"/>
        <v>6.3884156729131263</v>
      </c>
      <c r="E28" s="2">
        <f>INDEX(Meta!B:B,MATCH($B28,Meta!A:A,0))</f>
        <v>4</v>
      </c>
      <c r="F28" s="13">
        <v>0</v>
      </c>
      <c r="G28" s="2">
        <f t="shared" si="3"/>
        <v>6.3884156729131263</v>
      </c>
      <c r="H28" s="7"/>
    </row>
    <row r="29" spans="1:8" x14ac:dyDescent="0.25">
      <c r="A29" s="1">
        <f t="shared" si="0"/>
        <v>37680</v>
      </c>
      <c r="B29" s="1">
        <f t="shared" si="1"/>
        <v>37653</v>
      </c>
      <c r="C29" s="37">
        <f>IFERROR(INDEX([1]BRENT_OIL_USDOLARS!$B:$B,MATCH($A29,[1]BRENT_OIL_USDOLARS!$A:$A,0)),"")</f>
        <v>34</v>
      </c>
      <c r="D29" s="6">
        <f t="shared" si="2"/>
        <v>19.076655052264812</v>
      </c>
      <c r="E29" s="2">
        <f>INDEX(Meta!B:B,MATCH($B29,Meta!A:A,0))</f>
        <v>4</v>
      </c>
      <c r="F29" s="13">
        <v>0</v>
      </c>
      <c r="G29" s="2">
        <f t="shared" si="3"/>
        <v>19.076655052264812</v>
      </c>
      <c r="H29" s="7"/>
    </row>
    <row r="30" spans="1:8" x14ac:dyDescent="0.25">
      <c r="A30" s="1">
        <f t="shared" si="0"/>
        <v>37711</v>
      </c>
      <c r="B30" s="1">
        <f t="shared" si="1"/>
        <v>37681</v>
      </c>
      <c r="C30" s="37">
        <f>IFERROR(INDEX([1]BRENT_OIL_USDOLARS!$B:$B,MATCH($A30,[1]BRENT_OIL_USDOLARS!$A:$A,0)),"")</f>
        <v>28.05</v>
      </c>
      <c r="D30" s="6">
        <f t="shared" si="2"/>
        <v>15.054688460120417</v>
      </c>
      <c r="E30" s="2">
        <f>INDEX(Meta!B:B,MATCH($B30,Meta!A:A,0))</f>
        <v>4</v>
      </c>
      <c r="F30" s="13">
        <v>0</v>
      </c>
      <c r="G30" s="2">
        <f t="shared" si="3"/>
        <v>15.054688460120417</v>
      </c>
      <c r="H30" s="7"/>
    </row>
    <row r="31" spans="1:8" x14ac:dyDescent="0.25">
      <c r="A31" s="1">
        <f t="shared" si="0"/>
        <v>37741</v>
      </c>
      <c r="B31" s="1">
        <f t="shared" si="1"/>
        <v>37712</v>
      </c>
      <c r="C31" s="37">
        <f>IFERROR(INDEX([1]BRENT_OIL_USDOLARS!$B:$B,MATCH($A31,[1]BRENT_OIL_USDOLARS!$A:$A,0)),"")</f>
        <v>23.6</v>
      </c>
      <c r="D31" s="6">
        <f t="shared" si="2"/>
        <v>-2.0359144458423941</v>
      </c>
      <c r="E31" s="2">
        <f>INDEX(Meta!B:B,MATCH($B31,Meta!A:A,0))</f>
        <v>4</v>
      </c>
      <c r="F31" s="13">
        <v>0</v>
      </c>
      <c r="G31" s="2">
        <f t="shared" si="3"/>
        <v>-2.0359144458423941</v>
      </c>
      <c r="H31" s="7"/>
    </row>
    <row r="32" spans="1:8" x14ac:dyDescent="0.25">
      <c r="A32" s="1">
        <f t="shared" si="0"/>
        <v>37772</v>
      </c>
      <c r="B32" s="1">
        <f t="shared" si="1"/>
        <v>37742</v>
      </c>
      <c r="C32" s="37">
        <f>IFERROR(INDEX([1]BRENT_OIL_USDOLARS!$B:$B,MATCH($A32,[1]BRENT_OIL_USDOLARS!$A:$A,0)),"")</f>
        <v>26.58</v>
      </c>
      <c r="D32" s="6">
        <f t="shared" si="2"/>
        <v>-18.246420733618976</v>
      </c>
      <c r="E32" s="2">
        <f>INDEX(Meta!B:B,MATCH($B32,Meta!A:A,0))</f>
        <v>4</v>
      </c>
      <c r="F32" s="13">
        <v>0</v>
      </c>
      <c r="G32" s="2">
        <f t="shared" si="3"/>
        <v>-18.246420733618976</v>
      </c>
      <c r="H32" s="7"/>
    </row>
    <row r="33" spans="1:8" x14ac:dyDescent="0.25">
      <c r="A33" s="1">
        <f t="shared" si="0"/>
        <v>37802</v>
      </c>
      <c r="B33" s="1">
        <f t="shared" si="1"/>
        <v>37773</v>
      </c>
      <c r="C33" s="37">
        <f>IFERROR(INDEX([1]BRENT_OIL_USDOLARS!$B:$B,MATCH($A33,[1]BRENT_OIL_USDOLARS!$A:$A,0)),"")</f>
        <v>28.88</v>
      </c>
      <c r="D33" s="6">
        <f t="shared" si="2"/>
        <v>-15.552232428968153</v>
      </c>
      <c r="E33" s="2">
        <f>INDEX(Meta!B:B,MATCH($B33,Meta!A:A,0))</f>
        <v>4</v>
      </c>
      <c r="F33" s="13">
        <v>0</v>
      </c>
      <c r="G33" s="2">
        <f t="shared" si="3"/>
        <v>-15.552232428968153</v>
      </c>
      <c r="H33" s="7"/>
    </row>
    <row r="34" spans="1:8" x14ac:dyDescent="0.25">
      <c r="A34" s="1">
        <f t="shared" si="0"/>
        <v>37833</v>
      </c>
      <c r="B34" s="1">
        <f t="shared" si="1"/>
        <v>37803</v>
      </c>
      <c r="C34" s="37">
        <f>IFERROR(INDEX([1]BRENT_OIL_USDOLARS!$B:$B,MATCH($A34,[1]BRENT_OIL_USDOLARS!$A:$A,0)),"")</f>
        <v>28.68</v>
      </c>
      <c r="D34" s="6">
        <f t="shared" si="2"/>
        <v>-1.7629889083479355</v>
      </c>
      <c r="E34" s="2">
        <f>INDEX(Meta!B:B,MATCH($B34,Meta!A:A,0))</f>
        <v>4</v>
      </c>
      <c r="F34" s="13">
        <v>0</v>
      </c>
      <c r="G34" s="2">
        <f t="shared" si="3"/>
        <v>-1.7629889083479355</v>
      </c>
      <c r="H34" s="7"/>
    </row>
    <row r="35" spans="1:8" x14ac:dyDescent="0.25">
      <c r="A35" s="1">
        <f t="shared" si="0"/>
        <v>37864</v>
      </c>
      <c r="B35" s="1">
        <f t="shared" si="1"/>
        <v>37834</v>
      </c>
      <c r="C35" s="37">
        <f>IFERROR(INDEX([1]BRENT_OIL_USDOLARS!$B:$B,MATCH($A35,[1]BRENT_OIL_USDOLARS!$A:$A,0)),"")</f>
        <v>30.38</v>
      </c>
      <c r="D35" s="6">
        <f t="shared" si="2"/>
        <v>12.412118113255772</v>
      </c>
      <c r="E35" s="2">
        <f>INDEX(Meta!B:B,MATCH($B35,Meta!A:A,0))</f>
        <v>4</v>
      </c>
      <c r="F35" s="13">
        <v>0</v>
      </c>
      <c r="G35" s="2">
        <f t="shared" si="3"/>
        <v>12.412118113255772</v>
      </c>
      <c r="H35" s="7"/>
    </row>
    <row r="36" spans="1:8" x14ac:dyDescent="0.25">
      <c r="A36" s="1">
        <f t="shared" si="0"/>
        <v>37894</v>
      </c>
      <c r="B36" s="1">
        <f t="shared" si="1"/>
        <v>37865</v>
      </c>
      <c r="C36" s="37">
        <f>IFERROR(INDEX([1]BRENT_OIL_USDOLARS!$B:$B,MATCH($A36,[1]BRENT_OIL_USDOLARS!$A:$A,0)),"")</f>
        <v>28.09</v>
      </c>
      <c r="D36" s="6">
        <f t="shared" si="2"/>
        <v>10.232734631925112</v>
      </c>
      <c r="E36" s="2">
        <f>INDEX(Meta!B:B,MATCH($B36,Meta!A:A,0))</f>
        <v>4</v>
      </c>
      <c r="F36" s="13">
        <v>0</v>
      </c>
      <c r="G36" s="2">
        <f t="shared" si="3"/>
        <v>10.232734631925112</v>
      </c>
      <c r="H36" s="7"/>
    </row>
    <row r="37" spans="1:8" x14ac:dyDescent="0.25">
      <c r="A37" s="1">
        <f t="shared" si="0"/>
        <v>37925</v>
      </c>
      <c r="B37" s="1">
        <f t="shared" si="1"/>
        <v>37895</v>
      </c>
      <c r="C37" s="37">
        <f>IFERROR(INDEX([1]BRENT_OIL_USDOLARS!$B:$B,MATCH($A37,[1]BRENT_OIL_USDOLARS!$A:$A,0)),"")</f>
        <v>27.88</v>
      </c>
      <c r="D37" s="6">
        <f t="shared" si="2"/>
        <v>2.6265747563584512</v>
      </c>
      <c r="E37" s="2">
        <f>INDEX(Meta!B:B,MATCH($B37,Meta!A:A,0))</f>
        <v>4</v>
      </c>
      <c r="F37" s="13">
        <v>0</v>
      </c>
      <c r="G37" s="2">
        <f t="shared" si="3"/>
        <v>2.6265747563584512</v>
      </c>
      <c r="H37" s="7"/>
    </row>
    <row r="38" spans="1:8" x14ac:dyDescent="0.25">
      <c r="A38" s="1">
        <f t="shared" si="0"/>
        <v>37955</v>
      </c>
      <c r="B38" s="1">
        <f t="shared" si="1"/>
        <v>37926</v>
      </c>
      <c r="C38" s="37">
        <f>IFERROR(INDEX([1]BRENT_OIL_USDOLARS!$B:$B,MATCH($A38,[1]BRENT_OIL_USDOLARS!$A:$A,0)),"")</f>
        <v>28.95</v>
      </c>
      <c r="D38" s="6">
        <f t="shared" si="2"/>
        <v>-3.4341596543097381</v>
      </c>
      <c r="E38" s="2">
        <f>INDEX(Meta!B:B,MATCH($B38,Meta!A:A,0))</f>
        <v>4</v>
      </c>
      <c r="F38" s="13">
        <v>0</v>
      </c>
      <c r="G38" s="2">
        <f t="shared" si="3"/>
        <v>-3.4341596543097381</v>
      </c>
      <c r="H38" s="7"/>
    </row>
    <row r="39" spans="1:8" x14ac:dyDescent="0.25">
      <c r="A39" s="1">
        <f t="shared" si="0"/>
        <v>37986</v>
      </c>
      <c r="B39" s="1">
        <f t="shared" si="1"/>
        <v>37956</v>
      </c>
      <c r="C39" s="37">
        <f>IFERROR(INDEX([1]BRENT_OIL_USDOLARS!$B:$B,MATCH($A39,[1]BRENT_OIL_USDOLARS!$A:$A,0)),"")</f>
        <v>30.3</v>
      </c>
      <c r="D39" s="6">
        <f t="shared" si="2"/>
        <v>-2.2948938611591529E-2</v>
      </c>
      <c r="E39" s="2">
        <f>INDEX(Meta!B:B,MATCH($B39,Meta!A:A,0))</f>
        <v>4</v>
      </c>
      <c r="F39" s="13">
        <v>0</v>
      </c>
      <c r="G39" s="2">
        <f t="shared" si="3"/>
        <v>-2.2948938611591529E-2</v>
      </c>
      <c r="H39" s="7"/>
    </row>
    <row r="40" spans="1:8" x14ac:dyDescent="0.25">
      <c r="A40" s="1">
        <f t="shared" si="0"/>
        <v>38017</v>
      </c>
      <c r="B40" s="1">
        <f t="shared" si="1"/>
        <v>37987</v>
      </c>
      <c r="C40" s="37">
        <f>IFERROR(INDEX([1]BRENT_OIL_USDOLARS!$B:$B,MATCH($A40,[1]BRENT_OIL_USDOLARS!$A:$A,0)),"")</f>
        <v>29.53</v>
      </c>
      <c r="D40" s="6">
        <f t="shared" si="2"/>
        <v>2.814128546612622</v>
      </c>
      <c r="E40" s="2">
        <f>INDEX(Meta!B:B,MATCH($B40,Meta!A:A,0))</f>
        <v>5.5</v>
      </c>
      <c r="F40" s="13">
        <v>0</v>
      </c>
      <c r="G40" s="2">
        <f t="shared" si="3"/>
        <v>2.814128546612622</v>
      </c>
      <c r="H40" s="7"/>
    </row>
    <row r="41" spans="1:8" x14ac:dyDescent="0.25">
      <c r="A41" s="1">
        <f t="shared" si="0"/>
        <v>38046</v>
      </c>
      <c r="B41" s="1">
        <f t="shared" si="1"/>
        <v>38018</v>
      </c>
      <c r="C41" s="37">
        <f>IFERROR(INDEX([1]BRENT_OIL_USDOLARS!$B:$B,MATCH($A41,[1]BRENT_OIL_USDOLARS!$A:$A,0)),"")</f>
        <v>32.94</v>
      </c>
      <c r="D41" s="6">
        <f t="shared" si="2"/>
        <v>9.2439943476212818</v>
      </c>
      <c r="E41" s="2">
        <f>INDEX(Meta!B:B,MATCH($B41,Meta!A:A,0))</f>
        <v>5.5</v>
      </c>
      <c r="F41" s="13">
        <v>0</v>
      </c>
      <c r="G41" s="2">
        <f t="shared" si="3"/>
        <v>9.2439943476212818</v>
      </c>
      <c r="H41" s="7"/>
    </row>
    <row r="42" spans="1:8" x14ac:dyDescent="0.25">
      <c r="A42" s="1">
        <f t="shared" si="0"/>
        <v>38077</v>
      </c>
      <c r="B42" s="1">
        <f t="shared" si="1"/>
        <v>38047</v>
      </c>
      <c r="C42" s="37">
        <f>IFERROR(INDEX([1]BRENT_OIL_USDOLARS!$B:$B,MATCH($A42,[1]BRENT_OIL_USDOLARS!$A:$A,0)),"")</f>
        <v>32.29</v>
      </c>
      <c r="D42" s="6">
        <f t="shared" si="2"/>
        <v>8.7570297256972367</v>
      </c>
      <c r="E42" s="2">
        <f>INDEX(Meta!B:B,MATCH($B42,Meta!A:A,0))</f>
        <v>5.5</v>
      </c>
      <c r="F42" s="13">
        <v>0</v>
      </c>
      <c r="G42" s="2">
        <f t="shared" si="3"/>
        <v>8.7570297256972367</v>
      </c>
      <c r="H42" s="7"/>
    </row>
    <row r="43" spans="1:8" x14ac:dyDescent="0.25">
      <c r="A43" s="1">
        <f t="shared" si="0"/>
        <v>38107</v>
      </c>
      <c r="B43" s="1">
        <f t="shared" si="1"/>
        <v>38078</v>
      </c>
      <c r="C43" s="37">
        <f>IFERROR(INDEX([1]BRENT_OIL_USDOLARS!$B:$B,MATCH($A43,[1]BRENT_OIL_USDOLARS!$A:$A,0)),"")</f>
        <v>35.229999999999997</v>
      </c>
      <c r="D43" s="6">
        <f t="shared" si="2"/>
        <v>13.156116242396905</v>
      </c>
      <c r="E43" s="2">
        <f>INDEX(Meta!B:B,MATCH($B43,Meta!A:A,0))</f>
        <v>5.5</v>
      </c>
      <c r="F43" s="13">
        <v>0</v>
      </c>
      <c r="G43" s="2">
        <f t="shared" si="3"/>
        <v>13.156116242396905</v>
      </c>
      <c r="H43" s="7"/>
    </row>
    <row r="44" spans="1:8" x14ac:dyDescent="0.25">
      <c r="A44" s="1">
        <f t="shared" si="0"/>
        <v>38138</v>
      </c>
      <c r="B44" s="1">
        <f t="shared" si="1"/>
        <v>38108</v>
      </c>
      <c r="C44" s="37">
        <f>IFERROR(INDEX([1]BRENT_OIL_USDOLARS!$B:$B,MATCH($A44,[1]BRENT_OIL_USDOLARS!$A:$A,0)),"")</f>
        <v>37</v>
      </c>
      <c r="D44" s="6">
        <f t="shared" si="2"/>
        <v>12.665732456613128</v>
      </c>
      <c r="E44" s="2">
        <f>INDEX(Meta!B:B,MATCH($B44,Meta!A:A,0))</f>
        <v>5.5</v>
      </c>
      <c r="F44" s="13">
        <v>0</v>
      </c>
      <c r="G44" s="2">
        <f t="shared" si="3"/>
        <v>12.665732456613128</v>
      </c>
      <c r="H44" s="7"/>
    </row>
    <row r="45" spans="1:8" x14ac:dyDescent="0.25">
      <c r="A45" s="1">
        <f t="shared" si="0"/>
        <v>38168</v>
      </c>
      <c r="B45" s="1">
        <f t="shared" si="1"/>
        <v>38139</v>
      </c>
      <c r="C45" s="37">
        <f>IFERROR(INDEX([1]BRENT_OIL_USDOLARS!$B:$B,MATCH($A45,[1]BRENT_OIL_USDOLARS!$A:$A,0)),"")</f>
        <v>33.22</v>
      </c>
      <c r="D45" s="6">
        <f t="shared" si="2"/>
        <v>11.281131279020684</v>
      </c>
      <c r="E45" s="2">
        <f>INDEX(Meta!B:B,MATCH($B45,Meta!A:A,0))</f>
        <v>5.5</v>
      </c>
      <c r="F45" s="13">
        <v>0</v>
      </c>
      <c r="G45" s="2">
        <f t="shared" si="3"/>
        <v>11.281131279020684</v>
      </c>
      <c r="H45" s="7"/>
    </row>
    <row r="46" spans="1:8" x14ac:dyDescent="0.25">
      <c r="A46" s="1">
        <f t="shared" si="0"/>
        <v>38199</v>
      </c>
      <c r="B46" s="1">
        <f t="shared" si="1"/>
        <v>38169</v>
      </c>
      <c r="C46" s="37">
        <f>IFERROR(INDEX([1]BRENT_OIL_USDOLARS!$B:$B,MATCH($A46,[1]BRENT_OIL_USDOLARS!$A:$A,0)),"")</f>
        <v>41.47</v>
      </c>
      <c r="D46" s="6">
        <f t="shared" si="2"/>
        <v>11.178578538721908</v>
      </c>
      <c r="E46" s="2">
        <f>INDEX(Meta!B:B,MATCH($B46,Meta!A:A,0))</f>
        <v>5.5</v>
      </c>
      <c r="F46" s="13">
        <v>0</v>
      </c>
      <c r="G46" s="2">
        <f t="shared" si="3"/>
        <v>11.178578538721908</v>
      </c>
      <c r="H46" s="7"/>
    </row>
    <row r="47" spans="1:8" x14ac:dyDescent="0.25">
      <c r="A47" s="1">
        <f t="shared" si="0"/>
        <v>38230</v>
      </c>
      <c r="B47" s="1">
        <f t="shared" si="1"/>
        <v>38200</v>
      </c>
      <c r="C47" s="37">
        <f>IFERROR(INDEX([1]BRENT_OIL_USDOLARS!$B:$B,MATCH($A47,[1]BRENT_OIL_USDOLARS!$A:$A,0)),"")</f>
        <v>39.799999999999997</v>
      </c>
      <c r="D47" s="6">
        <f t="shared" si="2"/>
        <v>9.5388442403368003</v>
      </c>
      <c r="E47" s="2">
        <f>INDEX(Meta!B:B,MATCH($B47,Meta!A:A,0))</f>
        <v>5.5</v>
      </c>
      <c r="F47" s="13">
        <v>0</v>
      </c>
      <c r="G47" s="2">
        <f t="shared" si="3"/>
        <v>9.5388442403368003</v>
      </c>
      <c r="H47" s="7"/>
    </row>
    <row r="48" spans="1:8" x14ac:dyDescent="0.25">
      <c r="A48" s="1">
        <f t="shared" si="0"/>
        <v>38260</v>
      </c>
      <c r="B48" s="1">
        <f t="shared" si="1"/>
        <v>38231</v>
      </c>
      <c r="C48" s="37">
        <f>IFERROR(INDEX([1]BRENT_OIL_USDOLARS!$B:$B,MATCH($A48,[1]BRENT_OIL_USDOLARS!$A:$A,0)),"")</f>
        <v>47.76</v>
      </c>
      <c r="D48" s="6">
        <f t="shared" si="2"/>
        <v>22.361308677098151</v>
      </c>
      <c r="E48" s="2">
        <f>INDEX(Meta!B:B,MATCH($B48,Meta!A:A,0))</f>
        <v>5.5</v>
      </c>
      <c r="F48" s="13">
        <v>0</v>
      </c>
      <c r="G48" s="2">
        <f t="shared" si="3"/>
        <v>22.361308677098151</v>
      </c>
      <c r="H48" s="7"/>
    </row>
    <row r="49" spans="1:8" x14ac:dyDescent="0.25">
      <c r="A49" s="1">
        <f t="shared" si="0"/>
        <v>38291</v>
      </c>
      <c r="B49" s="1">
        <f t="shared" si="1"/>
        <v>38261</v>
      </c>
      <c r="C49" s="37">
        <f>IFERROR(INDEX([1]BRENT_OIL_USDOLARS!$B:$B,MATCH($A49,[1]BRENT_OIL_USDOLARS!$A:$A,0)),"")</f>
        <v>48.16</v>
      </c>
      <c r="D49" s="6">
        <f t="shared" si="2"/>
        <v>21.514907332796156</v>
      </c>
      <c r="E49" s="2">
        <f>INDEX(Meta!B:B,MATCH($B49,Meta!A:A,0))</f>
        <v>5.5</v>
      </c>
      <c r="F49" s="13">
        <v>0</v>
      </c>
      <c r="G49" s="2">
        <f t="shared" si="3"/>
        <v>21.514907332796156</v>
      </c>
      <c r="H49" s="7"/>
    </row>
    <row r="50" spans="1:8" x14ac:dyDescent="0.25">
      <c r="A50" s="1">
        <f t="shared" si="0"/>
        <v>38321</v>
      </c>
      <c r="B50" s="1">
        <f t="shared" si="1"/>
        <v>38292</v>
      </c>
      <c r="C50" s="37">
        <f>IFERROR(INDEX([1]BRENT_OIL_USDOLARS!$B:$B,MATCH($A50,[1]BRENT_OIL_USDOLARS!$A:$A,0)),"")</f>
        <v>44.23</v>
      </c>
      <c r="D50" s="6">
        <f t="shared" si="2"/>
        <v>22.412437767490601</v>
      </c>
      <c r="E50" s="2">
        <f>INDEX(Meta!B:B,MATCH($B50,Meta!A:A,0))</f>
        <v>5.5</v>
      </c>
      <c r="F50" s="13">
        <v>0</v>
      </c>
      <c r="G50" s="2">
        <f t="shared" si="3"/>
        <v>22.412437767490601</v>
      </c>
      <c r="H50" s="7"/>
    </row>
    <row r="51" spans="1:8" x14ac:dyDescent="0.25">
      <c r="A51" s="1">
        <f t="shared" si="0"/>
        <v>38352</v>
      </c>
      <c r="B51" s="1">
        <f t="shared" si="1"/>
        <v>38322</v>
      </c>
      <c r="C51" s="37">
        <f>IFERROR(INDEX([1]BRENT_OIL_USDOLARS!$B:$B,MATCH($A51,[1]BRENT_OIL_USDOLARS!$A:$A,0)),"")</f>
        <v>40.380000000000003</v>
      </c>
      <c r="D51" s="6">
        <f t="shared" si="2"/>
        <v>2.8985507246376727</v>
      </c>
      <c r="E51" s="2">
        <f>INDEX(Meta!B:B,MATCH($B51,Meta!A:A,0))</f>
        <v>5.5</v>
      </c>
      <c r="F51" s="13">
        <v>0</v>
      </c>
      <c r="G51" s="2">
        <f t="shared" si="3"/>
        <v>2.8985507246376727</v>
      </c>
      <c r="H51" s="7"/>
    </row>
    <row r="52" spans="1:8" x14ac:dyDescent="0.25">
      <c r="A52" s="1">
        <f t="shared" si="0"/>
        <v>38383</v>
      </c>
      <c r="B52" s="1">
        <f t="shared" si="1"/>
        <v>38353</v>
      </c>
      <c r="C52" s="37">
        <f>IFERROR(INDEX([1]BRENT_OIL_USDOLARS!$B:$B,MATCH($A52,[1]BRENT_OIL_USDOLARS!$A:$A,0)),"")</f>
        <v>44.51</v>
      </c>
      <c r="D52" s="6">
        <f t="shared" si="2"/>
        <v>-4.8629531388152145</v>
      </c>
      <c r="E52" s="2">
        <f>INDEX(Meta!B:B,MATCH($B52,Meta!A:A,0))</f>
        <v>4.5</v>
      </c>
      <c r="F52" s="13">
        <v>0</v>
      </c>
      <c r="G52" s="2">
        <f t="shared" si="3"/>
        <v>-4.8629531388152145</v>
      </c>
      <c r="H52" s="7"/>
    </row>
    <row r="53" spans="1:8" x14ac:dyDescent="0.25">
      <c r="A53" s="1">
        <f t="shared" si="0"/>
        <v>38411</v>
      </c>
      <c r="B53" s="1">
        <f t="shared" si="1"/>
        <v>38384</v>
      </c>
      <c r="C53" s="37">
        <f>IFERROR(INDEX([1]BRENT_OIL_USDOLARS!$B:$B,MATCH($A53,[1]BRENT_OIL_USDOLARS!$A:$A,0)),"")</f>
        <v>50.13</v>
      </c>
      <c r="D53" s="6">
        <f t="shared" si="2"/>
        <v>-3.6603638958258955</v>
      </c>
      <c r="E53" s="2">
        <f>INDEX(Meta!B:B,MATCH($B53,Meta!A:A,0))</f>
        <v>4.5</v>
      </c>
      <c r="F53" s="13">
        <v>0</v>
      </c>
      <c r="G53" s="2">
        <f t="shared" si="3"/>
        <v>-3.6603638958258955</v>
      </c>
      <c r="H53" s="7"/>
    </row>
    <row r="54" spans="1:8" x14ac:dyDescent="0.25">
      <c r="A54" s="1">
        <f t="shared" si="0"/>
        <v>38442</v>
      </c>
      <c r="B54" s="1">
        <f t="shared" si="1"/>
        <v>38412</v>
      </c>
      <c r="C54" s="37">
        <f>IFERROR(INDEX([1]BRENT_OIL_USDOLARS!$B:$B,MATCH($A54,[1]BRENT_OIL_USDOLARS!$A:$A,0)),"")</f>
        <v>53.22</v>
      </c>
      <c r="D54" s="6">
        <f t="shared" si="2"/>
        <v>11.365519319123308</v>
      </c>
      <c r="E54" s="2">
        <f>INDEX(Meta!B:B,MATCH($B54,Meta!A:A,0))</f>
        <v>4.5</v>
      </c>
      <c r="F54" s="13">
        <v>0</v>
      </c>
      <c r="G54" s="2">
        <f t="shared" si="3"/>
        <v>11.365519319123308</v>
      </c>
      <c r="H54" s="7"/>
    </row>
    <row r="55" spans="1:8" x14ac:dyDescent="0.25">
      <c r="A55" s="1">
        <f t="shared" si="0"/>
        <v>38472</v>
      </c>
      <c r="B55" s="1">
        <f t="shared" si="1"/>
        <v>38443</v>
      </c>
      <c r="C55" s="37">
        <f>IFERROR(INDEX([1]BRENT_OIL_USDOLARS!$B:$B,MATCH($A55,[1]BRENT_OIL_USDOLARS!$A:$A,0)),"")</f>
        <v>50.61</v>
      </c>
      <c r="D55" s="6">
        <f t="shared" si="2"/>
        <v>19.237918215613362</v>
      </c>
      <c r="E55" s="2">
        <f>INDEX(Meta!B:B,MATCH($B55,Meta!A:A,0))</f>
        <v>4.5</v>
      </c>
      <c r="F55" s="13">
        <v>0</v>
      </c>
      <c r="G55" s="2">
        <f t="shared" si="3"/>
        <v>19.237918215613362</v>
      </c>
      <c r="H55" s="7"/>
    </row>
    <row r="56" spans="1:8" x14ac:dyDescent="0.25">
      <c r="A56" s="1">
        <f t="shared" si="0"/>
        <v>38503</v>
      </c>
      <c r="B56" s="1">
        <f t="shared" si="1"/>
        <v>38473</v>
      </c>
      <c r="C56" s="37">
        <f>IFERROR(INDEX([1]BRENT_OIL_USDOLARS!$B:$B,MATCH($A56,[1]BRENT_OIL_USDOLARS!$A:$A,0)),"")</f>
        <v>49.3</v>
      </c>
      <c r="D56" s="6">
        <f t="shared" si="2"/>
        <v>13.412827729225299</v>
      </c>
      <c r="E56" s="2">
        <f>INDEX(Meta!B:B,MATCH($B56,Meta!A:A,0))</f>
        <v>4.5</v>
      </c>
      <c r="F56" s="13">
        <v>0</v>
      </c>
      <c r="G56" s="2">
        <f t="shared" si="3"/>
        <v>13.412827729225299</v>
      </c>
      <c r="H56" s="7"/>
    </row>
    <row r="57" spans="1:8" x14ac:dyDescent="0.25">
      <c r="A57" s="1">
        <f t="shared" si="0"/>
        <v>38533</v>
      </c>
      <c r="B57" s="1">
        <f t="shared" si="1"/>
        <v>38504</v>
      </c>
      <c r="C57" s="37">
        <f>IFERROR(INDEX([1]BRENT_OIL_USDOLARS!$B:$B,MATCH($A57,[1]BRENT_OIL_USDOLARS!$A:$A,0)),"")</f>
        <v>55.36</v>
      </c>
      <c r="D57" s="6">
        <f t="shared" si="2"/>
        <v>5.0114973623697949</v>
      </c>
      <c r="E57" s="2">
        <f>INDEX(Meta!B:B,MATCH($B57,Meta!A:A,0))</f>
        <v>4.5</v>
      </c>
      <c r="F57" s="13">
        <v>0</v>
      </c>
      <c r="G57" s="2">
        <f t="shared" si="3"/>
        <v>5.0114973623697949</v>
      </c>
      <c r="H57" s="7"/>
    </row>
    <row r="58" spans="1:8" x14ac:dyDescent="0.25">
      <c r="A58" s="1">
        <f t="shared" si="0"/>
        <v>38564</v>
      </c>
      <c r="B58" s="1">
        <f t="shared" si="1"/>
        <v>38534</v>
      </c>
      <c r="C58" s="37">
        <f>IFERROR(INDEX([1]BRENT_OIL_USDOLARS!$B:$B,MATCH($A58,[1]BRENT_OIL_USDOLARS!$A:$A,0)),"")</f>
        <v>59.77</v>
      </c>
      <c r="D58" s="6">
        <f t="shared" si="2"/>
        <v>6.80046765393611</v>
      </c>
      <c r="E58" s="2">
        <f>INDEX(Meta!B:B,MATCH($B58,Meta!A:A,0))</f>
        <v>4.5</v>
      </c>
      <c r="F58" s="13">
        <v>0</v>
      </c>
      <c r="G58" s="2">
        <f t="shared" si="3"/>
        <v>6.80046765393611</v>
      </c>
      <c r="H58" s="7"/>
    </row>
    <row r="59" spans="1:8" x14ac:dyDescent="0.25">
      <c r="A59" s="1">
        <f t="shared" si="0"/>
        <v>38595</v>
      </c>
      <c r="B59" s="1">
        <f t="shared" si="1"/>
        <v>38565</v>
      </c>
      <c r="C59" s="37">
        <f>IFERROR(INDEX([1]BRENT_OIL_USDOLARS!$B:$B,MATCH($A59,[1]BRENT_OIL_USDOLARS!$A:$A,0)),"")</f>
        <v>66.8</v>
      </c>
      <c r="D59" s="6">
        <f t="shared" si="2"/>
        <v>18.807549141252551</v>
      </c>
      <c r="E59" s="2">
        <f>INDEX(Meta!B:B,MATCH($B59,Meta!A:A,0))</f>
        <v>4.5</v>
      </c>
      <c r="F59" s="13">
        <v>0</v>
      </c>
      <c r="G59" s="2">
        <f t="shared" si="3"/>
        <v>18.807549141252551</v>
      </c>
      <c r="H59" s="7"/>
    </row>
    <row r="60" spans="1:8" x14ac:dyDescent="0.25">
      <c r="A60" s="1">
        <f t="shared" si="0"/>
        <v>38625</v>
      </c>
      <c r="B60" s="1">
        <f t="shared" si="1"/>
        <v>38596</v>
      </c>
      <c r="C60" s="37">
        <f>IFERROR(INDEX([1]BRENT_OIL_USDOLARS!$B:$B,MATCH($A60,[1]BRENT_OIL_USDOLARS!$A:$A,0)),"")</f>
        <v>61.7</v>
      </c>
      <c r="D60" s="6">
        <f t="shared" si="2"/>
        <v>21.253300702002974</v>
      </c>
      <c r="E60" s="2">
        <f>INDEX(Meta!B:B,MATCH($B60,Meta!A:A,0))</f>
        <v>4.5</v>
      </c>
      <c r="F60" s="13">
        <v>0</v>
      </c>
      <c r="G60" s="2">
        <f t="shared" si="3"/>
        <v>21.253300702002974</v>
      </c>
      <c r="H60" s="7"/>
    </row>
    <row r="61" spans="1:8" x14ac:dyDescent="0.25">
      <c r="A61" s="1">
        <f t="shared" si="0"/>
        <v>38656</v>
      </c>
      <c r="B61" s="1">
        <f t="shared" si="1"/>
        <v>38626</v>
      </c>
      <c r="C61" s="37">
        <f>IFERROR(INDEX([1]BRENT_OIL_USDOLARS!$B:$B,MATCH($A61,[1]BRENT_OIL_USDOLARS!$A:$A,0)),"")</f>
        <v>58.47</v>
      </c>
      <c r="D61" s="6">
        <f t="shared" si="2"/>
        <v>13.707960834397596</v>
      </c>
      <c r="E61" s="2">
        <f>INDEX(Meta!B:B,MATCH($B61,Meta!A:A,0))</f>
        <v>4.5</v>
      </c>
      <c r="F61" s="13">
        <v>0</v>
      </c>
      <c r="G61" s="2">
        <f t="shared" si="3"/>
        <v>13.707960834397596</v>
      </c>
      <c r="H61" s="7"/>
    </row>
    <row r="62" spans="1:8" x14ac:dyDescent="0.25">
      <c r="A62" s="1">
        <f t="shared" si="0"/>
        <v>38686</v>
      </c>
      <c r="B62" s="1">
        <f t="shared" si="1"/>
        <v>38657</v>
      </c>
      <c r="C62" s="37">
        <f>IFERROR(INDEX([1]BRENT_OIL_USDOLARS!$B:$B,MATCH($A62,[1]BRENT_OIL_USDOLARS!$A:$A,0)),"")</f>
        <v>53.25</v>
      </c>
      <c r="D62" s="6">
        <f t="shared" si="2"/>
        <v>-4.6776232616940518</v>
      </c>
      <c r="E62" s="2">
        <f>INDEX(Meta!B:B,MATCH($B62,Meta!A:A,0))</f>
        <v>4.5</v>
      </c>
      <c r="F62" s="13">
        <v>0</v>
      </c>
      <c r="G62" s="2">
        <f t="shared" si="3"/>
        <v>-4.6776232616940518</v>
      </c>
      <c r="H62" s="7"/>
    </row>
    <row r="63" spans="1:8" x14ac:dyDescent="0.25">
      <c r="A63" s="1">
        <f t="shared" si="0"/>
        <v>38717</v>
      </c>
      <c r="B63" s="1">
        <f t="shared" si="1"/>
        <v>38687</v>
      </c>
      <c r="C63" s="37">
        <f>IFERROR(INDEX([1]BRENT_OIL_USDOLARS!$B:$B,MATCH($A63,[1]BRENT_OIL_USDOLARS!$A:$A,0)),"")</f>
        <v>58.34</v>
      </c>
      <c r="D63" s="6">
        <f t="shared" si="2"/>
        <v>-9.6722791735273717</v>
      </c>
      <c r="E63" s="2">
        <f>INDEX(Meta!B:B,MATCH($B63,Meta!A:A,0))</f>
        <v>4.5</v>
      </c>
      <c r="F63" s="13">
        <v>0</v>
      </c>
      <c r="G63" s="2">
        <f t="shared" si="3"/>
        <v>-9.6722791735273717</v>
      </c>
      <c r="H63" s="7"/>
    </row>
    <row r="64" spans="1:8" x14ac:dyDescent="0.25">
      <c r="A64" s="1">
        <f t="shared" si="0"/>
        <v>38748</v>
      </c>
      <c r="B64" s="1">
        <f t="shared" si="1"/>
        <v>38718</v>
      </c>
      <c r="C64" s="37">
        <f>IFERROR(INDEX([1]BRENT_OIL_USDOLARS!$B:$B,MATCH($A64,[1]BRENT_OIL_USDOLARS!$A:$A,0)),"")</f>
        <v>63.19</v>
      </c>
      <c r="D64" s="6">
        <f t="shared" si="2"/>
        <v>-6.5197625287479326</v>
      </c>
      <c r="E64" s="2">
        <f>INDEX(Meta!B:B,MATCH($B64,Meta!A:A,0))</f>
        <v>4.5</v>
      </c>
      <c r="F64" s="13">
        <v>0</v>
      </c>
      <c r="G64" s="2">
        <f t="shared" si="3"/>
        <v>-6.5197625287479326</v>
      </c>
      <c r="H64" s="7"/>
    </row>
    <row r="65" spans="1:8" x14ac:dyDescent="0.25">
      <c r="A65" s="1">
        <f t="shared" si="0"/>
        <v>38776</v>
      </c>
      <c r="B65" s="1">
        <f t="shared" si="1"/>
        <v>38749</v>
      </c>
      <c r="C65" s="37">
        <f>IFERROR(INDEX([1]BRENT_OIL_USDOLARS!$B:$B,MATCH($A65,[1]BRENT_OIL_USDOLARS!$A:$A,0)),"")</f>
        <v>59.78</v>
      </c>
      <c r="D65" s="6">
        <f t="shared" si="2"/>
        <v>4.549648252796672</v>
      </c>
      <c r="E65" s="2">
        <f>INDEX(Meta!B:B,MATCH($B65,Meta!A:A,0))</f>
        <v>4.5</v>
      </c>
      <c r="F65" s="13">
        <v>0</v>
      </c>
      <c r="G65" s="2">
        <f t="shared" si="3"/>
        <v>4.549648252796672</v>
      </c>
      <c r="H65" s="7"/>
    </row>
    <row r="66" spans="1:8" x14ac:dyDescent="0.25">
      <c r="A66" s="1">
        <f t="shared" si="0"/>
        <v>38807</v>
      </c>
      <c r="B66" s="1">
        <f t="shared" si="1"/>
        <v>38777</v>
      </c>
      <c r="C66" s="37">
        <f>IFERROR(INDEX([1]BRENT_OIL_USDOLARS!$B:$B,MATCH($A66,[1]BRENT_OIL_USDOLARS!$A:$A,0)),"")</f>
        <v>66.06</v>
      </c>
      <c r="D66" s="6">
        <f t="shared" si="2"/>
        <v>11.154886510643294</v>
      </c>
      <c r="E66" s="2">
        <f>INDEX(Meta!B:B,MATCH($B66,Meta!A:A,0))</f>
        <v>4.5</v>
      </c>
      <c r="F66" s="13">
        <v>0</v>
      </c>
      <c r="G66" s="2">
        <f t="shared" si="3"/>
        <v>11.154886510643294</v>
      </c>
      <c r="H66" s="7"/>
    </row>
    <row r="67" spans="1:8" x14ac:dyDescent="0.25">
      <c r="A67" s="1">
        <f t="shared" si="0"/>
        <v>38837</v>
      </c>
      <c r="B67" s="1">
        <f t="shared" si="1"/>
        <v>38808</v>
      </c>
      <c r="C67" s="37">
        <f>IFERROR(INDEX([1]BRENT_OIL_USDOLARS!$B:$B,MATCH($A67,[1]BRENT_OIL_USDOLARS!$A:$A,0)),"")</f>
        <v>72.150000000000006</v>
      </c>
      <c r="D67" s="6">
        <f t="shared" si="2"/>
        <v>13.279551436091097</v>
      </c>
      <c r="E67" s="2">
        <f>INDEX(Meta!B:B,MATCH($B67,Meta!A:A,0))</f>
        <v>4.5</v>
      </c>
      <c r="F67" s="13">
        <v>0</v>
      </c>
      <c r="G67" s="2">
        <f t="shared" si="3"/>
        <v>13.279551436091097</v>
      </c>
      <c r="H67" s="7"/>
    </row>
    <row r="68" spans="1:8" x14ac:dyDescent="0.25">
      <c r="A68" s="1">
        <f t="shared" si="0"/>
        <v>38868</v>
      </c>
      <c r="B68" s="1">
        <f t="shared" si="1"/>
        <v>38838</v>
      </c>
      <c r="C68" s="37">
        <f>IFERROR(INDEX([1]BRENT_OIL_USDOLARS!$B:$B,MATCH($A68,[1]BRENT_OIL_USDOLARS!$A:$A,0)),"")</f>
        <v>67.569999999999993</v>
      </c>
      <c r="D68" s="6">
        <f t="shared" si="2"/>
        <v>13.49622194032321</v>
      </c>
      <c r="E68" s="2">
        <f>INDEX(Meta!B:B,MATCH($B68,Meta!A:A,0))</f>
        <v>4.5</v>
      </c>
      <c r="F68" s="13">
        <v>0</v>
      </c>
      <c r="G68" s="2">
        <f t="shared" si="3"/>
        <v>13.49622194032321</v>
      </c>
      <c r="H68" s="7"/>
    </row>
    <row r="69" spans="1:8" x14ac:dyDescent="0.25">
      <c r="A69" s="1">
        <f t="shared" ref="A69:A132" si="4">EOMONTH(B69,0)</f>
        <v>38898</v>
      </c>
      <c r="B69" s="1">
        <f t="shared" si="1"/>
        <v>38869</v>
      </c>
      <c r="C69" s="37">
        <f>IFERROR(INDEX([1]BRENT_OIL_USDOLARS!$B:$B,MATCH($A69,[1]BRENT_OIL_USDOLARS!$A:$A,0)),"")</f>
        <v>73.2</v>
      </c>
      <c r="D69" s="6">
        <f t="shared" si="2"/>
        <v>12.638205575834547</v>
      </c>
      <c r="E69" s="2">
        <f>INDEX(Meta!B:B,MATCH($B69,Meta!A:A,0))</f>
        <v>4.5</v>
      </c>
      <c r="F69" s="13">
        <v>0</v>
      </c>
      <c r="G69" s="2">
        <f t="shared" si="3"/>
        <v>12.638205575834547</v>
      </c>
      <c r="H69" s="7"/>
    </row>
    <row r="70" spans="1:8" x14ac:dyDescent="0.25">
      <c r="A70" s="1">
        <f t="shared" si="4"/>
        <v>38929</v>
      </c>
      <c r="B70" s="1">
        <f t="shared" ref="B70:B133" si="5">EDATE(B69,1)</f>
        <v>38899</v>
      </c>
      <c r="C70" s="37">
        <f>IFERROR(INDEX([1]BRENT_OIL_USDOLARS!$B:$B,MATCH($A70,[1]BRENT_OIL_USDOLARS!$A:$A,0)),"")</f>
        <v>74.75</v>
      </c>
      <c r="D70" s="6">
        <f t="shared" si="2"/>
        <v>8.8539825243698829</v>
      </c>
      <c r="E70" s="2">
        <f>INDEX(Meta!B:B,MATCH($B70,Meta!A:A,0))</f>
        <v>4.5</v>
      </c>
      <c r="F70" s="13">
        <v>0</v>
      </c>
      <c r="G70" s="2">
        <f t="shared" si="3"/>
        <v>8.8539825243698829</v>
      </c>
      <c r="H70" s="7"/>
    </row>
    <row r="71" spans="1:8" x14ac:dyDescent="0.25">
      <c r="A71" s="1">
        <f t="shared" si="4"/>
        <v>38960</v>
      </c>
      <c r="B71" s="1">
        <f t="shared" si="5"/>
        <v>38930</v>
      </c>
      <c r="C71" s="37">
        <f>IFERROR(INDEX([1]BRENT_OIL_USDOLARS!$B:$B,MATCH($A71,[1]BRENT_OIL_USDOLARS!$A:$A,0)),"")</f>
        <v>67.66</v>
      </c>
      <c r="D71" s="6">
        <f t="shared" si="2"/>
        <v>4.7769462532801725</v>
      </c>
      <c r="E71" s="2">
        <f>INDEX(Meta!B:B,MATCH($B71,Meta!A:A,0))</f>
        <v>4.5</v>
      </c>
      <c r="F71" s="13">
        <v>0</v>
      </c>
      <c r="G71" s="2">
        <f t="shared" si="3"/>
        <v>4.7769462532801725</v>
      </c>
      <c r="H71" s="7"/>
    </row>
    <row r="72" spans="1:8" x14ac:dyDescent="0.25">
      <c r="A72" s="1">
        <f t="shared" si="4"/>
        <v>38990</v>
      </c>
      <c r="B72" s="1">
        <f t="shared" si="5"/>
        <v>38961</v>
      </c>
      <c r="C72" s="37">
        <f>IFERROR(INDEX([1]BRENT_OIL_USDOLARS!$B:$B,MATCH($A72,[1]BRENT_OIL_USDOLARS!$A:$A,0)),"")</f>
        <v>59.09</v>
      </c>
      <c r="D72" s="6">
        <f t="shared" si="2"/>
        <v>-5.3635168138267915</v>
      </c>
      <c r="E72" s="2">
        <f>INDEX(Meta!B:B,MATCH($B72,Meta!A:A,0))</f>
        <v>4.5</v>
      </c>
      <c r="F72" s="13">
        <v>0</v>
      </c>
      <c r="G72" s="2">
        <f t="shared" si="3"/>
        <v>-5.3635168138267915</v>
      </c>
      <c r="H72" s="7"/>
    </row>
    <row r="73" spans="1:8" x14ac:dyDescent="0.25">
      <c r="A73" s="1">
        <f t="shared" si="4"/>
        <v>39021</v>
      </c>
      <c r="B73" s="1">
        <f t="shared" si="5"/>
        <v>38991</v>
      </c>
      <c r="C73" s="37">
        <f>IFERROR(INDEX([1]BRENT_OIL_USDOLARS!$B:$B,MATCH($A73,[1]BRENT_OIL_USDOLARS!$A:$A,0)),"")</f>
        <v>56.13</v>
      </c>
      <c r="D73" s="6">
        <f t="shared" si="2"/>
        <v>-15.144766146993305</v>
      </c>
      <c r="E73" s="2">
        <f>INDEX(Meta!B:B,MATCH($B73,Meta!A:A,0))</f>
        <v>4.5</v>
      </c>
      <c r="F73" s="13">
        <v>0</v>
      </c>
      <c r="G73" s="2">
        <f t="shared" si="3"/>
        <v>-15.144766146993305</v>
      </c>
      <c r="H73" s="7"/>
    </row>
    <row r="74" spans="1:8" x14ac:dyDescent="0.25">
      <c r="A74" s="1">
        <f t="shared" si="4"/>
        <v>39051</v>
      </c>
      <c r="B74" s="1">
        <f t="shared" si="5"/>
        <v>39022</v>
      </c>
      <c r="C74" s="37">
        <f>IFERROR(INDEX([1]BRENT_OIL_USDOLARS!$B:$B,MATCH($A74,[1]BRENT_OIL_USDOLARS!$A:$A,0)),"")</f>
        <v>64.36</v>
      </c>
      <c r="D74" s="6">
        <f t="shared" si="2"/>
        <v>-16.710727702796717</v>
      </c>
      <c r="E74" s="2">
        <f>INDEX(Meta!B:B,MATCH($B74,Meta!A:A,0))</f>
        <v>4.5</v>
      </c>
      <c r="F74" s="13">
        <v>0</v>
      </c>
      <c r="G74" s="2">
        <f t="shared" si="3"/>
        <v>-16.710727702796717</v>
      </c>
      <c r="H74" s="7"/>
    </row>
    <row r="75" spans="1:8" x14ac:dyDescent="0.25">
      <c r="A75" s="1">
        <f t="shared" si="4"/>
        <v>39082</v>
      </c>
      <c r="B75" s="1">
        <f t="shared" si="5"/>
        <v>39052</v>
      </c>
      <c r="C75" s="37">
        <f>IFERROR(INDEX([1]BRENT_OIL_USDOLARS!$B:$B,MATCH($A75,[1]BRENT_OIL_USDOLARS!$A:$A,0)),"")</f>
        <v>58.96</v>
      </c>
      <c r="D75" s="6">
        <f t="shared" ref="D75:D138" si="6">IFERROR(AVERAGE(C73:C75)/AVERAGE(C70:C72)*100-100,"")</f>
        <v>-10.942928039702238</v>
      </c>
      <c r="E75" s="2">
        <f>INDEX(Meta!B:B,MATCH($B75,Meta!A:A,0))</f>
        <v>4.5</v>
      </c>
      <c r="F75" s="13">
        <v>0</v>
      </c>
      <c r="G75" s="2">
        <f t="shared" si="3"/>
        <v>-10.942928039702238</v>
      </c>
      <c r="H75" s="7"/>
    </row>
    <row r="76" spans="1:8" x14ac:dyDescent="0.25">
      <c r="A76" s="1">
        <f t="shared" si="4"/>
        <v>39113</v>
      </c>
      <c r="B76" s="1">
        <f t="shared" si="5"/>
        <v>39083</v>
      </c>
      <c r="C76" s="37">
        <f>IFERROR(INDEX([1]BRENT_OIL_USDOLARS!$B:$B,MATCH($A76,[1]BRENT_OIL_USDOLARS!$A:$A,0)),"")</f>
        <v>56.52</v>
      </c>
      <c r="D76" s="6">
        <f t="shared" si="6"/>
        <v>-1.6622922134733216</v>
      </c>
      <c r="E76" s="2">
        <f>INDEX(Meta!B:B,MATCH($B76,Meta!A:A,0))</f>
        <v>4.5</v>
      </c>
      <c r="F76" s="13">
        <v>0</v>
      </c>
      <c r="G76" s="2">
        <f t="shared" si="3"/>
        <v>-1.6622922134733216</v>
      </c>
      <c r="H76" s="7"/>
    </row>
    <row r="77" spans="1:8" x14ac:dyDescent="0.25">
      <c r="A77" s="1">
        <f t="shared" si="4"/>
        <v>39141</v>
      </c>
      <c r="B77" s="1">
        <f t="shared" si="5"/>
        <v>39114</v>
      </c>
      <c r="C77" s="37">
        <f>IFERROR(INDEX([1]BRENT_OIL_USDOLARS!$B:$B,MATCH($A77,[1]BRENT_OIL_USDOLARS!$A:$A,0)),"")</f>
        <v>59.39</v>
      </c>
      <c r="D77" s="6">
        <f t="shared" si="6"/>
        <v>-2.6227865018376093</v>
      </c>
      <c r="E77" s="2">
        <f>INDEX(Meta!B:B,MATCH($B77,Meta!A:A,0))</f>
        <v>4.5</v>
      </c>
      <c r="F77" s="13">
        <v>0</v>
      </c>
      <c r="G77" s="2">
        <f t="shared" si="3"/>
        <v>-2.6227865018376093</v>
      </c>
      <c r="H77" s="7"/>
    </row>
    <row r="78" spans="1:8" x14ac:dyDescent="0.25">
      <c r="A78" s="1">
        <f t="shared" si="4"/>
        <v>39172</v>
      </c>
      <c r="B78" s="1">
        <f t="shared" si="5"/>
        <v>39142</v>
      </c>
      <c r="C78" s="37">
        <f>IFERROR(INDEX([1]BRENT_OIL_USDOLARS!$B:$B,MATCH($A78,[1]BRENT_OIL_USDOLARS!$A:$A,0)),"")</f>
        <v>68.47</v>
      </c>
      <c r="D78" s="6">
        <f t="shared" si="6"/>
        <v>2.7472833658400759</v>
      </c>
      <c r="E78" s="2">
        <f>INDEX(Meta!B:B,MATCH($B78,Meta!A:A,0))</f>
        <v>4.5</v>
      </c>
      <c r="F78" s="13">
        <v>0</v>
      </c>
      <c r="G78" s="2">
        <f t="shared" si="3"/>
        <v>2.7472833658400759</v>
      </c>
      <c r="H78" s="7"/>
    </row>
    <row r="79" spans="1:8" x14ac:dyDescent="0.25">
      <c r="A79" s="1">
        <f t="shared" si="4"/>
        <v>39202</v>
      </c>
      <c r="B79" s="1">
        <f t="shared" si="5"/>
        <v>39173</v>
      </c>
      <c r="C79" s="37">
        <f>IFERROR(INDEX([1]BRENT_OIL_USDOLARS!$B:$B,MATCH($A79,[1]BRENT_OIL_USDOLARS!$A:$A,0)),"")</f>
        <v>67.23</v>
      </c>
      <c r="D79" s="6">
        <f t="shared" si="6"/>
        <v>8.4797597864768761</v>
      </c>
      <c r="E79" s="2">
        <f>INDEX(Meta!B:B,MATCH($B79,Meta!A:A,0))</f>
        <v>4.5</v>
      </c>
      <c r="F79" s="13">
        <v>0</v>
      </c>
      <c r="G79" s="2">
        <f t="shared" si="3"/>
        <v>8.4797597864768761</v>
      </c>
      <c r="H79" s="7"/>
    </row>
    <row r="80" spans="1:8" x14ac:dyDescent="0.25">
      <c r="A80" s="1">
        <f t="shared" si="4"/>
        <v>39233</v>
      </c>
      <c r="B80" s="1">
        <f t="shared" si="5"/>
        <v>39203</v>
      </c>
      <c r="C80" s="37">
        <f>IFERROR(INDEX([1]BRENT_OIL_USDOLARS!$B:$B,MATCH($A80,[1]BRENT_OIL_USDOLARS!$A:$A,0)),"")</f>
        <v>68.180000000000007</v>
      </c>
      <c r="D80" s="6">
        <f t="shared" si="6"/>
        <v>16.589466460799443</v>
      </c>
      <c r="E80" s="2">
        <f>INDEX(Meta!B:B,MATCH($B80,Meta!A:A,0))</f>
        <v>4.5</v>
      </c>
      <c r="F80" s="13">
        <v>0</v>
      </c>
      <c r="G80" s="2">
        <f t="shared" si="3"/>
        <v>16.589466460799443</v>
      </c>
      <c r="H80" s="7"/>
    </row>
    <row r="81" spans="1:8" x14ac:dyDescent="0.25">
      <c r="A81" s="1">
        <f t="shared" si="4"/>
        <v>39263</v>
      </c>
      <c r="B81" s="1">
        <f t="shared" si="5"/>
        <v>39234</v>
      </c>
      <c r="C81" s="37">
        <f>IFERROR(INDEX([1]BRENT_OIL_USDOLARS!$B:$B,MATCH($A81,[1]BRENT_OIL_USDOLARS!$A:$A,0)),"")</f>
        <v>72.22</v>
      </c>
      <c r="D81" s="6">
        <f t="shared" si="6"/>
        <v>12.609827530100887</v>
      </c>
      <c r="E81" s="2">
        <f>INDEX(Meta!B:B,MATCH($B81,Meta!A:A,0))</f>
        <v>4.5</v>
      </c>
      <c r="F81" s="13">
        <v>0</v>
      </c>
      <c r="G81" s="2">
        <f t="shared" si="3"/>
        <v>12.609827530100887</v>
      </c>
      <c r="H81" s="7"/>
    </row>
    <row r="82" spans="1:8" x14ac:dyDescent="0.25">
      <c r="A82" s="1">
        <f t="shared" si="4"/>
        <v>39294</v>
      </c>
      <c r="B82" s="1">
        <f t="shared" si="5"/>
        <v>39264</v>
      </c>
      <c r="C82" s="37">
        <f>IFERROR(INDEX([1]BRENT_OIL_USDOLARS!$B:$B,MATCH($A82,[1]BRENT_OIL_USDOLARS!$A:$A,0)),"")</f>
        <v>77.010000000000005</v>
      </c>
      <c r="D82" s="6">
        <f t="shared" si="6"/>
        <v>11.440873443026305</v>
      </c>
      <c r="E82" s="2">
        <f>INDEX(Meta!B:B,MATCH($B82,Meta!A:A,0))</f>
        <v>4.5</v>
      </c>
      <c r="F82" s="13">
        <v>0</v>
      </c>
      <c r="G82" s="2">
        <f t="shared" si="3"/>
        <v>11.440873443026305</v>
      </c>
      <c r="H82" s="7"/>
    </row>
    <row r="83" spans="1:8" x14ac:dyDescent="0.25">
      <c r="A83" s="1">
        <f t="shared" si="4"/>
        <v>39325</v>
      </c>
      <c r="B83" s="1">
        <f t="shared" si="5"/>
        <v>39295</v>
      </c>
      <c r="C83" s="37">
        <f>IFERROR(INDEX([1]BRENT_OIL_USDOLARS!$B:$B,MATCH($A83,[1]BRENT_OIL_USDOLARS!$A:$A,0)),"")</f>
        <v>72.290000000000006</v>
      </c>
      <c r="D83" s="6">
        <f t="shared" si="6"/>
        <v>8.6521483225427005</v>
      </c>
      <c r="E83" s="2">
        <f>INDEX(Meta!B:B,MATCH($B83,Meta!A:A,0))</f>
        <v>4.5</v>
      </c>
      <c r="F83" s="13">
        <v>0</v>
      </c>
      <c r="G83" s="2">
        <f t="shared" ref="G83:G146" si="7">IFERROR(D83-F83,"")</f>
        <v>8.6521483225427005</v>
      </c>
      <c r="H83" s="7"/>
    </row>
    <row r="84" spans="1:8" x14ac:dyDescent="0.25">
      <c r="A84" s="1">
        <f t="shared" si="4"/>
        <v>39355</v>
      </c>
      <c r="B84" s="1">
        <f t="shared" si="5"/>
        <v>39326</v>
      </c>
      <c r="C84" s="37">
        <f>IFERROR(INDEX([1]BRENT_OIL_USDOLARS!$B:$B,MATCH($A84,[1]BRENT_OIL_USDOLARS!$A:$A,0)),"")</f>
        <v>80.97</v>
      </c>
      <c r="D84" s="6">
        <f t="shared" si="6"/>
        <v>10.90401194432404</v>
      </c>
      <c r="E84" s="2">
        <f>INDEX(Meta!B:B,MATCH($B84,Meta!A:A,0))</f>
        <v>4.5</v>
      </c>
      <c r="F84" s="13">
        <v>0</v>
      </c>
      <c r="G84" s="2">
        <f t="shared" si="7"/>
        <v>10.90401194432404</v>
      </c>
      <c r="H84" s="7"/>
    </row>
    <row r="85" spans="1:8" x14ac:dyDescent="0.25">
      <c r="A85" s="1">
        <f t="shared" si="4"/>
        <v>39386</v>
      </c>
      <c r="B85" s="1">
        <f t="shared" si="5"/>
        <v>39356</v>
      </c>
      <c r="C85" s="37">
        <f>IFERROR(INDEX([1]BRENT_OIL_USDOLARS!$B:$B,MATCH($A85,[1]BRENT_OIL_USDOLARS!$A:$A,0)),"")</f>
        <v>89.87</v>
      </c>
      <c r="D85" s="6">
        <f t="shared" si="6"/>
        <v>11.830182604296027</v>
      </c>
      <c r="E85" s="2">
        <f>INDEX(Meta!B:B,MATCH($B85,Meta!A:A,0))</f>
        <v>4.5</v>
      </c>
      <c r="F85" s="13">
        <v>0</v>
      </c>
      <c r="G85" s="2">
        <f t="shared" si="7"/>
        <v>11.830182604296027</v>
      </c>
      <c r="H85" s="7"/>
    </row>
    <row r="86" spans="1:8" x14ac:dyDescent="0.25">
      <c r="A86" s="1">
        <f t="shared" si="4"/>
        <v>39416</v>
      </c>
      <c r="B86" s="1">
        <f t="shared" si="5"/>
        <v>39387</v>
      </c>
      <c r="C86" s="37">
        <f>IFERROR(INDEX([1]BRENT_OIL_USDOLARS!$B:$B,MATCH($A86,[1]BRENT_OIL_USDOLARS!$A:$A,0)),"")</f>
        <v>88.71</v>
      </c>
      <c r="D86" s="6">
        <f t="shared" si="6"/>
        <v>17.167750090285281</v>
      </c>
      <c r="E86" s="2">
        <f>INDEX(Meta!B:B,MATCH($B86,Meta!A:A,0))</f>
        <v>4.5</v>
      </c>
      <c r="F86" s="13">
        <v>0</v>
      </c>
      <c r="G86" s="2">
        <f t="shared" si="7"/>
        <v>17.167750090285281</v>
      </c>
      <c r="H86" s="7"/>
    </row>
    <row r="87" spans="1:8" x14ac:dyDescent="0.25">
      <c r="A87" s="1">
        <f t="shared" si="4"/>
        <v>39447</v>
      </c>
      <c r="B87" s="1">
        <f t="shared" si="5"/>
        <v>39417</v>
      </c>
      <c r="C87" s="37">
        <f>IFERROR(INDEX([1]BRENT_OIL_USDOLARS!$B:$B,MATCH($A87,[1]BRENT_OIL_USDOLARS!$A:$A,0)),"")</f>
        <v>93.68</v>
      </c>
      <c r="D87" s="6">
        <f t="shared" si="6"/>
        <v>18.235115299431087</v>
      </c>
      <c r="E87" s="2">
        <f>INDEX(Meta!B:B,MATCH($B87,Meta!A:A,0))</f>
        <v>4.5</v>
      </c>
      <c r="F87" s="13">
        <v>0</v>
      </c>
      <c r="G87" s="2">
        <f t="shared" si="7"/>
        <v>18.235115299431087</v>
      </c>
      <c r="H87" s="7"/>
    </row>
    <row r="88" spans="1:8" x14ac:dyDescent="0.25">
      <c r="A88" s="1">
        <f t="shared" si="4"/>
        <v>39478</v>
      </c>
      <c r="B88" s="1">
        <f t="shared" si="5"/>
        <v>39448</v>
      </c>
      <c r="C88" s="37">
        <f>IFERROR(INDEX([1]BRENT_OIL_USDOLARS!$B:$B,MATCH($A88,[1]BRENT_OIL_USDOLARS!$A:$A,0)),"")</f>
        <v>91.58</v>
      </c>
      <c r="D88" s="6">
        <f t="shared" si="6"/>
        <v>12.684572039649538</v>
      </c>
      <c r="E88" s="2">
        <f>INDEX(Meta!B:B,MATCH($B88,Meta!A:A,0))</f>
        <v>4.5</v>
      </c>
      <c r="F88" s="13">
        <v>0</v>
      </c>
      <c r="G88" s="2">
        <f t="shared" si="7"/>
        <v>12.684572039649538</v>
      </c>
      <c r="H88" s="7"/>
    </row>
    <row r="89" spans="1:8" x14ac:dyDescent="0.25">
      <c r="A89" s="1">
        <f t="shared" si="4"/>
        <v>39507</v>
      </c>
      <c r="B89" s="1">
        <f t="shared" si="5"/>
        <v>39479</v>
      </c>
      <c r="C89" s="37">
        <f>IFERROR(INDEX([1]BRENT_OIL_USDOLARS!$B:$B,MATCH($A89,[1]BRENT_OIL_USDOLARS!$A:$A,0)),"")</f>
        <v>100.9</v>
      </c>
      <c r="D89" s="6">
        <f t="shared" si="6"/>
        <v>10.252359853592736</v>
      </c>
      <c r="E89" s="2">
        <f>INDEX(Meta!B:B,MATCH($B89,Meta!A:A,0))</f>
        <v>4.5</v>
      </c>
      <c r="F89" s="13">
        <v>0</v>
      </c>
      <c r="G89" s="2">
        <f t="shared" si="7"/>
        <v>10.252359853592736</v>
      </c>
      <c r="H89" s="7"/>
    </row>
    <row r="90" spans="1:8" x14ac:dyDescent="0.25">
      <c r="A90" s="1">
        <f t="shared" si="4"/>
        <v>39538</v>
      </c>
      <c r="B90" s="1">
        <f t="shared" si="5"/>
        <v>39508</v>
      </c>
      <c r="C90" s="37">
        <f>IFERROR(INDEX([1]BRENT_OIL_USDOLARS!$B:$B,MATCH($A90,[1]BRENT_OIL_USDOLARS!$A:$A,0)),"")</f>
        <v>102.33</v>
      </c>
      <c r="D90" s="6">
        <f t="shared" si="6"/>
        <v>8.2825240578858512</v>
      </c>
      <c r="E90" s="2">
        <f>INDEX(Meta!B:B,MATCH($B90,Meta!A:A,0))</f>
        <v>4.5</v>
      </c>
      <c r="F90" s="13">
        <v>0</v>
      </c>
      <c r="G90" s="2">
        <f t="shared" si="7"/>
        <v>8.2825240578858512</v>
      </c>
      <c r="H90" s="7"/>
    </row>
    <row r="91" spans="1:8" x14ac:dyDescent="0.25">
      <c r="A91" s="1">
        <f t="shared" si="4"/>
        <v>39568</v>
      </c>
      <c r="B91" s="1">
        <f t="shared" si="5"/>
        <v>39539</v>
      </c>
      <c r="C91" s="37">
        <f>IFERROR(INDEX([1]BRENT_OIL_USDOLARS!$B:$B,MATCH($A91,[1]BRENT_OIL_USDOLARS!$A:$A,0)),"")</f>
        <v>111.12</v>
      </c>
      <c r="D91" s="6">
        <f t="shared" si="6"/>
        <v>14.738840018980198</v>
      </c>
      <c r="E91" s="2">
        <f>INDEX(Meta!B:B,MATCH($B91,Meta!A:A,0))</f>
        <v>4.5</v>
      </c>
      <c r="F91" s="13">
        <v>0</v>
      </c>
      <c r="G91" s="2">
        <f t="shared" si="7"/>
        <v>14.738840018980198</v>
      </c>
      <c r="H91" s="7"/>
    </row>
    <row r="92" spans="1:8" x14ac:dyDescent="0.25">
      <c r="A92" s="1">
        <f t="shared" si="4"/>
        <v>39599</v>
      </c>
      <c r="B92" s="1">
        <f t="shared" si="5"/>
        <v>39569</v>
      </c>
      <c r="C92" s="37">
        <f>IFERROR(INDEX([1]BRENT_OIL_USDOLARS!$B:$B,MATCH($A92,[1]BRENT_OIL_USDOLARS!$A:$A,0)),"")</f>
        <v>127.85</v>
      </c>
      <c r="D92" s="6">
        <f t="shared" si="6"/>
        <v>19.268940452893489</v>
      </c>
      <c r="E92" s="2">
        <f>INDEX(Meta!B:B,MATCH($B92,Meta!A:A,0))</f>
        <v>4.5</v>
      </c>
      <c r="F92" s="13">
        <v>0</v>
      </c>
      <c r="G92" s="2">
        <f t="shared" si="7"/>
        <v>19.268940452893489</v>
      </c>
      <c r="H92" s="7"/>
    </row>
    <row r="93" spans="1:8" x14ac:dyDescent="0.25">
      <c r="A93" s="1">
        <f t="shared" si="4"/>
        <v>39629</v>
      </c>
      <c r="B93" s="1">
        <f t="shared" si="5"/>
        <v>39600</v>
      </c>
      <c r="C93" s="37">
        <f>IFERROR(INDEX([1]BRENT_OIL_USDOLARS!$B:$B,MATCH($A93,[1]BRENT_OIL_USDOLARS!$A:$A,0)),"")</f>
        <v>138.4</v>
      </c>
      <c r="D93" s="6">
        <f t="shared" si="6"/>
        <v>28.004477460059036</v>
      </c>
      <c r="E93" s="2">
        <f>INDEX(Meta!B:B,MATCH($B93,Meta!A:A,0))</f>
        <v>4.5</v>
      </c>
      <c r="F93" s="13">
        <v>0</v>
      </c>
      <c r="G93" s="2">
        <f t="shared" si="7"/>
        <v>28.004477460059036</v>
      </c>
      <c r="H93" s="7"/>
    </row>
    <row r="94" spans="1:8" x14ac:dyDescent="0.25">
      <c r="A94" s="1">
        <f t="shared" si="4"/>
        <v>39660</v>
      </c>
      <c r="B94" s="1">
        <f t="shared" si="5"/>
        <v>39630</v>
      </c>
      <c r="C94" s="37">
        <f>IFERROR(INDEX([1]BRENT_OIL_USDOLARS!$B:$B,MATCH($A94,[1]BRENT_OIL_USDOLARS!$A:$A,0)),"")</f>
        <v>124.1</v>
      </c>
      <c r="D94" s="6">
        <f t="shared" si="6"/>
        <v>24.176872912358832</v>
      </c>
      <c r="E94" s="2">
        <f>INDEX(Meta!B:B,MATCH($B94,Meta!A:A,0))</f>
        <v>4.5</v>
      </c>
      <c r="F94" s="13">
        <v>0</v>
      </c>
      <c r="G94" s="2">
        <f t="shared" si="7"/>
        <v>24.176872912358832</v>
      </c>
      <c r="H94" s="7"/>
    </row>
    <row r="95" spans="1:8" x14ac:dyDescent="0.25">
      <c r="A95" s="1">
        <f t="shared" si="4"/>
        <v>39691</v>
      </c>
      <c r="B95" s="1">
        <f t="shared" si="5"/>
        <v>39661</v>
      </c>
      <c r="C95" s="37">
        <f>IFERROR(INDEX([1]BRENT_OIL_USDOLARS!$B:$B,MATCH($A95,[1]BRENT_OIL_USDOLARS!$A:$A,0)),"")</f>
        <v>113.49</v>
      </c>
      <c r="D95" s="6">
        <f t="shared" si="6"/>
        <v>10.164078523293313</v>
      </c>
      <c r="E95" s="2">
        <f>INDEX(Meta!B:B,MATCH($B95,Meta!A:A,0))</f>
        <v>4.5</v>
      </c>
      <c r="F95" s="13">
        <v>0</v>
      </c>
      <c r="G95" s="2">
        <f t="shared" si="7"/>
        <v>10.164078523293313</v>
      </c>
      <c r="H95" s="7"/>
    </row>
    <row r="96" spans="1:8" x14ac:dyDescent="0.25">
      <c r="A96" s="1">
        <f t="shared" si="4"/>
        <v>39721</v>
      </c>
      <c r="B96" s="1">
        <f t="shared" si="5"/>
        <v>39692</v>
      </c>
      <c r="C96" s="37">
        <f>IFERROR(INDEX([1]BRENT_OIL_USDOLARS!$B:$B,MATCH($A96,[1]BRENT_OIL_USDOLARS!$A:$A,0)),"")</f>
        <v>93.52</v>
      </c>
      <c r="D96" s="6">
        <f t="shared" si="6"/>
        <v>-12.258526114953511</v>
      </c>
      <c r="E96" s="2">
        <f>INDEX(Meta!B:B,MATCH($B96,Meta!A:A,0))</f>
        <v>4.5</v>
      </c>
      <c r="F96" s="13">
        <v>0</v>
      </c>
      <c r="G96" s="2">
        <f t="shared" si="7"/>
        <v>-12.258526114953511</v>
      </c>
      <c r="H96" s="7"/>
    </row>
    <row r="97" spans="1:8" x14ac:dyDescent="0.25">
      <c r="A97" s="1">
        <f t="shared" si="4"/>
        <v>39752</v>
      </c>
      <c r="B97" s="1">
        <f t="shared" si="5"/>
        <v>39722</v>
      </c>
      <c r="C97" s="37">
        <f>IFERROR(INDEX([1]BRENT_OIL_USDOLARS!$B:$B,MATCH($A97,[1]BRENT_OIL_USDOLARS!$A:$A,0)),"")</f>
        <v>60</v>
      </c>
      <c r="D97" s="6">
        <f t="shared" si="6"/>
        <v>-31.597284488279755</v>
      </c>
      <c r="E97" s="2">
        <f>INDEX(Meta!B:B,MATCH($B97,Meta!A:A,0))</f>
        <v>4.5</v>
      </c>
      <c r="F97" s="13">
        <v>0</v>
      </c>
      <c r="G97" s="2">
        <f t="shared" si="7"/>
        <v>-31.597284488279755</v>
      </c>
      <c r="H97" s="7"/>
    </row>
    <row r="98" spans="1:8" x14ac:dyDescent="0.25">
      <c r="A98" s="1">
        <f t="shared" si="4"/>
        <v>39782</v>
      </c>
      <c r="B98" s="1">
        <f t="shared" si="5"/>
        <v>39753</v>
      </c>
      <c r="C98" s="37">
        <f>IFERROR(INDEX([1]BRENT_OIL_USDOLARS!$B:$B,MATCH($A98,[1]BRENT_OIL_USDOLARS!$A:$A,0)),"")</f>
        <v>47.72</v>
      </c>
      <c r="D98" s="6">
        <f t="shared" si="6"/>
        <v>-46.477299928189574</v>
      </c>
      <c r="E98" s="2">
        <f>INDEX(Meta!B:B,MATCH($B98,Meta!A:A,0))</f>
        <v>4.5</v>
      </c>
      <c r="F98" s="13">
        <v>0</v>
      </c>
      <c r="G98" s="2">
        <f t="shared" si="7"/>
        <v>-46.477299928189574</v>
      </c>
      <c r="H98" s="7"/>
    </row>
    <row r="99" spans="1:8" x14ac:dyDescent="0.25">
      <c r="A99" s="1">
        <f t="shared" si="4"/>
        <v>39813</v>
      </c>
      <c r="B99" s="1">
        <f t="shared" si="5"/>
        <v>39783</v>
      </c>
      <c r="C99" s="37">
        <f>IFERROR(INDEX([1]BRENT_OIL_USDOLARS!$B:$B,MATCH($A99,[1]BRENT_OIL_USDOLARS!$A:$A,0)),"")</f>
        <v>35.82</v>
      </c>
      <c r="D99" s="6">
        <f t="shared" si="6"/>
        <v>-56.648847814925553</v>
      </c>
      <c r="E99" s="2">
        <f>INDEX(Meta!B:B,MATCH($B99,Meta!A:A,0))</f>
        <v>4.5</v>
      </c>
      <c r="F99" s="13">
        <v>0</v>
      </c>
      <c r="G99" s="2">
        <f t="shared" si="7"/>
        <v>-56.648847814925553</v>
      </c>
      <c r="H99" s="7"/>
    </row>
    <row r="100" spans="1:8" x14ac:dyDescent="0.25">
      <c r="A100" s="1">
        <f t="shared" si="4"/>
        <v>39844</v>
      </c>
      <c r="B100" s="1">
        <f t="shared" si="5"/>
        <v>39814</v>
      </c>
      <c r="C100" s="37">
        <f>IFERROR(INDEX([1]BRENT_OIL_USDOLARS!$B:$B,MATCH($A100,[1]BRENT_OIL_USDOLARS!$A:$A,0)),"")</f>
        <v>44.17</v>
      </c>
      <c r="D100" s="6">
        <f t="shared" si="6"/>
        <v>-52.170330699224749</v>
      </c>
      <c r="E100" s="2">
        <f>INDEX(Meta!B:B,MATCH($B100,Meta!A:A,0))</f>
        <v>4.5</v>
      </c>
      <c r="F100" s="13">
        <v>0</v>
      </c>
      <c r="G100" s="2">
        <f t="shared" si="7"/>
        <v>-52.170330699224749</v>
      </c>
      <c r="H100" s="7"/>
    </row>
    <row r="101" spans="1:8" x14ac:dyDescent="0.25">
      <c r="A101" s="1">
        <f t="shared" si="4"/>
        <v>39872</v>
      </c>
      <c r="B101" s="1">
        <f t="shared" si="5"/>
        <v>39845</v>
      </c>
      <c r="C101" s="37">
        <f>IFERROR(INDEX([1]BRENT_OIL_USDOLARS!$B:$B,MATCH($A101,[1]BRENT_OIL_USDOLARS!$A:$A,0)),"")</f>
        <v>44.41</v>
      </c>
      <c r="D101" s="6">
        <f t="shared" si="6"/>
        <v>-38.183263764659117</v>
      </c>
      <c r="E101" s="2">
        <f>INDEX(Meta!B:B,MATCH($B101,Meta!A:A,0))</f>
        <v>4.5</v>
      </c>
      <c r="F101" s="13">
        <v>0</v>
      </c>
      <c r="G101" s="2">
        <f t="shared" si="7"/>
        <v>-38.183263764659117</v>
      </c>
      <c r="H101" s="7"/>
    </row>
    <row r="102" spans="1:8" x14ac:dyDescent="0.25">
      <c r="A102" s="1">
        <f t="shared" si="4"/>
        <v>39903</v>
      </c>
      <c r="B102" s="1">
        <f t="shared" si="5"/>
        <v>39873</v>
      </c>
      <c r="C102" s="37">
        <f>IFERROR(INDEX([1]BRENT_OIL_USDOLARS!$B:$B,MATCH($A102,[1]BRENT_OIL_USDOLARS!$A:$A,0)),"")</f>
        <v>46.13</v>
      </c>
      <c r="D102" s="6">
        <f t="shared" si="6"/>
        <v>-6.1515953741117357</v>
      </c>
      <c r="E102" s="2">
        <f>INDEX(Meta!B:B,MATCH($B102,Meta!A:A,0))</f>
        <v>4.5</v>
      </c>
      <c r="F102" s="13">
        <v>0</v>
      </c>
      <c r="G102" s="2">
        <f t="shared" si="7"/>
        <v>-6.1515953741117357</v>
      </c>
      <c r="H102" s="7"/>
    </row>
    <row r="103" spans="1:8" x14ac:dyDescent="0.25">
      <c r="A103" s="1">
        <f t="shared" si="4"/>
        <v>39933</v>
      </c>
      <c r="B103" s="1">
        <f t="shared" si="5"/>
        <v>39904</v>
      </c>
      <c r="C103" s="37">
        <f>IFERROR(INDEX([1]BRENT_OIL_USDOLARS!$B:$B,MATCH($A103,[1]BRENT_OIL_USDOLARS!$A:$A,0)),"")</f>
        <v>50.3</v>
      </c>
      <c r="D103" s="6">
        <f t="shared" si="6"/>
        <v>10.281105629942829</v>
      </c>
      <c r="E103" s="2">
        <f>INDEX(Meta!B:B,MATCH($B103,Meta!A:A,0))</f>
        <v>4.5</v>
      </c>
      <c r="F103" s="13">
        <v>0</v>
      </c>
      <c r="G103" s="2">
        <f t="shared" si="7"/>
        <v>10.281105629942829</v>
      </c>
      <c r="H103" s="7"/>
    </row>
    <row r="104" spans="1:8" x14ac:dyDescent="0.25">
      <c r="A104" s="1">
        <f t="shared" si="4"/>
        <v>39964</v>
      </c>
      <c r="B104" s="1">
        <f t="shared" si="5"/>
        <v>39934</v>
      </c>
      <c r="C104" s="37">
        <f>IFERROR(INDEX([1]BRENT_OIL_USDOLARS!$B:$B,MATCH($A104,[1]BRENT_OIL_USDOLARS!$A:$A,0)),"")</f>
        <v>64.98</v>
      </c>
      <c r="D104" s="6">
        <f t="shared" si="6"/>
        <v>29.750803858520925</v>
      </c>
      <c r="E104" s="2">
        <f>INDEX(Meta!B:B,MATCH($B104,Meta!A:A,0))</f>
        <v>4.5</v>
      </c>
      <c r="F104" s="13">
        <v>0</v>
      </c>
      <c r="G104" s="2">
        <f t="shared" si="7"/>
        <v>29.750803858520925</v>
      </c>
      <c r="H104" s="7"/>
    </row>
    <row r="105" spans="1:8" x14ac:dyDescent="0.25">
      <c r="A105" s="1">
        <f t="shared" si="4"/>
        <v>39994</v>
      </c>
      <c r="B105" s="1">
        <f t="shared" si="5"/>
        <v>39965</v>
      </c>
      <c r="C105" s="37">
        <f>IFERROR(INDEX([1]BRENT_OIL_USDOLARS!$B:$B,MATCH($A105,[1]BRENT_OIL_USDOLARS!$A:$A,0)),"")</f>
        <v>68.11</v>
      </c>
      <c r="D105" s="6">
        <f t="shared" si="6"/>
        <v>36.136886645386369</v>
      </c>
      <c r="E105" s="2">
        <f>INDEX(Meta!B:B,MATCH($B105,Meta!A:A,0))</f>
        <v>4.5</v>
      </c>
      <c r="F105" s="13">
        <v>0</v>
      </c>
      <c r="G105" s="2">
        <f t="shared" si="7"/>
        <v>36.136886645386369</v>
      </c>
      <c r="H105" s="7"/>
    </row>
    <row r="106" spans="1:8" x14ac:dyDescent="0.25">
      <c r="A106" s="1">
        <f t="shared" si="4"/>
        <v>40025</v>
      </c>
      <c r="B106" s="1">
        <f t="shared" si="5"/>
        <v>39995</v>
      </c>
      <c r="C106" s="37">
        <f>IFERROR(INDEX([1]BRENT_OIL_USDOLARS!$B:$B,MATCH($A106,[1]BRENT_OIL_USDOLARS!$A:$A,0)),"")</f>
        <v>70.08</v>
      </c>
      <c r="D106" s="6">
        <f t="shared" si="6"/>
        <v>44.255893212155684</v>
      </c>
      <c r="E106" s="2">
        <f>INDEX(Meta!B:B,MATCH($B106,Meta!A:A,0))</f>
        <v>4.5</v>
      </c>
      <c r="F106" s="13">
        <v>0</v>
      </c>
      <c r="G106" s="2">
        <f t="shared" si="7"/>
        <v>44.255893212155684</v>
      </c>
      <c r="H106" s="7"/>
    </row>
    <row r="107" spans="1:8" x14ac:dyDescent="0.25">
      <c r="A107" s="1">
        <f t="shared" si="4"/>
        <v>40056</v>
      </c>
      <c r="B107" s="1">
        <f t="shared" si="5"/>
        <v>40026</v>
      </c>
      <c r="C107" s="37">
        <f>IFERROR(INDEX([1]BRENT_OIL_USDOLARS!$B:$B,MATCH($A107,[1]BRENT_OIL_USDOLARS!$A:$A,0)),"")</f>
        <v>69.02</v>
      </c>
      <c r="D107" s="6">
        <f t="shared" si="6"/>
        <v>28.37494579022362</v>
      </c>
      <c r="E107" s="2">
        <f>INDEX(Meta!B:B,MATCH($B107,Meta!A:A,0))</f>
        <v>4.5</v>
      </c>
      <c r="F107" s="13">
        <v>0</v>
      </c>
      <c r="G107" s="2">
        <f t="shared" si="7"/>
        <v>28.37494579022362</v>
      </c>
      <c r="H107" s="7"/>
    </row>
    <row r="108" spans="1:8" x14ac:dyDescent="0.25">
      <c r="A108" s="1">
        <f t="shared" si="4"/>
        <v>40086</v>
      </c>
      <c r="B108" s="1">
        <f t="shared" si="5"/>
        <v>40057</v>
      </c>
      <c r="C108" s="37">
        <f>IFERROR(INDEX([1]BRENT_OIL_USDOLARS!$B:$B,MATCH($A108,[1]BRENT_OIL_USDOLARS!$A:$A,0)),"")</f>
        <v>65.819999999999993</v>
      </c>
      <c r="D108" s="6">
        <f t="shared" si="6"/>
        <v>11.74000763400403</v>
      </c>
      <c r="E108" s="2">
        <f>INDEX(Meta!B:B,MATCH($B108,Meta!A:A,0))</f>
        <v>4.5</v>
      </c>
      <c r="F108" s="13">
        <v>0</v>
      </c>
      <c r="G108" s="2">
        <f t="shared" si="7"/>
        <v>11.74000763400403</v>
      </c>
      <c r="H108" s="7"/>
    </row>
    <row r="109" spans="1:8" x14ac:dyDescent="0.25">
      <c r="A109" s="1">
        <f t="shared" si="4"/>
        <v>40117</v>
      </c>
      <c r="B109" s="1">
        <f t="shared" si="5"/>
        <v>40087</v>
      </c>
      <c r="C109" s="37">
        <f>IFERROR(INDEX([1]BRENT_OIL_USDOLARS!$B:$B,MATCH($A109,[1]BRENT_OIL_USDOLARS!$A:$A,0)),"")</f>
        <v>74.91</v>
      </c>
      <c r="D109" s="6">
        <f t="shared" si="6"/>
        <v>3.2386671260520501</v>
      </c>
      <c r="E109" s="2">
        <f>INDEX(Meta!B:B,MATCH($B109,Meta!A:A,0))</f>
        <v>4.5</v>
      </c>
      <c r="F109" s="13">
        <v>0</v>
      </c>
      <c r="G109" s="2">
        <f t="shared" si="7"/>
        <v>3.2386671260520501</v>
      </c>
      <c r="H109" s="7"/>
    </row>
    <row r="110" spans="1:8" x14ac:dyDescent="0.25">
      <c r="A110" s="1">
        <f t="shared" si="4"/>
        <v>40147</v>
      </c>
      <c r="B110" s="1">
        <f t="shared" si="5"/>
        <v>40118</v>
      </c>
      <c r="C110" s="37">
        <f>IFERROR(INDEX([1]BRENT_OIL_USDOLARS!$B:$B,MATCH($A110,[1]BRENT_OIL_USDOLARS!$A:$A,0)),"")</f>
        <v>77.77</v>
      </c>
      <c r="D110" s="6">
        <f t="shared" si="6"/>
        <v>5.4485787365474749</v>
      </c>
      <c r="E110" s="2">
        <f>INDEX(Meta!B:B,MATCH($B110,Meta!A:A,0))</f>
        <v>4.5</v>
      </c>
      <c r="F110" s="13">
        <v>0</v>
      </c>
      <c r="G110" s="2">
        <f t="shared" si="7"/>
        <v>5.4485787365474749</v>
      </c>
      <c r="H110" s="7"/>
    </row>
    <row r="111" spans="1:8" x14ac:dyDescent="0.25">
      <c r="A111" s="1">
        <f t="shared" si="4"/>
        <v>40178</v>
      </c>
      <c r="B111" s="1">
        <f t="shared" si="5"/>
        <v>40148</v>
      </c>
      <c r="C111" s="37">
        <f>IFERROR(INDEX([1]BRENT_OIL_USDOLARS!$B:$B,MATCH($A111,[1]BRENT_OIL_USDOLARS!$A:$A,0)),"")</f>
        <v>77.91</v>
      </c>
      <c r="D111" s="6">
        <f t="shared" si="6"/>
        <v>12.526839742338481</v>
      </c>
      <c r="E111" s="2">
        <f>INDEX(Meta!B:B,MATCH($B111,Meta!A:A,0))</f>
        <v>4.5</v>
      </c>
      <c r="F111" s="13">
        <v>0</v>
      </c>
      <c r="G111" s="2">
        <f t="shared" si="7"/>
        <v>12.526839742338481</v>
      </c>
      <c r="H111" s="7"/>
    </row>
    <row r="112" spans="1:8" x14ac:dyDescent="0.25">
      <c r="A112" s="1">
        <f t="shared" si="4"/>
        <v>40209</v>
      </c>
      <c r="B112" s="1">
        <f t="shared" si="5"/>
        <v>40179</v>
      </c>
      <c r="C112" s="37">
        <f>IFERROR(INDEX([1]BRENT_OIL_USDOLARS!$B:$B,MATCH($A112,[1]BRENT_OIL_USDOLARS!$A:$A,0)),"")</f>
        <v>71.2</v>
      </c>
      <c r="D112" s="6">
        <f t="shared" si="6"/>
        <v>8.1668653158522204</v>
      </c>
      <c r="E112" s="2">
        <f>INDEX(Meta!B:B,MATCH($B112,Meta!A:A,0))</f>
        <v>4.5</v>
      </c>
      <c r="F112" s="13">
        <v>0</v>
      </c>
      <c r="G112" s="2">
        <f t="shared" si="7"/>
        <v>8.1668653158522204</v>
      </c>
      <c r="H112" s="7"/>
    </row>
    <row r="113" spans="1:8" x14ac:dyDescent="0.25">
      <c r="A113" s="1">
        <f t="shared" si="4"/>
        <v>40237</v>
      </c>
      <c r="B113" s="1">
        <f t="shared" si="5"/>
        <v>40210</v>
      </c>
      <c r="C113" s="37">
        <f>IFERROR(INDEX([1]BRENT_OIL_USDOLARS!$B:$B,MATCH($A113,[1]BRENT_OIL_USDOLARS!$A:$A,0)),"")</f>
        <v>76.36</v>
      </c>
      <c r="D113" s="6">
        <f t="shared" si="6"/>
        <v>3.1899313501144491</v>
      </c>
      <c r="E113" s="2">
        <f>INDEX(Meta!B:B,MATCH($B113,Meta!A:A,0))</f>
        <v>4.5</v>
      </c>
      <c r="F113" s="13">
        <v>0</v>
      </c>
      <c r="G113" s="2">
        <f t="shared" si="7"/>
        <v>3.1899313501144491</v>
      </c>
      <c r="H113" s="7"/>
    </row>
    <row r="114" spans="1:8" x14ac:dyDescent="0.25">
      <c r="A114" s="1">
        <f t="shared" si="4"/>
        <v>40268</v>
      </c>
      <c r="B114" s="1">
        <f t="shared" si="5"/>
        <v>40238</v>
      </c>
      <c r="C114" s="37">
        <f>IFERROR(INDEX([1]BRENT_OIL_USDOLARS!$B:$B,MATCH($A114,[1]BRENT_OIL_USDOLARS!$A:$A,0)),"")</f>
        <v>80.37</v>
      </c>
      <c r="D114" s="6">
        <f t="shared" si="6"/>
        <v>-1.1535626002862074</v>
      </c>
      <c r="E114" s="2">
        <f>INDEX(Meta!B:B,MATCH($B114,Meta!A:A,0))</f>
        <v>4.5</v>
      </c>
      <c r="F114" s="13">
        <v>0</v>
      </c>
      <c r="G114" s="2">
        <f t="shared" si="7"/>
        <v>-1.1535626002862074</v>
      </c>
      <c r="H114" s="7"/>
    </row>
    <row r="115" spans="1:8" x14ac:dyDescent="0.25">
      <c r="A115" s="1">
        <f t="shared" si="4"/>
        <v>40298</v>
      </c>
      <c r="B115" s="1">
        <f t="shared" si="5"/>
        <v>40269</v>
      </c>
      <c r="C115" s="37">
        <f>IFERROR(INDEX([1]BRENT_OIL_USDOLARS!$B:$B,MATCH($A115,[1]BRENT_OIL_USDOLARS!$A:$A,0)),"")</f>
        <v>86.19</v>
      </c>
      <c r="D115" s="6">
        <f t="shared" si="6"/>
        <v>7.069816643159399</v>
      </c>
      <c r="E115" s="2">
        <f>INDEX(Meta!B:B,MATCH($B115,Meta!A:A,0))</f>
        <v>4.5</v>
      </c>
      <c r="F115" s="13">
        <v>0</v>
      </c>
      <c r="G115" s="2">
        <f t="shared" si="7"/>
        <v>7.069816643159399</v>
      </c>
      <c r="H115" s="7"/>
    </row>
    <row r="116" spans="1:8" x14ac:dyDescent="0.25">
      <c r="A116" s="1">
        <f t="shared" si="4"/>
        <v>40329</v>
      </c>
      <c r="B116" s="1">
        <f t="shared" si="5"/>
        <v>40299</v>
      </c>
      <c r="C116" s="37">
        <f>IFERROR(INDEX([1]BRENT_OIL_USDOLARS!$B:$B,MATCH($A116,[1]BRENT_OIL_USDOLARS!$A:$A,0)),"")</f>
        <v>73</v>
      </c>
      <c r="D116" s="6">
        <f t="shared" si="6"/>
        <v>6.2491684037787536</v>
      </c>
      <c r="E116" s="2">
        <f>INDEX(Meta!B:B,MATCH($B116,Meta!A:A,0))</f>
        <v>4.5</v>
      </c>
      <c r="F116" s="13">
        <v>0</v>
      </c>
      <c r="G116" s="2">
        <f t="shared" si="7"/>
        <v>6.2491684037787536</v>
      </c>
      <c r="H116" s="7"/>
    </row>
    <row r="117" spans="1:8" x14ac:dyDescent="0.25">
      <c r="A117" s="1">
        <f t="shared" si="4"/>
        <v>40359</v>
      </c>
      <c r="B117" s="1">
        <f t="shared" si="5"/>
        <v>40330</v>
      </c>
      <c r="C117" s="37">
        <f>IFERROR(INDEX([1]BRENT_OIL_USDOLARS!$B:$B,MATCH($A117,[1]BRENT_OIL_USDOLARS!$A:$A,0)),"")</f>
        <v>74.94</v>
      </c>
      <c r="D117" s="6">
        <f t="shared" si="6"/>
        <v>2.7201333742815592</v>
      </c>
      <c r="E117" s="2">
        <f>INDEX(Meta!B:B,MATCH($B117,Meta!A:A,0))</f>
        <v>4.5</v>
      </c>
      <c r="F117" s="13">
        <v>0</v>
      </c>
      <c r="G117" s="2">
        <f t="shared" si="7"/>
        <v>2.7201333742815592</v>
      </c>
      <c r="H117" s="7"/>
    </row>
    <row r="118" spans="1:8" x14ac:dyDescent="0.25">
      <c r="A118" s="1">
        <f t="shared" si="4"/>
        <v>40390</v>
      </c>
      <c r="B118" s="1">
        <f t="shared" si="5"/>
        <v>40360</v>
      </c>
      <c r="C118" s="37">
        <f>IFERROR(INDEX([1]BRENT_OIL_USDOLARS!$B:$B,MATCH($A118,[1]BRENT_OIL_USDOLARS!$A:$A,0)),"")</f>
        <v>77.5</v>
      </c>
      <c r="D118" s="6">
        <f t="shared" si="6"/>
        <v>-7.1957846204511924</v>
      </c>
      <c r="E118" s="2">
        <f>INDEX(Meta!B:B,MATCH($B118,Meta!A:A,0))</f>
        <v>4.5</v>
      </c>
      <c r="F118" s="13">
        <v>0</v>
      </c>
      <c r="G118" s="2">
        <f t="shared" si="7"/>
        <v>-7.1957846204511924</v>
      </c>
      <c r="H118" s="7"/>
    </row>
    <row r="119" spans="1:8" x14ac:dyDescent="0.25">
      <c r="A119" s="1">
        <f t="shared" si="4"/>
        <v>40421</v>
      </c>
      <c r="B119" s="1">
        <f t="shared" si="5"/>
        <v>40391</v>
      </c>
      <c r="C119" s="37">
        <f>IFERROR(INDEX([1]BRENT_OIL_USDOLARS!$B:$B,MATCH($A119,[1]BRENT_OIL_USDOLARS!$A:$A,0)),"")</f>
        <v>75.510000000000005</v>
      </c>
      <c r="D119" s="6">
        <f t="shared" si="6"/>
        <v>-4.8463850392386121</v>
      </c>
      <c r="E119" s="2">
        <f>INDEX(Meta!B:B,MATCH($B119,Meta!A:A,0))</f>
        <v>4.5</v>
      </c>
      <c r="F119" s="13">
        <v>0</v>
      </c>
      <c r="G119" s="2">
        <f t="shared" si="7"/>
        <v>-4.8463850392386121</v>
      </c>
      <c r="H119" s="7"/>
    </row>
    <row r="120" spans="1:8" x14ac:dyDescent="0.25">
      <c r="A120" s="1">
        <f t="shared" si="4"/>
        <v>40451</v>
      </c>
      <c r="B120" s="1">
        <f t="shared" si="5"/>
        <v>40422</v>
      </c>
      <c r="C120" s="37">
        <f>IFERROR(INDEX([1]BRENT_OIL_USDOLARS!$B:$B,MATCH($A120,[1]BRENT_OIL_USDOLARS!$A:$A,0)),"")</f>
        <v>80.77</v>
      </c>
      <c r="D120" s="6">
        <f t="shared" si="6"/>
        <v>-0.14948959979498966</v>
      </c>
      <c r="E120" s="2">
        <f>INDEX(Meta!B:B,MATCH($B120,Meta!A:A,0))</f>
        <v>4.5</v>
      </c>
      <c r="F120" s="13">
        <v>0</v>
      </c>
      <c r="G120" s="2">
        <f t="shared" si="7"/>
        <v>-0.14948959979498966</v>
      </c>
      <c r="H120" s="7"/>
    </row>
    <row r="121" spans="1:8" x14ac:dyDescent="0.25">
      <c r="A121" s="1">
        <f t="shared" si="4"/>
        <v>40482</v>
      </c>
      <c r="B121" s="1">
        <f t="shared" si="5"/>
        <v>40452</v>
      </c>
      <c r="C121" s="37">
        <f>IFERROR(INDEX([1]BRENT_OIL_USDOLARS!$B:$B,MATCH($A121,[1]BRENT_OIL_USDOLARS!$A:$A,0)),"")</f>
        <v>82.47</v>
      </c>
      <c r="D121" s="6">
        <f t="shared" si="6"/>
        <v>5.9040099361249219</v>
      </c>
      <c r="E121" s="2">
        <f>INDEX(Meta!B:B,MATCH($B121,Meta!A:A,0))</f>
        <v>4.5</v>
      </c>
      <c r="F121" s="13">
        <v>0</v>
      </c>
      <c r="G121" s="2">
        <f t="shared" si="7"/>
        <v>5.9040099361249219</v>
      </c>
      <c r="H121" s="7"/>
    </row>
    <row r="122" spans="1:8" x14ac:dyDescent="0.25">
      <c r="A122" s="1">
        <f t="shared" si="4"/>
        <v>40512</v>
      </c>
      <c r="B122" s="1">
        <f t="shared" si="5"/>
        <v>40483</v>
      </c>
      <c r="C122" s="37">
        <f>IFERROR(INDEX([1]BRENT_OIL_USDOLARS!$B:$B,MATCH($A122,[1]BRENT_OIL_USDOLARS!$A:$A,0)),"")</f>
        <v>86.02</v>
      </c>
      <c r="D122" s="6">
        <f t="shared" si="6"/>
        <v>9.3485413467865612</v>
      </c>
      <c r="E122" s="2">
        <f>INDEX(Meta!B:B,MATCH($B122,Meta!A:A,0))</f>
        <v>4.5</v>
      </c>
      <c r="F122" s="13">
        <v>0</v>
      </c>
      <c r="G122" s="2">
        <f t="shared" si="7"/>
        <v>9.3485413467865612</v>
      </c>
      <c r="H122" s="7"/>
    </row>
    <row r="123" spans="1:8" x14ac:dyDescent="0.25">
      <c r="A123" s="1">
        <f t="shared" si="4"/>
        <v>40543</v>
      </c>
      <c r="B123" s="1">
        <f t="shared" si="5"/>
        <v>40513</v>
      </c>
      <c r="C123" s="37">
        <f>IFERROR(INDEX([1]BRENT_OIL_USDOLARS!$B:$B,MATCH($A123,[1]BRENT_OIL_USDOLARS!$A:$A,0)),"")</f>
        <v>93.23</v>
      </c>
      <c r="D123" s="6">
        <f t="shared" si="6"/>
        <v>11.951407306014232</v>
      </c>
      <c r="E123" s="2">
        <f>INDEX(Meta!B:B,MATCH($B123,Meta!A:A,0))</f>
        <v>4.5</v>
      </c>
      <c r="F123" s="13">
        <v>0</v>
      </c>
      <c r="G123" s="2">
        <f t="shared" si="7"/>
        <v>11.951407306014232</v>
      </c>
      <c r="H123" s="7"/>
    </row>
    <row r="124" spans="1:8" x14ac:dyDescent="0.25">
      <c r="A124" s="1">
        <f t="shared" si="4"/>
        <v>40574</v>
      </c>
      <c r="B124" s="1">
        <f t="shared" si="5"/>
        <v>40544</v>
      </c>
      <c r="C124" s="37">
        <f>IFERROR(INDEX([1]BRENT_OIL_USDOLARS!$B:$B,MATCH($A124,[1]BRENT_OIL_USDOLARS!$A:$A,0)),"")</f>
        <v>98.97</v>
      </c>
      <c r="D124" s="6">
        <f t="shared" si="6"/>
        <v>16.531937172774875</v>
      </c>
      <c r="E124" s="2">
        <f>INDEX(Meta!B:B,MATCH($B124,Meta!A:A,0))</f>
        <v>4.5</v>
      </c>
      <c r="F124" s="13">
        <v>0</v>
      </c>
      <c r="G124" s="2">
        <f t="shared" si="7"/>
        <v>16.531937172774875</v>
      </c>
      <c r="H124" s="7"/>
    </row>
    <row r="125" spans="1:8" x14ac:dyDescent="0.25">
      <c r="A125" s="1">
        <f t="shared" si="4"/>
        <v>40602</v>
      </c>
      <c r="B125" s="1">
        <f t="shared" si="5"/>
        <v>40575</v>
      </c>
      <c r="C125" s="37">
        <f>IFERROR(INDEX([1]BRENT_OIL_USDOLARS!$B:$B,MATCH($A125,[1]BRENT_OIL_USDOLARS!$A:$A,0)),"")</f>
        <v>112.27</v>
      </c>
      <c r="D125" s="6">
        <f t="shared" si="6"/>
        <v>22.149562705608616</v>
      </c>
      <c r="E125" s="2">
        <f>INDEX(Meta!B:B,MATCH($B125,Meta!A:A,0))</f>
        <v>4.5</v>
      </c>
      <c r="F125" s="13">
        <v>0</v>
      </c>
      <c r="G125" s="2">
        <f t="shared" si="7"/>
        <v>22.149562705608616</v>
      </c>
      <c r="H125" s="7"/>
    </row>
    <row r="126" spans="1:8" x14ac:dyDescent="0.25">
      <c r="A126" s="1">
        <f t="shared" si="4"/>
        <v>40633</v>
      </c>
      <c r="B126" s="1">
        <f t="shared" si="5"/>
        <v>40603</v>
      </c>
      <c r="C126" s="37">
        <f>IFERROR(INDEX([1]BRENT_OIL_USDOLARS!$B:$B,MATCH($A126,[1]BRENT_OIL_USDOLARS!$A:$A,0)),"")</f>
        <v>116.94</v>
      </c>
      <c r="D126" s="6">
        <f t="shared" si="6"/>
        <v>25.393550359162447</v>
      </c>
      <c r="E126" s="2">
        <f>INDEX(Meta!B:B,MATCH($B126,Meta!A:A,0))</f>
        <v>4.5</v>
      </c>
      <c r="F126" s="13">
        <v>0</v>
      </c>
      <c r="G126" s="2">
        <f t="shared" si="7"/>
        <v>25.393550359162447</v>
      </c>
      <c r="H126" s="7"/>
    </row>
    <row r="127" spans="1:8" x14ac:dyDescent="0.25">
      <c r="A127" s="1">
        <f t="shared" si="4"/>
        <v>40663</v>
      </c>
      <c r="B127" s="1">
        <f t="shared" si="5"/>
        <v>40634</v>
      </c>
      <c r="C127" s="37">
        <f>IFERROR(INDEX([1]BRENT_OIL_USDOLARS!$B:$B,MATCH($A127,[1]BRENT_OIL_USDOLARS!$A:$A,0)),"")</f>
        <v>126.59</v>
      </c>
      <c r="D127" s="6">
        <f t="shared" si="6"/>
        <v>27.884408022428261</v>
      </c>
      <c r="E127" s="2">
        <f>INDEX(Meta!B:B,MATCH($B127,Meta!A:A,0))</f>
        <v>4.5</v>
      </c>
      <c r="F127" s="13">
        <v>0</v>
      </c>
      <c r="G127" s="2">
        <f t="shared" si="7"/>
        <v>27.884408022428261</v>
      </c>
      <c r="H127" s="7"/>
    </row>
    <row r="128" spans="1:8" x14ac:dyDescent="0.25">
      <c r="A128" s="1">
        <f t="shared" si="4"/>
        <v>40694</v>
      </c>
      <c r="B128" s="1">
        <f t="shared" si="5"/>
        <v>40664</v>
      </c>
      <c r="C128" s="37">
        <f>IFERROR(INDEX([1]BRENT_OIL_USDOLARS!$B:$B,MATCH($A128,[1]BRENT_OIL_USDOLARS!$A:$A,0)),"")</f>
        <v>117.18</v>
      </c>
      <c r="D128" s="6">
        <f t="shared" si="6"/>
        <v>18.471442178211333</v>
      </c>
      <c r="E128" s="2">
        <f>INDEX(Meta!B:B,MATCH($B128,Meta!A:A,0))</f>
        <v>4.5</v>
      </c>
      <c r="F128" s="13">
        <v>0</v>
      </c>
      <c r="G128" s="2">
        <f t="shared" si="7"/>
        <v>18.471442178211333</v>
      </c>
      <c r="H128" s="7"/>
    </row>
    <row r="129" spans="1:8" x14ac:dyDescent="0.25">
      <c r="A129" s="1">
        <f t="shared" si="4"/>
        <v>40724</v>
      </c>
      <c r="B129" s="1">
        <f t="shared" si="5"/>
        <v>40695</v>
      </c>
      <c r="C129" s="37">
        <f>IFERROR(INDEX([1]BRENT_OIL_USDOLARS!$B:$B,MATCH($A129,[1]BRENT_OIL_USDOLARS!$A:$A,0)),"")</f>
        <v>111.71</v>
      </c>
      <c r="D129" s="6">
        <f t="shared" si="6"/>
        <v>8.3186056432445525</v>
      </c>
      <c r="E129" s="2">
        <f>INDEX(Meta!B:B,MATCH($B129,Meta!A:A,0))</f>
        <v>4.5</v>
      </c>
      <c r="F129" s="13">
        <v>0</v>
      </c>
      <c r="G129" s="2">
        <f t="shared" si="7"/>
        <v>8.3186056432445525</v>
      </c>
      <c r="H129" s="7"/>
    </row>
    <row r="130" spans="1:8" x14ac:dyDescent="0.25">
      <c r="A130" s="1">
        <f t="shared" si="4"/>
        <v>40755</v>
      </c>
      <c r="B130" s="1">
        <f t="shared" si="5"/>
        <v>40725</v>
      </c>
      <c r="C130" s="37">
        <f>IFERROR(INDEX([1]BRENT_OIL_USDOLARS!$B:$B,MATCH($A130,[1]BRENT_OIL_USDOLARS!$A:$A,0)),"")</f>
        <v>115.93</v>
      </c>
      <c r="D130" s="6">
        <f t="shared" si="6"/>
        <v>-3.0860033726812617</v>
      </c>
      <c r="E130" s="2">
        <f>INDEX(Meta!B:B,MATCH($B130,Meta!A:A,0))</f>
        <v>4.5</v>
      </c>
      <c r="F130" s="13">
        <v>0</v>
      </c>
      <c r="G130" s="2">
        <f t="shared" si="7"/>
        <v>-3.0860033726812617</v>
      </c>
      <c r="H130" s="7"/>
    </row>
    <row r="131" spans="1:8" x14ac:dyDescent="0.25">
      <c r="A131" s="1">
        <f t="shared" si="4"/>
        <v>40786</v>
      </c>
      <c r="B131" s="1">
        <f t="shared" si="5"/>
        <v>40756</v>
      </c>
      <c r="C131" s="37">
        <f>IFERROR(INDEX([1]BRENT_OIL_USDOLARS!$B:$B,MATCH($A131,[1]BRENT_OIL_USDOLARS!$A:$A,0)),"")</f>
        <v>116.48</v>
      </c>
      <c r="D131" s="6">
        <f t="shared" si="6"/>
        <v>-4.5992625654958488</v>
      </c>
      <c r="E131" s="2">
        <f>INDEX(Meta!B:B,MATCH($B131,Meta!A:A,0))</f>
        <v>4.5</v>
      </c>
      <c r="F131" s="13">
        <v>0</v>
      </c>
      <c r="G131" s="2">
        <f t="shared" si="7"/>
        <v>-4.5992625654958488</v>
      </c>
      <c r="H131" s="7"/>
    </row>
    <row r="132" spans="1:8" x14ac:dyDescent="0.25">
      <c r="A132" s="1">
        <f t="shared" si="4"/>
        <v>40816</v>
      </c>
      <c r="B132" s="1">
        <f t="shared" si="5"/>
        <v>40787</v>
      </c>
      <c r="C132" s="37">
        <f>IFERROR(INDEX([1]BRENT_OIL_USDOLARS!$B:$B,MATCH($A132,[1]BRENT_OIL_USDOLARS!$A:$A,0)),"")</f>
        <v>105.42</v>
      </c>
      <c r="D132" s="6">
        <f t="shared" si="6"/>
        <v>-4.9651175874873275</v>
      </c>
      <c r="E132" s="2">
        <f>INDEX(Meta!B:B,MATCH($B132,Meta!A:A,0))</f>
        <v>4.5</v>
      </c>
      <c r="F132" s="13">
        <v>0</v>
      </c>
      <c r="G132" s="2">
        <f t="shared" si="7"/>
        <v>-4.9651175874873275</v>
      </c>
      <c r="H132" s="7"/>
    </row>
    <row r="133" spans="1:8" x14ac:dyDescent="0.25">
      <c r="A133" s="1">
        <f t="shared" ref="A133:A196" si="8">EOMONTH(B133,0)</f>
        <v>40847</v>
      </c>
      <c r="B133" s="1">
        <f t="shared" si="5"/>
        <v>40817</v>
      </c>
      <c r="C133" s="37">
        <f>IFERROR(INDEX([1]BRENT_OIL_USDOLARS!$B:$B,MATCH($A133,[1]BRENT_OIL_USDOLARS!$A:$A,0)),"")</f>
        <v>108.43</v>
      </c>
      <c r="D133" s="6">
        <f t="shared" si="6"/>
        <v>-4.2021924482338449</v>
      </c>
      <c r="E133" s="2">
        <f>INDEX(Meta!B:B,MATCH($B133,Meta!A:A,0))</f>
        <v>4.5</v>
      </c>
      <c r="F133" s="13">
        <v>0</v>
      </c>
      <c r="G133" s="2">
        <f t="shared" si="7"/>
        <v>-4.2021924482338449</v>
      </c>
      <c r="H133" s="7"/>
    </row>
    <row r="134" spans="1:8" x14ac:dyDescent="0.25">
      <c r="A134" s="1">
        <f t="shared" si="8"/>
        <v>40877</v>
      </c>
      <c r="B134" s="1">
        <f t="shared" ref="B134:B197" si="9">EDATE(B133,1)</f>
        <v>40848</v>
      </c>
      <c r="C134" s="37">
        <f>IFERROR(INDEX([1]BRENT_OIL_USDOLARS!$B:$B,MATCH($A134,[1]BRENT_OIL_USDOLARS!$A:$A,0)),"")</f>
        <v>111.22</v>
      </c>
      <c r="D134" s="6">
        <f t="shared" si="6"/>
        <v>-5.5358595838660705</v>
      </c>
      <c r="E134" s="2">
        <f>INDEX(Meta!B:B,MATCH($B134,Meta!A:A,0))</f>
        <v>4.5</v>
      </c>
      <c r="F134" s="13">
        <v>0</v>
      </c>
      <c r="G134" s="2">
        <f t="shared" si="7"/>
        <v>-5.5358595838660705</v>
      </c>
      <c r="H134" s="7"/>
    </row>
    <row r="135" spans="1:8" x14ac:dyDescent="0.25">
      <c r="A135" s="1">
        <f t="shared" si="8"/>
        <v>40908</v>
      </c>
      <c r="B135" s="1">
        <f t="shared" si="9"/>
        <v>40878</v>
      </c>
      <c r="C135" s="37">
        <f>IFERROR(INDEX([1]BRENT_OIL_USDOLARS!$B:$B,MATCH($A135,[1]BRENT_OIL_USDOLARS!$A:$A,0)),"")</f>
        <v>108.09</v>
      </c>
      <c r="D135" s="6">
        <f t="shared" si="6"/>
        <v>-2.986709291655572</v>
      </c>
      <c r="E135" s="2">
        <f>INDEX(Meta!B:B,MATCH($B135,Meta!A:A,0))</f>
        <v>4.5</v>
      </c>
      <c r="F135" s="13">
        <v>0</v>
      </c>
      <c r="G135" s="2">
        <f t="shared" si="7"/>
        <v>-2.986709291655572</v>
      </c>
      <c r="H135" s="7"/>
    </row>
    <row r="136" spans="1:8" x14ac:dyDescent="0.25">
      <c r="A136" s="1">
        <f t="shared" si="8"/>
        <v>40939</v>
      </c>
      <c r="B136" s="1">
        <f t="shared" si="9"/>
        <v>40909</v>
      </c>
      <c r="C136" s="37">
        <f>IFERROR(INDEX([1]BRENT_OIL_USDOLARS!$B:$B,MATCH($A136,[1]BRENT_OIL_USDOLARS!$A:$A,0)),"")</f>
        <v>110.26</v>
      </c>
      <c r="D136" s="6">
        <f t="shared" si="6"/>
        <v>-0.23007295734569766</v>
      </c>
      <c r="E136" s="2">
        <f>INDEX(Meta!B:B,MATCH($B136,Meta!A:A,0))</f>
        <v>4.5</v>
      </c>
      <c r="F136" s="13">
        <v>0</v>
      </c>
      <c r="G136" s="2">
        <f t="shared" si="7"/>
        <v>-0.23007295734569766</v>
      </c>
      <c r="H136" s="7"/>
    </row>
    <row r="137" spans="1:8" x14ac:dyDescent="0.25">
      <c r="A137" s="1">
        <f t="shared" si="8"/>
        <v>40968</v>
      </c>
      <c r="B137" s="1">
        <f t="shared" si="9"/>
        <v>40940</v>
      </c>
      <c r="C137" s="37">
        <f>IFERROR(INDEX([1]BRENT_OIL_USDOLARS!$B:$B,MATCH($A137,[1]BRENT_OIL_USDOLARS!$A:$A,0)),"")</f>
        <v>122.23</v>
      </c>
      <c r="D137" s="6">
        <f t="shared" si="6"/>
        <v>4.7712800319931148</v>
      </c>
      <c r="E137" s="2">
        <f>INDEX(Meta!B:B,MATCH($B137,Meta!A:A,0))</f>
        <v>4.5</v>
      </c>
      <c r="F137" s="13">
        <v>0</v>
      </c>
      <c r="G137" s="2">
        <f t="shared" si="7"/>
        <v>4.7712800319931148</v>
      </c>
      <c r="H137" s="7"/>
    </row>
    <row r="138" spans="1:8" x14ac:dyDescent="0.25">
      <c r="A138" s="1">
        <f t="shared" si="8"/>
        <v>40999</v>
      </c>
      <c r="B138" s="1">
        <f t="shared" si="9"/>
        <v>40969</v>
      </c>
      <c r="C138" s="37">
        <f>IFERROR(INDEX([1]BRENT_OIL_USDOLARS!$B:$B,MATCH($A138,[1]BRENT_OIL_USDOLARS!$A:$A,0)),"")</f>
        <v>123.41</v>
      </c>
      <c r="D138" s="6">
        <f t="shared" si="6"/>
        <v>8.5921767254531005</v>
      </c>
      <c r="E138" s="2">
        <f>INDEX(Meta!B:B,MATCH($B138,Meta!A:A,0))</f>
        <v>4.5</v>
      </c>
      <c r="F138" s="13">
        <v>0</v>
      </c>
      <c r="G138" s="2">
        <f t="shared" si="7"/>
        <v>8.5921767254531005</v>
      </c>
      <c r="H138" s="7"/>
    </row>
    <row r="139" spans="1:8" x14ac:dyDescent="0.25">
      <c r="A139" s="1">
        <f t="shared" si="8"/>
        <v>41029</v>
      </c>
      <c r="B139" s="1">
        <f t="shared" si="9"/>
        <v>41000</v>
      </c>
      <c r="C139" s="37">
        <f>IFERROR(INDEX([1]BRENT_OIL_USDOLARS!$B:$B,MATCH($A139,[1]BRENT_OIL_USDOLARS!$A:$A,0)),"")</f>
        <v>118.66</v>
      </c>
      <c r="D139" s="6">
        <f t="shared" ref="D139:D202" si="10">IFERROR(AVERAGE(C137:C139)/AVERAGE(C134:C136)*100-100,"")</f>
        <v>10.537973723336449</v>
      </c>
      <c r="E139" s="2">
        <f>INDEX(Meta!B:B,MATCH($B139,Meta!A:A,0))</f>
        <v>4.5</v>
      </c>
      <c r="F139" s="13">
        <v>0</v>
      </c>
      <c r="G139" s="2">
        <f t="shared" si="7"/>
        <v>10.537973723336449</v>
      </c>
      <c r="H139" s="7"/>
    </row>
    <row r="140" spans="1:8" x14ac:dyDescent="0.25">
      <c r="A140" s="1">
        <f t="shared" si="8"/>
        <v>41060</v>
      </c>
      <c r="B140" s="1">
        <f t="shared" si="9"/>
        <v>41030</v>
      </c>
      <c r="C140" s="37">
        <f>IFERROR(INDEX([1]BRENT_OIL_USDOLARS!$B:$B,MATCH($A140,[1]BRENT_OIL_USDOLARS!$A:$A,0)),"")</f>
        <v>103.86</v>
      </c>
      <c r="D140" s="6">
        <f t="shared" si="10"/>
        <v>1.5708497269364017</v>
      </c>
      <c r="E140" s="2">
        <f>INDEX(Meta!B:B,MATCH($B140,Meta!A:A,0))</f>
        <v>4.5</v>
      </c>
      <c r="F140" s="13">
        <v>0</v>
      </c>
      <c r="G140" s="2">
        <f t="shared" si="7"/>
        <v>1.5708497269364017</v>
      </c>
      <c r="H140" s="7"/>
    </row>
    <row r="141" spans="1:8" x14ac:dyDescent="0.25">
      <c r="A141" s="1">
        <f t="shared" si="8"/>
        <v>41090</v>
      </c>
      <c r="B141" s="1">
        <f t="shared" si="9"/>
        <v>41061</v>
      </c>
      <c r="C141" s="37">
        <f>IFERROR(INDEX([1]BRENT_OIL_USDOLARS!$B:$B,MATCH($A141,[1]BRENT_OIL_USDOLARS!$A:$A,0)),"")</f>
        <v>94.17</v>
      </c>
      <c r="D141" s="6">
        <f t="shared" si="10"/>
        <v>-11.017139645967973</v>
      </c>
      <c r="E141" s="2">
        <f>INDEX(Meta!B:B,MATCH($B141,Meta!A:A,0))</f>
        <v>4.5</v>
      </c>
      <c r="F141" s="13">
        <v>0</v>
      </c>
      <c r="G141" s="2">
        <f t="shared" si="7"/>
        <v>-11.017139645967973</v>
      </c>
      <c r="H141" s="7"/>
    </row>
    <row r="142" spans="1:8" x14ac:dyDescent="0.25">
      <c r="A142" s="1">
        <f t="shared" si="8"/>
        <v>41121</v>
      </c>
      <c r="B142" s="1">
        <f t="shared" si="9"/>
        <v>41091</v>
      </c>
      <c r="C142" s="37">
        <f>IFERROR(INDEX([1]BRENT_OIL_USDOLARS!$B:$B,MATCH($A142,[1]BRENT_OIL_USDOLARS!$A:$A,0)),"")</f>
        <v>105.93</v>
      </c>
      <c r="D142" s="6">
        <f t="shared" si="10"/>
        <v>-16.563272028547885</v>
      </c>
      <c r="E142" s="2">
        <f>INDEX(Meta!B:B,MATCH($B142,Meta!A:A,0))</f>
        <v>4.5</v>
      </c>
      <c r="F142" s="13">
        <v>0</v>
      </c>
      <c r="G142" s="2">
        <f t="shared" si="7"/>
        <v>-16.563272028547885</v>
      </c>
      <c r="H142" s="7"/>
    </row>
    <row r="143" spans="1:8" x14ac:dyDescent="0.25">
      <c r="A143" s="1">
        <f t="shared" si="8"/>
        <v>41152</v>
      </c>
      <c r="B143" s="1">
        <f t="shared" si="9"/>
        <v>41122</v>
      </c>
      <c r="C143" s="37">
        <f>IFERROR(INDEX([1]BRENT_OIL_USDOLARS!$B:$B,MATCH($A143,[1]BRENT_OIL_USDOLARS!$A:$A,0)),"")</f>
        <v>113.93</v>
      </c>
      <c r="D143" s="6">
        <f t="shared" si="10"/>
        <v>-9.2215188043823844</v>
      </c>
      <c r="E143" s="2">
        <f>INDEX(Meta!B:B,MATCH($B143,Meta!A:A,0))</f>
        <v>4.5</v>
      </c>
      <c r="F143" s="13">
        <v>0</v>
      </c>
      <c r="G143" s="2">
        <f t="shared" si="7"/>
        <v>-9.2215188043823844</v>
      </c>
      <c r="H143" s="7"/>
    </row>
    <row r="144" spans="1:8" x14ac:dyDescent="0.25">
      <c r="A144" s="1">
        <f t="shared" si="8"/>
        <v>41182</v>
      </c>
      <c r="B144" s="1">
        <f t="shared" si="9"/>
        <v>41153</v>
      </c>
      <c r="C144" s="37">
        <f>IFERROR(INDEX([1]BRENT_OIL_USDOLARS!$B:$B,MATCH($A144,[1]BRENT_OIL_USDOLARS!$A:$A,0)),"")</f>
        <v>111.36</v>
      </c>
      <c r="D144" s="6">
        <f t="shared" si="10"/>
        <v>4.5880829833591292</v>
      </c>
      <c r="E144" s="2">
        <f>INDEX(Meta!B:B,MATCH($B144,Meta!A:A,0))</f>
        <v>4.5</v>
      </c>
      <c r="F144" s="13">
        <v>0</v>
      </c>
      <c r="G144" s="2">
        <f t="shared" si="7"/>
        <v>4.5880829833591292</v>
      </c>
      <c r="H144" s="7"/>
    </row>
    <row r="145" spans="1:8" x14ac:dyDescent="0.25">
      <c r="A145" s="1">
        <f t="shared" si="8"/>
        <v>41213</v>
      </c>
      <c r="B145" s="1">
        <f t="shared" si="9"/>
        <v>41183</v>
      </c>
      <c r="C145" s="37">
        <f>IFERROR(INDEX([1]BRENT_OIL_USDOLARS!$B:$B,MATCH($A145,[1]BRENT_OIL_USDOLARS!$A:$A,0)),"")</f>
        <v>109.89</v>
      </c>
      <c r="D145" s="6">
        <f t="shared" si="10"/>
        <v>10.271088301092249</v>
      </c>
      <c r="E145" s="2">
        <f>INDEX(Meta!B:B,MATCH($B145,Meta!A:A,0))</f>
        <v>4.5</v>
      </c>
      <c r="F145" s="13">
        <v>0</v>
      </c>
      <c r="G145" s="2">
        <f t="shared" si="7"/>
        <v>10.271088301092249</v>
      </c>
      <c r="H145" s="7"/>
    </row>
    <row r="146" spans="1:8" x14ac:dyDescent="0.25">
      <c r="A146" s="1">
        <f t="shared" si="8"/>
        <v>41243</v>
      </c>
      <c r="B146" s="1">
        <f t="shared" si="9"/>
        <v>41214</v>
      </c>
      <c r="C146" s="37">
        <f>IFERROR(INDEX([1]BRENT_OIL_USDOLARS!$B:$B,MATCH($A146,[1]BRENT_OIL_USDOLARS!$A:$A,0)),"")</f>
        <v>110.84</v>
      </c>
      <c r="D146" s="6">
        <f t="shared" si="10"/>
        <v>5.751042893991027</v>
      </c>
      <c r="E146" s="2">
        <f>INDEX(Meta!B:B,MATCH($B146,Meta!A:A,0))</f>
        <v>4.5</v>
      </c>
      <c r="F146" s="13">
        <v>0</v>
      </c>
      <c r="G146" s="2">
        <f t="shared" si="7"/>
        <v>5.751042893991027</v>
      </c>
      <c r="H146" s="7"/>
    </row>
    <row r="147" spans="1:8" x14ac:dyDescent="0.25">
      <c r="A147" s="1">
        <f t="shared" si="8"/>
        <v>41274</v>
      </c>
      <c r="B147" s="1">
        <f t="shared" si="9"/>
        <v>41244</v>
      </c>
      <c r="C147" s="37">
        <f>IFERROR(INDEX([1]BRENT_OIL_USDOLARS!$B:$B,MATCH($A147,[1]BRENT_OIL_USDOLARS!$A:$A,0)),"")</f>
        <v>110.8</v>
      </c>
      <c r="D147" s="6">
        <f t="shared" si="10"/>
        <v>9.3593382042129747E-2</v>
      </c>
      <c r="E147" s="2">
        <f>INDEX(Meta!B:B,MATCH($B147,Meta!A:A,0))</f>
        <v>4.5</v>
      </c>
      <c r="F147" s="13">
        <v>0</v>
      </c>
      <c r="G147" s="2">
        <f t="shared" ref="G147:G210" si="11">IFERROR(D147-F147,"")</f>
        <v>9.3593382042129747E-2</v>
      </c>
      <c r="H147" s="7"/>
    </row>
    <row r="148" spans="1:8" x14ac:dyDescent="0.25">
      <c r="A148" s="1">
        <f t="shared" si="8"/>
        <v>41305</v>
      </c>
      <c r="B148" s="1">
        <f t="shared" si="9"/>
        <v>41275</v>
      </c>
      <c r="C148" s="37">
        <f>IFERROR(INDEX([1]BRENT_OIL_USDOLARS!$B:$B,MATCH($A148,[1]BRENT_OIL_USDOLARS!$A:$A,0)),"")</f>
        <v>115.55</v>
      </c>
      <c r="D148" s="6">
        <f t="shared" si="10"/>
        <v>0.59967778507071046</v>
      </c>
      <c r="E148" s="2">
        <f>INDEX(Meta!B:B,MATCH($B148,Meta!A:A,0))</f>
        <v>4.5</v>
      </c>
      <c r="F148" s="13">
        <v>0</v>
      </c>
      <c r="G148" s="2">
        <f t="shared" si="11"/>
        <v>0.59967778507071046</v>
      </c>
      <c r="H148" s="7"/>
    </row>
    <row r="149" spans="1:8" x14ac:dyDescent="0.25">
      <c r="A149" s="1">
        <f t="shared" si="8"/>
        <v>41333</v>
      </c>
      <c r="B149" s="1">
        <f t="shared" si="9"/>
        <v>41306</v>
      </c>
      <c r="C149" s="37">
        <f>IFERROR(INDEX([1]BRENT_OIL_USDOLARS!$B:$B,MATCH($A149,[1]BRENT_OIL_USDOLARS!$A:$A,0)),"")</f>
        <v>112.2</v>
      </c>
      <c r="D149" s="6">
        <f t="shared" si="10"/>
        <v>1.9452558041494825</v>
      </c>
      <c r="E149" s="2">
        <f>INDEX(Meta!B:B,MATCH($B149,Meta!A:A,0))</f>
        <v>4.5</v>
      </c>
      <c r="F149" s="13">
        <v>0</v>
      </c>
      <c r="G149" s="2">
        <f t="shared" si="11"/>
        <v>1.9452558041494825</v>
      </c>
      <c r="H149" s="7"/>
    </row>
    <row r="150" spans="1:8" x14ac:dyDescent="0.25">
      <c r="A150" s="1">
        <f t="shared" si="8"/>
        <v>41364</v>
      </c>
      <c r="B150" s="1">
        <f t="shared" si="9"/>
        <v>41334</v>
      </c>
      <c r="C150" s="37">
        <f>IFERROR(INDEX([1]BRENT_OIL_USDOLARS!$B:$B,MATCH($A150,[1]BRENT_OIL_USDOLARS!$A:$A,0)),"")</f>
        <v>108.46</v>
      </c>
      <c r="D150" s="6">
        <f t="shared" si="10"/>
        <v>1.4116369559315842</v>
      </c>
      <c r="E150" s="2">
        <f>INDEX(Meta!B:B,MATCH($B150,Meta!A:A,0))</f>
        <v>4.5</v>
      </c>
      <c r="F150" s="13">
        <v>0</v>
      </c>
      <c r="G150" s="2">
        <f t="shared" si="11"/>
        <v>1.4116369559315842</v>
      </c>
      <c r="H150" s="7"/>
    </row>
    <row r="151" spans="1:8" x14ac:dyDescent="0.25">
      <c r="A151" s="1">
        <f t="shared" si="8"/>
        <v>41394</v>
      </c>
      <c r="B151" s="1">
        <f t="shared" si="9"/>
        <v>41365</v>
      </c>
      <c r="C151" s="37">
        <f>IFERROR(INDEX([1]BRENT_OIL_USDOLARS!$B:$B,MATCH($A151,[1]BRENT_OIL_USDOLARS!$A:$A,0)),"")</f>
        <v>101.53</v>
      </c>
      <c r="D151" s="6">
        <f t="shared" si="10"/>
        <v>-4.4485305020908044</v>
      </c>
      <c r="E151" s="2">
        <f>INDEX(Meta!B:B,MATCH($B151,Meta!A:A,0))</f>
        <v>4.5</v>
      </c>
      <c r="F151" s="13">
        <v>0</v>
      </c>
      <c r="G151" s="2">
        <f t="shared" si="11"/>
        <v>-4.4485305020908044</v>
      </c>
      <c r="H151" s="7"/>
    </row>
    <row r="152" spans="1:8" x14ac:dyDescent="0.25">
      <c r="A152" s="1">
        <f t="shared" si="8"/>
        <v>41425</v>
      </c>
      <c r="B152" s="1">
        <f t="shared" si="9"/>
        <v>41395</v>
      </c>
      <c r="C152" s="37">
        <f>IFERROR(INDEX([1]BRENT_OIL_USDOLARS!$B:$B,MATCH($A152,[1]BRENT_OIL_USDOLARS!$A:$A,0)),"")</f>
        <v>100.43</v>
      </c>
      <c r="D152" s="6">
        <f t="shared" si="10"/>
        <v>-8.308964702407323</v>
      </c>
      <c r="E152" s="2">
        <f>INDEX(Meta!B:B,MATCH($B152,Meta!A:A,0))</f>
        <v>4.5</v>
      </c>
      <c r="F152" s="13">
        <v>0</v>
      </c>
      <c r="G152" s="2">
        <f t="shared" si="11"/>
        <v>-8.308964702407323</v>
      </c>
      <c r="H152" s="7"/>
    </row>
    <row r="153" spans="1:8" x14ac:dyDescent="0.25">
      <c r="A153" s="1">
        <f t="shared" si="8"/>
        <v>41455</v>
      </c>
      <c r="B153" s="1">
        <f t="shared" si="9"/>
        <v>41426</v>
      </c>
      <c r="C153" s="37">
        <f>IFERROR(INDEX([1]BRENT_OIL_USDOLARS!$B:$B,MATCH($A153,[1]BRENT_OIL_USDOLARS!$A:$A,0)),"")</f>
        <v>102.49</v>
      </c>
      <c r="D153" s="6">
        <f t="shared" si="10"/>
        <v>-9.4464769043157446</v>
      </c>
      <c r="E153" s="2">
        <f>INDEX(Meta!B:B,MATCH($B153,Meta!A:A,0))</f>
        <v>4.5</v>
      </c>
      <c r="F153" s="13">
        <v>0</v>
      </c>
      <c r="G153" s="2">
        <f t="shared" si="11"/>
        <v>-9.4464769043157446</v>
      </c>
      <c r="H153" s="7"/>
    </row>
    <row r="154" spans="1:8" x14ac:dyDescent="0.25">
      <c r="A154" s="1">
        <f t="shared" si="8"/>
        <v>41486</v>
      </c>
      <c r="B154" s="1">
        <f t="shared" si="9"/>
        <v>41456</v>
      </c>
      <c r="C154" s="37">
        <f>IFERROR(INDEX([1]BRENT_OIL_USDOLARS!$B:$B,MATCH($A154,[1]BRENT_OIL_USDOLARS!$A:$A,0)),"")</f>
        <v>107.89</v>
      </c>
      <c r="D154" s="6">
        <f t="shared" si="10"/>
        <v>-3.5320773456655985</v>
      </c>
      <c r="E154" s="2">
        <f>INDEX(Meta!B:B,MATCH($B154,Meta!A:A,0))</f>
        <v>4.5</v>
      </c>
      <c r="F154" s="13">
        <v>0</v>
      </c>
      <c r="G154" s="2">
        <f t="shared" si="11"/>
        <v>-3.5320773456655985</v>
      </c>
      <c r="H154" s="7"/>
    </row>
    <row r="155" spans="1:8" x14ac:dyDescent="0.25">
      <c r="A155" s="1">
        <f t="shared" si="8"/>
        <v>41517</v>
      </c>
      <c r="B155" s="1">
        <f t="shared" si="9"/>
        <v>41487</v>
      </c>
      <c r="C155" s="37">
        <f>IFERROR(INDEX([1]BRENT_OIL_USDOLARS!$B:$B,MATCH($A155,[1]BRENT_OIL_USDOLARS!$A:$A,0)),"")</f>
        <v>115.97</v>
      </c>
      <c r="D155" s="6">
        <f t="shared" si="10"/>
        <v>5.1317569744217622</v>
      </c>
      <c r="E155" s="2">
        <f>INDEX(Meta!B:B,MATCH($B155,Meta!A:A,0))</f>
        <v>4.5</v>
      </c>
      <c r="F155" s="13">
        <v>0</v>
      </c>
      <c r="G155" s="2">
        <f t="shared" si="11"/>
        <v>5.1317569744217622</v>
      </c>
      <c r="H155" s="7"/>
    </row>
    <row r="156" spans="1:8" x14ac:dyDescent="0.25">
      <c r="A156" s="1">
        <f t="shared" si="8"/>
        <v>41547</v>
      </c>
      <c r="B156" s="1">
        <f t="shared" si="9"/>
        <v>41518</v>
      </c>
      <c r="C156" s="37">
        <f>IFERROR(INDEX([1]BRENT_OIL_USDOLARS!$B:$B,MATCH($A156,[1]BRENT_OIL_USDOLARS!$A:$A,0)),"")</f>
        <v>107.85</v>
      </c>
      <c r="D156" s="6">
        <f t="shared" si="10"/>
        <v>8.9538512070947718</v>
      </c>
      <c r="E156" s="2">
        <f>INDEX(Meta!B:B,MATCH($B156,Meta!A:A,0))</f>
        <v>4.5</v>
      </c>
      <c r="F156" s="13">
        <v>0</v>
      </c>
      <c r="G156" s="2">
        <f t="shared" si="11"/>
        <v>8.9538512070947718</v>
      </c>
      <c r="H156" s="7"/>
    </row>
    <row r="157" spans="1:8" x14ac:dyDescent="0.25">
      <c r="A157" s="1">
        <f t="shared" si="8"/>
        <v>41578</v>
      </c>
      <c r="B157" s="1">
        <f t="shared" si="9"/>
        <v>41548</v>
      </c>
      <c r="C157" s="37">
        <f>IFERROR(INDEX([1]BRENT_OIL_USDOLARS!$B:$B,MATCH($A157,[1]BRENT_OIL_USDOLARS!$A:$A,0)),"")</f>
        <v>107.53</v>
      </c>
      <c r="D157" s="6">
        <f t="shared" si="10"/>
        <v>6.6085389787973412</v>
      </c>
      <c r="E157" s="2">
        <f>INDEX(Meta!B:B,MATCH($B157,Meta!A:A,0))</f>
        <v>4.5</v>
      </c>
      <c r="F157" s="13">
        <v>0</v>
      </c>
      <c r="G157" s="2">
        <f t="shared" si="11"/>
        <v>6.6085389787973412</v>
      </c>
      <c r="H157" s="7"/>
    </row>
    <row r="158" spans="1:8" x14ac:dyDescent="0.25">
      <c r="A158" s="1">
        <f t="shared" si="8"/>
        <v>41608</v>
      </c>
      <c r="B158" s="1">
        <f t="shared" si="9"/>
        <v>41579</v>
      </c>
      <c r="C158" s="37">
        <f>IFERROR(INDEX([1]BRENT_OIL_USDOLARS!$B:$B,MATCH($A158,[1]BRENT_OIL_USDOLARS!$A:$A,0)),"")</f>
        <v>111.07</v>
      </c>
      <c r="D158" s="6">
        <f t="shared" si="10"/>
        <v>3.0641948827934584E-2</v>
      </c>
      <c r="E158" s="2">
        <f>INDEX(Meta!B:B,MATCH($B158,Meta!A:A,0))</f>
        <v>4.5</v>
      </c>
      <c r="F158" s="13">
        <v>0</v>
      </c>
      <c r="G158" s="2">
        <f t="shared" si="11"/>
        <v>3.0641948827934584E-2</v>
      </c>
      <c r="H158" s="7"/>
    </row>
    <row r="159" spans="1:8" x14ac:dyDescent="0.25">
      <c r="A159" s="1">
        <f t="shared" si="8"/>
        <v>41639</v>
      </c>
      <c r="B159" s="1">
        <f t="shared" si="9"/>
        <v>41609</v>
      </c>
      <c r="C159" s="37">
        <f>IFERROR(INDEX([1]BRENT_OIL_USDOLARS!$B:$B,MATCH($A159,[1]BRENT_OIL_USDOLARS!$A:$A,0)),"")</f>
        <v>109.95</v>
      </c>
      <c r="D159" s="6">
        <f t="shared" si="10"/>
        <v>-0.95263935365230168</v>
      </c>
      <c r="E159" s="2">
        <f>INDEX(Meta!B:B,MATCH($B159,Meta!A:A,0))</f>
        <v>4.5</v>
      </c>
      <c r="F159" s="13">
        <v>0</v>
      </c>
      <c r="G159" s="2">
        <f t="shared" si="11"/>
        <v>-0.95263935365230168</v>
      </c>
      <c r="H159" s="7"/>
    </row>
    <row r="160" spans="1:8" x14ac:dyDescent="0.25">
      <c r="A160" s="1">
        <f t="shared" si="8"/>
        <v>41670</v>
      </c>
      <c r="B160" s="1">
        <f t="shared" si="9"/>
        <v>41640</v>
      </c>
      <c r="C160" s="37">
        <f>IFERROR(INDEX([1]BRENT_OIL_USDOLARS!$B:$B,MATCH($A160,[1]BRENT_OIL_USDOLARS!$A:$A,0)),"")</f>
        <v>108.16</v>
      </c>
      <c r="D160" s="6">
        <f t="shared" si="10"/>
        <v>-0.65489663497814377</v>
      </c>
      <c r="E160" s="2">
        <f>INDEX(Meta!B:B,MATCH($B160,Meta!A:A,0))</f>
        <v>4.5</v>
      </c>
      <c r="F160" s="13">
        <v>0</v>
      </c>
      <c r="G160" s="2">
        <f t="shared" si="11"/>
        <v>-0.65489663497814377</v>
      </c>
      <c r="H160" s="7"/>
    </row>
    <row r="161" spans="1:8" x14ac:dyDescent="0.25">
      <c r="A161" s="1">
        <f t="shared" si="8"/>
        <v>41698</v>
      </c>
      <c r="B161" s="1">
        <f t="shared" si="9"/>
        <v>41671</v>
      </c>
      <c r="C161" s="37">
        <f>IFERROR(INDEX([1]BRENT_OIL_USDOLARS!$B:$B,MATCH($A161,[1]BRENT_OIL_USDOLARS!$A:$A,0)),"")</f>
        <v>108.98</v>
      </c>
      <c r="D161" s="6">
        <f t="shared" si="10"/>
        <v>0.19604839944862817</v>
      </c>
      <c r="E161" s="2">
        <f>INDEX(Meta!B:B,MATCH($B161,Meta!A:A,0))</f>
        <v>4.5</v>
      </c>
      <c r="F161" s="13">
        <v>0</v>
      </c>
      <c r="G161" s="2">
        <f t="shared" si="11"/>
        <v>0.19604839944862817</v>
      </c>
      <c r="H161" s="7"/>
    </row>
    <row r="162" spans="1:8" x14ac:dyDescent="0.25">
      <c r="A162" s="1">
        <f t="shared" si="8"/>
        <v>41729</v>
      </c>
      <c r="B162" s="1">
        <f t="shared" si="9"/>
        <v>41699</v>
      </c>
      <c r="C162" s="37">
        <f>IFERROR(INDEX([1]BRENT_OIL_USDOLARS!$B:$B,MATCH($A162,[1]BRENT_OIL_USDOLARS!$A:$A,0)),"")</f>
        <v>105.95</v>
      </c>
      <c r="D162" s="6">
        <f t="shared" si="10"/>
        <v>-1.6618475117942637</v>
      </c>
      <c r="E162" s="2">
        <f>INDEX(Meta!B:B,MATCH($B162,Meta!A:A,0))</f>
        <v>4.5</v>
      </c>
      <c r="F162" s="13">
        <v>0</v>
      </c>
      <c r="G162" s="2">
        <f t="shared" si="11"/>
        <v>-1.6618475117942637</v>
      </c>
      <c r="H162" s="7"/>
    </row>
    <row r="163" spans="1:8" x14ac:dyDescent="0.25">
      <c r="A163" s="1">
        <f t="shared" si="8"/>
        <v>41759</v>
      </c>
      <c r="B163" s="1">
        <f t="shared" si="9"/>
        <v>41730</v>
      </c>
      <c r="C163" s="37">
        <f>IFERROR(INDEX([1]BRENT_OIL_USDOLARS!$B:$B,MATCH($A163,[1]BRENT_OIL_USDOLARS!$A:$A,0)),"")</f>
        <v>108.63</v>
      </c>
      <c r="D163" s="6">
        <f t="shared" si="10"/>
        <v>-1.7072726168053691</v>
      </c>
      <c r="E163" s="2">
        <f>INDEX(Meta!B:B,MATCH($B163,Meta!A:A,0))</f>
        <v>4.5</v>
      </c>
      <c r="F163" s="13">
        <v>0</v>
      </c>
      <c r="G163" s="2">
        <f t="shared" si="11"/>
        <v>-1.7072726168053691</v>
      </c>
      <c r="H163" s="7"/>
    </row>
    <row r="164" spans="1:8" x14ac:dyDescent="0.25">
      <c r="A164" s="1">
        <f t="shared" si="8"/>
        <v>41790</v>
      </c>
      <c r="B164" s="1">
        <f t="shared" si="9"/>
        <v>41760</v>
      </c>
      <c r="C164" s="37">
        <f>IFERROR(INDEX([1]BRENT_OIL_USDOLARS!$B:$B,MATCH($A164,[1]BRENT_OIL_USDOLARS!$A:$A,0)),"")</f>
        <v>109.21</v>
      </c>
      <c r="D164" s="6">
        <f t="shared" si="10"/>
        <v>-1.0088966339539809</v>
      </c>
      <c r="E164" s="2">
        <f>INDEX(Meta!B:B,MATCH($B164,Meta!A:A,0))</f>
        <v>4.5</v>
      </c>
      <c r="F164" s="13">
        <v>0</v>
      </c>
      <c r="G164" s="2">
        <f t="shared" si="11"/>
        <v>-1.0088966339539809</v>
      </c>
      <c r="H164" s="7"/>
    </row>
    <row r="165" spans="1:8" x14ac:dyDescent="0.25">
      <c r="A165" s="1">
        <f t="shared" si="8"/>
        <v>41820</v>
      </c>
      <c r="B165" s="1">
        <f t="shared" si="9"/>
        <v>41791</v>
      </c>
      <c r="C165" s="37">
        <f>IFERROR(INDEX([1]BRENT_OIL_USDOLARS!$B:$B,MATCH($A165,[1]BRENT_OIL_USDOLARS!$A:$A,0)),"")</f>
        <v>111.03</v>
      </c>
      <c r="D165" s="6">
        <f t="shared" si="10"/>
        <v>1.7889752081463399</v>
      </c>
      <c r="E165" s="2">
        <f>INDEX(Meta!B:B,MATCH($B165,Meta!A:A,0))</f>
        <v>4.5</v>
      </c>
      <c r="F165" s="13">
        <v>0</v>
      </c>
      <c r="G165" s="2">
        <f t="shared" si="11"/>
        <v>1.7889752081463399</v>
      </c>
      <c r="H165" s="7"/>
    </row>
    <row r="166" spans="1:8" x14ac:dyDescent="0.25">
      <c r="A166" s="1">
        <f t="shared" si="8"/>
        <v>41851</v>
      </c>
      <c r="B166" s="1">
        <f t="shared" si="9"/>
        <v>41821</v>
      </c>
      <c r="C166" s="37">
        <f>IFERROR(INDEX([1]BRENT_OIL_USDOLARS!$B:$B,MATCH($A166,[1]BRENT_OIL_USDOLARS!$A:$A,0)),"")</f>
        <v>104.94</v>
      </c>
      <c r="D166" s="6">
        <f t="shared" si="10"/>
        <v>0.50067993571516922</v>
      </c>
      <c r="E166" s="2">
        <f>INDEX(Meta!B:B,MATCH($B166,Meta!A:A,0))</f>
        <v>4.5</v>
      </c>
      <c r="F166" s="13">
        <v>0</v>
      </c>
      <c r="G166" s="2">
        <f t="shared" si="11"/>
        <v>0.50067993571516922</v>
      </c>
      <c r="H166" s="7"/>
    </row>
    <row r="167" spans="1:8" x14ac:dyDescent="0.25">
      <c r="A167" s="1">
        <f t="shared" si="8"/>
        <v>41882</v>
      </c>
      <c r="B167" s="1">
        <f t="shared" si="9"/>
        <v>41852</v>
      </c>
      <c r="C167" s="37">
        <f>IFERROR(INDEX([1]BRENT_OIL_USDOLARS!$B:$B,MATCH($A167,[1]BRENT_OIL_USDOLARS!$A:$A,0)),"")</f>
        <v>101.12</v>
      </c>
      <c r="D167" s="6">
        <f t="shared" si="10"/>
        <v>-2.0692424102041258</v>
      </c>
      <c r="E167" s="2">
        <f>INDEX(Meta!B:B,MATCH($B167,Meta!A:A,0))</f>
        <v>4.5</v>
      </c>
      <c r="F167" s="13">
        <v>0</v>
      </c>
      <c r="G167" s="2">
        <f t="shared" si="11"/>
        <v>-2.0692424102041258</v>
      </c>
      <c r="H167" s="7"/>
    </row>
    <row r="168" spans="1:8" x14ac:dyDescent="0.25">
      <c r="A168" s="1">
        <f t="shared" si="8"/>
        <v>41912</v>
      </c>
      <c r="B168" s="1">
        <f t="shared" si="9"/>
        <v>41883</v>
      </c>
      <c r="C168" s="37">
        <f>IFERROR(INDEX([1]BRENT_OIL_USDOLARS!$B:$B,MATCH($A168,[1]BRENT_OIL_USDOLARS!$A:$A,0)),"")</f>
        <v>94.67</v>
      </c>
      <c r="D168" s="6">
        <f t="shared" si="10"/>
        <v>-8.5565725058533815</v>
      </c>
      <c r="E168" s="2">
        <f>INDEX(Meta!B:B,MATCH($B168,Meta!A:A,0))</f>
        <v>4.5</v>
      </c>
      <c r="F168" s="13">
        <v>0</v>
      </c>
      <c r="G168" s="2">
        <f t="shared" si="11"/>
        <v>-8.5565725058533815</v>
      </c>
      <c r="H168" s="7"/>
    </row>
    <row r="169" spans="1:8" x14ac:dyDescent="0.25">
      <c r="A169" s="1">
        <f t="shared" si="8"/>
        <v>41943</v>
      </c>
      <c r="B169" s="1">
        <f t="shared" si="9"/>
        <v>41913</v>
      </c>
      <c r="C169" s="37">
        <f>IFERROR(INDEX([1]BRENT_OIL_USDOLARS!$B:$B,MATCH($A169,[1]BRENT_OIL_USDOLARS!$A:$A,0)),"")</f>
        <v>84.17</v>
      </c>
      <c r="D169" s="6">
        <f t="shared" si="10"/>
        <v>-13.906144289316686</v>
      </c>
      <c r="E169" s="2">
        <f>INDEX(Meta!B:B,MATCH($B169,Meta!A:A,0))</f>
        <v>4.5</v>
      </c>
      <c r="F169" s="13">
        <v>0</v>
      </c>
      <c r="G169" s="2">
        <f t="shared" si="11"/>
        <v>-13.906144289316686</v>
      </c>
      <c r="H169" s="7"/>
    </row>
    <row r="170" spans="1:8" x14ac:dyDescent="0.25">
      <c r="A170" s="1">
        <f t="shared" si="8"/>
        <v>41973</v>
      </c>
      <c r="B170" s="1">
        <f t="shared" si="9"/>
        <v>41944</v>
      </c>
      <c r="C170" s="37">
        <f>IFERROR(INDEX([1]BRENT_OIL_USDOLARS!$B:$B,MATCH($A170,[1]BRENT_OIL_USDOLARS!$A:$A,0)),"")</f>
        <v>71.89</v>
      </c>
      <c r="D170" s="6">
        <f t="shared" si="10"/>
        <v>-20.927812293039835</v>
      </c>
      <c r="E170" s="2">
        <f>INDEX(Meta!B:B,MATCH($B170,Meta!A:A,0))</f>
        <v>4.5</v>
      </c>
      <c r="F170" s="13">
        <v>0</v>
      </c>
      <c r="G170" s="2">
        <f t="shared" si="11"/>
        <v>-20.927812293039835</v>
      </c>
      <c r="H170" s="7"/>
    </row>
    <row r="171" spans="1:8" x14ac:dyDescent="0.25">
      <c r="A171" s="1">
        <f t="shared" si="8"/>
        <v>42004</v>
      </c>
      <c r="B171" s="1">
        <f t="shared" si="9"/>
        <v>41974</v>
      </c>
      <c r="C171" s="37">
        <f>IFERROR(INDEX([1]BRENT_OIL_USDOLARS!$B:$B,MATCH($A171,[1]BRENT_OIL_USDOLARS!$A:$A,0)),"")</f>
        <v>55.27</v>
      </c>
      <c r="D171" s="6">
        <f t="shared" si="10"/>
        <v>-29.727662687460509</v>
      </c>
      <c r="E171" s="2">
        <f>INDEX(Meta!B:B,MATCH($B171,Meta!A:A,0))</f>
        <v>4.5</v>
      </c>
      <c r="F171" s="13">
        <v>0</v>
      </c>
      <c r="G171" s="2">
        <f t="shared" si="11"/>
        <v>-29.727662687460509</v>
      </c>
      <c r="H171" s="7"/>
    </row>
    <row r="172" spans="1:8" x14ac:dyDescent="0.25">
      <c r="A172" s="1">
        <f t="shared" si="8"/>
        <v>42035</v>
      </c>
      <c r="B172" s="1">
        <f t="shared" si="9"/>
        <v>42005</v>
      </c>
      <c r="C172" s="37">
        <f>IFERROR(INDEX([1]BRENT_OIL_USDOLARS!$B:$B,MATCH($A172,[1]BRENT_OIL_USDOLARS!$A:$A,0)),"")</f>
        <v>47.52</v>
      </c>
      <c r="D172" s="6">
        <f t="shared" si="10"/>
        <v>-37.605372196028007</v>
      </c>
      <c r="E172" s="2">
        <f>INDEX(Meta!B:B,MATCH($B172,Meta!A:A,0))</f>
        <v>4.5</v>
      </c>
      <c r="F172" s="13">
        <v>0</v>
      </c>
      <c r="G172" s="2">
        <f t="shared" si="11"/>
        <v>-37.605372196028007</v>
      </c>
      <c r="H172" s="7"/>
    </row>
    <row r="173" spans="1:8" x14ac:dyDescent="0.25">
      <c r="A173" s="1">
        <f t="shared" si="8"/>
        <v>42063</v>
      </c>
      <c r="B173" s="1">
        <f t="shared" si="9"/>
        <v>42036</v>
      </c>
      <c r="C173" s="37">
        <f>IFERROR(INDEX([1]BRENT_OIL_USDOLARS!$B:$B,MATCH($A173,[1]BRENT_OIL_USDOLARS!$A:$A,0)),"")</f>
        <v>61.89</v>
      </c>
      <c r="D173" s="6">
        <f t="shared" si="10"/>
        <v>-34.319786224225254</v>
      </c>
      <c r="E173" s="2">
        <f>INDEX(Meta!B:B,MATCH($B173,Meta!A:A,0))</f>
        <v>4.5</v>
      </c>
      <c r="F173" s="13">
        <v>0</v>
      </c>
      <c r="G173" s="2">
        <f t="shared" si="11"/>
        <v>-34.319786224225254</v>
      </c>
      <c r="H173" s="7"/>
    </row>
    <row r="174" spans="1:8" x14ac:dyDescent="0.25">
      <c r="A174" s="1">
        <f t="shared" si="8"/>
        <v>42094</v>
      </c>
      <c r="B174" s="1">
        <f t="shared" si="9"/>
        <v>42064</v>
      </c>
      <c r="C174" s="37">
        <f>IFERROR(INDEX([1]BRENT_OIL_USDOLARS!$B:$B,MATCH($A174,[1]BRENT_OIL_USDOLARS!$A:$A,0)),"")</f>
        <v>53.69</v>
      </c>
      <c r="D174" s="6">
        <f t="shared" si="10"/>
        <v>-22.822126531964244</v>
      </c>
      <c r="E174" s="2">
        <f>INDEX(Meta!B:B,MATCH($B174,Meta!A:A,0))</f>
        <v>4.5</v>
      </c>
      <c r="F174" s="13">
        <v>0</v>
      </c>
      <c r="G174" s="2">
        <f t="shared" si="11"/>
        <v>-22.822126531964244</v>
      </c>
      <c r="H174" s="7"/>
    </row>
    <row r="175" spans="1:8" x14ac:dyDescent="0.25">
      <c r="A175" s="1">
        <f t="shared" si="8"/>
        <v>42124</v>
      </c>
      <c r="B175" s="1">
        <f t="shared" si="9"/>
        <v>42095</v>
      </c>
      <c r="C175" s="37">
        <f>IFERROR(INDEX([1]BRENT_OIL_USDOLARS!$B:$B,MATCH($A175,[1]BRENT_OIL_USDOLARS!$A:$A,0)),"")</f>
        <v>63.9</v>
      </c>
      <c r="D175" s="6">
        <f t="shared" si="10"/>
        <v>2.7478818410808401</v>
      </c>
      <c r="E175" s="2">
        <f>INDEX(Meta!B:B,MATCH($B175,Meta!A:A,0))</f>
        <v>4.5</v>
      </c>
      <c r="F175" s="13">
        <v>0</v>
      </c>
      <c r="G175" s="2">
        <f t="shared" si="11"/>
        <v>2.7478818410808401</v>
      </c>
      <c r="H175" s="7"/>
    </row>
    <row r="176" spans="1:8" x14ac:dyDescent="0.25">
      <c r="A176" s="1">
        <f t="shared" si="8"/>
        <v>42155</v>
      </c>
      <c r="B176" s="1">
        <f t="shared" si="9"/>
        <v>42125</v>
      </c>
      <c r="C176" s="37">
        <f>IFERROR(INDEX([1]BRENT_OIL_USDOLARS!$B:$B,MATCH($A176,[1]BRENT_OIL_USDOLARS!$A:$A,0)),"")</f>
        <v>63.16</v>
      </c>
      <c r="D176" s="6">
        <f t="shared" si="10"/>
        <v>9.7583191644401239</v>
      </c>
      <c r="E176" s="2">
        <f>INDEX(Meta!B:B,MATCH($B176,Meta!A:A,0))</f>
        <v>4.5</v>
      </c>
      <c r="F176" s="13">
        <v>0</v>
      </c>
      <c r="G176" s="2">
        <f t="shared" si="11"/>
        <v>9.7583191644401239</v>
      </c>
      <c r="H176" s="7"/>
    </row>
    <row r="177" spans="1:8" x14ac:dyDescent="0.25">
      <c r="A177" s="1">
        <f t="shared" si="8"/>
        <v>42185</v>
      </c>
      <c r="B177" s="1">
        <f t="shared" si="9"/>
        <v>42156</v>
      </c>
      <c r="C177" s="37">
        <f>IFERROR(INDEX([1]BRENT_OIL_USDOLARS!$B:$B,MATCH($A177,[1]BRENT_OIL_USDOLARS!$A:$A,0)),"")</f>
        <v>60.31</v>
      </c>
      <c r="D177" s="6">
        <f t="shared" si="10"/>
        <v>14.880441446965051</v>
      </c>
      <c r="E177" s="2">
        <f>INDEX(Meta!B:B,MATCH($B177,Meta!A:A,0))</f>
        <v>4.5</v>
      </c>
      <c r="F177" s="13">
        <v>0</v>
      </c>
      <c r="G177" s="2">
        <f t="shared" si="11"/>
        <v>14.880441446965051</v>
      </c>
      <c r="H177" s="7"/>
    </row>
    <row r="178" spans="1:8" x14ac:dyDescent="0.25">
      <c r="A178" s="1">
        <f t="shared" si="8"/>
        <v>42216</v>
      </c>
      <c r="B178" s="1">
        <f t="shared" si="9"/>
        <v>42186</v>
      </c>
      <c r="C178" s="37">
        <f>IFERROR(INDEX([1]BRENT_OIL_USDOLARS!$B:$B,MATCH($A178,[1]BRENT_OIL_USDOLARS!$A:$A,0)),"")</f>
        <v>53.29</v>
      </c>
      <c r="D178" s="6">
        <f t="shared" si="10"/>
        <v>-1.515489190996206</v>
      </c>
      <c r="E178" s="2">
        <f>INDEX(Meta!B:B,MATCH($B178,Meta!A:A,0))</f>
        <v>4.5</v>
      </c>
      <c r="F178" s="13">
        <v>0</v>
      </c>
      <c r="G178" s="2">
        <f t="shared" si="11"/>
        <v>-1.515489190996206</v>
      </c>
      <c r="H178" s="7"/>
    </row>
    <row r="179" spans="1:8" x14ac:dyDescent="0.25">
      <c r="A179" s="1">
        <f t="shared" si="8"/>
        <v>42247</v>
      </c>
      <c r="B179" s="1">
        <f t="shared" si="9"/>
        <v>42217</v>
      </c>
      <c r="C179" s="37">
        <f>IFERROR(INDEX([1]BRENT_OIL_USDOLARS!$B:$B,MATCH($A179,[1]BRENT_OIL_USDOLARS!$A:$A,0)),"")</f>
        <v>47.97</v>
      </c>
      <c r="D179" s="6">
        <f t="shared" si="10"/>
        <v>-10.611341632088525</v>
      </c>
      <c r="E179" s="2">
        <f>INDEX(Meta!B:B,MATCH($B179,Meta!A:A,0))</f>
        <v>4.5</v>
      </c>
      <c r="F179" s="13">
        <v>0</v>
      </c>
      <c r="G179" s="2">
        <f t="shared" si="11"/>
        <v>-10.611341632088525</v>
      </c>
      <c r="H179" s="7"/>
    </row>
    <row r="180" spans="1:8" x14ac:dyDescent="0.25">
      <c r="A180" s="1">
        <f t="shared" si="8"/>
        <v>42277</v>
      </c>
      <c r="B180" s="1">
        <f t="shared" si="9"/>
        <v>42248</v>
      </c>
      <c r="C180" s="37">
        <f>IFERROR(INDEX([1]BRENT_OIL_USDOLARS!$B:$B,MATCH($A180,[1]BRENT_OIL_USDOLARS!$A:$A,0)),"")</f>
        <v>47.29</v>
      </c>
      <c r="D180" s="6">
        <f t="shared" si="10"/>
        <v>-20.718364732881483</v>
      </c>
      <c r="E180" s="2">
        <f>INDEX(Meta!B:B,MATCH($B180,Meta!A:A,0))</f>
        <v>4.5</v>
      </c>
      <c r="F180" s="13">
        <v>0</v>
      </c>
      <c r="G180" s="2">
        <f t="shared" si="11"/>
        <v>-20.718364732881483</v>
      </c>
      <c r="H180" s="7"/>
    </row>
    <row r="181" spans="1:8" x14ac:dyDescent="0.25">
      <c r="A181" s="1">
        <f t="shared" si="8"/>
        <v>42308</v>
      </c>
      <c r="B181" s="1">
        <f t="shared" si="9"/>
        <v>42278</v>
      </c>
      <c r="C181" s="37">
        <f>IFERROR(INDEX([1]BRENT_OIL_USDOLARS!$B:$B,MATCH($A181,[1]BRENT_OIL_USDOLARS!$A:$A,0)),"")</f>
        <v>48</v>
      </c>
      <c r="D181" s="6">
        <f t="shared" si="10"/>
        <v>-18.952251640642686</v>
      </c>
      <c r="E181" s="2">
        <f>INDEX(Meta!B:B,MATCH($B181,Meta!A:A,0))</f>
        <v>4.5</v>
      </c>
      <c r="F181" s="13">
        <v>0</v>
      </c>
      <c r="G181" s="2">
        <f t="shared" si="11"/>
        <v>-18.952251640642686</v>
      </c>
      <c r="H181" s="7"/>
    </row>
    <row r="182" spans="1:8" x14ac:dyDescent="0.25">
      <c r="A182" s="1">
        <f t="shared" si="8"/>
        <v>42338</v>
      </c>
      <c r="B182" s="1">
        <f t="shared" si="9"/>
        <v>42309</v>
      </c>
      <c r="C182" s="37">
        <f>IFERROR(INDEX([1]BRENT_OIL_USDOLARS!$B:$B,MATCH($A182,[1]BRENT_OIL_USDOLARS!$A:$A,0)),"")</f>
        <v>43.73</v>
      </c>
      <c r="D182" s="6">
        <f t="shared" si="10"/>
        <v>-13.95679891068886</v>
      </c>
      <c r="E182" s="2">
        <f>INDEX(Meta!B:B,MATCH($B182,Meta!A:A,0))</f>
        <v>4.5</v>
      </c>
      <c r="F182" s="13">
        <v>0</v>
      </c>
      <c r="G182" s="2">
        <f t="shared" si="11"/>
        <v>-13.95679891068886</v>
      </c>
      <c r="H182" s="7"/>
    </row>
    <row r="183" spans="1:8" x14ac:dyDescent="0.25">
      <c r="A183" s="1">
        <f t="shared" si="8"/>
        <v>42369</v>
      </c>
      <c r="B183" s="1">
        <f t="shared" si="9"/>
        <v>42339</v>
      </c>
      <c r="C183" s="37">
        <f>IFERROR(INDEX([1]BRENT_OIL_USDOLARS!$B:$B,MATCH($A183,[1]BRENT_OIL_USDOLARS!$A:$A,0)),"")</f>
        <v>36.61</v>
      </c>
      <c r="D183" s="6">
        <f t="shared" si="10"/>
        <v>-13.604846852911479</v>
      </c>
      <c r="E183" s="2">
        <f>INDEX(Meta!B:B,MATCH($B183,Meta!A:A,0))</f>
        <v>4.5</v>
      </c>
      <c r="F183" s="13">
        <v>0</v>
      </c>
      <c r="G183" s="2">
        <f t="shared" si="11"/>
        <v>-13.604846852911479</v>
      </c>
      <c r="H183" s="7"/>
    </row>
    <row r="184" spans="1:8" x14ac:dyDescent="0.25">
      <c r="A184" s="1">
        <f t="shared" si="8"/>
        <v>42400</v>
      </c>
      <c r="B184" s="1">
        <f t="shared" si="9"/>
        <v>42370</v>
      </c>
      <c r="C184" s="37">
        <f>IFERROR(INDEX([1]BRENT_OIL_USDOLARS!$B:$B,MATCH($A184,[1]BRENT_OIL_USDOLARS!$A:$A,0)),"")</f>
        <v>33.14</v>
      </c>
      <c r="D184" s="6">
        <f t="shared" si="10"/>
        <v>-20.787379589557446</v>
      </c>
      <c r="E184" s="2">
        <f>INDEX(Meta!B:B,MATCH($B184,Meta!A:A,0))</f>
        <v>4.5</v>
      </c>
      <c r="F184" s="13">
        <v>0</v>
      </c>
      <c r="G184" s="2">
        <f t="shared" si="11"/>
        <v>-20.787379589557446</v>
      </c>
      <c r="H184" s="7"/>
    </row>
    <row r="185" spans="1:8" x14ac:dyDescent="0.25">
      <c r="A185" s="1">
        <f t="shared" si="8"/>
        <v>42429</v>
      </c>
      <c r="B185" s="1">
        <f t="shared" si="9"/>
        <v>42401</v>
      </c>
      <c r="C185" s="37">
        <f>IFERROR(INDEX([1]BRENT_OIL_USDOLARS!$B:$B,MATCH($A185,[1]BRENT_OIL_USDOLARS!$A:$A,0)),"")</f>
        <v>35.92</v>
      </c>
      <c r="D185" s="6">
        <f t="shared" si="10"/>
        <v>-23.989354049777006</v>
      </c>
      <c r="E185" s="2">
        <f>INDEX(Meta!B:B,MATCH($B185,Meta!A:A,0))</f>
        <v>4.5</v>
      </c>
      <c r="F185" s="13">
        <v>0</v>
      </c>
      <c r="G185" s="2">
        <f t="shared" si="11"/>
        <v>-23.989354049777006</v>
      </c>
      <c r="H185" s="7"/>
    </row>
    <row r="186" spans="1:8" x14ac:dyDescent="0.25">
      <c r="A186" s="1">
        <f t="shared" si="8"/>
        <v>42460</v>
      </c>
      <c r="B186" s="1">
        <f t="shared" si="9"/>
        <v>42430</v>
      </c>
      <c r="C186" s="37">
        <f>IFERROR(INDEX([1]BRENT_OIL_USDOLARS!$B:$B,MATCH($A186,[1]BRENT_OIL_USDOLARS!$A:$A,0)),"")</f>
        <v>36.75</v>
      </c>
      <c r="D186" s="6">
        <f t="shared" si="10"/>
        <v>-17.554932211313684</v>
      </c>
      <c r="E186" s="2">
        <f>INDEX(Meta!B:B,MATCH($B186,Meta!A:A,0))</f>
        <v>4.5</v>
      </c>
      <c r="F186" s="13">
        <v>0</v>
      </c>
      <c r="G186" s="2">
        <f t="shared" si="11"/>
        <v>-17.554932211313684</v>
      </c>
      <c r="H186" s="7"/>
    </row>
    <row r="187" spans="1:8" x14ac:dyDescent="0.25">
      <c r="A187" s="1">
        <f t="shared" si="8"/>
        <v>42490</v>
      </c>
      <c r="B187" s="1">
        <f t="shared" si="9"/>
        <v>42461</v>
      </c>
      <c r="C187" s="37">
        <f>IFERROR(INDEX([1]BRENT_OIL_USDOLARS!$B:$B,MATCH($A187,[1]BRENT_OIL_USDOLARS!$A:$A,0)),"")</f>
        <v>45.64</v>
      </c>
      <c r="D187" s="6">
        <f t="shared" si="10"/>
        <v>4.2562566090941232</v>
      </c>
      <c r="E187" s="2">
        <f>INDEX(Meta!B:B,MATCH($B187,Meta!A:A,0))</f>
        <v>4.5</v>
      </c>
      <c r="F187" s="13">
        <v>0</v>
      </c>
      <c r="G187" s="2">
        <f t="shared" si="11"/>
        <v>4.2562566090941232</v>
      </c>
      <c r="H187" s="7"/>
    </row>
    <row r="188" spans="1:8" x14ac:dyDescent="0.25">
      <c r="A188" s="1">
        <f t="shared" si="8"/>
        <v>42521</v>
      </c>
      <c r="B188" s="1">
        <f t="shared" si="9"/>
        <v>42491</v>
      </c>
      <c r="C188" s="37">
        <f>IFERROR(INDEX([1]BRENT_OIL_USDOLARS!$B:$B,MATCH($A188,[1]BRENT_OIL_USDOLARS!$A:$A,0)),"")</f>
        <v>49.26</v>
      </c>
      <c r="D188" s="6">
        <f t="shared" si="10"/>
        <v>24.585975205829456</v>
      </c>
      <c r="E188" s="2">
        <f>INDEX(Meta!B:B,MATCH($B188,Meta!A:A,0))</f>
        <v>4.5</v>
      </c>
      <c r="F188" s="13">
        <v>0</v>
      </c>
      <c r="G188" s="2">
        <f t="shared" si="11"/>
        <v>24.585975205829456</v>
      </c>
      <c r="H188" s="7"/>
    </row>
    <row r="189" spans="1:8" x14ac:dyDescent="0.25">
      <c r="A189" s="1">
        <f t="shared" si="8"/>
        <v>42551</v>
      </c>
      <c r="B189" s="1">
        <f t="shared" si="9"/>
        <v>42522</v>
      </c>
      <c r="C189" s="37">
        <f>IFERROR(INDEX([1]BRENT_OIL_USDOLARS!$B:$B,MATCH($A189,[1]BRENT_OIL_USDOLARS!$A:$A,0)),"")</f>
        <v>48.05</v>
      </c>
      <c r="D189" s="6">
        <f t="shared" si="10"/>
        <v>35.10065211227672</v>
      </c>
      <c r="E189" s="2">
        <f>INDEX(Meta!B:B,MATCH($B189,Meta!A:A,0))</f>
        <v>4.5</v>
      </c>
      <c r="F189" s="13">
        <v>0</v>
      </c>
      <c r="G189" s="2">
        <f t="shared" si="11"/>
        <v>35.10065211227672</v>
      </c>
      <c r="H189" s="7"/>
    </row>
    <row r="190" spans="1:8" x14ac:dyDescent="0.25">
      <c r="A190" s="1">
        <f t="shared" si="8"/>
        <v>42582</v>
      </c>
      <c r="B190" s="1">
        <f t="shared" si="9"/>
        <v>42552</v>
      </c>
      <c r="C190" s="37">
        <f>IFERROR(INDEX([1]BRENT_OIL_USDOLARS!$B:$B,MATCH($A190,[1]BRENT_OIL_USDOLARS!$A:$A,0)),"")</f>
        <v>40.76</v>
      </c>
      <c r="D190" s="6">
        <f t="shared" si="10"/>
        <v>16.701884878708469</v>
      </c>
      <c r="E190" s="2">
        <f>INDEX(Meta!B:B,MATCH($B190,Meta!A:A,0))</f>
        <v>4.5</v>
      </c>
      <c r="F190" s="13">
        <v>0</v>
      </c>
      <c r="G190" s="2">
        <f t="shared" si="11"/>
        <v>16.701884878708469</v>
      </c>
      <c r="H190" s="7"/>
    </row>
    <row r="191" spans="1:8" x14ac:dyDescent="0.25">
      <c r="A191" s="1">
        <f t="shared" si="8"/>
        <v>42613</v>
      </c>
      <c r="B191" s="1">
        <f t="shared" si="9"/>
        <v>42583</v>
      </c>
      <c r="C191" s="37">
        <f>IFERROR(INDEX([1]BRENT_OIL_USDOLARS!$B:$B,MATCH($A191,[1]BRENT_OIL_USDOLARS!$A:$A,0)),"")</f>
        <v>47.94</v>
      </c>
      <c r="D191" s="6">
        <f t="shared" si="10"/>
        <v>3.8739080896315983</v>
      </c>
      <c r="E191" s="2">
        <f>INDEX(Meta!B:B,MATCH($B191,Meta!A:A,0))</f>
        <v>4.5</v>
      </c>
      <c r="F191" s="13">
        <v>0</v>
      </c>
      <c r="G191" s="2">
        <f t="shared" si="11"/>
        <v>3.8739080896315983</v>
      </c>
      <c r="H191" s="7"/>
    </row>
    <row r="192" spans="1:8" x14ac:dyDescent="0.25">
      <c r="A192" s="1">
        <f t="shared" si="8"/>
        <v>42643</v>
      </c>
      <c r="B192" s="1">
        <f t="shared" si="9"/>
        <v>42614</v>
      </c>
      <c r="C192" s="37">
        <f>IFERROR(INDEX([1]BRENT_OIL_USDOLARS!$B:$B,MATCH($A192,[1]BRENT_OIL_USDOLARS!$A:$A,0)),"")</f>
        <v>48.24</v>
      </c>
      <c r="D192" s="6">
        <f t="shared" si="10"/>
        <v>-4.2042672263028891</v>
      </c>
      <c r="E192" s="2">
        <f>INDEX(Meta!B:B,MATCH($B192,Meta!A:A,0))</f>
        <v>4.5</v>
      </c>
      <c r="F192" s="13">
        <v>0</v>
      </c>
      <c r="G192" s="2">
        <f t="shared" si="11"/>
        <v>-4.2042672263028891</v>
      </c>
      <c r="H192" s="7"/>
    </row>
    <row r="193" spans="1:8" x14ac:dyDescent="0.25">
      <c r="A193" s="1">
        <f t="shared" si="8"/>
        <v>42674</v>
      </c>
      <c r="B193" s="1">
        <f t="shared" si="9"/>
        <v>42644</v>
      </c>
      <c r="C193" s="37">
        <f>IFERROR(INDEX([1]BRENT_OIL_USDOLARS!$B:$B,MATCH($A193,[1]BRENT_OIL_USDOLARS!$A:$A,0)),"")</f>
        <v>46.2</v>
      </c>
      <c r="D193" s="6">
        <f t="shared" si="10"/>
        <v>3.1216049829796475</v>
      </c>
      <c r="E193" s="2">
        <f>INDEX(Meta!B:B,MATCH($B193,Meta!A:A,0))</f>
        <v>4.5</v>
      </c>
      <c r="F193" s="13">
        <v>0</v>
      </c>
      <c r="G193" s="2">
        <f t="shared" si="11"/>
        <v>3.1216049829796475</v>
      </c>
      <c r="H193" s="7"/>
    </row>
    <row r="194" spans="1:8" x14ac:dyDescent="0.25">
      <c r="A194" s="1">
        <f t="shared" si="8"/>
        <v>42704</v>
      </c>
      <c r="B194" s="1">
        <f t="shared" si="9"/>
        <v>42675</v>
      </c>
      <c r="C194" s="37">
        <f>IFERROR(INDEX([1]BRENT_OIL_USDOLARS!$B:$B,MATCH($A194,[1]BRENT_OIL_USDOLARS!$A:$A,0)),"")</f>
        <v>47.95</v>
      </c>
      <c r="D194" s="6">
        <f t="shared" si="10"/>
        <v>4.1243144424131515</v>
      </c>
      <c r="E194" s="2">
        <f>INDEX(Meta!B:B,MATCH($B194,Meta!A:A,0))</f>
        <v>4.5</v>
      </c>
      <c r="F194" s="13">
        <v>0</v>
      </c>
      <c r="G194" s="2">
        <f t="shared" si="11"/>
        <v>4.1243144424131515</v>
      </c>
      <c r="H194" s="7"/>
    </row>
    <row r="195" spans="1:8" x14ac:dyDescent="0.25">
      <c r="A195" s="1">
        <f t="shared" si="8"/>
        <v>42735</v>
      </c>
      <c r="B195" s="1">
        <f t="shared" si="9"/>
        <v>42705</v>
      </c>
      <c r="C195" s="37">
        <f>IFERROR(INDEX([1]BRENT_OIL_USDOLARS!$B:$B,MATCH($A195,[1]BRENT_OIL_USDOLARS!$A:$A,0)),"")</f>
        <v>54.96</v>
      </c>
      <c r="D195" s="6">
        <f t="shared" si="10"/>
        <v>8.8871038410982948</v>
      </c>
      <c r="E195" s="2">
        <f>INDEX(Meta!B:B,MATCH($B195,Meta!A:A,0))</f>
        <v>4.5</v>
      </c>
      <c r="F195" s="13">
        <v>0</v>
      </c>
      <c r="G195" s="2">
        <f t="shared" si="11"/>
        <v>8.8871038410982948</v>
      </c>
      <c r="H195" s="7"/>
    </row>
    <row r="196" spans="1:8" x14ac:dyDescent="0.25">
      <c r="A196" s="1">
        <f t="shared" si="8"/>
        <v>42766</v>
      </c>
      <c r="B196" s="1">
        <f t="shared" si="9"/>
        <v>42736</v>
      </c>
      <c r="C196" s="37">
        <f>IFERROR(INDEX([1]BRENT_OIL_USDOLARS!$B:$B,MATCH($A196,[1]BRENT_OIL_USDOLARS!$A:$A,0)),"")</f>
        <v>55.25</v>
      </c>
      <c r="D196" s="6">
        <f t="shared" si="10"/>
        <v>11.083017277707526</v>
      </c>
      <c r="E196" s="2">
        <f>INDEX(Meta!B:B,MATCH($B196,Meta!A:A,0))</f>
        <v>4.5</v>
      </c>
      <c r="F196" s="13">
        <v>0</v>
      </c>
      <c r="G196" s="2">
        <f t="shared" si="11"/>
        <v>11.083017277707526</v>
      </c>
      <c r="H196" s="7"/>
    </row>
    <row r="197" spans="1:8" x14ac:dyDescent="0.25">
      <c r="A197" s="1">
        <f t="shared" ref="A197:A260" si="12">EOMONTH(B197,0)</f>
        <v>42794</v>
      </c>
      <c r="B197" s="1">
        <f t="shared" si="9"/>
        <v>42767</v>
      </c>
      <c r="C197" s="37">
        <f>IFERROR(INDEX([1]BRENT_OIL_USDOLARS!$B:$B,MATCH($A197,[1]BRENT_OIL_USDOLARS!$A:$A,0)),"")</f>
        <v>53.36</v>
      </c>
      <c r="D197" s="6">
        <f t="shared" si="10"/>
        <v>14.874640073038847</v>
      </c>
      <c r="E197" s="2">
        <f>INDEX(Meta!B:B,MATCH($B197,Meta!A:A,0))</f>
        <v>4.5</v>
      </c>
      <c r="F197" s="13">
        <v>0</v>
      </c>
      <c r="G197" s="2">
        <f t="shared" si="11"/>
        <v>14.874640073038847</v>
      </c>
      <c r="H197" s="7"/>
    </row>
    <row r="198" spans="1:8" x14ac:dyDescent="0.25">
      <c r="A198" s="1">
        <f t="shared" si="12"/>
        <v>42825</v>
      </c>
      <c r="B198" s="1">
        <f t="shared" ref="B198:B261" si="13">EDATE(B197,1)</f>
        <v>42795</v>
      </c>
      <c r="C198" s="37">
        <f>IFERROR(INDEX([1]BRENT_OIL_USDOLARS!$B:$B,MATCH($A198,[1]BRENT_OIL_USDOLARS!$A:$A,0)),"")</f>
        <v>52.2</v>
      </c>
      <c r="D198" s="6">
        <f t="shared" si="10"/>
        <v>7.8465562336529757</v>
      </c>
      <c r="E198" s="2">
        <f>INDEX(Meta!B:B,MATCH($B198,Meta!A:A,0))</f>
        <v>4.5</v>
      </c>
      <c r="F198" s="13">
        <v>0</v>
      </c>
      <c r="G198" s="2">
        <f t="shared" si="11"/>
        <v>7.8465562336529757</v>
      </c>
      <c r="H198" s="7"/>
    </row>
    <row r="199" spans="1:8" x14ac:dyDescent="0.25">
      <c r="A199" s="1">
        <f t="shared" si="12"/>
        <v>42855</v>
      </c>
      <c r="B199" s="1">
        <f t="shared" si="13"/>
        <v>42826</v>
      </c>
      <c r="C199" s="37">
        <f>IFERROR(INDEX([1]BRENT_OIL_USDOLARS!$B:$B,MATCH($A199,[1]BRENT_OIL_USDOLARS!$A:$A,0)),"")</f>
        <v>49.46</v>
      </c>
      <c r="D199" s="6">
        <f t="shared" si="10"/>
        <v>-1.9853313100657459</v>
      </c>
      <c r="E199" s="2">
        <f>INDEX(Meta!B:B,MATCH($B199,Meta!A:A,0))</f>
        <v>4.5</v>
      </c>
      <c r="F199" s="13">
        <v>0</v>
      </c>
      <c r="G199" s="2">
        <f t="shared" si="11"/>
        <v>-1.9853313100657459</v>
      </c>
      <c r="H199" s="7"/>
    </row>
    <row r="200" spans="1:8" x14ac:dyDescent="0.25">
      <c r="A200" s="1">
        <f t="shared" si="12"/>
        <v>42886</v>
      </c>
      <c r="B200" s="1">
        <f t="shared" si="13"/>
        <v>42856</v>
      </c>
      <c r="C200" s="37">
        <f>IFERROR(INDEX([1]BRENT_OIL_USDOLARS!$B:$B,MATCH($A200,[1]BRENT_OIL_USDOLARS!$A:$A,0)),"")</f>
        <v>49.4</v>
      </c>
      <c r="D200" s="6">
        <f t="shared" si="10"/>
        <v>-7.6481017301461236</v>
      </c>
      <c r="E200" s="2">
        <f>INDEX(Meta!B:B,MATCH($B200,Meta!A:A,0))</f>
        <v>4.5</v>
      </c>
      <c r="F200" s="13">
        <v>0</v>
      </c>
      <c r="G200" s="2">
        <f t="shared" si="11"/>
        <v>-7.6481017301461236</v>
      </c>
      <c r="H200" s="7"/>
    </row>
    <row r="201" spans="1:8" x14ac:dyDescent="0.25">
      <c r="A201" s="1">
        <f t="shared" si="12"/>
        <v>42916</v>
      </c>
      <c r="B201" s="1">
        <f t="shared" si="13"/>
        <v>42887</v>
      </c>
      <c r="C201" s="37">
        <f>IFERROR(INDEX([1]BRENT_OIL_USDOLARS!$B:$B,MATCH($A201,[1]BRENT_OIL_USDOLARS!$A:$A,0)),"")</f>
        <v>47.08</v>
      </c>
      <c r="D201" s="6">
        <f t="shared" si="10"/>
        <v>-9.2469373795161971</v>
      </c>
      <c r="E201" s="2">
        <f>INDEX(Meta!B:B,MATCH($B201,Meta!A:A,0))</f>
        <v>4.5</v>
      </c>
      <c r="F201" s="13">
        <v>0</v>
      </c>
      <c r="G201" s="2">
        <f t="shared" si="11"/>
        <v>-9.2469373795161971</v>
      </c>
      <c r="H201" s="7"/>
    </row>
    <row r="202" spans="1:8" x14ac:dyDescent="0.25">
      <c r="A202" s="1">
        <f t="shared" si="12"/>
        <v>42947</v>
      </c>
      <c r="B202" s="1">
        <f t="shared" si="13"/>
        <v>42917</v>
      </c>
      <c r="C202" s="37">
        <f>IFERROR(INDEX([1]BRENT_OIL_USDOLARS!$B:$B,MATCH($A202,[1]BRENT_OIL_USDOLARS!$A:$A,0)),"")</f>
        <v>51.99</v>
      </c>
      <c r="D202" s="6">
        <f t="shared" si="10"/>
        <v>-4.2252612566120575</v>
      </c>
      <c r="E202" s="2">
        <f>INDEX(Meta!B:B,MATCH($B202,Meta!A:A,0))</f>
        <v>4.5</v>
      </c>
      <c r="F202" s="13">
        <v>0</v>
      </c>
      <c r="G202" s="2">
        <f t="shared" si="11"/>
        <v>-4.2252612566120575</v>
      </c>
      <c r="H202" s="7"/>
    </row>
    <row r="203" spans="1:8" x14ac:dyDescent="0.25">
      <c r="A203" s="1">
        <f t="shared" si="12"/>
        <v>42978</v>
      </c>
      <c r="B203" s="1">
        <f t="shared" si="13"/>
        <v>42948</v>
      </c>
      <c r="C203" s="37">
        <f>IFERROR(INDEX([1]BRENT_OIL_USDOLARS!$B:$B,MATCH($A203,[1]BRENT_OIL_USDOLARS!$A:$A,0)),"")</f>
        <v>52.69</v>
      </c>
      <c r="D203" s="6">
        <f t="shared" ref="D203:D266" si="14">IFERROR(AVERAGE(C201:C203)/AVERAGE(C198:C200)*100-100,"")</f>
        <v>0.46339202965708637</v>
      </c>
      <c r="E203" s="2">
        <f>INDEX(Meta!B:B,MATCH($B203,Meta!A:A,0))</f>
        <v>4.5</v>
      </c>
      <c r="F203" s="13">
        <v>0</v>
      </c>
      <c r="G203" s="2">
        <f t="shared" si="11"/>
        <v>0.46339202965708637</v>
      </c>
      <c r="H203" s="7"/>
    </row>
    <row r="204" spans="1:8" x14ac:dyDescent="0.25">
      <c r="A204" s="1">
        <f t="shared" si="12"/>
        <v>43008</v>
      </c>
      <c r="B204" s="1">
        <f t="shared" si="13"/>
        <v>42979</v>
      </c>
      <c r="C204" s="37">
        <f>IFERROR(INDEX([1]BRENT_OIL_USDOLARS!$B:$B,MATCH($A204,[1]BRENT_OIL_USDOLARS!$A:$A,0)),"")</f>
        <v>57.02</v>
      </c>
      <c r="D204" s="6">
        <f t="shared" si="14"/>
        <v>10.798958476086071</v>
      </c>
      <c r="E204" s="2">
        <f>INDEX(Meta!B:B,MATCH($B204,Meta!A:A,0))</f>
        <v>4.5</v>
      </c>
      <c r="F204" s="13">
        <v>0</v>
      </c>
      <c r="G204" s="2">
        <f t="shared" si="11"/>
        <v>10.798958476086071</v>
      </c>
      <c r="H204" s="7"/>
    </row>
    <row r="205" spans="1:8" x14ac:dyDescent="0.25">
      <c r="A205" s="1">
        <f t="shared" si="12"/>
        <v>43039</v>
      </c>
      <c r="B205" s="1">
        <f t="shared" si="13"/>
        <v>43009</v>
      </c>
      <c r="C205" s="37">
        <f>IFERROR(INDEX([1]BRENT_OIL_USDOLARS!$B:$B,MATCH($A205,[1]BRENT_OIL_USDOLARS!$A:$A,0)),"")</f>
        <v>61.35</v>
      </c>
      <c r="D205" s="6">
        <f t="shared" si="14"/>
        <v>15.215194988886637</v>
      </c>
      <c r="E205" s="2">
        <f>INDEX(Meta!B:B,MATCH($B205,Meta!A:A,0))</f>
        <v>4.5</v>
      </c>
      <c r="F205" s="13">
        <v>0</v>
      </c>
      <c r="G205" s="2">
        <f t="shared" si="11"/>
        <v>15.215194988886637</v>
      </c>
      <c r="H205" s="7"/>
    </row>
    <row r="206" spans="1:8" x14ac:dyDescent="0.25">
      <c r="A206" s="1">
        <f t="shared" si="12"/>
        <v>43069</v>
      </c>
      <c r="B206" s="1">
        <f t="shared" si="13"/>
        <v>43040</v>
      </c>
      <c r="C206" s="37">
        <f>IFERROR(INDEX([1]BRENT_OIL_USDOLARS!$B:$B,MATCH($A206,[1]BRENT_OIL_USDOLARS!$A:$A,0)),"")</f>
        <v>63.53</v>
      </c>
      <c r="D206" s="6">
        <f t="shared" si="14"/>
        <v>19.860305745914602</v>
      </c>
      <c r="E206" s="2">
        <f>INDEX(Meta!B:B,MATCH($B206,Meta!A:A,0))</f>
        <v>4.5</v>
      </c>
      <c r="F206" s="13">
        <v>0</v>
      </c>
      <c r="G206" s="2">
        <f t="shared" si="11"/>
        <v>19.860305745914602</v>
      </c>
      <c r="H206" s="7"/>
    </row>
    <row r="207" spans="1:8" x14ac:dyDescent="0.25">
      <c r="A207" s="1">
        <f t="shared" si="12"/>
        <v>43100</v>
      </c>
      <c r="B207" s="1">
        <f t="shared" si="13"/>
        <v>43070</v>
      </c>
      <c r="C207" s="37">
        <f>IFERROR(INDEX([1]BRENT_OIL_USDOLARS!$B:$B,MATCH($A207,[1]BRENT_OIL_USDOLARS!$A:$A,0)),"")</f>
        <v>66.73</v>
      </c>
      <c r="D207" s="6">
        <f t="shared" si="14"/>
        <v>18.497217068645639</v>
      </c>
      <c r="E207" s="2">
        <f>INDEX(Meta!B:B,MATCH($B207,Meta!A:A,0))</f>
        <v>4.5</v>
      </c>
      <c r="F207" s="13">
        <v>0</v>
      </c>
      <c r="G207" s="2">
        <f t="shared" si="11"/>
        <v>18.497217068645639</v>
      </c>
      <c r="H207" s="7"/>
    </row>
    <row r="208" spans="1:8" x14ac:dyDescent="0.25">
      <c r="A208" s="1">
        <f t="shared" si="12"/>
        <v>43131</v>
      </c>
      <c r="B208" s="1">
        <f t="shared" si="13"/>
        <v>43101</v>
      </c>
      <c r="C208" s="37">
        <f>IFERROR(INDEX([1]BRENT_OIL_USDOLARS!$B:$B,MATCH($A208,[1]BRENT_OIL_USDOLARS!$A:$A,0)),"")</f>
        <v>67.78</v>
      </c>
      <c r="D208" s="6">
        <f t="shared" si="14"/>
        <v>15.772243657196299</v>
      </c>
      <c r="E208" s="2">
        <f>INDEX(Meta!B:B,MATCH($B208,Meta!A:A,0))</f>
        <v>4.5</v>
      </c>
      <c r="F208" s="13">
        <v>0</v>
      </c>
      <c r="G208" s="2">
        <f t="shared" si="11"/>
        <v>15.772243657196299</v>
      </c>
      <c r="H208" s="7"/>
    </row>
    <row r="209" spans="1:8" x14ac:dyDescent="0.25">
      <c r="A209" s="1">
        <f t="shared" si="12"/>
        <v>43159</v>
      </c>
      <c r="B209" s="1">
        <f t="shared" si="13"/>
        <v>43132</v>
      </c>
      <c r="C209" s="37">
        <f>IFERROR(INDEX([1]BRENT_OIL_USDOLARS!$B:$B,MATCH($A209,[1]BRENT_OIL_USDOLARS!$A:$A,0)),"")</f>
        <v>66.08</v>
      </c>
      <c r="D209" s="6">
        <f t="shared" si="14"/>
        <v>10.274876305662445</v>
      </c>
      <c r="E209" s="2">
        <f>INDEX(Meta!B:B,MATCH($B209,Meta!A:A,0))</f>
        <v>4.5</v>
      </c>
      <c r="F209" s="13">
        <v>0</v>
      </c>
      <c r="G209" s="2">
        <f t="shared" si="11"/>
        <v>10.274876305662445</v>
      </c>
      <c r="H209" s="7"/>
    </row>
    <row r="210" spans="1:8" x14ac:dyDescent="0.25">
      <c r="A210" s="1">
        <f t="shared" si="12"/>
        <v>43190</v>
      </c>
      <c r="B210" s="1">
        <f t="shared" si="13"/>
        <v>43160</v>
      </c>
      <c r="C210" s="37">
        <f>IFERROR(INDEX([1]BRENT_OIL_USDOLARS!$B:$B,MATCH($A210,[1]BRENT_OIL_USDOLARS!$A:$A,0)),"")</f>
        <v>69.02</v>
      </c>
      <c r="D210" s="6">
        <f t="shared" si="14"/>
        <v>5.8817389489066159</v>
      </c>
      <c r="E210" s="2">
        <f>INDEX(Meta!B:B,MATCH($B210,Meta!A:A,0))</f>
        <v>4.5</v>
      </c>
      <c r="F210" s="13">
        <v>0</v>
      </c>
      <c r="G210" s="2">
        <f t="shared" si="11"/>
        <v>5.8817389489066159</v>
      </c>
      <c r="H210" s="7"/>
    </row>
    <row r="211" spans="1:8" x14ac:dyDescent="0.25">
      <c r="A211" s="1">
        <f t="shared" si="12"/>
        <v>43220</v>
      </c>
      <c r="B211" s="1">
        <f t="shared" si="13"/>
        <v>43191</v>
      </c>
      <c r="C211" s="37">
        <f>IFERROR(INDEX([1]BRENT_OIL_USDOLARS!$B:$B,MATCH($A211,[1]BRENT_OIL_USDOLARS!$A:$A,0)),"")</f>
        <v>75.92</v>
      </c>
      <c r="D211" s="6">
        <f t="shared" si="14"/>
        <v>6.5542314683901992</v>
      </c>
      <c r="E211" s="2">
        <f>INDEX(Meta!B:B,MATCH($B211,Meta!A:A,0))</f>
        <v>4.5</v>
      </c>
      <c r="F211" s="13">
        <v>0</v>
      </c>
      <c r="G211" s="2">
        <f t="shared" ref="G211:G274" si="15">IFERROR(D211-F211,"")</f>
        <v>6.5542314683901992</v>
      </c>
      <c r="H211" s="7"/>
    </row>
    <row r="212" spans="1:8" x14ac:dyDescent="0.25">
      <c r="A212" s="1">
        <f t="shared" si="12"/>
        <v>43251</v>
      </c>
      <c r="B212" s="1">
        <f t="shared" si="13"/>
        <v>43221</v>
      </c>
      <c r="C212" s="37">
        <f>IFERROR(INDEX([1]BRENT_OIL_USDOLARS!$B:$B,MATCH($A212,[1]BRENT_OIL_USDOLARS!$A:$A,0)),"")</f>
        <v>76.45</v>
      </c>
      <c r="D212" s="6">
        <f t="shared" si="14"/>
        <v>10.369410239792614</v>
      </c>
      <c r="E212" s="2">
        <f>INDEX(Meta!B:B,MATCH($B212,Meta!A:A,0))</f>
        <v>4.5</v>
      </c>
      <c r="F212" s="13">
        <v>0</v>
      </c>
      <c r="G212" s="2">
        <f t="shared" si="15"/>
        <v>10.369410239792614</v>
      </c>
      <c r="H212" s="7"/>
    </row>
    <row r="213" spans="1:8" x14ac:dyDescent="0.25">
      <c r="A213" s="1">
        <f t="shared" si="12"/>
        <v>43281</v>
      </c>
      <c r="B213" s="1">
        <f t="shared" si="13"/>
        <v>43252</v>
      </c>
      <c r="C213" s="37">
        <f>IFERROR(INDEX([1]BRENT_OIL_USDOLARS!$B:$B,MATCH($A213,[1]BRENT_OIL_USDOLARS!$A:$A,0)),"")</f>
        <v>77.44</v>
      </c>
      <c r="D213" s="6">
        <f t="shared" si="14"/>
        <v>13.273856466876978</v>
      </c>
      <c r="E213" s="2">
        <f>INDEX(Meta!B:B,MATCH($B213,Meta!A:A,0))</f>
        <v>4.5</v>
      </c>
      <c r="F213" s="13">
        <v>0</v>
      </c>
      <c r="G213" s="2">
        <f t="shared" si="15"/>
        <v>13.273856466876978</v>
      </c>
      <c r="H213" s="7"/>
    </row>
    <row r="214" spans="1:8" x14ac:dyDescent="0.25">
      <c r="A214" s="1">
        <f t="shared" si="12"/>
        <v>43312</v>
      </c>
      <c r="B214" s="1">
        <f t="shared" si="13"/>
        <v>43282</v>
      </c>
      <c r="C214" s="37">
        <f>IFERROR(INDEX([1]BRENT_OIL_USDOLARS!$B:$B,MATCH($A214,[1]BRENT_OIL_USDOLARS!$A:$A,0)),"")</f>
        <v>74.16</v>
      </c>
      <c r="D214" s="6">
        <f t="shared" si="14"/>
        <v>8.0703250876694312</v>
      </c>
      <c r="E214" s="2">
        <f>INDEX(Meta!B:B,MATCH($B214,Meta!A:A,0))</f>
        <v>4.5</v>
      </c>
      <c r="F214" s="13">
        <v>0</v>
      </c>
      <c r="G214" s="2">
        <f t="shared" si="15"/>
        <v>8.0703250876694312</v>
      </c>
      <c r="H214" s="7"/>
    </row>
    <row r="215" spans="1:8" x14ac:dyDescent="0.25">
      <c r="A215" s="1">
        <f t="shared" si="12"/>
        <v>43343</v>
      </c>
      <c r="B215" s="1">
        <f t="shared" si="13"/>
        <v>43313</v>
      </c>
      <c r="C215" s="37">
        <f>IFERROR(INDEX([1]BRENT_OIL_USDOLARS!$B:$B,MATCH($A215,[1]BRENT_OIL_USDOLARS!$A:$A,0)),"")</f>
        <v>76.94</v>
      </c>
      <c r="D215" s="6">
        <f t="shared" si="14"/>
        <v>3.2295948326482602</v>
      </c>
      <c r="E215" s="2">
        <f>INDEX(Meta!B:B,MATCH($B215,Meta!A:A,0))</f>
        <v>4.5</v>
      </c>
      <c r="F215" s="13">
        <v>0</v>
      </c>
      <c r="G215" s="2">
        <f t="shared" si="15"/>
        <v>3.2295948326482602</v>
      </c>
      <c r="H215" s="7"/>
    </row>
    <row r="216" spans="1:8" x14ac:dyDescent="0.25">
      <c r="A216" s="1">
        <f t="shared" si="12"/>
        <v>43373</v>
      </c>
      <c r="B216" s="1">
        <f t="shared" si="13"/>
        <v>43344</v>
      </c>
      <c r="C216" s="37">
        <f>IFERROR(INDEX([1]BRENT_OIL_USDOLARS!$B:$B,MATCH($A216,[1]BRENT_OIL_USDOLARS!$A:$A,0)),"")</f>
        <v>82.72</v>
      </c>
      <c r="D216" s="6">
        <f t="shared" si="14"/>
        <v>1.7449197162873702</v>
      </c>
      <c r="E216" s="2">
        <f>INDEX(Meta!B:B,MATCH($B216,Meta!A:A,0))</f>
        <v>4.5</v>
      </c>
      <c r="F216" s="13">
        <v>0</v>
      </c>
      <c r="G216" s="2">
        <f t="shared" si="15"/>
        <v>1.7449197162873702</v>
      </c>
      <c r="H216" s="7"/>
    </row>
    <row r="217" spans="1:8" x14ac:dyDescent="0.25">
      <c r="A217" s="1">
        <f t="shared" si="12"/>
        <v>43404</v>
      </c>
      <c r="B217" s="1">
        <f t="shared" si="13"/>
        <v>43374</v>
      </c>
      <c r="C217" s="37">
        <f>IFERROR(INDEX([1]BRENT_OIL_USDOLARS!$B:$B,MATCH($A217,[1]BRENT_OIL_USDOLARS!$A:$A,0)),"")</f>
        <v>74.84</v>
      </c>
      <c r="D217" s="6">
        <f t="shared" si="14"/>
        <v>2.8283271212453371</v>
      </c>
      <c r="E217" s="2">
        <f>INDEX(Meta!B:B,MATCH($B217,Meta!A:A,0))</f>
        <v>4.5</v>
      </c>
      <c r="F217" s="13">
        <v>0</v>
      </c>
      <c r="G217" s="2">
        <f t="shared" si="15"/>
        <v>2.8283271212453371</v>
      </c>
      <c r="H217" s="7"/>
    </row>
    <row r="218" spans="1:8" x14ac:dyDescent="0.25">
      <c r="A218" s="1">
        <f t="shared" si="12"/>
        <v>43434</v>
      </c>
      <c r="B218" s="1">
        <f t="shared" si="13"/>
        <v>43405</v>
      </c>
      <c r="C218" s="37">
        <f>IFERROR(INDEX([1]BRENT_OIL_USDOLARS!$B:$B,MATCH($A218,[1]BRENT_OIL_USDOLARS!$A:$A,0)),"")</f>
        <v>57.71</v>
      </c>
      <c r="D218" s="6">
        <f t="shared" si="14"/>
        <v>-5.8064233832151757</v>
      </c>
      <c r="E218" s="2">
        <f>INDEX(Meta!B:B,MATCH($B218,Meta!A:A,0))</f>
        <v>4.5</v>
      </c>
      <c r="F218" s="13">
        <v>0</v>
      </c>
      <c r="G218" s="2">
        <f t="shared" si="15"/>
        <v>-5.8064233832151757</v>
      </c>
      <c r="H218" s="7"/>
    </row>
    <row r="219" spans="1:8" x14ac:dyDescent="0.25">
      <c r="A219" s="1">
        <f t="shared" si="12"/>
        <v>43465</v>
      </c>
      <c r="B219" s="1">
        <f t="shared" si="13"/>
        <v>43435</v>
      </c>
      <c r="C219" s="37">
        <f>IFERROR(INDEX([1]BRENT_OIL_USDOLARS!$B:$B,MATCH($A219,[1]BRENT_OIL_USDOLARS!$A:$A,0)),"")</f>
        <v>50.57</v>
      </c>
      <c r="D219" s="6">
        <f t="shared" si="14"/>
        <v>-21.683346163715683</v>
      </c>
      <c r="E219" s="2">
        <f>INDEX(Meta!B:B,MATCH($B219,Meta!A:A,0))</f>
        <v>4.5</v>
      </c>
      <c r="F219" s="13">
        <v>0</v>
      </c>
      <c r="G219" s="2">
        <f t="shared" si="15"/>
        <v>-21.683346163715683</v>
      </c>
      <c r="H219" s="7"/>
    </row>
    <row r="220" spans="1:8" x14ac:dyDescent="0.25">
      <c r="A220" s="1">
        <f t="shared" si="12"/>
        <v>43496</v>
      </c>
      <c r="B220" s="1">
        <f t="shared" si="13"/>
        <v>43466</v>
      </c>
      <c r="C220" s="37">
        <f>IFERROR(INDEX([1]BRENT_OIL_USDOLARS!$B:$B,MATCH($A220,[1]BRENT_OIL_USDOLARS!$A:$A,0)),"")</f>
        <v>62.46</v>
      </c>
      <c r="D220" s="6">
        <f t="shared" si="14"/>
        <v>-27.189765458422173</v>
      </c>
      <c r="E220" s="2">
        <f>INDEX(Meta!B:B,MATCH($B220,Meta!A:A,0))</f>
        <v>4.25</v>
      </c>
      <c r="F220" s="13">
        <v>0</v>
      </c>
      <c r="G220" s="2">
        <f t="shared" si="15"/>
        <v>-27.189765458422173</v>
      </c>
      <c r="H220" s="7"/>
    </row>
    <row r="221" spans="1:8" x14ac:dyDescent="0.25">
      <c r="A221" s="1">
        <f t="shared" si="12"/>
        <v>43524</v>
      </c>
      <c r="B221" s="1">
        <f t="shared" si="13"/>
        <v>43497</v>
      </c>
      <c r="C221" s="37">
        <f>IFERROR(INDEX([1]BRENT_OIL_USDOLARS!$B:$B,MATCH($A221,[1]BRENT_OIL_USDOLARS!$A:$A,0)),"")</f>
        <v>65.03</v>
      </c>
      <c r="D221" s="6">
        <f t="shared" si="14"/>
        <v>-17.285269661355514</v>
      </c>
      <c r="E221" s="2">
        <f>INDEX(Meta!B:B,MATCH($B221,Meta!A:A,0))</f>
        <v>4.25</v>
      </c>
      <c r="F221" s="13">
        <v>0</v>
      </c>
      <c r="G221" s="2">
        <f t="shared" si="15"/>
        <v>-17.285269661355514</v>
      </c>
      <c r="H221" s="7"/>
    </row>
    <row r="222" spans="1:8" x14ac:dyDescent="0.25">
      <c r="A222" s="1">
        <f t="shared" si="12"/>
        <v>43555</v>
      </c>
      <c r="B222" s="1">
        <f t="shared" si="13"/>
        <v>43525</v>
      </c>
      <c r="C222" s="37">
        <f>IFERROR(INDEX([1]BRENT_OIL_USDOLARS!$B:$B,MATCH($A222,[1]BRENT_OIL_USDOLARS!$A:$A,0)),"")</f>
        <v>67.930000000000007</v>
      </c>
      <c r="D222" s="6">
        <f t="shared" si="14"/>
        <v>6.7169069462647428</v>
      </c>
      <c r="E222" s="2">
        <f>INDEX(Meta!B:B,MATCH($B222,Meta!A:A,0))</f>
        <v>4.25</v>
      </c>
      <c r="F222" s="13">
        <v>0</v>
      </c>
      <c r="G222" s="2">
        <f t="shared" si="15"/>
        <v>6.7169069462647428</v>
      </c>
      <c r="H222" s="7"/>
    </row>
    <row r="223" spans="1:8" x14ac:dyDescent="0.25">
      <c r="A223" s="1">
        <f t="shared" si="12"/>
        <v>43585</v>
      </c>
      <c r="B223" s="1">
        <f t="shared" si="13"/>
        <v>43556</v>
      </c>
      <c r="C223" s="37">
        <f>IFERROR(INDEX([1]BRENT_OIL_USDOLARS!$B:$B,MATCH($A223,[1]BRENT_OIL_USDOLARS!$A:$A,0)),"")</f>
        <v>72.19</v>
      </c>
      <c r="D223" s="6">
        <f t="shared" si="14"/>
        <v>20.153449689586523</v>
      </c>
      <c r="E223" s="2">
        <f>INDEX(Meta!B:B,MATCH($B223,Meta!A:A,0))</f>
        <v>4.25</v>
      </c>
      <c r="F223" s="13">
        <v>0</v>
      </c>
      <c r="G223" s="2">
        <f t="shared" si="15"/>
        <v>20.153449689586523</v>
      </c>
      <c r="H223" s="7"/>
    </row>
    <row r="224" spans="1:8" x14ac:dyDescent="0.25">
      <c r="A224" s="1">
        <f t="shared" si="12"/>
        <v>43616</v>
      </c>
      <c r="B224" s="1">
        <f t="shared" si="13"/>
        <v>43586</v>
      </c>
      <c r="C224" s="37">
        <f>IFERROR(INDEX([1]BRENT_OIL_USDOLARS!$B:$B,MATCH($A224,[1]BRENT_OIL_USDOLARS!$A:$A,0)),"")</f>
        <v>66.78</v>
      </c>
      <c r="D224" s="6">
        <f t="shared" si="14"/>
        <v>16.196787599685507</v>
      </c>
      <c r="E224" s="2">
        <f>INDEX(Meta!B:B,MATCH($B224,Meta!A:A,0))</f>
        <v>4.25</v>
      </c>
      <c r="F224" s="13">
        <v>0</v>
      </c>
      <c r="G224" s="2">
        <f t="shared" si="15"/>
        <v>16.196787599685507</v>
      </c>
      <c r="H224" s="7"/>
    </row>
    <row r="225" spans="1:8" x14ac:dyDescent="0.25">
      <c r="A225" s="1">
        <f t="shared" si="12"/>
        <v>43646</v>
      </c>
      <c r="B225" s="1">
        <f t="shared" si="13"/>
        <v>43617</v>
      </c>
      <c r="C225" s="37">
        <f>IFERROR(INDEX([1]BRENT_OIL_USDOLARS!$B:$B,MATCH($A225,[1]BRENT_OIL_USDOLARS!$A:$A,0)),"")</f>
        <v>67.52</v>
      </c>
      <c r="D225" s="6">
        <f t="shared" si="14"/>
        <v>5.6647221369358363</v>
      </c>
      <c r="E225" s="2">
        <f>INDEX(Meta!B:B,MATCH($B225,Meta!A:A,0))</f>
        <v>4.25</v>
      </c>
      <c r="F225" s="13">
        <v>0</v>
      </c>
      <c r="G225" s="2">
        <f t="shared" si="15"/>
        <v>5.6647221369358363</v>
      </c>
      <c r="H225" s="7"/>
    </row>
    <row r="226" spans="1:8" x14ac:dyDescent="0.25">
      <c r="A226" s="1">
        <f t="shared" si="12"/>
        <v>43677</v>
      </c>
      <c r="B226" s="1">
        <f t="shared" si="13"/>
        <v>43647</v>
      </c>
      <c r="C226" s="37">
        <f>IFERROR(INDEX([1]BRENT_OIL_USDOLARS!$B:$B,MATCH($A226,[1]BRENT_OIL_USDOLARS!$A:$A,0)),"")</f>
        <v>64.069999999999993</v>
      </c>
      <c r="D226" s="6">
        <f t="shared" si="14"/>
        <v>-3.3048988544967131</v>
      </c>
      <c r="E226" s="2">
        <f>INDEX(Meta!B:B,MATCH($B226,Meta!A:A,0))</f>
        <v>4.25</v>
      </c>
      <c r="F226" s="13">
        <v>0</v>
      </c>
      <c r="G226" s="2">
        <f t="shared" si="15"/>
        <v>-3.3048988544967131</v>
      </c>
      <c r="H226" s="7"/>
    </row>
    <row r="227" spans="1:8" x14ac:dyDescent="0.25">
      <c r="A227" s="1">
        <f t="shared" si="12"/>
        <v>43708</v>
      </c>
      <c r="B227" s="1">
        <f t="shared" si="13"/>
        <v>43678</v>
      </c>
      <c r="C227" s="37">
        <f>IFERROR(INDEX([1]BRENT_OIL_USDOLARS!$B:$B,MATCH($A227,[1]BRENT_OIL_USDOLARS!$A:$A,0)),"")</f>
        <v>61.04</v>
      </c>
      <c r="D227" s="6">
        <f t="shared" si="14"/>
        <v>-6.89705171580475</v>
      </c>
      <c r="E227" s="2">
        <f>INDEX(Meta!B:B,MATCH($B227,Meta!A:A,0))</f>
        <v>4.25</v>
      </c>
      <c r="F227" s="13">
        <v>0</v>
      </c>
      <c r="G227" s="2">
        <f t="shared" si="15"/>
        <v>-6.89705171580475</v>
      </c>
      <c r="H227" s="7"/>
    </row>
    <row r="228" spans="1:8" x14ac:dyDescent="0.25">
      <c r="A228" s="1">
        <f t="shared" si="12"/>
        <v>43738</v>
      </c>
      <c r="B228" s="1">
        <f t="shared" si="13"/>
        <v>43709</v>
      </c>
      <c r="C228" s="37">
        <f>IFERROR(INDEX([1]BRENT_OIL_USDOLARS!$B:$B,MATCH($A228,[1]BRENT_OIL_USDOLARS!$A:$A,0)),"")</f>
        <v>60.99</v>
      </c>
      <c r="D228" s="6">
        <f t="shared" si="14"/>
        <v>-9.8745701971039779</v>
      </c>
      <c r="E228" s="2">
        <f>INDEX(Meta!B:B,MATCH($B228,Meta!A:A,0))</f>
        <v>4.25</v>
      </c>
      <c r="F228" s="13">
        <v>0</v>
      </c>
      <c r="G228" s="2">
        <f t="shared" si="15"/>
        <v>-9.8745701971039779</v>
      </c>
      <c r="H228" s="7"/>
    </row>
    <row r="229" spans="1:8" x14ac:dyDescent="0.25">
      <c r="A229" s="1">
        <f t="shared" si="12"/>
        <v>43769</v>
      </c>
      <c r="B229" s="1">
        <f t="shared" si="13"/>
        <v>43739</v>
      </c>
      <c r="C229" s="37">
        <f>IFERROR(INDEX([1]BRENT_OIL_USDOLARS!$B:$B,MATCH($A229,[1]BRENT_OIL_USDOLARS!$A:$A,0)),"")</f>
        <v>59.3</v>
      </c>
      <c r="D229" s="6">
        <f t="shared" si="14"/>
        <v>-8.5900085698442439</v>
      </c>
      <c r="E229" s="2">
        <f>INDEX(Meta!B:B,MATCH($B229,Meta!A:A,0))</f>
        <v>4.25</v>
      </c>
      <c r="F229" s="13">
        <v>0</v>
      </c>
      <c r="G229" s="2">
        <f t="shared" si="15"/>
        <v>-8.5900085698442439</v>
      </c>
      <c r="H229" s="7"/>
    </row>
    <row r="230" spans="1:8" x14ac:dyDescent="0.25">
      <c r="A230" s="1">
        <f t="shared" si="12"/>
        <v>43799</v>
      </c>
      <c r="B230" s="1">
        <f t="shared" si="13"/>
        <v>43770</v>
      </c>
      <c r="C230" s="37">
        <f>IFERROR(INDEX([1]BRENT_OIL_USDOLARS!$B:$B,MATCH($A230,[1]BRENT_OIL_USDOLARS!$A:$A,0)),"")</f>
        <v>64.5</v>
      </c>
      <c r="D230" s="6">
        <f t="shared" si="14"/>
        <v>-4.0699787156725336</v>
      </c>
      <c r="E230" s="2">
        <f>INDEX(Meta!B:B,MATCH($B230,Meta!A:A,0))</f>
        <v>4.25</v>
      </c>
      <c r="F230" s="13">
        <v>0</v>
      </c>
      <c r="G230" s="2">
        <f t="shared" si="15"/>
        <v>-4.0699787156725336</v>
      </c>
      <c r="H230" s="7"/>
    </row>
    <row r="231" spans="1:8" x14ac:dyDescent="0.25">
      <c r="A231" s="1">
        <f t="shared" si="12"/>
        <v>43830</v>
      </c>
      <c r="B231" s="1">
        <f t="shared" si="13"/>
        <v>43800</v>
      </c>
      <c r="C231" s="37">
        <f>IFERROR(INDEX([1]BRENT_OIL_USDOLARS!$B:$B,MATCH($A231,[1]BRENT_OIL_USDOLARS!$A:$A,0)),"")</f>
        <v>67.77</v>
      </c>
      <c r="D231" s="6">
        <f t="shared" si="14"/>
        <v>2.93927995701236</v>
      </c>
      <c r="E231" s="2">
        <f>INDEX(Meta!B:B,MATCH($B231,Meta!A:A,0))</f>
        <v>4.25</v>
      </c>
      <c r="F231" s="13">
        <v>0</v>
      </c>
      <c r="G231" s="2">
        <f t="shared" si="15"/>
        <v>2.93927995701236</v>
      </c>
      <c r="H231" s="7"/>
    </row>
    <row r="232" spans="1:8" x14ac:dyDescent="0.25">
      <c r="A232" s="1">
        <f t="shared" si="12"/>
        <v>43861</v>
      </c>
      <c r="B232" s="1">
        <f t="shared" si="13"/>
        <v>43831</v>
      </c>
      <c r="C232" s="37">
        <f>IFERROR(INDEX([1]BRENT_OIL_USDOLARS!$B:$B,MATCH($A232,[1]BRENT_OIL_USDOLARS!$A:$A,0)),"")</f>
        <v>57.77</v>
      </c>
      <c r="D232" s="6">
        <f t="shared" si="14"/>
        <v>4.8033971212706206</v>
      </c>
      <c r="E232" s="2">
        <f>INDEX(Meta!B:B,MATCH($B232,Meta!A:A,0))</f>
        <v>4</v>
      </c>
      <c r="F232" s="13">
        <v>0</v>
      </c>
      <c r="G232" s="2">
        <f t="shared" si="15"/>
        <v>4.8033971212706206</v>
      </c>
      <c r="H232" s="7"/>
    </row>
    <row r="233" spans="1:8" x14ac:dyDescent="0.25">
      <c r="A233" s="1">
        <f t="shared" si="12"/>
        <v>43890</v>
      </c>
      <c r="B233" s="1">
        <f t="shared" si="13"/>
        <v>43862</v>
      </c>
      <c r="C233" s="37">
        <f>IFERROR(INDEX([1]BRENT_OIL_USDOLARS!$B:$B,MATCH($A233,[1]BRENT_OIL_USDOLARS!$A:$A,0)),"")</f>
        <v>51.31</v>
      </c>
      <c r="D233" s="6">
        <f t="shared" si="14"/>
        <v>-4.296769305698362</v>
      </c>
      <c r="E233" s="2">
        <f>INDEX(Meta!B:B,MATCH($B233,Meta!A:A,0))</f>
        <v>4</v>
      </c>
      <c r="F233" s="13">
        <v>0</v>
      </c>
      <c r="G233" s="2">
        <f t="shared" si="15"/>
        <v>-4.296769305698362</v>
      </c>
      <c r="H233" s="7"/>
    </row>
    <row r="234" spans="1:8" x14ac:dyDescent="0.25">
      <c r="A234" s="1">
        <f t="shared" si="12"/>
        <v>43921</v>
      </c>
      <c r="B234" s="1">
        <f t="shared" si="13"/>
        <v>43891</v>
      </c>
      <c r="C234" s="37">
        <f>IFERROR(INDEX([1]BRENT_OIL_USDOLARS!$B:$B,MATCH($A234,[1]BRENT_OIL_USDOLARS!$A:$A,0)),"")</f>
        <v>14.85</v>
      </c>
      <c r="D234" s="6">
        <f t="shared" si="14"/>
        <v>-35.30824241791511</v>
      </c>
      <c r="E234" s="2">
        <f>INDEX(Meta!B:B,MATCH($B234,Meta!A:A,0))</f>
        <v>4</v>
      </c>
      <c r="F234" s="13">
        <v>0</v>
      </c>
      <c r="G234" s="2">
        <f t="shared" si="15"/>
        <v>-35.30824241791511</v>
      </c>
      <c r="H234" s="7"/>
    </row>
    <row r="235" spans="1:8" x14ac:dyDescent="0.25">
      <c r="A235" s="1">
        <f t="shared" si="12"/>
        <v>43951</v>
      </c>
      <c r="B235" s="1">
        <f t="shared" si="13"/>
        <v>43922</v>
      </c>
      <c r="C235" s="37">
        <f>IFERROR(INDEX([1]BRENT_OIL_USDOLARS!$B:$B,MATCH($A235,[1]BRENT_OIL_USDOLARS!$A:$A,0)),"")</f>
        <v>18.11</v>
      </c>
      <c r="D235" s="6">
        <f t="shared" si="14"/>
        <v>-55.656703851820666</v>
      </c>
      <c r="E235" s="2">
        <f>INDEX(Meta!B:B,MATCH($B235,Meta!A:A,0))</f>
        <v>4</v>
      </c>
      <c r="F235" s="13">
        <v>0</v>
      </c>
      <c r="G235" s="2">
        <f t="shared" si="15"/>
        <v>-55.656703851820666</v>
      </c>
      <c r="H235" s="7"/>
    </row>
    <row r="236" spans="1:8" x14ac:dyDescent="0.25">
      <c r="A236" s="1">
        <f t="shared" si="12"/>
        <v>43982</v>
      </c>
      <c r="B236" s="1">
        <f t="shared" si="13"/>
        <v>43952</v>
      </c>
      <c r="C236" s="37">
        <f>IFERROR(INDEX([1]BRENT_OIL_USDOLARS!$B:$B,MATCH($A236,[1]BRENT_OIL_USDOLARS!$A:$A,0)),"")</f>
        <v>34.15</v>
      </c>
      <c r="D236" s="6">
        <f t="shared" si="14"/>
        <v>-62.052586938083117</v>
      </c>
      <c r="E236" s="2">
        <f>INDEX(Meta!B:B,MATCH($B236,Meta!A:A,0))</f>
        <v>4</v>
      </c>
      <c r="F236" s="13">
        <v>0</v>
      </c>
      <c r="G236" s="2">
        <f t="shared" si="15"/>
        <v>-62.052586938083117</v>
      </c>
      <c r="H236" s="7"/>
    </row>
    <row r="237" spans="1:8" x14ac:dyDescent="0.25">
      <c r="A237" s="1">
        <f t="shared" si="12"/>
        <v>44012</v>
      </c>
      <c r="B237" s="1">
        <f t="shared" si="13"/>
        <v>43983</v>
      </c>
      <c r="C237" s="37">
        <f>IFERROR(INDEX([1]BRENT_OIL_USDOLARS!$B:$B,MATCH($A237,[1]BRENT_OIL_USDOLARS!$A:$A,0)),"")</f>
        <v>41.64</v>
      </c>
      <c r="D237" s="6">
        <f t="shared" si="14"/>
        <v>-24.231420963447121</v>
      </c>
      <c r="E237" s="2">
        <f>INDEX(Meta!B:B,MATCH($B237,Meta!A:A,0))</f>
        <v>4</v>
      </c>
      <c r="F237" s="13">
        <v>0</v>
      </c>
      <c r="G237" s="2">
        <f t="shared" si="15"/>
        <v>-24.231420963447121</v>
      </c>
      <c r="H237" s="7"/>
    </row>
    <row r="238" spans="1:8" x14ac:dyDescent="0.25">
      <c r="A238" s="1">
        <f t="shared" si="12"/>
        <v>44043</v>
      </c>
      <c r="B238" s="1">
        <f t="shared" si="13"/>
        <v>44013</v>
      </c>
      <c r="C238" s="37">
        <f>IFERROR(INDEX([1]BRENT_OIL_USDOLARS!$B:$B,MATCH($A238,[1]BRENT_OIL_USDOLARS!$A:$A,0)),"")</f>
        <v>43.13</v>
      </c>
      <c r="D238" s="6">
        <f t="shared" si="14"/>
        <v>41.117835528657878</v>
      </c>
      <c r="E238" s="2">
        <f>INDEX(Meta!B:B,MATCH($B238,Meta!A:A,0))</f>
        <v>4</v>
      </c>
      <c r="F238" s="13">
        <v>0</v>
      </c>
      <c r="G238" s="2">
        <f t="shared" si="15"/>
        <v>41.117835528657878</v>
      </c>
      <c r="H238" s="7"/>
    </row>
    <row r="239" spans="1:8" x14ac:dyDescent="0.25">
      <c r="A239" s="1">
        <f t="shared" si="12"/>
        <v>44074</v>
      </c>
      <c r="B239" s="1">
        <f t="shared" si="13"/>
        <v>44044</v>
      </c>
      <c r="C239" s="37">
        <f>IFERROR(INDEX([1]BRENT_OIL_USDOLARS!$B:$B,MATCH($A239,[1]BRENT_OIL_USDOLARS!$A:$A,0)),"")</f>
        <v>45.22</v>
      </c>
      <c r="D239" s="6">
        <f t="shared" si="14"/>
        <v>93.696915511846242</v>
      </c>
      <c r="E239" s="2">
        <f>INDEX(Meta!B:B,MATCH($B239,Meta!A:A,0))</f>
        <v>4</v>
      </c>
      <c r="F239" s="13">
        <v>0</v>
      </c>
      <c r="G239" s="2">
        <f t="shared" si="15"/>
        <v>93.696915511846242</v>
      </c>
      <c r="H239" s="7"/>
    </row>
    <row r="240" spans="1:8" x14ac:dyDescent="0.25">
      <c r="A240" s="1">
        <f t="shared" si="12"/>
        <v>44104</v>
      </c>
      <c r="B240" s="1">
        <f t="shared" si="13"/>
        <v>44075</v>
      </c>
      <c r="C240" s="37">
        <f>IFERROR(INDEX([1]BRENT_OIL_USDOLARS!$B:$B,MATCH($A240,[1]BRENT_OIL_USDOLARS!$A:$A,0)),"")</f>
        <v>40.299999999999997</v>
      </c>
      <c r="D240" s="6">
        <f t="shared" si="14"/>
        <v>37.007454739084125</v>
      </c>
      <c r="E240" s="2">
        <f>INDEX(Meta!B:B,MATCH($B240,Meta!A:A,0))</f>
        <v>4</v>
      </c>
      <c r="F240" s="13">
        <v>0</v>
      </c>
      <c r="G240" s="2">
        <f t="shared" si="15"/>
        <v>37.007454739084125</v>
      </c>
      <c r="H240" s="7"/>
    </row>
    <row r="241" spans="1:8" x14ac:dyDescent="0.25">
      <c r="A241" s="1">
        <f t="shared" si="12"/>
        <v>44135</v>
      </c>
      <c r="B241" s="1">
        <f t="shared" si="13"/>
        <v>44105</v>
      </c>
      <c r="C241" s="37">
        <f>IFERROR(INDEX([1]BRENT_OIL_USDOLARS!$B:$B,MATCH($A241,[1]BRENT_OIL_USDOLARS!$A:$A,0)),"")</f>
        <v>36.33</v>
      </c>
      <c r="D241" s="6">
        <f t="shared" si="14"/>
        <v>2.4638412378069461</v>
      </c>
      <c r="E241" s="2">
        <f>INDEX(Meta!B:B,MATCH($B241,Meta!A:A,0))</f>
        <v>4</v>
      </c>
      <c r="F241" s="13">
        <v>0</v>
      </c>
      <c r="G241" s="2">
        <f t="shared" si="15"/>
        <v>2.4638412378069461</v>
      </c>
      <c r="H241" s="7"/>
    </row>
    <row r="242" spans="1:8" x14ac:dyDescent="0.25">
      <c r="A242" s="1">
        <f t="shared" si="12"/>
        <v>44165</v>
      </c>
      <c r="B242" s="1">
        <f t="shared" si="13"/>
        <v>44136</v>
      </c>
      <c r="C242" s="37">
        <f>IFERROR(INDEX([1]BRENT_OIL_USDOLARS!$B:$B,MATCH($A242,[1]BRENT_OIL_USDOLARS!$A:$A,0)),"")</f>
        <v>46.84</v>
      </c>
      <c r="D242" s="6">
        <f t="shared" si="14"/>
        <v>-5.0157704438803137</v>
      </c>
      <c r="E242" s="2">
        <f>INDEX(Meta!B:B,MATCH($B242,Meta!A:A,0))</f>
        <v>4</v>
      </c>
      <c r="F242" s="13">
        <v>0</v>
      </c>
      <c r="G242" s="2">
        <f t="shared" si="15"/>
        <v>-5.0157704438803137</v>
      </c>
      <c r="H242" s="7"/>
    </row>
    <row r="243" spans="1:8" x14ac:dyDescent="0.25">
      <c r="A243" s="1">
        <f t="shared" si="12"/>
        <v>44196</v>
      </c>
      <c r="B243" s="1">
        <f t="shared" si="13"/>
        <v>44166</v>
      </c>
      <c r="C243" s="37">
        <f>IFERROR(INDEX([1]BRENT_OIL_USDOLARS!$B:$B,MATCH($A243,[1]BRENT_OIL_USDOLARS!$A:$A,0)),"")</f>
        <v>51.22</v>
      </c>
      <c r="D243" s="6">
        <f t="shared" si="14"/>
        <v>4.461717839098327</v>
      </c>
      <c r="E243" s="2">
        <f>INDEX(Meta!B:B,MATCH($B243,Meta!A:A,0))</f>
        <v>4</v>
      </c>
      <c r="F243" s="13">
        <v>0</v>
      </c>
      <c r="G243" s="2">
        <f t="shared" si="15"/>
        <v>4.461717839098327</v>
      </c>
      <c r="H243" s="7"/>
    </row>
    <row r="244" spans="1:8" x14ac:dyDescent="0.25">
      <c r="A244" s="1">
        <f t="shared" si="12"/>
        <v>44227</v>
      </c>
      <c r="B244" s="1">
        <f t="shared" si="13"/>
        <v>44197</v>
      </c>
      <c r="C244" s="37">
        <f>IFERROR(INDEX([1]BRENT_OIL_USDOLARS!$B:$B,MATCH($A244,[1]BRENT_OIL_USDOLARS!$A:$A,0)),"")</f>
        <v>55.25</v>
      </c>
      <c r="D244" s="6">
        <f t="shared" si="14"/>
        <v>25.818629462453828</v>
      </c>
      <c r="E244" s="2">
        <f>INDEX(Meta!B:B,MATCH($B244,Meta!A:A,0))</f>
        <v>3.75</v>
      </c>
      <c r="F244" s="13">
        <v>0</v>
      </c>
      <c r="G244" s="2">
        <f t="shared" si="15"/>
        <v>25.818629462453828</v>
      </c>
      <c r="H244" s="7"/>
    </row>
    <row r="245" spans="1:8" x14ac:dyDescent="0.25">
      <c r="A245" s="1">
        <f t="shared" si="12"/>
        <v>44255</v>
      </c>
      <c r="B245" s="1">
        <f t="shared" si="13"/>
        <v>44228</v>
      </c>
      <c r="C245" s="37">
        <f>IFERROR(INDEX([1]BRENT_OIL_USDOLARS!$B:$B,MATCH($A245,[1]BRENT_OIL_USDOLARS!$A:$A,0)),"")</f>
        <v>65.86</v>
      </c>
      <c r="D245" s="6">
        <f t="shared" si="14"/>
        <v>39.572365756864002</v>
      </c>
      <c r="E245" s="2">
        <f>INDEX(Meta!B:B,MATCH($B245,Meta!A:A,0))</f>
        <v>3.75</v>
      </c>
      <c r="F245" s="13">
        <v>0</v>
      </c>
      <c r="G245" s="2">
        <f t="shared" si="15"/>
        <v>39.572365756864002</v>
      </c>
      <c r="H245" s="7"/>
    </row>
    <row r="246" spans="1:8" x14ac:dyDescent="0.25">
      <c r="A246" s="1">
        <f t="shared" si="12"/>
        <v>44286</v>
      </c>
      <c r="B246" s="1">
        <f t="shared" si="13"/>
        <v>44256</v>
      </c>
      <c r="C246" s="37">
        <f>IFERROR(INDEX([1]BRENT_OIL_USDOLARS!$B:$B,MATCH($A246,[1]BRENT_OIL_USDOLARS!$A:$A,0)),"")</f>
        <v>63.52</v>
      </c>
      <c r="D246" s="6">
        <f t="shared" si="14"/>
        <v>37.383733908772996</v>
      </c>
      <c r="E246" s="2">
        <f>INDEX(Meta!B:B,MATCH($B246,Meta!A:A,0))</f>
        <v>3.75</v>
      </c>
      <c r="F246" s="13">
        <v>0</v>
      </c>
      <c r="G246" s="2">
        <f t="shared" si="15"/>
        <v>37.383733908772996</v>
      </c>
      <c r="H246" s="7"/>
    </row>
    <row r="247" spans="1:8" x14ac:dyDescent="0.25">
      <c r="A247" s="1">
        <f t="shared" si="12"/>
        <v>44316</v>
      </c>
      <c r="B247" s="1">
        <f t="shared" si="13"/>
        <v>44287</v>
      </c>
      <c r="C247" s="37">
        <f>IFERROR(INDEX([1]BRENT_OIL_USDOLARS!$B:$B,MATCH($A247,[1]BRENT_OIL_USDOLARS!$A:$A,0)),"")</f>
        <v>67.73</v>
      </c>
      <c r="D247" s="6">
        <f t="shared" si="14"/>
        <v>28.569564933794283</v>
      </c>
      <c r="E247" s="2">
        <f>INDEX(Meta!B:B,MATCH($B247,Meta!A:A,0))</f>
        <v>3.75</v>
      </c>
      <c r="F247" s="13">
        <v>0</v>
      </c>
      <c r="G247" s="2">
        <f t="shared" si="15"/>
        <v>28.569564933794283</v>
      </c>
      <c r="H247" s="7"/>
    </row>
    <row r="248" spans="1:8" x14ac:dyDescent="0.25">
      <c r="A248" s="1">
        <f t="shared" si="12"/>
        <v>44347</v>
      </c>
      <c r="B248" s="1">
        <f t="shared" si="13"/>
        <v>44317</v>
      </c>
      <c r="C248" s="37">
        <f>IFERROR(INDEX([1]BRENT_OIL_USDOLARS!$B:$B,MATCH($A248,[1]BRENT_OIL_USDOLARS!$A:$A,0)),"")</f>
        <v>69.36</v>
      </c>
      <c r="D248" s="6">
        <f t="shared" si="14"/>
        <v>16.410375442465067</v>
      </c>
      <c r="E248" s="2">
        <f>INDEX(Meta!B:B,MATCH($B248,Meta!A:A,0))</f>
        <v>3.75</v>
      </c>
      <c r="F248" s="13">
        <v>0</v>
      </c>
      <c r="G248" s="2">
        <f t="shared" si="15"/>
        <v>16.410375442465067</v>
      </c>
      <c r="H248" s="7"/>
    </row>
    <row r="249" spans="1:8" x14ac:dyDescent="0.25">
      <c r="A249" s="1">
        <f t="shared" si="12"/>
        <v>44377</v>
      </c>
      <c r="B249" s="1">
        <f t="shared" si="13"/>
        <v>44348</v>
      </c>
      <c r="C249" s="37">
        <f>IFERROR(INDEX([1]BRENT_OIL_USDOLARS!$B:$B,MATCH($A249,[1]BRENT_OIL_USDOLARS!$A:$A,0)),"")</f>
        <v>76.94</v>
      </c>
      <c r="D249" s="6">
        <f t="shared" si="14"/>
        <v>15.923739370633157</v>
      </c>
      <c r="E249" s="2">
        <f>INDEX(Meta!B:B,MATCH($B249,Meta!A:A,0))</f>
        <v>3.75</v>
      </c>
      <c r="F249" s="13">
        <v>0</v>
      </c>
      <c r="G249" s="2">
        <f t="shared" si="15"/>
        <v>15.923739370633157</v>
      </c>
      <c r="H249" s="7"/>
    </row>
    <row r="250" spans="1:8" x14ac:dyDescent="0.25">
      <c r="A250" s="1">
        <f t="shared" si="12"/>
        <v>44408</v>
      </c>
      <c r="B250" s="1">
        <f t="shared" si="13"/>
        <v>44378</v>
      </c>
      <c r="C250" s="37">
        <f>IFERROR(INDEX([1]BRENT_OIL_USDOLARS!$B:$B,MATCH($A250,[1]BRENT_OIL_USDOLARS!$A:$A,0)),"")</f>
        <v>77.72</v>
      </c>
      <c r="D250" s="6">
        <f t="shared" si="14"/>
        <v>13.652275379229863</v>
      </c>
      <c r="E250" s="2">
        <f>INDEX(Meta!B:B,MATCH($B250,Meta!A:A,0))</f>
        <v>3.75</v>
      </c>
      <c r="F250" s="13">
        <v>0</v>
      </c>
      <c r="G250" s="2">
        <f t="shared" si="15"/>
        <v>13.652275379229863</v>
      </c>
      <c r="H250" s="7"/>
    </row>
    <row r="251" spans="1:8" x14ac:dyDescent="0.25">
      <c r="A251" s="1">
        <f t="shared" si="12"/>
        <v>44439</v>
      </c>
      <c r="B251" s="1">
        <f t="shared" si="13"/>
        <v>44409</v>
      </c>
      <c r="C251" s="37">
        <f>IFERROR(INDEX([1]BRENT_OIL_USDOLARS!$B:$B,MATCH($A251,[1]BRENT_OIL_USDOLARS!$A:$A,0)),"")</f>
        <v>73.45</v>
      </c>
      <c r="D251" s="6">
        <f t="shared" si="14"/>
        <v>13.708190020437655</v>
      </c>
      <c r="E251" s="2">
        <f>INDEX(Meta!B:B,MATCH($B251,Meta!A:A,0))</f>
        <v>3.75</v>
      </c>
      <c r="F251" s="13">
        <v>0</v>
      </c>
      <c r="G251" s="2">
        <f t="shared" si="15"/>
        <v>13.708190020437655</v>
      </c>
      <c r="H251" s="7"/>
    </row>
    <row r="252" spans="1:8" x14ac:dyDescent="0.25">
      <c r="A252" s="1">
        <f t="shared" si="12"/>
        <v>44469</v>
      </c>
      <c r="B252" s="1">
        <f t="shared" si="13"/>
        <v>44440</v>
      </c>
      <c r="C252" s="37">
        <f>IFERROR(INDEX([1]BRENT_OIL_USDOLARS!$B:$B,MATCH($A252,[1]BRENT_OIL_USDOLARS!$A:$A,0)),"")</f>
        <v>77.81</v>
      </c>
      <c r="D252" s="6">
        <f t="shared" si="14"/>
        <v>6.9850021025089859</v>
      </c>
      <c r="E252" s="2">
        <f>INDEX(Meta!B:B,MATCH($B252,Meta!A:A,0))</f>
        <v>3.75</v>
      </c>
      <c r="F252" s="13">
        <v>0</v>
      </c>
      <c r="G252" s="2">
        <f t="shared" si="15"/>
        <v>6.9850021025089859</v>
      </c>
      <c r="H252" s="7"/>
    </row>
    <row r="253" spans="1:8" x14ac:dyDescent="0.25">
      <c r="A253" s="1">
        <f t="shared" si="12"/>
        <v>44500</v>
      </c>
      <c r="B253" s="1">
        <f t="shared" si="13"/>
        <v>44470</v>
      </c>
      <c r="C253" s="37">
        <f>IFERROR(INDEX([1]BRENT_OIL_USDOLARS!$B:$B,MATCH($A253,[1]BRENT_OIL_USDOLARS!$A:$A,0)),"")</f>
        <v>83.1</v>
      </c>
      <c r="D253" s="6">
        <f t="shared" si="14"/>
        <v>4.6156593161324793</v>
      </c>
      <c r="E253" s="2">
        <f>INDEX(Meta!B:B,MATCH($B253,Meta!A:A,0))</f>
        <v>3.75</v>
      </c>
      <c r="F253" s="13">
        <v>0</v>
      </c>
      <c r="G253" s="2">
        <f t="shared" si="15"/>
        <v>4.6156593161324793</v>
      </c>
      <c r="H253" s="7"/>
    </row>
    <row r="254" spans="1:8" x14ac:dyDescent="0.25">
      <c r="A254" s="1">
        <f t="shared" si="12"/>
        <v>44530</v>
      </c>
      <c r="B254" s="1">
        <f t="shared" si="13"/>
        <v>44501</v>
      </c>
      <c r="C254" s="37">
        <f>IFERROR(INDEX([1]BRENT_OIL_USDOLARS!$B:$B,MATCH($A254,[1]BRENT_OIL_USDOLARS!$A:$A,0)),"")</f>
        <v>70.86</v>
      </c>
      <c r="D254" s="6">
        <f t="shared" si="14"/>
        <v>1.6044890622944905</v>
      </c>
      <c r="E254" s="2">
        <f>INDEX(Meta!B:B,MATCH($B254,Meta!A:A,0))</f>
        <v>3.75</v>
      </c>
      <c r="F254" s="13">
        <v>0</v>
      </c>
      <c r="G254" s="2">
        <f t="shared" si="15"/>
        <v>1.6044890622944905</v>
      </c>
      <c r="H254" s="7"/>
    </row>
    <row r="255" spans="1:8" x14ac:dyDescent="0.25">
      <c r="A255" s="1">
        <f t="shared" si="12"/>
        <v>44561</v>
      </c>
      <c r="B255" s="1">
        <f t="shared" si="13"/>
        <v>44531</v>
      </c>
      <c r="C255" s="37">
        <f>IFERROR(INDEX([1]BRENT_OIL_USDOLARS!$B:$B,MATCH($A255,[1]BRENT_OIL_USDOLARS!$A:$A,0)),"")</f>
        <v>77.239999999999995</v>
      </c>
      <c r="D255" s="6">
        <f t="shared" si="14"/>
        <v>0.96951698838326195</v>
      </c>
      <c r="E255" s="2">
        <f>INDEX(Meta!B:B,MATCH($B255,Meta!A:A,0))</f>
        <v>3.75</v>
      </c>
      <c r="F255" s="13">
        <v>0</v>
      </c>
      <c r="G255" s="2">
        <f t="shared" si="15"/>
        <v>0.96951698838326195</v>
      </c>
      <c r="H255" s="7"/>
    </row>
    <row r="256" spans="1:8" x14ac:dyDescent="0.25">
      <c r="A256" s="1">
        <f t="shared" si="12"/>
        <v>44592</v>
      </c>
      <c r="B256" s="1">
        <f t="shared" si="13"/>
        <v>44562</v>
      </c>
      <c r="C256" s="37">
        <f>IFERROR(INDEX([1]BRENT_OIL_USDOLARS!$B:$B,MATCH($A256,[1]BRENT_OIL_USDOLARS!$A:$A,0)),"")</f>
        <v>92.35</v>
      </c>
      <c r="D256" s="6">
        <f t="shared" si="14"/>
        <v>2.5985663082437327</v>
      </c>
      <c r="E256" s="2">
        <f>INDEX(Meta!B:B,MATCH($B256,Meta!A:A,0))</f>
        <v>3.5</v>
      </c>
      <c r="F256" s="13">
        <v>0</v>
      </c>
      <c r="G256" s="2">
        <f t="shared" si="15"/>
        <v>2.5985663082437327</v>
      </c>
      <c r="H256" s="7"/>
    </row>
    <row r="257" spans="1:8" x14ac:dyDescent="0.25">
      <c r="A257" s="1">
        <f t="shared" si="12"/>
        <v>44620</v>
      </c>
      <c r="B257" s="1">
        <f t="shared" si="13"/>
        <v>44593</v>
      </c>
      <c r="C257" s="37">
        <f>IFERROR(INDEX([1]BRENT_OIL_USDOLARS!$B:$B,MATCH($A257,[1]BRENT_OIL_USDOLARS!$A:$A,0)),"")</f>
        <v>103.08</v>
      </c>
      <c r="D257" s="6">
        <f t="shared" si="14"/>
        <v>17.646805022220292</v>
      </c>
      <c r="E257" s="2">
        <f>INDEX(Meta!B:B,MATCH($B257,Meta!A:A,0))</f>
        <v>3.5</v>
      </c>
      <c r="F257" s="13">
        <v>0</v>
      </c>
      <c r="G257" s="2">
        <f t="shared" si="15"/>
        <v>17.646805022220292</v>
      </c>
      <c r="H257" s="7"/>
    </row>
    <row r="258" spans="1:8" x14ac:dyDescent="0.25">
      <c r="A258" s="1">
        <f t="shared" si="12"/>
        <v>44651</v>
      </c>
      <c r="B258" s="1">
        <f t="shared" si="13"/>
        <v>44621</v>
      </c>
      <c r="C258" s="37">
        <f>IFERROR(INDEX([1]BRENT_OIL_USDOLARS!$B:$B,MATCH($A258,[1]BRENT_OIL_USDOLARS!$A:$A,0)),"")</f>
        <v>107.29</v>
      </c>
      <c r="D258" s="6">
        <f t="shared" si="14"/>
        <v>30.934256055363363</v>
      </c>
      <c r="E258" s="2">
        <f>INDEX(Meta!B:B,MATCH($B258,Meta!A:A,0))</f>
        <v>3.5</v>
      </c>
      <c r="F258" s="13">
        <v>0</v>
      </c>
      <c r="G258" s="2">
        <f t="shared" si="15"/>
        <v>30.934256055363363</v>
      </c>
      <c r="H258" s="7"/>
    </row>
    <row r="259" spans="1:8" x14ac:dyDescent="0.25">
      <c r="A259" s="1">
        <f t="shared" si="12"/>
        <v>44681</v>
      </c>
      <c r="B259" s="1">
        <f t="shared" si="13"/>
        <v>44652</v>
      </c>
      <c r="C259" s="37">
        <f>IFERROR(INDEX([1]BRENT_OIL_USDOLARS!$B:$B,MATCH($A259,[1]BRENT_OIL_USDOLARS!$A:$A,0)),"")</f>
        <v>108.36</v>
      </c>
      <c r="D259" s="6">
        <f t="shared" si="14"/>
        <v>32.555624870035388</v>
      </c>
      <c r="E259" s="2">
        <f>INDEX(Meta!B:B,MATCH($B259,Meta!A:A,0))</f>
        <v>3.5</v>
      </c>
      <c r="F259" s="13">
        <v>0</v>
      </c>
      <c r="G259" s="2">
        <f t="shared" si="15"/>
        <v>32.555624870035388</v>
      </c>
      <c r="H259" s="7"/>
    </row>
    <row r="260" spans="1:8" x14ac:dyDescent="0.25">
      <c r="A260" s="1">
        <f t="shared" si="12"/>
        <v>44712</v>
      </c>
      <c r="B260" s="1">
        <f t="shared" si="13"/>
        <v>44682</v>
      </c>
      <c r="C260" s="37">
        <f>IFERROR(INDEX([1]BRENT_OIL_USDOLARS!$B:$B,MATCH($A260,[1]BRENT_OIL_USDOLARS!$A:$A,0)),"")</f>
        <v>115.13</v>
      </c>
      <c r="D260" s="6">
        <f t="shared" si="14"/>
        <v>21.311475409836063</v>
      </c>
      <c r="E260" s="2">
        <f>INDEX(Meta!B:B,MATCH($B260,Meta!A:A,0))</f>
        <v>3.5</v>
      </c>
      <c r="F260" s="13">
        <v>0</v>
      </c>
      <c r="G260" s="2">
        <f t="shared" si="15"/>
        <v>21.311475409836063</v>
      </c>
      <c r="H260" s="7"/>
    </row>
    <row r="261" spans="1:8" x14ac:dyDescent="0.25">
      <c r="A261" s="1">
        <f t="shared" ref="A261:A324" si="16">EOMONTH(B261,0)</f>
        <v>44742</v>
      </c>
      <c r="B261" s="1">
        <f t="shared" si="13"/>
        <v>44713</v>
      </c>
      <c r="C261" s="13">
        <v>110</v>
      </c>
      <c r="D261" s="6">
        <f t="shared" si="14"/>
        <v>10.164508456659618</v>
      </c>
      <c r="E261" s="2">
        <f>INDEX(Meta!B:B,MATCH($B261,Meta!A:A,0))</f>
        <v>3.5</v>
      </c>
      <c r="F261" s="13">
        <v>0</v>
      </c>
      <c r="G261" s="2">
        <f t="shared" si="15"/>
        <v>10.164508456659618</v>
      </c>
      <c r="H261" s="7"/>
    </row>
    <row r="262" spans="1:8" x14ac:dyDescent="0.25">
      <c r="A262" s="1">
        <f t="shared" si="16"/>
        <v>44773</v>
      </c>
      <c r="B262" s="1">
        <f t="shared" ref="B262:B325" si="17">EDATE(B261,1)</f>
        <v>44743</v>
      </c>
      <c r="C262" s="37" t="str">
        <f>IFERROR(INDEX([1]BRENT_OIL_USDOLARS!$B:$B,MATCH($A262,[1]BRENT_OIL_USDOLARS!$A:$A,0)),"")</f>
        <v/>
      </c>
      <c r="D262" s="6">
        <f t="shared" si="14"/>
        <v>5.9501772660245393</v>
      </c>
      <c r="E262" s="2">
        <f>INDEX(Meta!B:B,MATCH($B262,Meta!A:A,0))</f>
        <v>3.5</v>
      </c>
      <c r="F262" s="13">
        <v>0</v>
      </c>
      <c r="G262" s="2">
        <f t="shared" si="15"/>
        <v>5.9501772660245393</v>
      </c>
      <c r="H262" s="7"/>
    </row>
    <row r="263" spans="1:8" x14ac:dyDescent="0.25">
      <c r="A263" s="1">
        <f t="shared" si="16"/>
        <v>44804</v>
      </c>
      <c r="B263" s="1">
        <f t="shared" si="17"/>
        <v>44774</v>
      </c>
      <c r="C263" s="37" t="str">
        <f>IFERROR(INDEX([1]BRENT_OIL_USDOLARS!$B:$B,MATCH($A263,[1]BRENT_OIL_USDOLARS!$A:$A,0)),"")</f>
        <v/>
      </c>
      <c r="D263" s="6">
        <f t="shared" si="14"/>
        <v>-0.23580627607472593</v>
      </c>
      <c r="E263" s="2">
        <f>INDEX(Meta!B:B,MATCH($B263,Meta!A:A,0))</f>
        <v>3.5</v>
      </c>
      <c r="F263" s="13">
        <v>0</v>
      </c>
      <c r="G263" s="2">
        <f t="shared" si="15"/>
        <v>-0.23580627607472593</v>
      </c>
      <c r="H263" s="7"/>
    </row>
    <row r="264" spans="1:8" x14ac:dyDescent="0.25">
      <c r="A264" s="1">
        <f t="shared" si="16"/>
        <v>44834</v>
      </c>
      <c r="B264" s="1">
        <f t="shared" si="17"/>
        <v>44805</v>
      </c>
      <c r="C264" s="37" t="str">
        <f>IFERROR(INDEX([1]BRENT_OIL_USDOLARS!$B:$B,MATCH($A264,[1]BRENT_OIL_USDOLARS!$A:$A,0)),"")</f>
        <v/>
      </c>
      <c r="D264" s="6" t="str">
        <f t="shared" si="14"/>
        <v/>
      </c>
      <c r="E264" s="2">
        <f>INDEX(Meta!B:B,MATCH($B264,Meta!A:A,0))</f>
        <v>3.5</v>
      </c>
      <c r="F264" s="13">
        <v>0</v>
      </c>
      <c r="G264" s="2" t="str">
        <f t="shared" si="15"/>
        <v/>
      </c>
      <c r="H264" s="7"/>
    </row>
    <row r="265" spans="1:8" x14ac:dyDescent="0.25">
      <c r="A265" s="1">
        <f t="shared" si="16"/>
        <v>44865</v>
      </c>
      <c r="B265" s="1">
        <f t="shared" si="17"/>
        <v>44835</v>
      </c>
      <c r="C265" s="37" t="str">
        <f>IFERROR(INDEX([1]BRENT_OIL_USDOLARS!$B:$B,MATCH($A265,[1]BRENT_OIL_USDOLARS!$A:$A,0)),"")</f>
        <v/>
      </c>
      <c r="D265" s="6" t="str">
        <f t="shared" si="14"/>
        <v/>
      </c>
      <c r="E265" s="2">
        <f>INDEX(Meta!B:B,MATCH($B265,Meta!A:A,0))</f>
        <v>3.5</v>
      </c>
      <c r="F265" s="13">
        <v>0</v>
      </c>
      <c r="G265" s="2" t="str">
        <f t="shared" si="15"/>
        <v/>
      </c>
      <c r="H265" s="7"/>
    </row>
    <row r="266" spans="1:8" x14ac:dyDescent="0.25">
      <c r="A266" s="1">
        <f t="shared" si="16"/>
        <v>44895</v>
      </c>
      <c r="B266" s="1">
        <f t="shared" si="17"/>
        <v>44866</v>
      </c>
      <c r="C266" s="37" t="str">
        <f>IFERROR(INDEX([1]BRENT_OIL_USDOLARS!$B:$B,MATCH($A266,[1]BRENT_OIL_USDOLARS!$A:$A,0)),"")</f>
        <v/>
      </c>
      <c r="D266" s="6" t="str">
        <f t="shared" si="14"/>
        <v/>
      </c>
      <c r="E266" s="2">
        <f>INDEX(Meta!B:B,MATCH($B266,Meta!A:A,0))</f>
        <v>3.5</v>
      </c>
      <c r="F266" s="13">
        <v>0</v>
      </c>
      <c r="G266" s="2" t="str">
        <f t="shared" si="15"/>
        <v/>
      </c>
      <c r="H266" s="7"/>
    </row>
    <row r="267" spans="1:8" x14ac:dyDescent="0.25">
      <c r="A267" s="1">
        <f t="shared" si="16"/>
        <v>44926</v>
      </c>
      <c r="B267" s="1">
        <f t="shared" si="17"/>
        <v>44896</v>
      </c>
      <c r="C267" s="37" t="str">
        <f>IFERROR(INDEX([1]BRENT_OIL_USDOLARS!$B:$B,MATCH($A267,[1]BRENT_OIL_USDOLARS!$A:$A,0)),"")</f>
        <v/>
      </c>
      <c r="D267" s="6" t="str">
        <f t="shared" ref="D267:D330" si="18">IFERROR(AVERAGE(C265:C267)/AVERAGE(C262:C264)*100-100,"")</f>
        <v/>
      </c>
      <c r="E267" s="2">
        <f>INDEX(Meta!B:B,MATCH($B267,Meta!A:A,0))</f>
        <v>3.5</v>
      </c>
      <c r="F267" s="13">
        <v>0</v>
      </c>
      <c r="G267" s="2" t="str">
        <f t="shared" si="15"/>
        <v/>
      </c>
      <c r="H267" s="7"/>
    </row>
    <row r="268" spans="1:8" x14ac:dyDescent="0.25">
      <c r="A268" s="1">
        <f t="shared" si="16"/>
        <v>44957</v>
      </c>
      <c r="B268" s="1">
        <f t="shared" si="17"/>
        <v>44927</v>
      </c>
      <c r="C268" s="37" t="str">
        <f>IFERROR(INDEX([1]BRENT_OIL_USDOLARS!$B:$B,MATCH($A268,[1]BRENT_OIL_USDOLARS!$A:$A,0)),"")</f>
        <v/>
      </c>
      <c r="D268" s="6" t="str">
        <f t="shared" si="18"/>
        <v/>
      </c>
      <c r="E268" s="2">
        <f>INDEX(Meta!B:B,MATCH($B268,Meta!A:A,0))</f>
        <v>3.25</v>
      </c>
      <c r="F268" s="13">
        <v>0</v>
      </c>
      <c r="G268" s="2" t="str">
        <f t="shared" si="15"/>
        <v/>
      </c>
      <c r="H268" s="7"/>
    </row>
    <row r="269" spans="1:8" x14ac:dyDescent="0.25">
      <c r="A269" s="1">
        <f t="shared" si="16"/>
        <v>44985</v>
      </c>
      <c r="B269" s="1">
        <f t="shared" si="17"/>
        <v>44958</v>
      </c>
      <c r="C269" s="37" t="str">
        <f>IFERROR(INDEX([1]BRENT_OIL_USDOLARS!$B:$B,MATCH($A269,[1]BRENT_OIL_USDOLARS!$A:$A,0)),"")</f>
        <v/>
      </c>
      <c r="D269" s="6" t="str">
        <f t="shared" si="18"/>
        <v/>
      </c>
      <c r="E269" s="2">
        <f>INDEX(Meta!B:B,MATCH($B269,Meta!A:A,0))</f>
        <v>3.25</v>
      </c>
      <c r="F269" s="13">
        <v>0</v>
      </c>
      <c r="G269" s="2" t="str">
        <f t="shared" si="15"/>
        <v/>
      </c>
      <c r="H269" s="7"/>
    </row>
    <row r="270" spans="1:8" x14ac:dyDescent="0.25">
      <c r="A270" s="1">
        <f t="shared" si="16"/>
        <v>45016</v>
      </c>
      <c r="B270" s="1">
        <f t="shared" si="17"/>
        <v>44986</v>
      </c>
      <c r="C270" s="37" t="str">
        <f>IFERROR(INDEX([1]BRENT_OIL_USDOLARS!$B:$B,MATCH($A270,[1]BRENT_OIL_USDOLARS!$A:$A,0)),"")</f>
        <v/>
      </c>
      <c r="D270" s="6" t="str">
        <f t="shared" si="18"/>
        <v/>
      </c>
      <c r="E270" s="2">
        <f>INDEX(Meta!B:B,MATCH($B270,Meta!A:A,0))</f>
        <v>3.25</v>
      </c>
      <c r="F270" s="13">
        <v>0</v>
      </c>
      <c r="G270" s="2" t="str">
        <f t="shared" si="15"/>
        <v/>
      </c>
      <c r="H270" s="7"/>
    </row>
    <row r="271" spans="1:8" x14ac:dyDescent="0.25">
      <c r="A271" s="1">
        <f t="shared" si="16"/>
        <v>45046</v>
      </c>
      <c r="B271" s="1">
        <f t="shared" si="17"/>
        <v>45017</v>
      </c>
      <c r="C271" s="37" t="str">
        <f>IFERROR(INDEX([1]BRENT_OIL_USDOLARS!$B:$B,MATCH($A271,[1]BRENT_OIL_USDOLARS!$A:$A,0)),"")</f>
        <v/>
      </c>
      <c r="D271" s="6" t="str">
        <f t="shared" si="18"/>
        <v/>
      </c>
      <c r="E271" s="2">
        <f>INDEX(Meta!B:B,MATCH($B271,Meta!A:A,0))</f>
        <v>3.25</v>
      </c>
      <c r="F271" s="13">
        <v>0</v>
      </c>
      <c r="G271" s="2" t="str">
        <f t="shared" si="15"/>
        <v/>
      </c>
      <c r="H271" s="7"/>
    </row>
    <row r="272" spans="1:8" x14ac:dyDescent="0.25">
      <c r="A272" s="1">
        <f t="shared" si="16"/>
        <v>45077</v>
      </c>
      <c r="B272" s="1">
        <f t="shared" si="17"/>
        <v>45047</v>
      </c>
      <c r="C272" s="37" t="str">
        <f>IFERROR(INDEX([1]BRENT_OIL_USDOLARS!$B:$B,MATCH($A272,[1]BRENT_OIL_USDOLARS!$A:$A,0)),"")</f>
        <v/>
      </c>
      <c r="D272" s="6" t="str">
        <f t="shared" si="18"/>
        <v/>
      </c>
      <c r="E272" s="2">
        <f>INDEX(Meta!B:B,MATCH($B272,Meta!A:A,0))</f>
        <v>3.25</v>
      </c>
      <c r="F272" s="13">
        <v>0</v>
      </c>
      <c r="G272" s="2" t="str">
        <f t="shared" si="15"/>
        <v/>
      </c>
      <c r="H272" s="7"/>
    </row>
    <row r="273" spans="1:8" x14ac:dyDescent="0.25">
      <c r="A273" s="1">
        <f t="shared" si="16"/>
        <v>45107</v>
      </c>
      <c r="B273" s="1">
        <f t="shared" si="17"/>
        <v>45078</v>
      </c>
      <c r="C273" s="37" t="str">
        <f>IFERROR(INDEX([1]BRENT_OIL_USDOLARS!$B:$B,MATCH($A273,[1]BRENT_OIL_USDOLARS!$A:$A,0)),"")</f>
        <v/>
      </c>
      <c r="D273" s="6" t="str">
        <f t="shared" si="18"/>
        <v/>
      </c>
      <c r="E273" s="2">
        <f>INDEX(Meta!B:B,MATCH($B273,Meta!A:A,0))</f>
        <v>3.25</v>
      </c>
      <c r="F273" s="13">
        <v>0</v>
      </c>
      <c r="G273" s="2" t="str">
        <f t="shared" si="15"/>
        <v/>
      </c>
      <c r="H273" s="7"/>
    </row>
    <row r="274" spans="1:8" x14ac:dyDescent="0.25">
      <c r="A274" s="1">
        <f t="shared" si="16"/>
        <v>45138</v>
      </c>
      <c r="B274" s="1">
        <f t="shared" si="17"/>
        <v>45108</v>
      </c>
      <c r="C274" s="37" t="str">
        <f>IFERROR(INDEX([1]BRENT_OIL_USDOLARS!$B:$B,MATCH($A274,[1]BRENT_OIL_USDOLARS!$A:$A,0)),"")</f>
        <v/>
      </c>
      <c r="D274" s="6" t="str">
        <f t="shared" si="18"/>
        <v/>
      </c>
      <c r="E274" s="2">
        <f>INDEX(Meta!B:B,MATCH($B274,Meta!A:A,0))</f>
        <v>3.25</v>
      </c>
      <c r="F274" s="13">
        <v>0</v>
      </c>
      <c r="G274" s="2" t="str">
        <f t="shared" si="15"/>
        <v/>
      </c>
      <c r="H274" s="7"/>
    </row>
    <row r="275" spans="1:8" x14ac:dyDescent="0.25">
      <c r="A275" s="1">
        <f t="shared" si="16"/>
        <v>45169</v>
      </c>
      <c r="B275" s="1">
        <f t="shared" si="17"/>
        <v>45139</v>
      </c>
      <c r="C275" s="37" t="str">
        <f>IFERROR(INDEX([1]BRENT_OIL_USDOLARS!$B:$B,MATCH($A275,[1]BRENT_OIL_USDOLARS!$A:$A,0)),"")</f>
        <v/>
      </c>
      <c r="D275" s="6" t="str">
        <f t="shared" si="18"/>
        <v/>
      </c>
      <c r="E275" s="2">
        <f>INDEX(Meta!B:B,MATCH($B275,Meta!A:A,0))</f>
        <v>3.25</v>
      </c>
      <c r="F275" s="13">
        <v>0</v>
      </c>
      <c r="G275" s="2" t="str">
        <f t="shared" ref="G275:G338" si="19">IFERROR(D275-F275,"")</f>
        <v/>
      </c>
      <c r="H275" s="7"/>
    </row>
    <row r="276" spans="1:8" x14ac:dyDescent="0.25">
      <c r="A276" s="1">
        <f t="shared" si="16"/>
        <v>45199</v>
      </c>
      <c r="B276" s="1">
        <f t="shared" si="17"/>
        <v>45170</v>
      </c>
      <c r="C276" s="37" t="str">
        <f>IFERROR(INDEX([1]BRENT_OIL_USDOLARS!$B:$B,MATCH($A276,[1]BRENT_OIL_USDOLARS!$A:$A,0)),"")</f>
        <v/>
      </c>
      <c r="D276" s="6" t="str">
        <f t="shared" si="18"/>
        <v/>
      </c>
      <c r="E276" s="2">
        <f>INDEX(Meta!B:B,MATCH($B276,Meta!A:A,0))</f>
        <v>3.25</v>
      </c>
      <c r="F276" s="13">
        <v>0</v>
      </c>
      <c r="G276" s="2" t="str">
        <f t="shared" si="19"/>
        <v/>
      </c>
      <c r="H276" s="7"/>
    </row>
    <row r="277" spans="1:8" x14ac:dyDescent="0.25">
      <c r="A277" s="1">
        <f t="shared" si="16"/>
        <v>45230</v>
      </c>
      <c r="B277" s="1">
        <f t="shared" si="17"/>
        <v>45200</v>
      </c>
      <c r="C277" s="37" t="str">
        <f>IFERROR(INDEX([1]BRENT_OIL_USDOLARS!$B:$B,MATCH($A277,[1]BRENT_OIL_USDOLARS!$A:$A,0)),"")</f>
        <v/>
      </c>
      <c r="D277" s="6" t="str">
        <f t="shared" si="18"/>
        <v/>
      </c>
      <c r="E277" s="2">
        <f>INDEX(Meta!B:B,MATCH($B277,Meta!A:A,0))</f>
        <v>3.25</v>
      </c>
      <c r="F277" s="13">
        <v>0</v>
      </c>
      <c r="G277" s="2" t="str">
        <f t="shared" si="19"/>
        <v/>
      </c>
      <c r="H277" s="7"/>
    </row>
    <row r="278" spans="1:8" x14ac:dyDescent="0.25">
      <c r="A278" s="1">
        <f t="shared" si="16"/>
        <v>45260</v>
      </c>
      <c r="B278" s="1">
        <f t="shared" si="17"/>
        <v>45231</v>
      </c>
      <c r="C278" s="37" t="str">
        <f>IFERROR(INDEX([1]BRENT_OIL_USDOLARS!$B:$B,MATCH($A278,[1]BRENT_OIL_USDOLARS!$A:$A,0)),"")</f>
        <v/>
      </c>
      <c r="D278" s="6" t="str">
        <f t="shared" si="18"/>
        <v/>
      </c>
      <c r="E278" s="2">
        <f>INDEX(Meta!B:B,MATCH($B278,Meta!A:A,0))</f>
        <v>3.25</v>
      </c>
      <c r="F278" s="13">
        <v>0</v>
      </c>
      <c r="G278" s="2" t="str">
        <f t="shared" si="19"/>
        <v/>
      </c>
      <c r="H278" s="7"/>
    </row>
    <row r="279" spans="1:8" x14ac:dyDescent="0.25">
      <c r="A279" s="1">
        <f t="shared" si="16"/>
        <v>45291</v>
      </c>
      <c r="B279" s="1">
        <f t="shared" si="17"/>
        <v>45261</v>
      </c>
      <c r="C279" s="37" t="str">
        <f>IFERROR(INDEX([1]BRENT_OIL_USDOLARS!$B:$B,MATCH($A279,[1]BRENT_OIL_USDOLARS!$A:$A,0)),"")</f>
        <v/>
      </c>
      <c r="D279" s="6" t="str">
        <f t="shared" si="18"/>
        <v/>
      </c>
      <c r="E279" s="2">
        <f>INDEX(Meta!B:B,MATCH($B279,Meta!A:A,0))</f>
        <v>3.25</v>
      </c>
      <c r="F279" s="13">
        <v>0</v>
      </c>
      <c r="G279" s="2" t="str">
        <f t="shared" si="19"/>
        <v/>
      </c>
      <c r="H279" s="7"/>
    </row>
    <row r="280" spans="1:8" x14ac:dyDescent="0.25">
      <c r="A280" s="1">
        <f t="shared" si="16"/>
        <v>45322</v>
      </c>
      <c r="B280" s="1">
        <f t="shared" si="17"/>
        <v>45292</v>
      </c>
      <c r="C280" s="37" t="str">
        <f>IFERROR(INDEX([1]BRENT_OIL_USDOLARS!$B:$B,MATCH($A280,[1]BRENT_OIL_USDOLARS!$A:$A,0)),"")</f>
        <v/>
      </c>
      <c r="D280" s="6" t="str">
        <f t="shared" si="18"/>
        <v/>
      </c>
      <c r="E280" s="2">
        <f>INDEX(Meta!B:B,MATCH($B280,Meta!A:A,0))</f>
        <v>3</v>
      </c>
      <c r="F280" s="13">
        <v>0</v>
      </c>
      <c r="G280" s="2" t="str">
        <f t="shared" si="19"/>
        <v/>
      </c>
      <c r="H280" s="7"/>
    </row>
    <row r="281" spans="1:8" x14ac:dyDescent="0.25">
      <c r="A281" s="1">
        <f t="shared" si="16"/>
        <v>45351</v>
      </c>
      <c r="B281" s="1">
        <f t="shared" si="17"/>
        <v>45323</v>
      </c>
      <c r="C281" s="37" t="str">
        <f>IFERROR(INDEX([1]BRENT_OIL_USDOLARS!$B:$B,MATCH($A281,[1]BRENT_OIL_USDOLARS!$A:$A,0)),"")</f>
        <v/>
      </c>
      <c r="D281" s="6" t="str">
        <f t="shared" si="18"/>
        <v/>
      </c>
      <c r="E281" s="2">
        <f>INDEX(Meta!B:B,MATCH($B281,Meta!A:A,0))</f>
        <v>3</v>
      </c>
      <c r="F281" s="13">
        <v>0</v>
      </c>
      <c r="G281" s="2" t="str">
        <f t="shared" si="19"/>
        <v/>
      </c>
    </row>
    <row r="282" spans="1:8" x14ac:dyDescent="0.25">
      <c r="A282" s="1">
        <f t="shared" si="16"/>
        <v>45382</v>
      </c>
      <c r="B282" s="1">
        <f t="shared" si="17"/>
        <v>45352</v>
      </c>
      <c r="C282" s="37" t="str">
        <f>IFERROR(INDEX([1]BRENT_OIL_USDOLARS!$B:$B,MATCH($A282,[1]BRENT_OIL_USDOLARS!$A:$A,0)),"")</f>
        <v/>
      </c>
      <c r="D282" s="6" t="str">
        <f t="shared" si="18"/>
        <v/>
      </c>
      <c r="E282" s="2">
        <f>INDEX(Meta!B:B,MATCH($B282,Meta!A:A,0))</f>
        <v>3</v>
      </c>
      <c r="F282" s="13">
        <v>0</v>
      </c>
      <c r="G282" s="2" t="str">
        <f t="shared" si="19"/>
        <v/>
      </c>
    </row>
    <row r="283" spans="1:8" x14ac:dyDescent="0.25">
      <c r="A283" s="1">
        <f t="shared" si="16"/>
        <v>45412</v>
      </c>
      <c r="B283" s="1">
        <f t="shared" si="17"/>
        <v>45383</v>
      </c>
      <c r="C283" s="37" t="str">
        <f>IFERROR(INDEX([1]BRENT_OIL_USDOLARS!$B:$B,MATCH($A283,[1]BRENT_OIL_USDOLARS!$A:$A,0)),"")</f>
        <v/>
      </c>
      <c r="D283" s="6" t="str">
        <f t="shared" si="18"/>
        <v/>
      </c>
      <c r="E283" s="2">
        <f>INDEX(Meta!B:B,MATCH($B283,Meta!A:A,0))</f>
        <v>3</v>
      </c>
      <c r="F283" s="13">
        <v>0</v>
      </c>
      <c r="G283" s="2" t="str">
        <f t="shared" si="19"/>
        <v/>
      </c>
    </row>
    <row r="284" spans="1:8" x14ac:dyDescent="0.25">
      <c r="A284" s="1">
        <f t="shared" si="16"/>
        <v>45443</v>
      </c>
      <c r="B284" s="1">
        <f t="shared" si="17"/>
        <v>45413</v>
      </c>
      <c r="C284" s="37" t="str">
        <f>IFERROR(INDEX([1]BRENT_OIL_USDOLARS!$B:$B,MATCH($A284,[1]BRENT_OIL_USDOLARS!$A:$A,0)),"")</f>
        <v/>
      </c>
      <c r="D284" s="6" t="str">
        <f t="shared" si="18"/>
        <v/>
      </c>
      <c r="E284" s="2">
        <f>INDEX(Meta!B:B,MATCH($B284,Meta!A:A,0))</f>
        <v>3</v>
      </c>
      <c r="F284" s="13">
        <v>0</v>
      </c>
      <c r="G284" s="2" t="str">
        <f t="shared" si="19"/>
        <v/>
      </c>
    </row>
    <row r="285" spans="1:8" x14ac:dyDescent="0.25">
      <c r="A285" s="1">
        <f t="shared" si="16"/>
        <v>45473</v>
      </c>
      <c r="B285" s="1">
        <f t="shared" si="17"/>
        <v>45444</v>
      </c>
      <c r="C285" s="37" t="str">
        <f>IFERROR(INDEX([1]BRENT_OIL_USDOLARS!$B:$B,MATCH($A285,[1]BRENT_OIL_USDOLARS!$A:$A,0)),"")</f>
        <v/>
      </c>
      <c r="D285" s="6" t="str">
        <f t="shared" si="18"/>
        <v/>
      </c>
      <c r="E285" s="2">
        <f>INDEX(Meta!B:B,MATCH($B285,Meta!A:A,0))</f>
        <v>3</v>
      </c>
      <c r="F285" s="13">
        <v>0</v>
      </c>
      <c r="G285" s="2" t="str">
        <f t="shared" si="19"/>
        <v/>
      </c>
    </row>
    <row r="286" spans="1:8" x14ac:dyDescent="0.25">
      <c r="A286" s="1">
        <f t="shared" si="16"/>
        <v>45504</v>
      </c>
      <c r="B286" s="1">
        <f t="shared" si="17"/>
        <v>45474</v>
      </c>
      <c r="C286" s="37" t="str">
        <f>IFERROR(INDEX([1]BRENT_OIL_USDOLARS!$B:$B,MATCH($A286,[1]BRENT_OIL_USDOLARS!$A:$A,0)),"")</f>
        <v/>
      </c>
      <c r="D286" s="6" t="str">
        <f t="shared" si="18"/>
        <v/>
      </c>
      <c r="E286" s="2">
        <f>INDEX(Meta!B:B,MATCH($B286,Meta!A:A,0))</f>
        <v>3</v>
      </c>
      <c r="F286" s="13">
        <v>0</v>
      </c>
      <c r="G286" s="2" t="str">
        <f t="shared" si="19"/>
        <v/>
      </c>
    </row>
    <row r="287" spans="1:8" x14ac:dyDescent="0.25">
      <c r="A287" s="1">
        <f t="shared" si="16"/>
        <v>45535</v>
      </c>
      <c r="B287" s="1">
        <f t="shared" si="17"/>
        <v>45505</v>
      </c>
      <c r="C287" s="37" t="str">
        <f>IFERROR(INDEX([1]BRENT_OIL_USDOLARS!$B:$B,MATCH($A287,[1]BRENT_OIL_USDOLARS!$A:$A,0)),"")</f>
        <v/>
      </c>
      <c r="D287" s="6" t="str">
        <f t="shared" si="18"/>
        <v/>
      </c>
      <c r="E287" s="2">
        <f>INDEX(Meta!B:B,MATCH($B287,Meta!A:A,0))</f>
        <v>3</v>
      </c>
      <c r="F287" s="13">
        <v>0</v>
      </c>
      <c r="G287" s="2" t="str">
        <f t="shared" si="19"/>
        <v/>
      </c>
    </row>
    <row r="288" spans="1:8" x14ac:dyDescent="0.25">
      <c r="A288" s="1">
        <f t="shared" si="16"/>
        <v>45565</v>
      </c>
      <c r="B288" s="1">
        <f t="shared" si="17"/>
        <v>45536</v>
      </c>
      <c r="C288" s="37" t="str">
        <f>IFERROR(INDEX([1]BRENT_OIL_USDOLARS!$B:$B,MATCH($A288,[1]BRENT_OIL_USDOLARS!$A:$A,0)),"")</f>
        <v/>
      </c>
      <c r="D288" s="6" t="str">
        <f t="shared" si="18"/>
        <v/>
      </c>
      <c r="E288" s="2">
        <f>INDEX(Meta!B:B,MATCH($B288,Meta!A:A,0))</f>
        <v>3</v>
      </c>
      <c r="F288" s="13">
        <v>0</v>
      </c>
      <c r="G288" s="2" t="str">
        <f t="shared" si="19"/>
        <v/>
      </c>
    </row>
    <row r="289" spans="1:7" x14ac:dyDescent="0.25">
      <c r="A289" s="1">
        <f t="shared" si="16"/>
        <v>45596</v>
      </c>
      <c r="B289" s="1">
        <f t="shared" si="17"/>
        <v>45566</v>
      </c>
      <c r="C289" s="37" t="str">
        <f>IFERROR(INDEX([1]BRENT_OIL_USDOLARS!$B:$B,MATCH($A289,[1]BRENT_OIL_USDOLARS!$A:$A,0)),"")</f>
        <v/>
      </c>
      <c r="D289" s="6" t="str">
        <f t="shared" si="18"/>
        <v/>
      </c>
      <c r="E289" s="2">
        <f>INDEX(Meta!B:B,MATCH($B289,Meta!A:A,0))</f>
        <v>3</v>
      </c>
      <c r="F289" s="13">
        <v>0</v>
      </c>
      <c r="G289" s="2" t="str">
        <f t="shared" si="19"/>
        <v/>
      </c>
    </row>
    <row r="290" spans="1:7" x14ac:dyDescent="0.25">
      <c r="A290" s="1">
        <f t="shared" si="16"/>
        <v>45626</v>
      </c>
      <c r="B290" s="1">
        <f t="shared" si="17"/>
        <v>45597</v>
      </c>
      <c r="C290" s="37" t="str">
        <f>IFERROR(INDEX([1]BRENT_OIL_USDOLARS!$B:$B,MATCH($A290,[1]BRENT_OIL_USDOLARS!$A:$A,0)),"")</f>
        <v/>
      </c>
      <c r="D290" s="6" t="str">
        <f t="shared" si="18"/>
        <v/>
      </c>
      <c r="E290" s="2">
        <f>INDEX(Meta!B:B,MATCH($B290,Meta!A:A,0))</f>
        <v>3</v>
      </c>
      <c r="F290" s="13">
        <v>0</v>
      </c>
      <c r="G290" s="2" t="str">
        <f t="shared" si="19"/>
        <v/>
      </c>
    </row>
    <row r="291" spans="1:7" x14ac:dyDescent="0.25">
      <c r="A291" s="1">
        <f t="shared" si="16"/>
        <v>45657</v>
      </c>
      <c r="B291" s="1">
        <f t="shared" si="17"/>
        <v>45627</v>
      </c>
      <c r="C291" s="37" t="str">
        <f>IFERROR(INDEX([1]BRENT_OIL_USDOLARS!$B:$B,MATCH($A291,[1]BRENT_OIL_USDOLARS!$A:$A,0)),"")</f>
        <v/>
      </c>
      <c r="D291" s="6" t="str">
        <f t="shared" si="18"/>
        <v/>
      </c>
      <c r="E291" s="2">
        <f>INDEX(Meta!B:B,MATCH($B291,Meta!A:A,0))</f>
        <v>3</v>
      </c>
      <c r="F291" s="13">
        <v>0</v>
      </c>
      <c r="G291" s="2" t="str">
        <f t="shared" si="19"/>
        <v/>
      </c>
    </row>
    <row r="292" spans="1:7" x14ac:dyDescent="0.25">
      <c r="A292" s="1">
        <f t="shared" si="16"/>
        <v>45688</v>
      </c>
      <c r="B292" s="1">
        <f t="shared" si="17"/>
        <v>45658</v>
      </c>
      <c r="C292" s="37" t="str">
        <f>IFERROR(INDEX([1]BRENT_OIL_USDOLARS!$B:$B,MATCH($A292,[1]BRENT_OIL_USDOLARS!$A:$A,0)),"")</f>
        <v/>
      </c>
      <c r="D292" s="6" t="str">
        <f t="shared" si="18"/>
        <v/>
      </c>
      <c r="E292" s="2">
        <f>INDEX(Meta!B:B,MATCH($B292,Meta!A:A,0))</f>
        <v>3</v>
      </c>
      <c r="F292" s="13">
        <v>0</v>
      </c>
      <c r="G292" s="2" t="str">
        <f t="shared" si="19"/>
        <v/>
      </c>
    </row>
    <row r="293" spans="1:7" x14ac:dyDescent="0.25">
      <c r="A293" s="1">
        <f t="shared" si="16"/>
        <v>45716</v>
      </c>
      <c r="B293" s="1">
        <f t="shared" si="17"/>
        <v>45689</v>
      </c>
      <c r="C293" s="37" t="str">
        <f>IFERROR(INDEX([1]BRENT_OIL_USDOLARS!$B:$B,MATCH($A293,[1]BRENT_OIL_USDOLARS!$A:$A,0)),"")</f>
        <v/>
      </c>
      <c r="D293" s="6" t="str">
        <f t="shared" si="18"/>
        <v/>
      </c>
      <c r="E293" s="2">
        <f>INDEX(Meta!B:B,MATCH($B293,Meta!A:A,0))</f>
        <v>3</v>
      </c>
      <c r="F293" s="13">
        <v>0</v>
      </c>
      <c r="G293" s="2" t="str">
        <f t="shared" si="19"/>
        <v/>
      </c>
    </row>
    <row r="294" spans="1:7" x14ac:dyDescent="0.25">
      <c r="A294" s="1">
        <f t="shared" si="16"/>
        <v>45747</v>
      </c>
      <c r="B294" s="1">
        <f t="shared" si="17"/>
        <v>45717</v>
      </c>
      <c r="C294" s="37" t="str">
        <f>IFERROR(INDEX([1]BRENT_OIL_USDOLARS!$B:$B,MATCH($A294,[1]BRENT_OIL_USDOLARS!$A:$A,0)),"")</f>
        <v/>
      </c>
      <c r="D294" s="6" t="str">
        <f t="shared" si="18"/>
        <v/>
      </c>
      <c r="E294" s="2">
        <f>INDEX(Meta!B:B,MATCH($B294,Meta!A:A,0))</f>
        <v>3</v>
      </c>
      <c r="F294" s="13">
        <v>0</v>
      </c>
      <c r="G294" s="2" t="str">
        <f t="shared" si="19"/>
        <v/>
      </c>
    </row>
    <row r="295" spans="1:7" x14ac:dyDescent="0.25">
      <c r="A295" s="1">
        <f t="shared" si="16"/>
        <v>45777</v>
      </c>
      <c r="B295" s="1">
        <f t="shared" si="17"/>
        <v>45748</v>
      </c>
      <c r="C295" s="37" t="str">
        <f>IFERROR(INDEX([1]BRENT_OIL_USDOLARS!$B:$B,MATCH($A295,[1]BRENT_OIL_USDOLARS!$A:$A,0)),"")</f>
        <v/>
      </c>
      <c r="D295" s="6" t="str">
        <f t="shared" si="18"/>
        <v/>
      </c>
      <c r="E295" s="2">
        <f>INDEX(Meta!B:B,MATCH($B295,Meta!A:A,0))</f>
        <v>3</v>
      </c>
      <c r="F295" s="13">
        <v>0</v>
      </c>
      <c r="G295" s="2" t="str">
        <f t="shared" si="19"/>
        <v/>
      </c>
    </row>
    <row r="296" spans="1:7" x14ac:dyDescent="0.25">
      <c r="A296" s="1">
        <f t="shared" si="16"/>
        <v>45808</v>
      </c>
      <c r="B296" s="1">
        <f t="shared" si="17"/>
        <v>45778</v>
      </c>
      <c r="C296" s="37" t="str">
        <f>IFERROR(INDEX([1]BRENT_OIL_USDOLARS!$B:$B,MATCH($A296,[1]BRENT_OIL_USDOLARS!$A:$A,0)),"")</f>
        <v/>
      </c>
      <c r="D296" s="6" t="str">
        <f t="shared" si="18"/>
        <v/>
      </c>
      <c r="E296" s="2">
        <f>INDEX(Meta!B:B,MATCH($B296,Meta!A:A,0))</f>
        <v>3</v>
      </c>
      <c r="F296" s="13">
        <v>0</v>
      </c>
      <c r="G296" s="2" t="str">
        <f t="shared" si="19"/>
        <v/>
      </c>
    </row>
    <row r="297" spans="1:7" x14ac:dyDescent="0.25">
      <c r="A297" s="1">
        <f t="shared" si="16"/>
        <v>45838</v>
      </c>
      <c r="B297" s="1">
        <f t="shared" si="17"/>
        <v>45809</v>
      </c>
      <c r="C297" s="37" t="str">
        <f>IFERROR(INDEX([1]BRENT_OIL_USDOLARS!$B:$B,MATCH($A297,[1]BRENT_OIL_USDOLARS!$A:$A,0)),"")</f>
        <v/>
      </c>
      <c r="D297" s="6" t="str">
        <f t="shared" si="18"/>
        <v/>
      </c>
      <c r="E297" s="2">
        <f>INDEX(Meta!B:B,MATCH($B297,Meta!A:A,0))</f>
        <v>3</v>
      </c>
      <c r="F297" s="13">
        <v>0</v>
      </c>
      <c r="G297" s="2" t="str">
        <f t="shared" si="19"/>
        <v/>
      </c>
    </row>
    <row r="298" spans="1:7" x14ac:dyDescent="0.25">
      <c r="A298" s="1">
        <f t="shared" si="16"/>
        <v>45869</v>
      </c>
      <c r="B298" s="1">
        <f t="shared" si="17"/>
        <v>45839</v>
      </c>
      <c r="C298" s="37" t="str">
        <f>IFERROR(INDEX([1]BRENT_OIL_USDOLARS!$B:$B,MATCH($A298,[1]BRENT_OIL_USDOLARS!$A:$A,0)),"")</f>
        <v/>
      </c>
      <c r="D298" s="6" t="str">
        <f t="shared" si="18"/>
        <v/>
      </c>
      <c r="E298" s="2">
        <f>INDEX(Meta!B:B,MATCH($B298,Meta!A:A,0))</f>
        <v>3</v>
      </c>
      <c r="F298" s="13">
        <v>0</v>
      </c>
      <c r="G298" s="2" t="str">
        <f t="shared" si="19"/>
        <v/>
      </c>
    </row>
    <row r="299" spans="1:7" x14ac:dyDescent="0.25">
      <c r="A299" s="1">
        <f t="shared" si="16"/>
        <v>45900</v>
      </c>
      <c r="B299" s="1">
        <f t="shared" si="17"/>
        <v>45870</v>
      </c>
      <c r="C299" s="37" t="str">
        <f>IFERROR(INDEX([1]BRENT_OIL_USDOLARS!$B:$B,MATCH($A299,[1]BRENT_OIL_USDOLARS!$A:$A,0)),"")</f>
        <v/>
      </c>
      <c r="D299" s="6" t="str">
        <f t="shared" si="18"/>
        <v/>
      </c>
      <c r="E299" s="2">
        <f>INDEX(Meta!B:B,MATCH($B299,Meta!A:A,0))</f>
        <v>3</v>
      </c>
      <c r="F299" s="13">
        <v>0</v>
      </c>
      <c r="G299" s="2" t="str">
        <f t="shared" si="19"/>
        <v/>
      </c>
    </row>
    <row r="300" spans="1:7" x14ac:dyDescent="0.25">
      <c r="A300" s="1">
        <f t="shared" si="16"/>
        <v>45930</v>
      </c>
      <c r="B300" s="1">
        <f t="shared" si="17"/>
        <v>45901</v>
      </c>
      <c r="C300" s="37" t="str">
        <f>IFERROR(INDEX([1]BRENT_OIL_USDOLARS!$B:$B,MATCH($A300,[1]BRENT_OIL_USDOLARS!$A:$A,0)),"")</f>
        <v/>
      </c>
      <c r="D300" s="6" t="str">
        <f t="shared" si="18"/>
        <v/>
      </c>
      <c r="E300" s="2">
        <f>INDEX(Meta!B:B,MATCH($B300,Meta!A:A,0))</f>
        <v>3</v>
      </c>
      <c r="F300" s="13">
        <v>0</v>
      </c>
      <c r="G300" s="2" t="str">
        <f t="shared" si="19"/>
        <v/>
      </c>
    </row>
    <row r="301" spans="1:7" x14ac:dyDescent="0.25">
      <c r="A301" s="1">
        <f t="shared" si="16"/>
        <v>45961</v>
      </c>
      <c r="B301" s="1">
        <f t="shared" si="17"/>
        <v>45931</v>
      </c>
      <c r="C301" s="37" t="str">
        <f>IFERROR(INDEX([1]BRENT_OIL_USDOLARS!$B:$B,MATCH($A301,[1]BRENT_OIL_USDOLARS!$A:$A,0)),"")</f>
        <v/>
      </c>
      <c r="D301" s="6" t="str">
        <f t="shared" si="18"/>
        <v/>
      </c>
      <c r="E301" s="2">
        <f>INDEX(Meta!B:B,MATCH($B301,Meta!A:A,0))</f>
        <v>3</v>
      </c>
      <c r="F301" s="13">
        <v>0</v>
      </c>
      <c r="G301" s="2" t="str">
        <f t="shared" si="19"/>
        <v/>
      </c>
    </row>
    <row r="302" spans="1:7" x14ac:dyDescent="0.25">
      <c r="A302" s="1">
        <f t="shared" si="16"/>
        <v>45991</v>
      </c>
      <c r="B302" s="1">
        <f t="shared" si="17"/>
        <v>45962</v>
      </c>
      <c r="C302" s="37" t="str">
        <f>IFERROR(INDEX([1]BRENT_OIL_USDOLARS!$B:$B,MATCH($A302,[1]BRENT_OIL_USDOLARS!$A:$A,0)),"")</f>
        <v/>
      </c>
      <c r="D302" s="6" t="str">
        <f t="shared" si="18"/>
        <v/>
      </c>
      <c r="E302" s="2">
        <f>INDEX(Meta!B:B,MATCH($B302,Meta!A:A,0))</f>
        <v>3</v>
      </c>
      <c r="F302" s="13">
        <v>0</v>
      </c>
      <c r="G302" s="2" t="str">
        <f t="shared" si="19"/>
        <v/>
      </c>
    </row>
    <row r="303" spans="1:7" x14ac:dyDescent="0.25">
      <c r="A303" s="1">
        <f t="shared" si="16"/>
        <v>46022</v>
      </c>
      <c r="B303" s="1">
        <f t="shared" si="17"/>
        <v>45992</v>
      </c>
      <c r="C303" s="37" t="str">
        <f>IFERROR(INDEX([1]BRENT_OIL_USDOLARS!$B:$B,MATCH($A303,[1]BRENT_OIL_USDOLARS!$A:$A,0)),"")</f>
        <v/>
      </c>
      <c r="D303" s="6" t="str">
        <f t="shared" si="18"/>
        <v/>
      </c>
      <c r="E303" s="2">
        <f>INDEX(Meta!B:B,MATCH($B303,Meta!A:A,0))</f>
        <v>3</v>
      </c>
      <c r="F303" s="13">
        <v>0</v>
      </c>
      <c r="G303" s="2" t="str">
        <f t="shared" si="19"/>
        <v/>
      </c>
    </row>
    <row r="304" spans="1:7" x14ac:dyDescent="0.25">
      <c r="A304" s="1">
        <f t="shared" si="16"/>
        <v>46053</v>
      </c>
      <c r="B304" s="1">
        <f t="shared" si="17"/>
        <v>46023</v>
      </c>
      <c r="C304" s="37" t="str">
        <f>IFERROR(INDEX([1]BRENT_OIL_USDOLARS!$B:$B,MATCH($A304,[1]BRENT_OIL_USDOLARS!$A:$A,0)),"")</f>
        <v/>
      </c>
      <c r="D304" s="6" t="str">
        <f t="shared" si="18"/>
        <v/>
      </c>
      <c r="E304" s="2">
        <f>INDEX(Meta!B:B,MATCH($B304,Meta!A:A,0))</f>
        <v>3</v>
      </c>
      <c r="F304" s="13">
        <v>0</v>
      </c>
      <c r="G304" s="2" t="str">
        <f t="shared" si="19"/>
        <v/>
      </c>
    </row>
    <row r="305" spans="1:7" x14ac:dyDescent="0.25">
      <c r="A305" s="1">
        <f t="shared" si="16"/>
        <v>46081</v>
      </c>
      <c r="B305" s="1">
        <f t="shared" si="17"/>
        <v>46054</v>
      </c>
      <c r="C305" s="37" t="str">
        <f>IFERROR(INDEX([1]BRENT_OIL_USDOLARS!$B:$B,MATCH($A305,[1]BRENT_OIL_USDOLARS!$A:$A,0)),"")</f>
        <v/>
      </c>
      <c r="D305" s="6" t="str">
        <f t="shared" si="18"/>
        <v/>
      </c>
      <c r="E305" s="2">
        <f>INDEX(Meta!B:B,MATCH($B305,Meta!A:A,0))</f>
        <v>3</v>
      </c>
      <c r="F305" s="13">
        <v>0</v>
      </c>
      <c r="G305" s="2" t="str">
        <f t="shared" si="19"/>
        <v/>
      </c>
    </row>
    <row r="306" spans="1:7" x14ac:dyDescent="0.25">
      <c r="A306" s="1">
        <f t="shared" si="16"/>
        <v>46112</v>
      </c>
      <c r="B306" s="1">
        <f t="shared" si="17"/>
        <v>46082</v>
      </c>
      <c r="C306" s="37" t="str">
        <f>IFERROR(INDEX([1]BRENT_OIL_USDOLARS!$B:$B,MATCH($A306,[1]BRENT_OIL_USDOLARS!$A:$A,0)),"")</f>
        <v/>
      </c>
      <c r="D306" s="6" t="str">
        <f t="shared" si="18"/>
        <v/>
      </c>
      <c r="E306" s="2">
        <f>INDEX(Meta!B:B,MATCH($B306,Meta!A:A,0))</f>
        <v>3</v>
      </c>
      <c r="F306" s="13">
        <v>0</v>
      </c>
      <c r="G306" s="2" t="str">
        <f t="shared" si="19"/>
        <v/>
      </c>
    </row>
    <row r="307" spans="1:7" x14ac:dyDescent="0.25">
      <c r="A307" s="1">
        <f t="shared" si="16"/>
        <v>46142</v>
      </c>
      <c r="B307" s="1">
        <f t="shared" si="17"/>
        <v>46113</v>
      </c>
      <c r="C307" s="37" t="str">
        <f>IFERROR(INDEX([1]BRENT_OIL_USDOLARS!$B:$B,MATCH($A307,[1]BRENT_OIL_USDOLARS!$A:$A,0)),"")</f>
        <v/>
      </c>
      <c r="D307" s="6" t="str">
        <f t="shared" si="18"/>
        <v/>
      </c>
      <c r="E307" s="2">
        <f>INDEX(Meta!B:B,MATCH($B307,Meta!A:A,0))</f>
        <v>3</v>
      </c>
      <c r="F307" s="13">
        <v>0</v>
      </c>
      <c r="G307" s="2" t="str">
        <f t="shared" si="19"/>
        <v/>
      </c>
    </row>
    <row r="308" spans="1:7" x14ac:dyDescent="0.25">
      <c r="A308" s="1">
        <f t="shared" si="16"/>
        <v>46173</v>
      </c>
      <c r="B308" s="1">
        <f t="shared" si="17"/>
        <v>46143</v>
      </c>
      <c r="C308" s="37" t="str">
        <f>IFERROR(INDEX([1]BRENT_OIL_USDOLARS!$B:$B,MATCH($A308,[1]BRENT_OIL_USDOLARS!$A:$A,0)),"")</f>
        <v/>
      </c>
      <c r="D308" s="6" t="str">
        <f t="shared" si="18"/>
        <v/>
      </c>
      <c r="E308" s="2">
        <f>INDEX(Meta!B:B,MATCH($B308,Meta!A:A,0))</f>
        <v>3</v>
      </c>
      <c r="F308" s="13">
        <v>0</v>
      </c>
      <c r="G308" s="2" t="str">
        <f t="shared" si="19"/>
        <v/>
      </c>
    </row>
    <row r="309" spans="1:7" x14ac:dyDescent="0.25">
      <c r="A309" s="1">
        <f t="shared" si="16"/>
        <v>46203</v>
      </c>
      <c r="B309" s="1">
        <f t="shared" si="17"/>
        <v>46174</v>
      </c>
      <c r="C309" s="37" t="str">
        <f>IFERROR(INDEX([1]BRENT_OIL_USDOLARS!$B:$B,MATCH($A309,[1]BRENT_OIL_USDOLARS!$A:$A,0)),"")</f>
        <v/>
      </c>
      <c r="D309" s="6" t="str">
        <f t="shared" si="18"/>
        <v/>
      </c>
      <c r="E309" s="2">
        <f>INDEX(Meta!B:B,MATCH($B309,Meta!A:A,0))</f>
        <v>3</v>
      </c>
      <c r="F309" s="13">
        <v>0</v>
      </c>
      <c r="G309" s="2" t="str">
        <f t="shared" si="19"/>
        <v/>
      </c>
    </row>
    <row r="310" spans="1:7" x14ac:dyDescent="0.25">
      <c r="A310" s="1">
        <f t="shared" si="16"/>
        <v>46234</v>
      </c>
      <c r="B310" s="1">
        <f t="shared" si="17"/>
        <v>46204</v>
      </c>
      <c r="C310" s="37" t="str">
        <f>IFERROR(INDEX([1]BRENT_OIL_USDOLARS!$B:$B,MATCH($A310,[1]BRENT_OIL_USDOLARS!$A:$A,0)),"")</f>
        <v/>
      </c>
      <c r="D310" s="6" t="str">
        <f t="shared" si="18"/>
        <v/>
      </c>
      <c r="E310" s="2">
        <f>INDEX(Meta!B:B,MATCH($B310,Meta!A:A,0))</f>
        <v>3</v>
      </c>
      <c r="F310" s="13">
        <v>0</v>
      </c>
      <c r="G310" s="2" t="str">
        <f t="shared" si="19"/>
        <v/>
      </c>
    </row>
    <row r="311" spans="1:7" x14ac:dyDescent="0.25">
      <c r="A311" s="1">
        <f t="shared" si="16"/>
        <v>46265</v>
      </c>
      <c r="B311" s="1">
        <f t="shared" si="17"/>
        <v>46235</v>
      </c>
      <c r="C311" s="37" t="str">
        <f>IFERROR(INDEX([1]BRENT_OIL_USDOLARS!$B:$B,MATCH($A311,[1]BRENT_OIL_USDOLARS!$A:$A,0)),"")</f>
        <v/>
      </c>
      <c r="D311" s="6" t="str">
        <f t="shared" si="18"/>
        <v/>
      </c>
      <c r="E311" s="2">
        <f>INDEX(Meta!B:B,MATCH($B311,Meta!A:A,0))</f>
        <v>3</v>
      </c>
      <c r="F311" s="13">
        <v>0</v>
      </c>
      <c r="G311" s="2" t="str">
        <f t="shared" si="19"/>
        <v/>
      </c>
    </row>
    <row r="312" spans="1:7" x14ac:dyDescent="0.25">
      <c r="A312" s="1">
        <f t="shared" si="16"/>
        <v>46295</v>
      </c>
      <c r="B312" s="1">
        <f t="shared" si="17"/>
        <v>46266</v>
      </c>
      <c r="C312" s="37" t="str">
        <f>IFERROR(INDEX([1]BRENT_OIL_USDOLARS!$B:$B,MATCH($A312,[1]BRENT_OIL_USDOLARS!$A:$A,0)),"")</f>
        <v/>
      </c>
      <c r="D312" s="6" t="str">
        <f t="shared" si="18"/>
        <v/>
      </c>
      <c r="E312" s="2">
        <f>INDEX(Meta!B:B,MATCH($B312,Meta!A:A,0))</f>
        <v>3</v>
      </c>
      <c r="F312" s="13">
        <v>0</v>
      </c>
      <c r="G312" s="2" t="str">
        <f t="shared" si="19"/>
        <v/>
      </c>
    </row>
    <row r="313" spans="1:7" x14ac:dyDescent="0.25">
      <c r="A313" s="1">
        <f t="shared" si="16"/>
        <v>46326</v>
      </c>
      <c r="B313" s="1">
        <f t="shared" si="17"/>
        <v>46296</v>
      </c>
      <c r="C313" s="37" t="str">
        <f>IFERROR(INDEX([1]BRENT_OIL_USDOLARS!$B:$B,MATCH($A313,[1]BRENT_OIL_USDOLARS!$A:$A,0)),"")</f>
        <v/>
      </c>
      <c r="D313" s="6" t="str">
        <f t="shared" si="18"/>
        <v/>
      </c>
      <c r="E313" s="2">
        <f>INDEX(Meta!B:B,MATCH($B313,Meta!A:A,0))</f>
        <v>3</v>
      </c>
      <c r="F313" s="13">
        <v>0</v>
      </c>
      <c r="G313" s="2" t="str">
        <f t="shared" si="19"/>
        <v/>
      </c>
    </row>
    <row r="314" spans="1:7" x14ac:dyDescent="0.25">
      <c r="A314" s="1">
        <f t="shared" si="16"/>
        <v>46356</v>
      </c>
      <c r="B314" s="1">
        <f t="shared" si="17"/>
        <v>46327</v>
      </c>
      <c r="C314" s="37" t="str">
        <f>IFERROR(INDEX([1]BRENT_OIL_USDOLARS!$B:$B,MATCH($A314,[1]BRENT_OIL_USDOLARS!$A:$A,0)),"")</f>
        <v/>
      </c>
      <c r="D314" s="6" t="str">
        <f t="shared" si="18"/>
        <v/>
      </c>
      <c r="E314" s="2">
        <f>INDEX(Meta!B:B,MATCH($B314,Meta!A:A,0))</f>
        <v>3</v>
      </c>
      <c r="F314" s="13">
        <v>0</v>
      </c>
      <c r="G314" s="2" t="str">
        <f t="shared" si="19"/>
        <v/>
      </c>
    </row>
    <row r="315" spans="1:7" x14ac:dyDescent="0.25">
      <c r="A315" s="1">
        <f t="shared" si="16"/>
        <v>46387</v>
      </c>
      <c r="B315" s="1">
        <f t="shared" si="17"/>
        <v>46357</v>
      </c>
      <c r="C315" s="37" t="str">
        <f>IFERROR(INDEX([1]BRENT_OIL_USDOLARS!$B:$B,MATCH($A315,[1]BRENT_OIL_USDOLARS!$A:$A,0)),"")</f>
        <v/>
      </c>
      <c r="D315" s="6" t="str">
        <f t="shared" si="18"/>
        <v/>
      </c>
      <c r="E315" s="2">
        <f>INDEX(Meta!B:B,MATCH($B315,Meta!A:A,0))</f>
        <v>3</v>
      </c>
      <c r="F315" s="13">
        <v>0</v>
      </c>
      <c r="G315" s="2" t="str">
        <f t="shared" si="19"/>
        <v/>
      </c>
    </row>
    <row r="316" spans="1:7" x14ac:dyDescent="0.25">
      <c r="A316" s="1">
        <f t="shared" si="16"/>
        <v>46418</v>
      </c>
      <c r="B316" s="1">
        <f t="shared" si="17"/>
        <v>46388</v>
      </c>
      <c r="C316" s="37" t="str">
        <f>IFERROR(INDEX([1]BRENT_OIL_USDOLARS!$B:$B,MATCH($A316,[1]BRENT_OIL_USDOLARS!$A:$A,0)),"")</f>
        <v/>
      </c>
      <c r="D316" s="6" t="str">
        <f t="shared" si="18"/>
        <v/>
      </c>
      <c r="E316" s="2">
        <f>INDEX(Meta!B:B,MATCH($B316,Meta!A:A,0))</f>
        <v>3</v>
      </c>
      <c r="F316" s="13">
        <v>0</v>
      </c>
      <c r="G316" s="2" t="str">
        <f t="shared" si="19"/>
        <v/>
      </c>
    </row>
    <row r="317" spans="1:7" x14ac:dyDescent="0.25">
      <c r="A317" s="1">
        <f t="shared" si="16"/>
        <v>46446</v>
      </c>
      <c r="B317" s="1">
        <f t="shared" si="17"/>
        <v>46419</v>
      </c>
      <c r="C317" s="37" t="str">
        <f>IFERROR(INDEX([1]BRENT_OIL_USDOLARS!$B:$B,MATCH($A317,[1]BRENT_OIL_USDOLARS!$A:$A,0)),"")</f>
        <v/>
      </c>
      <c r="D317" s="6" t="str">
        <f t="shared" si="18"/>
        <v/>
      </c>
      <c r="E317" s="2">
        <f>INDEX(Meta!B:B,MATCH($B317,Meta!A:A,0))</f>
        <v>3</v>
      </c>
      <c r="F317" s="13">
        <v>0</v>
      </c>
      <c r="G317" s="2" t="str">
        <f t="shared" si="19"/>
        <v/>
      </c>
    </row>
    <row r="318" spans="1:7" x14ac:dyDescent="0.25">
      <c r="A318" s="1">
        <f t="shared" si="16"/>
        <v>46477</v>
      </c>
      <c r="B318" s="1">
        <f t="shared" si="17"/>
        <v>46447</v>
      </c>
      <c r="C318" s="37" t="str">
        <f>IFERROR(INDEX([1]BRENT_OIL_USDOLARS!$B:$B,MATCH($A318,[1]BRENT_OIL_USDOLARS!$A:$A,0)),"")</f>
        <v/>
      </c>
      <c r="D318" s="6" t="str">
        <f t="shared" si="18"/>
        <v/>
      </c>
      <c r="E318" s="2">
        <f>INDEX(Meta!B:B,MATCH($B318,Meta!A:A,0))</f>
        <v>3</v>
      </c>
      <c r="F318" s="13">
        <v>0</v>
      </c>
      <c r="G318" s="2" t="str">
        <f t="shared" si="19"/>
        <v/>
      </c>
    </row>
    <row r="319" spans="1:7" x14ac:dyDescent="0.25">
      <c r="A319" s="1">
        <f t="shared" si="16"/>
        <v>46507</v>
      </c>
      <c r="B319" s="1">
        <f t="shared" si="17"/>
        <v>46478</v>
      </c>
      <c r="C319" s="37" t="str">
        <f>IFERROR(INDEX([1]BRENT_OIL_USDOLARS!$B:$B,MATCH($A319,[1]BRENT_OIL_USDOLARS!$A:$A,0)),"")</f>
        <v/>
      </c>
      <c r="D319" s="6" t="str">
        <f t="shared" si="18"/>
        <v/>
      </c>
      <c r="E319" s="2">
        <f>INDEX(Meta!B:B,MATCH($B319,Meta!A:A,0))</f>
        <v>3</v>
      </c>
      <c r="F319" s="13">
        <v>0</v>
      </c>
      <c r="G319" s="2" t="str">
        <f t="shared" si="19"/>
        <v/>
      </c>
    </row>
    <row r="320" spans="1:7" x14ac:dyDescent="0.25">
      <c r="A320" s="1">
        <f t="shared" si="16"/>
        <v>46538</v>
      </c>
      <c r="B320" s="1">
        <f t="shared" si="17"/>
        <v>46508</v>
      </c>
      <c r="C320" s="37" t="str">
        <f>IFERROR(INDEX([1]BRENT_OIL_USDOLARS!$B:$B,MATCH($A320,[1]BRENT_OIL_USDOLARS!$A:$A,0)),"")</f>
        <v/>
      </c>
      <c r="D320" s="6" t="str">
        <f t="shared" si="18"/>
        <v/>
      </c>
      <c r="E320" s="2">
        <f>INDEX(Meta!B:B,MATCH($B320,Meta!A:A,0))</f>
        <v>3</v>
      </c>
      <c r="F320" s="13">
        <v>0</v>
      </c>
      <c r="G320" s="2" t="str">
        <f t="shared" si="19"/>
        <v/>
      </c>
    </row>
    <row r="321" spans="1:7" x14ac:dyDescent="0.25">
      <c r="A321" s="1">
        <f t="shared" si="16"/>
        <v>46568</v>
      </c>
      <c r="B321" s="1">
        <f t="shared" si="17"/>
        <v>46539</v>
      </c>
      <c r="C321" s="37" t="str">
        <f>IFERROR(INDEX([1]BRENT_OIL_USDOLARS!$B:$B,MATCH($A321,[1]BRENT_OIL_USDOLARS!$A:$A,0)),"")</f>
        <v/>
      </c>
      <c r="D321" s="6" t="str">
        <f t="shared" si="18"/>
        <v/>
      </c>
      <c r="E321" s="2">
        <f>INDEX(Meta!B:B,MATCH($B321,Meta!A:A,0))</f>
        <v>3</v>
      </c>
      <c r="F321" s="13">
        <v>0</v>
      </c>
      <c r="G321" s="2" t="str">
        <f t="shared" si="19"/>
        <v/>
      </c>
    </row>
    <row r="322" spans="1:7" x14ac:dyDescent="0.25">
      <c r="A322" s="1">
        <f t="shared" si="16"/>
        <v>46599</v>
      </c>
      <c r="B322" s="1">
        <f t="shared" si="17"/>
        <v>46569</v>
      </c>
      <c r="C322" s="37" t="str">
        <f>IFERROR(INDEX([1]BRENT_OIL_USDOLARS!$B:$B,MATCH($A322,[1]BRENT_OIL_USDOLARS!$A:$A,0)),"")</f>
        <v/>
      </c>
      <c r="D322" s="6" t="str">
        <f t="shared" si="18"/>
        <v/>
      </c>
      <c r="E322" s="2">
        <f>INDEX(Meta!B:B,MATCH($B322,Meta!A:A,0))</f>
        <v>3</v>
      </c>
      <c r="F322" s="13">
        <v>0</v>
      </c>
      <c r="G322" s="2" t="str">
        <f t="shared" si="19"/>
        <v/>
      </c>
    </row>
    <row r="323" spans="1:7" x14ac:dyDescent="0.25">
      <c r="A323" s="1">
        <f t="shared" si="16"/>
        <v>46630</v>
      </c>
      <c r="B323" s="1">
        <f t="shared" si="17"/>
        <v>46600</v>
      </c>
      <c r="C323" s="37" t="str">
        <f>IFERROR(INDEX([1]BRENT_OIL_USDOLARS!$B:$B,MATCH($A323,[1]BRENT_OIL_USDOLARS!$A:$A,0)),"")</f>
        <v/>
      </c>
      <c r="D323" s="6" t="str">
        <f t="shared" si="18"/>
        <v/>
      </c>
      <c r="E323" s="2">
        <f>INDEX(Meta!B:B,MATCH($B323,Meta!A:A,0))</f>
        <v>3</v>
      </c>
      <c r="F323" s="13">
        <v>0</v>
      </c>
      <c r="G323" s="2" t="str">
        <f t="shared" si="19"/>
        <v/>
      </c>
    </row>
    <row r="324" spans="1:7" x14ac:dyDescent="0.25">
      <c r="A324" s="1">
        <f t="shared" si="16"/>
        <v>46660</v>
      </c>
      <c r="B324" s="1">
        <f t="shared" si="17"/>
        <v>46631</v>
      </c>
      <c r="C324" s="37" t="str">
        <f>IFERROR(INDEX([1]BRENT_OIL_USDOLARS!$B:$B,MATCH($A324,[1]BRENT_OIL_USDOLARS!$A:$A,0)),"")</f>
        <v/>
      </c>
      <c r="D324" s="6" t="str">
        <f t="shared" si="18"/>
        <v/>
      </c>
      <c r="E324" s="2">
        <f>INDEX(Meta!B:B,MATCH($B324,Meta!A:A,0))</f>
        <v>3</v>
      </c>
      <c r="F324" s="13">
        <v>0</v>
      </c>
      <c r="G324" s="2" t="str">
        <f t="shared" si="19"/>
        <v/>
      </c>
    </row>
    <row r="325" spans="1:7" x14ac:dyDescent="0.25">
      <c r="A325" s="1">
        <f t="shared" ref="A325:A388" si="20">EOMONTH(B325,0)</f>
        <v>46691</v>
      </c>
      <c r="B325" s="1">
        <f t="shared" si="17"/>
        <v>46661</v>
      </c>
      <c r="C325" s="37" t="str">
        <f>IFERROR(INDEX([1]BRENT_OIL_USDOLARS!$B:$B,MATCH($A325,[1]BRENT_OIL_USDOLARS!$A:$A,0)),"")</f>
        <v/>
      </c>
      <c r="D325" s="6" t="str">
        <f t="shared" si="18"/>
        <v/>
      </c>
      <c r="E325" s="2">
        <f>INDEX(Meta!B:B,MATCH($B325,Meta!A:A,0))</f>
        <v>3</v>
      </c>
      <c r="F325" s="13">
        <v>0</v>
      </c>
      <c r="G325" s="2" t="str">
        <f t="shared" si="19"/>
        <v/>
      </c>
    </row>
    <row r="326" spans="1:7" x14ac:dyDescent="0.25">
      <c r="A326" s="1">
        <f t="shared" si="20"/>
        <v>46721</v>
      </c>
      <c r="B326" s="1">
        <f t="shared" ref="B326:B389" si="21">EDATE(B325,1)</f>
        <v>46692</v>
      </c>
      <c r="C326" s="37" t="str">
        <f>IFERROR(INDEX([1]BRENT_OIL_USDOLARS!$B:$B,MATCH($A326,[1]BRENT_OIL_USDOLARS!$A:$A,0)),"")</f>
        <v/>
      </c>
      <c r="D326" s="6" t="str">
        <f t="shared" si="18"/>
        <v/>
      </c>
      <c r="E326" s="2">
        <f>INDEX(Meta!B:B,MATCH($B326,Meta!A:A,0))</f>
        <v>3</v>
      </c>
      <c r="F326" s="13">
        <v>0</v>
      </c>
      <c r="G326" s="2" t="str">
        <f t="shared" si="19"/>
        <v/>
      </c>
    </row>
    <row r="327" spans="1:7" x14ac:dyDescent="0.25">
      <c r="A327" s="1">
        <f t="shared" si="20"/>
        <v>46752</v>
      </c>
      <c r="B327" s="1">
        <f t="shared" si="21"/>
        <v>46722</v>
      </c>
      <c r="C327" s="37" t="str">
        <f>IFERROR(INDEX([1]BRENT_OIL_USDOLARS!$B:$B,MATCH($A327,[1]BRENT_OIL_USDOLARS!$A:$A,0)),"")</f>
        <v/>
      </c>
      <c r="D327" s="6" t="str">
        <f t="shared" si="18"/>
        <v/>
      </c>
      <c r="E327" s="2">
        <f>INDEX(Meta!B:B,MATCH($B327,Meta!A:A,0))</f>
        <v>3</v>
      </c>
      <c r="F327" s="13">
        <v>0</v>
      </c>
      <c r="G327" s="2" t="str">
        <f t="shared" si="19"/>
        <v/>
      </c>
    </row>
    <row r="328" spans="1:7" x14ac:dyDescent="0.25">
      <c r="A328" s="1">
        <f t="shared" si="20"/>
        <v>46783</v>
      </c>
      <c r="B328" s="1">
        <f t="shared" si="21"/>
        <v>46753</v>
      </c>
      <c r="C328" s="37" t="str">
        <f>IFERROR(INDEX([1]BRENT_OIL_USDOLARS!$B:$B,MATCH($A328,[1]BRENT_OIL_USDOLARS!$A:$A,0)),"")</f>
        <v/>
      </c>
      <c r="D328" s="6" t="str">
        <f t="shared" si="18"/>
        <v/>
      </c>
      <c r="E328" s="2">
        <f>INDEX(Meta!B:B,MATCH($B328,Meta!A:A,0))</f>
        <v>3</v>
      </c>
      <c r="F328" s="13">
        <v>0</v>
      </c>
      <c r="G328" s="2" t="str">
        <f t="shared" si="19"/>
        <v/>
      </c>
    </row>
    <row r="329" spans="1:7" x14ac:dyDescent="0.25">
      <c r="A329" s="1">
        <f t="shared" si="20"/>
        <v>46812</v>
      </c>
      <c r="B329" s="1">
        <f t="shared" si="21"/>
        <v>46784</v>
      </c>
      <c r="C329" s="37" t="str">
        <f>IFERROR(INDEX([1]BRENT_OIL_USDOLARS!$B:$B,MATCH($A329,[1]BRENT_OIL_USDOLARS!$A:$A,0)),"")</f>
        <v/>
      </c>
      <c r="D329" s="6" t="str">
        <f t="shared" si="18"/>
        <v/>
      </c>
      <c r="E329" s="2">
        <f>INDEX(Meta!B:B,MATCH($B329,Meta!A:A,0))</f>
        <v>3</v>
      </c>
      <c r="F329" s="13">
        <v>0</v>
      </c>
      <c r="G329" s="2" t="str">
        <f t="shared" si="19"/>
        <v/>
      </c>
    </row>
    <row r="330" spans="1:7" x14ac:dyDescent="0.25">
      <c r="A330" s="1">
        <f t="shared" si="20"/>
        <v>46843</v>
      </c>
      <c r="B330" s="1">
        <f t="shared" si="21"/>
        <v>46813</v>
      </c>
      <c r="C330" s="37" t="str">
        <f>IFERROR(INDEX([1]BRENT_OIL_USDOLARS!$B:$B,MATCH($A330,[1]BRENT_OIL_USDOLARS!$A:$A,0)),"")</f>
        <v/>
      </c>
      <c r="D330" s="6" t="str">
        <f t="shared" si="18"/>
        <v/>
      </c>
      <c r="E330" s="2">
        <f>INDEX(Meta!B:B,MATCH($B330,Meta!A:A,0))</f>
        <v>3</v>
      </c>
      <c r="F330" s="13">
        <v>0</v>
      </c>
      <c r="G330" s="2" t="str">
        <f t="shared" si="19"/>
        <v/>
      </c>
    </row>
    <row r="331" spans="1:7" x14ac:dyDescent="0.25">
      <c r="A331" s="1">
        <f t="shared" si="20"/>
        <v>46873</v>
      </c>
      <c r="B331" s="1">
        <f t="shared" si="21"/>
        <v>46844</v>
      </c>
      <c r="C331" s="37" t="str">
        <f>IFERROR(INDEX([1]BRENT_OIL_USDOLARS!$B:$B,MATCH($A331,[1]BRENT_OIL_USDOLARS!$A:$A,0)),"")</f>
        <v/>
      </c>
      <c r="D331" s="6" t="str">
        <f t="shared" ref="D331:D394" si="22">IFERROR(AVERAGE(C329:C331)/AVERAGE(C326:C328)*100-100,"")</f>
        <v/>
      </c>
      <c r="E331" s="2">
        <f>INDEX(Meta!B:B,MATCH($B331,Meta!A:A,0))</f>
        <v>3</v>
      </c>
      <c r="F331" s="13">
        <v>0</v>
      </c>
      <c r="G331" s="2" t="str">
        <f t="shared" si="19"/>
        <v/>
      </c>
    </row>
    <row r="332" spans="1:7" x14ac:dyDescent="0.25">
      <c r="A332" s="1">
        <f t="shared" si="20"/>
        <v>46904</v>
      </c>
      <c r="B332" s="1">
        <f t="shared" si="21"/>
        <v>46874</v>
      </c>
      <c r="C332" s="37" t="str">
        <f>IFERROR(INDEX([1]BRENT_OIL_USDOLARS!$B:$B,MATCH($A332,[1]BRENT_OIL_USDOLARS!$A:$A,0)),"")</f>
        <v/>
      </c>
      <c r="D332" s="6" t="str">
        <f t="shared" si="22"/>
        <v/>
      </c>
      <c r="E332" s="2">
        <f>INDEX(Meta!B:B,MATCH($B332,Meta!A:A,0))</f>
        <v>3</v>
      </c>
      <c r="F332" s="13">
        <v>0</v>
      </c>
      <c r="G332" s="2" t="str">
        <f t="shared" si="19"/>
        <v/>
      </c>
    </row>
    <row r="333" spans="1:7" x14ac:dyDescent="0.25">
      <c r="A333" s="1">
        <f t="shared" si="20"/>
        <v>46934</v>
      </c>
      <c r="B333" s="1">
        <f t="shared" si="21"/>
        <v>46905</v>
      </c>
      <c r="C333" s="37" t="str">
        <f>IFERROR(INDEX([1]BRENT_OIL_USDOLARS!$B:$B,MATCH($A333,[1]BRENT_OIL_USDOLARS!$A:$A,0)),"")</f>
        <v/>
      </c>
      <c r="D333" s="6" t="str">
        <f t="shared" si="22"/>
        <v/>
      </c>
      <c r="E333" s="2">
        <f>INDEX(Meta!B:B,MATCH($B333,Meta!A:A,0))</f>
        <v>3</v>
      </c>
      <c r="F333" s="13">
        <v>0</v>
      </c>
      <c r="G333" s="2" t="str">
        <f t="shared" si="19"/>
        <v/>
      </c>
    </row>
    <row r="334" spans="1:7" x14ac:dyDescent="0.25">
      <c r="A334" s="1">
        <f t="shared" si="20"/>
        <v>46965</v>
      </c>
      <c r="B334" s="1">
        <f t="shared" si="21"/>
        <v>46935</v>
      </c>
      <c r="C334" s="37" t="str">
        <f>IFERROR(INDEX([1]BRENT_OIL_USDOLARS!$B:$B,MATCH($A334,[1]BRENT_OIL_USDOLARS!$A:$A,0)),"")</f>
        <v/>
      </c>
      <c r="D334" s="6" t="str">
        <f t="shared" si="22"/>
        <v/>
      </c>
      <c r="E334" s="2">
        <f>INDEX(Meta!B:B,MATCH($B334,Meta!A:A,0))</f>
        <v>3</v>
      </c>
      <c r="F334" s="13">
        <v>0</v>
      </c>
      <c r="G334" s="2" t="str">
        <f t="shared" si="19"/>
        <v/>
      </c>
    </row>
    <row r="335" spans="1:7" x14ac:dyDescent="0.25">
      <c r="A335" s="1">
        <f t="shared" si="20"/>
        <v>46996</v>
      </c>
      <c r="B335" s="1">
        <f t="shared" si="21"/>
        <v>46966</v>
      </c>
      <c r="C335" s="37" t="str">
        <f>IFERROR(INDEX([1]BRENT_OIL_USDOLARS!$B:$B,MATCH($A335,[1]BRENT_OIL_USDOLARS!$A:$A,0)),"")</f>
        <v/>
      </c>
      <c r="D335" s="6" t="str">
        <f t="shared" si="22"/>
        <v/>
      </c>
      <c r="E335" s="2">
        <f>INDEX(Meta!B:B,MATCH($B335,Meta!A:A,0))</f>
        <v>3</v>
      </c>
      <c r="F335" s="13">
        <v>0</v>
      </c>
      <c r="G335" s="2" t="str">
        <f t="shared" si="19"/>
        <v/>
      </c>
    </row>
    <row r="336" spans="1:7" x14ac:dyDescent="0.25">
      <c r="A336" s="1">
        <f t="shared" si="20"/>
        <v>47026</v>
      </c>
      <c r="B336" s="1">
        <f t="shared" si="21"/>
        <v>46997</v>
      </c>
      <c r="C336" s="37" t="str">
        <f>IFERROR(INDEX([1]BRENT_OIL_USDOLARS!$B:$B,MATCH($A336,[1]BRENT_OIL_USDOLARS!$A:$A,0)),"")</f>
        <v/>
      </c>
      <c r="D336" s="6" t="str">
        <f t="shared" si="22"/>
        <v/>
      </c>
      <c r="E336" s="2">
        <f>INDEX(Meta!B:B,MATCH($B336,Meta!A:A,0))</f>
        <v>3</v>
      </c>
      <c r="F336" s="13">
        <v>0</v>
      </c>
      <c r="G336" s="2" t="str">
        <f t="shared" si="19"/>
        <v/>
      </c>
    </row>
    <row r="337" spans="1:7" x14ac:dyDescent="0.25">
      <c r="A337" s="1">
        <f t="shared" si="20"/>
        <v>47057</v>
      </c>
      <c r="B337" s="1">
        <f t="shared" si="21"/>
        <v>47027</v>
      </c>
      <c r="C337" s="37" t="str">
        <f>IFERROR(INDEX([1]BRENT_OIL_USDOLARS!$B:$B,MATCH($A337,[1]BRENT_OIL_USDOLARS!$A:$A,0)),"")</f>
        <v/>
      </c>
      <c r="D337" s="6" t="str">
        <f t="shared" si="22"/>
        <v/>
      </c>
      <c r="E337" s="2">
        <f>INDEX(Meta!B:B,MATCH($B337,Meta!A:A,0))</f>
        <v>3</v>
      </c>
      <c r="F337" s="13">
        <v>0</v>
      </c>
      <c r="G337" s="2" t="str">
        <f t="shared" si="19"/>
        <v/>
      </c>
    </row>
    <row r="338" spans="1:7" x14ac:dyDescent="0.25">
      <c r="A338" s="1">
        <f t="shared" si="20"/>
        <v>47087</v>
      </c>
      <c r="B338" s="1">
        <f t="shared" si="21"/>
        <v>47058</v>
      </c>
      <c r="C338" s="37" t="str">
        <f>IFERROR(INDEX([1]BRENT_OIL_USDOLARS!$B:$B,MATCH($A338,[1]BRENT_OIL_USDOLARS!$A:$A,0)),"")</f>
        <v/>
      </c>
      <c r="D338" s="6" t="str">
        <f t="shared" si="22"/>
        <v/>
      </c>
      <c r="E338" s="2">
        <f>INDEX(Meta!B:B,MATCH($B338,Meta!A:A,0))</f>
        <v>3</v>
      </c>
      <c r="F338" s="13">
        <v>0</v>
      </c>
      <c r="G338" s="2" t="str">
        <f t="shared" si="19"/>
        <v/>
      </c>
    </row>
    <row r="339" spans="1:7" x14ac:dyDescent="0.25">
      <c r="A339" s="1">
        <f t="shared" si="20"/>
        <v>47118</v>
      </c>
      <c r="B339" s="1">
        <f t="shared" si="21"/>
        <v>47088</v>
      </c>
      <c r="C339" s="37" t="str">
        <f>IFERROR(INDEX([1]BRENT_OIL_USDOLARS!$B:$B,MATCH($A339,[1]BRENT_OIL_USDOLARS!$A:$A,0)),"")</f>
        <v/>
      </c>
      <c r="D339" s="6" t="str">
        <f t="shared" si="22"/>
        <v/>
      </c>
      <c r="E339" s="2">
        <f>INDEX(Meta!B:B,MATCH($B339,Meta!A:A,0))</f>
        <v>3</v>
      </c>
      <c r="F339" s="13">
        <v>0</v>
      </c>
      <c r="G339" s="2" t="str">
        <f t="shared" ref="G339:G399" si="23">IFERROR(D339-F339,"")</f>
        <v/>
      </c>
    </row>
    <row r="340" spans="1:7" x14ac:dyDescent="0.25">
      <c r="A340" s="1">
        <f t="shared" si="20"/>
        <v>47149</v>
      </c>
      <c r="B340" s="1">
        <f t="shared" si="21"/>
        <v>47119</v>
      </c>
      <c r="C340" s="37" t="str">
        <f>IFERROR(INDEX([1]BRENT_OIL_USDOLARS!$B:$B,MATCH($A340,[1]BRENT_OIL_USDOLARS!$A:$A,0)),"")</f>
        <v/>
      </c>
      <c r="D340" s="6" t="str">
        <f t="shared" si="22"/>
        <v/>
      </c>
      <c r="E340" s="2">
        <f>INDEX(Meta!B:B,MATCH($B340,Meta!A:A,0))</f>
        <v>3</v>
      </c>
      <c r="F340" s="13">
        <v>0</v>
      </c>
      <c r="G340" s="2" t="str">
        <f t="shared" si="23"/>
        <v/>
      </c>
    </row>
    <row r="341" spans="1:7" x14ac:dyDescent="0.25">
      <c r="A341" s="1">
        <f t="shared" si="20"/>
        <v>47177</v>
      </c>
      <c r="B341" s="1">
        <f t="shared" si="21"/>
        <v>47150</v>
      </c>
      <c r="C341" s="37" t="str">
        <f>IFERROR(INDEX([1]BRENT_OIL_USDOLARS!$B:$B,MATCH($A341,[1]BRENT_OIL_USDOLARS!$A:$A,0)),"")</f>
        <v/>
      </c>
      <c r="D341" s="6" t="str">
        <f t="shared" si="22"/>
        <v/>
      </c>
      <c r="E341" s="2">
        <f>INDEX(Meta!B:B,MATCH($B341,Meta!A:A,0))</f>
        <v>3</v>
      </c>
      <c r="F341" s="13">
        <v>0</v>
      </c>
      <c r="G341" s="2" t="str">
        <f t="shared" si="23"/>
        <v/>
      </c>
    </row>
    <row r="342" spans="1:7" x14ac:dyDescent="0.25">
      <c r="A342" s="1">
        <f t="shared" si="20"/>
        <v>47208</v>
      </c>
      <c r="B342" s="1">
        <f t="shared" si="21"/>
        <v>47178</v>
      </c>
      <c r="C342" s="37" t="str">
        <f>IFERROR(INDEX([1]BRENT_OIL_USDOLARS!$B:$B,MATCH($A342,[1]BRENT_OIL_USDOLARS!$A:$A,0)),"")</f>
        <v/>
      </c>
      <c r="D342" s="6" t="str">
        <f t="shared" si="22"/>
        <v/>
      </c>
      <c r="E342" s="2">
        <f>INDEX(Meta!B:B,MATCH($B342,Meta!A:A,0))</f>
        <v>3</v>
      </c>
      <c r="F342" s="13">
        <v>0</v>
      </c>
      <c r="G342" s="2" t="str">
        <f t="shared" si="23"/>
        <v/>
      </c>
    </row>
    <row r="343" spans="1:7" x14ac:dyDescent="0.25">
      <c r="A343" s="1">
        <f t="shared" si="20"/>
        <v>47238</v>
      </c>
      <c r="B343" s="1">
        <f t="shared" si="21"/>
        <v>47209</v>
      </c>
      <c r="C343" s="37" t="str">
        <f>IFERROR(INDEX([1]BRENT_OIL_USDOLARS!$B:$B,MATCH($A343,[1]BRENT_OIL_USDOLARS!$A:$A,0)),"")</f>
        <v/>
      </c>
      <c r="D343" s="6" t="str">
        <f t="shared" si="22"/>
        <v/>
      </c>
      <c r="E343" s="2">
        <f>INDEX(Meta!B:B,MATCH($B343,Meta!A:A,0))</f>
        <v>3</v>
      </c>
      <c r="F343" s="13">
        <v>0</v>
      </c>
      <c r="G343" s="2" t="str">
        <f t="shared" si="23"/>
        <v/>
      </c>
    </row>
    <row r="344" spans="1:7" x14ac:dyDescent="0.25">
      <c r="A344" s="1">
        <f t="shared" si="20"/>
        <v>47269</v>
      </c>
      <c r="B344" s="1">
        <f t="shared" si="21"/>
        <v>47239</v>
      </c>
      <c r="C344" s="37" t="str">
        <f>IFERROR(INDEX([1]BRENT_OIL_USDOLARS!$B:$B,MATCH($A344,[1]BRENT_OIL_USDOLARS!$A:$A,0)),"")</f>
        <v/>
      </c>
      <c r="D344" s="6" t="str">
        <f t="shared" si="22"/>
        <v/>
      </c>
      <c r="E344" s="2">
        <f>INDEX(Meta!B:B,MATCH($B344,Meta!A:A,0))</f>
        <v>3</v>
      </c>
      <c r="F344" s="13">
        <v>0</v>
      </c>
      <c r="G344" s="2" t="str">
        <f t="shared" si="23"/>
        <v/>
      </c>
    </row>
    <row r="345" spans="1:7" x14ac:dyDescent="0.25">
      <c r="A345" s="1">
        <f t="shared" si="20"/>
        <v>47299</v>
      </c>
      <c r="B345" s="1">
        <f t="shared" si="21"/>
        <v>47270</v>
      </c>
      <c r="C345" s="37" t="str">
        <f>IFERROR(INDEX([1]BRENT_OIL_USDOLARS!$B:$B,MATCH($A345,[1]BRENT_OIL_USDOLARS!$A:$A,0)),"")</f>
        <v/>
      </c>
      <c r="D345" s="6" t="str">
        <f t="shared" si="22"/>
        <v/>
      </c>
      <c r="E345" s="2">
        <f>INDEX(Meta!B:B,MATCH($B345,Meta!A:A,0))</f>
        <v>3</v>
      </c>
      <c r="F345" s="13">
        <v>0</v>
      </c>
      <c r="G345" s="2" t="str">
        <f t="shared" si="23"/>
        <v/>
      </c>
    </row>
    <row r="346" spans="1:7" x14ac:dyDescent="0.25">
      <c r="A346" s="1">
        <f t="shared" si="20"/>
        <v>47330</v>
      </c>
      <c r="B346" s="1">
        <f t="shared" si="21"/>
        <v>47300</v>
      </c>
      <c r="C346" s="37" t="str">
        <f>IFERROR(INDEX([1]BRENT_OIL_USDOLARS!$B:$B,MATCH($A346,[1]BRENT_OIL_USDOLARS!$A:$A,0)),"")</f>
        <v/>
      </c>
      <c r="D346" s="6" t="str">
        <f t="shared" si="22"/>
        <v/>
      </c>
      <c r="E346" s="2">
        <f>INDEX(Meta!B:B,MATCH($B346,Meta!A:A,0))</f>
        <v>3</v>
      </c>
      <c r="F346" s="13">
        <v>0</v>
      </c>
      <c r="G346" s="2" t="str">
        <f t="shared" si="23"/>
        <v/>
      </c>
    </row>
    <row r="347" spans="1:7" x14ac:dyDescent="0.25">
      <c r="A347" s="1">
        <f t="shared" si="20"/>
        <v>47361</v>
      </c>
      <c r="B347" s="1">
        <f t="shared" si="21"/>
        <v>47331</v>
      </c>
      <c r="C347" s="37" t="str">
        <f>IFERROR(INDEX([1]BRENT_OIL_USDOLARS!$B:$B,MATCH($A347,[1]BRENT_OIL_USDOLARS!$A:$A,0)),"")</f>
        <v/>
      </c>
      <c r="D347" s="6" t="str">
        <f t="shared" si="22"/>
        <v/>
      </c>
      <c r="E347" s="2">
        <f>INDEX(Meta!B:B,MATCH($B347,Meta!A:A,0))</f>
        <v>3</v>
      </c>
      <c r="F347" s="13">
        <v>0</v>
      </c>
      <c r="G347" s="2" t="str">
        <f t="shared" si="23"/>
        <v/>
      </c>
    </row>
    <row r="348" spans="1:7" x14ac:dyDescent="0.25">
      <c r="A348" s="1">
        <f t="shared" si="20"/>
        <v>47391</v>
      </c>
      <c r="B348" s="1">
        <f t="shared" si="21"/>
        <v>47362</v>
      </c>
      <c r="C348" s="37" t="str">
        <f>IFERROR(INDEX([1]BRENT_OIL_USDOLARS!$B:$B,MATCH($A348,[1]BRENT_OIL_USDOLARS!$A:$A,0)),"")</f>
        <v/>
      </c>
      <c r="D348" s="6" t="str">
        <f t="shared" si="22"/>
        <v/>
      </c>
      <c r="E348" s="2">
        <f>INDEX(Meta!B:B,MATCH($B348,Meta!A:A,0))</f>
        <v>3</v>
      </c>
      <c r="F348" s="13">
        <v>0</v>
      </c>
      <c r="G348" s="2" t="str">
        <f t="shared" si="23"/>
        <v/>
      </c>
    </row>
    <row r="349" spans="1:7" x14ac:dyDescent="0.25">
      <c r="A349" s="1">
        <f t="shared" si="20"/>
        <v>47422</v>
      </c>
      <c r="B349" s="1">
        <f t="shared" si="21"/>
        <v>47392</v>
      </c>
      <c r="C349" s="37" t="str">
        <f>IFERROR(INDEX([1]BRENT_OIL_USDOLARS!$B:$B,MATCH($A349,[1]BRENT_OIL_USDOLARS!$A:$A,0)),"")</f>
        <v/>
      </c>
      <c r="D349" s="6" t="str">
        <f t="shared" si="22"/>
        <v/>
      </c>
      <c r="E349" s="2">
        <f>INDEX(Meta!B:B,MATCH($B349,Meta!A:A,0))</f>
        <v>3</v>
      </c>
      <c r="F349" s="13">
        <v>0</v>
      </c>
      <c r="G349" s="2" t="str">
        <f t="shared" si="23"/>
        <v/>
      </c>
    </row>
    <row r="350" spans="1:7" x14ac:dyDescent="0.25">
      <c r="A350" s="1">
        <f t="shared" si="20"/>
        <v>47452</v>
      </c>
      <c r="B350" s="1">
        <f t="shared" si="21"/>
        <v>47423</v>
      </c>
      <c r="C350" s="37" t="str">
        <f>IFERROR(INDEX([1]BRENT_OIL_USDOLARS!$B:$B,MATCH($A350,[1]BRENT_OIL_USDOLARS!$A:$A,0)),"")</f>
        <v/>
      </c>
      <c r="D350" s="6" t="str">
        <f t="shared" si="22"/>
        <v/>
      </c>
      <c r="E350" s="2">
        <f>INDEX(Meta!B:B,MATCH($B350,Meta!A:A,0))</f>
        <v>3</v>
      </c>
      <c r="F350" s="13">
        <v>0</v>
      </c>
      <c r="G350" s="2" t="str">
        <f t="shared" si="23"/>
        <v/>
      </c>
    </row>
    <row r="351" spans="1:7" x14ac:dyDescent="0.25">
      <c r="A351" s="1">
        <f t="shared" si="20"/>
        <v>47483</v>
      </c>
      <c r="B351" s="1">
        <f t="shared" si="21"/>
        <v>47453</v>
      </c>
      <c r="C351" s="37" t="str">
        <f>IFERROR(INDEX([1]BRENT_OIL_USDOLARS!$B:$B,MATCH($A351,[1]BRENT_OIL_USDOLARS!$A:$A,0)),"")</f>
        <v/>
      </c>
      <c r="D351" s="6" t="str">
        <f t="shared" si="22"/>
        <v/>
      </c>
      <c r="E351" s="2">
        <f>INDEX(Meta!B:B,MATCH($B351,Meta!A:A,0))</f>
        <v>3</v>
      </c>
      <c r="F351" s="13">
        <v>0</v>
      </c>
      <c r="G351" s="2" t="str">
        <f t="shared" si="23"/>
        <v/>
      </c>
    </row>
    <row r="352" spans="1:7" x14ac:dyDescent="0.25">
      <c r="A352" s="1">
        <f t="shared" si="20"/>
        <v>47514</v>
      </c>
      <c r="B352" s="1">
        <f t="shared" si="21"/>
        <v>47484</v>
      </c>
      <c r="C352" s="37" t="str">
        <f>IFERROR(INDEX([1]BRENT_OIL_USDOLARS!$B:$B,MATCH($A352,[1]BRENT_OIL_USDOLARS!$A:$A,0)),"")</f>
        <v/>
      </c>
      <c r="D352" s="6" t="str">
        <f t="shared" si="22"/>
        <v/>
      </c>
      <c r="E352" s="2">
        <f>INDEX(Meta!B:B,MATCH($B352,Meta!A:A,0))</f>
        <v>3</v>
      </c>
      <c r="F352" s="13">
        <v>0</v>
      </c>
      <c r="G352" s="2" t="str">
        <f t="shared" si="23"/>
        <v/>
      </c>
    </row>
    <row r="353" spans="1:7" x14ac:dyDescent="0.25">
      <c r="A353" s="1">
        <f t="shared" si="20"/>
        <v>47542</v>
      </c>
      <c r="B353" s="1">
        <f t="shared" si="21"/>
        <v>47515</v>
      </c>
      <c r="C353" s="37" t="str">
        <f>IFERROR(INDEX([1]BRENT_OIL_USDOLARS!$B:$B,MATCH($A353,[1]BRENT_OIL_USDOLARS!$A:$A,0)),"")</f>
        <v/>
      </c>
      <c r="D353" s="6" t="str">
        <f t="shared" si="22"/>
        <v/>
      </c>
      <c r="E353" s="2">
        <f>INDEX(Meta!B:B,MATCH($B353,Meta!A:A,0))</f>
        <v>3</v>
      </c>
      <c r="F353" s="13">
        <v>0</v>
      </c>
      <c r="G353" s="2" t="str">
        <f t="shared" si="23"/>
        <v/>
      </c>
    </row>
    <row r="354" spans="1:7" x14ac:dyDescent="0.25">
      <c r="A354" s="1">
        <f t="shared" si="20"/>
        <v>47573</v>
      </c>
      <c r="B354" s="1">
        <f t="shared" si="21"/>
        <v>47543</v>
      </c>
      <c r="C354" s="37" t="str">
        <f>IFERROR(INDEX([1]BRENT_OIL_USDOLARS!$B:$B,MATCH($A354,[1]BRENT_OIL_USDOLARS!$A:$A,0)),"")</f>
        <v/>
      </c>
      <c r="D354" s="6" t="str">
        <f t="shared" si="22"/>
        <v/>
      </c>
      <c r="E354" s="2">
        <f>INDEX(Meta!B:B,MATCH($B354,Meta!A:A,0))</f>
        <v>3</v>
      </c>
      <c r="F354" s="13">
        <v>0</v>
      </c>
      <c r="G354" s="2" t="str">
        <f t="shared" si="23"/>
        <v/>
      </c>
    </row>
    <row r="355" spans="1:7" x14ac:dyDescent="0.25">
      <c r="A355" s="1">
        <f t="shared" si="20"/>
        <v>47603</v>
      </c>
      <c r="B355" s="1">
        <f t="shared" si="21"/>
        <v>47574</v>
      </c>
      <c r="C355" s="37" t="str">
        <f>IFERROR(INDEX([1]BRENT_OIL_USDOLARS!$B:$B,MATCH($A355,[1]BRENT_OIL_USDOLARS!$A:$A,0)),"")</f>
        <v/>
      </c>
      <c r="D355" s="6" t="str">
        <f t="shared" si="22"/>
        <v/>
      </c>
      <c r="E355" s="2">
        <f>INDEX(Meta!B:B,MATCH($B355,Meta!A:A,0))</f>
        <v>3</v>
      </c>
      <c r="F355" s="13">
        <v>0</v>
      </c>
      <c r="G355" s="2" t="str">
        <f t="shared" si="23"/>
        <v/>
      </c>
    </row>
    <row r="356" spans="1:7" x14ac:dyDescent="0.25">
      <c r="A356" s="1">
        <f t="shared" si="20"/>
        <v>47634</v>
      </c>
      <c r="B356" s="1">
        <f t="shared" si="21"/>
        <v>47604</v>
      </c>
      <c r="C356" s="37" t="str">
        <f>IFERROR(INDEX([1]BRENT_OIL_USDOLARS!$B:$B,MATCH($A356,[1]BRENT_OIL_USDOLARS!$A:$A,0)),"")</f>
        <v/>
      </c>
      <c r="D356" s="6" t="str">
        <f t="shared" si="22"/>
        <v/>
      </c>
      <c r="E356" s="2">
        <f>INDEX(Meta!B:B,MATCH($B356,Meta!A:A,0))</f>
        <v>3</v>
      </c>
      <c r="F356" s="13">
        <v>0</v>
      </c>
      <c r="G356" s="2" t="str">
        <f t="shared" si="23"/>
        <v/>
      </c>
    </row>
    <row r="357" spans="1:7" x14ac:dyDescent="0.25">
      <c r="A357" s="1">
        <f t="shared" si="20"/>
        <v>47664</v>
      </c>
      <c r="B357" s="1">
        <f t="shared" si="21"/>
        <v>47635</v>
      </c>
      <c r="C357" s="37" t="str">
        <f>IFERROR(INDEX([1]BRENT_OIL_USDOLARS!$B:$B,MATCH($A357,[1]BRENT_OIL_USDOLARS!$A:$A,0)),"")</f>
        <v/>
      </c>
      <c r="D357" s="6" t="str">
        <f t="shared" si="22"/>
        <v/>
      </c>
      <c r="E357" s="2">
        <f>INDEX(Meta!B:B,MATCH($B357,Meta!A:A,0))</f>
        <v>3</v>
      </c>
      <c r="F357" s="13">
        <v>0</v>
      </c>
      <c r="G357" s="2" t="str">
        <f t="shared" si="23"/>
        <v/>
      </c>
    </row>
    <row r="358" spans="1:7" x14ac:dyDescent="0.25">
      <c r="A358" s="1">
        <f t="shared" si="20"/>
        <v>47695</v>
      </c>
      <c r="B358" s="1">
        <f t="shared" si="21"/>
        <v>47665</v>
      </c>
      <c r="C358" s="37" t="str">
        <f>IFERROR(INDEX([1]BRENT_OIL_USDOLARS!$B:$B,MATCH($A358,[1]BRENT_OIL_USDOLARS!$A:$A,0)),"")</f>
        <v/>
      </c>
      <c r="D358" s="6" t="str">
        <f t="shared" si="22"/>
        <v/>
      </c>
      <c r="E358" s="2">
        <f>INDEX(Meta!B:B,MATCH($B358,Meta!A:A,0))</f>
        <v>3</v>
      </c>
      <c r="F358" s="13">
        <v>0</v>
      </c>
      <c r="G358" s="2" t="str">
        <f t="shared" si="23"/>
        <v/>
      </c>
    </row>
    <row r="359" spans="1:7" x14ac:dyDescent="0.25">
      <c r="A359" s="1">
        <f t="shared" si="20"/>
        <v>47726</v>
      </c>
      <c r="B359" s="1">
        <f t="shared" si="21"/>
        <v>47696</v>
      </c>
      <c r="C359" s="37" t="str">
        <f>IFERROR(INDEX([1]BRENT_OIL_USDOLARS!$B:$B,MATCH($A359,[1]BRENT_OIL_USDOLARS!$A:$A,0)),"")</f>
        <v/>
      </c>
      <c r="D359" s="6" t="str">
        <f t="shared" si="22"/>
        <v/>
      </c>
      <c r="E359" s="2">
        <f>INDEX(Meta!B:B,MATCH($B359,Meta!A:A,0))</f>
        <v>3</v>
      </c>
      <c r="F359" s="13">
        <v>0</v>
      </c>
      <c r="G359" s="2" t="str">
        <f t="shared" si="23"/>
        <v/>
      </c>
    </row>
    <row r="360" spans="1:7" x14ac:dyDescent="0.25">
      <c r="A360" s="1">
        <f t="shared" si="20"/>
        <v>47756</v>
      </c>
      <c r="B360" s="1">
        <f t="shared" si="21"/>
        <v>47727</v>
      </c>
      <c r="C360" s="37" t="str">
        <f>IFERROR(INDEX([1]BRENT_OIL_USDOLARS!$B:$B,MATCH($A360,[1]BRENT_OIL_USDOLARS!$A:$A,0)),"")</f>
        <v/>
      </c>
      <c r="D360" s="6" t="str">
        <f t="shared" si="22"/>
        <v/>
      </c>
      <c r="E360" s="2">
        <f>INDEX(Meta!B:B,MATCH($B360,Meta!A:A,0))</f>
        <v>3</v>
      </c>
      <c r="F360" s="13">
        <v>0</v>
      </c>
      <c r="G360" s="2" t="str">
        <f t="shared" si="23"/>
        <v/>
      </c>
    </row>
    <row r="361" spans="1:7" x14ac:dyDescent="0.25">
      <c r="A361" s="1">
        <f t="shared" si="20"/>
        <v>47787</v>
      </c>
      <c r="B361" s="1">
        <f t="shared" si="21"/>
        <v>47757</v>
      </c>
      <c r="C361" s="37" t="str">
        <f>IFERROR(INDEX([1]BRENT_OIL_USDOLARS!$B:$B,MATCH($A361,[1]BRENT_OIL_USDOLARS!$A:$A,0)),"")</f>
        <v/>
      </c>
      <c r="D361" s="6" t="str">
        <f t="shared" si="22"/>
        <v/>
      </c>
      <c r="E361" s="2">
        <f>INDEX(Meta!B:B,MATCH($B361,Meta!A:A,0))</f>
        <v>3</v>
      </c>
      <c r="F361" s="13">
        <v>0</v>
      </c>
      <c r="G361" s="2" t="str">
        <f t="shared" si="23"/>
        <v/>
      </c>
    </row>
    <row r="362" spans="1:7" x14ac:dyDescent="0.25">
      <c r="A362" s="1">
        <f t="shared" si="20"/>
        <v>47817</v>
      </c>
      <c r="B362" s="1">
        <f t="shared" si="21"/>
        <v>47788</v>
      </c>
      <c r="C362" s="37" t="str">
        <f>IFERROR(INDEX([1]BRENT_OIL_USDOLARS!$B:$B,MATCH($A362,[1]BRENT_OIL_USDOLARS!$A:$A,0)),"")</f>
        <v/>
      </c>
      <c r="D362" s="6" t="str">
        <f t="shared" si="22"/>
        <v/>
      </c>
      <c r="E362" s="2">
        <f>INDEX(Meta!B:B,MATCH($B362,Meta!A:A,0))</f>
        <v>3</v>
      </c>
      <c r="F362" s="13">
        <v>0</v>
      </c>
      <c r="G362" s="2" t="str">
        <f t="shared" si="23"/>
        <v/>
      </c>
    </row>
    <row r="363" spans="1:7" x14ac:dyDescent="0.25">
      <c r="A363" s="1">
        <f t="shared" si="20"/>
        <v>47848</v>
      </c>
      <c r="B363" s="1">
        <f t="shared" si="21"/>
        <v>47818</v>
      </c>
      <c r="C363" s="37" t="str">
        <f>IFERROR(INDEX([1]BRENT_OIL_USDOLARS!$B:$B,MATCH($A363,[1]BRENT_OIL_USDOLARS!$A:$A,0)),"")</f>
        <v/>
      </c>
      <c r="D363" s="6" t="str">
        <f t="shared" si="22"/>
        <v/>
      </c>
      <c r="E363" s="2">
        <f>INDEX(Meta!B:B,MATCH($B363,Meta!A:A,0))</f>
        <v>3</v>
      </c>
      <c r="F363" s="13">
        <v>0</v>
      </c>
      <c r="G363" s="2" t="str">
        <f t="shared" si="23"/>
        <v/>
      </c>
    </row>
    <row r="364" spans="1:7" x14ac:dyDescent="0.25">
      <c r="A364" s="1">
        <f t="shared" si="20"/>
        <v>47879</v>
      </c>
      <c r="B364" s="1">
        <f t="shared" si="21"/>
        <v>47849</v>
      </c>
      <c r="C364" s="37" t="str">
        <f>IFERROR(INDEX([1]BRENT_OIL_USDOLARS!$B:$B,MATCH($A364,[1]BRENT_OIL_USDOLARS!$A:$A,0)),"")</f>
        <v/>
      </c>
      <c r="D364" s="6" t="str">
        <f t="shared" si="22"/>
        <v/>
      </c>
      <c r="E364" s="2" t="e">
        <f>INDEX(Meta!B:B,MATCH($B364,Meta!A:A,0))</f>
        <v>#N/A</v>
      </c>
      <c r="F364" s="13">
        <v>0</v>
      </c>
      <c r="G364" s="2" t="str">
        <f t="shared" si="23"/>
        <v/>
      </c>
    </row>
    <row r="365" spans="1:7" x14ac:dyDescent="0.25">
      <c r="A365" s="1">
        <f t="shared" si="20"/>
        <v>47907</v>
      </c>
      <c r="B365" s="1">
        <f t="shared" si="21"/>
        <v>47880</v>
      </c>
      <c r="C365" s="37" t="str">
        <f>IFERROR(INDEX([1]BRENT_OIL_USDOLARS!$B:$B,MATCH($A365,[1]BRENT_OIL_USDOLARS!$A:$A,0)),"")</f>
        <v/>
      </c>
      <c r="D365" s="6" t="str">
        <f t="shared" si="22"/>
        <v/>
      </c>
      <c r="E365" s="2" t="e">
        <f>INDEX(Meta!B:B,MATCH($B365,Meta!A:A,0))</f>
        <v>#N/A</v>
      </c>
      <c r="F365" s="13">
        <v>0</v>
      </c>
      <c r="G365" s="2" t="str">
        <f t="shared" si="23"/>
        <v/>
      </c>
    </row>
    <row r="366" spans="1:7" x14ac:dyDescent="0.25">
      <c r="A366" s="1">
        <f t="shared" si="20"/>
        <v>47938</v>
      </c>
      <c r="B366" s="1">
        <f t="shared" si="21"/>
        <v>47908</v>
      </c>
      <c r="C366" s="37" t="str">
        <f>IFERROR(INDEX([1]BRENT_OIL_USDOLARS!$B:$B,MATCH($A366,[1]BRENT_OIL_USDOLARS!$A:$A,0)),"")</f>
        <v/>
      </c>
      <c r="D366" s="6" t="str">
        <f t="shared" si="22"/>
        <v/>
      </c>
      <c r="E366" s="2" t="e">
        <f>INDEX(Meta!B:B,MATCH($B366,Meta!A:A,0))</f>
        <v>#N/A</v>
      </c>
      <c r="F366" s="13">
        <v>0</v>
      </c>
      <c r="G366" s="2" t="str">
        <f t="shared" si="23"/>
        <v/>
      </c>
    </row>
    <row r="367" spans="1:7" x14ac:dyDescent="0.25">
      <c r="A367" s="1">
        <f t="shared" si="20"/>
        <v>47968</v>
      </c>
      <c r="B367" s="1">
        <f t="shared" si="21"/>
        <v>47939</v>
      </c>
      <c r="C367" s="37" t="str">
        <f>IFERROR(INDEX([1]BRENT_OIL_USDOLARS!$B:$B,MATCH($A367,[1]BRENT_OIL_USDOLARS!$A:$A,0)),"")</f>
        <v/>
      </c>
      <c r="D367" s="6" t="str">
        <f t="shared" si="22"/>
        <v/>
      </c>
      <c r="E367" s="2" t="e">
        <f>INDEX(Meta!B:B,MATCH($B367,Meta!A:A,0))</f>
        <v>#N/A</v>
      </c>
      <c r="F367" s="13">
        <v>0</v>
      </c>
      <c r="G367" s="2" t="str">
        <f t="shared" si="23"/>
        <v/>
      </c>
    </row>
    <row r="368" spans="1:7" x14ac:dyDescent="0.25">
      <c r="A368" s="1">
        <f t="shared" si="20"/>
        <v>47999</v>
      </c>
      <c r="B368" s="1">
        <f t="shared" si="21"/>
        <v>47969</v>
      </c>
      <c r="C368" s="37" t="str">
        <f>IFERROR(INDEX([1]BRENT_OIL_USDOLARS!$B:$B,MATCH($A368,[1]BRENT_OIL_USDOLARS!$A:$A,0)),"")</f>
        <v/>
      </c>
      <c r="D368" s="6" t="str">
        <f t="shared" si="22"/>
        <v/>
      </c>
      <c r="E368" s="2" t="e">
        <f>INDEX(Meta!B:B,MATCH($B368,Meta!A:A,0))</f>
        <v>#N/A</v>
      </c>
      <c r="F368" s="13">
        <v>0</v>
      </c>
      <c r="G368" s="2" t="str">
        <f t="shared" si="23"/>
        <v/>
      </c>
    </row>
    <row r="369" spans="1:7" x14ac:dyDescent="0.25">
      <c r="A369" s="1">
        <f t="shared" si="20"/>
        <v>48029</v>
      </c>
      <c r="B369" s="1">
        <f t="shared" si="21"/>
        <v>48000</v>
      </c>
      <c r="C369" s="37" t="str">
        <f>IFERROR(INDEX([1]BRENT_OIL_USDOLARS!$B:$B,MATCH($A369,[1]BRENT_OIL_USDOLARS!$A:$A,0)),"")</f>
        <v/>
      </c>
      <c r="D369" s="6" t="str">
        <f t="shared" si="22"/>
        <v/>
      </c>
      <c r="E369" s="2" t="e">
        <f>INDEX(Meta!B:B,MATCH($B369,Meta!A:A,0))</f>
        <v>#N/A</v>
      </c>
      <c r="F369" s="13">
        <v>0</v>
      </c>
      <c r="G369" s="2" t="str">
        <f t="shared" si="23"/>
        <v/>
      </c>
    </row>
    <row r="370" spans="1:7" x14ac:dyDescent="0.25">
      <c r="A370" s="1">
        <f t="shared" si="20"/>
        <v>48060</v>
      </c>
      <c r="B370" s="1">
        <f t="shared" si="21"/>
        <v>48030</v>
      </c>
      <c r="C370" s="37" t="str">
        <f>IFERROR(INDEX([1]BRENT_OIL_USDOLARS!$B:$B,MATCH($A370,[1]BRENT_OIL_USDOLARS!$A:$A,0)),"")</f>
        <v/>
      </c>
      <c r="D370" s="6" t="str">
        <f t="shared" si="22"/>
        <v/>
      </c>
      <c r="E370" s="2" t="e">
        <f>INDEX(Meta!B:B,MATCH($B370,Meta!A:A,0))</f>
        <v>#N/A</v>
      </c>
      <c r="F370" s="13">
        <v>0</v>
      </c>
      <c r="G370" s="2" t="str">
        <f t="shared" si="23"/>
        <v/>
      </c>
    </row>
    <row r="371" spans="1:7" x14ac:dyDescent="0.25">
      <c r="A371" s="1">
        <f t="shared" si="20"/>
        <v>48091</v>
      </c>
      <c r="B371" s="1">
        <f t="shared" si="21"/>
        <v>48061</v>
      </c>
      <c r="C371" s="37" t="str">
        <f>IFERROR(INDEX([1]BRENT_OIL_USDOLARS!$B:$B,MATCH($A371,[1]BRENT_OIL_USDOLARS!$A:$A,0)),"")</f>
        <v/>
      </c>
      <c r="D371" s="6" t="str">
        <f t="shared" si="22"/>
        <v/>
      </c>
      <c r="E371" s="2" t="e">
        <f>INDEX(Meta!B:B,MATCH($B371,Meta!A:A,0))</f>
        <v>#N/A</v>
      </c>
      <c r="F371" s="13">
        <v>0</v>
      </c>
      <c r="G371" s="2" t="str">
        <f t="shared" si="23"/>
        <v/>
      </c>
    </row>
    <row r="372" spans="1:7" x14ac:dyDescent="0.25">
      <c r="A372" s="1">
        <f t="shared" si="20"/>
        <v>48121</v>
      </c>
      <c r="B372" s="1">
        <f t="shared" si="21"/>
        <v>48092</v>
      </c>
      <c r="C372" s="37" t="str">
        <f>IFERROR(INDEX([1]BRENT_OIL_USDOLARS!$B:$B,MATCH($A372,[1]BRENT_OIL_USDOLARS!$A:$A,0)),"")</f>
        <v/>
      </c>
      <c r="D372" s="6" t="str">
        <f t="shared" si="22"/>
        <v/>
      </c>
      <c r="E372" s="2" t="e">
        <f>INDEX(Meta!B:B,MATCH($B372,Meta!A:A,0))</f>
        <v>#N/A</v>
      </c>
      <c r="F372" s="13">
        <v>0</v>
      </c>
      <c r="G372" s="2" t="str">
        <f t="shared" si="23"/>
        <v/>
      </c>
    </row>
    <row r="373" spans="1:7" x14ac:dyDescent="0.25">
      <c r="A373" s="1">
        <f t="shared" si="20"/>
        <v>48152</v>
      </c>
      <c r="B373" s="1">
        <f t="shared" si="21"/>
        <v>48122</v>
      </c>
      <c r="C373" s="37" t="str">
        <f>IFERROR(INDEX([1]BRENT_OIL_USDOLARS!$B:$B,MATCH($A373,[1]BRENT_OIL_USDOLARS!$A:$A,0)),"")</f>
        <v/>
      </c>
      <c r="D373" s="6" t="str">
        <f t="shared" si="22"/>
        <v/>
      </c>
      <c r="E373" s="2" t="e">
        <f>INDEX(Meta!B:B,MATCH($B373,Meta!A:A,0))</f>
        <v>#N/A</v>
      </c>
      <c r="F373" s="13">
        <v>0</v>
      </c>
      <c r="G373" s="2" t="str">
        <f t="shared" si="23"/>
        <v/>
      </c>
    </row>
    <row r="374" spans="1:7" x14ac:dyDescent="0.25">
      <c r="A374" s="1">
        <f t="shared" si="20"/>
        <v>48182</v>
      </c>
      <c r="B374" s="1">
        <f t="shared" si="21"/>
        <v>48153</v>
      </c>
      <c r="C374" s="37" t="str">
        <f>IFERROR(INDEX([1]BRENT_OIL_USDOLARS!$B:$B,MATCH($A374,[1]BRENT_OIL_USDOLARS!$A:$A,0)),"")</f>
        <v/>
      </c>
      <c r="D374" s="6" t="str">
        <f t="shared" si="22"/>
        <v/>
      </c>
      <c r="E374" s="2" t="e">
        <f>INDEX(Meta!B:B,MATCH($B374,Meta!A:A,0))</f>
        <v>#N/A</v>
      </c>
      <c r="F374" s="13">
        <v>0</v>
      </c>
      <c r="G374" s="2" t="str">
        <f t="shared" si="23"/>
        <v/>
      </c>
    </row>
    <row r="375" spans="1:7" x14ac:dyDescent="0.25">
      <c r="A375" s="1">
        <f t="shared" si="20"/>
        <v>48213</v>
      </c>
      <c r="B375" s="1">
        <f t="shared" si="21"/>
        <v>48183</v>
      </c>
      <c r="C375" s="37" t="str">
        <f>IFERROR(INDEX([1]BRENT_OIL_USDOLARS!$B:$B,MATCH($A375,[1]BRENT_OIL_USDOLARS!$A:$A,0)),"")</f>
        <v/>
      </c>
      <c r="D375" s="6" t="str">
        <f t="shared" si="22"/>
        <v/>
      </c>
      <c r="E375" s="2" t="e">
        <f>INDEX(Meta!B:B,MATCH($B375,Meta!A:A,0))</f>
        <v>#N/A</v>
      </c>
      <c r="F375" s="13">
        <v>0</v>
      </c>
      <c r="G375" s="2" t="str">
        <f t="shared" si="23"/>
        <v/>
      </c>
    </row>
    <row r="376" spans="1:7" x14ac:dyDescent="0.25">
      <c r="A376" s="1">
        <f t="shared" si="20"/>
        <v>48244</v>
      </c>
      <c r="B376" s="1">
        <f t="shared" si="21"/>
        <v>48214</v>
      </c>
      <c r="C376" s="37" t="str">
        <f>IFERROR(INDEX([1]BRENT_OIL_USDOLARS!$B:$B,MATCH($A376,[1]BRENT_OIL_USDOLARS!$A:$A,0)),"")</f>
        <v/>
      </c>
      <c r="D376" s="6" t="str">
        <f t="shared" si="22"/>
        <v/>
      </c>
      <c r="E376" s="2" t="e">
        <f>INDEX(Meta!B:B,MATCH($B376,Meta!A:A,0))</f>
        <v>#N/A</v>
      </c>
      <c r="F376" s="13">
        <v>0</v>
      </c>
      <c r="G376" s="2" t="str">
        <f t="shared" si="23"/>
        <v/>
      </c>
    </row>
    <row r="377" spans="1:7" x14ac:dyDescent="0.25">
      <c r="A377" s="1">
        <f t="shared" si="20"/>
        <v>48273</v>
      </c>
      <c r="B377" s="1">
        <f t="shared" si="21"/>
        <v>48245</v>
      </c>
      <c r="C377" s="37" t="str">
        <f>IFERROR(INDEX([1]BRENT_OIL_USDOLARS!$B:$B,MATCH($A377,[1]BRENT_OIL_USDOLARS!$A:$A,0)),"")</f>
        <v/>
      </c>
      <c r="D377" s="6" t="str">
        <f t="shared" si="22"/>
        <v/>
      </c>
      <c r="E377" s="2" t="e">
        <f>INDEX(Meta!B:B,MATCH($B377,Meta!A:A,0))</f>
        <v>#N/A</v>
      </c>
      <c r="F377" s="13">
        <v>0</v>
      </c>
      <c r="G377" s="2" t="str">
        <f t="shared" si="23"/>
        <v/>
      </c>
    </row>
    <row r="378" spans="1:7" x14ac:dyDescent="0.25">
      <c r="A378" s="1">
        <f t="shared" si="20"/>
        <v>48304</v>
      </c>
      <c r="B378" s="1">
        <f t="shared" si="21"/>
        <v>48274</v>
      </c>
      <c r="C378" s="37" t="str">
        <f>IFERROR(INDEX([1]BRENT_OIL_USDOLARS!$B:$B,MATCH($A378,[1]BRENT_OIL_USDOLARS!$A:$A,0)),"")</f>
        <v/>
      </c>
      <c r="D378" s="6" t="str">
        <f t="shared" si="22"/>
        <v/>
      </c>
      <c r="E378" s="2" t="e">
        <f>INDEX(Meta!B:B,MATCH($B378,Meta!A:A,0))</f>
        <v>#N/A</v>
      </c>
      <c r="F378" s="13">
        <v>0</v>
      </c>
      <c r="G378" s="2" t="str">
        <f t="shared" si="23"/>
        <v/>
      </c>
    </row>
    <row r="379" spans="1:7" x14ac:dyDescent="0.25">
      <c r="A379" s="1">
        <f t="shared" si="20"/>
        <v>48334</v>
      </c>
      <c r="B379" s="1">
        <f t="shared" si="21"/>
        <v>48305</v>
      </c>
      <c r="C379" s="37" t="str">
        <f>IFERROR(INDEX([1]BRENT_OIL_USDOLARS!$B:$B,MATCH($A379,[1]BRENT_OIL_USDOLARS!$A:$A,0)),"")</f>
        <v/>
      </c>
      <c r="D379" s="6" t="str">
        <f t="shared" si="22"/>
        <v/>
      </c>
      <c r="E379" s="2" t="e">
        <f>INDEX(Meta!B:B,MATCH($B379,Meta!A:A,0))</f>
        <v>#N/A</v>
      </c>
      <c r="F379" s="13">
        <v>0</v>
      </c>
      <c r="G379" s="2" t="str">
        <f t="shared" si="23"/>
        <v/>
      </c>
    </row>
    <row r="380" spans="1:7" x14ac:dyDescent="0.25">
      <c r="A380" s="1">
        <f t="shared" si="20"/>
        <v>48365</v>
      </c>
      <c r="B380" s="1">
        <f t="shared" si="21"/>
        <v>48335</v>
      </c>
      <c r="C380" s="37" t="str">
        <f>IFERROR(INDEX([1]BRENT_OIL_USDOLARS!$B:$B,MATCH($A380,[1]BRENT_OIL_USDOLARS!$A:$A,0)),"")</f>
        <v/>
      </c>
      <c r="D380" s="6" t="str">
        <f t="shared" si="22"/>
        <v/>
      </c>
      <c r="E380" s="2" t="e">
        <f>INDEX(Meta!B:B,MATCH($B380,Meta!A:A,0))</f>
        <v>#N/A</v>
      </c>
      <c r="F380" s="13">
        <v>0</v>
      </c>
      <c r="G380" s="2" t="str">
        <f t="shared" si="23"/>
        <v/>
      </c>
    </row>
    <row r="381" spans="1:7" x14ac:dyDescent="0.25">
      <c r="A381" s="1">
        <f t="shared" si="20"/>
        <v>48395</v>
      </c>
      <c r="B381" s="1">
        <f t="shared" si="21"/>
        <v>48366</v>
      </c>
      <c r="C381" s="37" t="str">
        <f>IFERROR(INDEX([1]BRENT_OIL_USDOLARS!$B:$B,MATCH($A381,[1]BRENT_OIL_USDOLARS!$A:$A,0)),"")</f>
        <v/>
      </c>
      <c r="D381" s="6" t="str">
        <f t="shared" si="22"/>
        <v/>
      </c>
      <c r="E381" s="2" t="e">
        <f>INDEX(Meta!B:B,MATCH($B381,Meta!A:A,0))</f>
        <v>#N/A</v>
      </c>
      <c r="F381" s="13">
        <v>0</v>
      </c>
      <c r="G381" s="2" t="str">
        <f t="shared" si="23"/>
        <v/>
      </c>
    </row>
    <row r="382" spans="1:7" x14ac:dyDescent="0.25">
      <c r="A382" s="1">
        <f t="shared" si="20"/>
        <v>48426</v>
      </c>
      <c r="B382" s="1">
        <f t="shared" si="21"/>
        <v>48396</v>
      </c>
      <c r="C382" s="37" t="str">
        <f>IFERROR(INDEX([1]BRENT_OIL_USDOLARS!$B:$B,MATCH($A382,[1]BRENT_OIL_USDOLARS!$A:$A,0)),"")</f>
        <v/>
      </c>
      <c r="D382" s="6" t="str">
        <f t="shared" si="22"/>
        <v/>
      </c>
      <c r="E382" s="2" t="e">
        <f>INDEX(Meta!B:B,MATCH($B382,Meta!A:A,0))</f>
        <v>#N/A</v>
      </c>
      <c r="F382" s="13">
        <v>0</v>
      </c>
      <c r="G382" s="2" t="str">
        <f t="shared" si="23"/>
        <v/>
      </c>
    </row>
    <row r="383" spans="1:7" x14ac:dyDescent="0.25">
      <c r="A383" s="1">
        <f t="shared" si="20"/>
        <v>48457</v>
      </c>
      <c r="B383" s="1">
        <f t="shared" si="21"/>
        <v>48427</v>
      </c>
      <c r="C383" s="37" t="str">
        <f>IFERROR(INDEX([1]BRENT_OIL_USDOLARS!$B:$B,MATCH($A383,[1]BRENT_OIL_USDOLARS!$A:$A,0)),"")</f>
        <v/>
      </c>
      <c r="D383" s="6" t="str">
        <f t="shared" si="22"/>
        <v/>
      </c>
      <c r="E383" s="2" t="e">
        <f>INDEX(Meta!B:B,MATCH($B383,Meta!A:A,0))</f>
        <v>#N/A</v>
      </c>
      <c r="F383" s="13">
        <v>0</v>
      </c>
      <c r="G383" s="2" t="str">
        <f t="shared" si="23"/>
        <v/>
      </c>
    </row>
    <row r="384" spans="1:7" x14ac:dyDescent="0.25">
      <c r="A384" s="1">
        <f t="shared" si="20"/>
        <v>48487</v>
      </c>
      <c r="B384" s="1">
        <f t="shared" si="21"/>
        <v>48458</v>
      </c>
      <c r="C384" s="37" t="str">
        <f>IFERROR(INDEX([1]BRENT_OIL_USDOLARS!$B:$B,MATCH($A384,[1]BRENT_OIL_USDOLARS!$A:$A,0)),"")</f>
        <v/>
      </c>
      <c r="D384" s="6" t="str">
        <f t="shared" si="22"/>
        <v/>
      </c>
      <c r="E384" s="2" t="e">
        <f>INDEX(Meta!B:B,MATCH($B384,Meta!A:A,0))</f>
        <v>#N/A</v>
      </c>
      <c r="F384" s="13">
        <v>0</v>
      </c>
      <c r="G384" s="2" t="str">
        <f t="shared" si="23"/>
        <v/>
      </c>
    </row>
    <row r="385" spans="1:7" x14ac:dyDescent="0.25">
      <c r="A385" s="1">
        <f t="shared" si="20"/>
        <v>48518</v>
      </c>
      <c r="B385" s="1">
        <f t="shared" si="21"/>
        <v>48488</v>
      </c>
      <c r="C385" s="37" t="str">
        <f>IFERROR(INDEX([1]BRENT_OIL_USDOLARS!$B:$B,MATCH($A385,[1]BRENT_OIL_USDOLARS!$A:$A,0)),"")</f>
        <v/>
      </c>
      <c r="D385" s="6" t="str">
        <f t="shared" si="22"/>
        <v/>
      </c>
      <c r="E385" s="2" t="e">
        <f>INDEX(Meta!B:B,MATCH($B385,Meta!A:A,0))</f>
        <v>#N/A</v>
      </c>
      <c r="F385" s="13">
        <v>0</v>
      </c>
      <c r="G385" s="2" t="str">
        <f t="shared" si="23"/>
        <v/>
      </c>
    </row>
    <row r="386" spans="1:7" x14ac:dyDescent="0.25">
      <c r="A386" s="1">
        <f t="shared" si="20"/>
        <v>48548</v>
      </c>
      <c r="B386" s="1">
        <f t="shared" si="21"/>
        <v>48519</v>
      </c>
      <c r="C386" s="37" t="str">
        <f>IFERROR(INDEX([1]BRENT_OIL_USDOLARS!$B:$B,MATCH($A386,[1]BRENT_OIL_USDOLARS!$A:$A,0)),"")</f>
        <v/>
      </c>
      <c r="D386" s="6" t="str">
        <f t="shared" si="22"/>
        <v/>
      </c>
      <c r="E386" s="2" t="e">
        <f>INDEX(Meta!B:B,MATCH($B386,Meta!A:A,0))</f>
        <v>#N/A</v>
      </c>
      <c r="F386" s="13">
        <v>0</v>
      </c>
      <c r="G386" s="2" t="str">
        <f t="shared" si="23"/>
        <v/>
      </c>
    </row>
    <row r="387" spans="1:7" x14ac:dyDescent="0.25">
      <c r="A387" s="1">
        <f t="shared" si="20"/>
        <v>48579</v>
      </c>
      <c r="B387" s="1">
        <f t="shared" si="21"/>
        <v>48549</v>
      </c>
      <c r="C387" s="37" t="str">
        <f>IFERROR(INDEX([1]BRENT_OIL_USDOLARS!$B:$B,MATCH($A387,[1]BRENT_OIL_USDOLARS!$A:$A,0)),"")</f>
        <v/>
      </c>
      <c r="D387" s="6" t="str">
        <f t="shared" si="22"/>
        <v/>
      </c>
      <c r="E387" s="2" t="e">
        <f>INDEX(Meta!B:B,MATCH($B387,Meta!A:A,0))</f>
        <v>#N/A</v>
      </c>
      <c r="F387" s="13">
        <v>0</v>
      </c>
      <c r="G387" s="2" t="str">
        <f t="shared" si="23"/>
        <v/>
      </c>
    </row>
    <row r="388" spans="1:7" x14ac:dyDescent="0.25">
      <c r="A388" s="1">
        <f t="shared" si="20"/>
        <v>48610</v>
      </c>
      <c r="B388" s="1">
        <f t="shared" si="21"/>
        <v>48580</v>
      </c>
      <c r="C388" s="37" t="str">
        <f>IFERROR(INDEX([1]BRENT_OIL_USDOLARS!$B:$B,MATCH($A388,[1]BRENT_OIL_USDOLARS!$A:$A,0)),"")</f>
        <v/>
      </c>
      <c r="D388" s="6" t="str">
        <f t="shared" si="22"/>
        <v/>
      </c>
      <c r="E388" s="2" t="e">
        <f>INDEX(Meta!B:B,MATCH($B388,Meta!A:A,0))</f>
        <v>#N/A</v>
      </c>
      <c r="F388" s="13">
        <v>0</v>
      </c>
      <c r="G388" s="2" t="str">
        <f t="shared" si="23"/>
        <v/>
      </c>
    </row>
    <row r="389" spans="1:7" x14ac:dyDescent="0.25">
      <c r="A389" s="1">
        <f t="shared" ref="A389:A399" si="24">EOMONTH(B389,0)</f>
        <v>48638</v>
      </c>
      <c r="B389" s="1">
        <f t="shared" si="21"/>
        <v>48611</v>
      </c>
      <c r="C389" s="37" t="str">
        <f>IFERROR(INDEX([1]BRENT_OIL_USDOLARS!$B:$B,MATCH($A389,[1]BRENT_OIL_USDOLARS!$A:$A,0)),"")</f>
        <v/>
      </c>
      <c r="D389" s="6" t="str">
        <f t="shared" si="22"/>
        <v/>
      </c>
      <c r="E389" s="2" t="e">
        <f>INDEX(Meta!B:B,MATCH($B389,Meta!A:A,0))</f>
        <v>#N/A</v>
      </c>
      <c r="F389" s="13">
        <v>0</v>
      </c>
      <c r="G389" s="2" t="str">
        <f t="shared" si="23"/>
        <v/>
      </c>
    </row>
    <row r="390" spans="1:7" x14ac:dyDescent="0.25">
      <c r="A390" s="1">
        <f t="shared" si="24"/>
        <v>48669</v>
      </c>
      <c r="B390" s="1">
        <f t="shared" ref="B390:B399" si="25">EDATE(B389,1)</f>
        <v>48639</v>
      </c>
      <c r="C390" s="37" t="str">
        <f>IFERROR(INDEX([1]BRENT_OIL_USDOLARS!$B:$B,MATCH($A390,[1]BRENT_OIL_USDOLARS!$A:$A,0)),"")</f>
        <v/>
      </c>
      <c r="D390" s="6" t="str">
        <f t="shared" si="22"/>
        <v/>
      </c>
      <c r="E390" s="2" t="e">
        <f>INDEX(Meta!B:B,MATCH($B390,Meta!A:A,0))</f>
        <v>#N/A</v>
      </c>
      <c r="F390" s="13">
        <v>0</v>
      </c>
      <c r="G390" s="2" t="str">
        <f t="shared" si="23"/>
        <v/>
      </c>
    </row>
    <row r="391" spans="1:7" x14ac:dyDescent="0.25">
      <c r="A391" s="1">
        <f t="shared" si="24"/>
        <v>48699</v>
      </c>
      <c r="B391" s="1">
        <f t="shared" si="25"/>
        <v>48670</v>
      </c>
      <c r="C391" s="37" t="str">
        <f>IFERROR(INDEX([1]BRENT_OIL_USDOLARS!$B:$B,MATCH($A391,[1]BRENT_OIL_USDOLARS!$A:$A,0)),"")</f>
        <v/>
      </c>
      <c r="D391" s="6" t="str">
        <f t="shared" si="22"/>
        <v/>
      </c>
      <c r="E391" s="2" t="e">
        <f>INDEX(Meta!B:B,MATCH($B391,Meta!A:A,0))</f>
        <v>#N/A</v>
      </c>
      <c r="F391" s="13">
        <v>0</v>
      </c>
      <c r="G391" s="2" t="str">
        <f t="shared" si="23"/>
        <v/>
      </c>
    </row>
    <row r="392" spans="1:7" x14ac:dyDescent="0.25">
      <c r="A392" s="1">
        <f t="shared" si="24"/>
        <v>48730</v>
      </c>
      <c r="B392" s="1">
        <f t="shared" si="25"/>
        <v>48700</v>
      </c>
      <c r="C392" s="37" t="str">
        <f>IFERROR(INDEX([1]BRENT_OIL_USDOLARS!$B:$B,MATCH($A392,[1]BRENT_OIL_USDOLARS!$A:$A,0)),"")</f>
        <v/>
      </c>
      <c r="D392" s="6" t="str">
        <f t="shared" si="22"/>
        <v/>
      </c>
      <c r="E392" s="2" t="e">
        <f>INDEX(Meta!B:B,MATCH($B392,Meta!A:A,0))</f>
        <v>#N/A</v>
      </c>
      <c r="F392" s="13">
        <v>0</v>
      </c>
      <c r="G392" s="2" t="str">
        <f t="shared" si="23"/>
        <v/>
      </c>
    </row>
    <row r="393" spans="1:7" x14ac:dyDescent="0.25">
      <c r="A393" s="1">
        <f t="shared" si="24"/>
        <v>48760</v>
      </c>
      <c r="B393" s="1">
        <f t="shared" si="25"/>
        <v>48731</v>
      </c>
      <c r="C393" s="37" t="str">
        <f>IFERROR(INDEX([1]BRENT_OIL_USDOLARS!$B:$B,MATCH($A393,[1]BRENT_OIL_USDOLARS!$A:$A,0)),"")</f>
        <v/>
      </c>
      <c r="D393" s="6" t="str">
        <f t="shared" si="22"/>
        <v/>
      </c>
      <c r="E393" s="2" t="e">
        <f>INDEX(Meta!B:B,MATCH($B393,Meta!A:A,0))</f>
        <v>#N/A</v>
      </c>
      <c r="F393" s="13">
        <v>0</v>
      </c>
      <c r="G393" s="2" t="str">
        <f t="shared" si="23"/>
        <v/>
      </c>
    </row>
    <row r="394" spans="1:7" x14ac:dyDescent="0.25">
      <c r="A394" s="1">
        <f t="shared" si="24"/>
        <v>48791</v>
      </c>
      <c r="B394" s="1">
        <f t="shared" si="25"/>
        <v>48761</v>
      </c>
      <c r="C394" s="37" t="str">
        <f>IFERROR(INDEX([1]BRENT_OIL_USDOLARS!$B:$B,MATCH($A394,[1]BRENT_OIL_USDOLARS!$A:$A,0)),"")</f>
        <v/>
      </c>
      <c r="D394" s="6" t="str">
        <f t="shared" si="22"/>
        <v/>
      </c>
      <c r="E394" s="2" t="e">
        <f>INDEX(Meta!B:B,MATCH($B394,Meta!A:A,0))</f>
        <v>#N/A</v>
      </c>
      <c r="F394" s="13">
        <v>0</v>
      </c>
      <c r="G394" s="2" t="str">
        <f t="shared" si="23"/>
        <v/>
      </c>
    </row>
    <row r="395" spans="1:7" x14ac:dyDescent="0.25">
      <c r="A395" s="1">
        <f t="shared" si="24"/>
        <v>48822</v>
      </c>
      <c r="B395" s="1">
        <f t="shared" si="25"/>
        <v>48792</v>
      </c>
      <c r="C395" s="37" t="str">
        <f>IFERROR(INDEX([1]BRENT_OIL_USDOLARS!$B:$B,MATCH($A395,[1]BRENT_OIL_USDOLARS!$A:$A,0)),"")</f>
        <v/>
      </c>
      <c r="D395" s="6" t="str">
        <f t="shared" ref="D395:D399" si="26">IFERROR(AVERAGE(C393:C395)/AVERAGE(C390:C392)*100-100,"")</f>
        <v/>
      </c>
      <c r="E395" s="2" t="e">
        <f>INDEX(Meta!B:B,MATCH($B395,Meta!A:A,0))</f>
        <v>#N/A</v>
      </c>
      <c r="F395" s="13">
        <v>0</v>
      </c>
      <c r="G395" s="2" t="str">
        <f t="shared" si="23"/>
        <v/>
      </c>
    </row>
    <row r="396" spans="1:7" x14ac:dyDescent="0.25">
      <c r="A396" s="1">
        <f t="shared" si="24"/>
        <v>48852</v>
      </c>
      <c r="B396" s="1">
        <f t="shared" si="25"/>
        <v>48823</v>
      </c>
      <c r="C396" s="37" t="str">
        <f>IFERROR(INDEX([1]BRENT_OIL_USDOLARS!$B:$B,MATCH($A396,[1]BRENT_OIL_USDOLARS!$A:$A,0)),"")</f>
        <v/>
      </c>
      <c r="D396" s="6" t="str">
        <f t="shared" si="26"/>
        <v/>
      </c>
      <c r="E396" s="2" t="e">
        <f>INDEX(Meta!B:B,MATCH($B396,Meta!A:A,0))</f>
        <v>#N/A</v>
      </c>
      <c r="F396" s="13">
        <v>0</v>
      </c>
      <c r="G396" s="2" t="str">
        <f t="shared" si="23"/>
        <v/>
      </c>
    </row>
    <row r="397" spans="1:7" x14ac:dyDescent="0.25">
      <c r="A397" s="1">
        <f t="shared" si="24"/>
        <v>48883</v>
      </c>
      <c r="B397" s="1">
        <f t="shared" si="25"/>
        <v>48853</v>
      </c>
      <c r="C397" s="37" t="str">
        <f>IFERROR(INDEX([1]BRENT_OIL_USDOLARS!$B:$B,MATCH($A397,[1]BRENT_OIL_USDOLARS!$A:$A,0)),"")</f>
        <v/>
      </c>
      <c r="D397" s="6" t="str">
        <f t="shared" si="26"/>
        <v/>
      </c>
      <c r="E397" s="2" t="e">
        <f>INDEX(Meta!B:B,MATCH($B397,Meta!A:A,0))</f>
        <v>#N/A</v>
      </c>
      <c r="F397" s="13">
        <v>0</v>
      </c>
      <c r="G397" s="2" t="str">
        <f t="shared" si="23"/>
        <v/>
      </c>
    </row>
    <row r="398" spans="1:7" x14ac:dyDescent="0.25">
      <c r="A398" s="1">
        <f t="shared" si="24"/>
        <v>48913</v>
      </c>
      <c r="B398" s="1">
        <f t="shared" si="25"/>
        <v>48884</v>
      </c>
      <c r="C398" s="37" t="str">
        <f>IFERROR(INDEX([1]BRENT_OIL_USDOLARS!$B:$B,MATCH($A398,[1]BRENT_OIL_USDOLARS!$A:$A,0)),"")</f>
        <v/>
      </c>
      <c r="D398" s="6" t="str">
        <f t="shared" si="26"/>
        <v/>
      </c>
      <c r="E398" s="2" t="e">
        <f>INDEX(Meta!B:B,MATCH($B398,Meta!A:A,0))</f>
        <v>#N/A</v>
      </c>
      <c r="F398" s="13">
        <v>0</v>
      </c>
      <c r="G398" s="2" t="str">
        <f t="shared" si="23"/>
        <v/>
      </c>
    </row>
    <row r="399" spans="1:7" x14ac:dyDescent="0.25">
      <c r="A399" s="1">
        <f t="shared" si="24"/>
        <v>48944</v>
      </c>
      <c r="B399" s="1">
        <f t="shared" si="25"/>
        <v>48914</v>
      </c>
      <c r="C399" s="37" t="str">
        <f>IFERROR(INDEX([1]BRENT_OIL_USDOLARS!$B:$B,MATCH($A399,[1]BRENT_OIL_USDOLARS!$A:$A,0)),"")</f>
        <v/>
      </c>
      <c r="D399" s="6" t="str">
        <f t="shared" si="26"/>
        <v/>
      </c>
      <c r="E399" s="2" t="e">
        <f>INDEX(Meta!B:B,MATCH($B399,Meta!A:A,0))</f>
        <v>#N/A</v>
      </c>
      <c r="F399" s="13">
        <v>0</v>
      </c>
      <c r="G399" s="2" t="str">
        <f t="shared" si="23"/>
        <v/>
      </c>
    </row>
    <row r="400" spans="1:7" x14ac:dyDescent="0.25">
      <c r="A400" s="1"/>
      <c r="B400" s="1"/>
      <c r="C400" s="2"/>
      <c r="D400" s="6"/>
      <c r="E400" s="2"/>
      <c r="F400" s="2"/>
      <c r="G400" s="2"/>
    </row>
    <row r="401" spans="1:7" x14ac:dyDescent="0.25">
      <c r="A401" s="1"/>
      <c r="B401" s="1"/>
      <c r="C401" s="2"/>
      <c r="D401" s="6"/>
      <c r="E401" s="2"/>
      <c r="F401" s="2"/>
      <c r="G401" s="2"/>
    </row>
    <row r="402" spans="1:7" x14ac:dyDescent="0.25">
      <c r="A402" s="1"/>
      <c r="B402" s="1"/>
      <c r="C402" s="2"/>
      <c r="D402" s="6"/>
      <c r="E402" s="2"/>
      <c r="F402" s="2"/>
      <c r="G402" s="2"/>
    </row>
    <row r="403" spans="1:7" x14ac:dyDescent="0.25">
      <c r="A403" s="1"/>
      <c r="B403" s="1"/>
      <c r="C403" s="2"/>
      <c r="D403" s="6"/>
      <c r="E403" s="2"/>
      <c r="F403" s="2"/>
      <c r="G403" s="2"/>
    </row>
    <row r="404" spans="1:7" x14ac:dyDescent="0.25">
      <c r="A404" s="1"/>
      <c r="B404" s="1"/>
      <c r="C404" s="2"/>
      <c r="D404" s="6"/>
      <c r="E404" s="2"/>
      <c r="F404" s="2"/>
      <c r="G404" s="2"/>
    </row>
    <row r="405" spans="1:7" x14ac:dyDescent="0.25">
      <c r="A405" s="1"/>
      <c r="B405" s="1"/>
      <c r="C405" s="2"/>
      <c r="D405" s="6"/>
      <c r="E405" s="2"/>
      <c r="F405" s="2"/>
      <c r="G405" s="2"/>
    </row>
    <row r="406" spans="1:7" x14ac:dyDescent="0.25">
      <c r="A406" s="1"/>
      <c r="B406" s="1"/>
      <c r="C406" s="2"/>
      <c r="D406" s="6"/>
      <c r="E406" s="2"/>
      <c r="F406" s="2"/>
      <c r="G406" s="2"/>
    </row>
    <row r="407" spans="1:7" x14ac:dyDescent="0.25">
      <c r="A407" s="1"/>
      <c r="B407" s="1"/>
      <c r="C407" s="2"/>
      <c r="D407" s="6"/>
      <c r="E407" s="2"/>
      <c r="F407" s="2"/>
      <c r="G407" s="2"/>
    </row>
    <row r="408" spans="1:7" x14ac:dyDescent="0.25">
      <c r="A408" s="1"/>
      <c r="B408" s="1"/>
      <c r="C408" s="2"/>
      <c r="D408" s="6"/>
      <c r="E408" s="2"/>
      <c r="F408" s="2"/>
      <c r="G408" s="2"/>
    </row>
    <row r="409" spans="1:7" x14ac:dyDescent="0.25">
      <c r="A409" s="1"/>
      <c r="B409" s="1"/>
      <c r="C409" s="2"/>
      <c r="D409" s="6"/>
      <c r="E409" s="2"/>
      <c r="F409" s="2"/>
      <c r="G409" s="2"/>
    </row>
    <row r="410" spans="1:7" x14ac:dyDescent="0.25">
      <c r="A410" s="1"/>
      <c r="B410" s="1"/>
      <c r="C410" s="2"/>
      <c r="D410" s="6"/>
      <c r="E410" s="2"/>
      <c r="F410" s="2"/>
      <c r="G410" s="2"/>
    </row>
    <row r="411" spans="1:7" x14ac:dyDescent="0.25">
      <c r="A411" s="1"/>
      <c r="B411" s="1"/>
      <c r="C411" s="2"/>
      <c r="D411" s="6"/>
      <c r="E411" s="2"/>
      <c r="F411" s="2"/>
      <c r="G411" s="2"/>
    </row>
    <row r="412" spans="1:7" x14ac:dyDescent="0.25">
      <c r="A412" s="1"/>
      <c r="B412" s="1"/>
      <c r="C412" s="2"/>
      <c r="D412" s="6"/>
      <c r="E412" s="2"/>
      <c r="F412" s="2"/>
      <c r="G412" s="2"/>
    </row>
    <row r="413" spans="1:7" x14ac:dyDescent="0.25">
      <c r="A413" s="1"/>
      <c r="B413" s="1"/>
      <c r="C413" s="2"/>
      <c r="D413" s="6"/>
      <c r="E413" s="2"/>
      <c r="F413" s="2"/>
      <c r="G413" s="2"/>
    </row>
    <row r="414" spans="1:7" x14ac:dyDescent="0.25">
      <c r="A414" s="1"/>
      <c r="B414" s="1"/>
      <c r="C414" s="2"/>
      <c r="D414" s="6"/>
      <c r="E414" s="2"/>
      <c r="F414" s="2"/>
      <c r="G414" s="2"/>
    </row>
    <row r="415" spans="1:7" x14ac:dyDescent="0.25">
      <c r="A415" s="1"/>
      <c r="B415" s="1"/>
      <c r="C415" s="2"/>
      <c r="D415" s="6"/>
      <c r="E415" s="2"/>
      <c r="F415" s="2"/>
      <c r="G415" s="2"/>
    </row>
    <row r="416" spans="1:7" x14ac:dyDescent="0.25">
      <c r="A416" s="1"/>
      <c r="B416" s="1"/>
      <c r="C416" s="2"/>
      <c r="D416" s="6"/>
      <c r="E416" s="2"/>
      <c r="F416" s="2"/>
      <c r="G416" s="2"/>
    </row>
    <row r="417" spans="1:7" x14ac:dyDescent="0.25">
      <c r="A417" s="1"/>
      <c r="B417" s="1"/>
      <c r="C417" s="2"/>
      <c r="D417" s="6"/>
      <c r="E417" s="2"/>
      <c r="F417" s="2"/>
      <c r="G417" s="2"/>
    </row>
    <row r="418" spans="1:7" x14ac:dyDescent="0.25">
      <c r="A418" s="1"/>
      <c r="B418" s="1"/>
      <c r="C418" s="2"/>
      <c r="D418" s="6"/>
      <c r="E418" s="2"/>
      <c r="F418" s="2"/>
      <c r="G418" s="2"/>
    </row>
    <row r="419" spans="1:7" x14ac:dyDescent="0.25">
      <c r="A419" s="1"/>
      <c r="B419" s="1"/>
      <c r="C419" s="2"/>
      <c r="D419" s="6"/>
      <c r="E419" s="2"/>
      <c r="F419" s="2"/>
      <c r="G419" s="2"/>
    </row>
    <row r="420" spans="1:7" x14ac:dyDescent="0.25">
      <c r="A420" s="1"/>
      <c r="B420" s="1"/>
      <c r="C420" s="2"/>
      <c r="D420" s="6"/>
      <c r="E420" s="2"/>
      <c r="F420" s="2"/>
      <c r="G420" s="2"/>
    </row>
    <row r="421" spans="1:7" x14ac:dyDescent="0.25">
      <c r="A421" s="1"/>
      <c r="B421" s="1"/>
      <c r="C421" s="2"/>
      <c r="D421" s="6"/>
      <c r="E421" s="2"/>
      <c r="F421" s="2"/>
      <c r="G421" s="2"/>
    </row>
    <row r="422" spans="1:7" x14ac:dyDescent="0.25">
      <c r="A422" s="1"/>
      <c r="B422" s="1"/>
      <c r="C422" s="2"/>
      <c r="D422" s="6"/>
      <c r="E422" s="2"/>
      <c r="F422" s="2"/>
      <c r="G422" s="2"/>
    </row>
    <row r="423" spans="1:7" x14ac:dyDescent="0.25">
      <c r="A423" s="1"/>
      <c r="B423" s="1"/>
      <c r="C423" s="2"/>
      <c r="D423" s="6"/>
      <c r="E423" s="2"/>
      <c r="F423" s="2"/>
      <c r="G423" s="2"/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FBC9-CC2B-4E71-86DB-7FAD3D0C637A}">
  <dimension ref="A1:L967"/>
  <sheetViews>
    <sheetView showGridLines="0" workbookViewId="0">
      <pane xSplit="3" ySplit="3" topLeftCell="D857" activePane="bottomRight" state="frozen"/>
      <selection pane="topRight" activeCell="D1" sqref="D1"/>
      <selection pane="bottomLeft" activeCell="A4" sqref="A4"/>
      <selection pane="bottomRight" activeCell="D872" sqref="D872"/>
    </sheetView>
  </sheetViews>
  <sheetFormatPr defaultRowHeight="15" x14ac:dyDescent="0.25"/>
  <cols>
    <col min="1" max="5" width="11.42578125" customWidth="1"/>
    <col min="6" max="6" width="15.5703125" customWidth="1"/>
    <col min="7" max="7" width="17.85546875" bestFit="1" customWidth="1"/>
    <col min="8" max="8" width="12.28515625" bestFit="1" customWidth="1"/>
    <col min="11" max="11" width="10.140625" bestFit="1" customWidth="1"/>
  </cols>
  <sheetData>
    <row r="1" spans="1:12" x14ac:dyDescent="0.25">
      <c r="A1" s="89" t="str">
        <f>HYPERLINK("#'"&amp;"INSTRUÇÕES"&amp;"'!A1","Retornar")</f>
        <v>Retornar</v>
      </c>
    </row>
    <row r="2" spans="1:12" x14ac:dyDescent="0.25">
      <c r="D2" s="121" t="s">
        <v>123</v>
      </c>
      <c r="E2" s="121"/>
      <c r="F2" s="121"/>
      <c r="G2" s="121"/>
      <c r="H2" s="121"/>
      <c r="I2" s="121"/>
      <c r="J2" s="121"/>
      <c r="K2" s="121"/>
      <c r="L2" s="121"/>
    </row>
    <row r="3" spans="1:12" ht="26.25" x14ac:dyDescent="0.25">
      <c r="A3" s="10" t="s">
        <v>13</v>
      </c>
      <c r="B3" s="41" t="s">
        <v>14</v>
      </c>
      <c r="C3" s="10" t="s">
        <v>15</v>
      </c>
      <c r="D3" s="36" t="s">
        <v>16</v>
      </c>
      <c r="E3" s="10" t="s">
        <v>17</v>
      </c>
      <c r="F3" s="10" t="s">
        <v>18</v>
      </c>
      <c r="G3" s="10" t="s">
        <v>19</v>
      </c>
      <c r="H3" s="49" t="s">
        <v>62</v>
      </c>
      <c r="I3" s="49" t="s">
        <v>168</v>
      </c>
      <c r="J3" s="49" t="s">
        <v>169</v>
      </c>
      <c r="K3" s="10" t="s">
        <v>15</v>
      </c>
      <c r="L3" s="41" t="s">
        <v>122</v>
      </c>
    </row>
    <row r="4" spans="1:12" x14ac:dyDescent="0.25">
      <c r="A4">
        <f>[1]ONI!A2</f>
        <v>1950</v>
      </c>
      <c r="B4" s="11" t="str">
        <f>[1]ONI!B2</f>
        <v>Jan</v>
      </c>
      <c r="C4" s="1">
        <f>[1]ONI!C2</f>
        <v>18264</v>
      </c>
      <c r="D4" s="37">
        <f>[1]ONI!D2</f>
        <v>-1.62</v>
      </c>
      <c r="H4" s="50"/>
      <c r="I4" s="50"/>
      <c r="J4" s="50"/>
      <c r="K4" s="1">
        <v>18264</v>
      </c>
      <c r="L4" s="51" t="b">
        <f t="shared" ref="L4:L67" si="0">K4=C4</f>
        <v>1</v>
      </c>
    </row>
    <row r="5" spans="1:12" x14ac:dyDescent="0.25">
      <c r="A5">
        <f>[1]ONI!A3</f>
        <v>1950</v>
      </c>
      <c r="B5" s="11" t="str">
        <f>[1]ONI!B3</f>
        <v>Feb</v>
      </c>
      <c r="C5" s="1">
        <f>[1]ONI!C3</f>
        <v>18295</v>
      </c>
      <c r="D5" s="37">
        <f>[1]ONI!D3</f>
        <v>-1.32</v>
      </c>
      <c r="E5" s="2">
        <f>AVERAGE(D4:D6)</f>
        <v>-1.3366666666666669</v>
      </c>
      <c r="F5" s="11" t="str">
        <f>[1]ONI!F3</f>
        <v>JFM</v>
      </c>
      <c r="G5" t="str">
        <f>[1]ONI!G3</f>
        <v>Cool Phase/La Nina</v>
      </c>
      <c r="H5" s="38">
        <f>(10*E5)^2</f>
        <v>178.66777777777784</v>
      </c>
      <c r="I5" s="38"/>
      <c r="J5" s="38"/>
      <c r="K5" s="1">
        <f>EDATE(K4,1)</f>
        <v>18295</v>
      </c>
      <c r="L5" s="51" t="b">
        <f t="shared" si="0"/>
        <v>1</v>
      </c>
    </row>
    <row r="6" spans="1:12" x14ac:dyDescent="0.25">
      <c r="A6">
        <f>[1]ONI!A4</f>
        <v>1950</v>
      </c>
      <c r="B6" s="11" t="str">
        <f>[1]ONI!B4</f>
        <v>Mar</v>
      </c>
      <c r="C6" s="1">
        <f>[1]ONI!C4</f>
        <v>18323</v>
      </c>
      <c r="D6" s="37">
        <f>[1]ONI!D4</f>
        <v>-1.07</v>
      </c>
      <c r="E6" s="2">
        <f>AVERAGE(D5:D7)</f>
        <v>-1.1666666666666667</v>
      </c>
      <c r="F6" s="11" t="str">
        <f>[1]ONI!F4</f>
        <v>FMA</v>
      </c>
      <c r="G6" t="str">
        <f>[1]ONI!G4</f>
        <v>Cool Phase/La Nina</v>
      </c>
      <c r="H6" s="38">
        <f t="shared" ref="H6:H69" si="1">(10*E6)^2</f>
        <v>136.11111111111114</v>
      </c>
      <c r="I6" s="38"/>
      <c r="J6" s="38"/>
      <c r="K6" s="1">
        <f t="shared" ref="K6:K69" si="2">EDATE(K5,1)</f>
        <v>18323</v>
      </c>
      <c r="L6" s="51" t="b">
        <f t="shared" si="0"/>
        <v>1</v>
      </c>
    </row>
    <row r="7" spans="1:12" x14ac:dyDescent="0.25">
      <c r="A7">
        <f>[1]ONI!A5</f>
        <v>1950</v>
      </c>
      <c r="B7" s="11" t="str">
        <f>[1]ONI!B5</f>
        <v>Apr</v>
      </c>
      <c r="C7" s="1">
        <f>[1]ONI!C5</f>
        <v>18354</v>
      </c>
      <c r="D7" s="37">
        <f>[1]ONI!D5</f>
        <v>-1.1100000000000001</v>
      </c>
      <c r="E7" s="2">
        <f>AVERAGE(D6:D8)</f>
        <v>-1.1833333333333333</v>
      </c>
      <c r="F7" s="11" t="str">
        <f>[1]ONI!F5</f>
        <v>MAM</v>
      </c>
      <c r="G7" t="str">
        <f>[1]ONI!G5</f>
        <v>Cool Phase/La Nina</v>
      </c>
      <c r="H7" s="38">
        <f t="shared" si="1"/>
        <v>140.0277777777778</v>
      </c>
      <c r="I7" s="38"/>
      <c r="J7" s="38"/>
      <c r="K7" s="1">
        <f t="shared" si="2"/>
        <v>18354</v>
      </c>
      <c r="L7" s="51" t="b">
        <f t="shared" si="0"/>
        <v>1</v>
      </c>
    </row>
    <row r="8" spans="1:12" x14ac:dyDescent="0.25">
      <c r="A8">
        <f>[1]ONI!A6</f>
        <v>1950</v>
      </c>
      <c r="B8" s="11" t="str">
        <f>[1]ONI!B6</f>
        <v>May</v>
      </c>
      <c r="C8" s="1">
        <f>[1]ONI!C6</f>
        <v>18384</v>
      </c>
      <c r="D8" s="37">
        <f>[1]ONI!D6</f>
        <v>-1.37</v>
      </c>
      <c r="E8" s="2">
        <f>AVERAGE(D7:D9)</f>
        <v>-1.0733333333333335</v>
      </c>
      <c r="F8" s="11" t="str">
        <f>[1]ONI!F6</f>
        <v>AMJ</v>
      </c>
      <c r="G8" t="str">
        <f>[1]ONI!G6</f>
        <v>Cool Phase/La Nina</v>
      </c>
      <c r="H8" s="38">
        <f t="shared" si="1"/>
        <v>115.20444444444446</v>
      </c>
      <c r="I8" s="38">
        <f>IF(E8&gt;0,H8,0)</f>
        <v>0</v>
      </c>
      <c r="J8" s="38">
        <f>IF(E8&lt;0,H8,0)</f>
        <v>115.20444444444446</v>
      </c>
      <c r="K8" s="1">
        <f t="shared" si="2"/>
        <v>18384</v>
      </c>
      <c r="L8" s="51" t="b">
        <f t="shared" si="0"/>
        <v>1</v>
      </c>
    </row>
    <row r="9" spans="1:12" x14ac:dyDescent="0.25">
      <c r="A9">
        <f>[1]ONI!A7</f>
        <v>1950</v>
      </c>
      <c r="B9" s="11" t="str">
        <f>[1]ONI!B7</f>
        <v>Jun</v>
      </c>
      <c r="C9" s="1">
        <f>[1]ONI!C7</f>
        <v>18415</v>
      </c>
      <c r="D9" s="37">
        <f>[1]ONI!D7</f>
        <v>-0.74</v>
      </c>
      <c r="E9" s="2">
        <f t="shared" ref="E9:E72" si="3">AVERAGE(D8:D10)</f>
        <v>-0.85000000000000009</v>
      </c>
      <c r="F9" s="11" t="str">
        <f>[1]ONI!F7</f>
        <v>MJJ</v>
      </c>
      <c r="G9" t="str">
        <f>[1]ONI!G7</f>
        <v>Cool Phase/La Nina</v>
      </c>
      <c r="H9" s="38">
        <f t="shared" si="1"/>
        <v>72.25</v>
      </c>
      <c r="I9" s="38">
        <f t="shared" ref="I9:I72" si="4">IF(E9&gt;0,H9,0)</f>
        <v>0</v>
      </c>
      <c r="J9" s="38">
        <f t="shared" ref="J9:J72" si="5">IF(E9&lt;0,H9,0)</f>
        <v>72.25</v>
      </c>
      <c r="K9" s="1">
        <f t="shared" si="2"/>
        <v>18415</v>
      </c>
      <c r="L9" s="51" t="b">
        <f t="shared" si="0"/>
        <v>1</v>
      </c>
    </row>
    <row r="10" spans="1:12" x14ac:dyDescent="0.25">
      <c r="A10">
        <f>[1]ONI!A8</f>
        <v>1950</v>
      </c>
      <c r="B10" s="11" t="str">
        <f>[1]ONI!B8</f>
        <v>Jul</v>
      </c>
      <c r="C10" s="1">
        <f>[1]ONI!C8</f>
        <v>18445</v>
      </c>
      <c r="D10" s="37">
        <f>[1]ONI!D8</f>
        <v>-0.44</v>
      </c>
      <c r="E10" s="2">
        <f t="shared" si="3"/>
        <v>-0.53333333333333333</v>
      </c>
      <c r="F10" s="11" t="str">
        <f>[1]ONI!F8</f>
        <v>JJA</v>
      </c>
      <c r="G10" t="str">
        <f>[1]ONI!G8</f>
        <v>Cool Phase/La Nina</v>
      </c>
      <c r="H10" s="38">
        <f t="shared" si="1"/>
        <v>28.444444444444443</v>
      </c>
      <c r="I10" s="38">
        <f t="shared" si="4"/>
        <v>0</v>
      </c>
      <c r="J10" s="38">
        <f t="shared" si="5"/>
        <v>28.444444444444443</v>
      </c>
      <c r="K10" s="1">
        <f t="shared" si="2"/>
        <v>18445</v>
      </c>
      <c r="L10" s="51" t="b">
        <f t="shared" si="0"/>
        <v>1</v>
      </c>
    </row>
    <row r="11" spans="1:12" x14ac:dyDescent="0.25">
      <c r="A11">
        <f>[1]ONI!A9</f>
        <v>1950</v>
      </c>
      <c r="B11" s="11" t="str">
        <f>[1]ONI!B9</f>
        <v>Aug</v>
      </c>
      <c r="C11" s="1">
        <f>[1]ONI!C9</f>
        <v>18476</v>
      </c>
      <c r="D11" s="37">
        <f>[1]ONI!D9</f>
        <v>-0.42</v>
      </c>
      <c r="E11" s="2">
        <f t="shared" si="3"/>
        <v>-0.42333333333333334</v>
      </c>
      <c r="F11" s="11" t="str">
        <f>[1]ONI!F9</f>
        <v>JAS</v>
      </c>
      <c r="G11" t="str">
        <f>[1]ONI!G9</f>
        <v>Neutral Phase</v>
      </c>
      <c r="H11" s="38">
        <f t="shared" si="1"/>
        <v>17.921111111111113</v>
      </c>
      <c r="I11" s="38">
        <f t="shared" si="4"/>
        <v>0</v>
      </c>
      <c r="J11" s="38">
        <f t="shared" si="5"/>
        <v>17.921111111111113</v>
      </c>
      <c r="K11" s="1">
        <f t="shared" si="2"/>
        <v>18476</v>
      </c>
      <c r="L11" s="51" t="b">
        <f t="shared" si="0"/>
        <v>1</v>
      </c>
    </row>
    <row r="12" spans="1:12" x14ac:dyDescent="0.25">
      <c r="A12">
        <f>[1]ONI!A10</f>
        <v>1950</v>
      </c>
      <c r="B12" s="11" t="str">
        <f>[1]ONI!B10</f>
        <v>Sep</v>
      </c>
      <c r="C12" s="1">
        <f>[1]ONI!C10</f>
        <v>18507</v>
      </c>
      <c r="D12" s="37">
        <f>[1]ONI!D10</f>
        <v>-0.41</v>
      </c>
      <c r="E12" s="2">
        <f t="shared" si="3"/>
        <v>-0.3833333333333333</v>
      </c>
      <c r="F12" s="11" t="str">
        <f>[1]ONI!F10</f>
        <v>ASO</v>
      </c>
      <c r="G12" t="str">
        <f>[1]ONI!G10</f>
        <v>Neutral Phase</v>
      </c>
      <c r="H12" s="38">
        <f t="shared" si="1"/>
        <v>14.694444444444443</v>
      </c>
      <c r="I12" s="38">
        <f t="shared" si="4"/>
        <v>0</v>
      </c>
      <c r="J12" s="38">
        <f t="shared" si="5"/>
        <v>14.694444444444443</v>
      </c>
      <c r="K12" s="1">
        <f t="shared" si="2"/>
        <v>18507</v>
      </c>
      <c r="L12" s="51" t="b">
        <f t="shared" si="0"/>
        <v>1</v>
      </c>
    </row>
    <row r="13" spans="1:12" x14ac:dyDescent="0.25">
      <c r="A13">
        <f>[1]ONI!A11</f>
        <v>1950</v>
      </c>
      <c r="B13" s="11" t="str">
        <f>[1]ONI!B11</f>
        <v>Oct</v>
      </c>
      <c r="C13" s="1">
        <f>[1]ONI!C11</f>
        <v>18537</v>
      </c>
      <c r="D13" s="37">
        <f>[1]ONI!D11</f>
        <v>-0.32</v>
      </c>
      <c r="E13" s="2">
        <f t="shared" si="3"/>
        <v>-0.44333333333333336</v>
      </c>
      <c r="F13" s="11" t="str">
        <f>[1]ONI!F11</f>
        <v>SON</v>
      </c>
      <c r="G13" t="str">
        <f>[1]ONI!G11</f>
        <v>Neutral Phase</v>
      </c>
      <c r="H13" s="38">
        <f t="shared" si="1"/>
        <v>19.654444444444447</v>
      </c>
      <c r="I13" s="38">
        <f t="shared" si="4"/>
        <v>0</v>
      </c>
      <c r="J13" s="38">
        <f t="shared" si="5"/>
        <v>19.654444444444447</v>
      </c>
      <c r="K13" s="1">
        <f t="shared" si="2"/>
        <v>18537</v>
      </c>
      <c r="L13" s="51" t="b">
        <f t="shared" si="0"/>
        <v>1</v>
      </c>
    </row>
    <row r="14" spans="1:12" x14ac:dyDescent="0.25">
      <c r="A14">
        <f>[1]ONI!A12</f>
        <v>1950</v>
      </c>
      <c r="B14" s="11" t="str">
        <f>[1]ONI!B12</f>
        <v>Nov</v>
      </c>
      <c r="C14" s="1">
        <f>[1]ONI!C12</f>
        <v>18568</v>
      </c>
      <c r="D14" s="37">
        <f>[1]ONI!D12</f>
        <v>-0.6</v>
      </c>
      <c r="E14" s="2">
        <f t="shared" si="3"/>
        <v>-0.6</v>
      </c>
      <c r="F14" s="11" t="str">
        <f>[1]ONI!F12</f>
        <v>OND</v>
      </c>
      <c r="G14" t="str">
        <f>[1]ONI!G12</f>
        <v>Cool Phase/La Nina</v>
      </c>
      <c r="H14" s="38">
        <f t="shared" si="1"/>
        <v>36</v>
      </c>
      <c r="I14" s="38">
        <f t="shared" si="4"/>
        <v>0</v>
      </c>
      <c r="J14" s="38">
        <f t="shared" si="5"/>
        <v>36</v>
      </c>
      <c r="K14" s="1">
        <f t="shared" si="2"/>
        <v>18568</v>
      </c>
      <c r="L14" s="51" t="b">
        <f t="shared" si="0"/>
        <v>1</v>
      </c>
    </row>
    <row r="15" spans="1:12" x14ac:dyDescent="0.25">
      <c r="A15">
        <f>[1]ONI!A13</f>
        <v>1950</v>
      </c>
      <c r="B15" s="11" t="str">
        <f>[1]ONI!B13</f>
        <v>Dec</v>
      </c>
      <c r="C15" s="1">
        <f>[1]ONI!C13</f>
        <v>18598</v>
      </c>
      <c r="D15" s="37">
        <f>[1]ONI!D13</f>
        <v>-0.88</v>
      </c>
      <c r="E15" s="2">
        <f t="shared" si="3"/>
        <v>-0.79999999999999993</v>
      </c>
      <c r="F15" s="11" t="str">
        <f>[1]ONI!F13</f>
        <v>NDJ</v>
      </c>
      <c r="G15" t="str">
        <f>[1]ONI!G13</f>
        <v>Cool Phase/La Nina</v>
      </c>
      <c r="H15" s="38">
        <f t="shared" si="1"/>
        <v>63.999999999999986</v>
      </c>
      <c r="I15" s="38">
        <f t="shared" si="4"/>
        <v>0</v>
      </c>
      <c r="J15" s="38">
        <f t="shared" si="5"/>
        <v>63.999999999999986</v>
      </c>
      <c r="K15" s="1">
        <f t="shared" si="2"/>
        <v>18598</v>
      </c>
      <c r="L15" s="51" t="b">
        <f t="shared" si="0"/>
        <v>1</v>
      </c>
    </row>
    <row r="16" spans="1:12" x14ac:dyDescent="0.25">
      <c r="A16">
        <f>[1]ONI!A14</f>
        <v>1951</v>
      </c>
      <c r="B16" s="11" t="str">
        <f>[1]ONI!B14</f>
        <v>Jan</v>
      </c>
      <c r="C16" s="1">
        <f>[1]ONI!C14</f>
        <v>18629</v>
      </c>
      <c r="D16" s="37">
        <f>[1]ONI!D14</f>
        <v>-0.92</v>
      </c>
      <c r="E16" s="2">
        <f t="shared" si="3"/>
        <v>-0.82</v>
      </c>
      <c r="F16" s="11" t="str">
        <f>[1]ONI!F14</f>
        <v>DJF</v>
      </c>
      <c r="G16" t="str">
        <f>[1]ONI!G14</f>
        <v>Cool Phase/La Nina</v>
      </c>
      <c r="H16" s="38">
        <f t="shared" si="1"/>
        <v>67.239999999999995</v>
      </c>
      <c r="I16" s="38">
        <f t="shared" si="4"/>
        <v>0</v>
      </c>
      <c r="J16" s="38">
        <f t="shared" si="5"/>
        <v>67.239999999999995</v>
      </c>
      <c r="K16" s="1">
        <f t="shared" si="2"/>
        <v>18629</v>
      </c>
      <c r="L16" s="51" t="b">
        <f t="shared" si="0"/>
        <v>1</v>
      </c>
    </row>
    <row r="17" spans="1:12" x14ac:dyDescent="0.25">
      <c r="A17">
        <f>[1]ONI!A15</f>
        <v>1951</v>
      </c>
      <c r="B17" s="11" t="str">
        <f>[1]ONI!B15</f>
        <v>Feb</v>
      </c>
      <c r="C17" s="1">
        <f>[1]ONI!C15</f>
        <v>18660</v>
      </c>
      <c r="D17" s="37">
        <f>[1]ONI!D15</f>
        <v>-0.66</v>
      </c>
      <c r="E17" s="2">
        <f t="shared" si="3"/>
        <v>-0.54</v>
      </c>
      <c r="F17" s="11" t="str">
        <f>[1]ONI!F15</f>
        <v>JFM</v>
      </c>
      <c r="G17" t="str">
        <f>[1]ONI!G15</f>
        <v>Cool Phase/La Nina</v>
      </c>
      <c r="H17" s="38">
        <f t="shared" si="1"/>
        <v>29.160000000000004</v>
      </c>
      <c r="I17" s="38">
        <f t="shared" si="4"/>
        <v>0</v>
      </c>
      <c r="J17" s="38">
        <f t="shared" si="5"/>
        <v>29.160000000000004</v>
      </c>
      <c r="K17" s="1">
        <f t="shared" si="2"/>
        <v>18660</v>
      </c>
      <c r="L17" s="51" t="b">
        <f t="shared" si="0"/>
        <v>1</v>
      </c>
    </row>
    <row r="18" spans="1:12" x14ac:dyDescent="0.25">
      <c r="A18">
        <f>[1]ONI!A16</f>
        <v>1951</v>
      </c>
      <c r="B18" s="11" t="str">
        <f>[1]ONI!B16</f>
        <v>Mar</v>
      </c>
      <c r="C18" s="1">
        <f>[1]ONI!C16</f>
        <v>18688</v>
      </c>
      <c r="D18" s="37">
        <f>[1]ONI!D16</f>
        <v>-0.04</v>
      </c>
      <c r="E18" s="2">
        <f t="shared" si="3"/>
        <v>-0.16666666666666666</v>
      </c>
      <c r="F18" s="11" t="str">
        <f>[1]ONI!F16</f>
        <v>FMA</v>
      </c>
      <c r="G18" t="str">
        <f>[1]ONI!G16</f>
        <v>Neutral Phase</v>
      </c>
      <c r="H18" s="38">
        <f t="shared" si="1"/>
        <v>2.7777777777777772</v>
      </c>
      <c r="I18" s="38">
        <f t="shared" si="4"/>
        <v>0</v>
      </c>
      <c r="J18" s="38">
        <f t="shared" si="5"/>
        <v>2.7777777777777772</v>
      </c>
      <c r="K18" s="1">
        <f t="shared" si="2"/>
        <v>18688</v>
      </c>
      <c r="L18" s="51" t="b">
        <f t="shared" si="0"/>
        <v>1</v>
      </c>
    </row>
    <row r="19" spans="1:12" x14ac:dyDescent="0.25">
      <c r="A19">
        <f>[1]ONI!A17</f>
        <v>1951</v>
      </c>
      <c r="B19" s="11" t="str">
        <f>[1]ONI!B17</f>
        <v>Apr</v>
      </c>
      <c r="C19" s="1">
        <f>[1]ONI!C17</f>
        <v>18719</v>
      </c>
      <c r="D19" s="37">
        <f>[1]ONI!D17</f>
        <v>0.2</v>
      </c>
      <c r="E19" s="2">
        <f t="shared" si="3"/>
        <v>0.17666666666666667</v>
      </c>
      <c r="F19" s="11" t="str">
        <f>[1]ONI!F17</f>
        <v>MAM</v>
      </c>
      <c r="G19" t="str">
        <f>[1]ONI!G17</f>
        <v>Neutral Phase</v>
      </c>
      <c r="H19" s="38">
        <f t="shared" si="1"/>
        <v>3.1211111111111109</v>
      </c>
      <c r="I19" s="38">
        <f t="shared" si="4"/>
        <v>3.1211111111111109</v>
      </c>
      <c r="J19" s="38">
        <f t="shared" si="5"/>
        <v>0</v>
      </c>
      <c r="K19" s="1">
        <f t="shared" si="2"/>
        <v>18719</v>
      </c>
      <c r="L19" s="51" t="b">
        <f t="shared" si="0"/>
        <v>1</v>
      </c>
    </row>
    <row r="20" spans="1:12" x14ac:dyDescent="0.25">
      <c r="A20">
        <f>[1]ONI!A18</f>
        <v>1951</v>
      </c>
      <c r="B20" s="11" t="str">
        <f>[1]ONI!B18</f>
        <v>May</v>
      </c>
      <c r="C20" s="1">
        <f>[1]ONI!C18</f>
        <v>18749</v>
      </c>
      <c r="D20" s="37">
        <f>[1]ONI!D18</f>
        <v>0.37</v>
      </c>
      <c r="E20" s="2">
        <f t="shared" si="3"/>
        <v>0.36333333333333334</v>
      </c>
      <c r="F20" s="11" t="str">
        <f>[1]ONI!F18</f>
        <v>AMJ</v>
      </c>
      <c r="G20" t="str">
        <f>[1]ONI!G18</f>
        <v>Neutral Phase</v>
      </c>
      <c r="H20" s="38">
        <f t="shared" si="1"/>
        <v>13.201111111111111</v>
      </c>
      <c r="I20" s="38">
        <f t="shared" si="4"/>
        <v>13.201111111111111</v>
      </c>
      <c r="J20" s="38">
        <f t="shared" si="5"/>
        <v>0</v>
      </c>
      <c r="K20" s="1">
        <f t="shared" si="2"/>
        <v>18749</v>
      </c>
      <c r="L20" s="51" t="b">
        <f t="shared" si="0"/>
        <v>1</v>
      </c>
    </row>
    <row r="21" spans="1:12" x14ac:dyDescent="0.25">
      <c r="A21">
        <f>[1]ONI!A19</f>
        <v>1951</v>
      </c>
      <c r="B21" s="11" t="str">
        <f>[1]ONI!B19</f>
        <v>Jun</v>
      </c>
      <c r="C21" s="1">
        <f>[1]ONI!C19</f>
        <v>18780</v>
      </c>
      <c r="D21" s="37">
        <f>[1]ONI!D19</f>
        <v>0.52</v>
      </c>
      <c r="E21" s="2">
        <f t="shared" si="3"/>
        <v>0.58666666666666667</v>
      </c>
      <c r="F21" s="11" t="str">
        <f>[1]ONI!F19</f>
        <v>MJJ</v>
      </c>
      <c r="G21" t="str">
        <f>[1]ONI!G19</f>
        <v>Warm Phase/El Nino</v>
      </c>
      <c r="H21" s="38">
        <f t="shared" si="1"/>
        <v>34.417777777777786</v>
      </c>
      <c r="I21" s="38">
        <f t="shared" si="4"/>
        <v>34.417777777777786</v>
      </c>
      <c r="J21" s="38">
        <f t="shared" si="5"/>
        <v>0</v>
      </c>
      <c r="K21" s="1">
        <f t="shared" si="2"/>
        <v>18780</v>
      </c>
      <c r="L21" s="51" t="b">
        <f t="shared" si="0"/>
        <v>1</v>
      </c>
    </row>
    <row r="22" spans="1:12" x14ac:dyDescent="0.25">
      <c r="A22">
        <f>[1]ONI!A20</f>
        <v>1951</v>
      </c>
      <c r="B22" s="11" t="str">
        <f>[1]ONI!B20</f>
        <v>Jul</v>
      </c>
      <c r="C22" s="1">
        <f>[1]ONI!C20</f>
        <v>18810</v>
      </c>
      <c r="D22" s="37">
        <f>[1]ONI!D20</f>
        <v>0.87</v>
      </c>
      <c r="E22" s="2">
        <f t="shared" si="3"/>
        <v>0.70000000000000007</v>
      </c>
      <c r="F22" s="11" t="str">
        <f>[1]ONI!F20</f>
        <v>JJA</v>
      </c>
      <c r="G22" t="str">
        <f>[1]ONI!G20</f>
        <v>Warm Phase/El Nino</v>
      </c>
      <c r="H22" s="38">
        <f t="shared" si="1"/>
        <v>49.000000000000014</v>
      </c>
      <c r="I22" s="38">
        <f t="shared" si="4"/>
        <v>49.000000000000014</v>
      </c>
      <c r="J22" s="38">
        <f t="shared" si="5"/>
        <v>0</v>
      </c>
      <c r="K22" s="1">
        <f t="shared" si="2"/>
        <v>18810</v>
      </c>
      <c r="L22" s="51" t="b">
        <f t="shared" si="0"/>
        <v>1</v>
      </c>
    </row>
    <row r="23" spans="1:12" x14ac:dyDescent="0.25">
      <c r="A23">
        <f>[1]ONI!A21</f>
        <v>1951</v>
      </c>
      <c r="B23" s="11" t="str">
        <f>[1]ONI!B21</f>
        <v>Aug</v>
      </c>
      <c r="C23" s="1">
        <f>[1]ONI!C21</f>
        <v>18841</v>
      </c>
      <c r="D23" s="37">
        <f>[1]ONI!D21</f>
        <v>0.71</v>
      </c>
      <c r="E23" s="2">
        <f t="shared" si="3"/>
        <v>0.88666666666666671</v>
      </c>
      <c r="F23" s="11" t="str">
        <f>[1]ONI!F21</f>
        <v>JAS</v>
      </c>
      <c r="G23" t="str">
        <f>[1]ONI!G21</f>
        <v>Warm Phase/El Nino</v>
      </c>
      <c r="H23" s="38">
        <f t="shared" si="1"/>
        <v>78.617777777777789</v>
      </c>
      <c r="I23" s="38">
        <f t="shared" si="4"/>
        <v>78.617777777777789</v>
      </c>
      <c r="J23" s="38">
        <f t="shared" si="5"/>
        <v>0</v>
      </c>
      <c r="K23" s="1">
        <f t="shared" si="2"/>
        <v>18841</v>
      </c>
      <c r="L23" s="51" t="b">
        <f t="shared" si="0"/>
        <v>1</v>
      </c>
    </row>
    <row r="24" spans="1:12" x14ac:dyDescent="0.25">
      <c r="A24">
        <f>[1]ONI!A22</f>
        <v>1951</v>
      </c>
      <c r="B24" s="11" t="str">
        <f>[1]ONI!B22</f>
        <v>Sep</v>
      </c>
      <c r="C24" s="1">
        <f>[1]ONI!C22</f>
        <v>18872</v>
      </c>
      <c r="D24" s="37">
        <f>[1]ONI!D22</f>
        <v>1.08</v>
      </c>
      <c r="E24" s="2">
        <f t="shared" si="3"/>
        <v>0.99333333333333329</v>
      </c>
      <c r="F24" s="11" t="str">
        <f>[1]ONI!F22</f>
        <v>ASO</v>
      </c>
      <c r="G24" t="str">
        <f>[1]ONI!G22</f>
        <v>Warm Phase/El Nino</v>
      </c>
      <c r="H24" s="38">
        <f t="shared" si="1"/>
        <v>98.671111111111117</v>
      </c>
      <c r="I24" s="38">
        <f t="shared" si="4"/>
        <v>98.671111111111117</v>
      </c>
      <c r="J24" s="38">
        <f t="shared" si="5"/>
        <v>0</v>
      </c>
      <c r="K24" s="1">
        <f t="shared" si="2"/>
        <v>18872</v>
      </c>
      <c r="L24" s="51" t="b">
        <f t="shared" si="0"/>
        <v>1</v>
      </c>
    </row>
    <row r="25" spans="1:12" x14ac:dyDescent="0.25">
      <c r="A25">
        <f>[1]ONI!A23</f>
        <v>1951</v>
      </c>
      <c r="B25" s="11" t="str">
        <f>[1]ONI!B23</f>
        <v>Oct</v>
      </c>
      <c r="C25" s="1">
        <f>[1]ONI!C23</f>
        <v>18902</v>
      </c>
      <c r="D25" s="37">
        <f>[1]ONI!D23</f>
        <v>1.19</v>
      </c>
      <c r="E25" s="2">
        <f t="shared" si="3"/>
        <v>1.1533333333333333</v>
      </c>
      <c r="F25" s="11" t="str">
        <f>[1]ONI!F23</f>
        <v>SON</v>
      </c>
      <c r="G25" t="str">
        <f>[1]ONI!G23</f>
        <v>Warm Phase/El Nino</v>
      </c>
      <c r="H25" s="38">
        <f t="shared" si="1"/>
        <v>133.01777777777778</v>
      </c>
      <c r="I25" s="38">
        <f t="shared" si="4"/>
        <v>133.01777777777778</v>
      </c>
      <c r="J25" s="38">
        <f t="shared" si="5"/>
        <v>0</v>
      </c>
      <c r="K25" s="1">
        <f t="shared" si="2"/>
        <v>18902</v>
      </c>
      <c r="L25" s="51" t="b">
        <f t="shared" si="0"/>
        <v>1</v>
      </c>
    </row>
    <row r="26" spans="1:12" x14ac:dyDescent="0.25">
      <c r="A26">
        <f>[1]ONI!A24</f>
        <v>1951</v>
      </c>
      <c r="B26" s="11" t="str">
        <f>[1]ONI!B24</f>
        <v>Nov</v>
      </c>
      <c r="C26" s="1">
        <f>[1]ONI!C24</f>
        <v>18933</v>
      </c>
      <c r="D26" s="37">
        <f>[1]ONI!D24</f>
        <v>1.19</v>
      </c>
      <c r="E26" s="2">
        <f t="shared" si="3"/>
        <v>1.04</v>
      </c>
      <c r="F26" s="11" t="str">
        <f>[1]ONI!F24</f>
        <v>OND</v>
      </c>
      <c r="G26" t="str">
        <f>[1]ONI!G24</f>
        <v>Warm Phase/El Nino</v>
      </c>
      <c r="H26" s="38">
        <f t="shared" si="1"/>
        <v>108.16000000000001</v>
      </c>
      <c r="I26" s="38">
        <f t="shared" si="4"/>
        <v>108.16000000000001</v>
      </c>
      <c r="J26" s="38">
        <f t="shared" si="5"/>
        <v>0</v>
      </c>
      <c r="K26" s="1">
        <f t="shared" si="2"/>
        <v>18933</v>
      </c>
      <c r="L26" s="51" t="b">
        <f t="shared" si="0"/>
        <v>1</v>
      </c>
    </row>
    <row r="27" spans="1:12" x14ac:dyDescent="0.25">
      <c r="A27">
        <f>[1]ONI!A25</f>
        <v>1951</v>
      </c>
      <c r="B27" s="11" t="str">
        <f>[1]ONI!B25</f>
        <v>Dec</v>
      </c>
      <c r="C27" s="1">
        <f>[1]ONI!C25</f>
        <v>18963</v>
      </c>
      <c r="D27" s="37">
        <f>[1]ONI!D25</f>
        <v>0.74</v>
      </c>
      <c r="E27" s="2">
        <f t="shared" si="3"/>
        <v>0.80666666666666664</v>
      </c>
      <c r="F27" s="11" t="str">
        <f>[1]ONI!F25</f>
        <v>NDJ</v>
      </c>
      <c r="G27" t="str">
        <f>[1]ONI!G25</f>
        <v>Warm Phase/El Nino</v>
      </c>
      <c r="H27" s="38">
        <f t="shared" si="1"/>
        <v>65.071111111111108</v>
      </c>
      <c r="I27" s="38">
        <f t="shared" si="4"/>
        <v>65.071111111111108</v>
      </c>
      <c r="J27" s="38">
        <f t="shared" si="5"/>
        <v>0</v>
      </c>
      <c r="K27" s="1">
        <f t="shared" si="2"/>
        <v>18963</v>
      </c>
      <c r="L27" s="51" t="b">
        <f t="shared" si="0"/>
        <v>1</v>
      </c>
    </row>
    <row r="28" spans="1:12" x14ac:dyDescent="0.25">
      <c r="A28">
        <f>[1]ONI!A26</f>
        <v>1952</v>
      </c>
      <c r="B28" s="11" t="str">
        <f>[1]ONI!B26</f>
        <v>Jan</v>
      </c>
      <c r="C28" s="1">
        <f>[1]ONI!C26</f>
        <v>18994</v>
      </c>
      <c r="D28" s="37">
        <f>[1]ONI!D26</f>
        <v>0.49</v>
      </c>
      <c r="E28" s="2">
        <f t="shared" si="3"/>
        <v>0.53333333333333333</v>
      </c>
      <c r="F28" s="11" t="str">
        <f>[1]ONI!F26</f>
        <v>DJF</v>
      </c>
      <c r="G28" t="str">
        <f>[1]ONI!G26</f>
        <v>Warm Phase/El Nino</v>
      </c>
      <c r="H28" s="38">
        <f t="shared" si="1"/>
        <v>28.444444444444443</v>
      </c>
      <c r="I28" s="38">
        <f t="shared" si="4"/>
        <v>28.444444444444443</v>
      </c>
      <c r="J28" s="38">
        <f t="shared" si="5"/>
        <v>0</v>
      </c>
      <c r="K28" s="1">
        <f t="shared" si="2"/>
        <v>18994</v>
      </c>
      <c r="L28" s="51" t="b">
        <f t="shared" si="0"/>
        <v>1</v>
      </c>
    </row>
    <row r="29" spans="1:12" x14ac:dyDescent="0.25">
      <c r="A29">
        <f>[1]ONI!A27</f>
        <v>1952</v>
      </c>
      <c r="B29" s="11" t="str">
        <f>[1]ONI!B27</f>
        <v>Feb</v>
      </c>
      <c r="C29" s="1">
        <f>[1]ONI!C27</f>
        <v>19025</v>
      </c>
      <c r="D29" s="37">
        <f>[1]ONI!D27</f>
        <v>0.37</v>
      </c>
      <c r="E29" s="2">
        <f t="shared" si="3"/>
        <v>0.3666666666666667</v>
      </c>
      <c r="F29" s="11" t="str">
        <f>[1]ONI!F27</f>
        <v>JFM</v>
      </c>
      <c r="G29" t="str">
        <f>[1]ONI!G27</f>
        <v>Neutral Phase</v>
      </c>
      <c r="H29" s="38">
        <f t="shared" si="1"/>
        <v>13.444444444444446</v>
      </c>
      <c r="I29" s="38">
        <f t="shared" si="4"/>
        <v>13.444444444444446</v>
      </c>
      <c r="J29" s="38">
        <f t="shared" si="5"/>
        <v>0</v>
      </c>
      <c r="K29" s="1">
        <f t="shared" si="2"/>
        <v>19025</v>
      </c>
      <c r="L29" s="51" t="b">
        <f t="shared" si="0"/>
        <v>1</v>
      </c>
    </row>
    <row r="30" spans="1:12" x14ac:dyDescent="0.25">
      <c r="A30">
        <f>[1]ONI!A28</f>
        <v>1952</v>
      </c>
      <c r="B30" s="11" t="str">
        <f>[1]ONI!B28</f>
        <v>Mar</v>
      </c>
      <c r="C30" s="1">
        <f>[1]ONI!C28</f>
        <v>19054</v>
      </c>
      <c r="D30" s="37">
        <f>[1]ONI!D28</f>
        <v>0.24</v>
      </c>
      <c r="E30" s="2">
        <f t="shared" si="3"/>
        <v>0.34333333333333332</v>
      </c>
      <c r="F30" s="11" t="str">
        <f>[1]ONI!F28</f>
        <v>FMA</v>
      </c>
      <c r="G30" t="str">
        <f>[1]ONI!G28</f>
        <v>Neutral Phase</v>
      </c>
      <c r="H30" s="38">
        <f t="shared" si="1"/>
        <v>11.787777777777777</v>
      </c>
      <c r="I30" s="38">
        <f t="shared" si="4"/>
        <v>11.787777777777777</v>
      </c>
      <c r="J30" s="38">
        <f t="shared" si="5"/>
        <v>0</v>
      </c>
      <c r="K30" s="1">
        <f t="shared" si="2"/>
        <v>19054</v>
      </c>
      <c r="L30" s="51" t="b">
        <f t="shared" si="0"/>
        <v>1</v>
      </c>
    </row>
    <row r="31" spans="1:12" x14ac:dyDescent="0.25">
      <c r="A31">
        <f>[1]ONI!A29</f>
        <v>1952</v>
      </c>
      <c r="B31" s="11" t="str">
        <f>[1]ONI!B29</f>
        <v>Apr</v>
      </c>
      <c r="C31" s="1">
        <f>[1]ONI!C29</f>
        <v>19085</v>
      </c>
      <c r="D31" s="37">
        <f>[1]ONI!D29</f>
        <v>0.42</v>
      </c>
      <c r="E31" s="2">
        <f t="shared" si="3"/>
        <v>0.29666666666666663</v>
      </c>
      <c r="F31" s="11" t="str">
        <f>[1]ONI!F29</f>
        <v>MAM</v>
      </c>
      <c r="G31" t="str">
        <f>[1]ONI!G29</f>
        <v>Neutral Phase</v>
      </c>
      <c r="H31" s="38">
        <f t="shared" si="1"/>
        <v>8.8011111111111084</v>
      </c>
      <c r="I31" s="38">
        <f t="shared" si="4"/>
        <v>8.8011111111111084</v>
      </c>
      <c r="J31" s="38">
        <f t="shared" si="5"/>
        <v>0</v>
      </c>
      <c r="K31" s="1">
        <f t="shared" si="2"/>
        <v>19085</v>
      </c>
      <c r="L31" s="51" t="b">
        <f t="shared" si="0"/>
        <v>1</v>
      </c>
    </row>
    <row r="32" spans="1:12" x14ac:dyDescent="0.25">
      <c r="A32">
        <f>[1]ONI!A30</f>
        <v>1952</v>
      </c>
      <c r="B32" s="11" t="str">
        <f>[1]ONI!B30</f>
        <v>May</v>
      </c>
      <c r="C32" s="1">
        <f>[1]ONI!C30</f>
        <v>19115</v>
      </c>
      <c r="D32" s="37">
        <f>[1]ONI!D30</f>
        <v>0.23</v>
      </c>
      <c r="E32" s="2">
        <f t="shared" si="3"/>
        <v>0.20666666666666667</v>
      </c>
      <c r="F32" s="11" t="str">
        <f>[1]ONI!F30</f>
        <v>AMJ</v>
      </c>
      <c r="G32" t="str">
        <f>[1]ONI!G30</f>
        <v>Neutral Phase</v>
      </c>
      <c r="H32" s="38">
        <f t="shared" si="1"/>
        <v>4.27111111111111</v>
      </c>
      <c r="I32" s="38">
        <f t="shared" si="4"/>
        <v>4.27111111111111</v>
      </c>
      <c r="J32" s="38">
        <f t="shared" si="5"/>
        <v>0</v>
      </c>
      <c r="K32" s="1">
        <f t="shared" si="2"/>
        <v>19115</v>
      </c>
      <c r="L32" s="51" t="b">
        <f t="shared" si="0"/>
        <v>1</v>
      </c>
    </row>
    <row r="33" spans="1:12" x14ac:dyDescent="0.25">
      <c r="A33">
        <f>[1]ONI!A31</f>
        <v>1952</v>
      </c>
      <c r="B33" s="11" t="str">
        <f>[1]ONI!B31</f>
        <v>Jun</v>
      </c>
      <c r="C33" s="1">
        <f>[1]ONI!C31</f>
        <v>19146</v>
      </c>
      <c r="D33" s="37">
        <f>[1]ONI!D31</f>
        <v>-0.03</v>
      </c>
      <c r="E33" s="2">
        <f t="shared" si="3"/>
        <v>0</v>
      </c>
      <c r="F33" s="11" t="str">
        <f>[1]ONI!F31</f>
        <v>MJJ</v>
      </c>
      <c r="G33" t="str">
        <f>[1]ONI!G31</f>
        <v>Neutral Phase</v>
      </c>
      <c r="H33" s="38">
        <f t="shared" si="1"/>
        <v>0</v>
      </c>
      <c r="I33" s="38">
        <f t="shared" si="4"/>
        <v>0</v>
      </c>
      <c r="J33" s="38">
        <f t="shared" si="5"/>
        <v>0</v>
      </c>
      <c r="K33" s="1">
        <f t="shared" si="2"/>
        <v>19146</v>
      </c>
      <c r="L33" s="51" t="b">
        <f t="shared" si="0"/>
        <v>1</v>
      </c>
    </row>
    <row r="34" spans="1:12" x14ac:dyDescent="0.25">
      <c r="A34">
        <f>[1]ONI!A32</f>
        <v>1952</v>
      </c>
      <c r="B34" s="11" t="str">
        <f>[1]ONI!B32</f>
        <v>Jul</v>
      </c>
      <c r="C34" s="1">
        <f>[1]ONI!C32</f>
        <v>19176</v>
      </c>
      <c r="D34" s="37">
        <f>[1]ONI!D32</f>
        <v>-0.2</v>
      </c>
      <c r="E34" s="2">
        <f t="shared" si="3"/>
        <v>-7.6666666666666675E-2</v>
      </c>
      <c r="F34" s="11" t="str">
        <f>[1]ONI!F32</f>
        <v>JJA</v>
      </c>
      <c r="G34" t="str">
        <f>[1]ONI!G32</f>
        <v>Neutral Phase</v>
      </c>
      <c r="H34" s="38">
        <f t="shared" si="1"/>
        <v>0.58777777777777784</v>
      </c>
      <c r="I34" s="38">
        <f t="shared" si="4"/>
        <v>0</v>
      </c>
      <c r="J34" s="38">
        <f t="shared" si="5"/>
        <v>0.58777777777777784</v>
      </c>
      <c r="K34" s="1">
        <f t="shared" si="2"/>
        <v>19176</v>
      </c>
      <c r="L34" s="51" t="b">
        <f t="shared" si="0"/>
        <v>1</v>
      </c>
    </row>
    <row r="35" spans="1:12" x14ac:dyDescent="0.25">
      <c r="A35">
        <f>[1]ONI!A33</f>
        <v>1952</v>
      </c>
      <c r="B35" s="11" t="str">
        <f>[1]ONI!B33</f>
        <v>Aug</v>
      </c>
      <c r="C35" s="1">
        <f>[1]ONI!C33</f>
        <v>19207</v>
      </c>
      <c r="D35" s="37">
        <f>[1]ONI!D33</f>
        <v>0</v>
      </c>
      <c r="E35" s="2">
        <f t="shared" si="3"/>
        <v>3.333333333333327E-3</v>
      </c>
      <c r="F35" s="11" t="str">
        <f>[1]ONI!F33</f>
        <v>JAS</v>
      </c>
      <c r="G35" t="str">
        <f>[1]ONI!G33</f>
        <v>Neutral Phase</v>
      </c>
      <c r="H35" s="38">
        <f t="shared" si="1"/>
        <v>1.111111111111107E-3</v>
      </c>
      <c r="I35" s="38">
        <f t="shared" si="4"/>
        <v>1.111111111111107E-3</v>
      </c>
      <c r="J35" s="38">
        <f t="shared" si="5"/>
        <v>0</v>
      </c>
      <c r="K35" s="1">
        <f t="shared" si="2"/>
        <v>19207</v>
      </c>
      <c r="L35" s="51" t="b">
        <f t="shared" si="0"/>
        <v>1</v>
      </c>
    </row>
    <row r="36" spans="1:12" x14ac:dyDescent="0.25">
      <c r="A36">
        <f>[1]ONI!A34</f>
        <v>1952</v>
      </c>
      <c r="B36" s="11" t="str">
        <f>[1]ONI!B34</f>
        <v>Sep</v>
      </c>
      <c r="C36" s="1">
        <f>[1]ONI!C34</f>
        <v>19238</v>
      </c>
      <c r="D36" s="37">
        <f>[1]ONI!D34</f>
        <v>0.21</v>
      </c>
      <c r="E36" s="2">
        <f t="shared" si="3"/>
        <v>0.15333333333333332</v>
      </c>
      <c r="F36" s="11" t="str">
        <f>[1]ONI!F34</f>
        <v>ASO</v>
      </c>
      <c r="G36" t="str">
        <f>[1]ONI!G34</f>
        <v>Neutral Phase</v>
      </c>
      <c r="H36" s="38">
        <f t="shared" si="1"/>
        <v>2.3511111111111109</v>
      </c>
      <c r="I36" s="38">
        <f t="shared" si="4"/>
        <v>2.3511111111111109</v>
      </c>
      <c r="J36" s="38">
        <f t="shared" si="5"/>
        <v>0</v>
      </c>
      <c r="K36" s="1">
        <f t="shared" si="2"/>
        <v>19238</v>
      </c>
      <c r="L36" s="51" t="b">
        <f t="shared" si="0"/>
        <v>1</v>
      </c>
    </row>
    <row r="37" spans="1:12" x14ac:dyDescent="0.25">
      <c r="A37">
        <f>[1]ONI!A35</f>
        <v>1952</v>
      </c>
      <c r="B37" s="11" t="str">
        <f>[1]ONI!B35</f>
        <v>Oct</v>
      </c>
      <c r="C37" s="1">
        <f>[1]ONI!C35</f>
        <v>19268</v>
      </c>
      <c r="D37" s="37">
        <f>[1]ONI!D35</f>
        <v>0.25</v>
      </c>
      <c r="E37" s="2">
        <f t="shared" si="3"/>
        <v>0.10666666666666665</v>
      </c>
      <c r="F37" s="11" t="str">
        <f>[1]ONI!F35</f>
        <v>SON</v>
      </c>
      <c r="G37" t="str">
        <f>[1]ONI!G35</f>
        <v>Neutral Phase</v>
      </c>
      <c r="H37" s="38">
        <f t="shared" si="1"/>
        <v>1.1377777777777773</v>
      </c>
      <c r="I37" s="38">
        <f t="shared" si="4"/>
        <v>1.1377777777777773</v>
      </c>
      <c r="J37" s="38">
        <f t="shared" si="5"/>
        <v>0</v>
      </c>
      <c r="K37" s="1">
        <f t="shared" si="2"/>
        <v>19268</v>
      </c>
      <c r="L37" s="51" t="b">
        <f t="shared" si="0"/>
        <v>1</v>
      </c>
    </row>
    <row r="38" spans="1:12" x14ac:dyDescent="0.25">
      <c r="A38">
        <f>[1]ONI!A36</f>
        <v>1952</v>
      </c>
      <c r="B38" s="11" t="str">
        <f>[1]ONI!B36</f>
        <v>Nov</v>
      </c>
      <c r="C38" s="1">
        <f>[1]ONI!C36</f>
        <v>19299</v>
      </c>
      <c r="D38" s="37">
        <f>[1]ONI!D36</f>
        <v>-0.14000000000000001</v>
      </c>
      <c r="E38" s="2">
        <f t="shared" si="3"/>
        <v>4.6666666666666662E-2</v>
      </c>
      <c r="F38" s="11" t="str">
        <f>[1]ONI!F36</f>
        <v>OND</v>
      </c>
      <c r="G38" t="str">
        <f>[1]ONI!G36</f>
        <v>Neutral Phase</v>
      </c>
      <c r="H38" s="38">
        <f t="shared" si="1"/>
        <v>0.21777777777777774</v>
      </c>
      <c r="I38" s="38">
        <f t="shared" si="4"/>
        <v>0.21777777777777774</v>
      </c>
      <c r="J38" s="38">
        <f t="shared" si="5"/>
        <v>0</v>
      </c>
      <c r="K38" s="1">
        <f t="shared" si="2"/>
        <v>19299</v>
      </c>
      <c r="L38" s="51" t="b">
        <f t="shared" si="0"/>
        <v>1</v>
      </c>
    </row>
    <row r="39" spans="1:12" x14ac:dyDescent="0.25">
      <c r="A39">
        <f>[1]ONI!A37</f>
        <v>1952</v>
      </c>
      <c r="B39" s="11" t="str">
        <f>[1]ONI!B37</f>
        <v>Dec</v>
      </c>
      <c r="C39" s="1">
        <f>[1]ONI!C37</f>
        <v>19329</v>
      </c>
      <c r="D39" s="37">
        <f>[1]ONI!D37</f>
        <v>0.03</v>
      </c>
      <c r="E39" s="2">
        <f t="shared" si="3"/>
        <v>0.15000000000000002</v>
      </c>
      <c r="F39" s="11" t="str">
        <f>[1]ONI!F37</f>
        <v>NDJ</v>
      </c>
      <c r="G39" t="str">
        <f>[1]ONI!G37</f>
        <v>Neutral Phase</v>
      </c>
      <c r="H39" s="38">
        <f t="shared" si="1"/>
        <v>2.2500000000000009</v>
      </c>
      <c r="I39" s="38">
        <f t="shared" si="4"/>
        <v>2.2500000000000009</v>
      </c>
      <c r="J39" s="38">
        <f t="shared" si="5"/>
        <v>0</v>
      </c>
      <c r="K39" s="1">
        <f t="shared" si="2"/>
        <v>19329</v>
      </c>
      <c r="L39" s="51" t="b">
        <f t="shared" si="0"/>
        <v>1</v>
      </c>
    </row>
    <row r="40" spans="1:12" x14ac:dyDescent="0.25">
      <c r="A40">
        <f>[1]ONI!A38</f>
        <v>1953</v>
      </c>
      <c r="B40" s="11" t="str">
        <f>[1]ONI!B38</f>
        <v>Jan</v>
      </c>
      <c r="C40" s="1">
        <f>[1]ONI!C38</f>
        <v>19360</v>
      </c>
      <c r="D40" s="37">
        <f>[1]ONI!D38</f>
        <v>0.56000000000000005</v>
      </c>
      <c r="E40" s="2">
        <f t="shared" si="3"/>
        <v>0.40000000000000008</v>
      </c>
      <c r="F40" s="11" t="str">
        <f>[1]ONI!F38</f>
        <v>DJF</v>
      </c>
      <c r="G40" t="str">
        <f>[1]ONI!G38</f>
        <v>Neutral Phase</v>
      </c>
      <c r="H40" s="38">
        <f t="shared" si="1"/>
        <v>16.000000000000007</v>
      </c>
      <c r="I40" s="38">
        <f t="shared" si="4"/>
        <v>16.000000000000007</v>
      </c>
      <c r="J40" s="38">
        <f t="shared" si="5"/>
        <v>0</v>
      </c>
      <c r="K40" s="1">
        <f t="shared" si="2"/>
        <v>19360</v>
      </c>
      <c r="L40" s="51" t="b">
        <f t="shared" si="0"/>
        <v>1</v>
      </c>
    </row>
    <row r="41" spans="1:12" x14ac:dyDescent="0.25">
      <c r="A41">
        <f>[1]ONI!A39</f>
        <v>1953</v>
      </c>
      <c r="B41" s="11" t="str">
        <f>[1]ONI!B39</f>
        <v>Feb</v>
      </c>
      <c r="C41" s="1">
        <f>[1]ONI!C39</f>
        <v>19391</v>
      </c>
      <c r="D41" s="37">
        <f>[1]ONI!D39</f>
        <v>0.61</v>
      </c>
      <c r="E41" s="2">
        <f t="shared" si="3"/>
        <v>0.59666666666666668</v>
      </c>
      <c r="F41" s="11" t="str">
        <f>[1]ONI!F39</f>
        <v>JFM</v>
      </c>
      <c r="G41" t="str">
        <f>[1]ONI!G39</f>
        <v>Warm Phase/El Nino</v>
      </c>
      <c r="H41" s="38">
        <f t="shared" si="1"/>
        <v>35.601111111111109</v>
      </c>
      <c r="I41" s="38">
        <f t="shared" si="4"/>
        <v>35.601111111111109</v>
      </c>
      <c r="J41" s="38">
        <f t="shared" si="5"/>
        <v>0</v>
      </c>
      <c r="K41" s="1">
        <f t="shared" si="2"/>
        <v>19391</v>
      </c>
      <c r="L41" s="51" t="b">
        <f t="shared" si="0"/>
        <v>1</v>
      </c>
    </row>
    <row r="42" spans="1:12" x14ac:dyDescent="0.25">
      <c r="A42">
        <f>[1]ONI!A40</f>
        <v>1953</v>
      </c>
      <c r="B42" s="11" t="str">
        <f>[1]ONI!B40</f>
        <v>Mar</v>
      </c>
      <c r="C42" s="1">
        <f>[1]ONI!C40</f>
        <v>19419</v>
      </c>
      <c r="D42" s="37">
        <f>[1]ONI!D40</f>
        <v>0.62</v>
      </c>
      <c r="E42" s="2">
        <f t="shared" si="3"/>
        <v>0.62333333333333341</v>
      </c>
      <c r="F42" s="11" t="str">
        <f>[1]ONI!F40</f>
        <v>FMA</v>
      </c>
      <c r="G42" t="str">
        <f>[1]ONI!G40</f>
        <v>Warm Phase/El Nino</v>
      </c>
      <c r="H42" s="38">
        <f t="shared" si="1"/>
        <v>38.854444444444454</v>
      </c>
      <c r="I42" s="38">
        <f t="shared" si="4"/>
        <v>38.854444444444454</v>
      </c>
      <c r="J42" s="38">
        <f t="shared" si="5"/>
        <v>0</v>
      </c>
      <c r="K42" s="1">
        <f t="shared" si="2"/>
        <v>19419</v>
      </c>
      <c r="L42" s="51" t="b">
        <f t="shared" si="0"/>
        <v>1</v>
      </c>
    </row>
    <row r="43" spans="1:12" x14ac:dyDescent="0.25">
      <c r="A43">
        <f>[1]ONI!A41</f>
        <v>1953</v>
      </c>
      <c r="B43" s="11" t="str">
        <f>[1]ONI!B41</f>
        <v>Apr</v>
      </c>
      <c r="C43" s="1">
        <f>[1]ONI!C41</f>
        <v>19450</v>
      </c>
      <c r="D43" s="37">
        <f>[1]ONI!D41</f>
        <v>0.64</v>
      </c>
      <c r="E43" s="2">
        <f t="shared" si="3"/>
        <v>0.65666666666666662</v>
      </c>
      <c r="F43" s="11" t="str">
        <f>[1]ONI!F41</f>
        <v>MAM</v>
      </c>
      <c r="G43" t="str">
        <f>[1]ONI!G41</f>
        <v>Warm Phase/El Nino</v>
      </c>
      <c r="H43" s="38">
        <f t="shared" si="1"/>
        <v>43.121111111111105</v>
      </c>
      <c r="I43" s="38">
        <f t="shared" si="4"/>
        <v>43.121111111111105</v>
      </c>
      <c r="J43" s="38">
        <f t="shared" si="5"/>
        <v>0</v>
      </c>
      <c r="K43" s="1">
        <f t="shared" si="2"/>
        <v>19450</v>
      </c>
      <c r="L43" s="51" t="b">
        <f t="shared" si="0"/>
        <v>1</v>
      </c>
    </row>
    <row r="44" spans="1:12" x14ac:dyDescent="0.25">
      <c r="A44">
        <f>[1]ONI!A42</f>
        <v>1953</v>
      </c>
      <c r="B44" s="11" t="str">
        <f>[1]ONI!B42</f>
        <v>May</v>
      </c>
      <c r="C44" s="1">
        <f>[1]ONI!C42</f>
        <v>19480</v>
      </c>
      <c r="D44" s="37">
        <f>[1]ONI!D42</f>
        <v>0.71</v>
      </c>
      <c r="E44" s="2">
        <f t="shared" si="3"/>
        <v>0.75</v>
      </c>
      <c r="F44" s="11" t="str">
        <f>[1]ONI!F42</f>
        <v>AMJ</v>
      </c>
      <c r="G44" t="str">
        <f>[1]ONI!G42</f>
        <v>Warm Phase/El Nino</v>
      </c>
      <c r="H44" s="38">
        <f t="shared" si="1"/>
        <v>56.25</v>
      </c>
      <c r="I44" s="38">
        <f t="shared" si="4"/>
        <v>56.25</v>
      </c>
      <c r="J44" s="38">
        <f t="shared" si="5"/>
        <v>0</v>
      </c>
      <c r="K44" s="1">
        <f t="shared" si="2"/>
        <v>19480</v>
      </c>
      <c r="L44" s="51" t="b">
        <f t="shared" si="0"/>
        <v>1</v>
      </c>
    </row>
    <row r="45" spans="1:12" x14ac:dyDescent="0.25">
      <c r="A45">
        <f>[1]ONI!A43</f>
        <v>1953</v>
      </c>
      <c r="B45" s="11" t="str">
        <f>[1]ONI!B43</f>
        <v>Jun</v>
      </c>
      <c r="C45" s="1">
        <f>[1]ONI!C43</f>
        <v>19511</v>
      </c>
      <c r="D45" s="37">
        <f>[1]ONI!D43</f>
        <v>0.9</v>
      </c>
      <c r="E45" s="2">
        <f t="shared" si="3"/>
        <v>0.76999999999999991</v>
      </c>
      <c r="F45" s="11" t="str">
        <f>[1]ONI!F43</f>
        <v>MJJ</v>
      </c>
      <c r="G45" t="str">
        <f>[1]ONI!G43</f>
        <v>Warm Phase/El Nino</v>
      </c>
      <c r="H45" s="38">
        <f t="shared" si="1"/>
        <v>59.289999999999992</v>
      </c>
      <c r="I45" s="38">
        <f t="shared" si="4"/>
        <v>59.289999999999992</v>
      </c>
      <c r="J45" s="38">
        <f t="shared" si="5"/>
        <v>0</v>
      </c>
      <c r="K45" s="1">
        <f t="shared" si="2"/>
        <v>19511</v>
      </c>
      <c r="L45" s="51" t="b">
        <f t="shared" si="0"/>
        <v>1</v>
      </c>
    </row>
    <row r="46" spans="1:12" x14ac:dyDescent="0.25">
      <c r="A46">
        <f>[1]ONI!A44</f>
        <v>1953</v>
      </c>
      <c r="B46" s="11" t="str">
        <f>[1]ONI!B44</f>
        <v>Jul</v>
      </c>
      <c r="C46" s="1">
        <f>[1]ONI!C44</f>
        <v>19541</v>
      </c>
      <c r="D46" s="37">
        <f>[1]ONI!D44</f>
        <v>0.7</v>
      </c>
      <c r="E46" s="2">
        <f t="shared" si="3"/>
        <v>0.74333333333333329</v>
      </c>
      <c r="F46" s="11" t="str">
        <f>[1]ONI!F44</f>
        <v>JJA</v>
      </c>
      <c r="G46" t="str">
        <f>[1]ONI!G44</f>
        <v>Warm Phase/El Nino</v>
      </c>
      <c r="H46" s="38">
        <f t="shared" si="1"/>
        <v>55.254444444444438</v>
      </c>
      <c r="I46" s="38">
        <f t="shared" si="4"/>
        <v>55.254444444444438</v>
      </c>
      <c r="J46" s="38">
        <f t="shared" si="5"/>
        <v>0</v>
      </c>
      <c r="K46" s="1">
        <f t="shared" si="2"/>
        <v>19541</v>
      </c>
      <c r="L46" s="51" t="b">
        <f t="shared" si="0"/>
        <v>1</v>
      </c>
    </row>
    <row r="47" spans="1:12" x14ac:dyDescent="0.25">
      <c r="A47">
        <f>[1]ONI!A45</f>
        <v>1953</v>
      </c>
      <c r="B47" s="11" t="str">
        <f>[1]ONI!B45</f>
        <v>Aug</v>
      </c>
      <c r="C47" s="1">
        <f>[1]ONI!C45</f>
        <v>19572</v>
      </c>
      <c r="D47" s="37">
        <f>[1]ONI!D45</f>
        <v>0.63</v>
      </c>
      <c r="E47" s="2">
        <f t="shared" si="3"/>
        <v>0.72666666666666668</v>
      </c>
      <c r="F47" s="11" t="str">
        <f>[1]ONI!F45</f>
        <v>JAS</v>
      </c>
      <c r="G47" t="str">
        <f>[1]ONI!G45</f>
        <v>Warm Phase/El Nino</v>
      </c>
      <c r="H47" s="38">
        <f t="shared" si="1"/>
        <v>52.804444444444442</v>
      </c>
      <c r="I47" s="38">
        <f t="shared" si="4"/>
        <v>52.804444444444442</v>
      </c>
      <c r="J47" s="38">
        <f t="shared" si="5"/>
        <v>0</v>
      </c>
      <c r="K47" s="1">
        <f t="shared" si="2"/>
        <v>19572</v>
      </c>
      <c r="L47" s="51" t="b">
        <f t="shared" si="0"/>
        <v>1</v>
      </c>
    </row>
    <row r="48" spans="1:12" x14ac:dyDescent="0.25">
      <c r="A48">
        <f>[1]ONI!A46</f>
        <v>1953</v>
      </c>
      <c r="B48" s="11" t="str">
        <f>[1]ONI!B46</f>
        <v>Sep</v>
      </c>
      <c r="C48" s="1">
        <f>[1]ONI!C46</f>
        <v>19603</v>
      </c>
      <c r="D48" s="37">
        <f>[1]ONI!D46</f>
        <v>0.85</v>
      </c>
      <c r="E48" s="2">
        <f t="shared" si="3"/>
        <v>0.77999999999999992</v>
      </c>
      <c r="F48" s="11" t="str">
        <f>[1]ONI!F46</f>
        <v>ASO</v>
      </c>
      <c r="G48" t="str">
        <f>[1]ONI!G46</f>
        <v>Warm Phase/El Nino</v>
      </c>
      <c r="H48" s="38">
        <f t="shared" si="1"/>
        <v>60.839999999999982</v>
      </c>
      <c r="I48" s="38">
        <f t="shared" si="4"/>
        <v>60.839999999999982</v>
      </c>
      <c r="J48" s="38">
        <f t="shared" si="5"/>
        <v>0</v>
      </c>
      <c r="K48" s="1">
        <f t="shared" si="2"/>
        <v>19603</v>
      </c>
      <c r="L48" s="51" t="b">
        <f t="shared" si="0"/>
        <v>1</v>
      </c>
    </row>
    <row r="49" spans="1:12" x14ac:dyDescent="0.25">
      <c r="A49">
        <f>[1]ONI!A47</f>
        <v>1953</v>
      </c>
      <c r="B49" s="11" t="str">
        <f>[1]ONI!B47</f>
        <v>Oct</v>
      </c>
      <c r="C49" s="1">
        <f>[1]ONI!C47</f>
        <v>19633</v>
      </c>
      <c r="D49" s="37">
        <f>[1]ONI!D47</f>
        <v>0.86</v>
      </c>
      <c r="E49" s="2">
        <f t="shared" si="3"/>
        <v>0.84333333333333327</v>
      </c>
      <c r="F49" s="11" t="str">
        <f>[1]ONI!F47</f>
        <v>SON</v>
      </c>
      <c r="G49" t="str">
        <f>[1]ONI!G47</f>
        <v>Warm Phase/El Nino</v>
      </c>
      <c r="H49" s="38">
        <f t="shared" si="1"/>
        <v>71.121111111111119</v>
      </c>
      <c r="I49" s="38">
        <f t="shared" si="4"/>
        <v>71.121111111111119</v>
      </c>
      <c r="J49" s="38">
        <f t="shared" si="5"/>
        <v>0</v>
      </c>
      <c r="K49" s="1">
        <f t="shared" si="2"/>
        <v>19633</v>
      </c>
      <c r="L49" s="51" t="b">
        <f t="shared" si="0"/>
        <v>1</v>
      </c>
    </row>
    <row r="50" spans="1:12" x14ac:dyDescent="0.25">
      <c r="A50">
        <f>[1]ONI!A48</f>
        <v>1953</v>
      </c>
      <c r="B50" s="11" t="str">
        <f>[1]ONI!B48</f>
        <v>Nov</v>
      </c>
      <c r="C50" s="1">
        <f>[1]ONI!C48</f>
        <v>19664</v>
      </c>
      <c r="D50" s="37">
        <f>[1]ONI!D48</f>
        <v>0.82</v>
      </c>
      <c r="E50" s="2">
        <f t="shared" si="3"/>
        <v>0.83666666666666656</v>
      </c>
      <c r="F50" s="11" t="str">
        <f>[1]ONI!F48</f>
        <v>OND</v>
      </c>
      <c r="G50" t="str">
        <f>[1]ONI!G48</f>
        <v>Warm Phase/El Nino</v>
      </c>
      <c r="H50" s="38">
        <f t="shared" si="1"/>
        <v>70.001111111111086</v>
      </c>
      <c r="I50" s="38">
        <f t="shared" si="4"/>
        <v>70.001111111111086</v>
      </c>
      <c r="J50" s="38">
        <f t="shared" si="5"/>
        <v>0</v>
      </c>
      <c r="K50" s="1">
        <f t="shared" si="2"/>
        <v>19664</v>
      </c>
      <c r="L50" s="51" t="b">
        <f t="shared" si="0"/>
        <v>1</v>
      </c>
    </row>
    <row r="51" spans="1:12" x14ac:dyDescent="0.25">
      <c r="A51">
        <f>[1]ONI!A49</f>
        <v>1953</v>
      </c>
      <c r="B51" s="11" t="str">
        <f>[1]ONI!B49</f>
        <v>Dec</v>
      </c>
      <c r="C51" s="1">
        <f>[1]ONI!C49</f>
        <v>19694</v>
      </c>
      <c r="D51" s="37">
        <f>[1]ONI!D49</f>
        <v>0.83</v>
      </c>
      <c r="E51" s="2">
        <f t="shared" si="3"/>
        <v>0.81666666666666676</v>
      </c>
      <c r="F51" s="11" t="str">
        <f>[1]ONI!F49</f>
        <v>NDJ</v>
      </c>
      <c r="G51" t="str">
        <f>[1]ONI!G49</f>
        <v>Warm Phase/El Nino</v>
      </c>
      <c r="H51" s="38">
        <f t="shared" si="1"/>
        <v>66.694444444444457</v>
      </c>
      <c r="I51" s="38">
        <f t="shared" si="4"/>
        <v>66.694444444444457</v>
      </c>
      <c r="J51" s="38">
        <f t="shared" si="5"/>
        <v>0</v>
      </c>
      <c r="K51" s="1">
        <f t="shared" si="2"/>
        <v>19694</v>
      </c>
      <c r="L51" s="51" t="b">
        <f t="shared" si="0"/>
        <v>1</v>
      </c>
    </row>
    <row r="52" spans="1:12" x14ac:dyDescent="0.25">
      <c r="A52">
        <f>[1]ONI!A50</f>
        <v>1954</v>
      </c>
      <c r="B52" s="11" t="str">
        <f>[1]ONI!B50</f>
        <v>Jan</v>
      </c>
      <c r="C52" s="1">
        <f>[1]ONI!C50</f>
        <v>19725</v>
      </c>
      <c r="D52" s="37">
        <f>[1]ONI!D50</f>
        <v>0.8</v>
      </c>
      <c r="E52" s="2">
        <f t="shared" si="3"/>
        <v>0.75666666666666671</v>
      </c>
      <c r="F52" s="11" t="str">
        <f>[1]ONI!F50</f>
        <v>DJF</v>
      </c>
      <c r="G52" t="str">
        <f>[1]ONI!G50</f>
        <v>Warm Phase/El Nino</v>
      </c>
      <c r="H52" s="38">
        <f t="shared" si="1"/>
        <v>57.254444444444452</v>
      </c>
      <c r="I52" s="38">
        <f t="shared" si="4"/>
        <v>57.254444444444452</v>
      </c>
      <c r="J52" s="38">
        <f t="shared" si="5"/>
        <v>0</v>
      </c>
      <c r="K52" s="1">
        <f t="shared" si="2"/>
        <v>19725</v>
      </c>
      <c r="L52" s="51" t="b">
        <f t="shared" si="0"/>
        <v>1</v>
      </c>
    </row>
    <row r="53" spans="1:12" x14ac:dyDescent="0.25">
      <c r="A53">
        <f>[1]ONI!A51</f>
        <v>1954</v>
      </c>
      <c r="B53" s="11" t="str">
        <f>[1]ONI!B51</f>
        <v>Feb</v>
      </c>
      <c r="C53" s="1">
        <f>[1]ONI!C51</f>
        <v>19756</v>
      </c>
      <c r="D53" s="37">
        <f>[1]ONI!D51</f>
        <v>0.64</v>
      </c>
      <c r="E53" s="2">
        <f t="shared" si="3"/>
        <v>0.46666666666666662</v>
      </c>
      <c r="F53" s="11" t="str">
        <f>[1]ONI!F51</f>
        <v>JFM</v>
      </c>
      <c r="G53" t="str">
        <f>[1]ONI!G51</f>
        <v>Neutral Phase</v>
      </c>
      <c r="H53" s="38">
        <f t="shared" si="1"/>
        <v>21.777777777777771</v>
      </c>
      <c r="I53" s="38">
        <f t="shared" si="4"/>
        <v>21.777777777777771</v>
      </c>
      <c r="J53" s="38">
        <f t="shared" si="5"/>
        <v>0</v>
      </c>
      <c r="K53" s="1">
        <f t="shared" si="2"/>
        <v>19756</v>
      </c>
      <c r="L53" s="51" t="b">
        <f t="shared" si="0"/>
        <v>1</v>
      </c>
    </row>
    <row r="54" spans="1:12" x14ac:dyDescent="0.25">
      <c r="A54">
        <f>[1]ONI!A52</f>
        <v>1954</v>
      </c>
      <c r="B54" s="11" t="str">
        <f>[1]ONI!B52</f>
        <v>Mar</v>
      </c>
      <c r="C54" s="1">
        <f>[1]ONI!C52</f>
        <v>19784</v>
      </c>
      <c r="D54" s="37">
        <f>[1]ONI!D52</f>
        <v>-0.04</v>
      </c>
      <c r="E54" s="2">
        <f t="shared" si="3"/>
        <v>-4.6666666666666669E-2</v>
      </c>
      <c r="F54" s="11" t="str">
        <f>[1]ONI!F52</f>
        <v>FMA</v>
      </c>
      <c r="G54" t="str">
        <f>[1]ONI!G52</f>
        <v>Neutral Phase</v>
      </c>
      <c r="H54" s="38">
        <f t="shared" si="1"/>
        <v>0.21777777777777779</v>
      </c>
      <c r="I54" s="38">
        <f t="shared" si="4"/>
        <v>0</v>
      </c>
      <c r="J54" s="38">
        <f t="shared" si="5"/>
        <v>0.21777777777777779</v>
      </c>
      <c r="K54" s="1">
        <f t="shared" si="2"/>
        <v>19784</v>
      </c>
      <c r="L54" s="51" t="b">
        <f t="shared" si="0"/>
        <v>1</v>
      </c>
    </row>
    <row r="55" spans="1:12" x14ac:dyDescent="0.25">
      <c r="A55">
        <f>[1]ONI!A53</f>
        <v>1954</v>
      </c>
      <c r="B55" s="11" t="str">
        <f>[1]ONI!B53</f>
        <v>Apr</v>
      </c>
      <c r="C55" s="1">
        <f>[1]ONI!C53</f>
        <v>19815</v>
      </c>
      <c r="D55" s="37">
        <f>[1]ONI!D53</f>
        <v>-0.74</v>
      </c>
      <c r="E55" s="2">
        <f t="shared" si="3"/>
        <v>-0.41</v>
      </c>
      <c r="F55" s="11" t="str">
        <f>[1]ONI!F53</f>
        <v>MAM</v>
      </c>
      <c r="G55" t="str">
        <f>[1]ONI!G53</f>
        <v>Neutral Phase</v>
      </c>
      <c r="H55" s="38">
        <f t="shared" si="1"/>
        <v>16.809999999999999</v>
      </c>
      <c r="I55" s="38">
        <f t="shared" si="4"/>
        <v>0</v>
      </c>
      <c r="J55" s="38">
        <f t="shared" si="5"/>
        <v>16.809999999999999</v>
      </c>
      <c r="K55" s="1">
        <f t="shared" si="2"/>
        <v>19815</v>
      </c>
      <c r="L55" s="51" t="b">
        <f t="shared" si="0"/>
        <v>1</v>
      </c>
    </row>
    <row r="56" spans="1:12" x14ac:dyDescent="0.25">
      <c r="A56">
        <f>[1]ONI!A54</f>
        <v>1954</v>
      </c>
      <c r="B56" s="11" t="str">
        <f>[1]ONI!B54</f>
        <v>May</v>
      </c>
      <c r="C56" s="1">
        <f>[1]ONI!C54</f>
        <v>19845</v>
      </c>
      <c r="D56" s="37">
        <f>[1]ONI!D54</f>
        <v>-0.45</v>
      </c>
      <c r="E56" s="2">
        <f t="shared" si="3"/>
        <v>-0.53666666666666663</v>
      </c>
      <c r="F56" s="11" t="str">
        <f>[1]ONI!F54</f>
        <v>AMJ</v>
      </c>
      <c r="G56" t="str">
        <f>[1]ONI!G54</f>
        <v>Cool Phase/La Nina</v>
      </c>
      <c r="H56" s="38">
        <f t="shared" si="1"/>
        <v>28.801111111111105</v>
      </c>
      <c r="I56" s="38">
        <f t="shared" si="4"/>
        <v>0</v>
      </c>
      <c r="J56" s="38">
        <f t="shared" si="5"/>
        <v>28.801111111111105</v>
      </c>
      <c r="K56" s="1">
        <f t="shared" si="2"/>
        <v>19845</v>
      </c>
      <c r="L56" s="51" t="b">
        <f t="shared" si="0"/>
        <v>1</v>
      </c>
    </row>
    <row r="57" spans="1:12" x14ac:dyDescent="0.25">
      <c r="A57">
        <f>[1]ONI!A55</f>
        <v>1954</v>
      </c>
      <c r="B57" s="11" t="str">
        <f>[1]ONI!B55</f>
        <v>Jun</v>
      </c>
      <c r="C57" s="1">
        <f>[1]ONI!C55</f>
        <v>19876</v>
      </c>
      <c r="D57" s="37">
        <f>[1]ONI!D55</f>
        <v>-0.42</v>
      </c>
      <c r="E57" s="2">
        <f t="shared" si="3"/>
        <v>-0.49666666666666665</v>
      </c>
      <c r="F57" s="11" t="str">
        <f>[1]ONI!F55</f>
        <v>MJJ</v>
      </c>
      <c r="G57" t="str">
        <f>[1]ONI!G55</f>
        <v>Neutral Phase</v>
      </c>
      <c r="H57" s="38">
        <f t="shared" si="1"/>
        <v>24.667777777777779</v>
      </c>
      <c r="I57" s="38">
        <f t="shared" si="4"/>
        <v>0</v>
      </c>
      <c r="J57" s="38">
        <f t="shared" si="5"/>
        <v>24.667777777777779</v>
      </c>
      <c r="K57" s="1">
        <f t="shared" si="2"/>
        <v>19876</v>
      </c>
      <c r="L57" s="51" t="b">
        <f t="shared" si="0"/>
        <v>1</v>
      </c>
    </row>
    <row r="58" spans="1:12" x14ac:dyDescent="0.25">
      <c r="A58">
        <f>[1]ONI!A56</f>
        <v>1954</v>
      </c>
      <c r="B58" s="11" t="str">
        <f>[1]ONI!B56</f>
        <v>Jul</v>
      </c>
      <c r="C58" s="1">
        <f>[1]ONI!C56</f>
        <v>19906</v>
      </c>
      <c r="D58" s="37">
        <f>[1]ONI!D56</f>
        <v>-0.62</v>
      </c>
      <c r="E58" s="2">
        <f t="shared" si="3"/>
        <v>-0.64</v>
      </c>
      <c r="F58" s="11" t="str">
        <f>[1]ONI!F56</f>
        <v>JJA</v>
      </c>
      <c r="G58" t="str">
        <f>[1]ONI!G56</f>
        <v>Cool Phase/La Nina</v>
      </c>
      <c r="H58" s="38">
        <f t="shared" si="1"/>
        <v>40.960000000000008</v>
      </c>
      <c r="I58" s="38">
        <f t="shared" si="4"/>
        <v>0</v>
      </c>
      <c r="J58" s="38">
        <f t="shared" si="5"/>
        <v>40.960000000000008</v>
      </c>
      <c r="K58" s="1">
        <f t="shared" si="2"/>
        <v>19906</v>
      </c>
      <c r="L58" s="51" t="b">
        <f t="shared" si="0"/>
        <v>1</v>
      </c>
    </row>
    <row r="59" spans="1:12" x14ac:dyDescent="0.25">
      <c r="A59">
        <f>[1]ONI!A57</f>
        <v>1954</v>
      </c>
      <c r="B59" s="11" t="str">
        <f>[1]ONI!B57</f>
        <v>Aug</v>
      </c>
      <c r="C59" s="1">
        <f>[1]ONI!C57</f>
        <v>19937</v>
      </c>
      <c r="D59" s="37">
        <f>[1]ONI!D57</f>
        <v>-0.88</v>
      </c>
      <c r="E59" s="2">
        <f t="shared" si="3"/>
        <v>-0.84333333333333338</v>
      </c>
      <c r="F59" s="11" t="str">
        <f>[1]ONI!F57</f>
        <v>JAS</v>
      </c>
      <c r="G59" t="str">
        <f>[1]ONI!G57</f>
        <v>Cool Phase/La Nina</v>
      </c>
      <c r="H59" s="38">
        <f t="shared" si="1"/>
        <v>71.121111111111119</v>
      </c>
      <c r="I59" s="38">
        <f t="shared" si="4"/>
        <v>0</v>
      </c>
      <c r="J59" s="38">
        <f t="shared" si="5"/>
        <v>71.121111111111119</v>
      </c>
      <c r="K59" s="1">
        <f t="shared" si="2"/>
        <v>19937</v>
      </c>
      <c r="L59" s="51" t="b">
        <f t="shared" si="0"/>
        <v>1</v>
      </c>
    </row>
    <row r="60" spans="1:12" x14ac:dyDescent="0.25">
      <c r="A60">
        <f>[1]ONI!A58</f>
        <v>1954</v>
      </c>
      <c r="B60" s="11" t="str">
        <f>[1]ONI!B58</f>
        <v>Sep</v>
      </c>
      <c r="C60" s="1">
        <f>[1]ONI!C58</f>
        <v>19968</v>
      </c>
      <c r="D60" s="37">
        <f>[1]ONI!D58</f>
        <v>-1.03</v>
      </c>
      <c r="E60" s="2">
        <f t="shared" si="3"/>
        <v>-0.89666666666666683</v>
      </c>
      <c r="F60" s="11" t="str">
        <f>[1]ONI!F58</f>
        <v>ASO</v>
      </c>
      <c r="G60" t="str">
        <f>[1]ONI!G58</f>
        <v>Cool Phase/La Nina</v>
      </c>
      <c r="H60" s="38">
        <f t="shared" si="1"/>
        <v>80.401111111111149</v>
      </c>
      <c r="I60" s="38">
        <f t="shared" si="4"/>
        <v>0</v>
      </c>
      <c r="J60" s="38">
        <f t="shared" si="5"/>
        <v>80.401111111111149</v>
      </c>
      <c r="K60" s="1">
        <f t="shared" si="2"/>
        <v>19968</v>
      </c>
      <c r="L60" s="51" t="b">
        <f t="shared" si="0"/>
        <v>1</v>
      </c>
    </row>
    <row r="61" spans="1:12" x14ac:dyDescent="0.25">
      <c r="A61">
        <f>[1]ONI!A59</f>
        <v>1954</v>
      </c>
      <c r="B61" s="11" t="str">
        <f>[1]ONI!B59</f>
        <v>Oct</v>
      </c>
      <c r="C61" s="1">
        <f>[1]ONI!C59</f>
        <v>19998</v>
      </c>
      <c r="D61" s="37">
        <f>[1]ONI!D59</f>
        <v>-0.78</v>
      </c>
      <c r="E61" s="2">
        <f t="shared" si="3"/>
        <v>-0.77</v>
      </c>
      <c r="F61" s="11" t="str">
        <f>[1]ONI!F59</f>
        <v>SON</v>
      </c>
      <c r="G61" t="str">
        <f>[1]ONI!G59</f>
        <v>Cool Phase/La Nina</v>
      </c>
      <c r="H61" s="38">
        <f t="shared" si="1"/>
        <v>59.290000000000006</v>
      </c>
      <c r="I61" s="38">
        <f t="shared" si="4"/>
        <v>0</v>
      </c>
      <c r="J61" s="38">
        <f t="shared" si="5"/>
        <v>59.290000000000006</v>
      </c>
      <c r="K61" s="1">
        <f t="shared" si="2"/>
        <v>19998</v>
      </c>
      <c r="L61" s="51" t="b">
        <f t="shared" si="0"/>
        <v>1</v>
      </c>
    </row>
    <row r="62" spans="1:12" x14ac:dyDescent="0.25">
      <c r="A62">
        <f>[1]ONI!A60</f>
        <v>1954</v>
      </c>
      <c r="B62" s="11" t="str">
        <f>[1]ONI!B60</f>
        <v>Nov</v>
      </c>
      <c r="C62" s="1">
        <f>[1]ONI!C60</f>
        <v>20029</v>
      </c>
      <c r="D62" s="37">
        <f>[1]ONI!D60</f>
        <v>-0.5</v>
      </c>
      <c r="E62" s="2">
        <f t="shared" si="3"/>
        <v>-0.73</v>
      </c>
      <c r="F62" s="11" t="str">
        <f>[1]ONI!F60</f>
        <v>OND</v>
      </c>
      <c r="G62" t="str">
        <f>[1]ONI!G60</f>
        <v>Cool Phase/La Nina</v>
      </c>
      <c r="H62" s="38">
        <f t="shared" si="1"/>
        <v>53.29</v>
      </c>
      <c r="I62" s="38">
        <f t="shared" si="4"/>
        <v>0</v>
      </c>
      <c r="J62" s="38">
        <f t="shared" si="5"/>
        <v>53.29</v>
      </c>
      <c r="K62" s="1">
        <f t="shared" si="2"/>
        <v>20029</v>
      </c>
      <c r="L62" s="51" t="b">
        <f t="shared" si="0"/>
        <v>1</v>
      </c>
    </row>
    <row r="63" spans="1:12" x14ac:dyDescent="0.25">
      <c r="A63">
        <f>[1]ONI!A61</f>
        <v>1954</v>
      </c>
      <c r="B63" s="11" t="str">
        <f>[1]ONI!B61</f>
        <v>Dec</v>
      </c>
      <c r="C63" s="1">
        <f>[1]ONI!C61</f>
        <v>20059</v>
      </c>
      <c r="D63" s="37">
        <f>[1]ONI!D61</f>
        <v>-0.91</v>
      </c>
      <c r="E63" s="2">
        <f t="shared" si="3"/>
        <v>-0.65666666666666673</v>
      </c>
      <c r="F63" s="11" t="str">
        <f>[1]ONI!F61</f>
        <v>NDJ</v>
      </c>
      <c r="G63" t="str">
        <f>[1]ONI!G61</f>
        <v>Cool Phase/La Nina</v>
      </c>
      <c r="H63" s="38">
        <f t="shared" si="1"/>
        <v>43.121111111111119</v>
      </c>
      <c r="I63" s="38">
        <f t="shared" si="4"/>
        <v>0</v>
      </c>
      <c r="J63" s="38">
        <f t="shared" si="5"/>
        <v>43.121111111111119</v>
      </c>
      <c r="K63" s="1">
        <f t="shared" si="2"/>
        <v>20059</v>
      </c>
      <c r="L63" s="51" t="b">
        <f t="shared" si="0"/>
        <v>1</v>
      </c>
    </row>
    <row r="64" spans="1:12" x14ac:dyDescent="0.25">
      <c r="A64">
        <f>[1]ONI!A62</f>
        <v>1955</v>
      </c>
      <c r="B64" s="11" t="str">
        <f>[1]ONI!B62</f>
        <v>Jan</v>
      </c>
      <c r="C64" s="1">
        <f>[1]ONI!C62</f>
        <v>20090</v>
      </c>
      <c r="D64" s="37">
        <f>[1]ONI!D62</f>
        <v>-0.56000000000000005</v>
      </c>
      <c r="E64" s="2">
        <f t="shared" si="3"/>
        <v>-0.68</v>
      </c>
      <c r="F64" s="11" t="str">
        <f>[1]ONI!F62</f>
        <v>DJF</v>
      </c>
      <c r="G64" t="str">
        <f>[1]ONI!G62</f>
        <v>Cool Phase/La Nina</v>
      </c>
      <c r="H64" s="38">
        <f t="shared" si="1"/>
        <v>46.240000000000009</v>
      </c>
      <c r="I64" s="38">
        <f t="shared" si="4"/>
        <v>0</v>
      </c>
      <c r="J64" s="38">
        <f t="shared" si="5"/>
        <v>46.240000000000009</v>
      </c>
      <c r="K64" s="1">
        <f t="shared" si="2"/>
        <v>20090</v>
      </c>
      <c r="L64" s="51" t="b">
        <f t="shared" si="0"/>
        <v>1</v>
      </c>
    </row>
    <row r="65" spans="1:12" x14ac:dyDescent="0.25">
      <c r="A65">
        <f>[1]ONI!A63</f>
        <v>1955</v>
      </c>
      <c r="B65" s="11" t="str">
        <f>[1]ONI!B63</f>
        <v>Feb</v>
      </c>
      <c r="C65" s="1">
        <f>[1]ONI!C63</f>
        <v>20121</v>
      </c>
      <c r="D65" s="37">
        <f>[1]ONI!D63</f>
        <v>-0.56999999999999995</v>
      </c>
      <c r="E65" s="2">
        <f t="shared" si="3"/>
        <v>-0.61666666666666659</v>
      </c>
      <c r="F65" s="11" t="str">
        <f>[1]ONI!F63</f>
        <v>JFM</v>
      </c>
      <c r="G65" t="str">
        <f>[1]ONI!G63</f>
        <v>Cool Phase/La Nina</v>
      </c>
      <c r="H65" s="38">
        <f t="shared" si="1"/>
        <v>38.027777777777771</v>
      </c>
      <c r="I65" s="38">
        <f t="shared" si="4"/>
        <v>0</v>
      </c>
      <c r="J65" s="38">
        <f t="shared" si="5"/>
        <v>38.027777777777771</v>
      </c>
      <c r="K65" s="1">
        <f t="shared" si="2"/>
        <v>20121</v>
      </c>
      <c r="L65" s="51" t="b">
        <f t="shared" si="0"/>
        <v>1</v>
      </c>
    </row>
    <row r="66" spans="1:12" x14ac:dyDescent="0.25">
      <c r="A66">
        <f>[1]ONI!A64</f>
        <v>1955</v>
      </c>
      <c r="B66" s="11" t="str">
        <f>[1]ONI!B64</f>
        <v>Mar</v>
      </c>
      <c r="C66" s="1">
        <f>[1]ONI!C64</f>
        <v>20149</v>
      </c>
      <c r="D66" s="37">
        <f>[1]ONI!D64</f>
        <v>-0.72</v>
      </c>
      <c r="E66" s="2">
        <f t="shared" si="3"/>
        <v>-0.69000000000000006</v>
      </c>
      <c r="F66" s="11" t="str">
        <f>[1]ONI!F64</f>
        <v>FMA</v>
      </c>
      <c r="G66" t="str">
        <f>[1]ONI!G64</f>
        <v>Cool Phase/La Nina</v>
      </c>
      <c r="H66" s="38">
        <f t="shared" si="1"/>
        <v>47.610000000000007</v>
      </c>
      <c r="I66" s="38">
        <f t="shared" si="4"/>
        <v>0</v>
      </c>
      <c r="J66" s="38">
        <f t="shared" si="5"/>
        <v>47.610000000000007</v>
      </c>
      <c r="K66" s="1">
        <f t="shared" si="2"/>
        <v>20149</v>
      </c>
      <c r="L66" s="51" t="b">
        <f t="shared" si="0"/>
        <v>1</v>
      </c>
    </row>
    <row r="67" spans="1:12" x14ac:dyDescent="0.25">
      <c r="A67">
        <f>[1]ONI!A65</f>
        <v>1955</v>
      </c>
      <c r="B67" s="11" t="str">
        <f>[1]ONI!B65</f>
        <v>Apr</v>
      </c>
      <c r="C67" s="1">
        <f>[1]ONI!C65</f>
        <v>20180</v>
      </c>
      <c r="D67" s="37">
        <f>[1]ONI!D65</f>
        <v>-0.78</v>
      </c>
      <c r="E67" s="2">
        <f t="shared" si="3"/>
        <v>-0.80333333333333334</v>
      </c>
      <c r="F67" s="11" t="str">
        <f>[1]ONI!F65</f>
        <v>MAM</v>
      </c>
      <c r="G67" t="str">
        <f>[1]ONI!G65</f>
        <v>Cool Phase/La Nina</v>
      </c>
      <c r="H67" s="38">
        <f t="shared" si="1"/>
        <v>64.534444444444446</v>
      </c>
      <c r="I67" s="38">
        <f t="shared" si="4"/>
        <v>0</v>
      </c>
      <c r="J67" s="38">
        <f t="shared" si="5"/>
        <v>64.534444444444446</v>
      </c>
      <c r="K67" s="1">
        <f t="shared" si="2"/>
        <v>20180</v>
      </c>
      <c r="L67" s="51" t="b">
        <f t="shared" si="0"/>
        <v>1</v>
      </c>
    </row>
    <row r="68" spans="1:12" x14ac:dyDescent="0.25">
      <c r="A68">
        <f>[1]ONI!A66</f>
        <v>1955</v>
      </c>
      <c r="B68" s="11" t="str">
        <f>[1]ONI!B66</f>
        <v>May</v>
      </c>
      <c r="C68" s="1">
        <f>[1]ONI!C66</f>
        <v>20210</v>
      </c>
      <c r="D68" s="37">
        <f>[1]ONI!D66</f>
        <v>-0.91</v>
      </c>
      <c r="E68" s="2">
        <f t="shared" si="3"/>
        <v>-0.78666666666666663</v>
      </c>
      <c r="F68" s="11" t="str">
        <f>[1]ONI!F66</f>
        <v>AMJ</v>
      </c>
      <c r="G68" t="str">
        <f>[1]ONI!G66</f>
        <v>Cool Phase/La Nina</v>
      </c>
      <c r="H68" s="38">
        <f t="shared" si="1"/>
        <v>61.884444444444441</v>
      </c>
      <c r="I68" s="38">
        <f t="shared" si="4"/>
        <v>0</v>
      </c>
      <c r="J68" s="38">
        <f t="shared" si="5"/>
        <v>61.884444444444441</v>
      </c>
      <c r="K68" s="1">
        <f t="shared" si="2"/>
        <v>20210</v>
      </c>
      <c r="L68" s="51" t="b">
        <f t="shared" ref="L68:L131" si="6">K68=C68</f>
        <v>1</v>
      </c>
    </row>
    <row r="69" spans="1:12" x14ac:dyDescent="0.25">
      <c r="A69">
        <f>[1]ONI!A67</f>
        <v>1955</v>
      </c>
      <c r="B69" s="11" t="str">
        <f>[1]ONI!B67</f>
        <v>Jun</v>
      </c>
      <c r="C69" s="1">
        <f>[1]ONI!C67</f>
        <v>20241</v>
      </c>
      <c r="D69" s="37">
        <f>[1]ONI!D67</f>
        <v>-0.67</v>
      </c>
      <c r="E69" s="2">
        <f t="shared" si="3"/>
        <v>-0.72000000000000008</v>
      </c>
      <c r="F69" s="11" t="str">
        <f>[1]ONI!F67</f>
        <v>MJJ</v>
      </c>
      <c r="G69" t="str">
        <f>[1]ONI!G67</f>
        <v>Cool Phase/La Nina</v>
      </c>
      <c r="H69" s="38">
        <f t="shared" si="1"/>
        <v>51.840000000000018</v>
      </c>
      <c r="I69" s="38">
        <f t="shared" si="4"/>
        <v>0</v>
      </c>
      <c r="J69" s="38">
        <f t="shared" si="5"/>
        <v>51.840000000000018</v>
      </c>
      <c r="K69" s="1">
        <f t="shared" si="2"/>
        <v>20241</v>
      </c>
      <c r="L69" s="51" t="b">
        <f t="shared" si="6"/>
        <v>1</v>
      </c>
    </row>
    <row r="70" spans="1:12" x14ac:dyDescent="0.25">
      <c r="A70">
        <f>[1]ONI!A68</f>
        <v>1955</v>
      </c>
      <c r="B70" s="11" t="str">
        <f>[1]ONI!B68</f>
        <v>Jul</v>
      </c>
      <c r="C70" s="1">
        <f>[1]ONI!C68</f>
        <v>20271</v>
      </c>
      <c r="D70" s="37">
        <f>[1]ONI!D68</f>
        <v>-0.57999999999999996</v>
      </c>
      <c r="E70" s="2">
        <f t="shared" si="3"/>
        <v>-0.68333333333333324</v>
      </c>
      <c r="F70" s="11" t="str">
        <f>[1]ONI!F68</f>
        <v>JJA</v>
      </c>
      <c r="G70" t="str">
        <f>[1]ONI!G68</f>
        <v>Cool Phase/La Nina</v>
      </c>
      <c r="H70" s="38">
        <f t="shared" ref="H70:H133" si="7">(10*E70)^2</f>
        <v>46.694444444444429</v>
      </c>
      <c r="I70" s="38">
        <f t="shared" si="4"/>
        <v>0</v>
      </c>
      <c r="J70" s="38">
        <f t="shared" si="5"/>
        <v>46.694444444444429</v>
      </c>
      <c r="K70" s="1">
        <f t="shared" ref="K70:K133" si="8">EDATE(K69,1)</f>
        <v>20271</v>
      </c>
      <c r="L70" s="51" t="b">
        <f t="shared" si="6"/>
        <v>1</v>
      </c>
    </row>
    <row r="71" spans="1:12" x14ac:dyDescent="0.25">
      <c r="A71">
        <f>[1]ONI!A69</f>
        <v>1955</v>
      </c>
      <c r="B71" s="11" t="str">
        <f>[1]ONI!B69</f>
        <v>Aug</v>
      </c>
      <c r="C71" s="1">
        <f>[1]ONI!C69</f>
        <v>20302</v>
      </c>
      <c r="D71" s="37">
        <f>[1]ONI!D69</f>
        <v>-0.8</v>
      </c>
      <c r="E71" s="2">
        <f t="shared" si="3"/>
        <v>-0.75</v>
      </c>
      <c r="F71" s="11" t="str">
        <f>[1]ONI!F69</f>
        <v>JAS</v>
      </c>
      <c r="G71" t="str">
        <f>[1]ONI!G69</f>
        <v>Cool Phase/La Nina</v>
      </c>
      <c r="H71" s="38">
        <f t="shared" si="7"/>
        <v>56.25</v>
      </c>
      <c r="I71" s="38">
        <f t="shared" si="4"/>
        <v>0</v>
      </c>
      <c r="J71" s="38">
        <f t="shared" si="5"/>
        <v>56.25</v>
      </c>
      <c r="K71" s="1">
        <f t="shared" si="8"/>
        <v>20302</v>
      </c>
      <c r="L71" s="51" t="b">
        <f t="shared" si="6"/>
        <v>1</v>
      </c>
    </row>
    <row r="72" spans="1:12" x14ac:dyDescent="0.25">
      <c r="A72">
        <f>[1]ONI!A70</f>
        <v>1955</v>
      </c>
      <c r="B72" s="11" t="str">
        <f>[1]ONI!B70</f>
        <v>Sep</v>
      </c>
      <c r="C72" s="1">
        <f>[1]ONI!C70</f>
        <v>20333</v>
      </c>
      <c r="D72" s="37">
        <f>[1]ONI!D70</f>
        <v>-0.87</v>
      </c>
      <c r="E72" s="2">
        <f t="shared" si="3"/>
        <v>-1.0900000000000001</v>
      </c>
      <c r="F72" s="11" t="str">
        <f>[1]ONI!F70</f>
        <v>ASO</v>
      </c>
      <c r="G72" t="str">
        <f>[1]ONI!G70</f>
        <v>Cool Phase/La Nina</v>
      </c>
      <c r="H72" s="38">
        <f t="shared" si="7"/>
        <v>118.81</v>
      </c>
      <c r="I72" s="38">
        <f t="shared" si="4"/>
        <v>0</v>
      </c>
      <c r="J72" s="38">
        <f t="shared" si="5"/>
        <v>118.81</v>
      </c>
      <c r="K72" s="1">
        <f t="shared" si="8"/>
        <v>20333</v>
      </c>
      <c r="L72" s="51" t="b">
        <f t="shared" si="6"/>
        <v>1</v>
      </c>
    </row>
    <row r="73" spans="1:12" x14ac:dyDescent="0.25">
      <c r="A73">
        <f>[1]ONI!A71</f>
        <v>1955</v>
      </c>
      <c r="B73" s="11" t="str">
        <f>[1]ONI!B71</f>
        <v>Oct</v>
      </c>
      <c r="C73" s="1">
        <f>[1]ONI!C71</f>
        <v>20363</v>
      </c>
      <c r="D73" s="37">
        <f>[1]ONI!D71</f>
        <v>-1.6</v>
      </c>
      <c r="E73" s="2">
        <f t="shared" ref="E73:E136" si="9">AVERAGE(D72:D74)</f>
        <v>-1.4266666666666667</v>
      </c>
      <c r="F73" s="11" t="str">
        <f>[1]ONI!F71</f>
        <v>SON</v>
      </c>
      <c r="G73" t="str">
        <f>[1]ONI!G71</f>
        <v>Cool Phase/La Nina</v>
      </c>
      <c r="H73" s="38">
        <f t="shared" si="7"/>
        <v>203.53777777777779</v>
      </c>
      <c r="I73" s="38">
        <f t="shared" ref="I73:I136" si="10">IF(E73&gt;0,H73,0)</f>
        <v>0</v>
      </c>
      <c r="J73" s="38">
        <f t="shared" ref="J73:J136" si="11">IF(E73&lt;0,H73,0)</f>
        <v>203.53777777777779</v>
      </c>
      <c r="K73" s="1">
        <f t="shared" si="8"/>
        <v>20363</v>
      </c>
      <c r="L73" s="51" t="b">
        <f t="shared" si="6"/>
        <v>1</v>
      </c>
    </row>
    <row r="74" spans="1:12" x14ac:dyDescent="0.25">
      <c r="A74">
        <f>[1]ONI!A72</f>
        <v>1955</v>
      </c>
      <c r="B74" s="11" t="str">
        <f>[1]ONI!B72</f>
        <v>Nov</v>
      </c>
      <c r="C74" s="1">
        <f>[1]ONI!C72</f>
        <v>20394</v>
      </c>
      <c r="D74" s="37">
        <f>[1]ONI!D72</f>
        <v>-1.81</v>
      </c>
      <c r="E74" s="2">
        <f t="shared" si="9"/>
        <v>-1.6733333333333336</v>
      </c>
      <c r="F74" s="11" t="str">
        <f>[1]ONI!F72</f>
        <v>OND</v>
      </c>
      <c r="G74" t="str">
        <f>[1]ONI!G72</f>
        <v>Cool Phase/La Nina</v>
      </c>
      <c r="H74" s="38">
        <f t="shared" si="7"/>
        <v>280.00444444444446</v>
      </c>
      <c r="I74" s="38">
        <f t="shared" si="10"/>
        <v>0</v>
      </c>
      <c r="J74" s="38">
        <f t="shared" si="11"/>
        <v>280.00444444444446</v>
      </c>
      <c r="K74" s="1">
        <f t="shared" si="8"/>
        <v>20394</v>
      </c>
      <c r="L74" s="51" t="b">
        <f t="shared" si="6"/>
        <v>1</v>
      </c>
    </row>
    <row r="75" spans="1:12" x14ac:dyDescent="0.25">
      <c r="A75">
        <f>[1]ONI!A73</f>
        <v>1955</v>
      </c>
      <c r="B75" s="11" t="str">
        <f>[1]ONI!B73</f>
        <v>Dec</v>
      </c>
      <c r="C75" s="1">
        <f>[1]ONI!C73</f>
        <v>20424</v>
      </c>
      <c r="D75" s="37">
        <f>[1]ONI!D73</f>
        <v>-1.61</v>
      </c>
      <c r="E75" s="2">
        <f t="shared" si="9"/>
        <v>-1.47</v>
      </c>
      <c r="F75" s="11" t="str">
        <f>[1]ONI!F73</f>
        <v>NDJ</v>
      </c>
      <c r="G75" t="str">
        <f>[1]ONI!G73</f>
        <v>Cool Phase/La Nina</v>
      </c>
      <c r="H75" s="38">
        <f t="shared" si="7"/>
        <v>216.08999999999997</v>
      </c>
      <c r="I75" s="38">
        <f t="shared" si="10"/>
        <v>0</v>
      </c>
      <c r="J75" s="38">
        <f t="shared" si="11"/>
        <v>216.08999999999997</v>
      </c>
      <c r="K75" s="1">
        <f t="shared" si="8"/>
        <v>20424</v>
      </c>
      <c r="L75" s="51" t="b">
        <f t="shared" si="6"/>
        <v>1</v>
      </c>
    </row>
    <row r="76" spans="1:12" x14ac:dyDescent="0.25">
      <c r="A76">
        <f>[1]ONI!A74</f>
        <v>1956</v>
      </c>
      <c r="B76" s="11" t="str">
        <f>[1]ONI!B74</f>
        <v>Jan</v>
      </c>
      <c r="C76" s="1">
        <f>[1]ONI!C74</f>
        <v>20455</v>
      </c>
      <c r="D76" s="37">
        <f>[1]ONI!D74</f>
        <v>-0.99</v>
      </c>
      <c r="E76" s="2">
        <f t="shared" si="9"/>
        <v>-1.1133333333333333</v>
      </c>
      <c r="F76" s="11" t="str">
        <f>[1]ONI!F74</f>
        <v>DJF</v>
      </c>
      <c r="G76" t="str">
        <f>[1]ONI!G74</f>
        <v>Cool Phase/La Nina</v>
      </c>
      <c r="H76" s="38">
        <f t="shared" si="7"/>
        <v>123.9511111111111</v>
      </c>
      <c r="I76" s="38">
        <f t="shared" si="10"/>
        <v>0</v>
      </c>
      <c r="J76" s="38">
        <f t="shared" si="11"/>
        <v>123.9511111111111</v>
      </c>
      <c r="K76" s="1">
        <f t="shared" si="8"/>
        <v>20455</v>
      </c>
      <c r="L76" s="51" t="b">
        <f t="shared" si="6"/>
        <v>1</v>
      </c>
    </row>
    <row r="77" spans="1:12" x14ac:dyDescent="0.25">
      <c r="A77">
        <f>[1]ONI!A75</f>
        <v>1956</v>
      </c>
      <c r="B77" s="11" t="str">
        <f>[1]ONI!B75</f>
        <v>Feb</v>
      </c>
      <c r="C77" s="1">
        <f>[1]ONI!C75</f>
        <v>20486</v>
      </c>
      <c r="D77" s="37">
        <f>[1]ONI!D75</f>
        <v>-0.74</v>
      </c>
      <c r="E77" s="2">
        <f t="shared" si="9"/>
        <v>-0.75666666666666671</v>
      </c>
      <c r="F77" s="11" t="str">
        <f>[1]ONI!F75</f>
        <v>JFM</v>
      </c>
      <c r="G77" t="str">
        <f>[1]ONI!G75</f>
        <v>Cool Phase/La Nina</v>
      </c>
      <c r="H77" s="38">
        <f t="shared" si="7"/>
        <v>57.254444444444452</v>
      </c>
      <c r="I77" s="38">
        <f t="shared" si="10"/>
        <v>0</v>
      </c>
      <c r="J77" s="38">
        <f t="shared" si="11"/>
        <v>57.254444444444452</v>
      </c>
      <c r="K77" s="1">
        <f t="shared" si="8"/>
        <v>20486</v>
      </c>
      <c r="L77" s="51" t="b">
        <f t="shared" si="6"/>
        <v>1</v>
      </c>
    </row>
    <row r="78" spans="1:12" x14ac:dyDescent="0.25">
      <c r="A78">
        <f>[1]ONI!A76</f>
        <v>1956</v>
      </c>
      <c r="B78" s="11" t="str">
        <f>[1]ONI!B76</f>
        <v>Mar</v>
      </c>
      <c r="C78" s="1">
        <f>[1]ONI!C76</f>
        <v>20515</v>
      </c>
      <c r="D78" s="37">
        <f>[1]ONI!D76</f>
        <v>-0.54</v>
      </c>
      <c r="E78" s="2">
        <f t="shared" si="9"/>
        <v>-0.62666666666666659</v>
      </c>
      <c r="F78" s="11" t="str">
        <f>[1]ONI!F76</f>
        <v>FMA</v>
      </c>
      <c r="G78" t="str">
        <f>[1]ONI!G76</f>
        <v>Cool Phase/La Nina</v>
      </c>
      <c r="H78" s="38">
        <f t="shared" si="7"/>
        <v>39.271111111111097</v>
      </c>
      <c r="I78" s="38">
        <f t="shared" si="10"/>
        <v>0</v>
      </c>
      <c r="J78" s="38">
        <f t="shared" si="11"/>
        <v>39.271111111111097</v>
      </c>
      <c r="K78" s="1">
        <f t="shared" si="8"/>
        <v>20515</v>
      </c>
      <c r="L78" s="51" t="b">
        <f t="shared" si="6"/>
        <v>1</v>
      </c>
    </row>
    <row r="79" spans="1:12" x14ac:dyDescent="0.25">
      <c r="A79">
        <f>[1]ONI!A77</f>
        <v>1956</v>
      </c>
      <c r="B79" s="11" t="str">
        <f>[1]ONI!B77</f>
        <v>Apr</v>
      </c>
      <c r="C79" s="1">
        <f>[1]ONI!C77</f>
        <v>20546</v>
      </c>
      <c r="D79" s="37">
        <f>[1]ONI!D77</f>
        <v>-0.6</v>
      </c>
      <c r="E79" s="2">
        <f t="shared" si="9"/>
        <v>-0.53333333333333333</v>
      </c>
      <c r="F79" s="11" t="str">
        <f>[1]ONI!F77</f>
        <v>MAM</v>
      </c>
      <c r="G79" t="str">
        <f>[1]ONI!G77</f>
        <v>Cool Phase/La Nina</v>
      </c>
      <c r="H79" s="38">
        <f t="shared" si="7"/>
        <v>28.444444444444443</v>
      </c>
      <c r="I79" s="38">
        <f t="shared" si="10"/>
        <v>0</v>
      </c>
      <c r="J79" s="38">
        <f t="shared" si="11"/>
        <v>28.444444444444443</v>
      </c>
      <c r="K79" s="1">
        <f t="shared" si="8"/>
        <v>20546</v>
      </c>
      <c r="L79" s="51" t="b">
        <f t="shared" si="6"/>
        <v>1</v>
      </c>
    </row>
    <row r="80" spans="1:12" x14ac:dyDescent="0.25">
      <c r="A80">
        <f>[1]ONI!A78</f>
        <v>1956</v>
      </c>
      <c r="B80" s="11" t="str">
        <f>[1]ONI!B78</f>
        <v>May</v>
      </c>
      <c r="C80" s="1">
        <f>[1]ONI!C78</f>
        <v>20576</v>
      </c>
      <c r="D80" s="37">
        <f>[1]ONI!D78</f>
        <v>-0.46</v>
      </c>
      <c r="E80" s="2">
        <f t="shared" si="9"/>
        <v>-0.51333333333333331</v>
      </c>
      <c r="F80" s="11" t="str">
        <f>[1]ONI!F78</f>
        <v>AMJ</v>
      </c>
      <c r="G80" t="str">
        <f>[1]ONI!G78</f>
        <v>Cool Phase/La Nina</v>
      </c>
      <c r="H80" s="38">
        <f t="shared" si="7"/>
        <v>26.351111111111106</v>
      </c>
      <c r="I80" s="38">
        <f t="shared" si="10"/>
        <v>0</v>
      </c>
      <c r="J80" s="38">
        <f t="shared" si="11"/>
        <v>26.351111111111106</v>
      </c>
      <c r="K80" s="1">
        <f t="shared" si="8"/>
        <v>20576</v>
      </c>
      <c r="L80" s="51" t="b">
        <f t="shared" si="6"/>
        <v>1</v>
      </c>
    </row>
    <row r="81" spans="1:12" x14ac:dyDescent="0.25">
      <c r="A81">
        <f>[1]ONI!A79</f>
        <v>1956</v>
      </c>
      <c r="B81" s="11" t="str">
        <f>[1]ONI!B79</f>
        <v>Jun</v>
      </c>
      <c r="C81" s="1">
        <f>[1]ONI!C79</f>
        <v>20607</v>
      </c>
      <c r="D81" s="37">
        <f>[1]ONI!D79</f>
        <v>-0.48</v>
      </c>
      <c r="E81" s="2">
        <f t="shared" si="9"/>
        <v>-0.50666666666666671</v>
      </c>
      <c r="F81" s="11" t="str">
        <f>[1]ONI!F79</f>
        <v>MJJ</v>
      </c>
      <c r="G81" t="str">
        <f>[1]ONI!G79</f>
        <v>Cool Phase/La Nina</v>
      </c>
      <c r="H81" s="38">
        <f t="shared" si="7"/>
        <v>25.671111111111117</v>
      </c>
      <c r="I81" s="38">
        <f t="shared" si="10"/>
        <v>0</v>
      </c>
      <c r="J81" s="38">
        <f t="shared" si="11"/>
        <v>25.671111111111117</v>
      </c>
      <c r="K81" s="1">
        <f t="shared" si="8"/>
        <v>20607</v>
      </c>
      <c r="L81" s="51" t="b">
        <f t="shared" si="6"/>
        <v>1</v>
      </c>
    </row>
    <row r="82" spans="1:12" x14ac:dyDescent="0.25">
      <c r="A82">
        <f>[1]ONI!A80</f>
        <v>1956</v>
      </c>
      <c r="B82" s="11" t="str">
        <f>[1]ONI!B80</f>
        <v>Jul</v>
      </c>
      <c r="C82" s="1">
        <f>[1]ONI!C80</f>
        <v>20637</v>
      </c>
      <c r="D82" s="37">
        <f>[1]ONI!D80</f>
        <v>-0.57999999999999996</v>
      </c>
      <c r="E82" s="2">
        <f t="shared" si="9"/>
        <v>-0.56999999999999995</v>
      </c>
      <c r="F82" s="11" t="str">
        <f>[1]ONI!F80</f>
        <v>JJA</v>
      </c>
      <c r="G82" t="str">
        <f>[1]ONI!G80</f>
        <v>Cool Phase/La Nina</v>
      </c>
      <c r="H82" s="38">
        <f t="shared" si="7"/>
        <v>32.489999999999995</v>
      </c>
      <c r="I82" s="38">
        <f t="shared" si="10"/>
        <v>0</v>
      </c>
      <c r="J82" s="38">
        <f t="shared" si="11"/>
        <v>32.489999999999995</v>
      </c>
      <c r="K82" s="1">
        <f t="shared" si="8"/>
        <v>20637</v>
      </c>
      <c r="L82" s="51" t="b">
        <f t="shared" si="6"/>
        <v>1</v>
      </c>
    </row>
    <row r="83" spans="1:12" x14ac:dyDescent="0.25">
      <c r="A83">
        <f>[1]ONI!A81</f>
        <v>1956</v>
      </c>
      <c r="B83" s="11" t="str">
        <f>[1]ONI!B81</f>
        <v>Aug</v>
      </c>
      <c r="C83" s="1">
        <f>[1]ONI!C81</f>
        <v>20668</v>
      </c>
      <c r="D83" s="37">
        <f>[1]ONI!D81</f>
        <v>-0.65</v>
      </c>
      <c r="E83" s="2">
        <f t="shared" si="9"/>
        <v>-0.55333333333333334</v>
      </c>
      <c r="F83" s="11" t="str">
        <f>[1]ONI!F81</f>
        <v>JAS</v>
      </c>
      <c r="G83" t="str">
        <f>[1]ONI!G81</f>
        <v>Cool Phase/La Nina</v>
      </c>
      <c r="H83" s="38">
        <f t="shared" si="7"/>
        <v>30.617777777777775</v>
      </c>
      <c r="I83" s="38">
        <f t="shared" si="10"/>
        <v>0</v>
      </c>
      <c r="J83" s="38">
        <f t="shared" si="11"/>
        <v>30.617777777777775</v>
      </c>
      <c r="K83" s="1">
        <f t="shared" si="8"/>
        <v>20668</v>
      </c>
      <c r="L83" s="51" t="b">
        <f t="shared" si="6"/>
        <v>1</v>
      </c>
    </row>
    <row r="84" spans="1:12" x14ac:dyDescent="0.25">
      <c r="A84">
        <f>[1]ONI!A82</f>
        <v>1956</v>
      </c>
      <c r="B84" s="11" t="str">
        <f>[1]ONI!B82</f>
        <v>Sep</v>
      </c>
      <c r="C84" s="1">
        <f>[1]ONI!C82</f>
        <v>20699</v>
      </c>
      <c r="D84" s="37">
        <f>[1]ONI!D82</f>
        <v>-0.43</v>
      </c>
      <c r="E84" s="2">
        <f t="shared" si="9"/>
        <v>-0.45666666666666672</v>
      </c>
      <c r="F84" s="11" t="str">
        <f>[1]ONI!F82</f>
        <v>ASO</v>
      </c>
      <c r="G84" t="str">
        <f>[1]ONI!G82</f>
        <v>Neutral Phase</v>
      </c>
      <c r="H84" s="38">
        <f t="shared" si="7"/>
        <v>20.85444444444445</v>
      </c>
      <c r="I84" s="38">
        <f t="shared" si="10"/>
        <v>0</v>
      </c>
      <c r="J84" s="38">
        <f t="shared" si="11"/>
        <v>20.85444444444445</v>
      </c>
      <c r="K84" s="1">
        <f t="shared" si="8"/>
        <v>20699</v>
      </c>
      <c r="L84" s="51" t="b">
        <f t="shared" si="6"/>
        <v>1</v>
      </c>
    </row>
    <row r="85" spans="1:12" x14ac:dyDescent="0.25">
      <c r="A85">
        <f>[1]ONI!A83</f>
        <v>1956</v>
      </c>
      <c r="B85" s="11" t="str">
        <f>[1]ONI!B83</f>
        <v>Oct</v>
      </c>
      <c r="C85" s="1">
        <f>[1]ONI!C83</f>
        <v>20729</v>
      </c>
      <c r="D85" s="37">
        <f>[1]ONI!D83</f>
        <v>-0.28999999999999998</v>
      </c>
      <c r="E85" s="2">
        <f t="shared" si="9"/>
        <v>-0.42</v>
      </c>
      <c r="F85" s="11" t="str">
        <f>[1]ONI!F83</f>
        <v>SON</v>
      </c>
      <c r="G85" t="str">
        <f>[1]ONI!G83</f>
        <v>Neutral Phase</v>
      </c>
      <c r="H85" s="38">
        <f t="shared" si="7"/>
        <v>17.64</v>
      </c>
      <c r="I85" s="38">
        <f t="shared" si="10"/>
        <v>0</v>
      </c>
      <c r="J85" s="38">
        <f t="shared" si="11"/>
        <v>17.64</v>
      </c>
      <c r="K85" s="1">
        <f t="shared" si="8"/>
        <v>20729</v>
      </c>
      <c r="L85" s="51" t="b">
        <f t="shared" si="6"/>
        <v>1</v>
      </c>
    </row>
    <row r="86" spans="1:12" x14ac:dyDescent="0.25">
      <c r="A86">
        <f>[1]ONI!A84</f>
        <v>1956</v>
      </c>
      <c r="B86" s="11" t="str">
        <f>[1]ONI!B84</f>
        <v>Nov</v>
      </c>
      <c r="C86" s="1">
        <f>[1]ONI!C84</f>
        <v>20760</v>
      </c>
      <c r="D86" s="37">
        <f>[1]ONI!D84</f>
        <v>-0.54</v>
      </c>
      <c r="E86" s="2">
        <f t="shared" si="9"/>
        <v>-0.43333333333333335</v>
      </c>
      <c r="F86" s="11" t="str">
        <f>[1]ONI!F84</f>
        <v>OND</v>
      </c>
      <c r="G86" t="str">
        <f>[1]ONI!G84</f>
        <v>Neutral Phase</v>
      </c>
      <c r="H86" s="38">
        <f t="shared" si="7"/>
        <v>18.777777777777782</v>
      </c>
      <c r="I86" s="38">
        <f t="shared" si="10"/>
        <v>0</v>
      </c>
      <c r="J86" s="38">
        <f t="shared" si="11"/>
        <v>18.777777777777782</v>
      </c>
      <c r="K86" s="1">
        <f t="shared" si="8"/>
        <v>20760</v>
      </c>
      <c r="L86" s="51" t="b">
        <f t="shared" si="6"/>
        <v>1</v>
      </c>
    </row>
    <row r="87" spans="1:12" x14ac:dyDescent="0.25">
      <c r="A87">
        <f>[1]ONI!A85</f>
        <v>1956</v>
      </c>
      <c r="B87" s="11" t="str">
        <f>[1]ONI!B85</f>
        <v>Dec</v>
      </c>
      <c r="C87" s="1">
        <f>[1]ONI!C85</f>
        <v>20790</v>
      </c>
      <c r="D87" s="37">
        <f>[1]ONI!D85</f>
        <v>-0.47</v>
      </c>
      <c r="E87" s="2">
        <f t="shared" si="9"/>
        <v>-0.43333333333333335</v>
      </c>
      <c r="F87" s="11" t="str">
        <f>[1]ONI!F85</f>
        <v>NDJ</v>
      </c>
      <c r="G87" t="str">
        <f>[1]ONI!G85</f>
        <v>Neutral Phase</v>
      </c>
      <c r="H87" s="38">
        <f t="shared" si="7"/>
        <v>18.777777777777782</v>
      </c>
      <c r="I87" s="38">
        <f t="shared" si="10"/>
        <v>0</v>
      </c>
      <c r="J87" s="38">
        <f t="shared" si="11"/>
        <v>18.777777777777782</v>
      </c>
      <c r="K87" s="1">
        <f t="shared" si="8"/>
        <v>20790</v>
      </c>
      <c r="L87" s="51" t="b">
        <f t="shared" si="6"/>
        <v>1</v>
      </c>
    </row>
    <row r="88" spans="1:12" x14ac:dyDescent="0.25">
      <c r="A88">
        <f>[1]ONI!A86</f>
        <v>1957</v>
      </c>
      <c r="B88" s="11" t="str">
        <f>[1]ONI!B86</f>
        <v>Jan</v>
      </c>
      <c r="C88" s="1">
        <f>[1]ONI!C86</f>
        <v>20821</v>
      </c>
      <c r="D88" s="37">
        <f>[1]ONI!D86</f>
        <v>-0.28999999999999998</v>
      </c>
      <c r="E88" s="2">
        <f t="shared" si="9"/>
        <v>-0.24666666666666667</v>
      </c>
      <c r="F88" s="11" t="str">
        <f>[1]ONI!F86</f>
        <v>DJF</v>
      </c>
      <c r="G88" t="str">
        <f>[1]ONI!G86</f>
        <v>Neutral Phase</v>
      </c>
      <c r="H88" s="38">
        <f t="shared" si="7"/>
        <v>6.0844444444444452</v>
      </c>
      <c r="I88" s="38">
        <f t="shared" si="10"/>
        <v>0</v>
      </c>
      <c r="J88" s="38">
        <f t="shared" si="11"/>
        <v>6.0844444444444452</v>
      </c>
      <c r="K88" s="1">
        <f t="shared" si="8"/>
        <v>20821</v>
      </c>
      <c r="L88" s="51" t="b">
        <f t="shared" si="6"/>
        <v>1</v>
      </c>
    </row>
    <row r="89" spans="1:12" x14ac:dyDescent="0.25">
      <c r="A89">
        <f>[1]ONI!A87</f>
        <v>1957</v>
      </c>
      <c r="B89" s="11" t="str">
        <f>[1]ONI!B87</f>
        <v>Feb</v>
      </c>
      <c r="C89" s="1">
        <f>[1]ONI!C87</f>
        <v>20852</v>
      </c>
      <c r="D89" s="37">
        <f>[1]ONI!D87</f>
        <v>0.02</v>
      </c>
      <c r="E89" s="2">
        <f t="shared" si="9"/>
        <v>6.0000000000000019E-2</v>
      </c>
      <c r="F89" s="11" t="str">
        <f>[1]ONI!F87</f>
        <v>JFM</v>
      </c>
      <c r="G89" t="str">
        <f>[1]ONI!G87</f>
        <v>Neutral Phase</v>
      </c>
      <c r="H89" s="38">
        <f t="shared" si="7"/>
        <v>0.36000000000000026</v>
      </c>
      <c r="I89" s="38">
        <f t="shared" si="10"/>
        <v>0.36000000000000026</v>
      </c>
      <c r="J89" s="38">
        <f t="shared" si="11"/>
        <v>0</v>
      </c>
      <c r="K89" s="1">
        <f t="shared" si="8"/>
        <v>20852</v>
      </c>
      <c r="L89" s="51" t="b">
        <f t="shared" si="6"/>
        <v>1</v>
      </c>
    </row>
    <row r="90" spans="1:12" x14ac:dyDescent="0.25">
      <c r="A90">
        <f>[1]ONI!A88</f>
        <v>1957</v>
      </c>
      <c r="B90" s="11" t="str">
        <f>[1]ONI!B88</f>
        <v>Mar</v>
      </c>
      <c r="C90" s="1">
        <f>[1]ONI!C88</f>
        <v>20880</v>
      </c>
      <c r="D90" s="37">
        <f>[1]ONI!D88</f>
        <v>0.45</v>
      </c>
      <c r="E90" s="2">
        <f t="shared" si="9"/>
        <v>0.41333333333333333</v>
      </c>
      <c r="F90" s="11" t="str">
        <f>[1]ONI!F88</f>
        <v>FMA</v>
      </c>
      <c r="G90" t="str">
        <f>[1]ONI!G88</f>
        <v>Neutral Phase</v>
      </c>
      <c r="H90" s="38">
        <f t="shared" si="7"/>
        <v>17.08444444444444</v>
      </c>
      <c r="I90" s="38">
        <f t="shared" si="10"/>
        <v>17.08444444444444</v>
      </c>
      <c r="J90" s="38">
        <f t="shared" si="11"/>
        <v>0</v>
      </c>
      <c r="K90" s="1">
        <f t="shared" si="8"/>
        <v>20880</v>
      </c>
      <c r="L90" s="51" t="b">
        <f t="shared" si="6"/>
        <v>1</v>
      </c>
    </row>
    <row r="91" spans="1:12" x14ac:dyDescent="0.25">
      <c r="A91">
        <f>[1]ONI!A89</f>
        <v>1957</v>
      </c>
      <c r="B91" s="11" t="str">
        <f>[1]ONI!B89</f>
        <v>Apr</v>
      </c>
      <c r="C91" s="1">
        <f>[1]ONI!C89</f>
        <v>20911</v>
      </c>
      <c r="D91" s="37">
        <f>[1]ONI!D89</f>
        <v>0.77</v>
      </c>
      <c r="E91" s="2">
        <f t="shared" si="9"/>
        <v>0.72000000000000008</v>
      </c>
      <c r="F91" s="11" t="str">
        <f>[1]ONI!F89</f>
        <v>MAM</v>
      </c>
      <c r="G91" t="str">
        <f>[1]ONI!G89</f>
        <v>Warm Phase/El Nino</v>
      </c>
      <c r="H91" s="38">
        <f t="shared" si="7"/>
        <v>51.840000000000018</v>
      </c>
      <c r="I91" s="38">
        <f t="shared" si="10"/>
        <v>51.840000000000018</v>
      </c>
      <c r="J91" s="38">
        <f t="shared" si="11"/>
        <v>0</v>
      </c>
      <c r="K91" s="1">
        <f t="shared" si="8"/>
        <v>20911</v>
      </c>
      <c r="L91" s="51" t="b">
        <f t="shared" si="6"/>
        <v>1</v>
      </c>
    </row>
    <row r="92" spans="1:12" x14ac:dyDescent="0.25">
      <c r="A92">
        <f>[1]ONI!A90</f>
        <v>1957</v>
      </c>
      <c r="B92" s="11" t="str">
        <f>[1]ONI!B90</f>
        <v>May</v>
      </c>
      <c r="C92" s="1">
        <f>[1]ONI!C90</f>
        <v>20941</v>
      </c>
      <c r="D92" s="37">
        <f>[1]ONI!D90</f>
        <v>0.94</v>
      </c>
      <c r="E92" s="2">
        <f t="shared" si="9"/>
        <v>0.91999999999999993</v>
      </c>
      <c r="F92" s="11" t="str">
        <f>[1]ONI!F90</f>
        <v>AMJ</v>
      </c>
      <c r="G92" t="str">
        <f>[1]ONI!G90</f>
        <v>Warm Phase/El Nino</v>
      </c>
      <c r="H92" s="38">
        <f t="shared" si="7"/>
        <v>84.639999999999986</v>
      </c>
      <c r="I92" s="38">
        <f t="shared" si="10"/>
        <v>84.639999999999986</v>
      </c>
      <c r="J92" s="38">
        <f t="shared" si="11"/>
        <v>0</v>
      </c>
      <c r="K92" s="1">
        <f t="shared" si="8"/>
        <v>20941</v>
      </c>
      <c r="L92" s="51" t="b">
        <f t="shared" si="6"/>
        <v>1</v>
      </c>
    </row>
    <row r="93" spans="1:12" x14ac:dyDescent="0.25">
      <c r="A93">
        <f>[1]ONI!A91</f>
        <v>1957</v>
      </c>
      <c r="B93" s="11" t="str">
        <f>[1]ONI!B91</f>
        <v>Jun</v>
      </c>
      <c r="C93" s="1">
        <f>[1]ONI!C91</f>
        <v>20972</v>
      </c>
      <c r="D93" s="37">
        <f>[1]ONI!D91</f>
        <v>1.05</v>
      </c>
      <c r="E93" s="2">
        <f t="shared" si="9"/>
        <v>1.1100000000000001</v>
      </c>
      <c r="F93" s="11" t="str">
        <f>[1]ONI!F91</f>
        <v>MJJ</v>
      </c>
      <c r="G93" t="str">
        <f>[1]ONI!G91</f>
        <v>Warm Phase/El Nino</v>
      </c>
      <c r="H93" s="38">
        <f t="shared" si="7"/>
        <v>123.21000000000004</v>
      </c>
      <c r="I93" s="38">
        <f t="shared" si="10"/>
        <v>123.21000000000004</v>
      </c>
      <c r="J93" s="38">
        <f t="shared" si="11"/>
        <v>0</v>
      </c>
      <c r="K93" s="1">
        <f t="shared" si="8"/>
        <v>20972</v>
      </c>
      <c r="L93" s="51" t="b">
        <f t="shared" si="6"/>
        <v>1</v>
      </c>
    </row>
    <row r="94" spans="1:12" x14ac:dyDescent="0.25">
      <c r="A94">
        <f>[1]ONI!A92</f>
        <v>1957</v>
      </c>
      <c r="B94" s="11" t="str">
        <f>[1]ONI!B92</f>
        <v>Jul</v>
      </c>
      <c r="C94" s="1">
        <f>[1]ONI!C92</f>
        <v>21002</v>
      </c>
      <c r="D94" s="37">
        <f>[1]ONI!D92</f>
        <v>1.34</v>
      </c>
      <c r="E94" s="2">
        <f t="shared" si="9"/>
        <v>1.25</v>
      </c>
      <c r="F94" s="11" t="str">
        <f>[1]ONI!F92</f>
        <v>JJA</v>
      </c>
      <c r="G94" t="str">
        <f>[1]ONI!G92</f>
        <v>Warm Phase/El Nino</v>
      </c>
      <c r="H94" s="38">
        <f t="shared" si="7"/>
        <v>156.25</v>
      </c>
      <c r="I94" s="38">
        <f t="shared" si="10"/>
        <v>156.25</v>
      </c>
      <c r="J94" s="38">
        <f t="shared" si="11"/>
        <v>0</v>
      </c>
      <c r="K94" s="1">
        <f t="shared" si="8"/>
        <v>21002</v>
      </c>
      <c r="L94" s="51" t="b">
        <f t="shared" si="6"/>
        <v>1</v>
      </c>
    </row>
    <row r="95" spans="1:12" x14ac:dyDescent="0.25">
      <c r="A95">
        <f>[1]ONI!A93</f>
        <v>1957</v>
      </c>
      <c r="B95" s="11" t="str">
        <f>[1]ONI!B93</f>
        <v>Aug</v>
      </c>
      <c r="C95" s="1">
        <f>[1]ONI!C93</f>
        <v>21033</v>
      </c>
      <c r="D95" s="37">
        <f>[1]ONI!D93</f>
        <v>1.36</v>
      </c>
      <c r="E95" s="2">
        <f t="shared" si="9"/>
        <v>1.3233333333333335</v>
      </c>
      <c r="F95" s="11" t="str">
        <f>[1]ONI!F93</f>
        <v>JAS</v>
      </c>
      <c r="G95" t="str">
        <f>[1]ONI!G93</f>
        <v>Warm Phase/El Nino</v>
      </c>
      <c r="H95" s="38">
        <f t="shared" si="7"/>
        <v>175.12111111111113</v>
      </c>
      <c r="I95" s="38">
        <f t="shared" si="10"/>
        <v>175.12111111111113</v>
      </c>
      <c r="J95" s="38">
        <f t="shared" si="11"/>
        <v>0</v>
      </c>
      <c r="K95" s="1">
        <f t="shared" si="8"/>
        <v>21033</v>
      </c>
      <c r="L95" s="51" t="b">
        <f t="shared" si="6"/>
        <v>1</v>
      </c>
    </row>
    <row r="96" spans="1:12" x14ac:dyDescent="0.25">
      <c r="A96">
        <f>[1]ONI!A94</f>
        <v>1957</v>
      </c>
      <c r="B96" s="11" t="str">
        <f>[1]ONI!B94</f>
        <v>Sep</v>
      </c>
      <c r="C96" s="1">
        <f>[1]ONI!C94</f>
        <v>21064</v>
      </c>
      <c r="D96" s="37">
        <f>[1]ONI!D94</f>
        <v>1.27</v>
      </c>
      <c r="E96" s="2">
        <f t="shared" si="9"/>
        <v>1.3333333333333333</v>
      </c>
      <c r="F96" s="11" t="str">
        <f>[1]ONI!F94</f>
        <v>ASO</v>
      </c>
      <c r="G96" t="str">
        <f>[1]ONI!G94</f>
        <v>Warm Phase/El Nino</v>
      </c>
      <c r="H96" s="38">
        <f t="shared" si="7"/>
        <v>177.77777777777774</v>
      </c>
      <c r="I96" s="38">
        <f t="shared" si="10"/>
        <v>177.77777777777774</v>
      </c>
      <c r="J96" s="38">
        <f t="shared" si="11"/>
        <v>0</v>
      </c>
      <c r="K96" s="1">
        <f t="shared" si="8"/>
        <v>21064</v>
      </c>
      <c r="L96" s="51" t="b">
        <f t="shared" si="6"/>
        <v>1</v>
      </c>
    </row>
    <row r="97" spans="1:12" x14ac:dyDescent="0.25">
      <c r="A97">
        <f>[1]ONI!A95</f>
        <v>1957</v>
      </c>
      <c r="B97" s="11" t="str">
        <f>[1]ONI!B95</f>
        <v>Oct</v>
      </c>
      <c r="C97" s="1">
        <f>[1]ONI!C95</f>
        <v>21094</v>
      </c>
      <c r="D97" s="37">
        <f>[1]ONI!D95</f>
        <v>1.37</v>
      </c>
      <c r="E97" s="2">
        <f t="shared" si="9"/>
        <v>1.3866666666666667</v>
      </c>
      <c r="F97" s="11" t="str">
        <f>[1]ONI!F95</f>
        <v>SON</v>
      </c>
      <c r="G97" t="str">
        <f>[1]ONI!G95</f>
        <v>Warm Phase/El Nino</v>
      </c>
      <c r="H97" s="38">
        <f t="shared" si="7"/>
        <v>192.28444444444446</v>
      </c>
      <c r="I97" s="38">
        <f t="shared" si="10"/>
        <v>192.28444444444446</v>
      </c>
      <c r="J97" s="38">
        <f t="shared" si="11"/>
        <v>0</v>
      </c>
      <c r="K97" s="1">
        <f t="shared" si="8"/>
        <v>21094</v>
      </c>
      <c r="L97" s="51" t="b">
        <f t="shared" si="6"/>
        <v>1</v>
      </c>
    </row>
    <row r="98" spans="1:12" x14ac:dyDescent="0.25">
      <c r="A98">
        <f>[1]ONI!A96</f>
        <v>1957</v>
      </c>
      <c r="B98" s="11" t="str">
        <f>[1]ONI!B96</f>
        <v>Nov</v>
      </c>
      <c r="C98" s="1">
        <f>[1]ONI!C96</f>
        <v>21125</v>
      </c>
      <c r="D98" s="37">
        <f>[1]ONI!D96</f>
        <v>1.52</v>
      </c>
      <c r="E98" s="2">
        <f t="shared" si="9"/>
        <v>1.5333333333333332</v>
      </c>
      <c r="F98" s="11" t="str">
        <f>[1]ONI!F96</f>
        <v>OND</v>
      </c>
      <c r="G98" t="str">
        <f>[1]ONI!G96</f>
        <v>Warm Phase/El Nino</v>
      </c>
      <c r="H98" s="38">
        <f t="shared" si="7"/>
        <v>235.11111111111109</v>
      </c>
      <c r="I98" s="38">
        <f t="shared" si="10"/>
        <v>235.11111111111109</v>
      </c>
      <c r="J98" s="38">
        <f t="shared" si="11"/>
        <v>0</v>
      </c>
      <c r="K98" s="1">
        <f t="shared" si="8"/>
        <v>21125</v>
      </c>
      <c r="L98" s="51" t="b">
        <f t="shared" si="6"/>
        <v>1</v>
      </c>
    </row>
    <row r="99" spans="1:12" x14ac:dyDescent="0.25">
      <c r="A99">
        <f>[1]ONI!A97</f>
        <v>1957</v>
      </c>
      <c r="B99" s="11" t="str">
        <f>[1]ONI!B97</f>
        <v>Dec</v>
      </c>
      <c r="C99" s="1">
        <f>[1]ONI!C97</f>
        <v>21155</v>
      </c>
      <c r="D99" s="37">
        <f>[1]ONI!D97</f>
        <v>1.71</v>
      </c>
      <c r="E99" s="2">
        <f t="shared" si="9"/>
        <v>1.7366666666666666</v>
      </c>
      <c r="F99" s="11" t="str">
        <f>[1]ONI!F97</f>
        <v>NDJ</v>
      </c>
      <c r="G99" t="str">
        <f>[1]ONI!G97</f>
        <v>Warm Phase/El Nino</v>
      </c>
      <c r="H99" s="38">
        <f t="shared" si="7"/>
        <v>301.60111111111115</v>
      </c>
      <c r="I99" s="38">
        <f t="shared" si="10"/>
        <v>301.60111111111115</v>
      </c>
      <c r="J99" s="38">
        <f t="shared" si="11"/>
        <v>0</v>
      </c>
      <c r="K99" s="1">
        <f t="shared" si="8"/>
        <v>21155</v>
      </c>
      <c r="L99" s="51" t="b">
        <f t="shared" si="6"/>
        <v>1</v>
      </c>
    </row>
    <row r="100" spans="1:12" x14ac:dyDescent="0.25">
      <c r="A100">
        <f>[1]ONI!A98</f>
        <v>1958</v>
      </c>
      <c r="B100" s="11" t="str">
        <f>[1]ONI!B98</f>
        <v>Jan</v>
      </c>
      <c r="C100" s="1">
        <f>[1]ONI!C98</f>
        <v>21186</v>
      </c>
      <c r="D100" s="37">
        <f>[1]ONI!D98</f>
        <v>1.98</v>
      </c>
      <c r="E100" s="2">
        <f t="shared" si="9"/>
        <v>1.8033333333333335</v>
      </c>
      <c r="F100" s="11" t="str">
        <f>[1]ONI!F98</f>
        <v>DJF</v>
      </c>
      <c r="G100" t="str">
        <f>[1]ONI!G98</f>
        <v>Warm Phase/El Nino</v>
      </c>
      <c r="H100" s="38">
        <f t="shared" si="7"/>
        <v>325.20111111111117</v>
      </c>
      <c r="I100" s="38">
        <f t="shared" si="10"/>
        <v>325.20111111111117</v>
      </c>
      <c r="J100" s="38">
        <f t="shared" si="11"/>
        <v>0</v>
      </c>
      <c r="K100" s="1">
        <f t="shared" si="8"/>
        <v>21186</v>
      </c>
      <c r="L100" s="51" t="b">
        <f t="shared" si="6"/>
        <v>1</v>
      </c>
    </row>
    <row r="101" spans="1:12" x14ac:dyDescent="0.25">
      <c r="A101">
        <f>[1]ONI!A99</f>
        <v>1958</v>
      </c>
      <c r="B101" s="11" t="str">
        <f>[1]ONI!B99</f>
        <v>Feb</v>
      </c>
      <c r="C101" s="1">
        <f>[1]ONI!C99</f>
        <v>21217</v>
      </c>
      <c r="D101" s="37">
        <f>[1]ONI!D99</f>
        <v>1.72</v>
      </c>
      <c r="E101" s="2">
        <f t="shared" si="9"/>
        <v>1.6533333333333333</v>
      </c>
      <c r="F101" s="11" t="str">
        <f>[1]ONI!F99</f>
        <v>JFM</v>
      </c>
      <c r="G101" t="str">
        <f>[1]ONI!G99</f>
        <v>Warm Phase/El Nino</v>
      </c>
      <c r="H101" s="38">
        <f t="shared" si="7"/>
        <v>273.35111111111104</v>
      </c>
      <c r="I101" s="38">
        <f t="shared" si="10"/>
        <v>273.35111111111104</v>
      </c>
      <c r="J101" s="38">
        <f t="shared" si="11"/>
        <v>0</v>
      </c>
      <c r="K101" s="1">
        <f t="shared" si="8"/>
        <v>21217</v>
      </c>
      <c r="L101" s="51" t="b">
        <f t="shared" si="6"/>
        <v>1</v>
      </c>
    </row>
    <row r="102" spans="1:12" x14ac:dyDescent="0.25">
      <c r="A102">
        <f>[1]ONI!A100</f>
        <v>1958</v>
      </c>
      <c r="B102" s="11" t="str">
        <f>[1]ONI!B100</f>
        <v>Mar</v>
      </c>
      <c r="C102" s="1">
        <f>[1]ONI!C100</f>
        <v>21245</v>
      </c>
      <c r="D102" s="37">
        <f>[1]ONI!D100</f>
        <v>1.26</v>
      </c>
      <c r="E102" s="2">
        <f t="shared" si="9"/>
        <v>1.2633333333333334</v>
      </c>
      <c r="F102" s="11" t="str">
        <f>[1]ONI!F100</f>
        <v>FMA</v>
      </c>
      <c r="G102" t="str">
        <f>[1]ONI!G100</f>
        <v>Warm Phase/El Nino</v>
      </c>
      <c r="H102" s="38">
        <f t="shared" si="7"/>
        <v>159.60111111111115</v>
      </c>
      <c r="I102" s="38">
        <f t="shared" si="10"/>
        <v>159.60111111111115</v>
      </c>
      <c r="J102" s="38">
        <f t="shared" si="11"/>
        <v>0</v>
      </c>
      <c r="K102" s="1">
        <f t="shared" si="8"/>
        <v>21245</v>
      </c>
      <c r="L102" s="51" t="b">
        <f t="shared" si="6"/>
        <v>1</v>
      </c>
    </row>
    <row r="103" spans="1:12" x14ac:dyDescent="0.25">
      <c r="A103">
        <f>[1]ONI!A101</f>
        <v>1958</v>
      </c>
      <c r="B103" s="11" t="str">
        <f>[1]ONI!B101</f>
        <v>Apr</v>
      </c>
      <c r="C103" s="1">
        <f>[1]ONI!C101</f>
        <v>21276</v>
      </c>
      <c r="D103" s="37">
        <f>[1]ONI!D101</f>
        <v>0.81</v>
      </c>
      <c r="E103" s="2">
        <f t="shared" si="9"/>
        <v>0.92666666666666675</v>
      </c>
      <c r="F103" s="11" t="str">
        <f>[1]ONI!F101</f>
        <v>MAM</v>
      </c>
      <c r="G103" t="str">
        <f>[1]ONI!G101</f>
        <v>Warm Phase/El Nino</v>
      </c>
      <c r="H103" s="38">
        <f t="shared" si="7"/>
        <v>85.871111111111119</v>
      </c>
      <c r="I103" s="38">
        <f t="shared" si="10"/>
        <v>85.871111111111119</v>
      </c>
      <c r="J103" s="38">
        <f t="shared" si="11"/>
        <v>0</v>
      </c>
      <c r="K103" s="1">
        <f t="shared" si="8"/>
        <v>21276</v>
      </c>
      <c r="L103" s="51" t="b">
        <f t="shared" si="6"/>
        <v>1</v>
      </c>
    </row>
    <row r="104" spans="1:12" x14ac:dyDescent="0.25">
      <c r="A104">
        <f>[1]ONI!A102</f>
        <v>1958</v>
      </c>
      <c r="B104" s="11" t="str">
        <f>[1]ONI!B102</f>
        <v>May</v>
      </c>
      <c r="C104" s="1">
        <f>[1]ONI!C102</f>
        <v>21306</v>
      </c>
      <c r="D104" s="37">
        <f>[1]ONI!D102</f>
        <v>0.71</v>
      </c>
      <c r="E104" s="2">
        <f t="shared" si="9"/>
        <v>0.73666666666666669</v>
      </c>
      <c r="F104" s="11" t="str">
        <f>[1]ONI!F102</f>
        <v>AMJ</v>
      </c>
      <c r="G104" t="str">
        <f>[1]ONI!G102</f>
        <v>Warm Phase/El Nino</v>
      </c>
      <c r="H104" s="38">
        <f t="shared" si="7"/>
        <v>54.267777777777788</v>
      </c>
      <c r="I104" s="38">
        <f t="shared" si="10"/>
        <v>54.267777777777788</v>
      </c>
      <c r="J104" s="38">
        <f t="shared" si="11"/>
        <v>0</v>
      </c>
      <c r="K104" s="1">
        <f t="shared" si="8"/>
        <v>21306</v>
      </c>
      <c r="L104" s="51" t="b">
        <f t="shared" si="6"/>
        <v>1</v>
      </c>
    </row>
    <row r="105" spans="1:12" x14ac:dyDescent="0.25">
      <c r="A105">
        <f>[1]ONI!A103</f>
        <v>1958</v>
      </c>
      <c r="B105" s="11" t="str">
        <f>[1]ONI!B103</f>
        <v>Jun</v>
      </c>
      <c r="C105" s="1">
        <f>[1]ONI!C103</f>
        <v>21337</v>
      </c>
      <c r="D105" s="37">
        <f>[1]ONI!D103</f>
        <v>0.69</v>
      </c>
      <c r="E105" s="2">
        <f t="shared" si="9"/>
        <v>0.6366666666666666</v>
      </c>
      <c r="F105" s="11" t="str">
        <f>[1]ONI!F103</f>
        <v>MJJ</v>
      </c>
      <c r="G105" t="str">
        <f>[1]ONI!G103</f>
        <v>Warm Phase/El Nino</v>
      </c>
      <c r="H105" s="38">
        <f t="shared" si="7"/>
        <v>40.534444444444439</v>
      </c>
      <c r="I105" s="38">
        <f t="shared" si="10"/>
        <v>40.534444444444439</v>
      </c>
      <c r="J105" s="38">
        <f t="shared" si="11"/>
        <v>0</v>
      </c>
      <c r="K105" s="1">
        <f t="shared" si="8"/>
        <v>21337</v>
      </c>
      <c r="L105" s="51" t="b">
        <f t="shared" si="6"/>
        <v>1</v>
      </c>
    </row>
    <row r="106" spans="1:12" x14ac:dyDescent="0.25">
      <c r="A106">
        <f>[1]ONI!A104</f>
        <v>1958</v>
      </c>
      <c r="B106" s="11" t="str">
        <f>[1]ONI!B104</f>
        <v>Jul</v>
      </c>
      <c r="C106" s="1">
        <f>[1]ONI!C104</f>
        <v>21367</v>
      </c>
      <c r="D106" s="37">
        <f>[1]ONI!D104</f>
        <v>0.51</v>
      </c>
      <c r="E106" s="2">
        <f t="shared" si="9"/>
        <v>0.57333333333333336</v>
      </c>
      <c r="F106" s="11" t="str">
        <f>[1]ONI!F104</f>
        <v>JJA</v>
      </c>
      <c r="G106" t="str">
        <f>[1]ONI!G104</f>
        <v>Warm Phase/El Nino</v>
      </c>
      <c r="H106" s="38">
        <f t="shared" si="7"/>
        <v>32.871111111111112</v>
      </c>
      <c r="I106" s="38">
        <f t="shared" si="10"/>
        <v>32.871111111111112</v>
      </c>
      <c r="J106" s="38">
        <f t="shared" si="11"/>
        <v>0</v>
      </c>
      <c r="K106" s="1">
        <f t="shared" si="8"/>
        <v>21367</v>
      </c>
      <c r="L106" s="51" t="b">
        <f t="shared" si="6"/>
        <v>1</v>
      </c>
    </row>
    <row r="107" spans="1:12" x14ac:dyDescent="0.25">
      <c r="A107">
        <f>[1]ONI!A105</f>
        <v>1958</v>
      </c>
      <c r="B107" s="11" t="str">
        <f>[1]ONI!B105</f>
        <v>Aug</v>
      </c>
      <c r="C107" s="1">
        <f>[1]ONI!C105</f>
        <v>21398</v>
      </c>
      <c r="D107" s="37">
        <f>[1]ONI!D105</f>
        <v>0.52</v>
      </c>
      <c r="E107" s="2">
        <f t="shared" si="9"/>
        <v>0.42666666666666669</v>
      </c>
      <c r="F107" s="11" t="str">
        <f>[1]ONI!F105</f>
        <v>JAS</v>
      </c>
      <c r="G107" t="str">
        <f>[1]ONI!G105</f>
        <v>Neutral Phase</v>
      </c>
      <c r="H107" s="38">
        <f t="shared" si="7"/>
        <v>18.204444444444444</v>
      </c>
      <c r="I107" s="38">
        <f t="shared" si="10"/>
        <v>18.204444444444444</v>
      </c>
      <c r="J107" s="38">
        <f t="shared" si="11"/>
        <v>0</v>
      </c>
      <c r="K107" s="1">
        <f t="shared" si="8"/>
        <v>21398</v>
      </c>
      <c r="L107" s="51" t="b">
        <f t="shared" si="6"/>
        <v>1</v>
      </c>
    </row>
    <row r="108" spans="1:12" x14ac:dyDescent="0.25">
      <c r="A108">
        <f>[1]ONI!A106</f>
        <v>1958</v>
      </c>
      <c r="B108" s="11" t="str">
        <f>[1]ONI!B106</f>
        <v>Sep</v>
      </c>
      <c r="C108" s="1">
        <f>[1]ONI!C106</f>
        <v>21429</v>
      </c>
      <c r="D108" s="37">
        <f>[1]ONI!D106</f>
        <v>0.25</v>
      </c>
      <c r="E108" s="2">
        <f t="shared" si="9"/>
        <v>0.39333333333333331</v>
      </c>
      <c r="F108" s="11" t="str">
        <f>[1]ONI!F106</f>
        <v>ASO</v>
      </c>
      <c r="G108" t="str">
        <f>[1]ONI!G106</f>
        <v>Neutral Phase</v>
      </c>
      <c r="H108" s="38">
        <f t="shared" si="7"/>
        <v>15.47111111111111</v>
      </c>
      <c r="I108" s="38">
        <f t="shared" si="10"/>
        <v>15.47111111111111</v>
      </c>
      <c r="J108" s="38">
        <f t="shared" si="11"/>
        <v>0</v>
      </c>
      <c r="K108" s="1">
        <f t="shared" si="8"/>
        <v>21429</v>
      </c>
      <c r="L108" s="51" t="b">
        <f t="shared" si="6"/>
        <v>1</v>
      </c>
    </row>
    <row r="109" spans="1:12" x14ac:dyDescent="0.25">
      <c r="A109">
        <f>[1]ONI!A107</f>
        <v>1958</v>
      </c>
      <c r="B109" s="11" t="str">
        <f>[1]ONI!B107</f>
        <v>Oct</v>
      </c>
      <c r="C109" s="1">
        <f>[1]ONI!C107</f>
        <v>21459</v>
      </c>
      <c r="D109" s="37">
        <f>[1]ONI!D107</f>
        <v>0.41</v>
      </c>
      <c r="E109" s="2">
        <f t="shared" si="9"/>
        <v>0.4366666666666667</v>
      </c>
      <c r="F109" s="11" t="str">
        <f>[1]ONI!F107</f>
        <v>SON</v>
      </c>
      <c r="G109" t="str">
        <f>[1]ONI!G107</f>
        <v>Neutral Phase</v>
      </c>
      <c r="H109" s="38">
        <f t="shared" si="7"/>
        <v>19.067777777777781</v>
      </c>
      <c r="I109" s="38">
        <f t="shared" si="10"/>
        <v>19.067777777777781</v>
      </c>
      <c r="J109" s="38">
        <f t="shared" si="11"/>
        <v>0</v>
      </c>
      <c r="K109" s="1">
        <f t="shared" si="8"/>
        <v>21459</v>
      </c>
      <c r="L109" s="51" t="b">
        <f t="shared" si="6"/>
        <v>1</v>
      </c>
    </row>
    <row r="110" spans="1:12" x14ac:dyDescent="0.25">
      <c r="A110">
        <f>[1]ONI!A108</f>
        <v>1958</v>
      </c>
      <c r="B110" s="11" t="str">
        <f>[1]ONI!B108</f>
        <v>Nov</v>
      </c>
      <c r="C110" s="1">
        <f>[1]ONI!C108</f>
        <v>21490</v>
      </c>
      <c r="D110" s="37">
        <f>[1]ONI!D108</f>
        <v>0.65</v>
      </c>
      <c r="E110" s="2">
        <f t="shared" si="9"/>
        <v>0.5</v>
      </c>
      <c r="F110" s="11" t="str">
        <f>[1]ONI!F108</f>
        <v>OND</v>
      </c>
      <c r="G110" t="str">
        <f>[1]ONI!G108</f>
        <v>Warm Phase/El Nino</v>
      </c>
      <c r="H110" s="38">
        <f t="shared" si="7"/>
        <v>25</v>
      </c>
      <c r="I110" s="38">
        <f t="shared" si="10"/>
        <v>25</v>
      </c>
      <c r="J110" s="38">
        <f t="shared" si="11"/>
        <v>0</v>
      </c>
      <c r="K110" s="1">
        <f t="shared" si="8"/>
        <v>21490</v>
      </c>
      <c r="L110" s="51" t="b">
        <f t="shared" si="6"/>
        <v>1</v>
      </c>
    </row>
    <row r="111" spans="1:12" x14ac:dyDescent="0.25">
      <c r="A111">
        <f>[1]ONI!A109</f>
        <v>1958</v>
      </c>
      <c r="B111" s="11" t="str">
        <f>[1]ONI!B109</f>
        <v>Dec</v>
      </c>
      <c r="C111" s="1">
        <f>[1]ONI!C109</f>
        <v>21520</v>
      </c>
      <c r="D111" s="37">
        <f>[1]ONI!D109</f>
        <v>0.44</v>
      </c>
      <c r="E111" s="2">
        <f t="shared" si="9"/>
        <v>0.61</v>
      </c>
      <c r="F111" s="11" t="str">
        <f>[1]ONI!F109</f>
        <v>NDJ</v>
      </c>
      <c r="G111" t="str">
        <f>[1]ONI!G109</f>
        <v>Warm Phase/El Nino</v>
      </c>
      <c r="H111" s="38">
        <f t="shared" si="7"/>
        <v>37.209999999999994</v>
      </c>
      <c r="I111" s="38">
        <f t="shared" si="10"/>
        <v>37.209999999999994</v>
      </c>
      <c r="J111" s="38">
        <f t="shared" si="11"/>
        <v>0</v>
      </c>
      <c r="K111" s="1">
        <f t="shared" si="8"/>
        <v>21520</v>
      </c>
      <c r="L111" s="51" t="b">
        <f t="shared" si="6"/>
        <v>1</v>
      </c>
    </row>
    <row r="112" spans="1:12" x14ac:dyDescent="0.25">
      <c r="A112">
        <f>[1]ONI!A110</f>
        <v>1959</v>
      </c>
      <c r="B112" s="11" t="str">
        <f>[1]ONI!B110</f>
        <v>Jan</v>
      </c>
      <c r="C112" s="1">
        <f>[1]ONI!C110</f>
        <v>21551</v>
      </c>
      <c r="D112" s="37">
        <f>[1]ONI!D110</f>
        <v>0.74</v>
      </c>
      <c r="E112" s="2">
        <f t="shared" si="9"/>
        <v>0.6166666666666667</v>
      </c>
      <c r="F112" s="11" t="str">
        <f>[1]ONI!F110</f>
        <v>DJF</v>
      </c>
      <c r="G112" t="str">
        <f>[1]ONI!G110</f>
        <v>Warm Phase/El Nino</v>
      </c>
      <c r="H112" s="38">
        <f t="shared" si="7"/>
        <v>38.027777777777779</v>
      </c>
      <c r="I112" s="38">
        <f t="shared" si="10"/>
        <v>38.027777777777779</v>
      </c>
      <c r="J112" s="38">
        <f t="shared" si="11"/>
        <v>0</v>
      </c>
      <c r="K112" s="1">
        <f t="shared" si="8"/>
        <v>21551</v>
      </c>
      <c r="L112" s="51" t="b">
        <f t="shared" si="6"/>
        <v>1</v>
      </c>
    </row>
    <row r="113" spans="1:12" x14ac:dyDescent="0.25">
      <c r="A113">
        <f>[1]ONI!A111</f>
        <v>1959</v>
      </c>
      <c r="B113" s="11" t="str">
        <f>[1]ONI!B111</f>
        <v>Feb</v>
      </c>
      <c r="C113" s="1">
        <f>[1]ONI!C111</f>
        <v>21582</v>
      </c>
      <c r="D113" s="37">
        <f>[1]ONI!D111</f>
        <v>0.67</v>
      </c>
      <c r="E113" s="2">
        <f t="shared" si="9"/>
        <v>0.62333333333333341</v>
      </c>
      <c r="F113" s="11" t="str">
        <f>[1]ONI!F111</f>
        <v>JFM</v>
      </c>
      <c r="G113" t="str">
        <f>[1]ONI!G111</f>
        <v>Warm Phase/El Nino</v>
      </c>
      <c r="H113" s="38">
        <f t="shared" si="7"/>
        <v>38.854444444444454</v>
      </c>
      <c r="I113" s="38">
        <f t="shared" si="10"/>
        <v>38.854444444444454</v>
      </c>
      <c r="J113" s="38">
        <f t="shared" si="11"/>
        <v>0</v>
      </c>
      <c r="K113" s="1">
        <f t="shared" si="8"/>
        <v>21582</v>
      </c>
      <c r="L113" s="51" t="b">
        <f t="shared" si="6"/>
        <v>1</v>
      </c>
    </row>
    <row r="114" spans="1:12" x14ac:dyDescent="0.25">
      <c r="A114">
        <f>[1]ONI!A112</f>
        <v>1959</v>
      </c>
      <c r="B114" s="11" t="str">
        <f>[1]ONI!B112</f>
        <v>Mar</v>
      </c>
      <c r="C114" s="1">
        <f>[1]ONI!C112</f>
        <v>21610</v>
      </c>
      <c r="D114" s="37">
        <f>[1]ONI!D112</f>
        <v>0.46</v>
      </c>
      <c r="E114" s="2">
        <f t="shared" si="9"/>
        <v>0.51666666666666672</v>
      </c>
      <c r="F114" s="11" t="str">
        <f>[1]ONI!F112</f>
        <v>FMA</v>
      </c>
      <c r="G114" t="str">
        <f>[1]ONI!G112</f>
        <v>Warm Phase/El Nino</v>
      </c>
      <c r="H114" s="38">
        <f t="shared" si="7"/>
        <v>26.694444444444446</v>
      </c>
      <c r="I114" s="38">
        <f t="shared" si="10"/>
        <v>26.694444444444446</v>
      </c>
      <c r="J114" s="38">
        <f t="shared" si="11"/>
        <v>0</v>
      </c>
      <c r="K114" s="1">
        <f t="shared" si="8"/>
        <v>21610</v>
      </c>
      <c r="L114" s="51" t="b">
        <f t="shared" si="6"/>
        <v>1</v>
      </c>
    </row>
    <row r="115" spans="1:12" x14ac:dyDescent="0.25">
      <c r="A115">
        <f>[1]ONI!A113</f>
        <v>1959</v>
      </c>
      <c r="B115" s="11" t="str">
        <f>[1]ONI!B113</f>
        <v>Apr</v>
      </c>
      <c r="C115" s="1">
        <f>[1]ONI!C113</f>
        <v>21641</v>
      </c>
      <c r="D115" s="37">
        <f>[1]ONI!D113</f>
        <v>0.42</v>
      </c>
      <c r="E115" s="2">
        <f t="shared" si="9"/>
        <v>0.32666666666666666</v>
      </c>
      <c r="F115" s="11" t="str">
        <f>[1]ONI!F113</f>
        <v>MAM</v>
      </c>
      <c r="G115" t="str">
        <f>[1]ONI!G113</f>
        <v>Neutral Phase</v>
      </c>
      <c r="H115" s="38">
        <f t="shared" si="7"/>
        <v>10.671111111111111</v>
      </c>
      <c r="I115" s="38">
        <f t="shared" si="10"/>
        <v>10.671111111111111</v>
      </c>
      <c r="J115" s="38">
        <f t="shared" si="11"/>
        <v>0</v>
      </c>
      <c r="K115" s="1">
        <f t="shared" si="8"/>
        <v>21641</v>
      </c>
      <c r="L115" s="51" t="b">
        <f t="shared" si="6"/>
        <v>1</v>
      </c>
    </row>
    <row r="116" spans="1:12" x14ac:dyDescent="0.25">
      <c r="A116">
        <f>[1]ONI!A114</f>
        <v>1959</v>
      </c>
      <c r="B116" s="11" t="str">
        <f>[1]ONI!B114</f>
        <v>May</v>
      </c>
      <c r="C116" s="1">
        <f>[1]ONI!C114</f>
        <v>21671</v>
      </c>
      <c r="D116" s="37">
        <f>[1]ONI!D114</f>
        <v>0.1</v>
      </c>
      <c r="E116" s="2">
        <f t="shared" si="9"/>
        <v>0.19666666666666668</v>
      </c>
      <c r="F116" s="11" t="str">
        <f>[1]ONI!F114</f>
        <v>AMJ</v>
      </c>
      <c r="G116" t="str">
        <f>[1]ONI!G114</f>
        <v>Neutral Phase</v>
      </c>
      <c r="H116" s="38">
        <f t="shared" si="7"/>
        <v>3.8677777777777784</v>
      </c>
      <c r="I116" s="38">
        <f t="shared" si="10"/>
        <v>3.8677777777777784</v>
      </c>
      <c r="J116" s="38">
        <f t="shared" si="11"/>
        <v>0</v>
      </c>
      <c r="K116" s="1">
        <f t="shared" si="8"/>
        <v>21671</v>
      </c>
      <c r="L116" s="51" t="b">
        <f t="shared" si="6"/>
        <v>1</v>
      </c>
    </row>
    <row r="117" spans="1:12" x14ac:dyDescent="0.25">
      <c r="A117">
        <f>[1]ONI!A115</f>
        <v>1959</v>
      </c>
      <c r="B117" s="11" t="str">
        <f>[1]ONI!B115</f>
        <v>Jun</v>
      </c>
      <c r="C117" s="1">
        <f>[1]ONI!C115</f>
        <v>21702</v>
      </c>
      <c r="D117" s="37">
        <f>[1]ONI!D115</f>
        <v>7.0000000000000007E-2</v>
      </c>
      <c r="E117" s="2">
        <f t="shared" si="9"/>
        <v>-6.6666666666666666E-2</v>
      </c>
      <c r="F117" s="11" t="str">
        <f>[1]ONI!F115</f>
        <v>MJJ</v>
      </c>
      <c r="G117" t="str">
        <f>[1]ONI!G115</f>
        <v>Neutral Phase</v>
      </c>
      <c r="H117" s="38">
        <f t="shared" si="7"/>
        <v>0.44444444444444442</v>
      </c>
      <c r="I117" s="38">
        <f t="shared" si="10"/>
        <v>0</v>
      </c>
      <c r="J117" s="38">
        <f t="shared" si="11"/>
        <v>0.44444444444444442</v>
      </c>
      <c r="K117" s="1">
        <f t="shared" si="8"/>
        <v>21702</v>
      </c>
      <c r="L117" s="51" t="b">
        <f t="shared" si="6"/>
        <v>1</v>
      </c>
    </row>
    <row r="118" spans="1:12" x14ac:dyDescent="0.25">
      <c r="A118">
        <f>[1]ONI!A116</f>
        <v>1959</v>
      </c>
      <c r="B118" s="11" t="str">
        <f>[1]ONI!B116</f>
        <v>Jul</v>
      </c>
      <c r="C118" s="1">
        <f>[1]ONI!C116</f>
        <v>21732</v>
      </c>
      <c r="D118" s="37">
        <f>[1]ONI!D116</f>
        <v>-0.37</v>
      </c>
      <c r="E118" s="2">
        <f t="shared" si="9"/>
        <v>-0.18000000000000002</v>
      </c>
      <c r="F118" s="11" t="str">
        <f>[1]ONI!F116</f>
        <v>JJA</v>
      </c>
      <c r="G118" t="str">
        <f>[1]ONI!G116</f>
        <v>Neutral Phase</v>
      </c>
      <c r="H118" s="38">
        <f t="shared" si="7"/>
        <v>3.2400000000000011</v>
      </c>
      <c r="I118" s="38">
        <f t="shared" si="10"/>
        <v>0</v>
      </c>
      <c r="J118" s="38">
        <f t="shared" si="11"/>
        <v>3.2400000000000011</v>
      </c>
      <c r="K118" s="1">
        <f t="shared" si="8"/>
        <v>21732</v>
      </c>
      <c r="L118" s="51" t="b">
        <f t="shared" si="6"/>
        <v>1</v>
      </c>
    </row>
    <row r="119" spans="1:12" x14ac:dyDescent="0.25">
      <c r="A119">
        <f>[1]ONI!A117</f>
        <v>1959</v>
      </c>
      <c r="B119" s="11" t="str">
        <f>[1]ONI!B117</f>
        <v>Aug</v>
      </c>
      <c r="C119" s="1">
        <f>[1]ONI!C117</f>
        <v>21763</v>
      </c>
      <c r="D119" s="37">
        <f>[1]ONI!D117</f>
        <v>-0.24</v>
      </c>
      <c r="E119" s="2">
        <f t="shared" si="9"/>
        <v>-0.27999999999999997</v>
      </c>
      <c r="F119" s="11" t="str">
        <f>[1]ONI!F117</f>
        <v>JAS</v>
      </c>
      <c r="G119" t="str">
        <f>[1]ONI!G117</f>
        <v>Neutral Phase</v>
      </c>
      <c r="H119" s="38">
        <f t="shared" si="7"/>
        <v>7.839999999999999</v>
      </c>
      <c r="I119" s="38">
        <f t="shared" si="10"/>
        <v>0</v>
      </c>
      <c r="J119" s="38">
        <f t="shared" si="11"/>
        <v>7.839999999999999</v>
      </c>
      <c r="K119" s="1">
        <f t="shared" si="8"/>
        <v>21763</v>
      </c>
      <c r="L119" s="51" t="b">
        <f t="shared" si="6"/>
        <v>1</v>
      </c>
    </row>
    <row r="120" spans="1:12" x14ac:dyDescent="0.25">
      <c r="A120">
        <f>[1]ONI!A118</f>
        <v>1959</v>
      </c>
      <c r="B120" s="11" t="str">
        <f>[1]ONI!B118</f>
        <v>Sep</v>
      </c>
      <c r="C120" s="1">
        <f>[1]ONI!C118</f>
        <v>21794</v>
      </c>
      <c r="D120" s="37">
        <f>[1]ONI!D118</f>
        <v>-0.23</v>
      </c>
      <c r="E120" s="2">
        <f t="shared" si="9"/>
        <v>-8.9999999999999983E-2</v>
      </c>
      <c r="F120" s="11" t="str">
        <f>[1]ONI!F118</f>
        <v>ASO</v>
      </c>
      <c r="G120" t="str">
        <f>[1]ONI!G118</f>
        <v>Neutral Phase</v>
      </c>
      <c r="H120" s="38">
        <f t="shared" si="7"/>
        <v>0.80999999999999961</v>
      </c>
      <c r="I120" s="38">
        <f t="shared" si="10"/>
        <v>0</v>
      </c>
      <c r="J120" s="38">
        <f t="shared" si="11"/>
        <v>0.80999999999999961</v>
      </c>
      <c r="K120" s="1">
        <f t="shared" si="8"/>
        <v>21794</v>
      </c>
      <c r="L120" s="51" t="b">
        <f t="shared" si="6"/>
        <v>1</v>
      </c>
    </row>
    <row r="121" spans="1:12" x14ac:dyDescent="0.25">
      <c r="A121">
        <f>[1]ONI!A119</f>
        <v>1959</v>
      </c>
      <c r="B121" s="11" t="str">
        <f>[1]ONI!B119</f>
        <v>Oct</v>
      </c>
      <c r="C121" s="1">
        <f>[1]ONI!C119</f>
        <v>21824</v>
      </c>
      <c r="D121" s="37">
        <f>[1]ONI!D119</f>
        <v>0.2</v>
      </c>
      <c r="E121" s="2">
        <f t="shared" si="9"/>
        <v>-0.03</v>
      </c>
      <c r="F121" s="11" t="str">
        <f>[1]ONI!F119</f>
        <v>SON</v>
      </c>
      <c r="G121" t="str">
        <f>[1]ONI!G119</f>
        <v>Neutral Phase</v>
      </c>
      <c r="H121" s="38">
        <f t="shared" si="7"/>
        <v>0.09</v>
      </c>
      <c r="I121" s="38">
        <f t="shared" si="10"/>
        <v>0</v>
      </c>
      <c r="J121" s="38">
        <f t="shared" si="11"/>
        <v>0.09</v>
      </c>
      <c r="K121" s="1">
        <f t="shared" si="8"/>
        <v>21824</v>
      </c>
      <c r="L121" s="51" t="b">
        <f t="shared" si="6"/>
        <v>1</v>
      </c>
    </row>
    <row r="122" spans="1:12" x14ac:dyDescent="0.25">
      <c r="A122">
        <f>[1]ONI!A120</f>
        <v>1959</v>
      </c>
      <c r="B122" s="11" t="str">
        <f>[1]ONI!B120</f>
        <v>Nov</v>
      </c>
      <c r="C122" s="1">
        <f>[1]ONI!C120</f>
        <v>21855</v>
      </c>
      <c r="D122" s="37">
        <f>[1]ONI!D120</f>
        <v>-0.06</v>
      </c>
      <c r="E122" s="2">
        <f t="shared" si="9"/>
        <v>4.6666666666666669E-2</v>
      </c>
      <c r="F122" s="11" t="str">
        <f>[1]ONI!F120</f>
        <v>OND</v>
      </c>
      <c r="G122" t="str">
        <f>[1]ONI!G120</f>
        <v>Neutral Phase</v>
      </c>
      <c r="H122" s="38">
        <f t="shared" si="7"/>
        <v>0.21777777777777779</v>
      </c>
      <c r="I122" s="38">
        <f t="shared" si="10"/>
        <v>0.21777777777777779</v>
      </c>
      <c r="J122" s="38">
        <f t="shared" si="11"/>
        <v>0</v>
      </c>
      <c r="K122" s="1">
        <f t="shared" si="8"/>
        <v>21855</v>
      </c>
      <c r="L122" s="51" t="b">
        <f t="shared" si="6"/>
        <v>1</v>
      </c>
    </row>
    <row r="123" spans="1:12" x14ac:dyDescent="0.25">
      <c r="A123">
        <f>[1]ONI!A121</f>
        <v>1959</v>
      </c>
      <c r="B123" s="11" t="str">
        <f>[1]ONI!B121</f>
        <v>Dec</v>
      </c>
      <c r="C123" s="1">
        <f>[1]ONI!C121</f>
        <v>21885</v>
      </c>
      <c r="D123" s="37">
        <f>[1]ONI!D121</f>
        <v>0</v>
      </c>
      <c r="E123" s="2">
        <f t="shared" si="9"/>
        <v>-4.3333333333333335E-2</v>
      </c>
      <c r="F123" s="11" t="str">
        <f>[1]ONI!F121</f>
        <v>NDJ</v>
      </c>
      <c r="G123" t="str">
        <f>[1]ONI!G121</f>
        <v>Neutral Phase</v>
      </c>
      <c r="H123" s="38">
        <f t="shared" si="7"/>
        <v>0.18777777777777779</v>
      </c>
      <c r="I123" s="38">
        <f t="shared" si="10"/>
        <v>0</v>
      </c>
      <c r="J123" s="38">
        <f t="shared" si="11"/>
        <v>0.18777777777777779</v>
      </c>
      <c r="K123" s="1">
        <f t="shared" si="8"/>
        <v>21885</v>
      </c>
      <c r="L123" s="51" t="b">
        <f t="shared" si="6"/>
        <v>1</v>
      </c>
    </row>
    <row r="124" spans="1:12" x14ac:dyDescent="0.25">
      <c r="A124">
        <f>[1]ONI!A122</f>
        <v>1960</v>
      </c>
      <c r="B124" s="11" t="str">
        <f>[1]ONI!B122</f>
        <v>Jan</v>
      </c>
      <c r="C124" s="1">
        <f>[1]ONI!C122</f>
        <v>21916</v>
      </c>
      <c r="D124" s="37">
        <f>[1]ONI!D122</f>
        <v>-7.0000000000000007E-2</v>
      </c>
      <c r="E124" s="2">
        <f t="shared" si="9"/>
        <v>-9.6666666666666679E-2</v>
      </c>
      <c r="F124" s="11" t="str">
        <f>[1]ONI!F122</f>
        <v>DJF</v>
      </c>
      <c r="G124" t="str">
        <f>[1]ONI!G122</f>
        <v>Neutral Phase</v>
      </c>
      <c r="H124" s="38">
        <f t="shared" si="7"/>
        <v>0.93444444444444463</v>
      </c>
      <c r="I124" s="38">
        <f t="shared" si="10"/>
        <v>0</v>
      </c>
      <c r="J124" s="38">
        <f t="shared" si="11"/>
        <v>0.93444444444444463</v>
      </c>
      <c r="K124" s="1">
        <f t="shared" si="8"/>
        <v>21916</v>
      </c>
      <c r="L124" s="51" t="b">
        <f t="shared" si="6"/>
        <v>1</v>
      </c>
    </row>
    <row r="125" spans="1:12" x14ac:dyDescent="0.25">
      <c r="A125">
        <f>[1]ONI!A123</f>
        <v>1960</v>
      </c>
      <c r="B125" s="11" t="str">
        <f>[1]ONI!B123</f>
        <v>Feb</v>
      </c>
      <c r="C125" s="1">
        <f>[1]ONI!C123</f>
        <v>21947</v>
      </c>
      <c r="D125" s="37">
        <f>[1]ONI!D123</f>
        <v>-0.22</v>
      </c>
      <c r="E125" s="2">
        <f t="shared" si="9"/>
        <v>-0.10333333333333335</v>
      </c>
      <c r="F125" s="11" t="str">
        <f>[1]ONI!F123</f>
        <v>JFM</v>
      </c>
      <c r="G125" t="str">
        <f>[1]ONI!G123</f>
        <v>Neutral Phase</v>
      </c>
      <c r="H125" s="38">
        <f t="shared" si="7"/>
        <v>1.0677777777777779</v>
      </c>
      <c r="I125" s="38">
        <f t="shared" si="10"/>
        <v>0</v>
      </c>
      <c r="J125" s="38">
        <f t="shared" si="11"/>
        <v>1.0677777777777779</v>
      </c>
      <c r="K125" s="1">
        <f t="shared" si="8"/>
        <v>21947</v>
      </c>
      <c r="L125" s="51" t="b">
        <f t="shared" si="6"/>
        <v>1</v>
      </c>
    </row>
    <row r="126" spans="1:12" x14ac:dyDescent="0.25">
      <c r="A126">
        <f>[1]ONI!A124</f>
        <v>1960</v>
      </c>
      <c r="B126" s="11" t="str">
        <f>[1]ONI!B124</f>
        <v>Mar</v>
      </c>
      <c r="C126" s="1">
        <f>[1]ONI!C124</f>
        <v>21976</v>
      </c>
      <c r="D126" s="37">
        <f>[1]ONI!D124</f>
        <v>-0.02</v>
      </c>
      <c r="E126" s="2">
        <f t="shared" si="9"/>
        <v>-6.9999999999999993E-2</v>
      </c>
      <c r="F126" s="11" t="str">
        <f>[1]ONI!F124</f>
        <v>FMA</v>
      </c>
      <c r="G126" t="str">
        <f>[1]ONI!G124</f>
        <v>Neutral Phase</v>
      </c>
      <c r="H126" s="38">
        <f t="shared" si="7"/>
        <v>0.48999999999999994</v>
      </c>
      <c r="I126" s="38">
        <f t="shared" si="10"/>
        <v>0</v>
      </c>
      <c r="J126" s="38">
        <f t="shared" si="11"/>
        <v>0.48999999999999994</v>
      </c>
      <c r="K126" s="1">
        <f t="shared" si="8"/>
        <v>21976</v>
      </c>
      <c r="L126" s="51" t="b">
        <f t="shared" si="6"/>
        <v>1</v>
      </c>
    </row>
    <row r="127" spans="1:12" x14ac:dyDescent="0.25">
      <c r="A127">
        <f>[1]ONI!A125</f>
        <v>1960</v>
      </c>
      <c r="B127" s="11" t="str">
        <f>[1]ONI!B125</f>
        <v>Apr</v>
      </c>
      <c r="C127" s="1">
        <f>[1]ONI!C125</f>
        <v>22007</v>
      </c>
      <c r="D127" s="37">
        <f>[1]ONI!D125</f>
        <v>0.03</v>
      </c>
      <c r="E127" s="2">
        <f t="shared" si="9"/>
        <v>0.03</v>
      </c>
      <c r="F127" s="11" t="str">
        <f>[1]ONI!F125</f>
        <v>MAM</v>
      </c>
      <c r="G127" t="str">
        <f>[1]ONI!G125</f>
        <v>Neutral Phase</v>
      </c>
      <c r="H127" s="38">
        <f t="shared" si="7"/>
        <v>0.09</v>
      </c>
      <c r="I127" s="38">
        <f t="shared" si="10"/>
        <v>0.09</v>
      </c>
      <c r="J127" s="38">
        <f t="shared" si="11"/>
        <v>0</v>
      </c>
      <c r="K127" s="1">
        <f t="shared" si="8"/>
        <v>22007</v>
      </c>
      <c r="L127" s="51" t="b">
        <f t="shared" si="6"/>
        <v>1</v>
      </c>
    </row>
    <row r="128" spans="1:12" x14ac:dyDescent="0.25">
      <c r="A128">
        <f>[1]ONI!A126</f>
        <v>1960</v>
      </c>
      <c r="B128" s="11" t="str">
        <f>[1]ONI!B126</f>
        <v>May</v>
      </c>
      <c r="C128" s="1">
        <f>[1]ONI!C126</f>
        <v>22037</v>
      </c>
      <c r="D128" s="37">
        <f>[1]ONI!D126</f>
        <v>0.08</v>
      </c>
      <c r="E128" s="2">
        <f t="shared" si="9"/>
        <v>1.6666666666666666E-2</v>
      </c>
      <c r="F128" s="11" t="str">
        <f>[1]ONI!F126</f>
        <v>AMJ</v>
      </c>
      <c r="G128" t="str">
        <f>[1]ONI!G126</f>
        <v>Neutral Phase</v>
      </c>
      <c r="H128" s="38">
        <f t="shared" si="7"/>
        <v>2.7777777777777776E-2</v>
      </c>
      <c r="I128" s="38">
        <f t="shared" si="10"/>
        <v>2.7777777777777776E-2</v>
      </c>
      <c r="J128" s="38">
        <f t="shared" si="11"/>
        <v>0</v>
      </c>
      <c r="K128" s="1">
        <f t="shared" si="8"/>
        <v>22037</v>
      </c>
      <c r="L128" s="51" t="b">
        <f t="shared" si="6"/>
        <v>1</v>
      </c>
    </row>
    <row r="129" spans="1:12" x14ac:dyDescent="0.25">
      <c r="A129">
        <f>[1]ONI!A127</f>
        <v>1960</v>
      </c>
      <c r="B129" s="11" t="str">
        <f>[1]ONI!B127</f>
        <v>Jun</v>
      </c>
      <c r="C129" s="1">
        <f>[1]ONI!C127</f>
        <v>22068</v>
      </c>
      <c r="D129" s="37">
        <f>[1]ONI!D127</f>
        <v>-0.06</v>
      </c>
      <c r="E129" s="2">
        <f t="shared" si="9"/>
        <v>3.0000000000000002E-2</v>
      </c>
      <c r="F129" s="11" t="str">
        <f>[1]ONI!F127</f>
        <v>MJJ</v>
      </c>
      <c r="G129" t="str">
        <f>[1]ONI!G127</f>
        <v>Neutral Phase</v>
      </c>
      <c r="H129" s="38">
        <f t="shared" si="7"/>
        <v>9.0000000000000024E-2</v>
      </c>
      <c r="I129" s="38">
        <f t="shared" si="10"/>
        <v>9.0000000000000024E-2</v>
      </c>
      <c r="J129" s="38">
        <f t="shared" si="11"/>
        <v>0</v>
      </c>
      <c r="K129" s="1">
        <f t="shared" si="8"/>
        <v>22068</v>
      </c>
      <c r="L129" s="51" t="b">
        <f t="shared" si="6"/>
        <v>1</v>
      </c>
    </row>
    <row r="130" spans="1:12" x14ac:dyDescent="0.25">
      <c r="A130">
        <f>[1]ONI!A128</f>
        <v>1960</v>
      </c>
      <c r="B130" s="11" t="str">
        <f>[1]ONI!B128</f>
        <v>Jul</v>
      </c>
      <c r="C130" s="1">
        <f>[1]ONI!C128</f>
        <v>22098</v>
      </c>
      <c r="D130" s="37">
        <f>[1]ONI!D128</f>
        <v>7.0000000000000007E-2</v>
      </c>
      <c r="E130" s="2">
        <f t="shared" si="9"/>
        <v>0.12333333333333334</v>
      </c>
      <c r="F130" s="11" t="str">
        <f>[1]ONI!F128</f>
        <v>JJA</v>
      </c>
      <c r="G130" t="str">
        <f>[1]ONI!G128</f>
        <v>Neutral Phase</v>
      </c>
      <c r="H130" s="38">
        <f t="shared" si="7"/>
        <v>1.5211111111111113</v>
      </c>
      <c r="I130" s="38">
        <f t="shared" si="10"/>
        <v>1.5211111111111113</v>
      </c>
      <c r="J130" s="38">
        <f t="shared" si="11"/>
        <v>0</v>
      </c>
      <c r="K130" s="1">
        <f t="shared" si="8"/>
        <v>22098</v>
      </c>
      <c r="L130" s="51" t="b">
        <f t="shared" si="6"/>
        <v>1</v>
      </c>
    </row>
    <row r="131" spans="1:12" x14ac:dyDescent="0.25">
      <c r="A131">
        <f>[1]ONI!A129</f>
        <v>1960</v>
      </c>
      <c r="B131" s="11" t="str">
        <f>[1]ONI!B129</f>
        <v>Aug</v>
      </c>
      <c r="C131" s="1">
        <f>[1]ONI!C129</f>
        <v>22129</v>
      </c>
      <c r="D131" s="37">
        <f>[1]ONI!D129</f>
        <v>0.36</v>
      </c>
      <c r="E131" s="2">
        <f t="shared" si="9"/>
        <v>0.23666666666666666</v>
      </c>
      <c r="F131" s="11" t="str">
        <f>[1]ONI!F129</f>
        <v>JAS</v>
      </c>
      <c r="G131" t="str">
        <f>[1]ONI!G129</f>
        <v>Neutral Phase</v>
      </c>
      <c r="H131" s="38">
        <f t="shared" si="7"/>
        <v>5.6011111111111109</v>
      </c>
      <c r="I131" s="38">
        <f t="shared" si="10"/>
        <v>5.6011111111111109</v>
      </c>
      <c r="J131" s="38">
        <f t="shared" si="11"/>
        <v>0</v>
      </c>
      <c r="K131" s="1">
        <f t="shared" si="8"/>
        <v>22129</v>
      </c>
      <c r="L131" s="51" t="b">
        <f t="shared" si="6"/>
        <v>1</v>
      </c>
    </row>
    <row r="132" spans="1:12" x14ac:dyDescent="0.25">
      <c r="A132">
        <f>[1]ONI!A130</f>
        <v>1960</v>
      </c>
      <c r="B132" s="11" t="str">
        <f>[1]ONI!B130</f>
        <v>Sep</v>
      </c>
      <c r="C132" s="1">
        <f>[1]ONI!C130</f>
        <v>22160</v>
      </c>
      <c r="D132" s="37">
        <f>[1]ONI!D130</f>
        <v>0.28000000000000003</v>
      </c>
      <c r="E132" s="2">
        <f t="shared" si="9"/>
        <v>0.27333333333333337</v>
      </c>
      <c r="F132" s="11" t="str">
        <f>[1]ONI!F130</f>
        <v>ASO</v>
      </c>
      <c r="G132" t="str">
        <f>[1]ONI!G130</f>
        <v>Neutral Phase</v>
      </c>
      <c r="H132" s="38">
        <f t="shared" si="7"/>
        <v>7.4711111111111137</v>
      </c>
      <c r="I132" s="38">
        <f t="shared" si="10"/>
        <v>7.4711111111111137</v>
      </c>
      <c r="J132" s="38">
        <f t="shared" si="11"/>
        <v>0</v>
      </c>
      <c r="K132" s="1">
        <f t="shared" si="8"/>
        <v>22160</v>
      </c>
      <c r="L132" s="51" t="b">
        <f t="shared" ref="L132:L195" si="12">K132=C132</f>
        <v>1</v>
      </c>
    </row>
    <row r="133" spans="1:12" x14ac:dyDescent="0.25">
      <c r="A133">
        <f>[1]ONI!A131</f>
        <v>1960</v>
      </c>
      <c r="B133" s="11" t="str">
        <f>[1]ONI!B131</f>
        <v>Oct</v>
      </c>
      <c r="C133" s="1">
        <f>[1]ONI!C131</f>
        <v>22190</v>
      </c>
      <c r="D133" s="37">
        <f>[1]ONI!D131</f>
        <v>0.18</v>
      </c>
      <c r="E133" s="2">
        <f t="shared" si="9"/>
        <v>0.20333333333333334</v>
      </c>
      <c r="F133" s="11" t="str">
        <f>[1]ONI!F131</f>
        <v>SON</v>
      </c>
      <c r="G133" t="str">
        <f>[1]ONI!G131</f>
        <v>Neutral Phase</v>
      </c>
      <c r="H133" s="38">
        <f t="shared" si="7"/>
        <v>4.1344444444444441</v>
      </c>
      <c r="I133" s="38">
        <f t="shared" si="10"/>
        <v>4.1344444444444441</v>
      </c>
      <c r="J133" s="38">
        <f t="shared" si="11"/>
        <v>0</v>
      </c>
      <c r="K133" s="1">
        <f t="shared" si="8"/>
        <v>22190</v>
      </c>
      <c r="L133" s="51" t="b">
        <f t="shared" si="12"/>
        <v>1</v>
      </c>
    </row>
    <row r="134" spans="1:12" x14ac:dyDescent="0.25">
      <c r="A134">
        <f>[1]ONI!A132</f>
        <v>1960</v>
      </c>
      <c r="B134" s="11" t="str">
        <f>[1]ONI!B132</f>
        <v>Nov</v>
      </c>
      <c r="C134" s="1">
        <f>[1]ONI!C132</f>
        <v>22221</v>
      </c>
      <c r="D134" s="37">
        <f>[1]ONI!D132</f>
        <v>0.15</v>
      </c>
      <c r="E134" s="2">
        <f t="shared" si="9"/>
        <v>0.12333333333333331</v>
      </c>
      <c r="F134" s="11" t="str">
        <f>[1]ONI!F132</f>
        <v>OND</v>
      </c>
      <c r="G134" t="str">
        <f>[1]ONI!G132</f>
        <v>Neutral Phase</v>
      </c>
      <c r="H134" s="38">
        <f t="shared" ref="H134:H197" si="13">(10*E134)^2</f>
        <v>1.5211111111111106</v>
      </c>
      <c r="I134" s="38">
        <f t="shared" si="10"/>
        <v>1.5211111111111106</v>
      </c>
      <c r="J134" s="38">
        <f t="shared" si="11"/>
        <v>0</v>
      </c>
      <c r="K134" s="1">
        <f t="shared" ref="K134:K197" si="14">EDATE(K133,1)</f>
        <v>22221</v>
      </c>
      <c r="L134" s="51" t="b">
        <f t="shared" si="12"/>
        <v>1</v>
      </c>
    </row>
    <row r="135" spans="1:12" x14ac:dyDescent="0.25">
      <c r="A135">
        <f>[1]ONI!A133</f>
        <v>1960</v>
      </c>
      <c r="B135" s="11" t="str">
        <f>[1]ONI!B133</f>
        <v>Dec</v>
      </c>
      <c r="C135" s="1">
        <f>[1]ONI!C133</f>
        <v>22251</v>
      </c>
      <c r="D135" s="37">
        <f>[1]ONI!D133</f>
        <v>0.04</v>
      </c>
      <c r="E135" s="2">
        <f t="shared" si="9"/>
        <v>4.9999999999999996E-2</v>
      </c>
      <c r="F135" s="11" t="str">
        <f>[1]ONI!F133</f>
        <v>NDJ</v>
      </c>
      <c r="G135" t="str">
        <f>[1]ONI!G133</f>
        <v>Neutral Phase</v>
      </c>
      <c r="H135" s="38">
        <f t="shared" si="13"/>
        <v>0.24999999999999994</v>
      </c>
      <c r="I135" s="38">
        <f t="shared" si="10"/>
        <v>0.24999999999999994</v>
      </c>
      <c r="J135" s="38">
        <f t="shared" si="11"/>
        <v>0</v>
      </c>
      <c r="K135" s="1">
        <f t="shared" si="14"/>
        <v>22251</v>
      </c>
      <c r="L135" s="51" t="b">
        <f t="shared" si="12"/>
        <v>1</v>
      </c>
    </row>
    <row r="136" spans="1:12" x14ac:dyDescent="0.25">
      <c r="A136">
        <f>[1]ONI!A134</f>
        <v>1961</v>
      </c>
      <c r="B136" s="11" t="str">
        <f>[1]ONI!B134</f>
        <v>Jan</v>
      </c>
      <c r="C136" s="1">
        <f>[1]ONI!C134</f>
        <v>22282</v>
      </c>
      <c r="D136" s="37">
        <f>[1]ONI!D134</f>
        <v>-0.04</v>
      </c>
      <c r="E136" s="2">
        <f t="shared" si="9"/>
        <v>3.3333333333333333E-2</v>
      </c>
      <c r="F136" s="11" t="str">
        <f>[1]ONI!F134</f>
        <v>DJF</v>
      </c>
      <c r="G136" t="str">
        <f>[1]ONI!G134</f>
        <v>Neutral Phase</v>
      </c>
      <c r="H136" s="38">
        <f t="shared" si="13"/>
        <v>0.1111111111111111</v>
      </c>
      <c r="I136" s="38">
        <f t="shared" si="10"/>
        <v>0.1111111111111111</v>
      </c>
      <c r="J136" s="38">
        <f t="shared" si="11"/>
        <v>0</v>
      </c>
      <c r="K136" s="1">
        <f t="shared" si="14"/>
        <v>22282</v>
      </c>
      <c r="L136" s="51" t="b">
        <f t="shared" si="12"/>
        <v>1</v>
      </c>
    </row>
    <row r="137" spans="1:12" x14ac:dyDescent="0.25">
      <c r="A137">
        <f>[1]ONI!A135</f>
        <v>1961</v>
      </c>
      <c r="B137" s="11" t="str">
        <f>[1]ONI!B135</f>
        <v>Feb</v>
      </c>
      <c r="C137" s="1">
        <f>[1]ONI!C135</f>
        <v>22313</v>
      </c>
      <c r="D137" s="37">
        <f>[1]ONI!D135</f>
        <v>0.1</v>
      </c>
      <c r="E137" s="2">
        <f t="shared" ref="E137:E200" si="15">AVERAGE(D136:D138)</f>
        <v>2.6666666666666668E-2</v>
      </c>
      <c r="F137" s="11" t="str">
        <f>[1]ONI!F135</f>
        <v>JFM</v>
      </c>
      <c r="G137" t="str">
        <f>[1]ONI!G135</f>
        <v>Neutral Phase</v>
      </c>
      <c r="H137" s="38">
        <f t="shared" si="13"/>
        <v>7.1111111111111111E-2</v>
      </c>
      <c r="I137" s="38">
        <f t="shared" ref="I137:I200" si="16">IF(E137&gt;0,H137,0)</f>
        <v>7.1111111111111111E-2</v>
      </c>
      <c r="J137" s="38">
        <f t="shared" ref="J137:J200" si="17">IF(E137&lt;0,H137,0)</f>
        <v>0</v>
      </c>
      <c r="K137" s="1">
        <f t="shared" si="14"/>
        <v>22313</v>
      </c>
      <c r="L137" s="51" t="b">
        <f t="shared" si="12"/>
        <v>1</v>
      </c>
    </row>
    <row r="138" spans="1:12" x14ac:dyDescent="0.25">
      <c r="A138">
        <f>[1]ONI!A136</f>
        <v>1961</v>
      </c>
      <c r="B138" s="11" t="str">
        <f>[1]ONI!B136</f>
        <v>Mar</v>
      </c>
      <c r="C138" s="1">
        <f>[1]ONI!C136</f>
        <v>22341</v>
      </c>
      <c r="D138" s="37">
        <f>[1]ONI!D136</f>
        <v>0.02</v>
      </c>
      <c r="E138" s="2">
        <f t="shared" si="15"/>
        <v>0.04</v>
      </c>
      <c r="F138" s="11" t="str">
        <f>[1]ONI!F136</f>
        <v>FMA</v>
      </c>
      <c r="G138" t="str">
        <f>[1]ONI!G136</f>
        <v>Neutral Phase</v>
      </c>
      <c r="H138" s="38">
        <f t="shared" si="13"/>
        <v>0.16000000000000003</v>
      </c>
      <c r="I138" s="38">
        <f t="shared" si="16"/>
        <v>0.16000000000000003</v>
      </c>
      <c r="J138" s="38">
        <f t="shared" si="17"/>
        <v>0</v>
      </c>
      <c r="K138" s="1">
        <f t="shared" si="14"/>
        <v>22341</v>
      </c>
      <c r="L138" s="51" t="b">
        <f t="shared" si="12"/>
        <v>1</v>
      </c>
    </row>
    <row r="139" spans="1:12" x14ac:dyDescent="0.25">
      <c r="A139">
        <f>[1]ONI!A137</f>
        <v>1961</v>
      </c>
      <c r="B139" s="11" t="str">
        <f>[1]ONI!B137</f>
        <v>Apr</v>
      </c>
      <c r="C139" s="1">
        <f>[1]ONI!C137</f>
        <v>22372</v>
      </c>
      <c r="D139" s="37">
        <f>[1]ONI!D137</f>
        <v>0</v>
      </c>
      <c r="E139" s="2">
        <f t="shared" si="15"/>
        <v>9.3333333333333338E-2</v>
      </c>
      <c r="F139" s="11" t="str">
        <f>[1]ONI!F137</f>
        <v>MAM</v>
      </c>
      <c r="G139" t="str">
        <f>[1]ONI!G137</f>
        <v>Neutral Phase</v>
      </c>
      <c r="H139" s="38">
        <f t="shared" si="13"/>
        <v>0.87111111111111117</v>
      </c>
      <c r="I139" s="38">
        <f t="shared" si="16"/>
        <v>0.87111111111111117</v>
      </c>
      <c r="J139" s="38">
        <f t="shared" si="17"/>
        <v>0</v>
      </c>
      <c r="K139" s="1">
        <f t="shared" si="14"/>
        <v>22372</v>
      </c>
      <c r="L139" s="51" t="b">
        <f t="shared" si="12"/>
        <v>1</v>
      </c>
    </row>
    <row r="140" spans="1:12" x14ac:dyDescent="0.25">
      <c r="A140">
        <f>[1]ONI!A138</f>
        <v>1961</v>
      </c>
      <c r="B140" s="11" t="str">
        <f>[1]ONI!B138</f>
        <v>May</v>
      </c>
      <c r="C140" s="1">
        <f>[1]ONI!C138</f>
        <v>22402</v>
      </c>
      <c r="D140" s="37">
        <f>[1]ONI!D138</f>
        <v>0.26</v>
      </c>
      <c r="E140" s="2">
        <f t="shared" si="15"/>
        <v>0.23333333333333331</v>
      </c>
      <c r="F140" s="11" t="str">
        <f>[1]ONI!F138</f>
        <v>AMJ</v>
      </c>
      <c r="G140" t="str">
        <f>[1]ONI!G138</f>
        <v>Neutral Phase</v>
      </c>
      <c r="H140" s="38">
        <f t="shared" si="13"/>
        <v>5.4444444444444429</v>
      </c>
      <c r="I140" s="38">
        <f t="shared" si="16"/>
        <v>5.4444444444444429</v>
      </c>
      <c r="J140" s="38">
        <f t="shared" si="17"/>
        <v>0</v>
      </c>
      <c r="K140" s="1">
        <f t="shared" si="14"/>
        <v>22402</v>
      </c>
      <c r="L140" s="51" t="b">
        <f t="shared" si="12"/>
        <v>1</v>
      </c>
    </row>
    <row r="141" spans="1:12" x14ac:dyDescent="0.25">
      <c r="A141">
        <f>[1]ONI!A139</f>
        <v>1961</v>
      </c>
      <c r="B141" s="11" t="str">
        <f>[1]ONI!B139</f>
        <v>Jun</v>
      </c>
      <c r="C141" s="1">
        <f>[1]ONI!C139</f>
        <v>22433</v>
      </c>
      <c r="D141" s="37">
        <f>[1]ONI!D139</f>
        <v>0.44</v>
      </c>
      <c r="E141" s="2">
        <f t="shared" si="15"/>
        <v>0.26999999999999996</v>
      </c>
      <c r="F141" s="11" t="str">
        <f>[1]ONI!F139</f>
        <v>MJJ</v>
      </c>
      <c r="G141" t="str">
        <f>[1]ONI!G139</f>
        <v>Neutral Phase</v>
      </c>
      <c r="H141" s="38">
        <f t="shared" si="13"/>
        <v>7.2899999999999983</v>
      </c>
      <c r="I141" s="38">
        <f t="shared" si="16"/>
        <v>7.2899999999999983</v>
      </c>
      <c r="J141" s="38">
        <f t="shared" si="17"/>
        <v>0</v>
      </c>
      <c r="K141" s="1">
        <f t="shared" si="14"/>
        <v>22433</v>
      </c>
      <c r="L141" s="51" t="b">
        <f t="shared" si="12"/>
        <v>1</v>
      </c>
    </row>
    <row r="142" spans="1:12" x14ac:dyDescent="0.25">
      <c r="A142">
        <f>[1]ONI!A140</f>
        <v>1961</v>
      </c>
      <c r="B142" s="11" t="str">
        <f>[1]ONI!B140</f>
        <v>Jul</v>
      </c>
      <c r="C142" s="1">
        <f>[1]ONI!C140</f>
        <v>22463</v>
      </c>
      <c r="D142" s="37">
        <f>[1]ONI!D140</f>
        <v>0.11</v>
      </c>
      <c r="E142" s="2">
        <f t="shared" si="15"/>
        <v>0.14333333333333334</v>
      </c>
      <c r="F142" s="11" t="str">
        <f>[1]ONI!F140</f>
        <v>JJA</v>
      </c>
      <c r="G142" t="str">
        <f>[1]ONI!G140</f>
        <v>Neutral Phase</v>
      </c>
      <c r="H142" s="38">
        <f t="shared" si="13"/>
        <v>2.0544444444444445</v>
      </c>
      <c r="I142" s="38">
        <f t="shared" si="16"/>
        <v>2.0544444444444445</v>
      </c>
      <c r="J142" s="38">
        <f t="shared" si="17"/>
        <v>0</v>
      </c>
      <c r="K142" s="1">
        <f t="shared" si="14"/>
        <v>22463</v>
      </c>
      <c r="L142" s="51" t="b">
        <f t="shared" si="12"/>
        <v>1</v>
      </c>
    </row>
    <row r="143" spans="1:12" x14ac:dyDescent="0.25">
      <c r="A143">
        <f>[1]ONI!A141</f>
        <v>1961</v>
      </c>
      <c r="B143" s="11" t="str">
        <f>[1]ONI!B141</f>
        <v>Aug</v>
      </c>
      <c r="C143" s="1">
        <f>[1]ONI!C141</f>
        <v>22494</v>
      </c>
      <c r="D143" s="37">
        <f>[1]ONI!D141</f>
        <v>-0.12</v>
      </c>
      <c r="E143" s="2">
        <f t="shared" si="15"/>
        <v>-0.13</v>
      </c>
      <c r="F143" s="11" t="str">
        <f>[1]ONI!F141</f>
        <v>JAS</v>
      </c>
      <c r="G143" t="str">
        <f>[1]ONI!G141</f>
        <v>Neutral Phase</v>
      </c>
      <c r="H143" s="38">
        <f t="shared" si="13"/>
        <v>1.6900000000000002</v>
      </c>
      <c r="I143" s="38">
        <f t="shared" si="16"/>
        <v>0</v>
      </c>
      <c r="J143" s="38">
        <f t="shared" si="17"/>
        <v>1.6900000000000002</v>
      </c>
      <c r="K143" s="1">
        <f t="shared" si="14"/>
        <v>22494</v>
      </c>
      <c r="L143" s="51" t="b">
        <f t="shared" si="12"/>
        <v>1</v>
      </c>
    </row>
    <row r="144" spans="1:12" x14ac:dyDescent="0.25">
      <c r="A144">
        <f>[1]ONI!A142</f>
        <v>1961</v>
      </c>
      <c r="B144" s="11" t="str">
        <f>[1]ONI!B142</f>
        <v>Sep</v>
      </c>
      <c r="C144" s="1">
        <f>[1]ONI!C142</f>
        <v>22525</v>
      </c>
      <c r="D144" s="37">
        <f>[1]ONI!D142</f>
        <v>-0.38</v>
      </c>
      <c r="E144" s="2">
        <f t="shared" si="15"/>
        <v>-0.29333333333333333</v>
      </c>
      <c r="F144" s="11" t="str">
        <f>[1]ONI!F142</f>
        <v>ASO</v>
      </c>
      <c r="G144" t="str">
        <f>[1]ONI!G142</f>
        <v>Neutral Phase</v>
      </c>
      <c r="H144" s="38">
        <f t="shared" si="13"/>
        <v>8.6044444444444466</v>
      </c>
      <c r="I144" s="38">
        <f t="shared" si="16"/>
        <v>0</v>
      </c>
      <c r="J144" s="38">
        <f t="shared" si="17"/>
        <v>8.6044444444444466</v>
      </c>
      <c r="K144" s="1">
        <f t="shared" si="14"/>
        <v>22525</v>
      </c>
      <c r="L144" s="51" t="b">
        <f t="shared" si="12"/>
        <v>1</v>
      </c>
    </row>
    <row r="145" spans="1:12" x14ac:dyDescent="0.25">
      <c r="A145">
        <f>[1]ONI!A143</f>
        <v>1961</v>
      </c>
      <c r="B145" s="11" t="str">
        <f>[1]ONI!B143</f>
        <v>Oct</v>
      </c>
      <c r="C145" s="1">
        <f>[1]ONI!C143</f>
        <v>22555</v>
      </c>
      <c r="D145" s="37">
        <f>[1]ONI!D143</f>
        <v>-0.38</v>
      </c>
      <c r="E145" s="2">
        <f t="shared" si="15"/>
        <v>-0.25666666666666665</v>
      </c>
      <c r="F145" s="11" t="str">
        <f>[1]ONI!F143</f>
        <v>SON</v>
      </c>
      <c r="G145" t="str">
        <f>[1]ONI!G143</f>
        <v>Neutral Phase</v>
      </c>
      <c r="H145" s="38">
        <f t="shared" si="13"/>
        <v>6.5877777777777764</v>
      </c>
      <c r="I145" s="38">
        <f t="shared" si="16"/>
        <v>0</v>
      </c>
      <c r="J145" s="38">
        <f t="shared" si="17"/>
        <v>6.5877777777777764</v>
      </c>
      <c r="K145" s="1">
        <f t="shared" si="14"/>
        <v>22555</v>
      </c>
      <c r="L145" s="51" t="b">
        <f t="shared" si="12"/>
        <v>1</v>
      </c>
    </row>
    <row r="146" spans="1:12" x14ac:dyDescent="0.25">
      <c r="A146">
        <f>[1]ONI!A144</f>
        <v>1961</v>
      </c>
      <c r="B146" s="11" t="str">
        <f>[1]ONI!B144</f>
        <v>Nov</v>
      </c>
      <c r="C146" s="1">
        <f>[1]ONI!C144</f>
        <v>22586</v>
      </c>
      <c r="D146" s="37">
        <f>[1]ONI!D144</f>
        <v>-0.01</v>
      </c>
      <c r="E146" s="2">
        <f t="shared" si="15"/>
        <v>-0.18333333333333335</v>
      </c>
      <c r="F146" s="11" t="str">
        <f>[1]ONI!F144</f>
        <v>OND</v>
      </c>
      <c r="G146" t="str">
        <f>[1]ONI!G144</f>
        <v>Neutral Phase</v>
      </c>
      <c r="H146" s="38">
        <f t="shared" si="13"/>
        <v>3.3611111111111116</v>
      </c>
      <c r="I146" s="38">
        <f t="shared" si="16"/>
        <v>0</v>
      </c>
      <c r="J146" s="38">
        <f t="shared" si="17"/>
        <v>3.3611111111111116</v>
      </c>
      <c r="K146" s="1">
        <f t="shared" si="14"/>
        <v>22586</v>
      </c>
      <c r="L146" s="51" t="b">
        <f t="shared" si="12"/>
        <v>1</v>
      </c>
    </row>
    <row r="147" spans="1:12" x14ac:dyDescent="0.25">
      <c r="A147">
        <f>[1]ONI!A145</f>
        <v>1961</v>
      </c>
      <c r="B147" s="11" t="str">
        <f>[1]ONI!B145</f>
        <v>Dec</v>
      </c>
      <c r="C147" s="1">
        <f>[1]ONI!C145</f>
        <v>22616</v>
      </c>
      <c r="D147" s="37">
        <f>[1]ONI!D145</f>
        <v>-0.16</v>
      </c>
      <c r="E147" s="2">
        <f t="shared" si="15"/>
        <v>-0.15666666666666665</v>
      </c>
      <c r="F147" s="11" t="str">
        <f>[1]ONI!F145</f>
        <v>NDJ</v>
      </c>
      <c r="G147" t="str">
        <f>[1]ONI!G145</f>
        <v>Neutral Phase</v>
      </c>
      <c r="H147" s="38">
        <f t="shared" si="13"/>
        <v>2.4544444444444435</v>
      </c>
      <c r="I147" s="38">
        <f t="shared" si="16"/>
        <v>0</v>
      </c>
      <c r="J147" s="38">
        <f t="shared" si="17"/>
        <v>2.4544444444444435</v>
      </c>
      <c r="K147" s="1">
        <f t="shared" si="14"/>
        <v>22616</v>
      </c>
      <c r="L147" s="51" t="b">
        <f t="shared" si="12"/>
        <v>1</v>
      </c>
    </row>
    <row r="148" spans="1:12" x14ac:dyDescent="0.25">
      <c r="A148">
        <f>[1]ONI!A146</f>
        <v>1962</v>
      </c>
      <c r="B148" s="11" t="str">
        <f>[1]ONI!B146</f>
        <v>Jan</v>
      </c>
      <c r="C148" s="1">
        <f>[1]ONI!C146</f>
        <v>22647</v>
      </c>
      <c r="D148" s="37">
        <f>[1]ONI!D146</f>
        <v>-0.3</v>
      </c>
      <c r="E148" s="2">
        <f t="shared" si="15"/>
        <v>-0.24</v>
      </c>
      <c r="F148" s="11" t="str">
        <f>[1]ONI!F146</f>
        <v>DJF</v>
      </c>
      <c r="G148" t="str">
        <f>[1]ONI!G146</f>
        <v>Neutral Phase</v>
      </c>
      <c r="H148" s="38">
        <f t="shared" si="13"/>
        <v>5.76</v>
      </c>
      <c r="I148" s="38">
        <f t="shared" si="16"/>
        <v>0</v>
      </c>
      <c r="J148" s="38">
        <f t="shared" si="17"/>
        <v>5.76</v>
      </c>
      <c r="K148" s="1">
        <f t="shared" si="14"/>
        <v>22647</v>
      </c>
      <c r="L148" s="51" t="b">
        <f t="shared" si="12"/>
        <v>1</v>
      </c>
    </row>
    <row r="149" spans="1:12" x14ac:dyDescent="0.25">
      <c r="A149">
        <f>[1]ONI!A147</f>
        <v>1962</v>
      </c>
      <c r="B149" s="11" t="str">
        <f>[1]ONI!B147</f>
        <v>Feb</v>
      </c>
      <c r="C149" s="1">
        <f>[1]ONI!C147</f>
        <v>22678</v>
      </c>
      <c r="D149" s="37">
        <f>[1]ONI!D147</f>
        <v>-0.26</v>
      </c>
      <c r="E149" s="2">
        <f t="shared" si="15"/>
        <v>-0.22333333333333336</v>
      </c>
      <c r="F149" s="11" t="str">
        <f>[1]ONI!F147</f>
        <v>JFM</v>
      </c>
      <c r="G149" t="str">
        <f>[1]ONI!G147</f>
        <v>Neutral Phase</v>
      </c>
      <c r="H149" s="38">
        <f t="shared" si="13"/>
        <v>4.9877777777777776</v>
      </c>
      <c r="I149" s="38">
        <f t="shared" si="16"/>
        <v>0</v>
      </c>
      <c r="J149" s="38">
        <f t="shared" si="17"/>
        <v>4.9877777777777776</v>
      </c>
      <c r="K149" s="1">
        <f t="shared" si="14"/>
        <v>22678</v>
      </c>
      <c r="L149" s="51" t="b">
        <f t="shared" si="12"/>
        <v>1</v>
      </c>
    </row>
    <row r="150" spans="1:12" x14ac:dyDescent="0.25">
      <c r="A150">
        <f>[1]ONI!A148</f>
        <v>1962</v>
      </c>
      <c r="B150" s="11" t="str">
        <f>[1]ONI!B148</f>
        <v>Mar</v>
      </c>
      <c r="C150" s="1">
        <f>[1]ONI!C148</f>
        <v>22706</v>
      </c>
      <c r="D150" s="37">
        <f>[1]ONI!D148</f>
        <v>-0.11</v>
      </c>
      <c r="E150" s="2">
        <f t="shared" si="15"/>
        <v>-0.20333333333333334</v>
      </c>
      <c r="F150" s="11" t="str">
        <f>[1]ONI!F148</f>
        <v>FMA</v>
      </c>
      <c r="G150" t="str">
        <f>[1]ONI!G148</f>
        <v>Neutral Phase</v>
      </c>
      <c r="H150" s="38">
        <f t="shared" si="13"/>
        <v>4.1344444444444441</v>
      </c>
      <c r="I150" s="38">
        <f t="shared" si="16"/>
        <v>0</v>
      </c>
      <c r="J150" s="38">
        <f t="shared" si="17"/>
        <v>4.1344444444444441</v>
      </c>
      <c r="K150" s="1">
        <f t="shared" si="14"/>
        <v>22706</v>
      </c>
      <c r="L150" s="51" t="b">
        <f t="shared" si="12"/>
        <v>1</v>
      </c>
    </row>
    <row r="151" spans="1:12" x14ac:dyDescent="0.25">
      <c r="A151">
        <f>[1]ONI!A149</f>
        <v>1962</v>
      </c>
      <c r="B151" s="11" t="str">
        <f>[1]ONI!B149</f>
        <v>Apr</v>
      </c>
      <c r="C151" s="1">
        <f>[1]ONI!C149</f>
        <v>22737</v>
      </c>
      <c r="D151" s="37">
        <f>[1]ONI!D149</f>
        <v>-0.24</v>
      </c>
      <c r="E151" s="2">
        <f t="shared" si="15"/>
        <v>-0.26333333333333336</v>
      </c>
      <c r="F151" s="11" t="str">
        <f>[1]ONI!F149</f>
        <v>MAM</v>
      </c>
      <c r="G151" t="str">
        <f>[1]ONI!G149</f>
        <v>Neutral Phase</v>
      </c>
      <c r="H151" s="38">
        <f t="shared" si="13"/>
        <v>6.9344444444444466</v>
      </c>
      <c r="I151" s="38">
        <f t="shared" si="16"/>
        <v>0</v>
      </c>
      <c r="J151" s="38">
        <f t="shared" si="17"/>
        <v>6.9344444444444466</v>
      </c>
      <c r="K151" s="1">
        <f t="shared" si="14"/>
        <v>22737</v>
      </c>
      <c r="L151" s="51" t="b">
        <f t="shared" si="12"/>
        <v>1</v>
      </c>
    </row>
    <row r="152" spans="1:12" x14ac:dyDescent="0.25">
      <c r="A152">
        <f>[1]ONI!A150</f>
        <v>1962</v>
      </c>
      <c r="B152" s="11" t="str">
        <f>[1]ONI!B150</f>
        <v>May</v>
      </c>
      <c r="C152" s="1">
        <f>[1]ONI!C150</f>
        <v>22767</v>
      </c>
      <c r="D152" s="37">
        <f>[1]ONI!D150</f>
        <v>-0.44</v>
      </c>
      <c r="E152" s="2">
        <f t="shared" si="15"/>
        <v>-0.27333333333333332</v>
      </c>
      <c r="F152" s="11" t="str">
        <f>[1]ONI!F150</f>
        <v>AMJ</v>
      </c>
      <c r="G152" t="str">
        <f>[1]ONI!G150</f>
        <v>Neutral Phase</v>
      </c>
      <c r="H152" s="38">
        <f t="shared" si="13"/>
        <v>7.471111111111111</v>
      </c>
      <c r="I152" s="38">
        <f t="shared" si="16"/>
        <v>0</v>
      </c>
      <c r="J152" s="38">
        <f t="shared" si="17"/>
        <v>7.471111111111111</v>
      </c>
      <c r="K152" s="1">
        <f t="shared" si="14"/>
        <v>22767</v>
      </c>
      <c r="L152" s="51" t="b">
        <f t="shared" si="12"/>
        <v>1</v>
      </c>
    </row>
    <row r="153" spans="1:12" x14ac:dyDescent="0.25">
      <c r="A153">
        <f>[1]ONI!A151</f>
        <v>1962</v>
      </c>
      <c r="B153" s="11" t="str">
        <f>[1]ONI!B151</f>
        <v>Jun</v>
      </c>
      <c r="C153" s="1">
        <f>[1]ONI!C151</f>
        <v>22798</v>
      </c>
      <c r="D153" s="37">
        <f>[1]ONI!D151</f>
        <v>-0.14000000000000001</v>
      </c>
      <c r="E153" s="2">
        <f t="shared" si="15"/>
        <v>-0.19333333333333336</v>
      </c>
      <c r="F153" s="11" t="str">
        <f>[1]ONI!F151</f>
        <v>MJJ</v>
      </c>
      <c r="G153" t="str">
        <f>[1]ONI!G151</f>
        <v>Neutral Phase</v>
      </c>
      <c r="H153" s="38">
        <f t="shared" si="13"/>
        <v>3.7377777777777785</v>
      </c>
      <c r="I153" s="38">
        <f t="shared" si="16"/>
        <v>0</v>
      </c>
      <c r="J153" s="38">
        <f t="shared" si="17"/>
        <v>3.7377777777777785</v>
      </c>
      <c r="K153" s="1">
        <f t="shared" si="14"/>
        <v>22798</v>
      </c>
      <c r="L153" s="51" t="b">
        <f t="shared" si="12"/>
        <v>1</v>
      </c>
    </row>
    <row r="154" spans="1:12" x14ac:dyDescent="0.25">
      <c r="A154">
        <f>[1]ONI!A152</f>
        <v>1962</v>
      </c>
      <c r="B154" s="11" t="str">
        <f>[1]ONI!B152</f>
        <v>Jul</v>
      </c>
      <c r="C154" s="1">
        <f>[1]ONI!C152</f>
        <v>22828</v>
      </c>
      <c r="D154" s="37">
        <f>[1]ONI!D152</f>
        <v>0</v>
      </c>
      <c r="E154" s="2">
        <f t="shared" si="15"/>
        <v>-0.04</v>
      </c>
      <c r="F154" s="11" t="str">
        <f>[1]ONI!F152</f>
        <v>JJA</v>
      </c>
      <c r="G154" t="str">
        <f>[1]ONI!G152</f>
        <v>Neutral Phase</v>
      </c>
      <c r="H154" s="38">
        <f t="shared" si="13"/>
        <v>0.16000000000000003</v>
      </c>
      <c r="I154" s="38">
        <f t="shared" si="16"/>
        <v>0</v>
      </c>
      <c r="J154" s="38">
        <f t="shared" si="17"/>
        <v>0.16000000000000003</v>
      </c>
      <c r="K154" s="1">
        <f t="shared" si="14"/>
        <v>22828</v>
      </c>
      <c r="L154" s="51" t="b">
        <f t="shared" si="12"/>
        <v>1</v>
      </c>
    </row>
    <row r="155" spans="1:12" x14ac:dyDescent="0.25">
      <c r="A155">
        <f>[1]ONI!A153</f>
        <v>1962</v>
      </c>
      <c r="B155" s="11" t="str">
        <f>[1]ONI!B153</f>
        <v>Aug</v>
      </c>
      <c r="C155" s="1">
        <f>[1]ONI!C153</f>
        <v>22859</v>
      </c>
      <c r="D155" s="37">
        <f>[1]ONI!D153</f>
        <v>0.02</v>
      </c>
      <c r="E155" s="2">
        <f t="shared" si="15"/>
        <v>-7.0000000000000007E-2</v>
      </c>
      <c r="F155" s="11" t="str">
        <f>[1]ONI!F153</f>
        <v>JAS</v>
      </c>
      <c r="G155" t="str">
        <f>[1]ONI!G153</f>
        <v>Neutral Phase</v>
      </c>
      <c r="H155" s="38">
        <f t="shared" si="13"/>
        <v>0.4900000000000001</v>
      </c>
      <c r="I155" s="38">
        <f t="shared" si="16"/>
        <v>0</v>
      </c>
      <c r="J155" s="38">
        <f t="shared" si="17"/>
        <v>0.4900000000000001</v>
      </c>
      <c r="K155" s="1">
        <f t="shared" si="14"/>
        <v>22859</v>
      </c>
      <c r="L155" s="51" t="b">
        <f t="shared" si="12"/>
        <v>1</v>
      </c>
    </row>
    <row r="156" spans="1:12" x14ac:dyDescent="0.25">
      <c r="A156">
        <f>[1]ONI!A154</f>
        <v>1962</v>
      </c>
      <c r="B156" s="11" t="str">
        <f>[1]ONI!B154</f>
        <v>Sep</v>
      </c>
      <c r="C156" s="1">
        <f>[1]ONI!C154</f>
        <v>22890</v>
      </c>
      <c r="D156" s="37">
        <f>[1]ONI!D154</f>
        <v>-0.23</v>
      </c>
      <c r="E156" s="2">
        <f t="shared" si="15"/>
        <v>-0.11</v>
      </c>
      <c r="F156" s="11" t="str">
        <f>[1]ONI!F154</f>
        <v>ASO</v>
      </c>
      <c r="G156" t="str">
        <f>[1]ONI!G154</f>
        <v>Neutral Phase</v>
      </c>
      <c r="H156" s="38">
        <f t="shared" si="13"/>
        <v>1.2100000000000002</v>
      </c>
      <c r="I156" s="38">
        <f t="shared" si="16"/>
        <v>0</v>
      </c>
      <c r="J156" s="38">
        <f t="shared" si="17"/>
        <v>1.2100000000000002</v>
      </c>
      <c r="K156" s="1">
        <f t="shared" si="14"/>
        <v>22890</v>
      </c>
      <c r="L156" s="51" t="b">
        <f t="shared" si="12"/>
        <v>1</v>
      </c>
    </row>
    <row r="157" spans="1:12" x14ac:dyDescent="0.25">
      <c r="A157">
        <f>[1]ONI!A155</f>
        <v>1962</v>
      </c>
      <c r="B157" s="11" t="str">
        <f>[1]ONI!B155</f>
        <v>Oct</v>
      </c>
      <c r="C157" s="1">
        <f>[1]ONI!C155</f>
        <v>22920</v>
      </c>
      <c r="D157" s="37">
        <f>[1]ONI!D155</f>
        <v>-0.12</v>
      </c>
      <c r="E157" s="2">
        <f t="shared" si="15"/>
        <v>-0.2233333333333333</v>
      </c>
      <c r="F157" s="11" t="str">
        <f>[1]ONI!F155</f>
        <v>SON</v>
      </c>
      <c r="G157" t="str">
        <f>[1]ONI!G155</f>
        <v>Neutral Phase</v>
      </c>
      <c r="H157" s="38">
        <f t="shared" si="13"/>
        <v>4.9877777777777759</v>
      </c>
      <c r="I157" s="38">
        <f t="shared" si="16"/>
        <v>0</v>
      </c>
      <c r="J157" s="38">
        <f t="shared" si="17"/>
        <v>4.9877777777777759</v>
      </c>
      <c r="K157" s="1">
        <f t="shared" si="14"/>
        <v>22920</v>
      </c>
      <c r="L157" s="51" t="b">
        <f t="shared" si="12"/>
        <v>1</v>
      </c>
    </row>
    <row r="158" spans="1:12" x14ac:dyDescent="0.25">
      <c r="A158">
        <f>[1]ONI!A156</f>
        <v>1962</v>
      </c>
      <c r="B158" s="11" t="str">
        <f>[1]ONI!B156</f>
        <v>Nov</v>
      </c>
      <c r="C158" s="1">
        <f>[1]ONI!C156</f>
        <v>22951</v>
      </c>
      <c r="D158" s="37">
        <f>[1]ONI!D156</f>
        <v>-0.32</v>
      </c>
      <c r="E158" s="2">
        <f t="shared" si="15"/>
        <v>-0.30333333333333329</v>
      </c>
      <c r="F158" s="11" t="str">
        <f>[1]ONI!F156</f>
        <v>OND</v>
      </c>
      <c r="G158" t="str">
        <f>[1]ONI!G156</f>
        <v>Neutral Phase</v>
      </c>
      <c r="H158" s="38">
        <f t="shared" si="13"/>
        <v>9.201111111111107</v>
      </c>
      <c r="I158" s="38">
        <f t="shared" si="16"/>
        <v>0</v>
      </c>
      <c r="J158" s="38">
        <f t="shared" si="17"/>
        <v>9.201111111111107</v>
      </c>
      <c r="K158" s="1">
        <f t="shared" si="14"/>
        <v>22951</v>
      </c>
      <c r="L158" s="51" t="b">
        <f t="shared" si="12"/>
        <v>1</v>
      </c>
    </row>
    <row r="159" spans="1:12" x14ac:dyDescent="0.25">
      <c r="A159">
        <f>[1]ONI!A157</f>
        <v>1962</v>
      </c>
      <c r="B159" s="11" t="str">
        <f>[1]ONI!B157</f>
        <v>Dec</v>
      </c>
      <c r="C159" s="1">
        <f>[1]ONI!C157</f>
        <v>22981</v>
      </c>
      <c r="D159" s="37">
        <f>[1]ONI!D157</f>
        <v>-0.47</v>
      </c>
      <c r="E159" s="2">
        <f t="shared" si="15"/>
        <v>-0.43</v>
      </c>
      <c r="F159" s="11" t="str">
        <f>[1]ONI!F157</f>
        <v>NDJ</v>
      </c>
      <c r="G159" t="str">
        <f>[1]ONI!G157</f>
        <v>Neutral Phase</v>
      </c>
      <c r="H159" s="38">
        <f t="shared" si="13"/>
        <v>18.489999999999998</v>
      </c>
      <c r="I159" s="38">
        <f t="shared" si="16"/>
        <v>0</v>
      </c>
      <c r="J159" s="38">
        <f t="shared" si="17"/>
        <v>18.489999999999998</v>
      </c>
      <c r="K159" s="1">
        <f t="shared" si="14"/>
        <v>22981</v>
      </c>
      <c r="L159" s="51" t="b">
        <f t="shared" si="12"/>
        <v>1</v>
      </c>
    </row>
    <row r="160" spans="1:12" x14ac:dyDescent="0.25">
      <c r="A160">
        <f>[1]ONI!A158</f>
        <v>1963</v>
      </c>
      <c r="B160" s="11" t="str">
        <f>[1]ONI!B158</f>
        <v>Jan</v>
      </c>
      <c r="C160" s="1">
        <f>[1]ONI!C158</f>
        <v>23012</v>
      </c>
      <c r="D160" s="37">
        <f>[1]ONI!D158</f>
        <v>-0.5</v>
      </c>
      <c r="E160" s="2">
        <f t="shared" si="15"/>
        <v>-0.39999999999999997</v>
      </c>
      <c r="F160" s="11" t="str">
        <f>[1]ONI!F158</f>
        <v>DJF</v>
      </c>
      <c r="G160" t="str">
        <f>[1]ONI!G158</f>
        <v>Neutral Phase</v>
      </c>
      <c r="H160" s="38">
        <f t="shared" si="13"/>
        <v>15.999999999999996</v>
      </c>
      <c r="I160" s="38">
        <f t="shared" si="16"/>
        <v>0</v>
      </c>
      <c r="J160" s="38">
        <f t="shared" si="17"/>
        <v>15.999999999999996</v>
      </c>
      <c r="K160" s="1">
        <f t="shared" si="14"/>
        <v>23012</v>
      </c>
      <c r="L160" s="51" t="b">
        <f t="shared" si="12"/>
        <v>1</v>
      </c>
    </row>
    <row r="161" spans="1:12" x14ac:dyDescent="0.25">
      <c r="A161">
        <f>[1]ONI!A159</f>
        <v>1963</v>
      </c>
      <c r="B161" s="11" t="str">
        <f>[1]ONI!B159</f>
        <v>Feb</v>
      </c>
      <c r="C161" s="1">
        <f>[1]ONI!C159</f>
        <v>23043</v>
      </c>
      <c r="D161" s="37">
        <f>[1]ONI!D159</f>
        <v>-0.23</v>
      </c>
      <c r="E161" s="2">
        <f t="shared" si="15"/>
        <v>-0.15666666666666665</v>
      </c>
      <c r="F161" s="11" t="str">
        <f>[1]ONI!F159</f>
        <v>JFM</v>
      </c>
      <c r="G161" t="str">
        <f>[1]ONI!G159</f>
        <v>Neutral Phase</v>
      </c>
      <c r="H161" s="38">
        <f t="shared" si="13"/>
        <v>2.4544444444444435</v>
      </c>
      <c r="I161" s="38">
        <f t="shared" si="16"/>
        <v>0</v>
      </c>
      <c r="J161" s="38">
        <f t="shared" si="17"/>
        <v>2.4544444444444435</v>
      </c>
      <c r="K161" s="1">
        <f t="shared" si="14"/>
        <v>23043</v>
      </c>
      <c r="L161" s="51" t="b">
        <f t="shared" si="12"/>
        <v>1</v>
      </c>
    </row>
    <row r="162" spans="1:12" x14ac:dyDescent="0.25">
      <c r="A162">
        <f>[1]ONI!A160</f>
        <v>1963</v>
      </c>
      <c r="B162" s="11" t="str">
        <f>[1]ONI!B160</f>
        <v>Mar</v>
      </c>
      <c r="C162" s="1">
        <f>[1]ONI!C160</f>
        <v>23071</v>
      </c>
      <c r="D162" s="37">
        <f>[1]ONI!D160</f>
        <v>0.26</v>
      </c>
      <c r="E162" s="2">
        <f t="shared" si="15"/>
        <v>0.14666666666666664</v>
      </c>
      <c r="F162" s="11" t="str">
        <f>[1]ONI!F160</f>
        <v>FMA</v>
      </c>
      <c r="G162" t="str">
        <f>[1]ONI!G160</f>
        <v>Neutral Phase</v>
      </c>
      <c r="H162" s="38">
        <f t="shared" si="13"/>
        <v>2.1511111111111103</v>
      </c>
      <c r="I162" s="38">
        <f t="shared" si="16"/>
        <v>2.1511111111111103</v>
      </c>
      <c r="J162" s="38">
        <f t="shared" si="17"/>
        <v>0</v>
      </c>
      <c r="K162" s="1">
        <f t="shared" si="14"/>
        <v>23071</v>
      </c>
      <c r="L162" s="51" t="b">
        <f t="shared" si="12"/>
        <v>1</v>
      </c>
    </row>
    <row r="163" spans="1:12" x14ac:dyDescent="0.25">
      <c r="A163">
        <f>[1]ONI!A161</f>
        <v>1963</v>
      </c>
      <c r="B163" s="11" t="str">
        <f>[1]ONI!B161</f>
        <v>Apr</v>
      </c>
      <c r="C163" s="1">
        <f>[1]ONI!C161</f>
        <v>23102</v>
      </c>
      <c r="D163" s="37">
        <f>[1]ONI!D161</f>
        <v>0.41</v>
      </c>
      <c r="E163" s="2">
        <f t="shared" si="15"/>
        <v>0.26999999999999996</v>
      </c>
      <c r="F163" s="11" t="str">
        <f>[1]ONI!F161</f>
        <v>MAM</v>
      </c>
      <c r="G163" t="str">
        <f>[1]ONI!G161</f>
        <v>Neutral Phase</v>
      </c>
      <c r="H163" s="38">
        <f t="shared" si="13"/>
        <v>7.2899999999999983</v>
      </c>
      <c r="I163" s="38">
        <f t="shared" si="16"/>
        <v>7.2899999999999983</v>
      </c>
      <c r="J163" s="38">
        <f t="shared" si="17"/>
        <v>0</v>
      </c>
      <c r="K163" s="1">
        <f t="shared" si="14"/>
        <v>23102</v>
      </c>
      <c r="L163" s="51" t="b">
        <f t="shared" si="12"/>
        <v>1</v>
      </c>
    </row>
    <row r="164" spans="1:12" x14ac:dyDescent="0.25">
      <c r="A164">
        <f>[1]ONI!A162</f>
        <v>1963</v>
      </c>
      <c r="B164" s="11" t="str">
        <f>[1]ONI!B162</f>
        <v>May</v>
      </c>
      <c r="C164" s="1">
        <f>[1]ONI!C162</f>
        <v>23132</v>
      </c>
      <c r="D164" s="37">
        <f>[1]ONI!D162</f>
        <v>0.14000000000000001</v>
      </c>
      <c r="E164" s="2">
        <f t="shared" si="15"/>
        <v>0.31333333333333335</v>
      </c>
      <c r="F164" s="11" t="str">
        <f>[1]ONI!F162</f>
        <v>AMJ</v>
      </c>
      <c r="G164" t="str">
        <f>[1]ONI!G162</f>
        <v>Neutral Phase</v>
      </c>
      <c r="H164" s="38">
        <f t="shared" si="13"/>
        <v>9.8177777777777795</v>
      </c>
      <c r="I164" s="38">
        <f t="shared" si="16"/>
        <v>9.8177777777777795</v>
      </c>
      <c r="J164" s="38">
        <f t="shared" si="17"/>
        <v>0</v>
      </c>
      <c r="K164" s="1">
        <f t="shared" si="14"/>
        <v>23132</v>
      </c>
      <c r="L164" s="51" t="b">
        <f t="shared" si="12"/>
        <v>1</v>
      </c>
    </row>
    <row r="165" spans="1:12" x14ac:dyDescent="0.25">
      <c r="A165">
        <f>[1]ONI!A163</f>
        <v>1963</v>
      </c>
      <c r="B165" s="11" t="str">
        <f>[1]ONI!B163</f>
        <v>Jun</v>
      </c>
      <c r="C165" s="1">
        <f>[1]ONI!C163</f>
        <v>23163</v>
      </c>
      <c r="D165" s="37">
        <f>[1]ONI!D163</f>
        <v>0.39</v>
      </c>
      <c r="E165" s="2">
        <f t="shared" si="15"/>
        <v>0.51666666666666672</v>
      </c>
      <c r="F165" s="11" t="str">
        <f>[1]ONI!F163</f>
        <v>MJJ</v>
      </c>
      <c r="G165" t="str">
        <f>[1]ONI!G163</f>
        <v>Warm Phase/El Nino</v>
      </c>
      <c r="H165" s="38">
        <f t="shared" si="13"/>
        <v>26.694444444444446</v>
      </c>
      <c r="I165" s="38">
        <f t="shared" si="16"/>
        <v>26.694444444444446</v>
      </c>
      <c r="J165" s="38">
        <f t="shared" si="17"/>
        <v>0</v>
      </c>
      <c r="K165" s="1">
        <f t="shared" si="14"/>
        <v>23163</v>
      </c>
      <c r="L165" s="51" t="b">
        <f t="shared" si="12"/>
        <v>1</v>
      </c>
    </row>
    <row r="166" spans="1:12" x14ac:dyDescent="0.25">
      <c r="A166">
        <f>[1]ONI!A164</f>
        <v>1963</v>
      </c>
      <c r="B166" s="11" t="str">
        <f>[1]ONI!B164</f>
        <v>Jul</v>
      </c>
      <c r="C166" s="1">
        <f>[1]ONI!C164</f>
        <v>23193</v>
      </c>
      <c r="D166" s="37">
        <f>[1]ONI!D164</f>
        <v>1.02</v>
      </c>
      <c r="E166" s="2">
        <f t="shared" si="15"/>
        <v>0.86</v>
      </c>
      <c r="F166" s="11" t="str">
        <f>[1]ONI!F164</f>
        <v>JJA</v>
      </c>
      <c r="G166" t="str">
        <f>[1]ONI!G164</f>
        <v>Warm Phase/El Nino</v>
      </c>
      <c r="H166" s="38">
        <f t="shared" si="13"/>
        <v>73.959999999999994</v>
      </c>
      <c r="I166" s="38">
        <f t="shared" si="16"/>
        <v>73.959999999999994</v>
      </c>
      <c r="J166" s="38">
        <f t="shared" si="17"/>
        <v>0</v>
      </c>
      <c r="K166" s="1">
        <f t="shared" si="14"/>
        <v>23193</v>
      </c>
      <c r="L166" s="51" t="b">
        <f t="shared" si="12"/>
        <v>1</v>
      </c>
    </row>
    <row r="167" spans="1:12" x14ac:dyDescent="0.25">
      <c r="A167">
        <f>[1]ONI!A165</f>
        <v>1963</v>
      </c>
      <c r="B167" s="11" t="str">
        <f>[1]ONI!B165</f>
        <v>Aug</v>
      </c>
      <c r="C167" s="1">
        <f>[1]ONI!C165</f>
        <v>23224</v>
      </c>
      <c r="D167" s="37">
        <f>[1]ONI!D165</f>
        <v>1.17</v>
      </c>
      <c r="E167" s="2">
        <f t="shared" si="15"/>
        <v>1.1399999999999999</v>
      </c>
      <c r="F167" s="11" t="str">
        <f>[1]ONI!F165</f>
        <v>JAS</v>
      </c>
      <c r="G167" t="str">
        <f>[1]ONI!G165</f>
        <v>Warm Phase/El Nino</v>
      </c>
      <c r="H167" s="38">
        <f t="shared" si="13"/>
        <v>129.95999999999998</v>
      </c>
      <c r="I167" s="38">
        <f t="shared" si="16"/>
        <v>129.95999999999998</v>
      </c>
      <c r="J167" s="38">
        <f t="shared" si="17"/>
        <v>0</v>
      </c>
      <c r="K167" s="1">
        <f t="shared" si="14"/>
        <v>23224</v>
      </c>
      <c r="L167" s="51" t="b">
        <f t="shared" si="12"/>
        <v>1</v>
      </c>
    </row>
    <row r="168" spans="1:12" x14ac:dyDescent="0.25">
      <c r="A168">
        <f>[1]ONI!A166</f>
        <v>1963</v>
      </c>
      <c r="B168" s="11" t="str">
        <f>[1]ONI!B166</f>
        <v>Sep</v>
      </c>
      <c r="C168" s="1">
        <f>[1]ONI!C166</f>
        <v>23255</v>
      </c>
      <c r="D168" s="37">
        <f>[1]ONI!D166</f>
        <v>1.23</v>
      </c>
      <c r="E168" s="2">
        <f t="shared" si="15"/>
        <v>1.22</v>
      </c>
      <c r="F168" s="11" t="str">
        <f>[1]ONI!F166</f>
        <v>ASO</v>
      </c>
      <c r="G168" t="str">
        <f>[1]ONI!G166</f>
        <v>Warm Phase/El Nino</v>
      </c>
      <c r="H168" s="38">
        <f t="shared" si="13"/>
        <v>148.83999999999997</v>
      </c>
      <c r="I168" s="38">
        <f t="shared" si="16"/>
        <v>148.83999999999997</v>
      </c>
      <c r="J168" s="38">
        <f t="shared" si="17"/>
        <v>0</v>
      </c>
      <c r="K168" s="1">
        <f t="shared" si="14"/>
        <v>23255</v>
      </c>
      <c r="L168" s="51" t="b">
        <f t="shared" si="12"/>
        <v>1</v>
      </c>
    </row>
    <row r="169" spans="1:12" x14ac:dyDescent="0.25">
      <c r="A169">
        <f>[1]ONI!A167</f>
        <v>1963</v>
      </c>
      <c r="B169" s="11" t="str">
        <f>[1]ONI!B167</f>
        <v>Oct</v>
      </c>
      <c r="C169" s="1">
        <f>[1]ONI!C167</f>
        <v>23285</v>
      </c>
      <c r="D169" s="37">
        <f>[1]ONI!D167</f>
        <v>1.26</v>
      </c>
      <c r="E169" s="2">
        <f t="shared" si="15"/>
        <v>1.2933333333333332</v>
      </c>
      <c r="F169" s="11" t="str">
        <f>[1]ONI!F167</f>
        <v>SON</v>
      </c>
      <c r="G169" t="str">
        <f>[1]ONI!G167</f>
        <v>Warm Phase/El Nino</v>
      </c>
      <c r="H169" s="38">
        <f t="shared" si="13"/>
        <v>167.27111111111108</v>
      </c>
      <c r="I169" s="38">
        <f t="shared" si="16"/>
        <v>167.27111111111108</v>
      </c>
      <c r="J169" s="38">
        <f t="shared" si="17"/>
        <v>0</v>
      </c>
      <c r="K169" s="1">
        <f t="shared" si="14"/>
        <v>23285</v>
      </c>
      <c r="L169" s="51" t="b">
        <f t="shared" si="12"/>
        <v>1</v>
      </c>
    </row>
    <row r="170" spans="1:12" x14ac:dyDescent="0.25">
      <c r="A170">
        <f>[1]ONI!A168</f>
        <v>1963</v>
      </c>
      <c r="B170" s="11" t="str">
        <f>[1]ONI!B168</f>
        <v>Nov</v>
      </c>
      <c r="C170" s="1">
        <f>[1]ONI!C168</f>
        <v>23316</v>
      </c>
      <c r="D170" s="37">
        <f>[1]ONI!D168</f>
        <v>1.39</v>
      </c>
      <c r="E170" s="2">
        <f t="shared" si="15"/>
        <v>1.3733333333333333</v>
      </c>
      <c r="F170" s="11" t="str">
        <f>[1]ONI!F168</f>
        <v>OND</v>
      </c>
      <c r="G170" t="str">
        <f>[1]ONI!G168</f>
        <v>Warm Phase/El Nino</v>
      </c>
      <c r="H170" s="38">
        <f t="shared" si="13"/>
        <v>188.60444444444443</v>
      </c>
      <c r="I170" s="38">
        <f t="shared" si="16"/>
        <v>188.60444444444443</v>
      </c>
      <c r="J170" s="38">
        <f t="shared" si="17"/>
        <v>0</v>
      </c>
      <c r="K170" s="1">
        <f t="shared" si="14"/>
        <v>23316</v>
      </c>
      <c r="L170" s="51" t="b">
        <f t="shared" si="12"/>
        <v>1</v>
      </c>
    </row>
    <row r="171" spans="1:12" x14ac:dyDescent="0.25">
      <c r="A171">
        <f>[1]ONI!A169</f>
        <v>1963</v>
      </c>
      <c r="B171" s="11" t="str">
        <f>[1]ONI!B169</f>
        <v>Dec</v>
      </c>
      <c r="C171" s="1">
        <f>[1]ONI!C169</f>
        <v>23346</v>
      </c>
      <c r="D171" s="37">
        <f>[1]ONI!D169</f>
        <v>1.47</v>
      </c>
      <c r="E171" s="2">
        <f t="shared" si="15"/>
        <v>1.3066666666666666</v>
      </c>
      <c r="F171" s="11" t="str">
        <f>[1]ONI!F169</f>
        <v>NDJ</v>
      </c>
      <c r="G171" t="str">
        <f>[1]ONI!G169</f>
        <v>Warm Phase/El Nino</v>
      </c>
      <c r="H171" s="38">
        <f t="shared" si="13"/>
        <v>170.73777777777778</v>
      </c>
      <c r="I171" s="38">
        <f t="shared" si="16"/>
        <v>170.73777777777778</v>
      </c>
      <c r="J171" s="38">
        <f t="shared" si="17"/>
        <v>0</v>
      </c>
      <c r="K171" s="1">
        <f t="shared" si="14"/>
        <v>23346</v>
      </c>
      <c r="L171" s="51" t="b">
        <f t="shared" si="12"/>
        <v>1</v>
      </c>
    </row>
    <row r="172" spans="1:12" x14ac:dyDescent="0.25">
      <c r="A172">
        <f>[1]ONI!A170</f>
        <v>1964</v>
      </c>
      <c r="B172" s="11" t="str">
        <f>[1]ONI!B170</f>
        <v>Jan</v>
      </c>
      <c r="C172" s="1">
        <f>[1]ONI!C170</f>
        <v>23377</v>
      </c>
      <c r="D172" s="37">
        <f>[1]ONI!D170</f>
        <v>1.06</v>
      </c>
      <c r="E172" s="2">
        <f t="shared" si="15"/>
        <v>1.07</v>
      </c>
      <c r="F172" s="11" t="str">
        <f>[1]ONI!F170</f>
        <v>DJF</v>
      </c>
      <c r="G172" t="str">
        <f>[1]ONI!G170</f>
        <v>Warm Phase/El Nino</v>
      </c>
      <c r="H172" s="38">
        <f t="shared" si="13"/>
        <v>114.49000000000002</v>
      </c>
      <c r="I172" s="38">
        <f t="shared" si="16"/>
        <v>114.49000000000002</v>
      </c>
      <c r="J172" s="38">
        <f t="shared" si="17"/>
        <v>0</v>
      </c>
      <c r="K172" s="1">
        <f t="shared" si="14"/>
        <v>23377</v>
      </c>
      <c r="L172" s="51" t="b">
        <f t="shared" si="12"/>
        <v>1</v>
      </c>
    </row>
    <row r="173" spans="1:12" x14ac:dyDescent="0.25">
      <c r="A173">
        <f>[1]ONI!A171</f>
        <v>1964</v>
      </c>
      <c r="B173" s="11" t="str">
        <f>[1]ONI!B171</f>
        <v>Feb</v>
      </c>
      <c r="C173" s="1">
        <f>[1]ONI!C171</f>
        <v>23408</v>
      </c>
      <c r="D173" s="37">
        <f>[1]ONI!D171</f>
        <v>0.68</v>
      </c>
      <c r="E173" s="2">
        <f t="shared" si="15"/>
        <v>0.6133333333333334</v>
      </c>
      <c r="F173" s="11" t="str">
        <f>[1]ONI!F171</f>
        <v>JFM</v>
      </c>
      <c r="G173" t="str">
        <f>[1]ONI!G171</f>
        <v>Warm Phase/El Nino</v>
      </c>
      <c r="H173" s="38">
        <f t="shared" si="13"/>
        <v>37.617777777777782</v>
      </c>
      <c r="I173" s="38">
        <f t="shared" si="16"/>
        <v>37.617777777777782</v>
      </c>
      <c r="J173" s="38">
        <f t="shared" si="17"/>
        <v>0</v>
      </c>
      <c r="K173" s="1">
        <f t="shared" si="14"/>
        <v>23408</v>
      </c>
      <c r="L173" s="51" t="b">
        <f t="shared" si="12"/>
        <v>1</v>
      </c>
    </row>
    <row r="174" spans="1:12" x14ac:dyDescent="0.25">
      <c r="A174">
        <f>[1]ONI!A172</f>
        <v>1964</v>
      </c>
      <c r="B174" s="11" t="str">
        <f>[1]ONI!B172</f>
        <v>Mar</v>
      </c>
      <c r="C174" s="1">
        <f>[1]ONI!C172</f>
        <v>23437</v>
      </c>
      <c r="D174" s="37">
        <f>[1]ONI!D172</f>
        <v>0.1</v>
      </c>
      <c r="E174" s="2">
        <f t="shared" si="15"/>
        <v>0.12000000000000001</v>
      </c>
      <c r="F174" s="11" t="str">
        <f>[1]ONI!F172</f>
        <v>FMA</v>
      </c>
      <c r="G174" t="str">
        <f>[1]ONI!G172</f>
        <v>Neutral Phase</v>
      </c>
      <c r="H174" s="38">
        <f t="shared" si="13"/>
        <v>1.4400000000000004</v>
      </c>
      <c r="I174" s="38">
        <f t="shared" si="16"/>
        <v>1.4400000000000004</v>
      </c>
      <c r="J174" s="38">
        <f t="shared" si="17"/>
        <v>0</v>
      </c>
      <c r="K174" s="1">
        <f t="shared" si="14"/>
        <v>23437</v>
      </c>
      <c r="L174" s="51" t="b">
        <f t="shared" si="12"/>
        <v>1</v>
      </c>
    </row>
    <row r="175" spans="1:12" x14ac:dyDescent="0.25">
      <c r="A175">
        <f>[1]ONI!A173</f>
        <v>1964</v>
      </c>
      <c r="B175" s="11" t="str">
        <f>[1]ONI!B173</f>
        <v>Apr</v>
      </c>
      <c r="C175" s="1">
        <f>[1]ONI!C173</f>
        <v>23468</v>
      </c>
      <c r="D175" s="37">
        <f>[1]ONI!D173</f>
        <v>-0.42</v>
      </c>
      <c r="E175" s="2">
        <f t="shared" si="15"/>
        <v>-0.33</v>
      </c>
      <c r="F175" s="11" t="str">
        <f>[1]ONI!F173</f>
        <v>MAM</v>
      </c>
      <c r="G175" t="str">
        <f>[1]ONI!G173</f>
        <v>Neutral Phase</v>
      </c>
      <c r="H175" s="38">
        <f t="shared" si="13"/>
        <v>10.890000000000002</v>
      </c>
      <c r="I175" s="38">
        <f t="shared" si="16"/>
        <v>0</v>
      </c>
      <c r="J175" s="38">
        <f t="shared" si="17"/>
        <v>10.890000000000002</v>
      </c>
      <c r="K175" s="1">
        <f t="shared" si="14"/>
        <v>23468</v>
      </c>
      <c r="L175" s="51" t="b">
        <f t="shared" si="12"/>
        <v>1</v>
      </c>
    </row>
    <row r="176" spans="1:12" x14ac:dyDescent="0.25">
      <c r="A176">
        <f>[1]ONI!A174</f>
        <v>1964</v>
      </c>
      <c r="B176" s="11" t="str">
        <f>[1]ONI!B174</f>
        <v>May</v>
      </c>
      <c r="C176" s="1">
        <f>[1]ONI!C174</f>
        <v>23498</v>
      </c>
      <c r="D176" s="37">
        <f>[1]ONI!D174</f>
        <v>-0.67</v>
      </c>
      <c r="E176" s="2">
        <f t="shared" si="15"/>
        <v>-0.57666666666666666</v>
      </c>
      <c r="F176" s="11" t="str">
        <f>[1]ONI!F174</f>
        <v>AMJ</v>
      </c>
      <c r="G176" t="str">
        <f>[1]ONI!G174</f>
        <v>Cool Phase/La Nina</v>
      </c>
      <c r="H176" s="38">
        <f t="shared" si="13"/>
        <v>33.254444444444445</v>
      </c>
      <c r="I176" s="38">
        <f t="shared" si="16"/>
        <v>0</v>
      </c>
      <c r="J176" s="38">
        <f t="shared" si="17"/>
        <v>33.254444444444445</v>
      </c>
      <c r="K176" s="1">
        <f t="shared" si="14"/>
        <v>23498</v>
      </c>
      <c r="L176" s="51" t="b">
        <f t="shared" si="12"/>
        <v>1</v>
      </c>
    </row>
    <row r="177" spans="1:12" x14ac:dyDescent="0.25">
      <c r="A177">
        <f>[1]ONI!A175</f>
        <v>1964</v>
      </c>
      <c r="B177" s="11" t="str">
        <f>[1]ONI!B175</f>
        <v>Jun</v>
      </c>
      <c r="C177" s="1">
        <f>[1]ONI!C175</f>
        <v>23529</v>
      </c>
      <c r="D177" s="37">
        <f>[1]ONI!D175</f>
        <v>-0.64</v>
      </c>
      <c r="E177" s="2">
        <f t="shared" si="15"/>
        <v>-0.57999999999999996</v>
      </c>
      <c r="F177" s="11" t="str">
        <f>[1]ONI!F175</f>
        <v>MJJ</v>
      </c>
      <c r="G177" t="str">
        <f>[1]ONI!G175</f>
        <v>Cool Phase/La Nina</v>
      </c>
      <c r="H177" s="38">
        <f t="shared" si="13"/>
        <v>33.64</v>
      </c>
      <c r="I177" s="38">
        <f t="shared" si="16"/>
        <v>0</v>
      </c>
      <c r="J177" s="38">
        <f t="shared" si="17"/>
        <v>33.64</v>
      </c>
      <c r="K177" s="1">
        <f t="shared" si="14"/>
        <v>23529</v>
      </c>
      <c r="L177" s="51" t="b">
        <f t="shared" si="12"/>
        <v>1</v>
      </c>
    </row>
    <row r="178" spans="1:12" x14ac:dyDescent="0.25">
      <c r="A178">
        <f>[1]ONI!A176</f>
        <v>1964</v>
      </c>
      <c r="B178" s="11" t="str">
        <f>[1]ONI!B176</f>
        <v>Jul</v>
      </c>
      <c r="C178" s="1">
        <f>[1]ONI!C176</f>
        <v>23559</v>
      </c>
      <c r="D178" s="37">
        <f>[1]ONI!D176</f>
        <v>-0.43</v>
      </c>
      <c r="E178" s="2">
        <f t="shared" si="15"/>
        <v>-0.59666666666666668</v>
      </c>
      <c r="F178" s="11" t="str">
        <f>[1]ONI!F176</f>
        <v>JJA</v>
      </c>
      <c r="G178" t="str">
        <f>[1]ONI!G176</f>
        <v>Cool Phase/La Nina</v>
      </c>
      <c r="H178" s="38">
        <f t="shared" si="13"/>
        <v>35.601111111111109</v>
      </c>
      <c r="I178" s="38">
        <f t="shared" si="16"/>
        <v>0</v>
      </c>
      <c r="J178" s="38">
        <f t="shared" si="17"/>
        <v>35.601111111111109</v>
      </c>
      <c r="K178" s="1">
        <f t="shared" si="14"/>
        <v>23559</v>
      </c>
      <c r="L178" s="51" t="b">
        <f t="shared" si="12"/>
        <v>1</v>
      </c>
    </row>
    <row r="179" spans="1:12" x14ac:dyDescent="0.25">
      <c r="A179">
        <f>[1]ONI!A177</f>
        <v>1964</v>
      </c>
      <c r="B179" s="11" t="str">
        <f>[1]ONI!B177</f>
        <v>Aug</v>
      </c>
      <c r="C179" s="1">
        <f>[1]ONI!C177</f>
        <v>23590</v>
      </c>
      <c r="D179" s="37">
        <f>[1]ONI!D177</f>
        <v>-0.72</v>
      </c>
      <c r="E179" s="2">
        <f t="shared" si="15"/>
        <v>-0.66333333333333322</v>
      </c>
      <c r="F179" s="11" t="str">
        <f>[1]ONI!F177</f>
        <v>JAS</v>
      </c>
      <c r="G179" t="str">
        <f>[1]ONI!G177</f>
        <v>Cool Phase/La Nina</v>
      </c>
      <c r="H179" s="38">
        <f t="shared" si="13"/>
        <v>44.001111111111094</v>
      </c>
      <c r="I179" s="38">
        <f t="shared" si="16"/>
        <v>0</v>
      </c>
      <c r="J179" s="38">
        <f t="shared" si="17"/>
        <v>44.001111111111094</v>
      </c>
      <c r="K179" s="1">
        <f t="shared" si="14"/>
        <v>23590</v>
      </c>
      <c r="L179" s="51" t="b">
        <f t="shared" si="12"/>
        <v>1</v>
      </c>
    </row>
    <row r="180" spans="1:12" x14ac:dyDescent="0.25">
      <c r="A180">
        <f>[1]ONI!A178</f>
        <v>1964</v>
      </c>
      <c r="B180" s="11" t="str">
        <f>[1]ONI!B178</f>
        <v>Sep</v>
      </c>
      <c r="C180" s="1">
        <f>[1]ONI!C178</f>
        <v>23621</v>
      </c>
      <c r="D180" s="37">
        <f>[1]ONI!D178</f>
        <v>-0.84</v>
      </c>
      <c r="E180" s="2">
        <f t="shared" si="15"/>
        <v>-0.76333333333333331</v>
      </c>
      <c r="F180" s="11" t="str">
        <f>[1]ONI!F178</f>
        <v>ASO</v>
      </c>
      <c r="G180" t="str">
        <f>[1]ONI!G178</f>
        <v>Cool Phase/La Nina</v>
      </c>
      <c r="H180" s="38">
        <f t="shared" si="13"/>
        <v>58.267777777777773</v>
      </c>
      <c r="I180" s="38">
        <f t="shared" si="16"/>
        <v>0</v>
      </c>
      <c r="J180" s="38">
        <f t="shared" si="17"/>
        <v>58.267777777777773</v>
      </c>
      <c r="K180" s="1">
        <f t="shared" si="14"/>
        <v>23621</v>
      </c>
      <c r="L180" s="51" t="b">
        <f t="shared" si="12"/>
        <v>1</v>
      </c>
    </row>
    <row r="181" spans="1:12" x14ac:dyDescent="0.25">
      <c r="A181">
        <f>[1]ONI!A179</f>
        <v>1964</v>
      </c>
      <c r="B181" s="11" t="str">
        <f>[1]ONI!B179</f>
        <v>Oct</v>
      </c>
      <c r="C181" s="1">
        <f>[1]ONI!C179</f>
        <v>23651</v>
      </c>
      <c r="D181" s="37">
        <f>[1]ONI!D179</f>
        <v>-0.73</v>
      </c>
      <c r="E181" s="2">
        <f t="shared" si="15"/>
        <v>-0.79666666666666652</v>
      </c>
      <c r="F181" s="11" t="str">
        <f>[1]ONI!F179</f>
        <v>SON</v>
      </c>
      <c r="G181" t="str">
        <f>[1]ONI!G179</f>
        <v>Cool Phase/La Nina</v>
      </c>
      <c r="H181" s="38">
        <f t="shared" si="13"/>
        <v>63.467777777777748</v>
      </c>
      <c r="I181" s="38">
        <f t="shared" si="16"/>
        <v>0</v>
      </c>
      <c r="J181" s="38">
        <f t="shared" si="17"/>
        <v>63.467777777777748</v>
      </c>
      <c r="K181" s="1">
        <f t="shared" si="14"/>
        <v>23651</v>
      </c>
      <c r="L181" s="51" t="b">
        <f t="shared" si="12"/>
        <v>1</v>
      </c>
    </row>
    <row r="182" spans="1:12" x14ac:dyDescent="0.25">
      <c r="A182">
        <f>[1]ONI!A180</f>
        <v>1964</v>
      </c>
      <c r="B182" s="11" t="str">
        <f>[1]ONI!B180</f>
        <v>Nov</v>
      </c>
      <c r="C182" s="1">
        <f>[1]ONI!C180</f>
        <v>23682</v>
      </c>
      <c r="D182" s="37">
        <f>[1]ONI!D180</f>
        <v>-0.82</v>
      </c>
      <c r="E182" s="2">
        <f t="shared" si="15"/>
        <v>-0.82333333333333325</v>
      </c>
      <c r="F182" s="11" t="str">
        <f>[1]ONI!F180</f>
        <v>OND</v>
      </c>
      <c r="G182" t="str">
        <f>[1]ONI!G180</f>
        <v>Cool Phase/La Nina</v>
      </c>
      <c r="H182" s="38">
        <f t="shared" si="13"/>
        <v>67.787777777777762</v>
      </c>
      <c r="I182" s="38">
        <f t="shared" si="16"/>
        <v>0</v>
      </c>
      <c r="J182" s="38">
        <f t="shared" si="17"/>
        <v>67.787777777777762</v>
      </c>
      <c r="K182" s="1">
        <f t="shared" si="14"/>
        <v>23682</v>
      </c>
      <c r="L182" s="51" t="b">
        <f t="shared" si="12"/>
        <v>1</v>
      </c>
    </row>
    <row r="183" spans="1:12" x14ac:dyDescent="0.25">
      <c r="A183">
        <f>[1]ONI!A181</f>
        <v>1964</v>
      </c>
      <c r="B183" s="11" t="str">
        <f>[1]ONI!B181</f>
        <v>Dec</v>
      </c>
      <c r="C183" s="1">
        <f>[1]ONI!C181</f>
        <v>23712</v>
      </c>
      <c r="D183" s="37">
        <f>[1]ONI!D181</f>
        <v>-0.92</v>
      </c>
      <c r="E183" s="2">
        <f t="shared" si="15"/>
        <v>-0.78333333333333333</v>
      </c>
      <c r="F183" s="11" t="str">
        <f>[1]ONI!F181</f>
        <v>NDJ</v>
      </c>
      <c r="G183" t="str">
        <f>[1]ONI!G181</f>
        <v>Cool Phase/La Nina</v>
      </c>
      <c r="H183" s="38">
        <f t="shared" si="13"/>
        <v>61.361111111111107</v>
      </c>
      <c r="I183" s="38">
        <f t="shared" si="16"/>
        <v>0</v>
      </c>
      <c r="J183" s="38">
        <f t="shared" si="17"/>
        <v>61.361111111111107</v>
      </c>
      <c r="K183" s="1">
        <f t="shared" si="14"/>
        <v>23712</v>
      </c>
      <c r="L183" s="51" t="b">
        <f t="shared" si="12"/>
        <v>1</v>
      </c>
    </row>
    <row r="184" spans="1:12" x14ac:dyDescent="0.25">
      <c r="A184">
        <f>[1]ONI!A182</f>
        <v>1965</v>
      </c>
      <c r="B184" s="11" t="str">
        <f>[1]ONI!B182</f>
        <v>Jan</v>
      </c>
      <c r="C184" s="1">
        <f>[1]ONI!C182</f>
        <v>23743</v>
      </c>
      <c r="D184" s="37">
        <f>[1]ONI!D182</f>
        <v>-0.61</v>
      </c>
      <c r="E184" s="2">
        <f t="shared" si="15"/>
        <v>-0.59333333333333338</v>
      </c>
      <c r="F184" s="11" t="str">
        <f>[1]ONI!F182</f>
        <v>DJF</v>
      </c>
      <c r="G184" t="str">
        <f>[1]ONI!G182</f>
        <v>Cool Phase/La Nina</v>
      </c>
      <c r="H184" s="38">
        <f t="shared" si="13"/>
        <v>35.204444444444448</v>
      </c>
      <c r="I184" s="38">
        <f t="shared" si="16"/>
        <v>0</v>
      </c>
      <c r="J184" s="38">
        <f t="shared" si="17"/>
        <v>35.204444444444448</v>
      </c>
      <c r="K184" s="1">
        <f t="shared" si="14"/>
        <v>23743</v>
      </c>
      <c r="L184" s="51" t="b">
        <f t="shared" si="12"/>
        <v>1</v>
      </c>
    </row>
    <row r="185" spans="1:12" x14ac:dyDescent="0.25">
      <c r="A185">
        <f>[1]ONI!A183</f>
        <v>1965</v>
      </c>
      <c r="B185" s="11" t="str">
        <f>[1]ONI!B183</f>
        <v>Feb</v>
      </c>
      <c r="C185" s="1">
        <f>[1]ONI!C183</f>
        <v>23774</v>
      </c>
      <c r="D185" s="37">
        <f>[1]ONI!D183</f>
        <v>-0.25</v>
      </c>
      <c r="E185" s="2">
        <f t="shared" si="15"/>
        <v>-0.27666666666666667</v>
      </c>
      <c r="F185" s="11" t="str">
        <f>[1]ONI!F183</f>
        <v>JFM</v>
      </c>
      <c r="G185" t="str">
        <f>[1]ONI!G183</f>
        <v>Neutral Phase</v>
      </c>
      <c r="H185" s="38">
        <f t="shared" si="13"/>
        <v>7.6544444444444437</v>
      </c>
      <c r="I185" s="38">
        <f t="shared" si="16"/>
        <v>0</v>
      </c>
      <c r="J185" s="38">
        <f t="shared" si="17"/>
        <v>7.6544444444444437</v>
      </c>
      <c r="K185" s="1">
        <f t="shared" si="14"/>
        <v>23774</v>
      </c>
      <c r="L185" s="51" t="b">
        <f t="shared" si="12"/>
        <v>1</v>
      </c>
    </row>
    <row r="186" spans="1:12" x14ac:dyDescent="0.25">
      <c r="A186">
        <f>[1]ONI!A184</f>
        <v>1965</v>
      </c>
      <c r="B186" s="11" t="str">
        <f>[1]ONI!B184</f>
        <v>Mar</v>
      </c>
      <c r="C186" s="1">
        <f>[1]ONI!C184</f>
        <v>23802</v>
      </c>
      <c r="D186" s="37">
        <f>[1]ONI!D184</f>
        <v>0.03</v>
      </c>
      <c r="E186" s="2">
        <f t="shared" si="15"/>
        <v>-6.9999999999999993E-2</v>
      </c>
      <c r="F186" s="11" t="str">
        <f>[1]ONI!F184</f>
        <v>FMA</v>
      </c>
      <c r="G186" t="str">
        <f>[1]ONI!G184</f>
        <v>Neutral Phase</v>
      </c>
      <c r="H186" s="38">
        <f t="shared" si="13"/>
        <v>0.48999999999999994</v>
      </c>
      <c r="I186" s="38">
        <f t="shared" si="16"/>
        <v>0</v>
      </c>
      <c r="J186" s="38">
        <f t="shared" si="17"/>
        <v>0.48999999999999994</v>
      </c>
      <c r="K186" s="1">
        <f t="shared" si="14"/>
        <v>23802</v>
      </c>
      <c r="L186" s="51" t="b">
        <f t="shared" si="12"/>
        <v>1</v>
      </c>
    </row>
    <row r="187" spans="1:12" x14ac:dyDescent="0.25">
      <c r="A187">
        <f>[1]ONI!A185</f>
        <v>1965</v>
      </c>
      <c r="B187" s="11" t="str">
        <f>[1]ONI!B185</f>
        <v>Apr</v>
      </c>
      <c r="C187" s="1">
        <f>[1]ONI!C185</f>
        <v>23833</v>
      </c>
      <c r="D187" s="37">
        <f>[1]ONI!D185</f>
        <v>0.01</v>
      </c>
      <c r="E187" s="2">
        <f t="shared" si="15"/>
        <v>0.18000000000000002</v>
      </c>
      <c r="F187" s="11" t="str">
        <f>[1]ONI!F185</f>
        <v>MAM</v>
      </c>
      <c r="G187" t="str">
        <f>[1]ONI!G185</f>
        <v>Neutral Phase</v>
      </c>
      <c r="H187" s="38">
        <f t="shared" si="13"/>
        <v>3.2400000000000011</v>
      </c>
      <c r="I187" s="38">
        <f t="shared" si="16"/>
        <v>3.2400000000000011</v>
      </c>
      <c r="J187" s="38">
        <f t="shared" si="17"/>
        <v>0</v>
      </c>
      <c r="K187" s="1">
        <f t="shared" si="14"/>
        <v>23833</v>
      </c>
      <c r="L187" s="51" t="b">
        <f t="shared" si="12"/>
        <v>1</v>
      </c>
    </row>
    <row r="188" spans="1:12" x14ac:dyDescent="0.25">
      <c r="A188">
        <f>[1]ONI!A186</f>
        <v>1965</v>
      </c>
      <c r="B188" s="11" t="str">
        <f>[1]ONI!B186</f>
        <v>May</v>
      </c>
      <c r="C188" s="1">
        <f>[1]ONI!C186</f>
        <v>23863</v>
      </c>
      <c r="D188" s="37">
        <f>[1]ONI!D186</f>
        <v>0.5</v>
      </c>
      <c r="E188" s="2">
        <f t="shared" si="15"/>
        <v>0.45666666666666672</v>
      </c>
      <c r="F188" s="11" t="str">
        <f>[1]ONI!F186</f>
        <v>AMJ</v>
      </c>
      <c r="G188" t="str">
        <f>[1]ONI!G186</f>
        <v>Neutral Phase</v>
      </c>
      <c r="H188" s="38">
        <f t="shared" si="13"/>
        <v>20.85444444444445</v>
      </c>
      <c r="I188" s="38">
        <f t="shared" si="16"/>
        <v>20.85444444444445</v>
      </c>
      <c r="J188" s="38">
        <f t="shared" si="17"/>
        <v>0</v>
      </c>
      <c r="K188" s="1">
        <f t="shared" si="14"/>
        <v>23863</v>
      </c>
      <c r="L188" s="51" t="b">
        <f t="shared" si="12"/>
        <v>1</v>
      </c>
    </row>
    <row r="189" spans="1:12" x14ac:dyDescent="0.25">
      <c r="A189">
        <f>[1]ONI!A187</f>
        <v>1965</v>
      </c>
      <c r="B189" s="11" t="str">
        <f>[1]ONI!B187</f>
        <v>Jun</v>
      </c>
      <c r="C189" s="1">
        <f>[1]ONI!C187</f>
        <v>23894</v>
      </c>
      <c r="D189" s="37">
        <f>[1]ONI!D187</f>
        <v>0.86</v>
      </c>
      <c r="E189" s="2">
        <f t="shared" si="15"/>
        <v>0.83333333333333337</v>
      </c>
      <c r="F189" s="11" t="str">
        <f>[1]ONI!F187</f>
        <v>MJJ</v>
      </c>
      <c r="G189" t="str">
        <f>[1]ONI!G187</f>
        <v>Warm Phase/El Nino</v>
      </c>
      <c r="H189" s="38">
        <f t="shared" si="13"/>
        <v>69.444444444444457</v>
      </c>
      <c r="I189" s="38">
        <f t="shared" si="16"/>
        <v>69.444444444444457</v>
      </c>
      <c r="J189" s="38">
        <f t="shared" si="17"/>
        <v>0</v>
      </c>
      <c r="K189" s="1">
        <f t="shared" si="14"/>
        <v>23894</v>
      </c>
      <c r="L189" s="51" t="b">
        <f t="shared" si="12"/>
        <v>1</v>
      </c>
    </row>
    <row r="190" spans="1:12" x14ac:dyDescent="0.25">
      <c r="A190">
        <f>[1]ONI!A188</f>
        <v>1965</v>
      </c>
      <c r="B190" s="11" t="str">
        <f>[1]ONI!B188</f>
        <v>Jul</v>
      </c>
      <c r="C190" s="1">
        <f>[1]ONI!C188</f>
        <v>23924</v>
      </c>
      <c r="D190" s="37">
        <f>[1]ONI!D188</f>
        <v>1.1399999999999999</v>
      </c>
      <c r="E190" s="2">
        <f t="shared" si="15"/>
        <v>1.22</v>
      </c>
      <c r="F190" s="11" t="str">
        <f>[1]ONI!F188</f>
        <v>JJA</v>
      </c>
      <c r="G190" t="str">
        <f>[1]ONI!G188</f>
        <v>Warm Phase/El Nino</v>
      </c>
      <c r="H190" s="38">
        <f t="shared" si="13"/>
        <v>148.83999999999997</v>
      </c>
      <c r="I190" s="38">
        <f t="shared" si="16"/>
        <v>148.83999999999997</v>
      </c>
      <c r="J190" s="38">
        <f t="shared" si="17"/>
        <v>0</v>
      </c>
      <c r="K190" s="1">
        <f t="shared" si="14"/>
        <v>23924</v>
      </c>
      <c r="L190" s="51" t="b">
        <f t="shared" si="12"/>
        <v>1</v>
      </c>
    </row>
    <row r="191" spans="1:12" x14ac:dyDescent="0.25">
      <c r="A191">
        <f>[1]ONI!A189</f>
        <v>1965</v>
      </c>
      <c r="B191" s="11" t="str">
        <f>[1]ONI!B189</f>
        <v>Aug</v>
      </c>
      <c r="C191" s="1">
        <f>[1]ONI!C189</f>
        <v>23955</v>
      </c>
      <c r="D191" s="37">
        <f>[1]ONI!D189</f>
        <v>1.66</v>
      </c>
      <c r="E191" s="2">
        <f t="shared" si="15"/>
        <v>1.5466666666666666</v>
      </c>
      <c r="F191" s="11" t="str">
        <f>[1]ONI!F189</f>
        <v>JAS</v>
      </c>
      <c r="G191" t="str">
        <f>[1]ONI!G189</f>
        <v>Warm Phase/El Nino</v>
      </c>
      <c r="H191" s="38">
        <f t="shared" si="13"/>
        <v>239.21777777777777</v>
      </c>
      <c r="I191" s="38">
        <f t="shared" si="16"/>
        <v>239.21777777777777</v>
      </c>
      <c r="J191" s="38">
        <f t="shared" si="17"/>
        <v>0</v>
      </c>
      <c r="K191" s="1">
        <f t="shared" si="14"/>
        <v>23955</v>
      </c>
      <c r="L191" s="51" t="b">
        <f t="shared" si="12"/>
        <v>1</v>
      </c>
    </row>
    <row r="192" spans="1:12" x14ac:dyDescent="0.25">
      <c r="A192">
        <f>[1]ONI!A190</f>
        <v>1965</v>
      </c>
      <c r="B192" s="11" t="str">
        <f>[1]ONI!B190</f>
        <v>Sep</v>
      </c>
      <c r="C192" s="1">
        <f>[1]ONI!C190</f>
        <v>23986</v>
      </c>
      <c r="D192" s="37">
        <f>[1]ONI!D190</f>
        <v>1.84</v>
      </c>
      <c r="E192" s="2">
        <f t="shared" si="15"/>
        <v>1.8533333333333335</v>
      </c>
      <c r="F192" s="11" t="str">
        <f>[1]ONI!F190</f>
        <v>ASO</v>
      </c>
      <c r="G192" t="str">
        <f>[1]ONI!G190</f>
        <v>Warm Phase/El Nino</v>
      </c>
      <c r="H192" s="38">
        <f t="shared" si="13"/>
        <v>343.48444444444448</v>
      </c>
      <c r="I192" s="38">
        <f t="shared" si="16"/>
        <v>343.48444444444448</v>
      </c>
      <c r="J192" s="38">
        <f t="shared" si="17"/>
        <v>0</v>
      </c>
      <c r="K192" s="1">
        <f t="shared" si="14"/>
        <v>23986</v>
      </c>
      <c r="L192" s="51" t="b">
        <f t="shared" si="12"/>
        <v>1</v>
      </c>
    </row>
    <row r="193" spans="1:12" x14ac:dyDescent="0.25">
      <c r="A193">
        <f>[1]ONI!A191</f>
        <v>1965</v>
      </c>
      <c r="B193" s="11" t="str">
        <f>[1]ONI!B191</f>
        <v>Oct</v>
      </c>
      <c r="C193" s="1">
        <f>[1]ONI!C191</f>
        <v>24016</v>
      </c>
      <c r="D193" s="37">
        <f>[1]ONI!D191</f>
        <v>2.06</v>
      </c>
      <c r="E193" s="2">
        <f t="shared" si="15"/>
        <v>1.9766666666666666</v>
      </c>
      <c r="F193" s="11" t="str">
        <f>[1]ONI!F191</f>
        <v>SON</v>
      </c>
      <c r="G193" t="str">
        <f>[1]ONI!G191</f>
        <v>Warm Phase/El Nino</v>
      </c>
      <c r="H193" s="38">
        <f t="shared" si="13"/>
        <v>390.7211111111111</v>
      </c>
      <c r="I193" s="38">
        <f t="shared" si="16"/>
        <v>390.7211111111111</v>
      </c>
      <c r="J193" s="38">
        <f t="shared" si="17"/>
        <v>0</v>
      </c>
      <c r="K193" s="1">
        <f t="shared" si="14"/>
        <v>24016</v>
      </c>
      <c r="L193" s="51" t="b">
        <f t="shared" si="12"/>
        <v>1</v>
      </c>
    </row>
    <row r="194" spans="1:12" x14ac:dyDescent="0.25">
      <c r="A194">
        <f>[1]ONI!A192</f>
        <v>1965</v>
      </c>
      <c r="B194" s="11" t="str">
        <f>[1]ONI!B192</f>
        <v>Nov</v>
      </c>
      <c r="C194" s="1">
        <f>[1]ONI!C192</f>
        <v>24047</v>
      </c>
      <c r="D194" s="37">
        <f>[1]ONI!D192</f>
        <v>2.0299999999999998</v>
      </c>
      <c r="E194" s="2">
        <f t="shared" si="15"/>
        <v>1.9666666666666668</v>
      </c>
      <c r="F194" s="11" t="str">
        <f>[1]ONI!F192</f>
        <v>OND</v>
      </c>
      <c r="G194" t="str">
        <f>[1]ONI!G192</f>
        <v>Warm Phase/El Nino</v>
      </c>
      <c r="H194" s="38">
        <f t="shared" si="13"/>
        <v>386.77777777777783</v>
      </c>
      <c r="I194" s="38">
        <f t="shared" si="16"/>
        <v>386.77777777777783</v>
      </c>
      <c r="J194" s="38">
        <f t="shared" si="17"/>
        <v>0</v>
      </c>
      <c r="K194" s="1">
        <f t="shared" si="14"/>
        <v>24047</v>
      </c>
      <c r="L194" s="51" t="b">
        <f t="shared" si="12"/>
        <v>1</v>
      </c>
    </row>
    <row r="195" spans="1:12" x14ac:dyDescent="0.25">
      <c r="A195">
        <f>[1]ONI!A193</f>
        <v>1965</v>
      </c>
      <c r="B195" s="11" t="str">
        <f>[1]ONI!B193</f>
        <v>Dec</v>
      </c>
      <c r="C195" s="1">
        <f>[1]ONI!C193</f>
        <v>24077</v>
      </c>
      <c r="D195" s="37">
        <f>[1]ONI!D193</f>
        <v>1.81</v>
      </c>
      <c r="E195" s="2">
        <f t="shared" si="15"/>
        <v>1.7166666666666668</v>
      </c>
      <c r="F195" s="11" t="str">
        <f>[1]ONI!F193</f>
        <v>NDJ</v>
      </c>
      <c r="G195" t="str">
        <f>[1]ONI!G193</f>
        <v>Warm Phase/El Nino</v>
      </c>
      <c r="H195" s="38">
        <f t="shared" si="13"/>
        <v>294.69444444444446</v>
      </c>
      <c r="I195" s="38">
        <f t="shared" si="16"/>
        <v>294.69444444444446</v>
      </c>
      <c r="J195" s="38">
        <f t="shared" si="17"/>
        <v>0</v>
      </c>
      <c r="K195" s="1">
        <f t="shared" si="14"/>
        <v>24077</v>
      </c>
      <c r="L195" s="51" t="b">
        <f t="shared" si="12"/>
        <v>1</v>
      </c>
    </row>
    <row r="196" spans="1:12" x14ac:dyDescent="0.25">
      <c r="A196">
        <f>[1]ONI!A194</f>
        <v>1966</v>
      </c>
      <c r="B196" s="11" t="str">
        <f>[1]ONI!B194</f>
        <v>Jan</v>
      </c>
      <c r="C196" s="1">
        <f>[1]ONI!C194</f>
        <v>24108</v>
      </c>
      <c r="D196" s="37">
        <f>[1]ONI!D194</f>
        <v>1.31</v>
      </c>
      <c r="E196" s="2">
        <f t="shared" si="15"/>
        <v>1.3733333333333333</v>
      </c>
      <c r="F196" s="11" t="str">
        <f>[1]ONI!F194</f>
        <v>DJF</v>
      </c>
      <c r="G196" t="str">
        <f>[1]ONI!G194</f>
        <v>Warm Phase/El Nino</v>
      </c>
      <c r="H196" s="38">
        <f t="shared" si="13"/>
        <v>188.60444444444443</v>
      </c>
      <c r="I196" s="38">
        <f t="shared" si="16"/>
        <v>188.60444444444443</v>
      </c>
      <c r="J196" s="38">
        <f t="shared" si="17"/>
        <v>0</v>
      </c>
      <c r="K196" s="1">
        <f t="shared" si="14"/>
        <v>24108</v>
      </c>
      <c r="L196" s="51" t="b">
        <f t="shared" ref="L196:L259" si="18">K196=C196</f>
        <v>1</v>
      </c>
    </row>
    <row r="197" spans="1:12" x14ac:dyDescent="0.25">
      <c r="A197">
        <f>[1]ONI!A195</f>
        <v>1966</v>
      </c>
      <c r="B197" s="11" t="str">
        <f>[1]ONI!B195</f>
        <v>Feb</v>
      </c>
      <c r="C197" s="1">
        <f>[1]ONI!C195</f>
        <v>24139</v>
      </c>
      <c r="D197" s="37">
        <f>[1]ONI!D195</f>
        <v>1</v>
      </c>
      <c r="E197" s="2">
        <f t="shared" si="15"/>
        <v>1.1666666666666667</v>
      </c>
      <c r="F197" s="11" t="str">
        <f>[1]ONI!F195</f>
        <v>JFM</v>
      </c>
      <c r="G197" t="str">
        <f>[1]ONI!G195</f>
        <v>Warm Phase/El Nino</v>
      </c>
      <c r="H197" s="38">
        <f t="shared" si="13"/>
        <v>136.11111111111114</v>
      </c>
      <c r="I197" s="38">
        <f t="shared" si="16"/>
        <v>136.11111111111114</v>
      </c>
      <c r="J197" s="38">
        <f t="shared" si="17"/>
        <v>0</v>
      </c>
      <c r="K197" s="1">
        <f t="shared" si="14"/>
        <v>24139</v>
      </c>
      <c r="L197" s="51" t="b">
        <f t="shared" si="18"/>
        <v>1</v>
      </c>
    </row>
    <row r="198" spans="1:12" x14ac:dyDescent="0.25">
      <c r="A198">
        <f>[1]ONI!A196</f>
        <v>1966</v>
      </c>
      <c r="B198" s="11" t="str">
        <f>[1]ONI!B196</f>
        <v>Mar</v>
      </c>
      <c r="C198" s="1">
        <f>[1]ONI!C196</f>
        <v>24167</v>
      </c>
      <c r="D198" s="37">
        <f>[1]ONI!D196</f>
        <v>1.19</v>
      </c>
      <c r="E198" s="2">
        <f t="shared" si="15"/>
        <v>0.98333333333333339</v>
      </c>
      <c r="F198" s="11" t="str">
        <f>[1]ONI!F196</f>
        <v>FMA</v>
      </c>
      <c r="G198" t="str">
        <f>[1]ONI!G196</f>
        <v>Warm Phase/El Nino</v>
      </c>
      <c r="H198" s="38">
        <f t="shared" ref="H198:H261" si="19">(10*E198)^2</f>
        <v>96.694444444444457</v>
      </c>
      <c r="I198" s="38">
        <f t="shared" si="16"/>
        <v>96.694444444444457</v>
      </c>
      <c r="J198" s="38">
        <f t="shared" si="17"/>
        <v>0</v>
      </c>
      <c r="K198" s="1">
        <f t="shared" ref="K198:K261" si="20">EDATE(K197,1)</f>
        <v>24167</v>
      </c>
      <c r="L198" s="51" t="b">
        <f t="shared" si="18"/>
        <v>1</v>
      </c>
    </row>
    <row r="199" spans="1:12" x14ac:dyDescent="0.25">
      <c r="A199">
        <f>[1]ONI!A197</f>
        <v>1966</v>
      </c>
      <c r="B199" s="11" t="str">
        <f>[1]ONI!B197</f>
        <v>Apr</v>
      </c>
      <c r="C199" s="1">
        <f>[1]ONI!C197</f>
        <v>24198</v>
      </c>
      <c r="D199" s="37">
        <f>[1]ONI!D197</f>
        <v>0.76</v>
      </c>
      <c r="E199" s="2">
        <f t="shared" si="15"/>
        <v>0.65666666666666662</v>
      </c>
      <c r="F199" s="11" t="str">
        <f>[1]ONI!F197</f>
        <v>MAM</v>
      </c>
      <c r="G199" t="str">
        <f>[1]ONI!G197</f>
        <v>Warm Phase/El Nino</v>
      </c>
      <c r="H199" s="38">
        <f t="shared" si="19"/>
        <v>43.121111111111105</v>
      </c>
      <c r="I199" s="38">
        <f t="shared" si="16"/>
        <v>43.121111111111105</v>
      </c>
      <c r="J199" s="38">
        <f t="shared" si="17"/>
        <v>0</v>
      </c>
      <c r="K199" s="1">
        <f t="shared" si="20"/>
        <v>24198</v>
      </c>
      <c r="L199" s="51" t="b">
        <f t="shared" si="18"/>
        <v>1</v>
      </c>
    </row>
    <row r="200" spans="1:12" x14ac:dyDescent="0.25">
      <c r="A200">
        <f>[1]ONI!A198</f>
        <v>1966</v>
      </c>
      <c r="B200" s="11" t="str">
        <f>[1]ONI!B198</f>
        <v>May</v>
      </c>
      <c r="C200" s="1">
        <f>[1]ONI!C198</f>
        <v>24228</v>
      </c>
      <c r="D200" s="37">
        <f>[1]ONI!D198</f>
        <v>0.02</v>
      </c>
      <c r="E200" s="2">
        <f t="shared" si="15"/>
        <v>0.35666666666666669</v>
      </c>
      <c r="F200" s="11" t="str">
        <f>[1]ONI!F198</f>
        <v>AMJ</v>
      </c>
      <c r="G200" t="str">
        <f>[1]ONI!G198</f>
        <v>Neutral Phase</v>
      </c>
      <c r="H200" s="38">
        <f t="shared" si="19"/>
        <v>12.721111111111112</v>
      </c>
      <c r="I200" s="38">
        <f t="shared" si="16"/>
        <v>12.721111111111112</v>
      </c>
      <c r="J200" s="38">
        <f t="shared" si="17"/>
        <v>0</v>
      </c>
      <c r="K200" s="1">
        <f t="shared" si="20"/>
        <v>24228</v>
      </c>
      <c r="L200" s="51" t="b">
        <f t="shared" si="18"/>
        <v>1</v>
      </c>
    </row>
    <row r="201" spans="1:12" x14ac:dyDescent="0.25">
      <c r="A201">
        <f>[1]ONI!A199</f>
        <v>1966</v>
      </c>
      <c r="B201" s="11" t="str">
        <f>[1]ONI!B199</f>
        <v>Jun</v>
      </c>
      <c r="C201" s="1">
        <f>[1]ONI!C199</f>
        <v>24259</v>
      </c>
      <c r="D201" s="37">
        <f>[1]ONI!D199</f>
        <v>0.28999999999999998</v>
      </c>
      <c r="E201" s="2">
        <f t="shared" ref="E201:E264" si="21">AVERAGE(D200:D202)</f>
        <v>0.24333333333333332</v>
      </c>
      <c r="F201" s="11" t="str">
        <f>[1]ONI!F199</f>
        <v>MJJ</v>
      </c>
      <c r="G201" t="str">
        <f>[1]ONI!G199</f>
        <v>Neutral Phase</v>
      </c>
      <c r="H201" s="38">
        <f t="shared" si="19"/>
        <v>5.9211111111111103</v>
      </c>
      <c r="I201" s="38">
        <f t="shared" ref="I201:I264" si="22">IF(E201&gt;0,H201,0)</f>
        <v>5.9211111111111103</v>
      </c>
      <c r="J201" s="38">
        <f t="shared" ref="J201:J264" si="23">IF(E201&lt;0,H201,0)</f>
        <v>0</v>
      </c>
      <c r="K201" s="1">
        <f t="shared" si="20"/>
        <v>24259</v>
      </c>
      <c r="L201" s="51" t="b">
        <f t="shared" si="18"/>
        <v>1</v>
      </c>
    </row>
    <row r="202" spans="1:12" x14ac:dyDescent="0.25">
      <c r="A202">
        <f>[1]ONI!A200</f>
        <v>1966</v>
      </c>
      <c r="B202" s="11" t="str">
        <f>[1]ONI!B200</f>
        <v>Jul</v>
      </c>
      <c r="C202" s="1">
        <f>[1]ONI!C200</f>
        <v>24289</v>
      </c>
      <c r="D202" s="37">
        <f>[1]ONI!D200</f>
        <v>0.42</v>
      </c>
      <c r="E202" s="2">
        <f t="shared" si="21"/>
        <v>0.24333333333333332</v>
      </c>
      <c r="F202" s="11" t="str">
        <f>[1]ONI!F200</f>
        <v>JJA</v>
      </c>
      <c r="G202" t="str">
        <f>[1]ONI!G200</f>
        <v>Neutral Phase</v>
      </c>
      <c r="H202" s="38">
        <f t="shared" si="19"/>
        <v>5.9211111111111103</v>
      </c>
      <c r="I202" s="38">
        <f t="shared" si="22"/>
        <v>5.9211111111111103</v>
      </c>
      <c r="J202" s="38">
        <f t="shared" si="23"/>
        <v>0</v>
      </c>
      <c r="K202" s="1">
        <f t="shared" si="20"/>
        <v>24289</v>
      </c>
      <c r="L202" s="51" t="b">
        <f t="shared" si="18"/>
        <v>1</v>
      </c>
    </row>
    <row r="203" spans="1:12" x14ac:dyDescent="0.25">
      <c r="A203">
        <f>[1]ONI!A201</f>
        <v>1966</v>
      </c>
      <c r="B203" s="11" t="str">
        <f>[1]ONI!B201</f>
        <v>Aug</v>
      </c>
      <c r="C203" s="1">
        <f>[1]ONI!C201</f>
        <v>24320</v>
      </c>
      <c r="D203" s="37">
        <f>[1]ONI!D201</f>
        <v>0.02</v>
      </c>
      <c r="E203" s="2">
        <f t="shared" si="21"/>
        <v>0.12333333333333334</v>
      </c>
      <c r="F203" s="11" t="str">
        <f>[1]ONI!F201</f>
        <v>JAS</v>
      </c>
      <c r="G203" t="str">
        <f>[1]ONI!G201</f>
        <v>Neutral Phase</v>
      </c>
      <c r="H203" s="38">
        <f t="shared" si="19"/>
        <v>1.5211111111111113</v>
      </c>
      <c r="I203" s="38">
        <f t="shared" si="22"/>
        <v>1.5211111111111113</v>
      </c>
      <c r="J203" s="38">
        <f t="shared" si="23"/>
        <v>0</v>
      </c>
      <c r="K203" s="1">
        <f t="shared" si="20"/>
        <v>24320</v>
      </c>
      <c r="L203" s="51" t="b">
        <f t="shared" si="18"/>
        <v>1</v>
      </c>
    </row>
    <row r="204" spans="1:12" x14ac:dyDescent="0.25">
      <c r="A204">
        <f>[1]ONI!A202</f>
        <v>1966</v>
      </c>
      <c r="B204" s="11" t="str">
        <f>[1]ONI!B202</f>
        <v>Sep</v>
      </c>
      <c r="C204" s="1">
        <f>[1]ONI!C202</f>
        <v>24351</v>
      </c>
      <c r="D204" s="37">
        <f>[1]ONI!D202</f>
        <v>-7.0000000000000007E-2</v>
      </c>
      <c r="E204" s="2">
        <f t="shared" si="21"/>
        <v>-5.3333333333333337E-2</v>
      </c>
      <c r="F204" s="11" t="str">
        <f>[1]ONI!F202</f>
        <v>ASO</v>
      </c>
      <c r="G204" t="str">
        <f>[1]ONI!G202</f>
        <v>Neutral Phase</v>
      </c>
      <c r="H204" s="38">
        <f t="shared" si="19"/>
        <v>0.28444444444444444</v>
      </c>
      <c r="I204" s="38">
        <f t="shared" si="22"/>
        <v>0</v>
      </c>
      <c r="J204" s="38">
        <f t="shared" si="23"/>
        <v>0.28444444444444444</v>
      </c>
      <c r="K204" s="1">
        <f t="shared" si="20"/>
        <v>24351</v>
      </c>
      <c r="L204" s="51" t="b">
        <f t="shared" si="18"/>
        <v>1</v>
      </c>
    </row>
    <row r="205" spans="1:12" x14ac:dyDescent="0.25">
      <c r="A205">
        <f>[1]ONI!A203</f>
        <v>1966</v>
      </c>
      <c r="B205" s="11" t="str">
        <f>[1]ONI!B203</f>
        <v>Oct</v>
      </c>
      <c r="C205" s="1">
        <f>[1]ONI!C203</f>
        <v>24381</v>
      </c>
      <c r="D205" s="37">
        <f>[1]ONI!D203</f>
        <v>-0.11</v>
      </c>
      <c r="E205" s="2">
        <f t="shared" si="21"/>
        <v>-9.9999999999999992E-2</v>
      </c>
      <c r="F205" s="11" t="str">
        <f>[1]ONI!F203</f>
        <v>SON</v>
      </c>
      <c r="G205" t="str">
        <f>[1]ONI!G203</f>
        <v>Neutral Phase</v>
      </c>
      <c r="H205" s="38">
        <f t="shared" si="19"/>
        <v>0.99999999999999978</v>
      </c>
      <c r="I205" s="38">
        <f t="shared" si="22"/>
        <v>0</v>
      </c>
      <c r="J205" s="38">
        <f t="shared" si="23"/>
        <v>0.99999999999999978</v>
      </c>
      <c r="K205" s="1">
        <f t="shared" si="20"/>
        <v>24381</v>
      </c>
      <c r="L205" s="51" t="b">
        <f t="shared" si="18"/>
        <v>1</v>
      </c>
    </row>
    <row r="206" spans="1:12" x14ac:dyDescent="0.25">
      <c r="A206">
        <f>[1]ONI!A204</f>
        <v>1966</v>
      </c>
      <c r="B206" s="11" t="str">
        <f>[1]ONI!B204</f>
        <v>Nov</v>
      </c>
      <c r="C206" s="1">
        <f>[1]ONI!C204</f>
        <v>24412</v>
      </c>
      <c r="D206" s="37">
        <f>[1]ONI!D204</f>
        <v>-0.12</v>
      </c>
      <c r="E206" s="2">
        <f t="shared" si="21"/>
        <v>-0.18000000000000002</v>
      </c>
      <c r="F206" s="11" t="str">
        <f>[1]ONI!F204</f>
        <v>OND</v>
      </c>
      <c r="G206" t="str">
        <f>[1]ONI!G204</f>
        <v>Neutral Phase</v>
      </c>
      <c r="H206" s="38">
        <f t="shared" si="19"/>
        <v>3.2400000000000011</v>
      </c>
      <c r="I206" s="38">
        <f t="shared" si="22"/>
        <v>0</v>
      </c>
      <c r="J206" s="38">
        <f t="shared" si="23"/>
        <v>3.2400000000000011</v>
      </c>
      <c r="K206" s="1">
        <f t="shared" si="20"/>
        <v>24412</v>
      </c>
      <c r="L206" s="51" t="b">
        <f t="shared" si="18"/>
        <v>1</v>
      </c>
    </row>
    <row r="207" spans="1:12" x14ac:dyDescent="0.25">
      <c r="A207">
        <f>[1]ONI!A205</f>
        <v>1966</v>
      </c>
      <c r="B207" s="11" t="str">
        <f>[1]ONI!B205</f>
        <v>Dec</v>
      </c>
      <c r="C207" s="1">
        <f>[1]ONI!C205</f>
        <v>24442</v>
      </c>
      <c r="D207" s="37">
        <f>[1]ONI!D205</f>
        <v>-0.31</v>
      </c>
      <c r="E207" s="2">
        <f t="shared" si="21"/>
        <v>-0.30333333333333329</v>
      </c>
      <c r="F207" s="11" t="str">
        <f>[1]ONI!F205</f>
        <v>NDJ</v>
      </c>
      <c r="G207" t="str">
        <f>[1]ONI!G205</f>
        <v>Neutral Phase</v>
      </c>
      <c r="H207" s="38">
        <f t="shared" si="19"/>
        <v>9.201111111111107</v>
      </c>
      <c r="I207" s="38">
        <f t="shared" si="22"/>
        <v>0</v>
      </c>
      <c r="J207" s="38">
        <f t="shared" si="23"/>
        <v>9.201111111111107</v>
      </c>
      <c r="K207" s="1">
        <f t="shared" si="20"/>
        <v>24442</v>
      </c>
      <c r="L207" s="51" t="b">
        <f t="shared" si="18"/>
        <v>1</v>
      </c>
    </row>
    <row r="208" spans="1:12" x14ac:dyDescent="0.25">
      <c r="A208">
        <f>[1]ONI!A206</f>
        <v>1967</v>
      </c>
      <c r="B208" s="11" t="str">
        <f>[1]ONI!B206</f>
        <v>Jan</v>
      </c>
      <c r="C208" s="1">
        <f>[1]ONI!C206</f>
        <v>24473</v>
      </c>
      <c r="D208" s="37">
        <f>[1]ONI!D206</f>
        <v>-0.48</v>
      </c>
      <c r="E208" s="2">
        <f t="shared" si="21"/>
        <v>-0.41</v>
      </c>
      <c r="F208" s="11" t="str">
        <f>[1]ONI!F206</f>
        <v>DJF</v>
      </c>
      <c r="G208" t="str">
        <f>[1]ONI!G206</f>
        <v>Neutral Phase</v>
      </c>
      <c r="H208" s="38">
        <f t="shared" si="19"/>
        <v>16.809999999999999</v>
      </c>
      <c r="I208" s="38">
        <f t="shared" si="22"/>
        <v>0</v>
      </c>
      <c r="J208" s="38">
        <f t="shared" si="23"/>
        <v>16.809999999999999</v>
      </c>
      <c r="K208" s="1">
        <f t="shared" si="20"/>
        <v>24473</v>
      </c>
      <c r="L208" s="51" t="b">
        <f t="shared" si="18"/>
        <v>1</v>
      </c>
    </row>
    <row r="209" spans="1:12" x14ac:dyDescent="0.25">
      <c r="A209">
        <f>[1]ONI!A207</f>
        <v>1967</v>
      </c>
      <c r="B209" s="11" t="str">
        <f>[1]ONI!B207</f>
        <v>Feb</v>
      </c>
      <c r="C209" s="1">
        <f>[1]ONI!C207</f>
        <v>24504</v>
      </c>
      <c r="D209" s="37">
        <f>[1]ONI!D207</f>
        <v>-0.44</v>
      </c>
      <c r="E209" s="2">
        <f t="shared" si="21"/>
        <v>-0.47666666666666663</v>
      </c>
      <c r="F209" s="11" t="str">
        <f>[1]ONI!F207</f>
        <v>JFM</v>
      </c>
      <c r="G209" t="str">
        <f>[1]ONI!G207</f>
        <v>Neutral Phase</v>
      </c>
      <c r="H209" s="38">
        <f t="shared" si="19"/>
        <v>22.72111111111111</v>
      </c>
      <c r="I209" s="38">
        <f t="shared" si="22"/>
        <v>0</v>
      </c>
      <c r="J209" s="38">
        <f t="shared" si="23"/>
        <v>22.72111111111111</v>
      </c>
      <c r="K209" s="1">
        <f t="shared" si="20"/>
        <v>24504</v>
      </c>
      <c r="L209" s="51" t="b">
        <f t="shared" si="18"/>
        <v>1</v>
      </c>
    </row>
    <row r="210" spans="1:12" x14ac:dyDescent="0.25">
      <c r="A210">
        <f>[1]ONI!A208</f>
        <v>1967</v>
      </c>
      <c r="B210" s="11" t="str">
        <f>[1]ONI!B208</f>
        <v>Mar</v>
      </c>
      <c r="C210" s="1">
        <f>[1]ONI!C208</f>
        <v>24532</v>
      </c>
      <c r="D210" s="37">
        <f>[1]ONI!D208</f>
        <v>-0.51</v>
      </c>
      <c r="E210" s="2">
        <f t="shared" si="21"/>
        <v>-0.53666666666666663</v>
      </c>
      <c r="F210" s="11" t="str">
        <f>[1]ONI!F208</f>
        <v>FMA</v>
      </c>
      <c r="G210" t="str">
        <f>[1]ONI!G208</f>
        <v>Cool Phase/La Nina</v>
      </c>
      <c r="H210" s="38">
        <f t="shared" si="19"/>
        <v>28.801111111111105</v>
      </c>
      <c r="I210" s="38">
        <f t="shared" si="22"/>
        <v>0</v>
      </c>
      <c r="J210" s="38">
        <f t="shared" si="23"/>
        <v>28.801111111111105</v>
      </c>
      <c r="K210" s="1">
        <f t="shared" si="20"/>
        <v>24532</v>
      </c>
      <c r="L210" s="51" t="b">
        <f t="shared" si="18"/>
        <v>1</v>
      </c>
    </row>
    <row r="211" spans="1:12" x14ac:dyDescent="0.25">
      <c r="A211">
        <f>[1]ONI!A209</f>
        <v>1967</v>
      </c>
      <c r="B211" s="11" t="str">
        <f>[1]ONI!B209</f>
        <v>Apr</v>
      </c>
      <c r="C211" s="1">
        <f>[1]ONI!C209</f>
        <v>24563</v>
      </c>
      <c r="D211" s="37">
        <f>[1]ONI!D209</f>
        <v>-0.66</v>
      </c>
      <c r="E211" s="2">
        <f t="shared" si="21"/>
        <v>-0.44999999999999996</v>
      </c>
      <c r="F211" s="11" t="str">
        <f>[1]ONI!F209</f>
        <v>MAM</v>
      </c>
      <c r="G211" t="str">
        <f>[1]ONI!G209</f>
        <v>Neutral Phase</v>
      </c>
      <c r="H211" s="38">
        <f t="shared" si="19"/>
        <v>20.25</v>
      </c>
      <c r="I211" s="38">
        <f t="shared" si="22"/>
        <v>0</v>
      </c>
      <c r="J211" s="38">
        <f t="shared" si="23"/>
        <v>20.25</v>
      </c>
      <c r="K211" s="1">
        <f t="shared" si="20"/>
        <v>24563</v>
      </c>
      <c r="L211" s="51" t="b">
        <f t="shared" si="18"/>
        <v>1</v>
      </c>
    </row>
    <row r="212" spans="1:12" x14ac:dyDescent="0.25">
      <c r="A212">
        <f>[1]ONI!A210</f>
        <v>1967</v>
      </c>
      <c r="B212" s="11" t="str">
        <f>[1]ONI!B210</f>
        <v>May</v>
      </c>
      <c r="C212" s="1">
        <f>[1]ONI!C210</f>
        <v>24593</v>
      </c>
      <c r="D212" s="37">
        <f>[1]ONI!D210</f>
        <v>-0.18</v>
      </c>
      <c r="E212" s="2">
        <f t="shared" si="21"/>
        <v>-0.24000000000000002</v>
      </c>
      <c r="F212" s="11" t="str">
        <f>[1]ONI!F210</f>
        <v>AMJ</v>
      </c>
      <c r="G212" t="str">
        <f>[1]ONI!G210</f>
        <v>Neutral Phase</v>
      </c>
      <c r="H212" s="38">
        <f t="shared" si="19"/>
        <v>5.7600000000000016</v>
      </c>
      <c r="I212" s="38">
        <f t="shared" si="22"/>
        <v>0</v>
      </c>
      <c r="J212" s="38">
        <f t="shared" si="23"/>
        <v>5.7600000000000016</v>
      </c>
      <c r="K212" s="1">
        <f t="shared" si="20"/>
        <v>24593</v>
      </c>
      <c r="L212" s="51" t="b">
        <f t="shared" si="18"/>
        <v>1</v>
      </c>
    </row>
    <row r="213" spans="1:12" x14ac:dyDescent="0.25">
      <c r="A213">
        <f>[1]ONI!A211</f>
        <v>1967</v>
      </c>
      <c r="B213" s="11" t="str">
        <f>[1]ONI!B211</f>
        <v>Jun</v>
      </c>
      <c r="C213" s="1">
        <f>[1]ONI!C211</f>
        <v>24624</v>
      </c>
      <c r="D213" s="37">
        <f>[1]ONI!D211</f>
        <v>0.12</v>
      </c>
      <c r="E213" s="2">
        <f t="shared" si="21"/>
        <v>0</v>
      </c>
      <c r="F213" s="11" t="str">
        <f>[1]ONI!F211</f>
        <v>MJJ</v>
      </c>
      <c r="G213" t="str">
        <f>[1]ONI!G211</f>
        <v>Neutral Phase</v>
      </c>
      <c r="H213" s="38">
        <f t="shared" si="19"/>
        <v>0</v>
      </c>
      <c r="I213" s="38">
        <f t="shared" si="22"/>
        <v>0</v>
      </c>
      <c r="J213" s="38">
        <f t="shared" si="23"/>
        <v>0</v>
      </c>
      <c r="K213" s="1">
        <f t="shared" si="20"/>
        <v>24624</v>
      </c>
      <c r="L213" s="51" t="b">
        <f t="shared" si="18"/>
        <v>1</v>
      </c>
    </row>
    <row r="214" spans="1:12" x14ac:dyDescent="0.25">
      <c r="A214">
        <f>[1]ONI!A212</f>
        <v>1967</v>
      </c>
      <c r="B214" s="11" t="str">
        <f>[1]ONI!B212</f>
        <v>Jul</v>
      </c>
      <c r="C214" s="1">
        <f>[1]ONI!C212</f>
        <v>24654</v>
      </c>
      <c r="D214" s="37">
        <f>[1]ONI!D212</f>
        <v>0.06</v>
      </c>
      <c r="E214" s="2">
        <f t="shared" si="21"/>
        <v>4.9999999999999996E-2</v>
      </c>
      <c r="F214" s="11" t="str">
        <f>[1]ONI!F212</f>
        <v>JJA</v>
      </c>
      <c r="G214" t="str">
        <f>[1]ONI!G212</f>
        <v>Neutral Phase</v>
      </c>
      <c r="H214" s="38">
        <f t="shared" si="19"/>
        <v>0.24999999999999994</v>
      </c>
      <c r="I214" s="38">
        <f t="shared" si="22"/>
        <v>0.24999999999999994</v>
      </c>
      <c r="J214" s="38">
        <f t="shared" si="23"/>
        <v>0</v>
      </c>
      <c r="K214" s="1">
        <f t="shared" si="20"/>
        <v>24654</v>
      </c>
      <c r="L214" s="51" t="b">
        <f t="shared" si="18"/>
        <v>1</v>
      </c>
    </row>
    <row r="215" spans="1:12" x14ac:dyDescent="0.25">
      <c r="A215">
        <f>[1]ONI!A213</f>
        <v>1967</v>
      </c>
      <c r="B215" s="11" t="str">
        <f>[1]ONI!B213</f>
        <v>Aug</v>
      </c>
      <c r="C215" s="1">
        <f>[1]ONI!C213</f>
        <v>24685</v>
      </c>
      <c r="D215" s="37">
        <f>[1]ONI!D213</f>
        <v>-0.03</v>
      </c>
      <c r="E215" s="2">
        <f t="shared" si="21"/>
        <v>-0.15333333333333332</v>
      </c>
      <c r="F215" s="11" t="str">
        <f>[1]ONI!F213</f>
        <v>JAS</v>
      </c>
      <c r="G215" t="str">
        <f>[1]ONI!G213</f>
        <v>Neutral Phase</v>
      </c>
      <c r="H215" s="38">
        <f t="shared" si="19"/>
        <v>2.3511111111111109</v>
      </c>
      <c r="I215" s="38">
        <f t="shared" si="22"/>
        <v>0</v>
      </c>
      <c r="J215" s="38">
        <f t="shared" si="23"/>
        <v>2.3511111111111109</v>
      </c>
      <c r="K215" s="1">
        <f t="shared" si="20"/>
        <v>24685</v>
      </c>
      <c r="L215" s="51" t="b">
        <f t="shared" si="18"/>
        <v>1</v>
      </c>
    </row>
    <row r="216" spans="1:12" x14ac:dyDescent="0.25">
      <c r="A216">
        <f>[1]ONI!A214</f>
        <v>1967</v>
      </c>
      <c r="B216" s="11" t="str">
        <f>[1]ONI!B214</f>
        <v>Sep</v>
      </c>
      <c r="C216" s="1">
        <f>[1]ONI!C214</f>
        <v>24716</v>
      </c>
      <c r="D216" s="37">
        <f>[1]ONI!D214</f>
        <v>-0.49</v>
      </c>
      <c r="E216" s="2">
        <f t="shared" si="21"/>
        <v>-0.29333333333333333</v>
      </c>
      <c r="F216" s="11" t="str">
        <f>[1]ONI!F214</f>
        <v>ASO</v>
      </c>
      <c r="G216" t="str">
        <f>[1]ONI!G214</f>
        <v>Neutral Phase</v>
      </c>
      <c r="H216" s="38">
        <f t="shared" si="19"/>
        <v>8.6044444444444466</v>
      </c>
      <c r="I216" s="38">
        <f t="shared" si="22"/>
        <v>0</v>
      </c>
      <c r="J216" s="38">
        <f t="shared" si="23"/>
        <v>8.6044444444444466</v>
      </c>
      <c r="K216" s="1">
        <f t="shared" si="20"/>
        <v>24716</v>
      </c>
      <c r="L216" s="51" t="b">
        <f t="shared" si="18"/>
        <v>1</v>
      </c>
    </row>
    <row r="217" spans="1:12" x14ac:dyDescent="0.25">
      <c r="A217">
        <f>[1]ONI!A215</f>
        <v>1967</v>
      </c>
      <c r="B217" s="11" t="str">
        <f>[1]ONI!B215</f>
        <v>Oct</v>
      </c>
      <c r="C217" s="1">
        <f>[1]ONI!C215</f>
        <v>24746</v>
      </c>
      <c r="D217" s="37">
        <f>[1]ONI!D215</f>
        <v>-0.36</v>
      </c>
      <c r="E217" s="2">
        <f t="shared" si="21"/>
        <v>-0.37666666666666665</v>
      </c>
      <c r="F217" s="11" t="str">
        <f>[1]ONI!F215</f>
        <v>SON</v>
      </c>
      <c r="G217" t="str">
        <f>[1]ONI!G215</f>
        <v>Neutral Phase</v>
      </c>
      <c r="H217" s="38">
        <f t="shared" si="19"/>
        <v>14.187777777777777</v>
      </c>
      <c r="I217" s="38">
        <f t="shared" si="22"/>
        <v>0</v>
      </c>
      <c r="J217" s="38">
        <f t="shared" si="23"/>
        <v>14.187777777777777</v>
      </c>
      <c r="K217" s="1">
        <f t="shared" si="20"/>
        <v>24746</v>
      </c>
      <c r="L217" s="51" t="b">
        <f t="shared" si="18"/>
        <v>1</v>
      </c>
    </row>
    <row r="218" spans="1:12" x14ac:dyDescent="0.25">
      <c r="A218">
        <f>[1]ONI!A216</f>
        <v>1967</v>
      </c>
      <c r="B218" s="11" t="str">
        <f>[1]ONI!B216</f>
        <v>Nov</v>
      </c>
      <c r="C218" s="1">
        <f>[1]ONI!C216</f>
        <v>24777</v>
      </c>
      <c r="D218" s="37">
        <f>[1]ONI!D216</f>
        <v>-0.28000000000000003</v>
      </c>
      <c r="E218" s="2">
        <f t="shared" si="21"/>
        <v>-0.34</v>
      </c>
      <c r="F218" s="11" t="str">
        <f>[1]ONI!F216</f>
        <v>OND</v>
      </c>
      <c r="G218" t="str">
        <f>[1]ONI!G216</f>
        <v>Neutral Phase</v>
      </c>
      <c r="H218" s="38">
        <f t="shared" si="19"/>
        <v>11.560000000000002</v>
      </c>
      <c r="I218" s="38">
        <f t="shared" si="22"/>
        <v>0</v>
      </c>
      <c r="J218" s="38">
        <f t="shared" si="23"/>
        <v>11.560000000000002</v>
      </c>
      <c r="K218" s="1">
        <f t="shared" si="20"/>
        <v>24777</v>
      </c>
      <c r="L218" s="51" t="b">
        <f t="shared" si="18"/>
        <v>1</v>
      </c>
    </row>
    <row r="219" spans="1:12" x14ac:dyDescent="0.25">
      <c r="A219">
        <f>[1]ONI!A217</f>
        <v>1967</v>
      </c>
      <c r="B219" s="11" t="str">
        <f>[1]ONI!B217</f>
        <v>Dec</v>
      </c>
      <c r="C219" s="1">
        <f>[1]ONI!C217</f>
        <v>24807</v>
      </c>
      <c r="D219" s="37">
        <f>[1]ONI!D217</f>
        <v>-0.38</v>
      </c>
      <c r="E219" s="2">
        <f t="shared" si="21"/>
        <v>-0.44</v>
      </c>
      <c r="F219" s="11" t="str">
        <f>[1]ONI!F217</f>
        <v>NDJ</v>
      </c>
      <c r="G219" t="str">
        <f>[1]ONI!G217</f>
        <v>Neutral Phase</v>
      </c>
      <c r="H219" s="38">
        <f t="shared" si="19"/>
        <v>19.360000000000003</v>
      </c>
      <c r="I219" s="38">
        <f t="shared" si="22"/>
        <v>0</v>
      </c>
      <c r="J219" s="38">
        <f t="shared" si="23"/>
        <v>19.360000000000003</v>
      </c>
      <c r="K219" s="1">
        <f t="shared" si="20"/>
        <v>24807</v>
      </c>
      <c r="L219" s="51" t="b">
        <f t="shared" si="18"/>
        <v>1</v>
      </c>
    </row>
    <row r="220" spans="1:12" x14ac:dyDescent="0.25">
      <c r="A220">
        <f>[1]ONI!A218</f>
        <v>1968</v>
      </c>
      <c r="B220" s="11" t="str">
        <f>[1]ONI!B218</f>
        <v>Jan</v>
      </c>
      <c r="C220" s="1">
        <f>[1]ONI!C218</f>
        <v>24838</v>
      </c>
      <c r="D220" s="37">
        <f>[1]ONI!D218</f>
        <v>-0.66</v>
      </c>
      <c r="E220" s="2">
        <f t="shared" si="21"/>
        <v>-0.6333333333333333</v>
      </c>
      <c r="F220" s="11" t="str">
        <f>[1]ONI!F218</f>
        <v>DJF</v>
      </c>
      <c r="G220" t="str">
        <f>[1]ONI!G218</f>
        <v>Cool Phase/La Nina</v>
      </c>
      <c r="H220" s="38">
        <f t="shared" si="19"/>
        <v>40.111111111111107</v>
      </c>
      <c r="I220" s="38">
        <f t="shared" si="22"/>
        <v>0</v>
      </c>
      <c r="J220" s="38">
        <f t="shared" si="23"/>
        <v>40.111111111111107</v>
      </c>
      <c r="K220" s="1">
        <f t="shared" si="20"/>
        <v>24838</v>
      </c>
      <c r="L220" s="51" t="b">
        <f t="shared" si="18"/>
        <v>1</v>
      </c>
    </row>
    <row r="221" spans="1:12" x14ac:dyDescent="0.25">
      <c r="A221">
        <f>[1]ONI!A219</f>
        <v>1968</v>
      </c>
      <c r="B221" s="11" t="str">
        <f>[1]ONI!B219</f>
        <v>Feb</v>
      </c>
      <c r="C221" s="1">
        <f>[1]ONI!C219</f>
        <v>24869</v>
      </c>
      <c r="D221" s="37">
        <f>[1]ONI!D219</f>
        <v>-0.86</v>
      </c>
      <c r="E221" s="2">
        <f t="shared" si="21"/>
        <v>-0.73333333333333339</v>
      </c>
      <c r="F221" s="11" t="str">
        <f>[1]ONI!F219</f>
        <v>JFM</v>
      </c>
      <c r="G221" t="str">
        <f>[1]ONI!G219</f>
        <v>Cool Phase/La Nina</v>
      </c>
      <c r="H221" s="38">
        <f t="shared" si="19"/>
        <v>53.777777777777786</v>
      </c>
      <c r="I221" s="38">
        <f t="shared" si="22"/>
        <v>0</v>
      </c>
      <c r="J221" s="38">
        <f t="shared" si="23"/>
        <v>53.777777777777786</v>
      </c>
      <c r="K221" s="1">
        <f t="shared" si="20"/>
        <v>24869</v>
      </c>
      <c r="L221" s="51" t="b">
        <f t="shared" si="18"/>
        <v>1</v>
      </c>
    </row>
    <row r="222" spans="1:12" x14ac:dyDescent="0.25">
      <c r="A222">
        <f>[1]ONI!A220</f>
        <v>1968</v>
      </c>
      <c r="B222" s="11" t="str">
        <f>[1]ONI!B220</f>
        <v>Mar</v>
      </c>
      <c r="C222" s="1">
        <f>[1]ONI!C220</f>
        <v>24898</v>
      </c>
      <c r="D222" s="37">
        <f>[1]ONI!D220</f>
        <v>-0.68</v>
      </c>
      <c r="E222" s="2">
        <f t="shared" si="21"/>
        <v>-0.6133333333333334</v>
      </c>
      <c r="F222" s="11" t="str">
        <f>[1]ONI!F220</f>
        <v>FMA</v>
      </c>
      <c r="G222" t="str">
        <f>[1]ONI!G220</f>
        <v>Cool Phase/La Nina</v>
      </c>
      <c r="H222" s="38">
        <f t="shared" si="19"/>
        <v>37.617777777777782</v>
      </c>
      <c r="I222" s="38">
        <f t="shared" si="22"/>
        <v>0</v>
      </c>
      <c r="J222" s="38">
        <f t="shared" si="23"/>
        <v>37.617777777777782</v>
      </c>
      <c r="K222" s="1">
        <f t="shared" si="20"/>
        <v>24898</v>
      </c>
      <c r="L222" s="51" t="b">
        <f t="shared" si="18"/>
        <v>1</v>
      </c>
    </row>
    <row r="223" spans="1:12" x14ac:dyDescent="0.25">
      <c r="A223">
        <f>[1]ONI!A221</f>
        <v>1968</v>
      </c>
      <c r="B223" s="11" t="str">
        <f>[1]ONI!B221</f>
        <v>Apr</v>
      </c>
      <c r="C223" s="1">
        <f>[1]ONI!C221</f>
        <v>24929</v>
      </c>
      <c r="D223" s="37">
        <f>[1]ONI!D221</f>
        <v>-0.3</v>
      </c>
      <c r="E223" s="2">
        <f t="shared" si="21"/>
        <v>-0.44</v>
      </c>
      <c r="F223" s="11" t="str">
        <f>[1]ONI!F221</f>
        <v>MAM</v>
      </c>
      <c r="G223" t="str">
        <f>[1]ONI!G221</f>
        <v>Neutral Phase</v>
      </c>
      <c r="H223" s="38">
        <f t="shared" si="19"/>
        <v>19.360000000000003</v>
      </c>
      <c r="I223" s="38">
        <f t="shared" si="22"/>
        <v>0</v>
      </c>
      <c r="J223" s="38">
        <f t="shared" si="23"/>
        <v>19.360000000000003</v>
      </c>
      <c r="K223" s="1">
        <f t="shared" si="20"/>
        <v>24929</v>
      </c>
      <c r="L223" s="51" t="b">
        <f t="shared" si="18"/>
        <v>1</v>
      </c>
    </row>
    <row r="224" spans="1:12" x14ac:dyDescent="0.25">
      <c r="A224">
        <f>[1]ONI!A222</f>
        <v>1968</v>
      </c>
      <c r="B224" s="11" t="str">
        <f>[1]ONI!B222</f>
        <v>May</v>
      </c>
      <c r="C224" s="1">
        <f>[1]ONI!C222</f>
        <v>24959</v>
      </c>
      <c r="D224" s="37">
        <f>[1]ONI!D222</f>
        <v>-0.34</v>
      </c>
      <c r="E224" s="2">
        <f t="shared" si="21"/>
        <v>-0.04</v>
      </c>
      <c r="F224" s="11" t="str">
        <f>[1]ONI!F222</f>
        <v>AMJ</v>
      </c>
      <c r="G224" t="str">
        <f>[1]ONI!G222</f>
        <v>Neutral Phase</v>
      </c>
      <c r="H224" s="38">
        <f t="shared" si="19"/>
        <v>0.16000000000000003</v>
      </c>
      <c r="I224" s="38">
        <f t="shared" si="22"/>
        <v>0</v>
      </c>
      <c r="J224" s="38">
        <f t="shared" si="23"/>
        <v>0.16000000000000003</v>
      </c>
      <c r="K224" s="1">
        <f t="shared" si="20"/>
        <v>24959</v>
      </c>
      <c r="L224" s="51" t="b">
        <f t="shared" si="18"/>
        <v>1</v>
      </c>
    </row>
    <row r="225" spans="1:12" x14ac:dyDescent="0.25">
      <c r="A225">
        <f>[1]ONI!A223</f>
        <v>1968</v>
      </c>
      <c r="B225" s="11" t="str">
        <f>[1]ONI!B223</f>
        <v>Jun</v>
      </c>
      <c r="C225" s="1">
        <f>[1]ONI!C223</f>
        <v>24990</v>
      </c>
      <c r="D225" s="37">
        <f>[1]ONI!D223</f>
        <v>0.52</v>
      </c>
      <c r="E225" s="2">
        <f t="shared" si="21"/>
        <v>0.28000000000000003</v>
      </c>
      <c r="F225" s="11" t="str">
        <f>[1]ONI!F223</f>
        <v>MJJ</v>
      </c>
      <c r="G225" t="str">
        <f>[1]ONI!G223</f>
        <v>Neutral Phase</v>
      </c>
      <c r="H225" s="38">
        <f t="shared" si="19"/>
        <v>7.8400000000000016</v>
      </c>
      <c r="I225" s="38">
        <f t="shared" si="22"/>
        <v>7.8400000000000016</v>
      </c>
      <c r="J225" s="38">
        <f t="shared" si="23"/>
        <v>0</v>
      </c>
      <c r="K225" s="1">
        <f t="shared" si="20"/>
        <v>24990</v>
      </c>
      <c r="L225" s="51" t="b">
        <f t="shared" si="18"/>
        <v>1</v>
      </c>
    </row>
    <row r="226" spans="1:12" x14ac:dyDescent="0.25">
      <c r="A226">
        <f>[1]ONI!A224</f>
        <v>1968</v>
      </c>
      <c r="B226" s="11" t="str">
        <f>[1]ONI!B224</f>
        <v>Jul</v>
      </c>
      <c r="C226" s="1">
        <f>[1]ONI!C224</f>
        <v>25020</v>
      </c>
      <c r="D226" s="37">
        <f>[1]ONI!D224</f>
        <v>0.66</v>
      </c>
      <c r="E226" s="2">
        <f t="shared" si="21"/>
        <v>0.57333333333333336</v>
      </c>
      <c r="F226" s="11" t="str">
        <f>[1]ONI!F224</f>
        <v>JJA</v>
      </c>
      <c r="G226" t="str">
        <f>[1]ONI!G224</f>
        <v>Warm Phase/El Nino</v>
      </c>
      <c r="H226" s="38">
        <f t="shared" si="19"/>
        <v>32.871111111111112</v>
      </c>
      <c r="I226" s="38">
        <f t="shared" si="22"/>
        <v>32.871111111111112</v>
      </c>
      <c r="J226" s="38">
        <f t="shared" si="23"/>
        <v>0</v>
      </c>
      <c r="K226" s="1">
        <f t="shared" si="20"/>
        <v>25020</v>
      </c>
      <c r="L226" s="51" t="b">
        <f t="shared" si="18"/>
        <v>1</v>
      </c>
    </row>
    <row r="227" spans="1:12" x14ac:dyDescent="0.25">
      <c r="A227">
        <f>[1]ONI!A225</f>
        <v>1968</v>
      </c>
      <c r="B227" s="11" t="str">
        <f>[1]ONI!B225</f>
        <v>Aug</v>
      </c>
      <c r="C227" s="1">
        <f>[1]ONI!C225</f>
        <v>25051</v>
      </c>
      <c r="D227" s="37">
        <f>[1]ONI!D225</f>
        <v>0.54</v>
      </c>
      <c r="E227" s="2">
        <f t="shared" si="21"/>
        <v>0.52666666666666673</v>
      </c>
      <c r="F227" s="11" t="str">
        <f>[1]ONI!F225</f>
        <v>JAS</v>
      </c>
      <c r="G227" t="str">
        <f>[1]ONI!G225</f>
        <v>Warm Phase/El Nino</v>
      </c>
      <c r="H227" s="38">
        <f t="shared" si="19"/>
        <v>27.737777777777787</v>
      </c>
      <c r="I227" s="38">
        <f t="shared" si="22"/>
        <v>27.737777777777787</v>
      </c>
      <c r="J227" s="38">
        <f t="shared" si="23"/>
        <v>0</v>
      </c>
      <c r="K227" s="1">
        <f t="shared" si="20"/>
        <v>25051</v>
      </c>
      <c r="L227" s="51" t="b">
        <f t="shared" si="18"/>
        <v>1</v>
      </c>
    </row>
    <row r="228" spans="1:12" x14ac:dyDescent="0.25">
      <c r="A228">
        <f>[1]ONI!A226</f>
        <v>1968</v>
      </c>
      <c r="B228" s="11" t="str">
        <f>[1]ONI!B226</f>
        <v>Sep</v>
      </c>
      <c r="C228" s="1">
        <f>[1]ONI!C226</f>
        <v>25082</v>
      </c>
      <c r="D228" s="37">
        <f>[1]ONI!D226</f>
        <v>0.38</v>
      </c>
      <c r="E228" s="2">
        <f t="shared" si="21"/>
        <v>0.44666666666666671</v>
      </c>
      <c r="F228" s="11" t="str">
        <f>[1]ONI!F226</f>
        <v>ASO</v>
      </c>
      <c r="G228" t="str">
        <f>[1]ONI!G226</f>
        <v>Neutral Phase</v>
      </c>
      <c r="H228" s="38">
        <f t="shared" si="19"/>
        <v>19.951111111111111</v>
      </c>
      <c r="I228" s="38">
        <f t="shared" si="22"/>
        <v>19.951111111111111</v>
      </c>
      <c r="J228" s="38">
        <f t="shared" si="23"/>
        <v>0</v>
      </c>
      <c r="K228" s="1">
        <f t="shared" si="20"/>
        <v>25082</v>
      </c>
      <c r="L228" s="51" t="b">
        <f t="shared" si="18"/>
        <v>1</v>
      </c>
    </row>
    <row r="229" spans="1:12" x14ac:dyDescent="0.25">
      <c r="A229">
        <f>[1]ONI!A227</f>
        <v>1968</v>
      </c>
      <c r="B229" s="11" t="str">
        <f>[1]ONI!B227</f>
        <v>Oct</v>
      </c>
      <c r="C229" s="1">
        <f>[1]ONI!C227</f>
        <v>25112</v>
      </c>
      <c r="D229" s="37">
        <f>[1]ONI!D227</f>
        <v>0.42</v>
      </c>
      <c r="E229" s="2">
        <f t="shared" si="21"/>
        <v>0.54999999999999993</v>
      </c>
      <c r="F229" s="11" t="str">
        <f>[1]ONI!F227</f>
        <v>SON</v>
      </c>
      <c r="G229" t="str">
        <f>[1]ONI!G227</f>
        <v>Warm Phase/El Nino</v>
      </c>
      <c r="H229" s="38">
        <f t="shared" si="19"/>
        <v>30.249999999999989</v>
      </c>
      <c r="I229" s="38">
        <f t="shared" si="22"/>
        <v>30.249999999999989</v>
      </c>
      <c r="J229" s="38">
        <f t="shared" si="23"/>
        <v>0</v>
      </c>
      <c r="K229" s="1">
        <f t="shared" si="20"/>
        <v>25112</v>
      </c>
      <c r="L229" s="51" t="b">
        <f t="shared" si="18"/>
        <v>1</v>
      </c>
    </row>
    <row r="230" spans="1:12" x14ac:dyDescent="0.25">
      <c r="A230">
        <f>[1]ONI!A228</f>
        <v>1968</v>
      </c>
      <c r="B230" s="11" t="str">
        <f>[1]ONI!B228</f>
        <v>Nov</v>
      </c>
      <c r="C230" s="1">
        <f>[1]ONI!C228</f>
        <v>25143</v>
      </c>
      <c r="D230" s="37">
        <f>[1]ONI!D228</f>
        <v>0.85</v>
      </c>
      <c r="E230" s="2">
        <f t="shared" si="21"/>
        <v>0.73666666666666669</v>
      </c>
      <c r="F230" s="11" t="str">
        <f>[1]ONI!F228</f>
        <v>OND</v>
      </c>
      <c r="G230" t="str">
        <f>[1]ONI!G228</f>
        <v>Warm Phase/El Nino</v>
      </c>
      <c r="H230" s="38">
        <f t="shared" si="19"/>
        <v>54.267777777777788</v>
      </c>
      <c r="I230" s="38">
        <f t="shared" si="22"/>
        <v>54.267777777777788</v>
      </c>
      <c r="J230" s="38">
        <f t="shared" si="23"/>
        <v>0</v>
      </c>
      <c r="K230" s="1">
        <f t="shared" si="20"/>
        <v>25143</v>
      </c>
      <c r="L230" s="51" t="b">
        <f t="shared" si="18"/>
        <v>1</v>
      </c>
    </row>
    <row r="231" spans="1:12" x14ac:dyDescent="0.25">
      <c r="A231">
        <f>[1]ONI!A229</f>
        <v>1968</v>
      </c>
      <c r="B231" s="11" t="str">
        <f>[1]ONI!B229</f>
        <v>Dec</v>
      </c>
      <c r="C231" s="1">
        <f>[1]ONI!C229</f>
        <v>25173</v>
      </c>
      <c r="D231" s="37">
        <f>[1]ONI!D229</f>
        <v>0.94</v>
      </c>
      <c r="E231" s="2">
        <f t="shared" si="21"/>
        <v>0.97666666666666657</v>
      </c>
      <c r="F231" s="11" t="str">
        <f>[1]ONI!F229</f>
        <v>NDJ</v>
      </c>
      <c r="G231" t="str">
        <f>[1]ONI!G229</f>
        <v>Warm Phase/El Nino</v>
      </c>
      <c r="H231" s="38">
        <f t="shared" si="19"/>
        <v>95.387777777777757</v>
      </c>
      <c r="I231" s="38">
        <f t="shared" si="22"/>
        <v>95.387777777777757</v>
      </c>
      <c r="J231" s="38">
        <f t="shared" si="23"/>
        <v>0</v>
      </c>
      <c r="K231" s="1">
        <f t="shared" si="20"/>
        <v>25173</v>
      </c>
      <c r="L231" s="51" t="b">
        <f t="shared" si="18"/>
        <v>1</v>
      </c>
    </row>
    <row r="232" spans="1:12" x14ac:dyDescent="0.25">
      <c r="A232">
        <f>[1]ONI!A230</f>
        <v>1969</v>
      </c>
      <c r="B232" s="11" t="str">
        <f>[1]ONI!B230</f>
        <v>Jan</v>
      </c>
      <c r="C232" s="1">
        <f>[1]ONI!C230</f>
        <v>25204</v>
      </c>
      <c r="D232" s="37">
        <f>[1]ONI!D230</f>
        <v>1.1399999999999999</v>
      </c>
      <c r="E232" s="2">
        <f t="shared" si="21"/>
        <v>1.1300000000000001</v>
      </c>
      <c r="F232" s="11" t="str">
        <f>[1]ONI!F230</f>
        <v>DJF</v>
      </c>
      <c r="G232" t="str">
        <f>[1]ONI!G230</f>
        <v>Warm Phase/El Nino</v>
      </c>
      <c r="H232" s="38">
        <f t="shared" si="19"/>
        <v>127.69000000000001</v>
      </c>
      <c r="I232" s="38">
        <f t="shared" si="22"/>
        <v>127.69000000000001</v>
      </c>
      <c r="J232" s="38">
        <f t="shared" si="23"/>
        <v>0</v>
      </c>
      <c r="K232" s="1">
        <f t="shared" si="20"/>
        <v>25204</v>
      </c>
      <c r="L232" s="51" t="b">
        <f t="shared" si="18"/>
        <v>1</v>
      </c>
    </row>
    <row r="233" spans="1:12" x14ac:dyDescent="0.25">
      <c r="A233">
        <f>[1]ONI!A231</f>
        <v>1969</v>
      </c>
      <c r="B233" s="11" t="str">
        <f>[1]ONI!B231</f>
        <v>Feb</v>
      </c>
      <c r="C233" s="1">
        <f>[1]ONI!C231</f>
        <v>25235</v>
      </c>
      <c r="D233" s="37">
        <f>[1]ONI!D231</f>
        <v>1.31</v>
      </c>
      <c r="E233" s="2">
        <f t="shared" si="21"/>
        <v>1.0866666666666667</v>
      </c>
      <c r="F233" s="11" t="str">
        <f>[1]ONI!F231</f>
        <v>JFM</v>
      </c>
      <c r="G233" t="str">
        <f>[1]ONI!G231</f>
        <v>Warm Phase/El Nino</v>
      </c>
      <c r="H233" s="38">
        <f t="shared" si="19"/>
        <v>118.08444444444446</v>
      </c>
      <c r="I233" s="38">
        <f t="shared" si="22"/>
        <v>118.08444444444446</v>
      </c>
      <c r="J233" s="38">
        <f t="shared" si="23"/>
        <v>0</v>
      </c>
      <c r="K233" s="1">
        <f t="shared" si="20"/>
        <v>25235</v>
      </c>
      <c r="L233" s="51" t="b">
        <f t="shared" si="18"/>
        <v>1</v>
      </c>
    </row>
    <row r="234" spans="1:12" x14ac:dyDescent="0.25">
      <c r="A234">
        <f>[1]ONI!A232</f>
        <v>1969</v>
      </c>
      <c r="B234" s="11" t="str">
        <f>[1]ONI!B232</f>
        <v>Mar</v>
      </c>
      <c r="C234" s="1">
        <f>[1]ONI!C232</f>
        <v>25263</v>
      </c>
      <c r="D234" s="37">
        <f>[1]ONI!D232</f>
        <v>0.81</v>
      </c>
      <c r="E234" s="2">
        <f t="shared" si="21"/>
        <v>0.95000000000000007</v>
      </c>
      <c r="F234" s="11" t="str">
        <f>[1]ONI!F232</f>
        <v>FMA</v>
      </c>
      <c r="G234" t="str">
        <f>[1]ONI!G232</f>
        <v>Warm Phase/El Nino</v>
      </c>
      <c r="H234" s="38">
        <f t="shared" si="19"/>
        <v>90.25</v>
      </c>
      <c r="I234" s="38">
        <f t="shared" si="22"/>
        <v>90.25</v>
      </c>
      <c r="J234" s="38">
        <f t="shared" si="23"/>
        <v>0</v>
      </c>
      <c r="K234" s="1">
        <f t="shared" si="20"/>
        <v>25263</v>
      </c>
      <c r="L234" s="51" t="b">
        <f t="shared" si="18"/>
        <v>1</v>
      </c>
    </row>
    <row r="235" spans="1:12" x14ac:dyDescent="0.25">
      <c r="A235">
        <f>[1]ONI!A233</f>
        <v>1969</v>
      </c>
      <c r="B235" s="11" t="str">
        <f>[1]ONI!B233</f>
        <v>Apr</v>
      </c>
      <c r="C235" s="1">
        <f>[1]ONI!C233</f>
        <v>25294</v>
      </c>
      <c r="D235" s="37">
        <f>[1]ONI!D233</f>
        <v>0.73</v>
      </c>
      <c r="E235" s="2">
        <f t="shared" si="21"/>
        <v>0.76666666666666661</v>
      </c>
      <c r="F235" s="11" t="str">
        <f>[1]ONI!F233</f>
        <v>MAM</v>
      </c>
      <c r="G235" t="str">
        <f>[1]ONI!G233</f>
        <v>Warm Phase/El Nino</v>
      </c>
      <c r="H235" s="38">
        <f t="shared" si="19"/>
        <v>58.777777777777771</v>
      </c>
      <c r="I235" s="38">
        <f t="shared" si="22"/>
        <v>58.777777777777771</v>
      </c>
      <c r="J235" s="38">
        <f t="shared" si="23"/>
        <v>0</v>
      </c>
      <c r="K235" s="1">
        <f t="shared" si="20"/>
        <v>25294</v>
      </c>
      <c r="L235" s="51" t="b">
        <f t="shared" si="18"/>
        <v>1</v>
      </c>
    </row>
    <row r="236" spans="1:12" x14ac:dyDescent="0.25">
      <c r="A236">
        <f>[1]ONI!A234</f>
        <v>1969</v>
      </c>
      <c r="B236" s="11" t="str">
        <f>[1]ONI!B234</f>
        <v>May</v>
      </c>
      <c r="C236" s="1">
        <f>[1]ONI!C234</f>
        <v>25324</v>
      </c>
      <c r="D236" s="37">
        <f>[1]ONI!D234</f>
        <v>0.76</v>
      </c>
      <c r="E236" s="2">
        <f t="shared" si="21"/>
        <v>0.61333333333333329</v>
      </c>
      <c r="F236" s="11" t="str">
        <f>[1]ONI!F234</f>
        <v>AMJ</v>
      </c>
      <c r="G236" t="str">
        <f>[1]ONI!G234</f>
        <v>Warm Phase/El Nino</v>
      </c>
      <c r="H236" s="38">
        <f t="shared" si="19"/>
        <v>37.617777777777775</v>
      </c>
      <c r="I236" s="38">
        <f t="shared" si="22"/>
        <v>37.617777777777775</v>
      </c>
      <c r="J236" s="38">
        <f t="shared" si="23"/>
        <v>0</v>
      </c>
      <c r="K236" s="1">
        <f t="shared" si="20"/>
        <v>25324</v>
      </c>
      <c r="L236" s="51" t="b">
        <f t="shared" si="18"/>
        <v>1</v>
      </c>
    </row>
    <row r="237" spans="1:12" x14ac:dyDescent="0.25">
      <c r="A237">
        <f>[1]ONI!A235</f>
        <v>1969</v>
      </c>
      <c r="B237" s="11" t="str">
        <f>[1]ONI!B235</f>
        <v>Jun</v>
      </c>
      <c r="C237" s="1">
        <f>[1]ONI!C235</f>
        <v>25355</v>
      </c>
      <c r="D237" s="37">
        <f>[1]ONI!D235</f>
        <v>0.35</v>
      </c>
      <c r="E237" s="2">
        <f t="shared" si="21"/>
        <v>0.42999999999999994</v>
      </c>
      <c r="F237" s="11" t="str">
        <f>[1]ONI!F235</f>
        <v>MJJ</v>
      </c>
      <c r="G237" t="str">
        <f>[1]ONI!G235</f>
        <v>Neutral Phase</v>
      </c>
      <c r="H237" s="38">
        <f t="shared" si="19"/>
        <v>18.489999999999991</v>
      </c>
      <c r="I237" s="38">
        <f t="shared" si="22"/>
        <v>18.489999999999991</v>
      </c>
      <c r="J237" s="38">
        <f t="shared" si="23"/>
        <v>0</v>
      </c>
      <c r="K237" s="1">
        <f t="shared" si="20"/>
        <v>25355</v>
      </c>
      <c r="L237" s="51" t="b">
        <f t="shared" si="18"/>
        <v>1</v>
      </c>
    </row>
    <row r="238" spans="1:12" x14ac:dyDescent="0.25">
      <c r="A238">
        <f>[1]ONI!A236</f>
        <v>1969</v>
      </c>
      <c r="B238" s="11" t="str">
        <f>[1]ONI!B236</f>
        <v>Jul</v>
      </c>
      <c r="C238" s="1">
        <f>[1]ONI!C236</f>
        <v>25385</v>
      </c>
      <c r="D238" s="37">
        <f>[1]ONI!D236</f>
        <v>0.18</v>
      </c>
      <c r="E238" s="2">
        <f t="shared" si="21"/>
        <v>0.36333333333333334</v>
      </c>
      <c r="F238" s="11" t="str">
        <f>[1]ONI!F236</f>
        <v>JJA</v>
      </c>
      <c r="G238" t="str">
        <f>[1]ONI!G236</f>
        <v>Neutral Phase</v>
      </c>
      <c r="H238" s="38">
        <f t="shared" si="19"/>
        <v>13.201111111111111</v>
      </c>
      <c r="I238" s="38">
        <f t="shared" si="22"/>
        <v>13.201111111111111</v>
      </c>
      <c r="J238" s="38">
        <f t="shared" si="23"/>
        <v>0</v>
      </c>
      <c r="K238" s="1">
        <f t="shared" si="20"/>
        <v>25385</v>
      </c>
      <c r="L238" s="51" t="b">
        <f t="shared" si="18"/>
        <v>1</v>
      </c>
    </row>
    <row r="239" spans="1:12" x14ac:dyDescent="0.25">
      <c r="A239">
        <f>[1]ONI!A237</f>
        <v>1969</v>
      </c>
      <c r="B239" s="11" t="str">
        <f>[1]ONI!B237</f>
        <v>Aug</v>
      </c>
      <c r="C239" s="1">
        <f>[1]ONI!C237</f>
        <v>25416</v>
      </c>
      <c r="D239" s="37">
        <f>[1]ONI!D237</f>
        <v>0.56000000000000005</v>
      </c>
      <c r="E239" s="2">
        <f t="shared" si="21"/>
        <v>0.51666666666666672</v>
      </c>
      <c r="F239" s="11" t="str">
        <f>[1]ONI!F237</f>
        <v>JAS</v>
      </c>
      <c r="G239" t="str">
        <f>[1]ONI!G237</f>
        <v>Warm Phase/El Nino</v>
      </c>
      <c r="H239" s="38">
        <f t="shared" si="19"/>
        <v>26.694444444444446</v>
      </c>
      <c r="I239" s="38">
        <f t="shared" si="22"/>
        <v>26.694444444444446</v>
      </c>
      <c r="J239" s="38">
        <f t="shared" si="23"/>
        <v>0</v>
      </c>
      <c r="K239" s="1">
        <f t="shared" si="20"/>
        <v>25416</v>
      </c>
      <c r="L239" s="51" t="b">
        <f t="shared" si="18"/>
        <v>1</v>
      </c>
    </row>
    <row r="240" spans="1:12" x14ac:dyDescent="0.25">
      <c r="A240">
        <f>[1]ONI!A238</f>
        <v>1969</v>
      </c>
      <c r="B240" s="11" t="str">
        <f>[1]ONI!B238</f>
        <v>Sep</v>
      </c>
      <c r="C240" s="1">
        <f>[1]ONI!C238</f>
        <v>25447</v>
      </c>
      <c r="D240" s="37">
        <f>[1]ONI!D238</f>
        <v>0.81</v>
      </c>
      <c r="E240" s="2">
        <f t="shared" si="21"/>
        <v>0.79333333333333333</v>
      </c>
      <c r="F240" s="11" t="str">
        <f>[1]ONI!F238</f>
        <v>ASO</v>
      </c>
      <c r="G240" t="str">
        <f>[1]ONI!G238</f>
        <v>Warm Phase/El Nino</v>
      </c>
      <c r="H240" s="38">
        <f t="shared" si="19"/>
        <v>62.937777777777782</v>
      </c>
      <c r="I240" s="38">
        <f t="shared" si="22"/>
        <v>62.937777777777782</v>
      </c>
      <c r="J240" s="38">
        <f t="shared" si="23"/>
        <v>0</v>
      </c>
      <c r="K240" s="1">
        <f t="shared" si="20"/>
        <v>25447</v>
      </c>
      <c r="L240" s="51" t="b">
        <f t="shared" si="18"/>
        <v>1</v>
      </c>
    </row>
    <row r="241" spans="1:12" x14ac:dyDescent="0.25">
      <c r="A241">
        <f>[1]ONI!A239</f>
        <v>1969</v>
      </c>
      <c r="B241" s="11" t="str">
        <f>[1]ONI!B239</f>
        <v>Oct</v>
      </c>
      <c r="C241" s="1">
        <f>[1]ONI!C239</f>
        <v>25477</v>
      </c>
      <c r="D241" s="37">
        <f>[1]ONI!D239</f>
        <v>1.01</v>
      </c>
      <c r="E241" s="2">
        <f t="shared" si="21"/>
        <v>0.86</v>
      </c>
      <c r="F241" s="11" t="str">
        <f>[1]ONI!F239</f>
        <v>SON</v>
      </c>
      <c r="G241" t="str">
        <f>[1]ONI!G239</f>
        <v>Warm Phase/El Nino</v>
      </c>
      <c r="H241" s="38">
        <f t="shared" si="19"/>
        <v>73.959999999999994</v>
      </c>
      <c r="I241" s="38">
        <f t="shared" si="22"/>
        <v>73.959999999999994</v>
      </c>
      <c r="J241" s="38">
        <f t="shared" si="23"/>
        <v>0</v>
      </c>
      <c r="K241" s="1">
        <f t="shared" si="20"/>
        <v>25477</v>
      </c>
      <c r="L241" s="51" t="b">
        <f t="shared" si="18"/>
        <v>1</v>
      </c>
    </row>
    <row r="242" spans="1:12" x14ac:dyDescent="0.25">
      <c r="A242">
        <f>[1]ONI!A240</f>
        <v>1969</v>
      </c>
      <c r="B242" s="11" t="str">
        <f>[1]ONI!B240</f>
        <v>Nov</v>
      </c>
      <c r="C242" s="1">
        <f>[1]ONI!C240</f>
        <v>25508</v>
      </c>
      <c r="D242" s="37">
        <f>[1]ONI!D240</f>
        <v>0.76</v>
      </c>
      <c r="E242" s="2">
        <f t="shared" si="21"/>
        <v>0.81</v>
      </c>
      <c r="F242" s="11" t="str">
        <f>[1]ONI!F240</f>
        <v>OND</v>
      </c>
      <c r="G242" t="str">
        <f>[1]ONI!G240</f>
        <v>Warm Phase/El Nino</v>
      </c>
      <c r="H242" s="38">
        <f t="shared" si="19"/>
        <v>65.610000000000028</v>
      </c>
      <c r="I242" s="38">
        <f t="shared" si="22"/>
        <v>65.610000000000028</v>
      </c>
      <c r="J242" s="38">
        <f t="shared" si="23"/>
        <v>0</v>
      </c>
      <c r="K242" s="1">
        <f t="shared" si="20"/>
        <v>25508</v>
      </c>
      <c r="L242" s="51" t="b">
        <f t="shared" si="18"/>
        <v>1</v>
      </c>
    </row>
    <row r="243" spans="1:12" x14ac:dyDescent="0.25">
      <c r="A243">
        <f>[1]ONI!A241</f>
        <v>1969</v>
      </c>
      <c r="B243" s="11" t="str">
        <f>[1]ONI!B241</f>
        <v>Dec</v>
      </c>
      <c r="C243" s="1">
        <f>[1]ONI!C241</f>
        <v>25538</v>
      </c>
      <c r="D243" s="37">
        <f>[1]ONI!D241</f>
        <v>0.66</v>
      </c>
      <c r="E243" s="2">
        <f t="shared" si="21"/>
        <v>0.6333333333333333</v>
      </c>
      <c r="F243" s="11" t="str">
        <f>[1]ONI!F241</f>
        <v>NDJ</v>
      </c>
      <c r="G243" t="str">
        <f>[1]ONI!G241</f>
        <v>Warm Phase/El Nino</v>
      </c>
      <c r="H243" s="38">
        <f t="shared" si="19"/>
        <v>40.111111111111107</v>
      </c>
      <c r="I243" s="38">
        <f t="shared" si="22"/>
        <v>40.111111111111107</v>
      </c>
      <c r="J243" s="38">
        <f t="shared" si="23"/>
        <v>0</v>
      </c>
      <c r="K243" s="1">
        <f t="shared" si="20"/>
        <v>25538</v>
      </c>
      <c r="L243" s="51" t="b">
        <f t="shared" si="18"/>
        <v>1</v>
      </c>
    </row>
    <row r="244" spans="1:12" x14ac:dyDescent="0.25">
      <c r="A244">
        <f>[1]ONI!A242</f>
        <v>1970</v>
      </c>
      <c r="B244" s="11" t="str">
        <f>[1]ONI!B242</f>
        <v>Jan</v>
      </c>
      <c r="C244" s="1">
        <f>[1]ONI!C242</f>
        <v>25569</v>
      </c>
      <c r="D244" s="37">
        <f>[1]ONI!D242</f>
        <v>0.48</v>
      </c>
      <c r="E244" s="2">
        <f t="shared" si="21"/>
        <v>0.51666666666666672</v>
      </c>
      <c r="F244" s="11" t="str">
        <f>[1]ONI!F242</f>
        <v>DJF</v>
      </c>
      <c r="G244" t="str">
        <f>[1]ONI!G242</f>
        <v>Warm Phase/El Nino</v>
      </c>
      <c r="H244" s="38">
        <f t="shared" si="19"/>
        <v>26.694444444444446</v>
      </c>
      <c r="I244" s="38">
        <f t="shared" si="22"/>
        <v>26.694444444444446</v>
      </c>
      <c r="J244" s="38">
        <f t="shared" si="23"/>
        <v>0</v>
      </c>
      <c r="K244" s="1">
        <f t="shared" si="20"/>
        <v>25569</v>
      </c>
      <c r="L244" s="51" t="b">
        <f t="shared" si="18"/>
        <v>1</v>
      </c>
    </row>
    <row r="245" spans="1:12" x14ac:dyDescent="0.25">
      <c r="A245">
        <f>[1]ONI!A243</f>
        <v>1970</v>
      </c>
      <c r="B245" s="11" t="str">
        <f>[1]ONI!B243</f>
        <v>Feb</v>
      </c>
      <c r="C245" s="1">
        <f>[1]ONI!C243</f>
        <v>25600</v>
      </c>
      <c r="D245" s="37">
        <f>[1]ONI!D243</f>
        <v>0.41</v>
      </c>
      <c r="E245" s="2">
        <f t="shared" si="21"/>
        <v>0.34</v>
      </c>
      <c r="F245" s="11" t="str">
        <f>[1]ONI!F243</f>
        <v>JFM</v>
      </c>
      <c r="G245" t="str">
        <f>[1]ONI!G243</f>
        <v>Neutral Phase</v>
      </c>
      <c r="H245" s="38">
        <f t="shared" si="19"/>
        <v>11.560000000000002</v>
      </c>
      <c r="I245" s="38">
        <f t="shared" si="22"/>
        <v>11.560000000000002</v>
      </c>
      <c r="J245" s="38">
        <f t="shared" si="23"/>
        <v>0</v>
      </c>
      <c r="K245" s="1">
        <f t="shared" si="20"/>
        <v>25600</v>
      </c>
      <c r="L245" s="51" t="b">
        <f t="shared" si="18"/>
        <v>1</v>
      </c>
    </row>
    <row r="246" spans="1:12" x14ac:dyDescent="0.25">
      <c r="A246">
        <f>[1]ONI!A244</f>
        <v>1970</v>
      </c>
      <c r="B246" s="11" t="str">
        <f>[1]ONI!B244</f>
        <v>Mar</v>
      </c>
      <c r="C246" s="1">
        <f>[1]ONI!C244</f>
        <v>25628</v>
      </c>
      <c r="D246" s="37">
        <f>[1]ONI!D244</f>
        <v>0.13</v>
      </c>
      <c r="E246" s="2">
        <f t="shared" si="21"/>
        <v>0.29333333333333339</v>
      </c>
      <c r="F246" s="11" t="str">
        <f>[1]ONI!F244</f>
        <v>FMA</v>
      </c>
      <c r="G246" t="str">
        <f>[1]ONI!G244</f>
        <v>Neutral Phase</v>
      </c>
      <c r="H246" s="38">
        <f t="shared" si="19"/>
        <v>8.6044444444444483</v>
      </c>
      <c r="I246" s="38">
        <f t="shared" si="22"/>
        <v>8.6044444444444483</v>
      </c>
      <c r="J246" s="38">
        <f t="shared" si="23"/>
        <v>0</v>
      </c>
      <c r="K246" s="1">
        <f t="shared" si="20"/>
        <v>25628</v>
      </c>
      <c r="L246" s="51" t="b">
        <f t="shared" si="18"/>
        <v>1</v>
      </c>
    </row>
    <row r="247" spans="1:12" x14ac:dyDescent="0.25">
      <c r="A247">
        <f>[1]ONI!A245</f>
        <v>1970</v>
      </c>
      <c r="B247" s="11" t="str">
        <f>[1]ONI!B245</f>
        <v>Apr</v>
      </c>
      <c r="C247" s="1">
        <f>[1]ONI!C245</f>
        <v>25659</v>
      </c>
      <c r="D247" s="37">
        <f>[1]ONI!D245</f>
        <v>0.34</v>
      </c>
      <c r="E247" s="2">
        <f t="shared" si="21"/>
        <v>0.19000000000000003</v>
      </c>
      <c r="F247" s="11" t="str">
        <f>[1]ONI!F245</f>
        <v>MAM</v>
      </c>
      <c r="G247" t="str">
        <f>[1]ONI!G245</f>
        <v>Neutral Phase</v>
      </c>
      <c r="H247" s="38">
        <f t="shared" si="19"/>
        <v>3.6100000000000012</v>
      </c>
      <c r="I247" s="38">
        <f t="shared" si="22"/>
        <v>3.6100000000000012</v>
      </c>
      <c r="J247" s="38">
        <f t="shared" si="23"/>
        <v>0</v>
      </c>
      <c r="K247" s="1">
        <f t="shared" si="20"/>
        <v>25659</v>
      </c>
      <c r="L247" s="51" t="b">
        <f t="shared" si="18"/>
        <v>1</v>
      </c>
    </row>
    <row r="248" spans="1:12" x14ac:dyDescent="0.25">
      <c r="A248">
        <f>[1]ONI!A246</f>
        <v>1970</v>
      </c>
      <c r="B248" s="11" t="str">
        <f>[1]ONI!B246</f>
        <v>May</v>
      </c>
      <c r="C248" s="1">
        <f>[1]ONI!C246</f>
        <v>25689</v>
      </c>
      <c r="D248" s="37">
        <f>[1]ONI!D246</f>
        <v>0.1</v>
      </c>
      <c r="E248" s="2">
        <f t="shared" si="21"/>
        <v>4.3333333333333356E-2</v>
      </c>
      <c r="F248" s="11" t="str">
        <f>[1]ONI!F246</f>
        <v>AMJ</v>
      </c>
      <c r="G248" t="str">
        <f>[1]ONI!G246</f>
        <v>Neutral Phase</v>
      </c>
      <c r="H248" s="38">
        <f t="shared" si="19"/>
        <v>0.18777777777777799</v>
      </c>
      <c r="I248" s="38">
        <f t="shared" si="22"/>
        <v>0.18777777777777799</v>
      </c>
      <c r="J248" s="38">
        <f t="shared" si="23"/>
        <v>0</v>
      </c>
      <c r="K248" s="1">
        <f t="shared" si="20"/>
        <v>25689</v>
      </c>
      <c r="L248" s="51" t="b">
        <f t="shared" si="18"/>
        <v>1</v>
      </c>
    </row>
    <row r="249" spans="1:12" x14ac:dyDescent="0.25">
      <c r="A249">
        <f>[1]ONI!A247</f>
        <v>1970</v>
      </c>
      <c r="B249" s="11" t="str">
        <f>[1]ONI!B247</f>
        <v>Jun</v>
      </c>
      <c r="C249" s="1">
        <f>[1]ONI!C247</f>
        <v>25720</v>
      </c>
      <c r="D249" s="37">
        <f>[1]ONI!D247</f>
        <v>-0.31</v>
      </c>
      <c r="E249" s="2">
        <f t="shared" si="21"/>
        <v>-0.30333333333333329</v>
      </c>
      <c r="F249" s="11" t="str">
        <f>[1]ONI!F247</f>
        <v>MJJ</v>
      </c>
      <c r="G249" t="str">
        <f>[1]ONI!G247</f>
        <v>Neutral Phase</v>
      </c>
      <c r="H249" s="38">
        <f t="shared" si="19"/>
        <v>9.201111111111107</v>
      </c>
      <c r="I249" s="38">
        <f t="shared" si="22"/>
        <v>0</v>
      </c>
      <c r="J249" s="38">
        <f t="shared" si="23"/>
        <v>9.201111111111107</v>
      </c>
      <c r="K249" s="1">
        <f t="shared" si="20"/>
        <v>25720</v>
      </c>
      <c r="L249" s="51" t="b">
        <f t="shared" si="18"/>
        <v>1</v>
      </c>
    </row>
    <row r="250" spans="1:12" x14ac:dyDescent="0.25">
      <c r="A250">
        <f>[1]ONI!A248</f>
        <v>1970</v>
      </c>
      <c r="B250" s="11" t="str">
        <f>[1]ONI!B248</f>
        <v>Jul</v>
      </c>
      <c r="C250" s="1">
        <f>[1]ONI!C248</f>
        <v>25750</v>
      </c>
      <c r="D250" s="37">
        <f>[1]ONI!D248</f>
        <v>-0.7</v>
      </c>
      <c r="E250" s="2">
        <f t="shared" si="21"/>
        <v>-0.62666666666666659</v>
      </c>
      <c r="F250" s="11" t="str">
        <f>[1]ONI!F248</f>
        <v>JJA</v>
      </c>
      <c r="G250" t="str">
        <f>[1]ONI!G248</f>
        <v>Cool Phase/La Nina</v>
      </c>
      <c r="H250" s="38">
        <f t="shared" si="19"/>
        <v>39.271111111111097</v>
      </c>
      <c r="I250" s="38">
        <f t="shared" si="22"/>
        <v>0</v>
      </c>
      <c r="J250" s="38">
        <f t="shared" si="23"/>
        <v>39.271111111111097</v>
      </c>
      <c r="K250" s="1">
        <f t="shared" si="20"/>
        <v>25750</v>
      </c>
      <c r="L250" s="51" t="b">
        <f t="shared" si="18"/>
        <v>1</v>
      </c>
    </row>
    <row r="251" spans="1:12" x14ac:dyDescent="0.25">
      <c r="A251">
        <f>[1]ONI!A249</f>
        <v>1970</v>
      </c>
      <c r="B251" s="11" t="str">
        <f>[1]ONI!B249</f>
        <v>Aug</v>
      </c>
      <c r="C251" s="1">
        <f>[1]ONI!C249</f>
        <v>25781</v>
      </c>
      <c r="D251" s="37">
        <f>[1]ONI!D249</f>
        <v>-0.87</v>
      </c>
      <c r="E251" s="2">
        <f t="shared" si="21"/>
        <v>-0.75666666666666649</v>
      </c>
      <c r="F251" s="11" t="str">
        <f>[1]ONI!F249</f>
        <v>JAS</v>
      </c>
      <c r="G251" t="str">
        <f>[1]ONI!G249</f>
        <v>Cool Phase/La Nina</v>
      </c>
      <c r="H251" s="38">
        <f t="shared" si="19"/>
        <v>57.254444444444417</v>
      </c>
      <c r="I251" s="38">
        <f t="shared" si="22"/>
        <v>0</v>
      </c>
      <c r="J251" s="38">
        <f t="shared" si="23"/>
        <v>57.254444444444417</v>
      </c>
      <c r="K251" s="1">
        <f t="shared" si="20"/>
        <v>25781</v>
      </c>
      <c r="L251" s="51" t="b">
        <f t="shared" si="18"/>
        <v>1</v>
      </c>
    </row>
    <row r="252" spans="1:12" x14ac:dyDescent="0.25">
      <c r="A252">
        <f>[1]ONI!A250</f>
        <v>1970</v>
      </c>
      <c r="B252" s="11" t="str">
        <f>[1]ONI!B250</f>
        <v>Sep</v>
      </c>
      <c r="C252" s="1">
        <f>[1]ONI!C250</f>
        <v>25812</v>
      </c>
      <c r="D252" s="37">
        <f>[1]ONI!D250</f>
        <v>-0.7</v>
      </c>
      <c r="E252" s="2">
        <f t="shared" si="21"/>
        <v>-0.76666666666666661</v>
      </c>
      <c r="F252" s="11" t="str">
        <f>[1]ONI!F250</f>
        <v>ASO</v>
      </c>
      <c r="G252" t="str">
        <f>[1]ONI!G250</f>
        <v>Cool Phase/La Nina</v>
      </c>
      <c r="H252" s="38">
        <f t="shared" si="19"/>
        <v>58.777777777777771</v>
      </c>
      <c r="I252" s="38">
        <f t="shared" si="22"/>
        <v>0</v>
      </c>
      <c r="J252" s="38">
        <f t="shared" si="23"/>
        <v>58.777777777777771</v>
      </c>
      <c r="K252" s="1">
        <f t="shared" si="20"/>
        <v>25812</v>
      </c>
      <c r="L252" s="51" t="b">
        <f t="shared" si="18"/>
        <v>1</v>
      </c>
    </row>
    <row r="253" spans="1:12" x14ac:dyDescent="0.25">
      <c r="A253">
        <f>[1]ONI!A251</f>
        <v>1970</v>
      </c>
      <c r="B253" s="11" t="str">
        <f>[1]ONI!B251</f>
        <v>Oct</v>
      </c>
      <c r="C253" s="1">
        <f>[1]ONI!C251</f>
        <v>25842</v>
      </c>
      <c r="D253" s="37">
        <f>[1]ONI!D251</f>
        <v>-0.73</v>
      </c>
      <c r="E253" s="2">
        <f t="shared" si="21"/>
        <v>-0.73666666666666669</v>
      </c>
      <c r="F253" s="11" t="str">
        <f>[1]ONI!F251</f>
        <v>SON</v>
      </c>
      <c r="G253" t="str">
        <f>[1]ONI!G251</f>
        <v>Cool Phase/La Nina</v>
      </c>
      <c r="H253" s="38">
        <f t="shared" si="19"/>
        <v>54.267777777777788</v>
      </c>
      <c r="I253" s="38">
        <f t="shared" si="22"/>
        <v>0</v>
      </c>
      <c r="J253" s="38">
        <f t="shared" si="23"/>
        <v>54.267777777777788</v>
      </c>
      <c r="K253" s="1">
        <f t="shared" si="20"/>
        <v>25842</v>
      </c>
      <c r="L253" s="51" t="b">
        <f t="shared" si="18"/>
        <v>1</v>
      </c>
    </row>
    <row r="254" spans="1:12" x14ac:dyDescent="0.25">
      <c r="A254">
        <f>[1]ONI!A252</f>
        <v>1970</v>
      </c>
      <c r="B254" s="11" t="str">
        <f>[1]ONI!B252</f>
        <v>Nov</v>
      </c>
      <c r="C254" s="1">
        <f>[1]ONI!C252</f>
        <v>25873</v>
      </c>
      <c r="D254" s="37">
        <f>[1]ONI!D252</f>
        <v>-0.78</v>
      </c>
      <c r="E254" s="2">
        <f t="shared" si="21"/>
        <v>-0.8566666666666668</v>
      </c>
      <c r="F254" s="11" t="str">
        <f>[1]ONI!F252</f>
        <v>OND</v>
      </c>
      <c r="G254" t="str">
        <f>[1]ONI!G252</f>
        <v>Cool Phase/La Nina</v>
      </c>
      <c r="H254" s="38">
        <f t="shared" si="19"/>
        <v>73.387777777777799</v>
      </c>
      <c r="I254" s="38">
        <f t="shared" si="22"/>
        <v>0</v>
      </c>
      <c r="J254" s="38">
        <f t="shared" si="23"/>
        <v>73.387777777777799</v>
      </c>
      <c r="K254" s="1">
        <f t="shared" si="20"/>
        <v>25873</v>
      </c>
      <c r="L254" s="51" t="b">
        <f t="shared" si="18"/>
        <v>1</v>
      </c>
    </row>
    <row r="255" spans="1:12" x14ac:dyDescent="0.25">
      <c r="A255">
        <f>[1]ONI!A253</f>
        <v>1970</v>
      </c>
      <c r="B255" s="11" t="str">
        <f>[1]ONI!B253</f>
        <v>Dec</v>
      </c>
      <c r="C255" s="1">
        <f>[1]ONI!C253</f>
        <v>25903</v>
      </c>
      <c r="D255" s="37">
        <f>[1]ONI!D253</f>
        <v>-1.06</v>
      </c>
      <c r="E255" s="2">
        <f t="shared" si="21"/>
        <v>-1.1466666666666667</v>
      </c>
      <c r="F255" s="11" t="str">
        <f>[1]ONI!F253</f>
        <v>NDJ</v>
      </c>
      <c r="G255" t="str">
        <f>[1]ONI!G253</f>
        <v>Cool Phase/La Nina</v>
      </c>
      <c r="H255" s="38">
        <f t="shared" si="19"/>
        <v>131.48444444444445</v>
      </c>
      <c r="I255" s="38">
        <f t="shared" si="22"/>
        <v>0</v>
      </c>
      <c r="J255" s="38">
        <f t="shared" si="23"/>
        <v>131.48444444444445</v>
      </c>
      <c r="K255" s="1">
        <f t="shared" si="20"/>
        <v>25903</v>
      </c>
      <c r="L255" s="51" t="b">
        <f t="shared" si="18"/>
        <v>1</v>
      </c>
    </row>
    <row r="256" spans="1:12" x14ac:dyDescent="0.25">
      <c r="A256">
        <f>[1]ONI!A254</f>
        <v>1971</v>
      </c>
      <c r="B256" s="11" t="str">
        <f>[1]ONI!B254</f>
        <v>Jan</v>
      </c>
      <c r="C256" s="1">
        <f>[1]ONI!C254</f>
        <v>25934</v>
      </c>
      <c r="D256" s="37">
        <f>[1]ONI!D254</f>
        <v>-1.6</v>
      </c>
      <c r="E256" s="2">
        <f t="shared" si="21"/>
        <v>-1.36</v>
      </c>
      <c r="F256" s="11" t="str">
        <f>[1]ONI!F254</f>
        <v>DJF</v>
      </c>
      <c r="G256" t="str">
        <f>[1]ONI!G254</f>
        <v>Cool Phase/La Nina</v>
      </c>
      <c r="H256" s="38">
        <f t="shared" si="19"/>
        <v>184.96000000000004</v>
      </c>
      <c r="I256" s="38">
        <f t="shared" si="22"/>
        <v>0</v>
      </c>
      <c r="J256" s="38">
        <f t="shared" si="23"/>
        <v>184.96000000000004</v>
      </c>
      <c r="K256" s="1">
        <f t="shared" si="20"/>
        <v>25934</v>
      </c>
      <c r="L256" s="51" t="b">
        <f t="shared" si="18"/>
        <v>1</v>
      </c>
    </row>
    <row r="257" spans="1:12" x14ac:dyDescent="0.25">
      <c r="A257">
        <f>[1]ONI!A255</f>
        <v>1971</v>
      </c>
      <c r="B257" s="11" t="str">
        <f>[1]ONI!B255</f>
        <v>Feb</v>
      </c>
      <c r="C257" s="1">
        <f>[1]ONI!C255</f>
        <v>25965</v>
      </c>
      <c r="D257" s="37">
        <f>[1]ONI!D255</f>
        <v>-1.42</v>
      </c>
      <c r="E257" s="2">
        <f t="shared" si="21"/>
        <v>-1.3833333333333335</v>
      </c>
      <c r="F257" s="11" t="str">
        <f>[1]ONI!F255</f>
        <v>JFM</v>
      </c>
      <c r="G257" t="str">
        <f>[1]ONI!G255</f>
        <v>Cool Phase/La Nina</v>
      </c>
      <c r="H257" s="38">
        <f t="shared" si="19"/>
        <v>191.36111111111117</v>
      </c>
      <c r="I257" s="38">
        <f t="shared" si="22"/>
        <v>0</v>
      </c>
      <c r="J257" s="38">
        <f t="shared" si="23"/>
        <v>191.36111111111117</v>
      </c>
      <c r="K257" s="1">
        <f t="shared" si="20"/>
        <v>25965</v>
      </c>
      <c r="L257" s="51" t="b">
        <f t="shared" si="18"/>
        <v>1</v>
      </c>
    </row>
    <row r="258" spans="1:12" x14ac:dyDescent="0.25">
      <c r="A258">
        <f>[1]ONI!A256</f>
        <v>1971</v>
      </c>
      <c r="B258" s="11" t="str">
        <f>[1]ONI!B256</f>
        <v>Mar</v>
      </c>
      <c r="C258" s="1">
        <f>[1]ONI!C256</f>
        <v>25993</v>
      </c>
      <c r="D258" s="37">
        <f>[1]ONI!D256</f>
        <v>-1.1299999999999999</v>
      </c>
      <c r="E258" s="2">
        <f t="shared" si="21"/>
        <v>-1.1166666666666665</v>
      </c>
      <c r="F258" s="11" t="str">
        <f>[1]ONI!F256</f>
        <v>FMA</v>
      </c>
      <c r="G258" t="str">
        <f>[1]ONI!G256</f>
        <v>Cool Phase/La Nina</v>
      </c>
      <c r="H258" s="38">
        <f t="shared" si="19"/>
        <v>124.69444444444439</v>
      </c>
      <c r="I258" s="38">
        <f t="shared" si="22"/>
        <v>0</v>
      </c>
      <c r="J258" s="38">
        <f t="shared" si="23"/>
        <v>124.69444444444439</v>
      </c>
      <c r="K258" s="1">
        <f t="shared" si="20"/>
        <v>25993</v>
      </c>
      <c r="L258" s="51" t="b">
        <f t="shared" si="18"/>
        <v>1</v>
      </c>
    </row>
    <row r="259" spans="1:12" x14ac:dyDescent="0.25">
      <c r="A259">
        <f>[1]ONI!A257</f>
        <v>1971</v>
      </c>
      <c r="B259" s="11" t="str">
        <f>[1]ONI!B257</f>
        <v>Apr</v>
      </c>
      <c r="C259" s="1">
        <f>[1]ONI!C257</f>
        <v>26024</v>
      </c>
      <c r="D259" s="37">
        <f>[1]ONI!D257</f>
        <v>-0.8</v>
      </c>
      <c r="E259" s="2">
        <f t="shared" si="21"/>
        <v>-0.84666666666666668</v>
      </c>
      <c r="F259" s="11" t="str">
        <f>[1]ONI!F257</f>
        <v>MAM</v>
      </c>
      <c r="G259" t="str">
        <f>[1]ONI!G257</f>
        <v>Cool Phase/La Nina</v>
      </c>
      <c r="H259" s="38">
        <f t="shared" si="19"/>
        <v>71.684444444444452</v>
      </c>
      <c r="I259" s="38">
        <f t="shared" si="22"/>
        <v>0</v>
      </c>
      <c r="J259" s="38">
        <f t="shared" si="23"/>
        <v>71.684444444444452</v>
      </c>
      <c r="K259" s="1">
        <f t="shared" si="20"/>
        <v>26024</v>
      </c>
      <c r="L259" s="51" t="b">
        <f t="shared" si="18"/>
        <v>1</v>
      </c>
    </row>
    <row r="260" spans="1:12" x14ac:dyDescent="0.25">
      <c r="A260">
        <f>[1]ONI!A258</f>
        <v>1971</v>
      </c>
      <c r="B260" s="11" t="str">
        <f>[1]ONI!B258</f>
        <v>May</v>
      </c>
      <c r="C260" s="1">
        <f>[1]ONI!C258</f>
        <v>26054</v>
      </c>
      <c r="D260" s="37">
        <f>[1]ONI!D258</f>
        <v>-0.61</v>
      </c>
      <c r="E260" s="2">
        <f t="shared" si="21"/>
        <v>-0.73000000000000009</v>
      </c>
      <c r="F260" s="11" t="str">
        <f>[1]ONI!F258</f>
        <v>AMJ</v>
      </c>
      <c r="G260" t="str">
        <f>[1]ONI!G258</f>
        <v>Cool Phase/La Nina</v>
      </c>
      <c r="H260" s="38">
        <f t="shared" si="19"/>
        <v>53.290000000000013</v>
      </c>
      <c r="I260" s="38">
        <f t="shared" si="22"/>
        <v>0</v>
      </c>
      <c r="J260" s="38">
        <f t="shared" si="23"/>
        <v>53.290000000000013</v>
      </c>
      <c r="K260" s="1">
        <f t="shared" si="20"/>
        <v>26054</v>
      </c>
      <c r="L260" s="51" t="b">
        <f t="shared" ref="L260:L323" si="24">K260=C260</f>
        <v>1</v>
      </c>
    </row>
    <row r="261" spans="1:12" x14ac:dyDescent="0.25">
      <c r="A261">
        <f>[1]ONI!A259</f>
        <v>1971</v>
      </c>
      <c r="B261" s="11" t="str">
        <f>[1]ONI!B259</f>
        <v>Jun</v>
      </c>
      <c r="C261" s="1">
        <f>[1]ONI!C259</f>
        <v>26085</v>
      </c>
      <c r="D261" s="37">
        <f>[1]ONI!D259</f>
        <v>-0.78</v>
      </c>
      <c r="E261" s="2">
        <f t="shared" si="21"/>
        <v>-0.73666666666666669</v>
      </c>
      <c r="F261" s="11" t="str">
        <f>[1]ONI!F259</f>
        <v>MJJ</v>
      </c>
      <c r="G261" t="str">
        <f>[1]ONI!G259</f>
        <v>Cool Phase/La Nina</v>
      </c>
      <c r="H261" s="38">
        <f t="shared" si="19"/>
        <v>54.267777777777788</v>
      </c>
      <c r="I261" s="38">
        <f t="shared" si="22"/>
        <v>0</v>
      </c>
      <c r="J261" s="38">
        <f t="shared" si="23"/>
        <v>54.267777777777788</v>
      </c>
      <c r="K261" s="1">
        <f t="shared" si="20"/>
        <v>26085</v>
      </c>
      <c r="L261" s="51" t="b">
        <f t="shared" si="24"/>
        <v>1</v>
      </c>
    </row>
    <row r="262" spans="1:12" x14ac:dyDescent="0.25">
      <c r="A262">
        <f>[1]ONI!A260</f>
        <v>1971</v>
      </c>
      <c r="B262" s="11" t="str">
        <f>[1]ONI!B260</f>
        <v>Jul</v>
      </c>
      <c r="C262" s="1">
        <f>[1]ONI!C260</f>
        <v>26115</v>
      </c>
      <c r="D262" s="37">
        <f>[1]ONI!D260</f>
        <v>-0.82</v>
      </c>
      <c r="E262" s="2">
        <f t="shared" si="21"/>
        <v>-0.79666666666666675</v>
      </c>
      <c r="F262" s="11" t="str">
        <f>[1]ONI!F260</f>
        <v>JJA</v>
      </c>
      <c r="G262" t="str">
        <f>[1]ONI!G260</f>
        <v>Cool Phase/La Nina</v>
      </c>
      <c r="H262" s="38">
        <f t="shared" ref="H262:H325" si="25">(10*E262)^2</f>
        <v>63.467777777777791</v>
      </c>
      <c r="I262" s="38">
        <f t="shared" si="22"/>
        <v>0</v>
      </c>
      <c r="J262" s="38">
        <f t="shared" si="23"/>
        <v>63.467777777777791</v>
      </c>
      <c r="K262" s="1">
        <f t="shared" ref="K262:K325" si="26">EDATE(K261,1)</f>
        <v>26115</v>
      </c>
      <c r="L262" s="51" t="b">
        <f t="shared" si="24"/>
        <v>1</v>
      </c>
    </row>
    <row r="263" spans="1:12" x14ac:dyDescent="0.25">
      <c r="A263">
        <f>[1]ONI!A261</f>
        <v>1971</v>
      </c>
      <c r="B263" s="11" t="str">
        <f>[1]ONI!B261</f>
        <v>Aug</v>
      </c>
      <c r="C263" s="1">
        <f>[1]ONI!C261</f>
        <v>26146</v>
      </c>
      <c r="D263" s="37">
        <f>[1]ONI!D261</f>
        <v>-0.79</v>
      </c>
      <c r="E263" s="2">
        <f t="shared" si="21"/>
        <v>-0.77333333333333332</v>
      </c>
      <c r="F263" s="11" t="str">
        <f>[1]ONI!F261</f>
        <v>JAS</v>
      </c>
      <c r="G263" t="str">
        <f>[1]ONI!G261</f>
        <v>Cool Phase/La Nina</v>
      </c>
      <c r="H263" s="38">
        <f t="shared" si="25"/>
        <v>59.804444444444442</v>
      </c>
      <c r="I263" s="38">
        <f t="shared" si="22"/>
        <v>0</v>
      </c>
      <c r="J263" s="38">
        <f t="shared" si="23"/>
        <v>59.804444444444442</v>
      </c>
      <c r="K263" s="1">
        <f t="shared" si="26"/>
        <v>26146</v>
      </c>
      <c r="L263" s="51" t="b">
        <f t="shared" si="24"/>
        <v>1</v>
      </c>
    </row>
    <row r="264" spans="1:12" x14ac:dyDescent="0.25">
      <c r="A264">
        <f>[1]ONI!A262</f>
        <v>1971</v>
      </c>
      <c r="B264" s="11" t="str">
        <f>[1]ONI!B262</f>
        <v>Sep</v>
      </c>
      <c r="C264" s="1">
        <f>[1]ONI!C262</f>
        <v>26177</v>
      </c>
      <c r="D264" s="37">
        <f>[1]ONI!D262</f>
        <v>-0.71</v>
      </c>
      <c r="E264" s="2">
        <f t="shared" si="21"/>
        <v>-0.82</v>
      </c>
      <c r="F264" s="11" t="str">
        <f>[1]ONI!F262</f>
        <v>ASO</v>
      </c>
      <c r="G264" t="str">
        <f>[1]ONI!G262</f>
        <v>Cool Phase/La Nina</v>
      </c>
      <c r="H264" s="38">
        <f t="shared" si="25"/>
        <v>67.239999999999995</v>
      </c>
      <c r="I264" s="38">
        <f t="shared" si="22"/>
        <v>0</v>
      </c>
      <c r="J264" s="38">
        <f t="shared" si="23"/>
        <v>67.239999999999995</v>
      </c>
      <c r="K264" s="1">
        <f t="shared" si="26"/>
        <v>26177</v>
      </c>
      <c r="L264" s="51" t="b">
        <f t="shared" si="24"/>
        <v>1</v>
      </c>
    </row>
    <row r="265" spans="1:12" x14ac:dyDescent="0.25">
      <c r="A265">
        <f>[1]ONI!A263</f>
        <v>1971</v>
      </c>
      <c r="B265" s="11" t="str">
        <f>[1]ONI!B263</f>
        <v>Oct</v>
      </c>
      <c r="C265" s="1">
        <f>[1]ONI!C263</f>
        <v>26207</v>
      </c>
      <c r="D265" s="37">
        <f>[1]ONI!D263</f>
        <v>-0.96</v>
      </c>
      <c r="E265" s="2">
        <f t="shared" ref="E265:E328" si="27">AVERAGE(D264:D266)</f>
        <v>-0.85</v>
      </c>
      <c r="F265" s="11" t="str">
        <f>[1]ONI!F263</f>
        <v>SON</v>
      </c>
      <c r="G265" t="str">
        <f>[1]ONI!G263</f>
        <v>Cool Phase/La Nina</v>
      </c>
      <c r="H265" s="38">
        <f t="shared" si="25"/>
        <v>72.25</v>
      </c>
      <c r="I265" s="38">
        <f t="shared" ref="I265:I328" si="28">IF(E265&gt;0,H265,0)</f>
        <v>0</v>
      </c>
      <c r="J265" s="38">
        <f t="shared" ref="J265:J328" si="29">IF(E265&lt;0,H265,0)</f>
        <v>72.25</v>
      </c>
      <c r="K265" s="1">
        <f t="shared" si="26"/>
        <v>26207</v>
      </c>
      <c r="L265" s="51" t="b">
        <f t="shared" si="24"/>
        <v>1</v>
      </c>
    </row>
    <row r="266" spans="1:12" x14ac:dyDescent="0.25">
      <c r="A266">
        <f>[1]ONI!A264</f>
        <v>1971</v>
      </c>
      <c r="B266" s="11" t="str">
        <f>[1]ONI!B264</f>
        <v>Nov</v>
      </c>
      <c r="C266" s="1">
        <f>[1]ONI!C264</f>
        <v>26238</v>
      </c>
      <c r="D266" s="37">
        <f>[1]ONI!D264</f>
        <v>-0.88</v>
      </c>
      <c r="E266" s="2">
        <f t="shared" si="27"/>
        <v>-0.95666666666666667</v>
      </c>
      <c r="F266" s="11" t="str">
        <f>[1]ONI!F264</f>
        <v>OND</v>
      </c>
      <c r="G266" t="str">
        <f>[1]ONI!G264</f>
        <v>Cool Phase/La Nina</v>
      </c>
      <c r="H266" s="38">
        <f t="shared" si="25"/>
        <v>91.521111111111111</v>
      </c>
      <c r="I266" s="38">
        <f t="shared" si="28"/>
        <v>0</v>
      </c>
      <c r="J266" s="38">
        <f t="shared" si="29"/>
        <v>91.521111111111111</v>
      </c>
      <c r="K266" s="1">
        <f t="shared" si="26"/>
        <v>26238</v>
      </c>
      <c r="L266" s="51" t="b">
        <f t="shared" si="24"/>
        <v>1</v>
      </c>
    </row>
    <row r="267" spans="1:12" x14ac:dyDescent="0.25">
      <c r="A267">
        <f>[1]ONI!A265</f>
        <v>1971</v>
      </c>
      <c r="B267" s="11" t="str">
        <f>[1]ONI!B265</f>
        <v>Dec</v>
      </c>
      <c r="C267" s="1">
        <f>[1]ONI!C265</f>
        <v>26268</v>
      </c>
      <c r="D267" s="37">
        <f>[1]ONI!D265</f>
        <v>-1.03</v>
      </c>
      <c r="E267" s="2">
        <f t="shared" si="27"/>
        <v>-0.89666666666666683</v>
      </c>
      <c r="F267" s="11" t="str">
        <f>[1]ONI!F265</f>
        <v>NDJ</v>
      </c>
      <c r="G267" t="str">
        <f>[1]ONI!G265</f>
        <v>Cool Phase/La Nina</v>
      </c>
      <c r="H267" s="38">
        <f t="shared" si="25"/>
        <v>80.401111111111149</v>
      </c>
      <c r="I267" s="38">
        <f t="shared" si="28"/>
        <v>0</v>
      </c>
      <c r="J267" s="38">
        <f t="shared" si="29"/>
        <v>80.401111111111149</v>
      </c>
      <c r="K267" s="1">
        <f t="shared" si="26"/>
        <v>26268</v>
      </c>
      <c r="L267" s="51" t="b">
        <f t="shared" si="24"/>
        <v>1</v>
      </c>
    </row>
    <row r="268" spans="1:12" x14ac:dyDescent="0.25">
      <c r="A268">
        <f>[1]ONI!A266</f>
        <v>1972</v>
      </c>
      <c r="B268" s="11" t="str">
        <f>[1]ONI!B266</f>
        <v>Jan</v>
      </c>
      <c r="C268" s="1">
        <f>[1]ONI!C266</f>
        <v>26299</v>
      </c>
      <c r="D268" s="37">
        <f>[1]ONI!D266</f>
        <v>-0.78</v>
      </c>
      <c r="E268" s="2">
        <f t="shared" si="27"/>
        <v>-0.70333333333333325</v>
      </c>
      <c r="F268" s="11" t="str">
        <f>[1]ONI!F266</f>
        <v>DJF</v>
      </c>
      <c r="G268" t="str">
        <f>[1]ONI!G266</f>
        <v>Cool Phase/La Nina</v>
      </c>
      <c r="H268" s="38">
        <f t="shared" si="25"/>
        <v>49.467777777777762</v>
      </c>
      <c r="I268" s="38">
        <f t="shared" si="28"/>
        <v>0</v>
      </c>
      <c r="J268" s="38">
        <f t="shared" si="29"/>
        <v>49.467777777777762</v>
      </c>
      <c r="K268" s="1">
        <f t="shared" si="26"/>
        <v>26299</v>
      </c>
      <c r="L268" s="51" t="b">
        <f t="shared" si="24"/>
        <v>1</v>
      </c>
    </row>
    <row r="269" spans="1:12" x14ac:dyDescent="0.25">
      <c r="A269">
        <f>[1]ONI!A267</f>
        <v>1972</v>
      </c>
      <c r="B269" s="11" t="str">
        <f>[1]ONI!B267</f>
        <v>Feb</v>
      </c>
      <c r="C269" s="1">
        <f>[1]ONI!C267</f>
        <v>26330</v>
      </c>
      <c r="D269" s="37">
        <f>[1]ONI!D267</f>
        <v>-0.3</v>
      </c>
      <c r="E269" s="2">
        <f t="shared" si="27"/>
        <v>-0.35000000000000003</v>
      </c>
      <c r="F269" s="11" t="str">
        <f>[1]ONI!F267</f>
        <v>JFM</v>
      </c>
      <c r="G269" t="str">
        <f>[1]ONI!G267</f>
        <v>Neutral Phase</v>
      </c>
      <c r="H269" s="38">
        <f t="shared" si="25"/>
        <v>12.250000000000004</v>
      </c>
      <c r="I269" s="38">
        <f t="shared" si="28"/>
        <v>0</v>
      </c>
      <c r="J269" s="38">
        <f t="shared" si="29"/>
        <v>12.250000000000004</v>
      </c>
      <c r="K269" s="1">
        <f t="shared" si="26"/>
        <v>26330</v>
      </c>
      <c r="L269" s="51" t="b">
        <f t="shared" si="24"/>
        <v>1</v>
      </c>
    </row>
    <row r="270" spans="1:12" x14ac:dyDescent="0.25">
      <c r="A270">
        <f>[1]ONI!A268</f>
        <v>1972</v>
      </c>
      <c r="B270" s="11" t="str">
        <f>[1]ONI!B268</f>
        <v>Mar</v>
      </c>
      <c r="C270" s="1">
        <f>[1]ONI!C268</f>
        <v>26359</v>
      </c>
      <c r="D270" s="37">
        <f>[1]ONI!D268</f>
        <v>0.03</v>
      </c>
      <c r="E270" s="2">
        <f t="shared" si="27"/>
        <v>0.06</v>
      </c>
      <c r="F270" s="11" t="str">
        <f>[1]ONI!F268</f>
        <v>FMA</v>
      </c>
      <c r="G270" t="str">
        <f>[1]ONI!G268</f>
        <v>Neutral Phase</v>
      </c>
      <c r="H270" s="38">
        <f t="shared" si="25"/>
        <v>0.36</v>
      </c>
      <c r="I270" s="38">
        <f t="shared" si="28"/>
        <v>0.36</v>
      </c>
      <c r="J270" s="38">
        <f t="shared" si="29"/>
        <v>0</v>
      </c>
      <c r="K270" s="1">
        <f t="shared" si="26"/>
        <v>26359</v>
      </c>
      <c r="L270" s="51" t="b">
        <f t="shared" si="24"/>
        <v>1</v>
      </c>
    </row>
    <row r="271" spans="1:12" x14ac:dyDescent="0.25">
      <c r="A271">
        <f>[1]ONI!A269</f>
        <v>1972</v>
      </c>
      <c r="B271" s="11" t="str">
        <f>[1]ONI!B269</f>
        <v>Apr</v>
      </c>
      <c r="C271" s="1">
        <f>[1]ONI!C269</f>
        <v>26390</v>
      </c>
      <c r="D271" s="37">
        <f>[1]ONI!D269</f>
        <v>0.45</v>
      </c>
      <c r="E271" s="2">
        <f t="shared" si="27"/>
        <v>0.41</v>
      </c>
      <c r="F271" s="11" t="str">
        <f>[1]ONI!F269</f>
        <v>MAM</v>
      </c>
      <c r="G271" t="str">
        <f>[1]ONI!G269</f>
        <v>Neutral Phase</v>
      </c>
      <c r="H271" s="38">
        <f t="shared" si="25"/>
        <v>16.809999999999999</v>
      </c>
      <c r="I271" s="38">
        <f t="shared" si="28"/>
        <v>16.809999999999999</v>
      </c>
      <c r="J271" s="38">
        <f t="shared" si="29"/>
        <v>0</v>
      </c>
      <c r="K271" s="1">
        <f t="shared" si="26"/>
        <v>26390</v>
      </c>
      <c r="L271" s="51" t="b">
        <f t="shared" si="24"/>
        <v>1</v>
      </c>
    </row>
    <row r="272" spans="1:12" x14ac:dyDescent="0.25">
      <c r="A272">
        <f>[1]ONI!A270</f>
        <v>1972</v>
      </c>
      <c r="B272" s="11" t="str">
        <f>[1]ONI!B270</f>
        <v>May</v>
      </c>
      <c r="C272" s="1">
        <f>[1]ONI!C270</f>
        <v>26420</v>
      </c>
      <c r="D272" s="37">
        <f>[1]ONI!D270</f>
        <v>0.75</v>
      </c>
      <c r="E272" s="2">
        <f t="shared" si="27"/>
        <v>0.66666666666666663</v>
      </c>
      <c r="F272" s="11" t="str">
        <f>[1]ONI!F270</f>
        <v>AMJ</v>
      </c>
      <c r="G272" t="str">
        <f>[1]ONI!G270</f>
        <v>Warm Phase/El Nino</v>
      </c>
      <c r="H272" s="38">
        <f t="shared" si="25"/>
        <v>44.444444444444436</v>
      </c>
      <c r="I272" s="38">
        <f t="shared" si="28"/>
        <v>44.444444444444436</v>
      </c>
      <c r="J272" s="38">
        <f t="shared" si="29"/>
        <v>0</v>
      </c>
      <c r="K272" s="1">
        <f t="shared" si="26"/>
        <v>26420</v>
      </c>
      <c r="L272" s="51" t="b">
        <f t="shared" si="24"/>
        <v>1</v>
      </c>
    </row>
    <row r="273" spans="1:12" x14ac:dyDescent="0.25">
      <c r="A273">
        <f>[1]ONI!A271</f>
        <v>1972</v>
      </c>
      <c r="B273" s="11" t="str">
        <f>[1]ONI!B271</f>
        <v>Jun</v>
      </c>
      <c r="C273" s="1">
        <f>[1]ONI!C271</f>
        <v>26451</v>
      </c>
      <c r="D273" s="37">
        <f>[1]ONI!D271</f>
        <v>0.8</v>
      </c>
      <c r="E273" s="2">
        <f t="shared" si="27"/>
        <v>0.91666666666666663</v>
      </c>
      <c r="F273" s="11" t="str">
        <f>[1]ONI!F271</f>
        <v>MJJ</v>
      </c>
      <c r="G273" t="str">
        <f>[1]ONI!G271</f>
        <v>Warm Phase/El Nino</v>
      </c>
      <c r="H273" s="38">
        <f t="shared" si="25"/>
        <v>84.027777777777771</v>
      </c>
      <c r="I273" s="38">
        <f t="shared" si="28"/>
        <v>84.027777777777771</v>
      </c>
      <c r="J273" s="38">
        <f t="shared" si="29"/>
        <v>0</v>
      </c>
      <c r="K273" s="1">
        <f t="shared" si="26"/>
        <v>26451</v>
      </c>
      <c r="L273" s="51" t="b">
        <f t="shared" si="24"/>
        <v>1</v>
      </c>
    </row>
    <row r="274" spans="1:12" x14ac:dyDescent="0.25">
      <c r="A274">
        <f>[1]ONI!A272</f>
        <v>1972</v>
      </c>
      <c r="B274" s="11" t="str">
        <f>[1]ONI!B272</f>
        <v>Jul</v>
      </c>
      <c r="C274" s="1">
        <f>[1]ONI!C272</f>
        <v>26481</v>
      </c>
      <c r="D274" s="37">
        <f>[1]ONI!D272</f>
        <v>1.2</v>
      </c>
      <c r="E274" s="2">
        <f t="shared" si="27"/>
        <v>1.1333333333333333</v>
      </c>
      <c r="F274" s="11" t="str">
        <f>[1]ONI!F272</f>
        <v>JJA</v>
      </c>
      <c r="G274" t="str">
        <f>[1]ONI!G272</f>
        <v>Warm Phase/El Nino</v>
      </c>
      <c r="H274" s="38">
        <f t="shared" si="25"/>
        <v>128.44444444444443</v>
      </c>
      <c r="I274" s="38">
        <f t="shared" si="28"/>
        <v>128.44444444444443</v>
      </c>
      <c r="J274" s="38">
        <f t="shared" si="29"/>
        <v>0</v>
      </c>
      <c r="K274" s="1">
        <f t="shared" si="26"/>
        <v>26481</v>
      </c>
      <c r="L274" s="51" t="b">
        <f t="shared" si="24"/>
        <v>1</v>
      </c>
    </row>
    <row r="275" spans="1:12" x14ac:dyDescent="0.25">
      <c r="A275">
        <f>[1]ONI!A273</f>
        <v>1972</v>
      </c>
      <c r="B275" s="11" t="str">
        <f>[1]ONI!B273</f>
        <v>Aug</v>
      </c>
      <c r="C275" s="1">
        <f>[1]ONI!C273</f>
        <v>26512</v>
      </c>
      <c r="D275" s="37">
        <f>[1]ONI!D273</f>
        <v>1.4</v>
      </c>
      <c r="E275" s="2">
        <f t="shared" si="27"/>
        <v>1.3733333333333331</v>
      </c>
      <c r="F275" s="11" t="str">
        <f>[1]ONI!F273</f>
        <v>JAS</v>
      </c>
      <c r="G275" t="str">
        <f>[1]ONI!G273</f>
        <v>Warm Phase/El Nino</v>
      </c>
      <c r="H275" s="38">
        <f t="shared" si="25"/>
        <v>188.60444444444437</v>
      </c>
      <c r="I275" s="38">
        <f t="shared" si="28"/>
        <v>188.60444444444437</v>
      </c>
      <c r="J275" s="38">
        <f t="shared" si="29"/>
        <v>0</v>
      </c>
      <c r="K275" s="1">
        <f t="shared" si="26"/>
        <v>26512</v>
      </c>
      <c r="L275" s="51" t="b">
        <f t="shared" si="24"/>
        <v>1</v>
      </c>
    </row>
    <row r="276" spans="1:12" x14ac:dyDescent="0.25">
      <c r="A276">
        <f>[1]ONI!A274</f>
        <v>1972</v>
      </c>
      <c r="B276" s="11" t="str">
        <f>[1]ONI!B274</f>
        <v>Sep</v>
      </c>
      <c r="C276" s="1">
        <f>[1]ONI!C274</f>
        <v>26543</v>
      </c>
      <c r="D276" s="37">
        <f>[1]ONI!D274</f>
        <v>1.52</v>
      </c>
      <c r="E276" s="2">
        <f t="shared" si="27"/>
        <v>1.5833333333333333</v>
      </c>
      <c r="F276" s="11" t="str">
        <f>[1]ONI!F274</f>
        <v>ASO</v>
      </c>
      <c r="G276" t="str">
        <f>[1]ONI!G274</f>
        <v>Warm Phase/El Nino</v>
      </c>
      <c r="H276" s="38">
        <f t="shared" si="25"/>
        <v>250.6944444444444</v>
      </c>
      <c r="I276" s="38">
        <f t="shared" si="28"/>
        <v>250.6944444444444</v>
      </c>
      <c r="J276" s="38">
        <f t="shared" si="29"/>
        <v>0</v>
      </c>
      <c r="K276" s="1">
        <f t="shared" si="26"/>
        <v>26543</v>
      </c>
      <c r="L276" s="51" t="b">
        <f t="shared" si="24"/>
        <v>1</v>
      </c>
    </row>
    <row r="277" spans="1:12" x14ac:dyDescent="0.25">
      <c r="A277">
        <f>[1]ONI!A275</f>
        <v>1972</v>
      </c>
      <c r="B277" s="11" t="str">
        <f>[1]ONI!B275</f>
        <v>Oct</v>
      </c>
      <c r="C277" s="1">
        <f>[1]ONI!C275</f>
        <v>26573</v>
      </c>
      <c r="D277" s="37">
        <f>[1]ONI!D275</f>
        <v>1.83</v>
      </c>
      <c r="E277" s="2">
        <f t="shared" si="27"/>
        <v>1.8399999999999999</v>
      </c>
      <c r="F277" s="11" t="str">
        <f>[1]ONI!F275</f>
        <v>SON</v>
      </c>
      <c r="G277" t="str">
        <f>[1]ONI!G275</f>
        <v>Warm Phase/El Nino</v>
      </c>
      <c r="H277" s="38">
        <f t="shared" si="25"/>
        <v>338.55999999999995</v>
      </c>
      <c r="I277" s="38">
        <f t="shared" si="28"/>
        <v>338.55999999999995</v>
      </c>
      <c r="J277" s="38">
        <f t="shared" si="29"/>
        <v>0</v>
      </c>
      <c r="K277" s="1">
        <f t="shared" si="26"/>
        <v>26573</v>
      </c>
      <c r="L277" s="51" t="b">
        <f t="shared" si="24"/>
        <v>1</v>
      </c>
    </row>
    <row r="278" spans="1:12" x14ac:dyDescent="0.25">
      <c r="A278">
        <f>[1]ONI!A276</f>
        <v>1972</v>
      </c>
      <c r="B278" s="11" t="str">
        <f>[1]ONI!B276</f>
        <v>Nov</v>
      </c>
      <c r="C278" s="1">
        <f>[1]ONI!C276</f>
        <v>26604</v>
      </c>
      <c r="D278" s="37">
        <f>[1]ONI!D276</f>
        <v>2.17</v>
      </c>
      <c r="E278" s="2">
        <f t="shared" si="27"/>
        <v>2.0933333333333333</v>
      </c>
      <c r="F278" s="11" t="str">
        <f>[1]ONI!F276</f>
        <v>OND</v>
      </c>
      <c r="G278" t="str">
        <f>[1]ONI!G276</f>
        <v>Warm Phase/El Nino</v>
      </c>
      <c r="H278" s="38">
        <f t="shared" si="25"/>
        <v>438.20444444444445</v>
      </c>
      <c r="I278" s="38">
        <f t="shared" si="28"/>
        <v>438.20444444444445</v>
      </c>
      <c r="J278" s="38">
        <f t="shared" si="29"/>
        <v>0</v>
      </c>
      <c r="K278" s="1">
        <f t="shared" si="26"/>
        <v>26604</v>
      </c>
      <c r="L278" s="51" t="b">
        <f t="shared" si="24"/>
        <v>1</v>
      </c>
    </row>
    <row r="279" spans="1:12" x14ac:dyDescent="0.25">
      <c r="A279">
        <f>[1]ONI!A277</f>
        <v>1972</v>
      </c>
      <c r="B279" s="11" t="str">
        <f>[1]ONI!B277</f>
        <v>Dec</v>
      </c>
      <c r="C279" s="1">
        <f>[1]ONI!C277</f>
        <v>26634</v>
      </c>
      <c r="D279" s="37">
        <f>[1]ONI!D277</f>
        <v>2.2799999999999998</v>
      </c>
      <c r="E279" s="2">
        <f t="shared" si="27"/>
        <v>2.1233333333333331</v>
      </c>
      <c r="F279" s="11" t="str">
        <f>[1]ONI!F277</f>
        <v>NDJ</v>
      </c>
      <c r="G279" t="str">
        <f>[1]ONI!G277</f>
        <v>Warm Phase/El Nino</v>
      </c>
      <c r="H279" s="38">
        <f t="shared" si="25"/>
        <v>450.85444444444431</v>
      </c>
      <c r="I279" s="38">
        <f t="shared" si="28"/>
        <v>450.85444444444431</v>
      </c>
      <c r="J279" s="38">
        <f t="shared" si="29"/>
        <v>0</v>
      </c>
      <c r="K279" s="1">
        <f t="shared" si="26"/>
        <v>26634</v>
      </c>
      <c r="L279" s="51" t="b">
        <f t="shared" si="24"/>
        <v>1</v>
      </c>
    </row>
    <row r="280" spans="1:12" x14ac:dyDescent="0.25">
      <c r="A280">
        <f>[1]ONI!A278</f>
        <v>1973</v>
      </c>
      <c r="B280" s="11" t="str">
        <f>[1]ONI!B278</f>
        <v>Jan</v>
      </c>
      <c r="C280" s="1">
        <f>[1]ONI!C278</f>
        <v>26665</v>
      </c>
      <c r="D280" s="37">
        <f>[1]ONI!D278</f>
        <v>1.92</v>
      </c>
      <c r="E280" s="2">
        <f t="shared" si="27"/>
        <v>1.8466666666666665</v>
      </c>
      <c r="F280" s="11" t="str">
        <f>[1]ONI!F278</f>
        <v>DJF</v>
      </c>
      <c r="G280" t="str">
        <f>[1]ONI!G278</f>
        <v>Warm Phase/El Nino</v>
      </c>
      <c r="H280" s="38">
        <f t="shared" si="25"/>
        <v>341.01777777777772</v>
      </c>
      <c r="I280" s="38">
        <f t="shared" si="28"/>
        <v>341.01777777777772</v>
      </c>
      <c r="J280" s="38">
        <f t="shared" si="29"/>
        <v>0</v>
      </c>
      <c r="K280" s="1">
        <f t="shared" si="26"/>
        <v>26665</v>
      </c>
      <c r="L280" s="51" t="b">
        <f t="shared" si="24"/>
        <v>1</v>
      </c>
    </row>
    <row r="281" spans="1:12" x14ac:dyDescent="0.25">
      <c r="A281">
        <f>[1]ONI!A279</f>
        <v>1973</v>
      </c>
      <c r="B281" s="11" t="str">
        <f>[1]ONI!B279</f>
        <v>Feb</v>
      </c>
      <c r="C281" s="1">
        <f>[1]ONI!C279</f>
        <v>26696</v>
      </c>
      <c r="D281" s="37">
        <f>[1]ONI!D279</f>
        <v>1.34</v>
      </c>
      <c r="E281" s="2">
        <f t="shared" si="27"/>
        <v>1.25</v>
      </c>
      <c r="F281" s="11" t="str">
        <f>[1]ONI!F279</f>
        <v>JFM</v>
      </c>
      <c r="G281" t="str">
        <f>[1]ONI!G279</f>
        <v>Warm Phase/El Nino</v>
      </c>
      <c r="H281" s="38">
        <f t="shared" si="25"/>
        <v>156.25</v>
      </c>
      <c r="I281" s="38">
        <f t="shared" si="28"/>
        <v>156.25</v>
      </c>
      <c r="J281" s="38">
        <f t="shared" si="29"/>
        <v>0</v>
      </c>
      <c r="K281" s="1">
        <f t="shared" si="26"/>
        <v>26696</v>
      </c>
      <c r="L281" s="51" t="b">
        <f t="shared" si="24"/>
        <v>1</v>
      </c>
    </row>
    <row r="282" spans="1:12" x14ac:dyDescent="0.25">
      <c r="A282">
        <f>[1]ONI!A280</f>
        <v>1973</v>
      </c>
      <c r="B282" s="11" t="str">
        <f>[1]ONI!B280</f>
        <v>Mar</v>
      </c>
      <c r="C282" s="1">
        <f>[1]ONI!C280</f>
        <v>26724</v>
      </c>
      <c r="D282" s="37">
        <f>[1]ONI!D280</f>
        <v>0.49</v>
      </c>
      <c r="E282" s="2">
        <f t="shared" si="27"/>
        <v>0.54666666666666675</v>
      </c>
      <c r="F282" s="11" t="str">
        <f>[1]ONI!F280</f>
        <v>FMA</v>
      </c>
      <c r="G282" t="str">
        <f>[1]ONI!G280</f>
        <v>Warm Phase/El Nino</v>
      </c>
      <c r="H282" s="38">
        <f t="shared" si="25"/>
        <v>29.884444444444455</v>
      </c>
      <c r="I282" s="38">
        <f t="shared" si="28"/>
        <v>29.884444444444455</v>
      </c>
      <c r="J282" s="38">
        <f t="shared" si="29"/>
        <v>0</v>
      </c>
      <c r="K282" s="1">
        <f t="shared" si="26"/>
        <v>26724</v>
      </c>
      <c r="L282" s="51" t="b">
        <f t="shared" si="24"/>
        <v>1</v>
      </c>
    </row>
    <row r="283" spans="1:12" x14ac:dyDescent="0.25">
      <c r="A283">
        <f>[1]ONI!A281</f>
        <v>1973</v>
      </c>
      <c r="B283" s="11" t="str">
        <f>[1]ONI!B281</f>
        <v>Apr</v>
      </c>
      <c r="C283" s="1">
        <f>[1]ONI!C281</f>
        <v>26755</v>
      </c>
      <c r="D283" s="37">
        <f>[1]ONI!D281</f>
        <v>-0.19</v>
      </c>
      <c r="E283" s="2">
        <f t="shared" si="27"/>
        <v>-9.6666666666666665E-2</v>
      </c>
      <c r="F283" s="11" t="str">
        <f>[1]ONI!F281</f>
        <v>MAM</v>
      </c>
      <c r="G283" t="str">
        <f>[1]ONI!G281</f>
        <v>Neutral Phase</v>
      </c>
      <c r="H283" s="38">
        <f t="shared" si="25"/>
        <v>0.93444444444444441</v>
      </c>
      <c r="I283" s="38">
        <f t="shared" si="28"/>
        <v>0</v>
      </c>
      <c r="J283" s="38">
        <f t="shared" si="29"/>
        <v>0.93444444444444441</v>
      </c>
      <c r="K283" s="1">
        <f t="shared" si="26"/>
        <v>26755</v>
      </c>
      <c r="L283" s="51" t="b">
        <f t="shared" si="24"/>
        <v>1</v>
      </c>
    </row>
    <row r="284" spans="1:12" x14ac:dyDescent="0.25">
      <c r="A284">
        <f>[1]ONI!A282</f>
        <v>1973</v>
      </c>
      <c r="B284" s="11" t="str">
        <f>[1]ONI!B282</f>
        <v>May</v>
      </c>
      <c r="C284" s="1">
        <f>[1]ONI!C282</f>
        <v>26785</v>
      </c>
      <c r="D284" s="37">
        <f>[1]ONI!D282</f>
        <v>-0.59</v>
      </c>
      <c r="E284" s="2">
        <f t="shared" si="27"/>
        <v>-0.53666666666666663</v>
      </c>
      <c r="F284" s="11" t="str">
        <f>[1]ONI!F282</f>
        <v>AMJ</v>
      </c>
      <c r="G284" t="str">
        <f>[1]ONI!G282</f>
        <v>Cool Phase/La Nina</v>
      </c>
      <c r="H284" s="38">
        <f t="shared" si="25"/>
        <v>28.801111111111105</v>
      </c>
      <c r="I284" s="38">
        <f t="shared" si="28"/>
        <v>0</v>
      </c>
      <c r="J284" s="38">
        <f t="shared" si="29"/>
        <v>28.801111111111105</v>
      </c>
      <c r="K284" s="1">
        <f t="shared" si="26"/>
        <v>26785</v>
      </c>
      <c r="L284" s="51" t="b">
        <f t="shared" si="24"/>
        <v>1</v>
      </c>
    </row>
    <row r="285" spans="1:12" x14ac:dyDescent="0.25">
      <c r="A285">
        <f>[1]ONI!A283</f>
        <v>1973</v>
      </c>
      <c r="B285" s="11" t="str">
        <f>[1]ONI!B283</f>
        <v>Jun</v>
      </c>
      <c r="C285" s="1">
        <f>[1]ONI!C283</f>
        <v>26816</v>
      </c>
      <c r="D285" s="37">
        <f>[1]ONI!D283</f>
        <v>-0.83</v>
      </c>
      <c r="E285" s="2">
        <f t="shared" si="27"/>
        <v>-0.86666666666666659</v>
      </c>
      <c r="F285" s="11" t="str">
        <f>[1]ONI!F283</f>
        <v>MJJ</v>
      </c>
      <c r="G285" t="str">
        <f>[1]ONI!G283</f>
        <v>Cool Phase/La Nina</v>
      </c>
      <c r="H285" s="38">
        <f t="shared" si="25"/>
        <v>75.1111111111111</v>
      </c>
      <c r="I285" s="38">
        <f t="shared" si="28"/>
        <v>0</v>
      </c>
      <c r="J285" s="38">
        <f t="shared" si="29"/>
        <v>75.1111111111111</v>
      </c>
      <c r="K285" s="1">
        <f t="shared" si="26"/>
        <v>26816</v>
      </c>
      <c r="L285" s="51" t="b">
        <f t="shared" si="24"/>
        <v>1</v>
      </c>
    </row>
    <row r="286" spans="1:12" x14ac:dyDescent="0.25">
      <c r="A286">
        <f>[1]ONI!A284</f>
        <v>1973</v>
      </c>
      <c r="B286" s="11" t="str">
        <f>[1]ONI!B284</f>
        <v>Jul</v>
      </c>
      <c r="C286" s="1">
        <f>[1]ONI!C284</f>
        <v>26846</v>
      </c>
      <c r="D286" s="37">
        <f>[1]ONI!D284</f>
        <v>-1.18</v>
      </c>
      <c r="E286" s="2">
        <f t="shared" si="27"/>
        <v>-1.1066666666666667</v>
      </c>
      <c r="F286" s="11" t="str">
        <f>[1]ONI!F284</f>
        <v>JJA</v>
      </c>
      <c r="G286" t="str">
        <f>[1]ONI!G284</f>
        <v>Cool Phase/La Nina</v>
      </c>
      <c r="H286" s="38">
        <f t="shared" si="25"/>
        <v>122.4711111111111</v>
      </c>
      <c r="I286" s="38">
        <f t="shared" si="28"/>
        <v>0</v>
      </c>
      <c r="J286" s="38">
        <f t="shared" si="29"/>
        <v>122.4711111111111</v>
      </c>
      <c r="K286" s="1">
        <f t="shared" si="26"/>
        <v>26846</v>
      </c>
      <c r="L286" s="51" t="b">
        <f t="shared" si="24"/>
        <v>1</v>
      </c>
    </row>
    <row r="287" spans="1:12" x14ac:dyDescent="0.25">
      <c r="A287">
        <f>[1]ONI!A285</f>
        <v>1973</v>
      </c>
      <c r="B287" s="11" t="str">
        <f>[1]ONI!B285</f>
        <v>Aug</v>
      </c>
      <c r="C287" s="1">
        <f>[1]ONI!C285</f>
        <v>26877</v>
      </c>
      <c r="D287" s="37">
        <f>[1]ONI!D285</f>
        <v>-1.31</v>
      </c>
      <c r="E287" s="2">
        <f t="shared" si="27"/>
        <v>-1.2833333333333334</v>
      </c>
      <c r="F287" s="11" t="str">
        <f>[1]ONI!F285</f>
        <v>JAS</v>
      </c>
      <c r="G287" t="str">
        <f>[1]ONI!G285</f>
        <v>Cool Phase/La Nina</v>
      </c>
      <c r="H287" s="38">
        <f t="shared" si="25"/>
        <v>164.69444444444446</v>
      </c>
      <c r="I287" s="38">
        <f t="shared" si="28"/>
        <v>0</v>
      </c>
      <c r="J287" s="38">
        <f t="shared" si="29"/>
        <v>164.69444444444446</v>
      </c>
      <c r="K287" s="1">
        <f t="shared" si="26"/>
        <v>26877</v>
      </c>
      <c r="L287" s="51" t="b">
        <f t="shared" si="24"/>
        <v>1</v>
      </c>
    </row>
    <row r="288" spans="1:12" x14ac:dyDescent="0.25">
      <c r="A288">
        <f>[1]ONI!A286</f>
        <v>1973</v>
      </c>
      <c r="B288" s="11" t="str">
        <f>[1]ONI!B286</f>
        <v>Sep</v>
      </c>
      <c r="C288" s="1">
        <f>[1]ONI!C286</f>
        <v>26908</v>
      </c>
      <c r="D288" s="37">
        <f>[1]ONI!D286</f>
        <v>-1.36</v>
      </c>
      <c r="E288" s="2">
        <f t="shared" si="27"/>
        <v>-1.4533333333333331</v>
      </c>
      <c r="F288" s="11" t="str">
        <f>[1]ONI!F286</f>
        <v>ASO</v>
      </c>
      <c r="G288" t="str">
        <f>[1]ONI!G286</f>
        <v>Cool Phase/La Nina</v>
      </c>
      <c r="H288" s="38">
        <f t="shared" si="25"/>
        <v>211.21777777777771</v>
      </c>
      <c r="I288" s="38">
        <f t="shared" si="28"/>
        <v>0</v>
      </c>
      <c r="J288" s="38">
        <f t="shared" si="29"/>
        <v>211.21777777777771</v>
      </c>
      <c r="K288" s="1">
        <f t="shared" si="26"/>
        <v>26908</v>
      </c>
      <c r="L288" s="51" t="b">
        <f t="shared" si="24"/>
        <v>1</v>
      </c>
    </row>
    <row r="289" spans="1:12" x14ac:dyDescent="0.25">
      <c r="A289">
        <f>[1]ONI!A287</f>
        <v>1973</v>
      </c>
      <c r="B289" s="11" t="str">
        <f>[1]ONI!B287</f>
        <v>Oct</v>
      </c>
      <c r="C289" s="1">
        <f>[1]ONI!C287</f>
        <v>26938</v>
      </c>
      <c r="D289" s="37">
        <f>[1]ONI!D287</f>
        <v>-1.69</v>
      </c>
      <c r="E289" s="2">
        <f t="shared" si="27"/>
        <v>-1.7133333333333332</v>
      </c>
      <c r="F289" s="11" t="str">
        <f>[1]ONI!F287</f>
        <v>SON</v>
      </c>
      <c r="G289" t="str">
        <f>[1]ONI!G287</f>
        <v>Cool Phase/La Nina</v>
      </c>
      <c r="H289" s="38">
        <f t="shared" si="25"/>
        <v>293.55111111111108</v>
      </c>
      <c r="I289" s="38">
        <f t="shared" si="28"/>
        <v>0</v>
      </c>
      <c r="J289" s="38">
        <f t="shared" si="29"/>
        <v>293.55111111111108</v>
      </c>
      <c r="K289" s="1">
        <f t="shared" si="26"/>
        <v>26938</v>
      </c>
      <c r="L289" s="51" t="b">
        <f t="shared" si="24"/>
        <v>1</v>
      </c>
    </row>
    <row r="290" spans="1:12" x14ac:dyDescent="0.25">
      <c r="A290">
        <f>[1]ONI!A288</f>
        <v>1973</v>
      </c>
      <c r="B290" s="11" t="str">
        <f>[1]ONI!B288</f>
        <v>Nov</v>
      </c>
      <c r="C290" s="1">
        <f>[1]ONI!C288</f>
        <v>26969</v>
      </c>
      <c r="D290" s="37">
        <f>[1]ONI!D288</f>
        <v>-2.09</v>
      </c>
      <c r="E290" s="2">
        <f t="shared" si="27"/>
        <v>-1.9466666666666665</v>
      </c>
      <c r="F290" s="11" t="str">
        <f>[1]ONI!F288</f>
        <v>OND</v>
      </c>
      <c r="G290" t="str">
        <f>[1]ONI!G288</f>
        <v>Cool Phase/La Nina</v>
      </c>
      <c r="H290" s="38">
        <f t="shared" si="25"/>
        <v>378.95111111111106</v>
      </c>
      <c r="I290" s="38">
        <f t="shared" si="28"/>
        <v>0</v>
      </c>
      <c r="J290" s="38">
        <f t="shared" si="29"/>
        <v>378.95111111111106</v>
      </c>
      <c r="K290" s="1">
        <f t="shared" si="26"/>
        <v>26969</v>
      </c>
      <c r="L290" s="51" t="b">
        <f t="shared" si="24"/>
        <v>1</v>
      </c>
    </row>
    <row r="291" spans="1:12" x14ac:dyDescent="0.25">
      <c r="A291">
        <f>[1]ONI!A289</f>
        <v>1973</v>
      </c>
      <c r="B291" s="11" t="str">
        <f>[1]ONI!B289</f>
        <v>Dec</v>
      </c>
      <c r="C291" s="1">
        <f>[1]ONI!C289</f>
        <v>26999</v>
      </c>
      <c r="D291" s="37">
        <f>[1]ONI!D289</f>
        <v>-2.06</v>
      </c>
      <c r="E291" s="2">
        <f t="shared" si="27"/>
        <v>-2.0333333333333337</v>
      </c>
      <c r="F291" s="11" t="str">
        <f>[1]ONI!F289</f>
        <v>NDJ</v>
      </c>
      <c r="G291" t="str">
        <f>[1]ONI!G289</f>
        <v>Cool Phase/La Nina</v>
      </c>
      <c r="H291" s="38">
        <f t="shared" si="25"/>
        <v>413.44444444444451</v>
      </c>
      <c r="I291" s="38">
        <f t="shared" si="28"/>
        <v>0</v>
      </c>
      <c r="J291" s="38">
        <f t="shared" si="29"/>
        <v>413.44444444444451</v>
      </c>
      <c r="K291" s="1">
        <f t="shared" si="26"/>
        <v>26999</v>
      </c>
      <c r="L291" s="51" t="b">
        <f t="shared" si="24"/>
        <v>1</v>
      </c>
    </row>
    <row r="292" spans="1:12" x14ac:dyDescent="0.25">
      <c r="A292">
        <f>[1]ONI!A290</f>
        <v>1974</v>
      </c>
      <c r="B292" s="11" t="str">
        <f>[1]ONI!B290</f>
        <v>Jan</v>
      </c>
      <c r="C292" s="1">
        <f>[1]ONI!C290</f>
        <v>27030</v>
      </c>
      <c r="D292" s="37">
        <f>[1]ONI!D290</f>
        <v>-1.95</v>
      </c>
      <c r="E292" s="2">
        <f t="shared" si="27"/>
        <v>-1.8366666666666667</v>
      </c>
      <c r="F292" s="11" t="str">
        <f>[1]ONI!F290</f>
        <v>DJF</v>
      </c>
      <c r="G292" t="str">
        <f>[1]ONI!G290</f>
        <v>Cool Phase/La Nina</v>
      </c>
      <c r="H292" s="38">
        <f t="shared" si="25"/>
        <v>337.33444444444444</v>
      </c>
      <c r="I292" s="38">
        <f t="shared" si="28"/>
        <v>0</v>
      </c>
      <c r="J292" s="38">
        <f t="shared" si="29"/>
        <v>337.33444444444444</v>
      </c>
      <c r="K292" s="1">
        <f t="shared" si="26"/>
        <v>27030</v>
      </c>
      <c r="L292" s="51" t="b">
        <f t="shared" si="24"/>
        <v>1</v>
      </c>
    </row>
    <row r="293" spans="1:12" x14ac:dyDescent="0.25">
      <c r="A293">
        <f>[1]ONI!A291</f>
        <v>1974</v>
      </c>
      <c r="B293" s="11" t="str">
        <f>[1]ONI!B291</f>
        <v>Feb</v>
      </c>
      <c r="C293" s="1">
        <f>[1]ONI!C291</f>
        <v>27061</v>
      </c>
      <c r="D293" s="37">
        <f>[1]ONI!D291</f>
        <v>-1.5</v>
      </c>
      <c r="E293" s="2">
        <f t="shared" si="27"/>
        <v>-1.5533333333333335</v>
      </c>
      <c r="F293" s="11" t="str">
        <f>[1]ONI!F291</f>
        <v>JFM</v>
      </c>
      <c r="G293" t="str">
        <f>[1]ONI!G291</f>
        <v>Cool Phase/La Nina</v>
      </c>
      <c r="H293" s="38">
        <f t="shared" si="25"/>
        <v>241.28444444444449</v>
      </c>
      <c r="I293" s="38">
        <f t="shared" si="28"/>
        <v>0</v>
      </c>
      <c r="J293" s="38">
        <f t="shared" si="29"/>
        <v>241.28444444444449</v>
      </c>
      <c r="K293" s="1">
        <f t="shared" si="26"/>
        <v>27061</v>
      </c>
      <c r="L293" s="51" t="b">
        <f t="shared" si="24"/>
        <v>1</v>
      </c>
    </row>
    <row r="294" spans="1:12" x14ac:dyDescent="0.25">
      <c r="A294">
        <f>[1]ONI!A292</f>
        <v>1974</v>
      </c>
      <c r="B294" s="11" t="str">
        <f>[1]ONI!B292</f>
        <v>Mar</v>
      </c>
      <c r="C294" s="1">
        <f>[1]ONI!C292</f>
        <v>27089</v>
      </c>
      <c r="D294" s="37">
        <f>[1]ONI!D292</f>
        <v>-1.21</v>
      </c>
      <c r="E294" s="2">
        <f t="shared" si="27"/>
        <v>-1.2266666666666666</v>
      </c>
      <c r="F294" s="11" t="str">
        <f>[1]ONI!F292</f>
        <v>FMA</v>
      </c>
      <c r="G294" t="str">
        <f>[1]ONI!G292</f>
        <v>Cool Phase/La Nina</v>
      </c>
      <c r="H294" s="38">
        <f t="shared" si="25"/>
        <v>150.4711111111111</v>
      </c>
      <c r="I294" s="38">
        <f t="shared" si="28"/>
        <v>0</v>
      </c>
      <c r="J294" s="38">
        <f t="shared" si="29"/>
        <v>150.4711111111111</v>
      </c>
      <c r="K294" s="1">
        <f t="shared" si="26"/>
        <v>27089</v>
      </c>
      <c r="L294" s="51" t="b">
        <f t="shared" si="24"/>
        <v>1</v>
      </c>
    </row>
    <row r="295" spans="1:12" x14ac:dyDescent="0.25">
      <c r="A295">
        <f>[1]ONI!A293</f>
        <v>1974</v>
      </c>
      <c r="B295" s="11" t="str">
        <f>[1]ONI!B293</f>
        <v>Apr</v>
      </c>
      <c r="C295" s="1">
        <f>[1]ONI!C293</f>
        <v>27120</v>
      </c>
      <c r="D295" s="37">
        <f>[1]ONI!D293</f>
        <v>-0.97</v>
      </c>
      <c r="E295" s="2">
        <f t="shared" si="27"/>
        <v>-1.03</v>
      </c>
      <c r="F295" s="11" t="str">
        <f>[1]ONI!F293</f>
        <v>MAM</v>
      </c>
      <c r="G295" t="str">
        <f>[1]ONI!G293</f>
        <v>Cool Phase/La Nina</v>
      </c>
      <c r="H295" s="38">
        <f t="shared" si="25"/>
        <v>106.09000000000002</v>
      </c>
      <c r="I295" s="38">
        <f t="shared" si="28"/>
        <v>0</v>
      </c>
      <c r="J295" s="38">
        <f t="shared" si="29"/>
        <v>106.09000000000002</v>
      </c>
      <c r="K295" s="1">
        <f t="shared" si="26"/>
        <v>27120</v>
      </c>
      <c r="L295" s="51" t="b">
        <f t="shared" si="24"/>
        <v>1</v>
      </c>
    </row>
    <row r="296" spans="1:12" x14ac:dyDescent="0.25">
      <c r="A296">
        <f>[1]ONI!A294</f>
        <v>1974</v>
      </c>
      <c r="B296" s="11" t="str">
        <f>[1]ONI!B294</f>
        <v>May</v>
      </c>
      <c r="C296" s="1">
        <f>[1]ONI!C294</f>
        <v>27150</v>
      </c>
      <c r="D296" s="37">
        <f>[1]ONI!D294</f>
        <v>-0.91</v>
      </c>
      <c r="E296" s="2">
        <f t="shared" si="27"/>
        <v>-0.91</v>
      </c>
      <c r="F296" s="11" t="str">
        <f>[1]ONI!F294</f>
        <v>AMJ</v>
      </c>
      <c r="G296" t="str">
        <f>[1]ONI!G294</f>
        <v>Cool Phase/La Nina</v>
      </c>
      <c r="H296" s="38">
        <f t="shared" si="25"/>
        <v>82.809999999999988</v>
      </c>
      <c r="I296" s="38">
        <f t="shared" si="28"/>
        <v>0</v>
      </c>
      <c r="J296" s="38">
        <f t="shared" si="29"/>
        <v>82.809999999999988</v>
      </c>
      <c r="K296" s="1">
        <f t="shared" si="26"/>
        <v>27150</v>
      </c>
      <c r="L296" s="51" t="b">
        <f t="shared" si="24"/>
        <v>1</v>
      </c>
    </row>
    <row r="297" spans="1:12" x14ac:dyDescent="0.25">
      <c r="A297">
        <f>[1]ONI!A295</f>
        <v>1974</v>
      </c>
      <c r="B297" s="11" t="str">
        <f>[1]ONI!B295</f>
        <v>Jun</v>
      </c>
      <c r="C297" s="1">
        <f>[1]ONI!C295</f>
        <v>27181</v>
      </c>
      <c r="D297" s="37">
        <f>[1]ONI!D295</f>
        <v>-0.85</v>
      </c>
      <c r="E297" s="2">
        <f t="shared" si="27"/>
        <v>-0.77</v>
      </c>
      <c r="F297" s="11" t="str">
        <f>[1]ONI!F295</f>
        <v>MJJ</v>
      </c>
      <c r="G297" t="str">
        <f>[1]ONI!G295</f>
        <v>Cool Phase/La Nina</v>
      </c>
      <c r="H297" s="38">
        <f t="shared" si="25"/>
        <v>59.290000000000006</v>
      </c>
      <c r="I297" s="38">
        <f t="shared" si="28"/>
        <v>0</v>
      </c>
      <c r="J297" s="38">
        <f t="shared" si="29"/>
        <v>59.290000000000006</v>
      </c>
      <c r="K297" s="1">
        <f t="shared" si="26"/>
        <v>27181</v>
      </c>
      <c r="L297" s="51" t="b">
        <f t="shared" si="24"/>
        <v>1</v>
      </c>
    </row>
    <row r="298" spans="1:12" x14ac:dyDescent="0.25">
      <c r="A298">
        <f>[1]ONI!A296</f>
        <v>1974</v>
      </c>
      <c r="B298" s="11" t="str">
        <f>[1]ONI!B296</f>
        <v>Jul</v>
      </c>
      <c r="C298" s="1">
        <f>[1]ONI!C296</f>
        <v>27211</v>
      </c>
      <c r="D298" s="37">
        <f>[1]ONI!D296</f>
        <v>-0.55000000000000004</v>
      </c>
      <c r="E298" s="2">
        <f t="shared" si="27"/>
        <v>-0.53666666666666663</v>
      </c>
      <c r="F298" s="11" t="str">
        <f>[1]ONI!F296</f>
        <v>JJA</v>
      </c>
      <c r="G298" t="str">
        <f>[1]ONI!G296</f>
        <v>Cool Phase/La Nina</v>
      </c>
      <c r="H298" s="38">
        <f t="shared" si="25"/>
        <v>28.801111111111105</v>
      </c>
      <c r="I298" s="38">
        <f t="shared" si="28"/>
        <v>0</v>
      </c>
      <c r="J298" s="38">
        <f t="shared" si="29"/>
        <v>28.801111111111105</v>
      </c>
      <c r="K298" s="1">
        <f t="shared" si="26"/>
        <v>27211</v>
      </c>
      <c r="L298" s="51" t="b">
        <f t="shared" si="24"/>
        <v>1</v>
      </c>
    </row>
    <row r="299" spans="1:12" x14ac:dyDescent="0.25">
      <c r="A299">
        <f>[1]ONI!A297</f>
        <v>1974</v>
      </c>
      <c r="B299" s="11" t="str">
        <f>[1]ONI!B297</f>
        <v>Aug</v>
      </c>
      <c r="C299" s="1">
        <f>[1]ONI!C297</f>
        <v>27242</v>
      </c>
      <c r="D299" s="37">
        <f>[1]ONI!D297</f>
        <v>-0.21</v>
      </c>
      <c r="E299" s="2">
        <f t="shared" si="27"/>
        <v>-0.36999999999999994</v>
      </c>
      <c r="F299" s="11" t="str">
        <f>[1]ONI!F297</f>
        <v>JAS</v>
      </c>
      <c r="G299" t="str">
        <f>[1]ONI!G297</f>
        <v>Neutral Phase</v>
      </c>
      <c r="H299" s="38">
        <f t="shared" si="25"/>
        <v>13.689999999999994</v>
      </c>
      <c r="I299" s="38">
        <f t="shared" si="28"/>
        <v>0</v>
      </c>
      <c r="J299" s="38">
        <f t="shared" si="29"/>
        <v>13.689999999999994</v>
      </c>
      <c r="K299" s="1">
        <f t="shared" si="26"/>
        <v>27242</v>
      </c>
      <c r="L299" s="51" t="b">
        <f t="shared" si="24"/>
        <v>1</v>
      </c>
    </row>
    <row r="300" spans="1:12" x14ac:dyDescent="0.25">
      <c r="A300">
        <f>[1]ONI!A298</f>
        <v>1974</v>
      </c>
      <c r="B300" s="11" t="str">
        <f>[1]ONI!B298</f>
        <v>Sep</v>
      </c>
      <c r="C300" s="1">
        <f>[1]ONI!C298</f>
        <v>27273</v>
      </c>
      <c r="D300" s="37">
        <f>[1]ONI!D298</f>
        <v>-0.35</v>
      </c>
      <c r="E300" s="2">
        <f t="shared" si="27"/>
        <v>-0.40666666666666668</v>
      </c>
      <c r="F300" s="11" t="str">
        <f>[1]ONI!F298</f>
        <v>ASO</v>
      </c>
      <c r="G300" t="str">
        <f>[1]ONI!G298</f>
        <v>Neutral Phase</v>
      </c>
      <c r="H300" s="38">
        <f t="shared" si="25"/>
        <v>16.537777777777777</v>
      </c>
      <c r="I300" s="38">
        <f t="shared" si="28"/>
        <v>0</v>
      </c>
      <c r="J300" s="38">
        <f t="shared" si="29"/>
        <v>16.537777777777777</v>
      </c>
      <c r="K300" s="1">
        <f t="shared" si="26"/>
        <v>27273</v>
      </c>
      <c r="L300" s="51" t="b">
        <f t="shared" si="24"/>
        <v>1</v>
      </c>
    </row>
    <row r="301" spans="1:12" x14ac:dyDescent="0.25">
      <c r="A301">
        <f>[1]ONI!A299</f>
        <v>1974</v>
      </c>
      <c r="B301" s="11" t="str">
        <f>[1]ONI!B299</f>
        <v>Oct</v>
      </c>
      <c r="C301" s="1">
        <f>[1]ONI!C299</f>
        <v>27303</v>
      </c>
      <c r="D301" s="37">
        <f>[1]ONI!D299</f>
        <v>-0.66</v>
      </c>
      <c r="E301" s="2">
        <f t="shared" si="27"/>
        <v>-0.61</v>
      </c>
      <c r="F301" s="11" t="str">
        <f>[1]ONI!F299</f>
        <v>SON</v>
      </c>
      <c r="G301" t="str">
        <f>[1]ONI!G299</f>
        <v>Cool Phase/La Nina</v>
      </c>
      <c r="H301" s="38">
        <f t="shared" si="25"/>
        <v>37.209999999999994</v>
      </c>
      <c r="I301" s="38">
        <f t="shared" si="28"/>
        <v>0</v>
      </c>
      <c r="J301" s="38">
        <f t="shared" si="29"/>
        <v>37.209999999999994</v>
      </c>
      <c r="K301" s="1">
        <f t="shared" si="26"/>
        <v>27303</v>
      </c>
      <c r="L301" s="51" t="b">
        <f t="shared" si="24"/>
        <v>1</v>
      </c>
    </row>
    <row r="302" spans="1:12" x14ac:dyDescent="0.25">
      <c r="A302">
        <f>[1]ONI!A300</f>
        <v>1974</v>
      </c>
      <c r="B302" s="11" t="str">
        <f>[1]ONI!B300</f>
        <v>Nov</v>
      </c>
      <c r="C302" s="1">
        <f>[1]ONI!C300</f>
        <v>27334</v>
      </c>
      <c r="D302" s="37">
        <f>[1]ONI!D300</f>
        <v>-0.82</v>
      </c>
      <c r="E302" s="2">
        <f t="shared" si="27"/>
        <v>-0.7533333333333333</v>
      </c>
      <c r="F302" s="11" t="str">
        <f>[1]ONI!F300</f>
        <v>OND</v>
      </c>
      <c r="G302" t="str">
        <f>[1]ONI!G300</f>
        <v>Cool Phase/La Nina</v>
      </c>
      <c r="H302" s="38">
        <f t="shared" si="25"/>
        <v>56.751111111111108</v>
      </c>
      <c r="I302" s="38">
        <f t="shared" si="28"/>
        <v>0</v>
      </c>
      <c r="J302" s="38">
        <f t="shared" si="29"/>
        <v>56.751111111111108</v>
      </c>
      <c r="K302" s="1">
        <f t="shared" si="26"/>
        <v>27334</v>
      </c>
      <c r="L302" s="51" t="b">
        <f t="shared" si="24"/>
        <v>1</v>
      </c>
    </row>
    <row r="303" spans="1:12" x14ac:dyDescent="0.25">
      <c r="A303">
        <f>[1]ONI!A301</f>
        <v>1974</v>
      </c>
      <c r="B303" s="11" t="str">
        <f>[1]ONI!B301</f>
        <v>Dec</v>
      </c>
      <c r="C303" s="1">
        <f>[1]ONI!C301</f>
        <v>27364</v>
      </c>
      <c r="D303" s="37">
        <f>[1]ONI!D301</f>
        <v>-0.78</v>
      </c>
      <c r="E303" s="2">
        <f t="shared" si="27"/>
        <v>-0.64</v>
      </c>
      <c r="F303" s="11" t="str">
        <f>[1]ONI!F301</f>
        <v>NDJ</v>
      </c>
      <c r="G303" t="str">
        <f>[1]ONI!G301</f>
        <v>Cool Phase/La Nina</v>
      </c>
      <c r="H303" s="38">
        <f t="shared" si="25"/>
        <v>40.960000000000008</v>
      </c>
      <c r="I303" s="38">
        <f t="shared" si="28"/>
        <v>0</v>
      </c>
      <c r="J303" s="38">
        <f t="shared" si="29"/>
        <v>40.960000000000008</v>
      </c>
      <c r="K303" s="1">
        <f t="shared" si="26"/>
        <v>27364</v>
      </c>
      <c r="L303" s="51" t="b">
        <f t="shared" si="24"/>
        <v>1</v>
      </c>
    </row>
    <row r="304" spans="1:12" x14ac:dyDescent="0.25">
      <c r="A304">
        <f>[1]ONI!A302</f>
        <v>1975</v>
      </c>
      <c r="B304" s="11" t="str">
        <f>[1]ONI!B302</f>
        <v>Jan</v>
      </c>
      <c r="C304" s="1">
        <f>[1]ONI!C302</f>
        <v>27395</v>
      </c>
      <c r="D304" s="37">
        <f>[1]ONI!D302</f>
        <v>-0.32</v>
      </c>
      <c r="E304" s="2">
        <f t="shared" si="27"/>
        <v>-0.54333333333333333</v>
      </c>
      <c r="F304" s="11" t="str">
        <f>[1]ONI!F302</f>
        <v>DJF</v>
      </c>
      <c r="G304" t="str">
        <f>[1]ONI!G302</f>
        <v>Cool Phase/La Nina</v>
      </c>
      <c r="H304" s="38">
        <f t="shared" si="25"/>
        <v>29.521111111111114</v>
      </c>
      <c r="I304" s="38">
        <f t="shared" si="28"/>
        <v>0</v>
      </c>
      <c r="J304" s="38">
        <f t="shared" si="29"/>
        <v>29.521111111111114</v>
      </c>
      <c r="K304" s="1">
        <f t="shared" si="26"/>
        <v>27395</v>
      </c>
      <c r="L304" s="51" t="b">
        <f t="shared" si="24"/>
        <v>1</v>
      </c>
    </row>
    <row r="305" spans="1:12" x14ac:dyDescent="0.25">
      <c r="A305">
        <f>[1]ONI!A303</f>
        <v>1975</v>
      </c>
      <c r="B305" s="11" t="str">
        <f>[1]ONI!B303</f>
        <v>Feb</v>
      </c>
      <c r="C305" s="1">
        <f>[1]ONI!C303</f>
        <v>27426</v>
      </c>
      <c r="D305" s="37">
        <f>[1]ONI!D303</f>
        <v>-0.53</v>
      </c>
      <c r="E305" s="2">
        <f t="shared" si="27"/>
        <v>-0.56999999999999995</v>
      </c>
      <c r="F305" s="11" t="str">
        <f>[1]ONI!F303</f>
        <v>JFM</v>
      </c>
      <c r="G305" t="str">
        <f>[1]ONI!G303</f>
        <v>Cool Phase/La Nina</v>
      </c>
      <c r="H305" s="38">
        <f t="shared" si="25"/>
        <v>32.489999999999995</v>
      </c>
      <c r="I305" s="38">
        <f t="shared" si="28"/>
        <v>0</v>
      </c>
      <c r="J305" s="38">
        <f t="shared" si="29"/>
        <v>32.489999999999995</v>
      </c>
      <c r="K305" s="1">
        <f t="shared" si="26"/>
        <v>27426</v>
      </c>
      <c r="L305" s="51" t="b">
        <f t="shared" si="24"/>
        <v>1</v>
      </c>
    </row>
    <row r="306" spans="1:12" x14ac:dyDescent="0.25">
      <c r="A306">
        <f>[1]ONI!A304</f>
        <v>1975</v>
      </c>
      <c r="B306" s="11" t="str">
        <f>[1]ONI!B304</f>
        <v>Mar</v>
      </c>
      <c r="C306" s="1">
        <f>[1]ONI!C304</f>
        <v>27454</v>
      </c>
      <c r="D306" s="37">
        <f>[1]ONI!D304</f>
        <v>-0.86</v>
      </c>
      <c r="E306" s="2">
        <f t="shared" si="27"/>
        <v>-0.65666666666666673</v>
      </c>
      <c r="F306" s="11" t="str">
        <f>[1]ONI!F304</f>
        <v>FMA</v>
      </c>
      <c r="G306" t="str">
        <f>[1]ONI!G304</f>
        <v>Cool Phase/La Nina</v>
      </c>
      <c r="H306" s="38">
        <f t="shared" si="25"/>
        <v>43.121111111111119</v>
      </c>
      <c r="I306" s="38">
        <f t="shared" si="28"/>
        <v>0</v>
      </c>
      <c r="J306" s="38">
        <f t="shared" si="29"/>
        <v>43.121111111111119</v>
      </c>
      <c r="K306" s="1">
        <f t="shared" si="26"/>
        <v>27454</v>
      </c>
      <c r="L306" s="51" t="b">
        <f t="shared" si="24"/>
        <v>1</v>
      </c>
    </row>
    <row r="307" spans="1:12" x14ac:dyDescent="0.25">
      <c r="A307">
        <f>[1]ONI!A305</f>
        <v>1975</v>
      </c>
      <c r="B307" s="11" t="str">
        <f>[1]ONI!B305</f>
        <v>Apr</v>
      </c>
      <c r="C307" s="1">
        <f>[1]ONI!C305</f>
        <v>27485</v>
      </c>
      <c r="D307" s="37">
        <f>[1]ONI!D305</f>
        <v>-0.57999999999999996</v>
      </c>
      <c r="E307" s="2">
        <f t="shared" si="27"/>
        <v>-0.73333333333333339</v>
      </c>
      <c r="F307" s="11" t="str">
        <f>[1]ONI!F305</f>
        <v>MAM</v>
      </c>
      <c r="G307" t="str">
        <f>[1]ONI!G305</f>
        <v>Cool Phase/La Nina</v>
      </c>
      <c r="H307" s="38">
        <f t="shared" si="25"/>
        <v>53.777777777777786</v>
      </c>
      <c r="I307" s="38">
        <f t="shared" si="28"/>
        <v>0</v>
      </c>
      <c r="J307" s="38">
        <f t="shared" si="29"/>
        <v>53.777777777777786</v>
      </c>
      <c r="K307" s="1">
        <f t="shared" si="26"/>
        <v>27485</v>
      </c>
      <c r="L307" s="51" t="b">
        <f t="shared" si="24"/>
        <v>1</v>
      </c>
    </row>
    <row r="308" spans="1:12" x14ac:dyDescent="0.25">
      <c r="A308">
        <f>[1]ONI!A306</f>
        <v>1975</v>
      </c>
      <c r="B308" s="11" t="str">
        <f>[1]ONI!B306</f>
        <v>May</v>
      </c>
      <c r="C308" s="1">
        <f>[1]ONI!C306</f>
        <v>27515</v>
      </c>
      <c r="D308" s="37">
        <f>[1]ONI!D306</f>
        <v>-0.76</v>
      </c>
      <c r="E308" s="2">
        <f t="shared" si="27"/>
        <v>-0.83</v>
      </c>
      <c r="F308" s="11" t="str">
        <f>[1]ONI!F306</f>
        <v>AMJ</v>
      </c>
      <c r="G308" t="str">
        <f>[1]ONI!G306</f>
        <v>Cool Phase/La Nina</v>
      </c>
      <c r="H308" s="38">
        <f t="shared" si="25"/>
        <v>68.889999999999986</v>
      </c>
      <c r="I308" s="38">
        <f t="shared" si="28"/>
        <v>0</v>
      </c>
      <c r="J308" s="38">
        <f t="shared" si="29"/>
        <v>68.889999999999986</v>
      </c>
      <c r="K308" s="1">
        <f t="shared" si="26"/>
        <v>27515</v>
      </c>
      <c r="L308" s="51" t="b">
        <f t="shared" si="24"/>
        <v>1</v>
      </c>
    </row>
    <row r="309" spans="1:12" x14ac:dyDescent="0.25">
      <c r="A309">
        <f>[1]ONI!A307</f>
        <v>1975</v>
      </c>
      <c r="B309" s="11" t="str">
        <f>[1]ONI!B307</f>
        <v>Jun</v>
      </c>
      <c r="C309" s="1">
        <f>[1]ONI!C307</f>
        <v>27546</v>
      </c>
      <c r="D309" s="37">
        <f>[1]ONI!D307</f>
        <v>-1.1499999999999999</v>
      </c>
      <c r="E309" s="2">
        <f t="shared" si="27"/>
        <v>-0.98333333333333339</v>
      </c>
      <c r="F309" s="11" t="str">
        <f>[1]ONI!F307</f>
        <v>MJJ</v>
      </c>
      <c r="G309" t="str">
        <f>[1]ONI!G307</f>
        <v>Cool Phase/La Nina</v>
      </c>
      <c r="H309" s="38">
        <f t="shared" si="25"/>
        <v>96.694444444444457</v>
      </c>
      <c r="I309" s="38">
        <f t="shared" si="28"/>
        <v>0</v>
      </c>
      <c r="J309" s="38">
        <f t="shared" si="29"/>
        <v>96.694444444444457</v>
      </c>
      <c r="K309" s="1">
        <f t="shared" si="26"/>
        <v>27546</v>
      </c>
      <c r="L309" s="51" t="b">
        <f t="shared" si="24"/>
        <v>1</v>
      </c>
    </row>
    <row r="310" spans="1:12" x14ac:dyDescent="0.25">
      <c r="A310">
        <f>[1]ONI!A308</f>
        <v>1975</v>
      </c>
      <c r="B310" s="11" t="str">
        <f>[1]ONI!B308</f>
        <v>Jul</v>
      </c>
      <c r="C310" s="1">
        <f>[1]ONI!C308</f>
        <v>27576</v>
      </c>
      <c r="D310" s="37">
        <f>[1]ONI!D308</f>
        <v>-1.04</v>
      </c>
      <c r="E310" s="2">
        <f t="shared" si="27"/>
        <v>-1.1299999999999999</v>
      </c>
      <c r="F310" s="11" t="str">
        <f>[1]ONI!F308</f>
        <v>JJA</v>
      </c>
      <c r="G310" t="str">
        <f>[1]ONI!G308</f>
        <v>Cool Phase/La Nina</v>
      </c>
      <c r="H310" s="38">
        <f t="shared" si="25"/>
        <v>127.68999999999997</v>
      </c>
      <c r="I310" s="38">
        <f t="shared" si="28"/>
        <v>0</v>
      </c>
      <c r="J310" s="38">
        <f t="shared" si="29"/>
        <v>127.68999999999997</v>
      </c>
      <c r="K310" s="1">
        <f t="shared" si="26"/>
        <v>27576</v>
      </c>
      <c r="L310" s="51" t="b">
        <f t="shared" si="24"/>
        <v>1</v>
      </c>
    </row>
    <row r="311" spans="1:12" x14ac:dyDescent="0.25">
      <c r="A311">
        <f>[1]ONI!A309</f>
        <v>1975</v>
      </c>
      <c r="B311" s="11" t="str">
        <f>[1]ONI!B309</f>
        <v>Aug</v>
      </c>
      <c r="C311" s="1">
        <f>[1]ONI!C309</f>
        <v>27607</v>
      </c>
      <c r="D311" s="37">
        <f>[1]ONI!D309</f>
        <v>-1.2</v>
      </c>
      <c r="E311" s="2">
        <f t="shared" si="27"/>
        <v>-1.2033333333333334</v>
      </c>
      <c r="F311" s="11" t="str">
        <f>[1]ONI!F309</f>
        <v>JAS</v>
      </c>
      <c r="G311" t="str">
        <f>[1]ONI!G309</f>
        <v>Cool Phase/La Nina</v>
      </c>
      <c r="H311" s="38">
        <f t="shared" si="25"/>
        <v>144.80111111111111</v>
      </c>
      <c r="I311" s="38">
        <f t="shared" si="28"/>
        <v>0</v>
      </c>
      <c r="J311" s="38">
        <f t="shared" si="29"/>
        <v>144.80111111111111</v>
      </c>
      <c r="K311" s="1">
        <f t="shared" si="26"/>
        <v>27607</v>
      </c>
      <c r="L311" s="51" t="b">
        <f t="shared" si="24"/>
        <v>1</v>
      </c>
    </row>
    <row r="312" spans="1:12" x14ac:dyDescent="0.25">
      <c r="A312">
        <f>[1]ONI!A310</f>
        <v>1975</v>
      </c>
      <c r="B312" s="11" t="str">
        <f>[1]ONI!B310</f>
        <v>Sep</v>
      </c>
      <c r="C312" s="1">
        <f>[1]ONI!C310</f>
        <v>27638</v>
      </c>
      <c r="D312" s="37">
        <f>[1]ONI!D310</f>
        <v>-1.37</v>
      </c>
      <c r="E312" s="2">
        <f t="shared" si="27"/>
        <v>-1.37</v>
      </c>
      <c r="F312" s="11" t="str">
        <f>[1]ONI!F310</f>
        <v>ASO</v>
      </c>
      <c r="G312" t="str">
        <f>[1]ONI!G310</f>
        <v>Cool Phase/La Nina</v>
      </c>
      <c r="H312" s="38">
        <f t="shared" si="25"/>
        <v>187.69000000000003</v>
      </c>
      <c r="I312" s="38">
        <f t="shared" si="28"/>
        <v>0</v>
      </c>
      <c r="J312" s="38">
        <f t="shared" si="29"/>
        <v>187.69000000000003</v>
      </c>
      <c r="K312" s="1">
        <f t="shared" si="26"/>
        <v>27638</v>
      </c>
      <c r="L312" s="51" t="b">
        <f t="shared" si="24"/>
        <v>1</v>
      </c>
    </row>
    <row r="313" spans="1:12" x14ac:dyDescent="0.25">
      <c r="A313">
        <f>[1]ONI!A311</f>
        <v>1975</v>
      </c>
      <c r="B313" s="11" t="str">
        <f>[1]ONI!B311</f>
        <v>Oct</v>
      </c>
      <c r="C313" s="1">
        <f>[1]ONI!C311</f>
        <v>27668</v>
      </c>
      <c r="D313" s="37">
        <f>[1]ONI!D311</f>
        <v>-1.54</v>
      </c>
      <c r="E313" s="2">
        <f t="shared" si="27"/>
        <v>-1.43</v>
      </c>
      <c r="F313" s="11" t="str">
        <f>[1]ONI!F311</f>
        <v>SON</v>
      </c>
      <c r="G313" t="str">
        <f>[1]ONI!G311</f>
        <v>Cool Phase/La Nina</v>
      </c>
      <c r="H313" s="38">
        <f t="shared" si="25"/>
        <v>204.48999999999998</v>
      </c>
      <c r="I313" s="38">
        <f t="shared" si="28"/>
        <v>0</v>
      </c>
      <c r="J313" s="38">
        <f t="shared" si="29"/>
        <v>204.48999999999998</v>
      </c>
      <c r="K313" s="1">
        <f t="shared" si="26"/>
        <v>27668</v>
      </c>
      <c r="L313" s="51" t="b">
        <f t="shared" si="24"/>
        <v>1</v>
      </c>
    </row>
    <row r="314" spans="1:12" x14ac:dyDescent="0.25">
      <c r="A314">
        <f>[1]ONI!A312</f>
        <v>1975</v>
      </c>
      <c r="B314" s="11" t="str">
        <f>[1]ONI!B312</f>
        <v>Nov</v>
      </c>
      <c r="C314" s="1">
        <f>[1]ONI!C312</f>
        <v>27699</v>
      </c>
      <c r="D314" s="37">
        <f>[1]ONI!D312</f>
        <v>-1.38</v>
      </c>
      <c r="E314" s="2">
        <f t="shared" si="27"/>
        <v>-1.55</v>
      </c>
      <c r="F314" s="11" t="str">
        <f>[1]ONI!F312</f>
        <v>OND</v>
      </c>
      <c r="G314" t="str">
        <f>[1]ONI!G312</f>
        <v>Cool Phase/La Nina</v>
      </c>
      <c r="H314" s="38">
        <f t="shared" si="25"/>
        <v>240.25</v>
      </c>
      <c r="I314" s="38">
        <f t="shared" si="28"/>
        <v>0</v>
      </c>
      <c r="J314" s="38">
        <f t="shared" si="29"/>
        <v>240.25</v>
      </c>
      <c r="K314" s="1">
        <f t="shared" si="26"/>
        <v>27699</v>
      </c>
      <c r="L314" s="51" t="b">
        <f t="shared" si="24"/>
        <v>1</v>
      </c>
    </row>
    <row r="315" spans="1:12" x14ac:dyDescent="0.25">
      <c r="A315">
        <f>[1]ONI!A313</f>
        <v>1975</v>
      </c>
      <c r="B315" s="11" t="str">
        <f>[1]ONI!B313</f>
        <v>Dec</v>
      </c>
      <c r="C315" s="1">
        <f>[1]ONI!C313</f>
        <v>27729</v>
      </c>
      <c r="D315" s="37">
        <f>[1]ONI!D313</f>
        <v>-1.73</v>
      </c>
      <c r="E315" s="2">
        <f t="shared" si="27"/>
        <v>-1.6500000000000001</v>
      </c>
      <c r="F315" s="11" t="str">
        <f>[1]ONI!F313</f>
        <v>NDJ</v>
      </c>
      <c r="G315" t="str">
        <f>[1]ONI!G313</f>
        <v>Cool Phase/La Nina</v>
      </c>
      <c r="H315" s="38">
        <f t="shared" si="25"/>
        <v>272.25</v>
      </c>
      <c r="I315" s="38">
        <f t="shared" si="28"/>
        <v>0</v>
      </c>
      <c r="J315" s="38">
        <f t="shared" si="29"/>
        <v>272.25</v>
      </c>
      <c r="K315" s="1">
        <f t="shared" si="26"/>
        <v>27729</v>
      </c>
      <c r="L315" s="51" t="b">
        <f t="shared" si="24"/>
        <v>1</v>
      </c>
    </row>
    <row r="316" spans="1:12" x14ac:dyDescent="0.25">
      <c r="A316">
        <f>[1]ONI!A314</f>
        <v>1976</v>
      </c>
      <c r="B316" s="11" t="str">
        <f>[1]ONI!B314</f>
        <v>Jan</v>
      </c>
      <c r="C316" s="1">
        <f>[1]ONI!C314</f>
        <v>27760</v>
      </c>
      <c r="D316" s="37">
        <f>[1]ONI!D314</f>
        <v>-1.84</v>
      </c>
      <c r="E316" s="2">
        <f t="shared" si="27"/>
        <v>-1.5533333333333335</v>
      </c>
      <c r="F316" s="11" t="str">
        <f>[1]ONI!F314</f>
        <v>DJF</v>
      </c>
      <c r="G316" t="str">
        <f>[1]ONI!G314</f>
        <v>Cool Phase/La Nina</v>
      </c>
      <c r="H316" s="38">
        <f t="shared" si="25"/>
        <v>241.28444444444449</v>
      </c>
      <c r="I316" s="38">
        <f t="shared" si="28"/>
        <v>0</v>
      </c>
      <c r="J316" s="38">
        <f t="shared" si="29"/>
        <v>241.28444444444449</v>
      </c>
      <c r="K316" s="1">
        <f t="shared" si="26"/>
        <v>27760</v>
      </c>
      <c r="L316" s="51" t="b">
        <f t="shared" si="24"/>
        <v>1</v>
      </c>
    </row>
    <row r="317" spans="1:12" x14ac:dyDescent="0.25">
      <c r="A317">
        <f>[1]ONI!A315</f>
        <v>1976</v>
      </c>
      <c r="B317" s="11" t="str">
        <f>[1]ONI!B315</f>
        <v>Feb</v>
      </c>
      <c r="C317" s="1">
        <f>[1]ONI!C315</f>
        <v>27791</v>
      </c>
      <c r="D317" s="37">
        <f>[1]ONI!D315</f>
        <v>-1.0900000000000001</v>
      </c>
      <c r="E317" s="2">
        <f t="shared" si="27"/>
        <v>-1.1700000000000002</v>
      </c>
      <c r="F317" s="11" t="str">
        <f>[1]ONI!F315</f>
        <v>JFM</v>
      </c>
      <c r="G317" t="str">
        <f>[1]ONI!G315</f>
        <v>Cool Phase/La Nina</v>
      </c>
      <c r="H317" s="38">
        <f t="shared" si="25"/>
        <v>136.89000000000001</v>
      </c>
      <c r="I317" s="38">
        <f t="shared" si="28"/>
        <v>0</v>
      </c>
      <c r="J317" s="38">
        <f t="shared" si="29"/>
        <v>136.89000000000001</v>
      </c>
      <c r="K317" s="1">
        <f t="shared" si="26"/>
        <v>27791</v>
      </c>
      <c r="L317" s="51" t="b">
        <f t="shared" si="24"/>
        <v>1</v>
      </c>
    </row>
    <row r="318" spans="1:12" x14ac:dyDescent="0.25">
      <c r="A318">
        <f>[1]ONI!A316</f>
        <v>1976</v>
      </c>
      <c r="B318" s="11" t="str">
        <f>[1]ONI!B316</f>
        <v>Mar</v>
      </c>
      <c r="C318" s="1">
        <f>[1]ONI!C316</f>
        <v>27820</v>
      </c>
      <c r="D318" s="37">
        <f>[1]ONI!D316</f>
        <v>-0.57999999999999996</v>
      </c>
      <c r="E318" s="2">
        <f t="shared" si="27"/>
        <v>-0.73333333333333339</v>
      </c>
      <c r="F318" s="11" t="str">
        <f>[1]ONI!F316</f>
        <v>FMA</v>
      </c>
      <c r="G318" t="str">
        <f>[1]ONI!G316</f>
        <v>Cool Phase/La Nina</v>
      </c>
      <c r="H318" s="38">
        <f t="shared" si="25"/>
        <v>53.777777777777786</v>
      </c>
      <c r="I318" s="38">
        <f t="shared" si="28"/>
        <v>0</v>
      </c>
      <c r="J318" s="38">
        <f t="shared" si="29"/>
        <v>53.777777777777786</v>
      </c>
      <c r="K318" s="1">
        <f t="shared" si="26"/>
        <v>27820</v>
      </c>
      <c r="L318" s="51" t="b">
        <f t="shared" si="24"/>
        <v>1</v>
      </c>
    </row>
    <row r="319" spans="1:12" x14ac:dyDescent="0.25">
      <c r="A319">
        <f>[1]ONI!A317</f>
        <v>1976</v>
      </c>
      <c r="B319" s="11" t="str">
        <f>[1]ONI!B317</f>
        <v>Apr</v>
      </c>
      <c r="C319" s="1">
        <f>[1]ONI!C317</f>
        <v>27851</v>
      </c>
      <c r="D319" s="37">
        <f>[1]ONI!D317</f>
        <v>-0.53</v>
      </c>
      <c r="E319" s="2">
        <f t="shared" si="27"/>
        <v>-0.47333333333333333</v>
      </c>
      <c r="F319" s="11" t="str">
        <f>[1]ONI!F317</f>
        <v>MAM</v>
      </c>
      <c r="G319" t="str">
        <f>[1]ONI!G317</f>
        <v>Neutral Phase</v>
      </c>
      <c r="H319" s="38">
        <f t="shared" si="25"/>
        <v>22.404444444444444</v>
      </c>
      <c r="I319" s="38">
        <f t="shared" si="28"/>
        <v>0</v>
      </c>
      <c r="J319" s="38">
        <f t="shared" si="29"/>
        <v>22.404444444444444</v>
      </c>
      <c r="K319" s="1">
        <f t="shared" si="26"/>
        <v>27851</v>
      </c>
      <c r="L319" s="51" t="b">
        <f t="shared" si="24"/>
        <v>1</v>
      </c>
    </row>
    <row r="320" spans="1:12" x14ac:dyDescent="0.25">
      <c r="A320">
        <f>[1]ONI!A318</f>
        <v>1976</v>
      </c>
      <c r="B320" s="11" t="str">
        <f>[1]ONI!B318</f>
        <v>May</v>
      </c>
      <c r="C320" s="1">
        <f>[1]ONI!C318</f>
        <v>27881</v>
      </c>
      <c r="D320" s="37">
        <f>[1]ONI!D318</f>
        <v>-0.31</v>
      </c>
      <c r="E320" s="2">
        <f t="shared" si="27"/>
        <v>-0.28000000000000003</v>
      </c>
      <c r="F320" s="11" t="str">
        <f>[1]ONI!F318</f>
        <v>AMJ</v>
      </c>
      <c r="G320" t="str">
        <f>[1]ONI!G318</f>
        <v>Neutral Phase</v>
      </c>
      <c r="H320" s="38">
        <f t="shared" si="25"/>
        <v>7.8400000000000016</v>
      </c>
      <c r="I320" s="38">
        <f t="shared" si="28"/>
        <v>0</v>
      </c>
      <c r="J320" s="38">
        <f t="shared" si="29"/>
        <v>7.8400000000000016</v>
      </c>
      <c r="K320" s="1">
        <f t="shared" si="26"/>
        <v>27881</v>
      </c>
      <c r="L320" s="51" t="b">
        <f t="shared" si="24"/>
        <v>1</v>
      </c>
    </row>
    <row r="321" spans="1:12" x14ac:dyDescent="0.25">
      <c r="A321">
        <f>[1]ONI!A319</f>
        <v>1976</v>
      </c>
      <c r="B321" s="11" t="str">
        <f>[1]ONI!B319</f>
        <v>Jun</v>
      </c>
      <c r="C321" s="1">
        <f>[1]ONI!C319</f>
        <v>27912</v>
      </c>
      <c r="D321" s="37">
        <f>[1]ONI!D319</f>
        <v>0</v>
      </c>
      <c r="E321" s="2">
        <f t="shared" si="27"/>
        <v>-4.6666666666666662E-2</v>
      </c>
      <c r="F321" s="11" t="str">
        <f>[1]ONI!F319</f>
        <v>MJJ</v>
      </c>
      <c r="G321" t="str">
        <f>[1]ONI!G319</f>
        <v>Neutral Phase</v>
      </c>
      <c r="H321" s="38">
        <f t="shared" si="25"/>
        <v>0.21777777777777774</v>
      </c>
      <c r="I321" s="38">
        <f t="shared" si="28"/>
        <v>0</v>
      </c>
      <c r="J321" s="38">
        <f t="shared" si="29"/>
        <v>0.21777777777777774</v>
      </c>
      <c r="K321" s="1">
        <f t="shared" si="26"/>
        <v>27912</v>
      </c>
      <c r="L321" s="51" t="b">
        <f t="shared" si="24"/>
        <v>1</v>
      </c>
    </row>
    <row r="322" spans="1:12" x14ac:dyDescent="0.25">
      <c r="A322">
        <f>[1]ONI!A320</f>
        <v>1976</v>
      </c>
      <c r="B322" s="11" t="str">
        <f>[1]ONI!B320</f>
        <v>Jul</v>
      </c>
      <c r="C322" s="1">
        <f>[1]ONI!C320</f>
        <v>27942</v>
      </c>
      <c r="D322" s="37">
        <f>[1]ONI!D320</f>
        <v>0.17</v>
      </c>
      <c r="E322" s="2">
        <f t="shared" si="27"/>
        <v>0.18333333333333335</v>
      </c>
      <c r="F322" s="11" t="str">
        <f>[1]ONI!F320</f>
        <v>JJA</v>
      </c>
      <c r="G322" t="str">
        <f>[1]ONI!G320</f>
        <v>Neutral Phase</v>
      </c>
      <c r="H322" s="38">
        <f t="shared" si="25"/>
        <v>3.3611111111111116</v>
      </c>
      <c r="I322" s="38">
        <f t="shared" si="28"/>
        <v>3.3611111111111116</v>
      </c>
      <c r="J322" s="38">
        <f t="shared" si="29"/>
        <v>0</v>
      </c>
      <c r="K322" s="1">
        <f t="shared" si="26"/>
        <v>27942</v>
      </c>
      <c r="L322" s="51" t="b">
        <f t="shared" si="24"/>
        <v>1</v>
      </c>
    </row>
    <row r="323" spans="1:12" x14ac:dyDescent="0.25">
      <c r="A323">
        <f>[1]ONI!A321</f>
        <v>1976</v>
      </c>
      <c r="B323" s="11" t="str">
        <f>[1]ONI!B321</f>
        <v>Aug</v>
      </c>
      <c r="C323" s="1">
        <f>[1]ONI!C321</f>
        <v>27973</v>
      </c>
      <c r="D323" s="37">
        <f>[1]ONI!D321</f>
        <v>0.38</v>
      </c>
      <c r="E323" s="2">
        <f t="shared" si="27"/>
        <v>0.35000000000000003</v>
      </c>
      <c r="F323" s="11" t="str">
        <f>[1]ONI!F321</f>
        <v>JAS</v>
      </c>
      <c r="G323" t="str">
        <f>[1]ONI!G321</f>
        <v>Neutral Phase</v>
      </c>
      <c r="H323" s="38">
        <f t="shared" si="25"/>
        <v>12.250000000000004</v>
      </c>
      <c r="I323" s="38">
        <f t="shared" si="28"/>
        <v>12.250000000000004</v>
      </c>
      <c r="J323" s="38">
        <f t="shared" si="29"/>
        <v>0</v>
      </c>
      <c r="K323" s="1">
        <f t="shared" si="26"/>
        <v>27973</v>
      </c>
      <c r="L323" s="51" t="b">
        <f t="shared" si="24"/>
        <v>1</v>
      </c>
    </row>
    <row r="324" spans="1:12" x14ac:dyDescent="0.25">
      <c r="A324">
        <f>[1]ONI!A322</f>
        <v>1976</v>
      </c>
      <c r="B324" s="11" t="str">
        <f>[1]ONI!B322</f>
        <v>Sep</v>
      </c>
      <c r="C324" s="1">
        <f>[1]ONI!C322</f>
        <v>28004</v>
      </c>
      <c r="D324" s="37">
        <f>[1]ONI!D322</f>
        <v>0.5</v>
      </c>
      <c r="E324" s="2">
        <f t="shared" si="27"/>
        <v>0.62</v>
      </c>
      <c r="F324" s="11" t="str">
        <f>[1]ONI!F322</f>
        <v>ASO</v>
      </c>
      <c r="G324" t="str">
        <f>[1]ONI!G322</f>
        <v>Warm Phase/El Nino</v>
      </c>
      <c r="H324" s="38">
        <f t="shared" si="25"/>
        <v>38.440000000000005</v>
      </c>
      <c r="I324" s="38">
        <f t="shared" si="28"/>
        <v>38.440000000000005</v>
      </c>
      <c r="J324" s="38">
        <f t="shared" si="29"/>
        <v>0</v>
      </c>
      <c r="K324" s="1">
        <f t="shared" si="26"/>
        <v>28004</v>
      </c>
      <c r="L324" s="51" t="b">
        <f t="shared" ref="L324:L387" si="30">K324=C324</f>
        <v>1</v>
      </c>
    </row>
    <row r="325" spans="1:12" x14ac:dyDescent="0.25">
      <c r="A325">
        <f>[1]ONI!A323</f>
        <v>1976</v>
      </c>
      <c r="B325" s="11" t="str">
        <f>[1]ONI!B323</f>
        <v>Oct</v>
      </c>
      <c r="C325" s="1">
        <f>[1]ONI!C323</f>
        <v>28034</v>
      </c>
      <c r="D325" s="37">
        <f>[1]ONI!D323</f>
        <v>0.98</v>
      </c>
      <c r="E325" s="2">
        <f t="shared" si="27"/>
        <v>0.80999999999999994</v>
      </c>
      <c r="F325" s="11" t="str">
        <f>[1]ONI!F323</f>
        <v>SON</v>
      </c>
      <c r="G325" t="str">
        <f>[1]ONI!G323</f>
        <v>Warm Phase/El Nino</v>
      </c>
      <c r="H325" s="38">
        <f t="shared" si="25"/>
        <v>65.61</v>
      </c>
      <c r="I325" s="38">
        <f t="shared" si="28"/>
        <v>65.61</v>
      </c>
      <c r="J325" s="38">
        <f t="shared" si="29"/>
        <v>0</v>
      </c>
      <c r="K325" s="1">
        <f t="shared" si="26"/>
        <v>28034</v>
      </c>
      <c r="L325" s="51" t="b">
        <f t="shared" si="30"/>
        <v>1</v>
      </c>
    </row>
    <row r="326" spans="1:12" x14ac:dyDescent="0.25">
      <c r="A326">
        <f>[1]ONI!A324</f>
        <v>1976</v>
      </c>
      <c r="B326" s="11" t="str">
        <f>[1]ONI!B324</f>
        <v>Nov</v>
      </c>
      <c r="C326" s="1">
        <f>[1]ONI!C324</f>
        <v>28065</v>
      </c>
      <c r="D326" s="37">
        <f>[1]ONI!D324</f>
        <v>0.95</v>
      </c>
      <c r="E326" s="2">
        <f t="shared" si="27"/>
        <v>0.86333333333333329</v>
      </c>
      <c r="F326" s="11" t="str">
        <f>[1]ONI!F324</f>
        <v>OND</v>
      </c>
      <c r="G326" t="str">
        <f>[1]ONI!G324</f>
        <v>Warm Phase/El Nino</v>
      </c>
      <c r="H326" s="38">
        <f t="shared" ref="H326:H389" si="31">(10*E326)^2</f>
        <v>74.534444444444432</v>
      </c>
      <c r="I326" s="38">
        <f t="shared" si="28"/>
        <v>74.534444444444432</v>
      </c>
      <c r="J326" s="38">
        <f t="shared" si="29"/>
        <v>0</v>
      </c>
      <c r="K326" s="1">
        <f t="shared" ref="K326:K389" si="32">EDATE(K325,1)</f>
        <v>28065</v>
      </c>
      <c r="L326" s="51" t="b">
        <f t="shared" si="30"/>
        <v>1</v>
      </c>
    </row>
    <row r="327" spans="1:12" x14ac:dyDescent="0.25">
      <c r="A327">
        <f>[1]ONI!A325</f>
        <v>1976</v>
      </c>
      <c r="B327" s="11" t="str">
        <f>[1]ONI!B325</f>
        <v>Dec</v>
      </c>
      <c r="C327" s="1">
        <f>[1]ONI!C325</f>
        <v>28095</v>
      </c>
      <c r="D327" s="37">
        <f>[1]ONI!D325</f>
        <v>0.66</v>
      </c>
      <c r="E327" s="2">
        <f t="shared" si="27"/>
        <v>0.84666666666666668</v>
      </c>
      <c r="F327" s="11" t="str">
        <f>[1]ONI!F325</f>
        <v>NDJ</v>
      </c>
      <c r="G327" t="str">
        <f>[1]ONI!G325</f>
        <v>Warm Phase/El Nino</v>
      </c>
      <c r="H327" s="38">
        <f t="shared" si="31"/>
        <v>71.684444444444452</v>
      </c>
      <c r="I327" s="38">
        <f t="shared" si="28"/>
        <v>71.684444444444452</v>
      </c>
      <c r="J327" s="38">
        <f t="shared" si="29"/>
        <v>0</v>
      </c>
      <c r="K327" s="1">
        <f t="shared" si="32"/>
        <v>28095</v>
      </c>
      <c r="L327" s="51" t="b">
        <f t="shared" si="30"/>
        <v>1</v>
      </c>
    </row>
    <row r="328" spans="1:12" x14ac:dyDescent="0.25">
      <c r="A328">
        <f>[1]ONI!A326</f>
        <v>1977</v>
      </c>
      <c r="B328" s="11" t="str">
        <f>[1]ONI!B326</f>
        <v>Jan</v>
      </c>
      <c r="C328" s="1">
        <f>[1]ONI!C326</f>
        <v>28126</v>
      </c>
      <c r="D328" s="37">
        <f>[1]ONI!D326</f>
        <v>0.93</v>
      </c>
      <c r="E328" s="2">
        <f t="shared" si="27"/>
        <v>0.71333333333333337</v>
      </c>
      <c r="F328" s="11" t="str">
        <f>[1]ONI!F326</f>
        <v>DJF</v>
      </c>
      <c r="G328" t="str">
        <f>[1]ONI!G326</f>
        <v>Warm Phase/El Nino</v>
      </c>
      <c r="H328" s="38">
        <f t="shared" si="31"/>
        <v>50.884444444444448</v>
      </c>
      <c r="I328" s="38">
        <f t="shared" si="28"/>
        <v>50.884444444444448</v>
      </c>
      <c r="J328" s="38">
        <f t="shared" si="29"/>
        <v>0</v>
      </c>
      <c r="K328" s="1">
        <f t="shared" si="32"/>
        <v>28126</v>
      </c>
      <c r="L328" s="51" t="b">
        <f t="shared" si="30"/>
        <v>1</v>
      </c>
    </row>
    <row r="329" spans="1:12" x14ac:dyDescent="0.25">
      <c r="A329">
        <f>[1]ONI!A327</f>
        <v>1977</v>
      </c>
      <c r="B329" s="11" t="str">
        <f>[1]ONI!B327</f>
        <v>Feb</v>
      </c>
      <c r="C329" s="1">
        <f>[1]ONI!C327</f>
        <v>28157</v>
      </c>
      <c r="D329" s="37">
        <f>[1]ONI!D327</f>
        <v>0.55000000000000004</v>
      </c>
      <c r="E329" s="2">
        <f t="shared" ref="E329:E392" si="33">AVERAGE(D328:D330)</f>
        <v>0.64</v>
      </c>
      <c r="F329" s="11" t="str">
        <f>[1]ONI!F327</f>
        <v>JFM</v>
      </c>
      <c r="G329" t="str">
        <f>[1]ONI!G327</f>
        <v>Warm Phase/El Nino</v>
      </c>
      <c r="H329" s="38">
        <f t="shared" si="31"/>
        <v>40.960000000000008</v>
      </c>
      <c r="I329" s="38">
        <f t="shared" ref="I329:I392" si="34">IF(E329&gt;0,H329,0)</f>
        <v>40.960000000000008</v>
      </c>
      <c r="J329" s="38">
        <f t="shared" ref="J329:J392" si="35">IF(E329&lt;0,H329,0)</f>
        <v>0</v>
      </c>
      <c r="K329" s="1">
        <f t="shared" si="32"/>
        <v>28157</v>
      </c>
      <c r="L329" s="51" t="b">
        <f t="shared" si="30"/>
        <v>1</v>
      </c>
    </row>
    <row r="330" spans="1:12" x14ac:dyDescent="0.25">
      <c r="A330">
        <f>[1]ONI!A328</f>
        <v>1977</v>
      </c>
      <c r="B330" s="11" t="str">
        <f>[1]ONI!B328</f>
        <v>Mar</v>
      </c>
      <c r="C330" s="1">
        <f>[1]ONI!C328</f>
        <v>28185</v>
      </c>
      <c r="D330" s="37">
        <f>[1]ONI!D328</f>
        <v>0.44</v>
      </c>
      <c r="E330" s="2">
        <f t="shared" si="33"/>
        <v>0.34</v>
      </c>
      <c r="F330" s="11" t="str">
        <f>[1]ONI!F328</f>
        <v>FMA</v>
      </c>
      <c r="G330" t="str">
        <f>[1]ONI!G328</f>
        <v>Neutral Phase</v>
      </c>
      <c r="H330" s="38">
        <f t="shared" si="31"/>
        <v>11.560000000000002</v>
      </c>
      <c r="I330" s="38">
        <f t="shared" si="34"/>
        <v>11.560000000000002</v>
      </c>
      <c r="J330" s="38">
        <f t="shared" si="35"/>
        <v>0</v>
      </c>
      <c r="K330" s="1">
        <f t="shared" si="32"/>
        <v>28185</v>
      </c>
      <c r="L330" s="51" t="b">
        <f t="shared" si="30"/>
        <v>1</v>
      </c>
    </row>
    <row r="331" spans="1:12" x14ac:dyDescent="0.25">
      <c r="A331">
        <f>[1]ONI!A329</f>
        <v>1977</v>
      </c>
      <c r="B331" s="11" t="str">
        <f>[1]ONI!B329</f>
        <v>Apr</v>
      </c>
      <c r="C331" s="1">
        <f>[1]ONI!C329</f>
        <v>28216</v>
      </c>
      <c r="D331" s="37">
        <f>[1]ONI!D329</f>
        <v>0.03</v>
      </c>
      <c r="E331" s="2">
        <f t="shared" si="33"/>
        <v>0.22999999999999998</v>
      </c>
      <c r="F331" s="11" t="str">
        <f>[1]ONI!F329</f>
        <v>MAM</v>
      </c>
      <c r="G331" t="str">
        <f>[1]ONI!G329</f>
        <v>Neutral Phase</v>
      </c>
      <c r="H331" s="38">
        <f t="shared" si="31"/>
        <v>5.2899999999999991</v>
      </c>
      <c r="I331" s="38">
        <f t="shared" si="34"/>
        <v>5.2899999999999991</v>
      </c>
      <c r="J331" s="38">
        <f t="shared" si="35"/>
        <v>0</v>
      </c>
      <c r="K331" s="1">
        <f t="shared" si="32"/>
        <v>28216</v>
      </c>
      <c r="L331" s="51" t="b">
        <f t="shared" si="30"/>
        <v>1</v>
      </c>
    </row>
    <row r="332" spans="1:12" x14ac:dyDescent="0.25">
      <c r="A332">
        <f>[1]ONI!A330</f>
        <v>1977</v>
      </c>
      <c r="B332" s="11" t="str">
        <f>[1]ONI!B330</f>
        <v>May</v>
      </c>
      <c r="C332" s="1">
        <f>[1]ONI!C330</f>
        <v>28246</v>
      </c>
      <c r="D332" s="37">
        <f>[1]ONI!D330</f>
        <v>0.22</v>
      </c>
      <c r="E332" s="2">
        <f t="shared" si="33"/>
        <v>0.21333333333333335</v>
      </c>
      <c r="F332" s="11" t="str">
        <f>[1]ONI!F330</f>
        <v>AMJ</v>
      </c>
      <c r="G332" t="str">
        <f>[1]ONI!G330</f>
        <v>Neutral Phase</v>
      </c>
      <c r="H332" s="38">
        <f t="shared" si="31"/>
        <v>4.5511111111111111</v>
      </c>
      <c r="I332" s="38">
        <f t="shared" si="34"/>
        <v>4.5511111111111111</v>
      </c>
      <c r="J332" s="38">
        <f t="shared" si="35"/>
        <v>0</v>
      </c>
      <c r="K332" s="1">
        <f t="shared" si="32"/>
        <v>28246</v>
      </c>
      <c r="L332" s="51" t="b">
        <f t="shared" si="30"/>
        <v>1</v>
      </c>
    </row>
    <row r="333" spans="1:12" x14ac:dyDescent="0.25">
      <c r="A333">
        <f>[1]ONI!A331</f>
        <v>1977</v>
      </c>
      <c r="B333" s="11" t="str">
        <f>[1]ONI!B331</f>
        <v>Jun</v>
      </c>
      <c r="C333" s="1">
        <f>[1]ONI!C331</f>
        <v>28277</v>
      </c>
      <c r="D333" s="37">
        <f>[1]ONI!D331</f>
        <v>0.39</v>
      </c>
      <c r="E333" s="2">
        <f t="shared" si="33"/>
        <v>0.34333333333333332</v>
      </c>
      <c r="F333" s="11" t="str">
        <f>[1]ONI!F331</f>
        <v>MJJ</v>
      </c>
      <c r="G333" t="str">
        <f>[1]ONI!G331</f>
        <v>Neutral Phase</v>
      </c>
      <c r="H333" s="38">
        <f t="shared" si="31"/>
        <v>11.787777777777777</v>
      </c>
      <c r="I333" s="38">
        <f t="shared" si="34"/>
        <v>11.787777777777777</v>
      </c>
      <c r="J333" s="38">
        <f t="shared" si="35"/>
        <v>0</v>
      </c>
      <c r="K333" s="1">
        <f t="shared" si="32"/>
        <v>28277</v>
      </c>
      <c r="L333" s="51" t="b">
        <f t="shared" si="30"/>
        <v>1</v>
      </c>
    </row>
    <row r="334" spans="1:12" x14ac:dyDescent="0.25">
      <c r="A334">
        <f>[1]ONI!A332</f>
        <v>1977</v>
      </c>
      <c r="B334" s="11" t="str">
        <f>[1]ONI!B332</f>
        <v>Jul</v>
      </c>
      <c r="C334" s="1">
        <f>[1]ONI!C332</f>
        <v>28307</v>
      </c>
      <c r="D334" s="37">
        <f>[1]ONI!D332</f>
        <v>0.42</v>
      </c>
      <c r="E334" s="2">
        <f t="shared" si="33"/>
        <v>0.35333333333333333</v>
      </c>
      <c r="F334" s="11" t="str">
        <f>[1]ONI!F332</f>
        <v>JJA</v>
      </c>
      <c r="G334" t="str">
        <f>[1]ONI!G332</f>
        <v>Neutral Phase</v>
      </c>
      <c r="H334" s="38">
        <f t="shared" si="31"/>
        <v>12.484444444444444</v>
      </c>
      <c r="I334" s="38">
        <f t="shared" si="34"/>
        <v>12.484444444444444</v>
      </c>
      <c r="J334" s="38">
        <f t="shared" si="35"/>
        <v>0</v>
      </c>
      <c r="K334" s="1">
        <f t="shared" si="32"/>
        <v>28307</v>
      </c>
      <c r="L334" s="51" t="b">
        <f t="shared" si="30"/>
        <v>1</v>
      </c>
    </row>
    <row r="335" spans="1:12" x14ac:dyDescent="0.25">
      <c r="A335">
        <f>[1]ONI!A333</f>
        <v>1977</v>
      </c>
      <c r="B335" s="11" t="str">
        <f>[1]ONI!B333</f>
        <v>Aug</v>
      </c>
      <c r="C335" s="1">
        <f>[1]ONI!C333</f>
        <v>28338</v>
      </c>
      <c r="D335" s="37">
        <f>[1]ONI!D333</f>
        <v>0.25</v>
      </c>
      <c r="E335" s="2">
        <f t="shared" si="33"/>
        <v>0.42333333333333334</v>
      </c>
      <c r="F335" s="11" t="str">
        <f>[1]ONI!F333</f>
        <v>JAS</v>
      </c>
      <c r="G335" t="str">
        <f>[1]ONI!G333</f>
        <v>Neutral Phase</v>
      </c>
      <c r="H335" s="38">
        <f t="shared" si="31"/>
        <v>17.921111111111113</v>
      </c>
      <c r="I335" s="38">
        <f t="shared" si="34"/>
        <v>17.921111111111113</v>
      </c>
      <c r="J335" s="38">
        <f t="shared" si="35"/>
        <v>0</v>
      </c>
      <c r="K335" s="1">
        <f t="shared" si="32"/>
        <v>28338</v>
      </c>
      <c r="L335" s="51" t="b">
        <f t="shared" si="30"/>
        <v>1</v>
      </c>
    </row>
    <row r="336" spans="1:12" x14ac:dyDescent="0.25">
      <c r="A336">
        <f>[1]ONI!A334</f>
        <v>1977</v>
      </c>
      <c r="B336" s="11" t="str">
        <f>[1]ONI!B334</f>
        <v>Sep</v>
      </c>
      <c r="C336" s="1">
        <f>[1]ONI!C334</f>
        <v>28369</v>
      </c>
      <c r="D336" s="37">
        <f>[1]ONI!D334</f>
        <v>0.6</v>
      </c>
      <c r="E336" s="2">
        <f t="shared" si="33"/>
        <v>0.56999999999999995</v>
      </c>
      <c r="F336" s="11" t="str">
        <f>[1]ONI!F334</f>
        <v>ASO</v>
      </c>
      <c r="G336" t="str">
        <f>[1]ONI!G334</f>
        <v>Warm Phase/El Nino</v>
      </c>
      <c r="H336" s="38">
        <f t="shared" si="31"/>
        <v>32.489999999999995</v>
      </c>
      <c r="I336" s="38">
        <f t="shared" si="34"/>
        <v>32.489999999999995</v>
      </c>
      <c r="J336" s="38">
        <f t="shared" si="35"/>
        <v>0</v>
      </c>
      <c r="K336" s="1">
        <f t="shared" si="32"/>
        <v>28369</v>
      </c>
      <c r="L336" s="51" t="b">
        <f t="shared" si="30"/>
        <v>1</v>
      </c>
    </row>
    <row r="337" spans="1:12" x14ac:dyDescent="0.25">
      <c r="A337">
        <f>[1]ONI!A335</f>
        <v>1977</v>
      </c>
      <c r="B337" s="11" t="str">
        <f>[1]ONI!B335</f>
        <v>Oct</v>
      </c>
      <c r="C337" s="1">
        <f>[1]ONI!C335</f>
        <v>28399</v>
      </c>
      <c r="D337" s="37">
        <f>[1]ONI!D335</f>
        <v>0.86</v>
      </c>
      <c r="E337" s="2">
        <f t="shared" si="33"/>
        <v>0.72666666666666657</v>
      </c>
      <c r="F337" s="11" t="str">
        <f>[1]ONI!F335</f>
        <v>SON</v>
      </c>
      <c r="G337" t="str">
        <f>[1]ONI!G335</f>
        <v>Warm Phase/El Nino</v>
      </c>
      <c r="H337" s="38">
        <f t="shared" si="31"/>
        <v>52.804444444444428</v>
      </c>
      <c r="I337" s="38">
        <f t="shared" si="34"/>
        <v>52.804444444444428</v>
      </c>
      <c r="J337" s="38">
        <f t="shared" si="35"/>
        <v>0</v>
      </c>
      <c r="K337" s="1">
        <f t="shared" si="32"/>
        <v>28399</v>
      </c>
      <c r="L337" s="51" t="b">
        <f t="shared" si="30"/>
        <v>1</v>
      </c>
    </row>
    <row r="338" spans="1:12" x14ac:dyDescent="0.25">
      <c r="A338">
        <f>[1]ONI!A336</f>
        <v>1977</v>
      </c>
      <c r="B338" s="11" t="str">
        <f>[1]ONI!B336</f>
        <v>Nov</v>
      </c>
      <c r="C338" s="1">
        <f>[1]ONI!C336</f>
        <v>28430</v>
      </c>
      <c r="D338" s="37">
        <f>[1]ONI!D336</f>
        <v>0.72</v>
      </c>
      <c r="E338" s="2">
        <f t="shared" si="33"/>
        <v>0.81333333333333335</v>
      </c>
      <c r="F338" s="11" t="str">
        <f>[1]ONI!F336</f>
        <v>OND</v>
      </c>
      <c r="G338" t="str">
        <f>[1]ONI!G336</f>
        <v>Warm Phase/El Nino</v>
      </c>
      <c r="H338" s="38">
        <f t="shared" si="31"/>
        <v>66.151111111111106</v>
      </c>
      <c r="I338" s="38">
        <f t="shared" si="34"/>
        <v>66.151111111111106</v>
      </c>
      <c r="J338" s="38">
        <f t="shared" si="35"/>
        <v>0</v>
      </c>
      <c r="K338" s="1">
        <f t="shared" si="32"/>
        <v>28430</v>
      </c>
      <c r="L338" s="51" t="b">
        <f t="shared" si="30"/>
        <v>1</v>
      </c>
    </row>
    <row r="339" spans="1:12" x14ac:dyDescent="0.25">
      <c r="A339">
        <f>[1]ONI!A337</f>
        <v>1977</v>
      </c>
      <c r="B339" s="11" t="str">
        <f>[1]ONI!B337</f>
        <v>Dec</v>
      </c>
      <c r="C339" s="1">
        <f>[1]ONI!C337</f>
        <v>28460</v>
      </c>
      <c r="D339" s="37">
        <f>[1]ONI!D337</f>
        <v>0.86</v>
      </c>
      <c r="E339" s="2">
        <f t="shared" si="33"/>
        <v>0.78666666666666674</v>
      </c>
      <c r="F339" s="11" t="str">
        <f>[1]ONI!F337</f>
        <v>NDJ</v>
      </c>
      <c r="G339" t="str">
        <f>[1]ONI!G337</f>
        <v>Warm Phase/El Nino</v>
      </c>
      <c r="H339" s="38">
        <f t="shared" si="31"/>
        <v>61.884444444444455</v>
      </c>
      <c r="I339" s="38">
        <f t="shared" si="34"/>
        <v>61.884444444444455</v>
      </c>
      <c r="J339" s="38">
        <f t="shared" si="35"/>
        <v>0</v>
      </c>
      <c r="K339" s="1">
        <f t="shared" si="32"/>
        <v>28460</v>
      </c>
      <c r="L339" s="51" t="b">
        <f t="shared" si="30"/>
        <v>1</v>
      </c>
    </row>
    <row r="340" spans="1:12" x14ac:dyDescent="0.25">
      <c r="A340">
        <f>[1]ONI!A338</f>
        <v>1978</v>
      </c>
      <c r="B340" s="11" t="str">
        <f>[1]ONI!B338</f>
        <v>Jan</v>
      </c>
      <c r="C340" s="1">
        <f>[1]ONI!C338</f>
        <v>28491</v>
      </c>
      <c r="D340" s="37">
        <f>[1]ONI!D338</f>
        <v>0.78</v>
      </c>
      <c r="E340" s="2">
        <f t="shared" si="33"/>
        <v>0.68666666666666665</v>
      </c>
      <c r="F340" s="11" t="str">
        <f>[1]ONI!F338</f>
        <v>DJF</v>
      </c>
      <c r="G340" t="str">
        <f>[1]ONI!G338</f>
        <v>Warm Phase/El Nino</v>
      </c>
      <c r="H340" s="38">
        <f t="shared" si="31"/>
        <v>47.151111111111106</v>
      </c>
      <c r="I340" s="38">
        <f t="shared" si="34"/>
        <v>47.151111111111106</v>
      </c>
      <c r="J340" s="38">
        <f t="shared" si="35"/>
        <v>0</v>
      </c>
      <c r="K340" s="1">
        <f t="shared" si="32"/>
        <v>28491</v>
      </c>
      <c r="L340" s="51" t="b">
        <f t="shared" si="30"/>
        <v>1</v>
      </c>
    </row>
    <row r="341" spans="1:12" x14ac:dyDescent="0.25">
      <c r="A341">
        <f>[1]ONI!A339</f>
        <v>1978</v>
      </c>
      <c r="B341" s="11" t="str">
        <f>[1]ONI!B339</f>
        <v>Feb</v>
      </c>
      <c r="C341" s="1">
        <f>[1]ONI!C339</f>
        <v>28522</v>
      </c>
      <c r="D341" s="37">
        <f>[1]ONI!D339</f>
        <v>0.42</v>
      </c>
      <c r="E341" s="2">
        <f t="shared" si="33"/>
        <v>0.42</v>
      </c>
      <c r="F341" s="11" t="str">
        <f>[1]ONI!F339</f>
        <v>JFM</v>
      </c>
      <c r="G341" t="str">
        <f>[1]ONI!G339</f>
        <v>Neutral Phase</v>
      </c>
      <c r="H341" s="38">
        <f t="shared" si="31"/>
        <v>17.64</v>
      </c>
      <c r="I341" s="38">
        <f t="shared" si="34"/>
        <v>17.64</v>
      </c>
      <c r="J341" s="38">
        <f t="shared" si="35"/>
        <v>0</v>
      </c>
      <c r="K341" s="1">
        <f t="shared" si="32"/>
        <v>28522</v>
      </c>
      <c r="L341" s="51" t="b">
        <f t="shared" si="30"/>
        <v>1</v>
      </c>
    </row>
    <row r="342" spans="1:12" x14ac:dyDescent="0.25">
      <c r="A342">
        <f>[1]ONI!A340</f>
        <v>1978</v>
      </c>
      <c r="B342" s="11" t="str">
        <f>[1]ONI!B340</f>
        <v>Mar</v>
      </c>
      <c r="C342" s="1">
        <f>[1]ONI!C340</f>
        <v>28550</v>
      </c>
      <c r="D342" s="37">
        <f>[1]ONI!D340</f>
        <v>0.06</v>
      </c>
      <c r="E342" s="2">
        <f t="shared" si="33"/>
        <v>0.06</v>
      </c>
      <c r="F342" s="11" t="str">
        <f>[1]ONI!F340</f>
        <v>FMA</v>
      </c>
      <c r="G342" t="str">
        <f>[1]ONI!G340</f>
        <v>Neutral Phase</v>
      </c>
      <c r="H342" s="38">
        <f t="shared" si="31"/>
        <v>0.36</v>
      </c>
      <c r="I342" s="38">
        <f t="shared" si="34"/>
        <v>0.36</v>
      </c>
      <c r="J342" s="38">
        <f t="shared" si="35"/>
        <v>0</v>
      </c>
      <c r="K342" s="1">
        <f t="shared" si="32"/>
        <v>28550</v>
      </c>
      <c r="L342" s="51" t="b">
        <f t="shared" si="30"/>
        <v>1</v>
      </c>
    </row>
    <row r="343" spans="1:12" x14ac:dyDescent="0.25">
      <c r="A343">
        <f>[1]ONI!A341</f>
        <v>1978</v>
      </c>
      <c r="B343" s="11" t="str">
        <f>[1]ONI!B341</f>
        <v>Apr</v>
      </c>
      <c r="C343" s="1">
        <f>[1]ONI!C341</f>
        <v>28581</v>
      </c>
      <c r="D343" s="37">
        <f>[1]ONI!D341</f>
        <v>-0.3</v>
      </c>
      <c r="E343" s="2">
        <f t="shared" si="33"/>
        <v>-0.18333333333333335</v>
      </c>
      <c r="F343" s="11" t="str">
        <f>[1]ONI!F341</f>
        <v>MAM</v>
      </c>
      <c r="G343" t="str">
        <f>[1]ONI!G341</f>
        <v>Neutral Phase</v>
      </c>
      <c r="H343" s="38">
        <f t="shared" si="31"/>
        <v>3.3611111111111116</v>
      </c>
      <c r="I343" s="38">
        <f t="shared" si="34"/>
        <v>0</v>
      </c>
      <c r="J343" s="38">
        <f t="shared" si="35"/>
        <v>3.3611111111111116</v>
      </c>
      <c r="K343" s="1">
        <f t="shared" si="32"/>
        <v>28581</v>
      </c>
      <c r="L343" s="51" t="b">
        <f t="shared" si="30"/>
        <v>1</v>
      </c>
    </row>
    <row r="344" spans="1:12" x14ac:dyDescent="0.25">
      <c r="A344">
        <f>[1]ONI!A342</f>
        <v>1978</v>
      </c>
      <c r="B344" s="11" t="str">
        <f>[1]ONI!B342</f>
        <v>May</v>
      </c>
      <c r="C344" s="1">
        <f>[1]ONI!C342</f>
        <v>28611</v>
      </c>
      <c r="D344" s="37">
        <f>[1]ONI!D342</f>
        <v>-0.31</v>
      </c>
      <c r="E344" s="2">
        <f t="shared" si="33"/>
        <v>-0.3133333333333333</v>
      </c>
      <c r="F344" s="11" t="str">
        <f>[1]ONI!F342</f>
        <v>AMJ</v>
      </c>
      <c r="G344" t="str">
        <f>[1]ONI!G342</f>
        <v>Neutral Phase</v>
      </c>
      <c r="H344" s="38">
        <f t="shared" si="31"/>
        <v>9.8177777777777742</v>
      </c>
      <c r="I344" s="38">
        <f t="shared" si="34"/>
        <v>0</v>
      </c>
      <c r="J344" s="38">
        <f t="shared" si="35"/>
        <v>9.8177777777777742</v>
      </c>
      <c r="K344" s="1">
        <f t="shared" si="32"/>
        <v>28611</v>
      </c>
      <c r="L344" s="51" t="b">
        <f t="shared" si="30"/>
        <v>1</v>
      </c>
    </row>
    <row r="345" spans="1:12" x14ac:dyDescent="0.25">
      <c r="A345">
        <f>[1]ONI!A343</f>
        <v>1978</v>
      </c>
      <c r="B345" s="11" t="str">
        <f>[1]ONI!B343</f>
        <v>Jun</v>
      </c>
      <c r="C345" s="1">
        <f>[1]ONI!C343</f>
        <v>28642</v>
      </c>
      <c r="D345" s="37">
        <f>[1]ONI!D343</f>
        <v>-0.33</v>
      </c>
      <c r="E345" s="2">
        <f t="shared" si="33"/>
        <v>-0.28666666666666668</v>
      </c>
      <c r="F345" s="11" t="str">
        <f>[1]ONI!F343</f>
        <v>MJJ</v>
      </c>
      <c r="G345" t="str">
        <f>[1]ONI!G343</f>
        <v>Neutral Phase</v>
      </c>
      <c r="H345" s="38">
        <f t="shared" si="31"/>
        <v>8.2177777777777781</v>
      </c>
      <c r="I345" s="38">
        <f t="shared" si="34"/>
        <v>0</v>
      </c>
      <c r="J345" s="38">
        <f t="shared" si="35"/>
        <v>8.2177777777777781</v>
      </c>
      <c r="K345" s="1">
        <f t="shared" si="32"/>
        <v>28642</v>
      </c>
      <c r="L345" s="51" t="b">
        <f t="shared" si="30"/>
        <v>1</v>
      </c>
    </row>
    <row r="346" spans="1:12" x14ac:dyDescent="0.25">
      <c r="A346">
        <f>[1]ONI!A344</f>
        <v>1978</v>
      </c>
      <c r="B346" s="11" t="str">
        <f>[1]ONI!B344</f>
        <v>Jul</v>
      </c>
      <c r="C346" s="1">
        <f>[1]ONI!C344</f>
        <v>28672</v>
      </c>
      <c r="D346" s="37">
        <f>[1]ONI!D344</f>
        <v>-0.22</v>
      </c>
      <c r="E346" s="2">
        <f t="shared" si="33"/>
        <v>-0.36000000000000004</v>
      </c>
      <c r="F346" s="11" t="str">
        <f>[1]ONI!F344</f>
        <v>JJA</v>
      </c>
      <c r="G346" t="str">
        <f>[1]ONI!G344</f>
        <v>Neutral Phase</v>
      </c>
      <c r="H346" s="38">
        <f t="shared" si="31"/>
        <v>12.960000000000004</v>
      </c>
      <c r="I346" s="38">
        <f t="shared" si="34"/>
        <v>0</v>
      </c>
      <c r="J346" s="38">
        <f t="shared" si="35"/>
        <v>12.960000000000004</v>
      </c>
      <c r="K346" s="1">
        <f t="shared" si="32"/>
        <v>28672</v>
      </c>
      <c r="L346" s="51" t="b">
        <f t="shared" si="30"/>
        <v>1</v>
      </c>
    </row>
    <row r="347" spans="1:12" x14ac:dyDescent="0.25">
      <c r="A347">
        <f>[1]ONI!A345</f>
        <v>1978</v>
      </c>
      <c r="B347" s="11" t="str">
        <f>[1]ONI!B345</f>
        <v>Aug</v>
      </c>
      <c r="C347" s="1">
        <f>[1]ONI!C345</f>
        <v>28703</v>
      </c>
      <c r="D347" s="37">
        <f>[1]ONI!D345</f>
        <v>-0.53</v>
      </c>
      <c r="E347" s="2">
        <f t="shared" si="33"/>
        <v>-0.41666666666666669</v>
      </c>
      <c r="F347" s="11" t="str">
        <f>[1]ONI!F345</f>
        <v>JAS</v>
      </c>
      <c r="G347" t="str">
        <f>[1]ONI!G345</f>
        <v>Neutral Phase</v>
      </c>
      <c r="H347" s="38">
        <f t="shared" si="31"/>
        <v>17.361111111111114</v>
      </c>
      <c r="I347" s="38">
        <f t="shared" si="34"/>
        <v>0</v>
      </c>
      <c r="J347" s="38">
        <f t="shared" si="35"/>
        <v>17.361111111111114</v>
      </c>
      <c r="K347" s="1">
        <f t="shared" si="32"/>
        <v>28703</v>
      </c>
      <c r="L347" s="51" t="b">
        <f t="shared" si="30"/>
        <v>1</v>
      </c>
    </row>
    <row r="348" spans="1:12" x14ac:dyDescent="0.25">
      <c r="A348">
        <f>[1]ONI!A346</f>
        <v>1978</v>
      </c>
      <c r="B348" s="11" t="str">
        <f>[1]ONI!B346</f>
        <v>Sep</v>
      </c>
      <c r="C348" s="1">
        <f>[1]ONI!C346</f>
        <v>28734</v>
      </c>
      <c r="D348" s="37">
        <f>[1]ONI!D346</f>
        <v>-0.5</v>
      </c>
      <c r="E348" s="2">
        <f t="shared" si="33"/>
        <v>-0.42</v>
      </c>
      <c r="F348" s="11" t="str">
        <f>[1]ONI!F346</f>
        <v>ASO</v>
      </c>
      <c r="G348" t="str">
        <f>[1]ONI!G346</f>
        <v>Neutral Phase</v>
      </c>
      <c r="H348" s="38">
        <f t="shared" si="31"/>
        <v>17.64</v>
      </c>
      <c r="I348" s="38">
        <f t="shared" si="34"/>
        <v>0</v>
      </c>
      <c r="J348" s="38">
        <f t="shared" si="35"/>
        <v>17.64</v>
      </c>
      <c r="K348" s="1">
        <f t="shared" si="32"/>
        <v>28734</v>
      </c>
      <c r="L348" s="51" t="b">
        <f t="shared" si="30"/>
        <v>1</v>
      </c>
    </row>
    <row r="349" spans="1:12" x14ac:dyDescent="0.25">
      <c r="A349">
        <f>[1]ONI!A347</f>
        <v>1978</v>
      </c>
      <c r="B349" s="11" t="str">
        <f>[1]ONI!B347</f>
        <v>Oct</v>
      </c>
      <c r="C349" s="1">
        <f>[1]ONI!C347</f>
        <v>28764</v>
      </c>
      <c r="D349" s="37">
        <f>[1]ONI!D347</f>
        <v>-0.23</v>
      </c>
      <c r="E349" s="2">
        <f t="shared" si="33"/>
        <v>-0.28999999999999998</v>
      </c>
      <c r="F349" s="11" t="str">
        <f>[1]ONI!F347</f>
        <v>SON</v>
      </c>
      <c r="G349" t="str">
        <f>[1]ONI!G347</f>
        <v>Neutral Phase</v>
      </c>
      <c r="H349" s="38">
        <f t="shared" si="31"/>
        <v>8.41</v>
      </c>
      <c r="I349" s="38">
        <f t="shared" si="34"/>
        <v>0</v>
      </c>
      <c r="J349" s="38">
        <f t="shared" si="35"/>
        <v>8.41</v>
      </c>
      <c r="K349" s="1">
        <f t="shared" si="32"/>
        <v>28764</v>
      </c>
      <c r="L349" s="51" t="b">
        <f t="shared" si="30"/>
        <v>1</v>
      </c>
    </row>
    <row r="350" spans="1:12" x14ac:dyDescent="0.25">
      <c r="A350">
        <f>[1]ONI!A348</f>
        <v>1978</v>
      </c>
      <c r="B350" s="11" t="str">
        <f>[1]ONI!B348</f>
        <v>Nov</v>
      </c>
      <c r="C350" s="1">
        <f>[1]ONI!C348</f>
        <v>28795</v>
      </c>
      <c r="D350" s="37">
        <f>[1]ONI!D348</f>
        <v>-0.14000000000000001</v>
      </c>
      <c r="E350" s="2">
        <f t="shared" si="33"/>
        <v>-8.666666666666667E-2</v>
      </c>
      <c r="F350" s="11" t="str">
        <f>[1]ONI!F348</f>
        <v>OND</v>
      </c>
      <c r="G350" t="str">
        <f>[1]ONI!G348</f>
        <v>Neutral Phase</v>
      </c>
      <c r="H350" s="38">
        <f t="shared" si="31"/>
        <v>0.75111111111111117</v>
      </c>
      <c r="I350" s="38">
        <f t="shared" si="34"/>
        <v>0</v>
      </c>
      <c r="J350" s="38">
        <f t="shared" si="35"/>
        <v>0.75111111111111117</v>
      </c>
      <c r="K350" s="1">
        <f t="shared" si="32"/>
        <v>28795</v>
      </c>
      <c r="L350" s="51" t="b">
        <f t="shared" si="30"/>
        <v>1</v>
      </c>
    </row>
    <row r="351" spans="1:12" x14ac:dyDescent="0.25">
      <c r="A351">
        <f>[1]ONI!A349</f>
        <v>1978</v>
      </c>
      <c r="B351" s="11" t="str">
        <f>[1]ONI!B349</f>
        <v>Dec</v>
      </c>
      <c r="C351" s="1">
        <f>[1]ONI!C349</f>
        <v>28825</v>
      </c>
      <c r="D351" s="37">
        <f>[1]ONI!D349</f>
        <v>0.11</v>
      </c>
      <c r="E351" s="2">
        <f t="shared" si="33"/>
        <v>0</v>
      </c>
      <c r="F351" s="11" t="str">
        <f>[1]ONI!F349</f>
        <v>NDJ</v>
      </c>
      <c r="G351" t="str">
        <f>[1]ONI!G349</f>
        <v>Neutral Phase</v>
      </c>
      <c r="H351" s="38">
        <f t="shared" si="31"/>
        <v>0</v>
      </c>
      <c r="I351" s="38">
        <f t="shared" si="34"/>
        <v>0</v>
      </c>
      <c r="J351" s="38">
        <f t="shared" si="35"/>
        <v>0</v>
      </c>
      <c r="K351" s="1">
        <f t="shared" si="32"/>
        <v>28825</v>
      </c>
      <c r="L351" s="51" t="b">
        <f t="shared" si="30"/>
        <v>1</v>
      </c>
    </row>
    <row r="352" spans="1:12" x14ac:dyDescent="0.25">
      <c r="A352">
        <f>[1]ONI!A350</f>
        <v>1979</v>
      </c>
      <c r="B352" s="11" t="str">
        <f>[1]ONI!B350</f>
        <v>Jan</v>
      </c>
      <c r="C352" s="1">
        <f>[1]ONI!C350</f>
        <v>28856</v>
      </c>
      <c r="D352" s="37">
        <f>[1]ONI!D350</f>
        <v>0.03</v>
      </c>
      <c r="E352" s="2">
        <f t="shared" si="33"/>
        <v>3.3333333333333333E-2</v>
      </c>
      <c r="F352" s="11" t="str">
        <f>[1]ONI!F350</f>
        <v>DJF</v>
      </c>
      <c r="G352" t="str">
        <f>[1]ONI!G350</f>
        <v>Neutral Phase</v>
      </c>
      <c r="H352" s="38">
        <f t="shared" si="31"/>
        <v>0.1111111111111111</v>
      </c>
      <c r="I352" s="38">
        <f t="shared" si="34"/>
        <v>0.1111111111111111</v>
      </c>
      <c r="J352" s="38">
        <f t="shared" si="35"/>
        <v>0</v>
      </c>
      <c r="K352" s="1">
        <f t="shared" si="32"/>
        <v>28856</v>
      </c>
      <c r="L352" s="51" t="b">
        <f t="shared" si="30"/>
        <v>1</v>
      </c>
    </row>
    <row r="353" spans="1:12" x14ac:dyDescent="0.25">
      <c r="A353">
        <f>[1]ONI!A351</f>
        <v>1979</v>
      </c>
      <c r="B353" s="11" t="str">
        <f>[1]ONI!B351</f>
        <v>Feb</v>
      </c>
      <c r="C353" s="1">
        <f>[1]ONI!C351</f>
        <v>28887</v>
      </c>
      <c r="D353" s="37">
        <f>[1]ONI!D351</f>
        <v>-0.04</v>
      </c>
      <c r="E353" s="2">
        <f t="shared" si="33"/>
        <v>7.3333333333333334E-2</v>
      </c>
      <c r="F353" s="11" t="str">
        <f>[1]ONI!F351</f>
        <v>JFM</v>
      </c>
      <c r="G353" t="str">
        <f>[1]ONI!G351</f>
        <v>Neutral Phase</v>
      </c>
      <c r="H353" s="38">
        <f t="shared" si="31"/>
        <v>0.53777777777777791</v>
      </c>
      <c r="I353" s="38">
        <f t="shared" si="34"/>
        <v>0.53777777777777791</v>
      </c>
      <c r="J353" s="38">
        <f t="shared" si="35"/>
        <v>0</v>
      </c>
      <c r="K353" s="1">
        <f t="shared" si="32"/>
        <v>28887</v>
      </c>
      <c r="L353" s="51" t="b">
        <f t="shared" si="30"/>
        <v>1</v>
      </c>
    </row>
    <row r="354" spans="1:12" x14ac:dyDescent="0.25">
      <c r="A354">
        <f>[1]ONI!A352</f>
        <v>1979</v>
      </c>
      <c r="B354" s="11" t="str">
        <f>[1]ONI!B352</f>
        <v>Mar</v>
      </c>
      <c r="C354" s="1">
        <f>[1]ONI!C352</f>
        <v>28915</v>
      </c>
      <c r="D354" s="37">
        <f>[1]ONI!D352</f>
        <v>0.23</v>
      </c>
      <c r="E354" s="2">
        <f t="shared" si="33"/>
        <v>0.20333333333333334</v>
      </c>
      <c r="F354" s="11" t="str">
        <f>[1]ONI!F352</f>
        <v>FMA</v>
      </c>
      <c r="G354" t="str">
        <f>[1]ONI!G352</f>
        <v>Neutral Phase</v>
      </c>
      <c r="H354" s="38">
        <f t="shared" si="31"/>
        <v>4.1344444444444441</v>
      </c>
      <c r="I354" s="38">
        <f t="shared" si="34"/>
        <v>4.1344444444444441</v>
      </c>
      <c r="J354" s="38">
        <f t="shared" si="35"/>
        <v>0</v>
      </c>
      <c r="K354" s="1">
        <f t="shared" si="32"/>
        <v>28915</v>
      </c>
      <c r="L354" s="51" t="b">
        <f t="shared" si="30"/>
        <v>1</v>
      </c>
    </row>
    <row r="355" spans="1:12" x14ac:dyDescent="0.25">
      <c r="A355">
        <f>[1]ONI!A353</f>
        <v>1979</v>
      </c>
      <c r="B355" s="11" t="str">
        <f>[1]ONI!B353</f>
        <v>Apr</v>
      </c>
      <c r="C355" s="1">
        <f>[1]ONI!C353</f>
        <v>28946</v>
      </c>
      <c r="D355" s="37">
        <f>[1]ONI!D353</f>
        <v>0.42</v>
      </c>
      <c r="E355" s="2">
        <f t="shared" si="33"/>
        <v>0.28000000000000003</v>
      </c>
      <c r="F355" s="11" t="str">
        <f>[1]ONI!F353</f>
        <v>MAM</v>
      </c>
      <c r="G355" t="str">
        <f>[1]ONI!G353</f>
        <v>Neutral Phase</v>
      </c>
      <c r="H355" s="38">
        <f t="shared" si="31"/>
        <v>7.8400000000000016</v>
      </c>
      <c r="I355" s="38">
        <f t="shared" si="34"/>
        <v>7.8400000000000016</v>
      </c>
      <c r="J355" s="38">
        <f t="shared" si="35"/>
        <v>0</v>
      </c>
      <c r="K355" s="1">
        <f t="shared" si="32"/>
        <v>28946</v>
      </c>
      <c r="L355" s="51" t="b">
        <f t="shared" si="30"/>
        <v>1</v>
      </c>
    </row>
    <row r="356" spans="1:12" x14ac:dyDescent="0.25">
      <c r="A356">
        <f>[1]ONI!A354</f>
        <v>1979</v>
      </c>
      <c r="B356" s="11" t="str">
        <f>[1]ONI!B354</f>
        <v>May</v>
      </c>
      <c r="C356" s="1">
        <f>[1]ONI!C354</f>
        <v>28976</v>
      </c>
      <c r="D356" s="37">
        <f>[1]ONI!D354</f>
        <v>0.19</v>
      </c>
      <c r="E356" s="2">
        <f t="shared" si="33"/>
        <v>0.22999999999999998</v>
      </c>
      <c r="F356" s="11" t="str">
        <f>[1]ONI!F354</f>
        <v>AMJ</v>
      </c>
      <c r="G356" t="str">
        <f>[1]ONI!G354</f>
        <v>Neutral Phase</v>
      </c>
      <c r="H356" s="38">
        <f t="shared" si="31"/>
        <v>5.2899999999999991</v>
      </c>
      <c r="I356" s="38">
        <f t="shared" si="34"/>
        <v>5.2899999999999991</v>
      </c>
      <c r="J356" s="38">
        <f t="shared" si="35"/>
        <v>0</v>
      </c>
      <c r="K356" s="1">
        <f t="shared" si="32"/>
        <v>28976</v>
      </c>
      <c r="L356" s="51" t="b">
        <f t="shared" si="30"/>
        <v>1</v>
      </c>
    </row>
    <row r="357" spans="1:12" x14ac:dyDescent="0.25">
      <c r="A357">
        <f>[1]ONI!A355</f>
        <v>1979</v>
      </c>
      <c r="B357" s="11" t="str">
        <f>[1]ONI!B355</f>
        <v>Jun</v>
      </c>
      <c r="C357" s="1">
        <f>[1]ONI!C355</f>
        <v>29007</v>
      </c>
      <c r="D357" s="37">
        <f>[1]ONI!D355</f>
        <v>0.08</v>
      </c>
      <c r="E357" s="2">
        <f t="shared" si="33"/>
        <v>4.6666666666666669E-2</v>
      </c>
      <c r="F357" s="11" t="str">
        <f>[1]ONI!F355</f>
        <v>MJJ</v>
      </c>
      <c r="G357" t="str">
        <f>[1]ONI!G355</f>
        <v>Neutral Phase</v>
      </c>
      <c r="H357" s="38">
        <f t="shared" si="31"/>
        <v>0.21777777777777779</v>
      </c>
      <c r="I357" s="38">
        <f t="shared" si="34"/>
        <v>0.21777777777777779</v>
      </c>
      <c r="J357" s="38">
        <f t="shared" si="35"/>
        <v>0</v>
      </c>
      <c r="K357" s="1">
        <f t="shared" si="32"/>
        <v>29007</v>
      </c>
      <c r="L357" s="51" t="b">
        <f t="shared" si="30"/>
        <v>1</v>
      </c>
    </row>
    <row r="358" spans="1:12" x14ac:dyDescent="0.25">
      <c r="A358">
        <f>[1]ONI!A356</f>
        <v>1979</v>
      </c>
      <c r="B358" s="11" t="str">
        <f>[1]ONI!B356</f>
        <v>Jul</v>
      </c>
      <c r="C358" s="1">
        <f>[1]ONI!C356</f>
        <v>29037</v>
      </c>
      <c r="D358" s="37">
        <f>[1]ONI!D356</f>
        <v>-0.13</v>
      </c>
      <c r="E358" s="2">
        <f t="shared" si="33"/>
        <v>3.6666666666666667E-2</v>
      </c>
      <c r="F358" s="11" t="str">
        <f>[1]ONI!F356</f>
        <v>JJA</v>
      </c>
      <c r="G358" t="str">
        <f>[1]ONI!G356</f>
        <v>Neutral Phase</v>
      </c>
      <c r="H358" s="38">
        <f t="shared" si="31"/>
        <v>0.13444444444444448</v>
      </c>
      <c r="I358" s="38">
        <f t="shared" si="34"/>
        <v>0.13444444444444448</v>
      </c>
      <c r="J358" s="38">
        <f t="shared" si="35"/>
        <v>0</v>
      </c>
      <c r="K358" s="1">
        <f t="shared" si="32"/>
        <v>29037</v>
      </c>
      <c r="L358" s="51" t="b">
        <f t="shared" si="30"/>
        <v>1</v>
      </c>
    </row>
    <row r="359" spans="1:12" x14ac:dyDescent="0.25">
      <c r="A359">
        <f>[1]ONI!A357</f>
        <v>1979</v>
      </c>
      <c r="B359" s="11" t="str">
        <f>[1]ONI!B357</f>
        <v>Aug</v>
      </c>
      <c r="C359" s="1">
        <f>[1]ONI!C357</f>
        <v>29068</v>
      </c>
      <c r="D359" s="37">
        <f>[1]ONI!D357</f>
        <v>0.16</v>
      </c>
      <c r="E359" s="2">
        <f t="shared" si="33"/>
        <v>0.17</v>
      </c>
      <c r="F359" s="11" t="str">
        <f>[1]ONI!F357</f>
        <v>JAS</v>
      </c>
      <c r="G359" t="str">
        <f>[1]ONI!G357</f>
        <v>Neutral Phase</v>
      </c>
      <c r="H359" s="38">
        <f t="shared" si="31"/>
        <v>2.8900000000000006</v>
      </c>
      <c r="I359" s="38">
        <f t="shared" si="34"/>
        <v>2.8900000000000006</v>
      </c>
      <c r="J359" s="38">
        <f t="shared" si="35"/>
        <v>0</v>
      </c>
      <c r="K359" s="1">
        <f t="shared" si="32"/>
        <v>29068</v>
      </c>
      <c r="L359" s="51" t="b">
        <f t="shared" si="30"/>
        <v>1</v>
      </c>
    </row>
    <row r="360" spans="1:12" x14ac:dyDescent="0.25">
      <c r="A360">
        <f>[1]ONI!A358</f>
        <v>1979</v>
      </c>
      <c r="B360" s="11" t="str">
        <f>[1]ONI!B358</f>
        <v>Sep</v>
      </c>
      <c r="C360" s="1">
        <f>[1]ONI!C358</f>
        <v>29099</v>
      </c>
      <c r="D360" s="37">
        <f>[1]ONI!D358</f>
        <v>0.48</v>
      </c>
      <c r="E360" s="2">
        <f t="shared" si="33"/>
        <v>0.33</v>
      </c>
      <c r="F360" s="11" t="str">
        <f>[1]ONI!F358</f>
        <v>ASO</v>
      </c>
      <c r="G360" t="str">
        <f>[1]ONI!G358</f>
        <v>Neutral Phase</v>
      </c>
      <c r="H360" s="38">
        <f t="shared" si="31"/>
        <v>10.890000000000002</v>
      </c>
      <c r="I360" s="38">
        <f t="shared" si="34"/>
        <v>10.890000000000002</v>
      </c>
      <c r="J360" s="38">
        <f t="shared" si="35"/>
        <v>0</v>
      </c>
      <c r="K360" s="1">
        <f t="shared" si="32"/>
        <v>29099</v>
      </c>
      <c r="L360" s="51" t="b">
        <f t="shared" si="30"/>
        <v>1</v>
      </c>
    </row>
    <row r="361" spans="1:12" x14ac:dyDescent="0.25">
      <c r="A361">
        <f>[1]ONI!A359</f>
        <v>1979</v>
      </c>
      <c r="B361" s="11" t="str">
        <f>[1]ONI!B359</f>
        <v>Oct</v>
      </c>
      <c r="C361" s="1">
        <f>[1]ONI!C359</f>
        <v>29129</v>
      </c>
      <c r="D361" s="37">
        <f>[1]ONI!D359</f>
        <v>0.35</v>
      </c>
      <c r="E361" s="2">
        <f t="shared" si="33"/>
        <v>0.45333333333333331</v>
      </c>
      <c r="F361" s="11" t="str">
        <f>[1]ONI!F359</f>
        <v>SON</v>
      </c>
      <c r="G361" t="str">
        <f>[1]ONI!G359</f>
        <v>Neutral Phase</v>
      </c>
      <c r="H361" s="38">
        <f t="shared" si="31"/>
        <v>20.551111111111108</v>
      </c>
      <c r="I361" s="38">
        <f t="shared" si="34"/>
        <v>20.551111111111108</v>
      </c>
      <c r="J361" s="38">
        <f t="shared" si="35"/>
        <v>0</v>
      </c>
      <c r="K361" s="1">
        <f t="shared" si="32"/>
        <v>29129</v>
      </c>
      <c r="L361" s="51" t="b">
        <f t="shared" si="30"/>
        <v>1</v>
      </c>
    </row>
    <row r="362" spans="1:12" x14ac:dyDescent="0.25">
      <c r="A362">
        <f>[1]ONI!A360</f>
        <v>1979</v>
      </c>
      <c r="B362" s="11" t="str">
        <f>[1]ONI!B360</f>
        <v>Nov</v>
      </c>
      <c r="C362" s="1">
        <f>[1]ONI!C360</f>
        <v>29160</v>
      </c>
      <c r="D362" s="37">
        <f>[1]ONI!D360</f>
        <v>0.53</v>
      </c>
      <c r="E362" s="2">
        <f t="shared" si="33"/>
        <v>0.52333333333333332</v>
      </c>
      <c r="F362" s="11" t="str">
        <f>[1]ONI!F360</f>
        <v>OND</v>
      </c>
      <c r="G362" t="str">
        <f>[1]ONI!G360</f>
        <v>Warm Phase/El Nino</v>
      </c>
      <c r="H362" s="38">
        <f t="shared" si="31"/>
        <v>27.387777777777778</v>
      </c>
      <c r="I362" s="38">
        <f t="shared" si="34"/>
        <v>27.387777777777778</v>
      </c>
      <c r="J362" s="38">
        <f t="shared" si="35"/>
        <v>0</v>
      </c>
      <c r="K362" s="1">
        <f t="shared" si="32"/>
        <v>29160</v>
      </c>
      <c r="L362" s="51" t="b">
        <f t="shared" si="30"/>
        <v>1</v>
      </c>
    </row>
    <row r="363" spans="1:12" x14ac:dyDescent="0.25">
      <c r="A363">
        <f>[1]ONI!A361</f>
        <v>1979</v>
      </c>
      <c r="B363" s="11" t="str">
        <f>[1]ONI!B361</f>
        <v>Dec</v>
      </c>
      <c r="C363" s="1">
        <f>[1]ONI!C361</f>
        <v>29190</v>
      </c>
      <c r="D363" s="37">
        <f>[1]ONI!D361</f>
        <v>0.69</v>
      </c>
      <c r="E363" s="2">
        <f t="shared" si="33"/>
        <v>0.64</v>
      </c>
      <c r="F363" s="11" t="str">
        <f>[1]ONI!F361</f>
        <v>NDJ</v>
      </c>
      <c r="G363" t="str">
        <f>[1]ONI!G361</f>
        <v>Warm Phase/El Nino</v>
      </c>
      <c r="H363" s="38">
        <f t="shared" si="31"/>
        <v>40.960000000000008</v>
      </c>
      <c r="I363" s="38">
        <f t="shared" si="34"/>
        <v>40.960000000000008</v>
      </c>
      <c r="J363" s="38">
        <f t="shared" si="35"/>
        <v>0</v>
      </c>
      <c r="K363" s="1">
        <f t="shared" si="32"/>
        <v>29190</v>
      </c>
      <c r="L363" s="51" t="b">
        <f t="shared" si="30"/>
        <v>1</v>
      </c>
    </row>
    <row r="364" spans="1:12" x14ac:dyDescent="0.25">
      <c r="A364">
        <f>[1]ONI!A362</f>
        <v>1980</v>
      </c>
      <c r="B364" s="11" t="str">
        <f>[1]ONI!B362</f>
        <v>Jan</v>
      </c>
      <c r="C364" s="1">
        <f>[1]ONI!C362</f>
        <v>29221</v>
      </c>
      <c r="D364" s="37">
        <f>[1]ONI!D362</f>
        <v>0.7</v>
      </c>
      <c r="E364" s="2">
        <f t="shared" si="33"/>
        <v>0.59333333333333327</v>
      </c>
      <c r="F364" s="11" t="str">
        <f>[1]ONI!F362</f>
        <v>DJF</v>
      </c>
      <c r="G364" t="str">
        <f>[1]ONI!G362</f>
        <v>Warm Phase/El Nino</v>
      </c>
      <c r="H364" s="38">
        <f t="shared" si="31"/>
        <v>35.204444444444434</v>
      </c>
      <c r="I364" s="38">
        <f t="shared" si="34"/>
        <v>35.204444444444434</v>
      </c>
      <c r="J364" s="38">
        <f t="shared" si="35"/>
        <v>0</v>
      </c>
      <c r="K364" s="1">
        <f t="shared" si="32"/>
        <v>29221</v>
      </c>
      <c r="L364" s="51" t="b">
        <f t="shared" si="30"/>
        <v>1</v>
      </c>
    </row>
    <row r="365" spans="1:12" x14ac:dyDescent="0.25">
      <c r="A365">
        <f>[1]ONI!A363</f>
        <v>1980</v>
      </c>
      <c r="B365" s="11" t="str">
        <f>[1]ONI!B363</f>
        <v>Feb</v>
      </c>
      <c r="C365" s="1">
        <f>[1]ONI!C363</f>
        <v>29252</v>
      </c>
      <c r="D365" s="37">
        <f>[1]ONI!D363</f>
        <v>0.39</v>
      </c>
      <c r="E365" s="2">
        <f t="shared" si="33"/>
        <v>0.45666666666666661</v>
      </c>
      <c r="F365" s="11" t="str">
        <f>[1]ONI!F363</f>
        <v>JFM</v>
      </c>
      <c r="G365" t="str">
        <f>[1]ONI!G363</f>
        <v>Neutral Phase</v>
      </c>
      <c r="H365" s="38">
        <f t="shared" si="31"/>
        <v>20.854444444444443</v>
      </c>
      <c r="I365" s="38">
        <f t="shared" si="34"/>
        <v>20.854444444444443</v>
      </c>
      <c r="J365" s="38">
        <f t="shared" si="35"/>
        <v>0</v>
      </c>
      <c r="K365" s="1">
        <f t="shared" si="32"/>
        <v>29252</v>
      </c>
      <c r="L365" s="51" t="b">
        <f t="shared" si="30"/>
        <v>1</v>
      </c>
    </row>
    <row r="366" spans="1:12" x14ac:dyDescent="0.25">
      <c r="A366">
        <f>[1]ONI!A364</f>
        <v>1980</v>
      </c>
      <c r="B366" s="11" t="str">
        <f>[1]ONI!B364</f>
        <v>Mar</v>
      </c>
      <c r="C366" s="1">
        <f>[1]ONI!C364</f>
        <v>29281</v>
      </c>
      <c r="D366" s="37">
        <f>[1]ONI!D364</f>
        <v>0.28000000000000003</v>
      </c>
      <c r="E366" s="2">
        <f t="shared" si="33"/>
        <v>0.33666666666666667</v>
      </c>
      <c r="F366" s="11" t="str">
        <f>[1]ONI!F364</f>
        <v>FMA</v>
      </c>
      <c r="G366" t="str">
        <f>[1]ONI!G364</f>
        <v>Neutral Phase</v>
      </c>
      <c r="H366" s="38">
        <f t="shared" si="31"/>
        <v>11.334444444444445</v>
      </c>
      <c r="I366" s="38">
        <f t="shared" si="34"/>
        <v>11.334444444444445</v>
      </c>
      <c r="J366" s="38">
        <f t="shared" si="35"/>
        <v>0</v>
      </c>
      <c r="K366" s="1">
        <f t="shared" si="32"/>
        <v>29281</v>
      </c>
      <c r="L366" s="51" t="b">
        <f t="shared" si="30"/>
        <v>1</v>
      </c>
    </row>
    <row r="367" spans="1:12" x14ac:dyDescent="0.25">
      <c r="A367">
        <f>[1]ONI!A365</f>
        <v>1980</v>
      </c>
      <c r="B367" s="11" t="str">
        <f>[1]ONI!B365</f>
        <v>Apr</v>
      </c>
      <c r="C367" s="1">
        <f>[1]ONI!C365</f>
        <v>29312</v>
      </c>
      <c r="D367" s="37">
        <f>[1]ONI!D365</f>
        <v>0.34</v>
      </c>
      <c r="E367" s="2">
        <f t="shared" si="33"/>
        <v>0.37666666666666671</v>
      </c>
      <c r="F367" s="11" t="str">
        <f>[1]ONI!F365</f>
        <v>MAM</v>
      </c>
      <c r="G367" t="str">
        <f>[1]ONI!G365</f>
        <v>Neutral Phase</v>
      </c>
      <c r="H367" s="38">
        <f t="shared" si="31"/>
        <v>14.18777777777778</v>
      </c>
      <c r="I367" s="38">
        <f t="shared" si="34"/>
        <v>14.18777777777778</v>
      </c>
      <c r="J367" s="38">
        <f t="shared" si="35"/>
        <v>0</v>
      </c>
      <c r="K367" s="1">
        <f t="shared" si="32"/>
        <v>29312</v>
      </c>
      <c r="L367" s="51" t="b">
        <f t="shared" si="30"/>
        <v>1</v>
      </c>
    </row>
    <row r="368" spans="1:12" x14ac:dyDescent="0.25">
      <c r="A368">
        <f>[1]ONI!A366</f>
        <v>1980</v>
      </c>
      <c r="B368" s="11" t="str">
        <f>[1]ONI!B366</f>
        <v>May</v>
      </c>
      <c r="C368" s="1">
        <f>[1]ONI!C366</f>
        <v>29342</v>
      </c>
      <c r="D368" s="37">
        <f>[1]ONI!D366</f>
        <v>0.51</v>
      </c>
      <c r="E368" s="2">
        <f t="shared" si="33"/>
        <v>0.48</v>
      </c>
      <c r="F368" s="11" t="str">
        <f>[1]ONI!F366</f>
        <v>AMJ</v>
      </c>
      <c r="G368" t="str">
        <f>[1]ONI!G366</f>
        <v>Neutral Phase</v>
      </c>
      <c r="H368" s="38">
        <f t="shared" si="31"/>
        <v>23.04</v>
      </c>
      <c r="I368" s="38">
        <f t="shared" si="34"/>
        <v>23.04</v>
      </c>
      <c r="J368" s="38">
        <f t="shared" si="35"/>
        <v>0</v>
      </c>
      <c r="K368" s="1">
        <f t="shared" si="32"/>
        <v>29342</v>
      </c>
      <c r="L368" s="51" t="b">
        <f t="shared" si="30"/>
        <v>1</v>
      </c>
    </row>
    <row r="369" spans="1:12" x14ac:dyDescent="0.25">
      <c r="A369">
        <f>[1]ONI!A367</f>
        <v>1980</v>
      </c>
      <c r="B369" s="11" t="str">
        <f>[1]ONI!B367</f>
        <v>Jun</v>
      </c>
      <c r="C369" s="1">
        <f>[1]ONI!C367</f>
        <v>29373</v>
      </c>
      <c r="D369" s="37">
        <f>[1]ONI!D367</f>
        <v>0.59</v>
      </c>
      <c r="E369" s="2">
        <f t="shared" si="33"/>
        <v>0.46</v>
      </c>
      <c r="F369" s="11" t="str">
        <f>[1]ONI!F367</f>
        <v>MJJ</v>
      </c>
      <c r="G369" t="str">
        <f>[1]ONI!G367</f>
        <v>Neutral Phase</v>
      </c>
      <c r="H369" s="38">
        <f t="shared" si="31"/>
        <v>21.160000000000004</v>
      </c>
      <c r="I369" s="38">
        <f t="shared" si="34"/>
        <v>21.160000000000004</v>
      </c>
      <c r="J369" s="38">
        <f t="shared" si="35"/>
        <v>0</v>
      </c>
      <c r="K369" s="1">
        <f t="shared" si="32"/>
        <v>29373</v>
      </c>
      <c r="L369" s="51" t="b">
        <f t="shared" si="30"/>
        <v>1</v>
      </c>
    </row>
    <row r="370" spans="1:12" x14ac:dyDescent="0.25">
      <c r="A370">
        <f>[1]ONI!A368</f>
        <v>1980</v>
      </c>
      <c r="B370" s="11" t="str">
        <f>[1]ONI!B368</f>
        <v>Jul</v>
      </c>
      <c r="C370" s="1">
        <f>[1]ONI!C368</f>
        <v>29403</v>
      </c>
      <c r="D370" s="37">
        <f>[1]ONI!D368</f>
        <v>0.28000000000000003</v>
      </c>
      <c r="E370" s="2">
        <f t="shared" si="33"/>
        <v>0.25333333333333335</v>
      </c>
      <c r="F370" s="11" t="str">
        <f>[1]ONI!F368</f>
        <v>JJA</v>
      </c>
      <c r="G370" t="str">
        <f>[1]ONI!G368</f>
        <v>Neutral Phase</v>
      </c>
      <c r="H370" s="38">
        <f t="shared" si="31"/>
        <v>6.4177777777777791</v>
      </c>
      <c r="I370" s="38">
        <f t="shared" si="34"/>
        <v>6.4177777777777791</v>
      </c>
      <c r="J370" s="38">
        <f t="shared" si="35"/>
        <v>0</v>
      </c>
      <c r="K370" s="1">
        <f t="shared" si="32"/>
        <v>29403</v>
      </c>
      <c r="L370" s="51" t="b">
        <f t="shared" si="30"/>
        <v>1</v>
      </c>
    </row>
    <row r="371" spans="1:12" x14ac:dyDescent="0.25">
      <c r="A371">
        <f>[1]ONI!A369</f>
        <v>1980</v>
      </c>
      <c r="B371" s="11" t="str">
        <f>[1]ONI!B369</f>
        <v>Aug</v>
      </c>
      <c r="C371" s="1">
        <f>[1]ONI!C369</f>
        <v>29434</v>
      </c>
      <c r="D371" s="37">
        <f>[1]ONI!D369</f>
        <v>-0.11</v>
      </c>
      <c r="E371" s="2">
        <f t="shared" si="33"/>
        <v>3.3333333333333347E-2</v>
      </c>
      <c r="F371" s="11" t="str">
        <f>[1]ONI!F369</f>
        <v>JAS</v>
      </c>
      <c r="G371" t="str">
        <f>[1]ONI!G369</f>
        <v>Neutral Phase</v>
      </c>
      <c r="H371" s="38">
        <f t="shared" si="31"/>
        <v>0.11111111111111122</v>
      </c>
      <c r="I371" s="38">
        <f t="shared" si="34"/>
        <v>0.11111111111111122</v>
      </c>
      <c r="J371" s="38">
        <f t="shared" si="35"/>
        <v>0</v>
      </c>
      <c r="K371" s="1">
        <f t="shared" si="32"/>
        <v>29434</v>
      </c>
      <c r="L371" s="51" t="b">
        <f t="shared" si="30"/>
        <v>1</v>
      </c>
    </row>
    <row r="372" spans="1:12" x14ac:dyDescent="0.25">
      <c r="A372">
        <f>[1]ONI!A370</f>
        <v>1980</v>
      </c>
      <c r="B372" s="11" t="str">
        <f>[1]ONI!B370</f>
        <v>Sep</v>
      </c>
      <c r="C372" s="1">
        <f>[1]ONI!C370</f>
        <v>29465</v>
      </c>
      <c r="D372" s="37">
        <f>[1]ONI!D370</f>
        <v>-7.0000000000000007E-2</v>
      </c>
      <c r="E372" s="2">
        <f t="shared" si="33"/>
        <v>-6.6666666666666666E-2</v>
      </c>
      <c r="F372" s="11" t="str">
        <f>[1]ONI!F370</f>
        <v>ASO</v>
      </c>
      <c r="G372" t="str">
        <f>[1]ONI!G370</f>
        <v>Neutral Phase</v>
      </c>
      <c r="H372" s="38">
        <f t="shared" si="31"/>
        <v>0.44444444444444442</v>
      </c>
      <c r="I372" s="38">
        <f t="shared" si="34"/>
        <v>0</v>
      </c>
      <c r="J372" s="38">
        <f t="shared" si="35"/>
        <v>0.44444444444444442</v>
      </c>
      <c r="K372" s="1">
        <f t="shared" si="32"/>
        <v>29465</v>
      </c>
      <c r="L372" s="51" t="b">
        <f t="shared" si="30"/>
        <v>1</v>
      </c>
    </row>
    <row r="373" spans="1:12" x14ac:dyDescent="0.25">
      <c r="A373">
        <f>[1]ONI!A371</f>
        <v>1980</v>
      </c>
      <c r="B373" s="11" t="str">
        <f>[1]ONI!B371</f>
        <v>Oct</v>
      </c>
      <c r="C373" s="1">
        <f>[1]ONI!C371</f>
        <v>29495</v>
      </c>
      <c r="D373" s="37">
        <f>[1]ONI!D371</f>
        <v>-0.02</v>
      </c>
      <c r="E373" s="2">
        <f t="shared" si="33"/>
        <v>1.6666666666666666E-2</v>
      </c>
      <c r="F373" s="11" t="str">
        <f>[1]ONI!F371</f>
        <v>SON</v>
      </c>
      <c r="G373" t="str">
        <f>[1]ONI!G371</f>
        <v>Neutral Phase</v>
      </c>
      <c r="H373" s="38">
        <f t="shared" si="31"/>
        <v>2.7777777777777776E-2</v>
      </c>
      <c r="I373" s="38">
        <f t="shared" si="34"/>
        <v>2.7777777777777776E-2</v>
      </c>
      <c r="J373" s="38">
        <f t="shared" si="35"/>
        <v>0</v>
      </c>
      <c r="K373" s="1">
        <f t="shared" si="32"/>
        <v>29495</v>
      </c>
      <c r="L373" s="51" t="b">
        <f t="shared" si="30"/>
        <v>1</v>
      </c>
    </row>
    <row r="374" spans="1:12" x14ac:dyDescent="0.25">
      <c r="A374">
        <f>[1]ONI!A372</f>
        <v>1980</v>
      </c>
      <c r="B374" s="11" t="str">
        <f>[1]ONI!B372</f>
        <v>Nov</v>
      </c>
      <c r="C374" s="1">
        <f>[1]ONI!C372</f>
        <v>29526</v>
      </c>
      <c r="D374" s="37">
        <f>[1]ONI!D372</f>
        <v>0.14000000000000001</v>
      </c>
      <c r="E374" s="2">
        <f t="shared" si="33"/>
        <v>0.11333333333333334</v>
      </c>
      <c r="F374" s="11" t="str">
        <f>[1]ONI!F372</f>
        <v>OND</v>
      </c>
      <c r="G374" t="str">
        <f>[1]ONI!G372</f>
        <v>Neutral Phase</v>
      </c>
      <c r="H374" s="38">
        <f t="shared" si="31"/>
        <v>1.2844444444444443</v>
      </c>
      <c r="I374" s="38">
        <f t="shared" si="34"/>
        <v>1.2844444444444443</v>
      </c>
      <c r="J374" s="38">
        <f t="shared" si="35"/>
        <v>0</v>
      </c>
      <c r="K374" s="1">
        <f t="shared" si="32"/>
        <v>29526</v>
      </c>
      <c r="L374" s="51" t="b">
        <f t="shared" si="30"/>
        <v>1</v>
      </c>
    </row>
    <row r="375" spans="1:12" x14ac:dyDescent="0.25">
      <c r="A375">
        <f>[1]ONI!A373</f>
        <v>1980</v>
      </c>
      <c r="B375" s="11" t="str">
        <f>[1]ONI!B373</f>
        <v>Dec</v>
      </c>
      <c r="C375" s="1">
        <f>[1]ONI!C373</f>
        <v>29556</v>
      </c>
      <c r="D375" s="37">
        <f>[1]ONI!D373</f>
        <v>0.22</v>
      </c>
      <c r="E375" s="2">
        <f t="shared" si="33"/>
        <v>-6.6666666666666723E-3</v>
      </c>
      <c r="F375" s="11" t="str">
        <f>[1]ONI!F373</f>
        <v>NDJ</v>
      </c>
      <c r="G375" t="str">
        <f>[1]ONI!G373</f>
        <v>Neutral Phase</v>
      </c>
      <c r="H375" s="38">
        <f t="shared" si="31"/>
        <v>4.4444444444444514E-3</v>
      </c>
      <c r="I375" s="38">
        <f t="shared" si="34"/>
        <v>0</v>
      </c>
      <c r="J375" s="38">
        <f t="shared" si="35"/>
        <v>4.4444444444444514E-3</v>
      </c>
      <c r="K375" s="1">
        <f t="shared" si="32"/>
        <v>29556</v>
      </c>
      <c r="L375" s="51" t="b">
        <f t="shared" si="30"/>
        <v>1</v>
      </c>
    </row>
    <row r="376" spans="1:12" x14ac:dyDescent="0.25">
      <c r="A376">
        <f>[1]ONI!A374</f>
        <v>1981</v>
      </c>
      <c r="B376" s="11" t="str">
        <f>[1]ONI!B374</f>
        <v>Jan</v>
      </c>
      <c r="C376" s="1">
        <f>[1]ONI!C374</f>
        <v>29587</v>
      </c>
      <c r="D376" s="37">
        <f>[1]ONI!D374</f>
        <v>-0.38</v>
      </c>
      <c r="E376" s="2">
        <f t="shared" si="33"/>
        <v>-0.26</v>
      </c>
      <c r="F376" s="11" t="str">
        <f>[1]ONI!F374</f>
        <v>DJF</v>
      </c>
      <c r="G376" t="str">
        <f>[1]ONI!G374</f>
        <v>Neutral Phase</v>
      </c>
      <c r="H376" s="38">
        <f t="shared" si="31"/>
        <v>6.7600000000000007</v>
      </c>
      <c r="I376" s="38">
        <f t="shared" si="34"/>
        <v>0</v>
      </c>
      <c r="J376" s="38">
        <f t="shared" si="35"/>
        <v>6.7600000000000007</v>
      </c>
      <c r="K376" s="1">
        <f t="shared" si="32"/>
        <v>29587</v>
      </c>
      <c r="L376" s="51" t="b">
        <f t="shared" si="30"/>
        <v>1</v>
      </c>
    </row>
    <row r="377" spans="1:12" x14ac:dyDescent="0.25">
      <c r="A377">
        <f>[1]ONI!A375</f>
        <v>1981</v>
      </c>
      <c r="B377" s="11" t="str">
        <f>[1]ONI!B375</f>
        <v>Feb</v>
      </c>
      <c r="C377" s="1">
        <f>[1]ONI!C375</f>
        <v>29618</v>
      </c>
      <c r="D377" s="37">
        <f>[1]ONI!D375</f>
        <v>-0.62</v>
      </c>
      <c r="E377" s="2">
        <f t="shared" si="33"/>
        <v>-0.5033333333333333</v>
      </c>
      <c r="F377" s="11" t="str">
        <f>[1]ONI!F375</f>
        <v>JFM</v>
      </c>
      <c r="G377" t="str">
        <f>[1]ONI!G375</f>
        <v>Cool Phase/La Nina</v>
      </c>
      <c r="H377" s="38">
        <f t="shared" si="31"/>
        <v>25.334444444444443</v>
      </c>
      <c r="I377" s="38">
        <f t="shared" si="34"/>
        <v>0</v>
      </c>
      <c r="J377" s="38">
        <f t="shared" si="35"/>
        <v>25.334444444444443</v>
      </c>
      <c r="K377" s="1">
        <f t="shared" si="32"/>
        <v>29618</v>
      </c>
      <c r="L377" s="51" t="b">
        <f t="shared" si="30"/>
        <v>1</v>
      </c>
    </row>
    <row r="378" spans="1:12" x14ac:dyDescent="0.25">
      <c r="A378">
        <f>[1]ONI!A376</f>
        <v>1981</v>
      </c>
      <c r="B378" s="11" t="str">
        <f>[1]ONI!B376</f>
        <v>Mar</v>
      </c>
      <c r="C378" s="1">
        <f>[1]ONI!C376</f>
        <v>29646</v>
      </c>
      <c r="D378" s="37">
        <f>[1]ONI!D376</f>
        <v>-0.51</v>
      </c>
      <c r="E378" s="2">
        <f t="shared" si="33"/>
        <v>-0.47333333333333333</v>
      </c>
      <c r="F378" s="11" t="str">
        <f>[1]ONI!F376</f>
        <v>FMA</v>
      </c>
      <c r="G378" t="str">
        <f>[1]ONI!G376</f>
        <v>Neutral Phase</v>
      </c>
      <c r="H378" s="38">
        <f t="shared" si="31"/>
        <v>22.404444444444444</v>
      </c>
      <c r="I378" s="38">
        <f t="shared" si="34"/>
        <v>0</v>
      </c>
      <c r="J378" s="38">
        <f t="shared" si="35"/>
        <v>22.404444444444444</v>
      </c>
      <c r="K378" s="1">
        <f t="shared" si="32"/>
        <v>29646</v>
      </c>
      <c r="L378" s="51" t="b">
        <f t="shared" si="30"/>
        <v>1</v>
      </c>
    </row>
    <row r="379" spans="1:12" x14ac:dyDescent="0.25">
      <c r="A379">
        <f>[1]ONI!A377</f>
        <v>1981</v>
      </c>
      <c r="B379" s="11" t="str">
        <f>[1]ONI!B377</f>
        <v>Apr</v>
      </c>
      <c r="C379" s="1">
        <f>[1]ONI!C377</f>
        <v>29677</v>
      </c>
      <c r="D379" s="37">
        <f>[1]ONI!D377</f>
        <v>-0.28999999999999998</v>
      </c>
      <c r="E379" s="2">
        <f t="shared" si="33"/>
        <v>-0.3666666666666667</v>
      </c>
      <c r="F379" s="11" t="str">
        <f>[1]ONI!F377</f>
        <v>MAM</v>
      </c>
      <c r="G379" t="str">
        <f>[1]ONI!G377</f>
        <v>Neutral Phase</v>
      </c>
      <c r="H379" s="38">
        <f t="shared" si="31"/>
        <v>13.444444444444446</v>
      </c>
      <c r="I379" s="38">
        <f t="shared" si="34"/>
        <v>0</v>
      </c>
      <c r="J379" s="38">
        <f t="shared" si="35"/>
        <v>13.444444444444446</v>
      </c>
      <c r="K379" s="1">
        <f t="shared" si="32"/>
        <v>29677</v>
      </c>
      <c r="L379" s="51" t="b">
        <f t="shared" si="30"/>
        <v>1</v>
      </c>
    </row>
    <row r="380" spans="1:12" x14ac:dyDescent="0.25">
      <c r="A380">
        <f>[1]ONI!A378</f>
        <v>1981</v>
      </c>
      <c r="B380" s="11" t="str">
        <f>[1]ONI!B378</f>
        <v>May</v>
      </c>
      <c r="C380" s="1">
        <f>[1]ONI!C378</f>
        <v>29707</v>
      </c>
      <c r="D380" s="37">
        <f>[1]ONI!D378</f>
        <v>-0.3</v>
      </c>
      <c r="E380" s="2">
        <f t="shared" si="33"/>
        <v>-0.26</v>
      </c>
      <c r="F380" s="11" t="str">
        <f>[1]ONI!F378</f>
        <v>AMJ</v>
      </c>
      <c r="G380" t="str">
        <f>[1]ONI!G378</f>
        <v>Neutral Phase</v>
      </c>
      <c r="H380" s="38">
        <f t="shared" si="31"/>
        <v>6.7600000000000007</v>
      </c>
      <c r="I380" s="38">
        <f t="shared" si="34"/>
        <v>0</v>
      </c>
      <c r="J380" s="38">
        <f t="shared" si="35"/>
        <v>6.7600000000000007</v>
      </c>
      <c r="K380" s="1">
        <f t="shared" si="32"/>
        <v>29707</v>
      </c>
      <c r="L380" s="51" t="b">
        <f t="shared" si="30"/>
        <v>1</v>
      </c>
    </row>
    <row r="381" spans="1:12" x14ac:dyDescent="0.25">
      <c r="A381">
        <f>[1]ONI!A379</f>
        <v>1981</v>
      </c>
      <c r="B381" s="11" t="str">
        <f>[1]ONI!B379</f>
        <v>Jun</v>
      </c>
      <c r="C381" s="1">
        <f>[1]ONI!C379</f>
        <v>29738</v>
      </c>
      <c r="D381" s="37">
        <f>[1]ONI!D379</f>
        <v>-0.19</v>
      </c>
      <c r="E381" s="2">
        <f t="shared" si="33"/>
        <v>-0.28666666666666668</v>
      </c>
      <c r="F381" s="11" t="str">
        <f>[1]ONI!F379</f>
        <v>MJJ</v>
      </c>
      <c r="G381" t="str">
        <f>[1]ONI!G379</f>
        <v>Neutral Phase</v>
      </c>
      <c r="H381" s="38">
        <f t="shared" si="31"/>
        <v>8.2177777777777781</v>
      </c>
      <c r="I381" s="38">
        <f t="shared" si="34"/>
        <v>0</v>
      </c>
      <c r="J381" s="38">
        <f t="shared" si="35"/>
        <v>8.2177777777777781</v>
      </c>
      <c r="K381" s="1">
        <f t="shared" si="32"/>
        <v>29738</v>
      </c>
      <c r="L381" s="51" t="b">
        <f t="shared" si="30"/>
        <v>1</v>
      </c>
    </row>
    <row r="382" spans="1:12" x14ac:dyDescent="0.25">
      <c r="A382">
        <f>[1]ONI!A380</f>
        <v>1981</v>
      </c>
      <c r="B382" s="11" t="str">
        <f>[1]ONI!B380</f>
        <v>Jul</v>
      </c>
      <c r="C382" s="1">
        <f>[1]ONI!C380</f>
        <v>29768</v>
      </c>
      <c r="D382" s="37">
        <f>[1]ONI!D380</f>
        <v>-0.37</v>
      </c>
      <c r="E382" s="2">
        <f t="shared" si="33"/>
        <v>-0.29333333333333339</v>
      </c>
      <c r="F382" s="11" t="str">
        <f>[1]ONI!F380</f>
        <v>JJA</v>
      </c>
      <c r="G382" t="str">
        <f>[1]ONI!G380</f>
        <v>Neutral Phase</v>
      </c>
      <c r="H382" s="38">
        <f t="shared" si="31"/>
        <v>8.6044444444444483</v>
      </c>
      <c r="I382" s="38">
        <f t="shared" si="34"/>
        <v>0</v>
      </c>
      <c r="J382" s="38">
        <f t="shared" si="35"/>
        <v>8.6044444444444483</v>
      </c>
      <c r="K382" s="1">
        <f t="shared" si="32"/>
        <v>29768</v>
      </c>
      <c r="L382" s="51" t="b">
        <f t="shared" si="30"/>
        <v>1</v>
      </c>
    </row>
    <row r="383" spans="1:12" x14ac:dyDescent="0.25">
      <c r="A383">
        <f>[1]ONI!A381</f>
        <v>1981</v>
      </c>
      <c r="B383" s="11" t="str">
        <f>[1]ONI!B381</f>
        <v>Aug</v>
      </c>
      <c r="C383" s="1">
        <f>[1]ONI!C381</f>
        <v>29799</v>
      </c>
      <c r="D383" s="37">
        <f>[1]ONI!D381</f>
        <v>-0.32</v>
      </c>
      <c r="E383" s="2">
        <f t="shared" si="33"/>
        <v>-0.24333333333333332</v>
      </c>
      <c r="F383" s="11" t="str">
        <f>[1]ONI!F381</f>
        <v>JAS</v>
      </c>
      <c r="G383" t="str">
        <f>[1]ONI!G381</f>
        <v>Neutral Phase</v>
      </c>
      <c r="H383" s="38">
        <f t="shared" si="31"/>
        <v>5.9211111111111103</v>
      </c>
      <c r="I383" s="38">
        <f t="shared" si="34"/>
        <v>0</v>
      </c>
      <c r="J383" s="38">
        <f t="shared" si="35"/>
        <v>5.9211111111111103</v>
      </c>
      <c r="K383" s="1">
        <f t="shared" si="32"/>
        <v>29799</v>
      </c>
      <c r="L383" s="51" t="b">
        <f t="shared" si="30"/>
        <v>1</v>
      </c>
    </row>
    <row r="384" spans="1:12" x14ac:dyDescent="0.25">
      <c r="A384">
        <f>[1]ONI!A382</f>
        <v>1981</v>
      </c>
      <c r="B384" s="11" t="str">
        <f>[1]ONI!B382</f>
        <v>Sep</v>
      </c>
      <c r="C384" s="1">
        <f>[1]ONI!C382</f>
        <v>29830</v>
      </c>
      <c r="D384" s="37">
        <f>[1]ONI!D382</f>
        <v>-0.04</v>
      </c>
      <c r="E384" s="2">
        <f t="shared" si="33"/>
        <v>-0.15666666666666665</v>
      </c>
      <c r="F384" s="11" t="str">
        <f>[1]ONI!F382</f>
        <v>ASO</v>
      </c>
      <c r="G384" t="str">
        <f>[1]ONI!G382</f>
        <v>Neutral Phase</v>
      </c>
      <c r="H384" s="38">
        <f t="shared" si="31"/>
        <v>2.4544444444444435</v>
      </c>
      <c r="I384" s="38">
        <f t="shared" si="34"/>
        <v>0</v>
      </c>
      <c r="J384" s="38">
        <f t="shared" si="35"/>
        <v>2.4544444444444435</v>
      </c>
      <c r="K384" s="1">
        <f t="shared" si="32"/>
        <v>29830</v>
      </c>
      <c r="L384" s="51" t="b">
        <f t="shared" si="30"/>
        <v>1</v>
      </c>
    </row>
    <row r="385" spans="1:12" x14ac:dyDescent="0.25">
      <c r="A385">
        <f>[1]ONI!A383</f>
        <v>1981</v>
      </c>
      <c r="B385" s="11" t="str">
        <f>[1]ONI!B383</f>
        <v>Oct</v>
      </c>
      <c r="C385" s="1">
        <f>[1]ONI!C383</f>
        <v>29860</v>
      </c>
      <c r="D385" s="37">
        <f>[1]ONI!D383</f>
        <v>-0.11</v>
      </c>
      <c r="E385" s="2">
        <f t="shared" si="33"/>
        <v>-0.12666666666666668</v>
      </c>
      <c r="F385" s="11" t="str">
        <f>[1]ONI!F383</f>
        <v>SON</v>
      </c>
      <c r="G385" t="str">
        <f>[1]ONI!G383</f>
        <v>Neutral Phase</v>
      </c>
      <c r="H385" s="38">
        <f t="shared" si="31"/>
        <v>1.6044444444444448</v>
      </c>
      <c r="I385" s="38">
        <f t="shared" si="34"/>
        <v>0</v>
      </c>
      <c r="J385" s="38">
        <f t="shared" si="35"/>
        <v>1.6044444444444448</v>
      </c>
      <c r="K385" s="1">
        <f t="shared" si="32"/>
        <v>29860</v>
      </c>
      <c r="L385" s="51" t="b">
        <f t="shared" si="30"/>
        <v>1</v>
      </c>
    </row>
    <row r="386" spans="1:12" x14ac:dyDescent="0.25">
      <c r="A386">
        <f>[1]ONI!A384</f>
        <v>1981</v>
      </c>
      <c r="B386" s="11" t="str">
        <f>[1]ONI!B384</f>
        <v>Nov</v>
      </c>
      <c r="C386" s="1">
        <f>[1]ONI!C384</f>
        <v>29891</v>
      </c>
      <c r="D386" s="37">
        <f>[1]ONI!D384</f>
        <v>-0.23</v>
      </c>
      <c r="E386" s="2">
        <f t="shared" si="33"/>
        <v>-0.15</v>
      </c>
      <c r="F386" s="11" t="str">
        <f>[1]ONI!F384</f>
        <v>OND</v>
      </c>
      <c r="G386" t="str">
        <f>[1]ONI!G384</f>
        <v>Neutral Phase</v>
      </c>
      <c r="H386" s="38">
        <f t="shared" si="31"/>
        <v>2.25</v>
      </c>
      <c r="I386" s="38">
        <f t="shared" si="34"/>
        <v>0</v>
      </c>
      <c r="J386" s="38">
        <f t="shared" si="35"/>
        <v>2.25</v>
      </c>
      <c r="K386" s="1">
        <f t="shared" si="32"/>
        <v>29891</v>
      </c>
      <c r="L386" s="51" t="b">
        <f t="shared" si="30"/>
        <v>1</v>
      </c>
    </row>
    <row r="387" spans="1:12" x14ac:dyDescent="0.25">
      <c r="A387">
        <f>[1]ONI!A385</f>
        <v>1981</v>
      </c>
      <c r="B387" s="11" t="str">
        <f>[1]ONI!B385</f>
        <v>Dec</v>
      </c>
      <c r="C387" s="1">
        <f>[1]ONI!C385</f>
        <v>29921</v>
      </c>
      <c r="D387" s="37">
        <f>[1]ONI!D385</f>
        <v>-0.11</v>
      </c>
      <c r="E387" s="2">
        <f t="shared" si="33"/>
        <v>-7.6666666666666675E-2</v>
      </c>
      <c r="F387" s="11" t="str">
        <f>[1]ONI!F385</f>
        <v>NDJ</v>
      </c>
      <c r="G387" t="str">
        <f>[1]ONI!G385</f>
        <v>Neutral Phase</v>
      </c>
      <c r="H387" s="38">
        <f t="shared" si="31"/>
        <v>0.58777777777777784</v>
      </c>
      <c r="I387" s="38">
        <f t="shared" si="34"/>
        <v>0</v>
      </c>
      <c r="J387" s="38">
        <f t="shared" si="35"/>
        <v>0.58777777777777784</v>
      </c>
      <c r="K387" s="1">
        <f t="shared" si="32"/>
        <v>29921</v>
      </c>
      <c r="L387" s="51" t="b">
        <f t="shared" si="30"/>
        <v>1</v>
      </c>
    </row>
    <row r="388" spans="1:12" x14ac:dyDescent="0.25">
      <c r="A388">
        <f>[1]ONI!A386</f>
        <v>1982</v>
      </c>
      <c r="B388" s="11" t="str">
        <f>[1]ONI!B386</f>
        <v>Jan</v>
      </c>
      <c r="C388" s="1">
        <f>[1]ONI!C386</f>
        <v>29952</v>
      </c>
      <c r="D388" s="37">
        <f>[1]ONI!D386</f>
        <v>0.11</v>
      </c>
      <c r="E388" s="2">
        <f t="shared" si="33"/>
        <v>-4.9999999999999996E-2</v>
      </c>
      <c r="F388" s="11" t="str">
        <f>[1]ONI!F386</f>
        <v>DJF</v>
      </c>
      <c r="G388" t="str">
        <f>[1]ONI!G386</f>
        <v>Neutral Phase</v>
      </c>
      <c r="H388" s="38">
        <f t="shared" si="31"/>
        <v>0.24999999999999994</v>
      </c>
      <c r="I388" s="38">
        <f t="shared" si="34"/>
        <v>0</v>
      </c>
      <c r="J388" s="38">
        <f t="shared" si="35"/>
        <v>0.24999999999999994</v>
      </c>
      <c r="K388" s="1">
        <f t="shared" si="32"/>
        <v>29952</v>
      </c>
      <c r="L388" s="51" t="b">
        <f t="shared" ref="L388:L451" si="36">K388=C388</f>
        <v>1</v>
      </c>
    </row>
    <row r="389" spans="1:12" x14ac:dyDescent="0.25">
      <c r="A389">
        <f>[1]ONI!A387</f>
        <v>1982</v>
      </c>
      <c r="B389" s="11" t="str">
        <f>[1]ONI!B387</f>
        <v>Feb</v>
      </c>
      <c r="C389" s="1">
        <f>[1]ONI!C387</f>
        <v>29983</v>
      </c>
      <c r="D389" s="37">
        <f>[1]ONI!D387</f>
        <v>-0.15</v>
      </c>
      <c r="E389" s="2">
        <f t="shared" si="33"/>
        <v>7.0000000000000007E-2</v>
      </c>
      <c r="F389" s="11" t="str">
        <f>[1]ONI!F387</f>
        <v>JFM</v>
      </c>
      <c r="G389" t="str">
        <f>[1]ONI!G387</f>
        <v>Neutral Phase</v>
      </c>
      <c r="H389" s="38">
        <f t="shared" si="31"/>
        <v>0.4900000000000001</v>
      </c>
      <c r="I389" s="38">
        <f t="shared" si="34"/>
        <v>0.4900000000000001</v>
      </c>
      <c r="J389" s="38">
        <f t="shared" si="35"/>
        <v>0</v>
      </c>
      <c r="K389" s="1">
        <f t="shared" si="32"/>
        <v>29983</v>
      </c>
      <c r="L389" s="51" t="b">
        <f t="shared" si="36"/>
        <v>1</v>
      </c>
    </row>
    <row r="390" spans="1:12" x14ac:dyDescent="0.25">
      <c r="A390">
        <f>[1]ONI!A388</f>
        <v>1982</v>
      </c>
      <c r="B390" s="11" t="str">
        <f>[1]ONI!B388</f>
        <v>Mar</v>
      </c>
      <c r="C390" s="1">
        <f>[1]ONI!C388</f>
        <v>30011</v>
      </c>
      <c r="D390" s="37">
        <f>[1]ONI!D388</f>
        <v>0.25</v>
      </c>
      <c r="E390" s="2">
        <f t="shared" si="33"/>
        <v>0.18333333333333335</v>
      </c>
      <c r="F390" s="11" t="str">
        <f>[1]ONI!F388</f>
        <v>FMA</v>
      </c>
      <c r="G390" t="str">
        <f>[1]ONI!G388</f>
        <v>Neutral Phase</v>
      </c>
      <c r="H390" s="38">
        <f t="shared" ref="H390:H453" si="37">(10*E390)^2</f>
        <v>3.3611111111111116</v>
      </c>
      <c r="I390" s="38">
        <f t="shared" si="34"/>
        <v>3.3611111111111116</v>
      </c>
      <c r="J390" s="38">
        <f t="shared" si="35"/>
        <v>0</v>
      </c>
      <c r="K390" s="1">
        <f t="shared" ref="K390:K453" si="38">EDATE(K389,1)</f>
        <v>30011</v>
      </c>
      <c r="L390" s="51" t="b">
        <f t="shared" si="36"/>
        <v>1</v>
      </c>
    </row>
    <row r="391" spans="1:12" x14ac:dyDescent="0.25">
      <c r="A391">
        <f>[1]ONI!A389</f>
        <v>1982</v>
      </c>
      <c r="B391" s="11" t="str">
        <f>[1]ONI!B389</f>
        <v>Apr</v>
      </c>
      <c r="C391" s="1">
        <f>[1]ONI!C389</f>
        <v>30042</v>
      </c>
      <c r="D391" s="37">
        <f>[1]ONI!D389</f>
        <v>0.45</v>
      </c>
      <c r="E391" s="2">
        <f t="shared" si="33"/>
        <v>0.47333333333333333</v>
      </c>
      <c r="F391" s="11" t="str">
        <f>[1]ONI!F389</f>
        <v>MAM</v>
      </c>
      <c r="G391" t="str">
        <f>[1]ONI!G389</f>
        <v>Neutral Phase</v>
      </c>
      <c r="H391" s="38">
        <f t="shared" si="37"/>
        <v>22.404444444444444</v>
      </c>
      <c r="I391" s="38">
        <f t="shared" si="34"/>
        <v>22.404444444444444</v>
      </c>
      <c r="J391" s="38">
        <f t="shared" si="35"/>
        <v>0</v>
      </c>
      <c r="K391" s="1">
        <f t="shared" si="38"/>
        <v>30042</v>
      </c>
      <c r="L391" s="51" t="b">
        <f t="shared" si="36"/>
        <v>1</v>
      </c>
    </row>
    <row r="392" spans="1:12" x14ac:dyDescent="0.25">
      <c r="A392">
        <f>[1]ONI!A390</f>
        <v>1982</v>
      </c>
      <c r="B392" s="11" t="str">
        <f>[1]ONI!B390</f>
        <v>May</v>
      </c>
      <c r="C392" s="1">
        <f>[1]ONI!C390</f>
        <v>30072</v>
      </c>
      <c r="D392" s="37">
        <f>[1]ONI!D390</f>
        <v>0.72</v>
      </c>
      <c r="E392" s="2">
        <f t="shared" si="33"/>
        <v>0.65666666666666662</v>
      </c>
      <c r="F392" s="11" t="str">
        <f>[1]ONI!F390</f>
        <v>AMJ</v>
      </c>
      <c r="G392" t="str">
        <f>[1]ONI!G390</f>
        <v>Warm Phase/El Nino</v>
      </c>
      <c r="H392" s="38">
        <f t="shared" si="37"/>
        <v>43.121111111111105</v>
      </c>
      <c r="I392" s="38">
        <f t="shared" si="34"/>
        <v>43.121111111111105</v>
      </c>
      <c r="J392" s="38">
        <f t="shared" si="35"/>
        <v>0</v>
      </c>
      <c r="K392" s="1">
        <f t="shared" si="38"/>
        <v>30072</v>
      </c>
      <c r="L392" s="51" t="b">
        <f t="shared" si="36"/>
        <v>1</v>
      </c>
    </row>
    <row r="393" spans="1:12" x14ac:dyDescent="0.25">
      <c r="A393">
        <f>[1]ONI!A391</f>
        <v>1982</v>
      </c>
      <c r="B393" s="11" t="str">
        <f>[1]ONI!B391</f>
        <v>Jun</v>
      </c>
      <c r="C393" s="1">
        <f>[1]ONI!C391</f>
        <v>30103</v>
      </c>
      <c r="D393" s="37">
        <f>[1]ONI!D391</f>
        <v>0.8</v>
      </c>
      <c r="E393" s="2">
        <f t="shared" ref="E393:E456" si="39">AVERAGE(D392:D394)</f>
        <v>0.72000000000000008</v>
      </c>
      <c r="F393" s="11" t="str">
        <f>[1]ONI!F391</f>
        <v>MJJ</v>
      </c>
      <c r="G393" t="str">
        <f>[1]ONI!G391</f>
        <v>Warm Phase/El Nino</v>
      </c>
      <c r="H393" s="38">
        <f t="shared" si="37"/>
        <v>51.840000000000018</v>
      </c>
      <c r="I393" s="38">
        <f t="shared" ref="I393:I456" si="40">IF(E393&gt;0,H393,0)</f>
        <v>51.840000000000018</v>
      </c>
      <c r="J393" s="38">
        <f t="shared" ref="J393:J456" si="41">IF(E393&lt;0,H393,0)</f>
        <v>0</v>
      </c>
      <c r="K393" s="1">
        <f t="shared" si="38"/>
        <v>30103</v>
      </c>
      <c r="L393" s="51" t="b">
        <f t="shared" si="36"/>
        <v>1</v>
      </c>
    </row>
    <row r="394" spans="1:12" x14ac:dyDescent="0.25">
      <c r="A394">
        <f>[1]ONI!A392</f>
        <v>1982</v>
      </c>
      <c r="B394" s="11" t="str">
        <f>[1]ONI!B392</f>
        <v>Jul</v>
      </c>
      <c r="C394" s="1">
        <f>[1]ONI!C392</f>
        <v>30133</v>
      </c>
      <c r="D394" s="37">
        <f>[1]ONI!D392</f>
        <v>0.64</v>
      </c>
      <c r="E394" s="2">
        <f t="shared" si="39"/>
        <v>0.79</v>
      </c>
      <c r="F394" s="11" t="str">
        <f>[1]ONI!F392</f>
        <v>JJA</v>
      </c>
      <c r="G394" t="str">
        <f>[1]ONI!G392</f>
        <v>Warm Phase/El Nino</v>
      </c>
      <c r="H394" s="38">
        <f t="shared" si="37"/>
        <v>62.410000000000004</v>
      </c>
      <c r="I394" s="38">
        <f t="shared" si="40"/>
        <v>62.410000000000004</v>
      </c>
      <c r="J394" s="38">
        <f t="shared" si="41"/>
        <v>0</v>
      </c>
      <c r="K394" s="1">
        <f t="shared" si="38"/>
        <v>30133</v>
      </c>
      <c r="L394" s="51" t="b">
        <f t="shared" si="36"/>
        <v>1</v>
      </c>
    </row>
    <row r="395" spans="1:12" x14ac:dyDescent="0.25">
      <c r="A395">
        <f>[1]ONI!A393</f>
        <v>1982</v>
      </c>
      <c r="B395" s="11" t="str">
        <f>[1]ONI!B393</f>
        <v>Aug</v>
      </c>
      <c r="C395" s="1">
        <f>[1]ONI!C393</f>
        <v>30164</v>
      </c>
      <c r="D395" s="37">
        <f>[1]ONI!D393</f>
        <v>0.93</v>
      </c>
      <c r="E395" s="2">
        <f t="shared" si="39"/>
        <v>1.07</v>
      </c>
      <c r="F395" s="11" t="str">
        <f>[1]ONI!F393</f>
        <v>JAS</v>
      </c>
      <c r="G395" t="str">
        <f>[1]ONI!G393</f>
        <v>Warm Phase/El Nino</v>
      </c>
      <c r="H395" s="38">
        <f t="shared" si="37"/>
        <v>114.49000000000002</v>
      </c>
      <c r="I395" s="38">
        <f t="shared" si="40"/>
        <v>114.49000000000002</v>
      </c>
      <c r="J395" s="38">
        <f t="shared" si="41"/>
        <v>0</v>
      </c>
      <c r="K395" s="1">
        <f t="shared" si="38"/>
        <v>30164</v>
      </c>
      <c r="L395" s="51" t="b">
        <f t="shared" si="36"/>
        <v>1</v>
      </c>
    </row>
    <row r="396" spans="1:12" x14ac:dyDescent="0.25">
      <c r="A396">
        <f>[1]ONI!A394</f>
        <v>1982</v>
      </c>
      <c r="B396" s="11" t="str">
        <f>[1]ONI!B394</f>
        <v>Sep</v>
      </c>
      <c r="C396" s="1">
        <f>[1]ONI!C394</f>
        <v>30195</v>
      </c>
      <c r="D396" s="37">
        <f>[1]ONI!D394</f>
        <v>1.64</v>
      </c>
      <c r="E396" s="2">
        <f t="shared" si="39"/>
        <v>1.5766666666666669</v>
      </c>
      <c r="F396" s="11" t="str">
        <f>[1]ONI!F394</f>
        <v>ASO</v>
      </c>
      <c r="G396" t="str">
        <f>[1]ONI!G394</f>
        <v>Warm Phase/El Nino</v>
      </c>
      <c r="H396" s="38">
        <f t="shared" si="37"/>
        <v>248.58777777777786</v>
      </c>
      <c r="I396" s="38">
        <f t="shared" si="40"/>
        <v>248.58777777777786</v>
      </c>
      <c r="J396" s="38">
        <f t="shared" si="41"/>
        <v>0</v>
      </c>
      <c r="K396" s="1">
        <f t="shared" si="38"/>
        <v>30195</v>
      </c>
      <c r="L396" s="51" t="b">
        <f t="shared" si="36"/>
        <v>1</v>
      </c>
    </row>
    <row r="397" spans="1:12" x14ac:dyDescent="0.25">
      <c r="A397">
        <f>[1]ONI!A395</f>
        <v>1982</v>
      </c>
      <c r="B397" s="11" t="str">
        <f>[1]ONI!B395</f>
        <v>Oct</v>
      </c>
      <c r="C397" s="1">
        <f>[1]ONI!C395</f>
        <v>30225</v>
      </c>
      <c r="D397" s="37">
        <f>[1]ONI!D395</f>
        <v>2.16</v>
      </c>
      <c r="E397" s="2">
        <f t="shared" si="39"/>
        <v>1.9633333333333332</v>
      </c>
      <c r="F397" s="11" t="str">
        <f>[1]ONI!F395</f>
        <v>SON</v>
      </c>
      <c r="G397" t="str">
        <f>[1]ONI!G395</f>
        <v>Warm Phase/El Nino</v>
      </c>
      <c r="H397" s="38">
        <f t="shared" si="37"/>
        <v>385.46777777777777</v>
      </c>
      <c r="I397" s="38">
        <f t="shared" si="40"/>
        <v>385.46777777777777</v>
      </c>
      <c r="J397" s="38">
        <f t="shared" si="41"/>
        <v>0</v>
      </c>
      <c r="K397" s="1">
        <f t="shared" si="38"/>
        <v>30225</v>
      </c>
      <c r="L397" s="51" t="b">
        <f t="shared" si="36"/>
        <v>1</v>
      </c>
    </row>
    <row r="398" spans="1:12" x14ac:dyDescent="0.25">
      <c r="A398">
        <f>[1]ONI!A396</f>
        <v>1982</v>
      </c>
      <c r="B398" s="11" t="str">
        <f>[1]ONI!B396</f>
        <v>Nov</v>
      </c>
      <c r="C398" s="1">
        <f>[1]ONI!C396</f>
        <v>30256</v>
      </c>
      <c r="D398" s="37">
        <f>[1]ONI!D396</f>
        <v>2.09</v>
      </c>
      <c r="E398" s="2">
        <f t="shared" si="39"/>
        <v>2.1766666666666663</v>
      </c>
      <c r="F398" s="11" t="str">
        <f>[1]ONI!F396</f>
        <v>OND</v>
      </c>
      <c r="G398" t="str">
        <f>[1]ONI!G396</f>
        <v>Warm Phase/El Nino</v>
      </c>
      <c r="H398" s="38">
        <f t="shared" si="37"/>
        <v>473.78777777777759</v>
      </c>
      <c r="I398" s="38">
        <f t="shared" si="40"/>
        <v>473.78777777777759</v>
      </c>
      <c r="J398" s="38">
        <f t="shared" si="41"/>
        <v>0</v>
      </c>
      <c r="K398" s="1">
        <f t="shared" si="38"/>
        <v>30256</v>
      </c>
      <c r="L398" s="51" t="b">
        <f t="shared" si="36"/>
        <v>1</v>
      </c>
    </row>
    <row r="399" spans="1:12" x14ac:dyDescent="0.25">
      <c r="A399">
        <f>[1]ONI!A397</f>
        <v>1982</v>
      </c>
      <c r="B399" s="11" t="str">
        <f>[1]ONI!B397</f>
        <v>Dec</v>
      </c>
      <c r="C399" s="1">
        <f>[1]ONI!C397</f>
        <v>30286</v>
      </c>
      <c r="D399" s="37">
        <f>[1]ONI!D397</f>
        <v>2.2799999999999998</v>
      </c>
      <c r="E399" s="2">
        <f t="shared" si="39"/>
        <v>2.23</v>
      </c>
      <c r="F399" s="11" t="str">
        <f>[1]ONI!F397</f>
        <v>NDJ</v>
      </c>
      <c r="G399" t="str">
        <f>[1]ONI!G397</f>
        <v>Warm Phase/El Nino</v>
      </c>
      <c r="H399" s="38">
        <f t="shared" si="37"/>
        <v>497.29</v>
      </c>
      <c r="I399" s="38">
        <f t="shared" si="40"/>
        <v>497.29</v>
      </c>
      <c r="J399" s="38">
        <f t="shared" si="41"/>
        <v>0</v>
      </c>
      <c r="K399" s="1">
        <f t="shared" si="38"/>
        <v>30286</v>
      </c>
      <c r="L399" s="51" t="b">
        <f t="shared" si="36"/>
        <v>1</v>
      </c>
    </row>
    <row r="400" spans="1:12" x14ac:dyDescent="0.25">
      <c r="A400">
        <f>[1]ONI!A398</f>
        <v>1983</v>
      </c>
      <c r="B400" s="11" t="str">
        <f>[1]ONI!B398</f>
        <v>Jan</v>
      </c>
      <c r="C400" s="1">
        <f>[1]ONI!C398</f>
        <v>30317</v>
      </c>
      <c r="D400" s="37">
        <f>[1]ONI!D398</f>
        <v>2.3199999999999998</v>
      </c>
      <c r="E400" s="2">
        <f t="shared" si="39"/>
        <v>2.1799999999999997</v>
      </c>
      <c r="F400" s="11" t="str">
        <f>[1]ONI!F398</f>
        <v>DJF</v>
      </c>
      <c r="G400" t="str">
        <f>[1]ONI!G398</f>
        <v>Warm Phase/El Nino</v>
      </c>
      <c r="H400" s="38">
        <f t="shared" si="37"/>
        <v>475.2399999999999</v>
      </c>
      <c r="I400" s="38">
        <f t="shared" si="40"/>
        <v>475.2399999999999</v>
      </c>
      <c r="J400" s="38">
        <f t="shared" si="41"/>
        <v>0</v>
      </c>
      <c r="K400" s="1">
        <f t="shared" si="38"/>
        <v>30317</v>
      </c>
      <c r="L400" s="51" t="b">
        <f t="shared" si="36"/>
        <v>1</v>
      </c>
    </row>
    <row r="401" spans="1:12" x14ac:dyDescent="0.25">
      <c r="A401">
        <f>[1]ONI!A399</f>
        <v>1983</v>
      </c>
      <c r="B401" s="11" t="str">
        <f>[1]ONI!B399</f>
        <v>Feb</v>
      </c>
      <c r="C401" s="1">
        <f>[1]ONI!C399</f>
        <v>30348</v>
      </c>
      <c r="D401" s="37">
        <f>[1]ONI!D399</f>
        <v>1.94</v>
      </c>
      <c r="E401" s="2">
        <f t="shared" si="39"/>
        <v>1.9166666666666667</v>
      </c>
      <c r="F401" s="11" t="str">
        <f>[1]ONI!F399</f>
        <v>JFM</v>
      </c>
      <c r="G401" t="str">
        <f>[1]ONI!G399</f>
        <v>Warm Phase/El Nino</v>
      </c>
      <c r="H401" s="38">
        <f t="shared" si="37"/>
        <v>367.36111111111114</v>
      </c>
      <c r="I401" s="38">
        <f t="shared" si="40"/>
        <v>367.36111111111114</v>
      </c>
      <c r="J401" s="38">
        <f t="shared" si="41"/>
        <v>0</v>
      </c>
      <c r="K401" s="1">
        <f t="shared" si="38"/>
        <v>30348</v>
      </c>
      <c r="L401" s="51" t="b">
        <f t="shared" si="36"/>
        <v>1</v>
      </c>
    </row>
    <row r="402" spans="1:12" x14ac:dyDescent="0.25">
      <c r="A402">
        <f>[1]ONI!A400</f>
        <v>1983</v>
      </c>
      <c r="B402" s="11" t="str">
        <f>[1]ONI!B400</f>
        <v>Mar</v>
      </c>
      <c r="C402" s="1">
        <f>[1]ONI!C400</f>
        <v>30376</v>
      </c>
      <c r="D402" s="37">
        <f>[1]ONI!D400</f>
        <v>1.49</v>
      </c>
      <c r="E402" s="2">
        <f t="shared" si="39"/>
        <v>1.5399999999999998</v>
      </c>
      <c r="F402" s="11" t="str">
        <f>[1]ONI!F400</f>
        <v>FMA</v>
      </c>
      <c r="G402" t="str">
        <f>[1]ONI!G400</f>
        <v>Warm Phase/El Nino</v>
      </c>
      <c r="H402" s="38">
        <f t="shared" si="37"/>
        <v>237.15999999999997</v>
      </c>
      <c r="I402" s="38">
        <f t="shared" si="40"/>
        <v>237.15999999999997</v>
      </c>
      <c r="J402" s="38">
        <f t="shared" si="41"/>
        <v>0</v>
      </c>
      <c r="K402" s="1">
        <f t="shared" si="38"/>
        <v>30376</v>
      </c>
      <c r="L402" s="51" t="b">
        <f t="shared" si="36"/>
        <v>1</v>
      </c>
    </row>
    <row r="403" spans="1:12" x14ac:dyDescent="0.25">
      <c r="A403">
        <f>[1]ONI!A401</f>
        <v>1983</v>
      </c>
      <c r="B403" s="11" t="str">
        <f>[1]ONI!B401</f>
        <v>Apr</v>
      </c>
      <c r="C403" s="1">
        <f>[1]ONI!C401</f>
        <v>30407</v>
      </c>
      <c r="D403" s="37">
        <f>[1]ONI!D401</f>
        <v>1.19</v>
      </c>
      <c r="E403" s="2">
        <f t="shared" si="39"/>
        <v>1.2866666666666664</v>
      </c>
      <c r="F403" s="11" t="str">
        <f>[1]ONI!F401</f>
        <v>MAM</v>
      </c>
      <c r="G403" t="str">
        <f>[1]ONI!G401</f>
        <v>Warm Phase/El Nino</v>
      </c>
      <c r="H403" s="38">
        <f t="shared" si="37"/>
        <v>165.55111111111103</v>
      </c>
      <c r="I403" s="38">
        <f t="shared" si="40"/>
        <v>165.55111111111103</v>
      </c>
      <c r="J403" s="38">
        <f t="shared" si="41"/>
        <v>0</v>
      </c>
      <c r="K403" s="1">
        <f t="shared" si="38"/>
        <v>30407</v>
      </c>
      <c r="L403" s="51" t="b">
        <f t="shared" si="36"/>
        <v>1</v>
      </c>
    </row>
    <row r="404" spans="1:12" x14ac:dyDescent="0.25">
      <c r="A404">
        <f>[1]ONI!A402</f>
        <v>1983</v>
      </c>
      <c r="B404" s="11" t="str">
        <f>[1]ONI!B402</f>
        <v>May</v>
      </c>
      <c r="C404" s="1">
        <f>[1]ONI!C402</f>
        <v>30437</v>
      </c>
      <c r="D404" s="37">
        <f>[1]ONI!D402</f>
        <v>1.18</v>
      </c>
      <c r="E404" s="2">
        <f t="shared" si="39"/>
        <v>1.0633333333333332</v>
      </c>
      <c r="F404" s="11" t="str">
        <f>[1]ONI!F402</f>
        <v>AMJ</v>
      </c>
      <c r="G404" t="str">
        <f>[1]ONI!G402</f>
        <v>Warm Phase/El Nino</v>
      </c>
      <c r="H404" s="38">
        <f t="shared" si="37"/>
        <v>113.06777777777776</v>
      </c>
      <c r="I404" s="38">
        <f t="shared" si="40"/>
        <v>113.06777777777776</v>
      </c>
      <c r="J404" s="38">
        <f t="shared" si="41"/>
        <v>0</v>
      </c>
      <c r="K404" s="1">
        <f t="shared" si="38"/>
        <v>30437</v>
      </c>
      <c r="L404" s="51" t="b">
        <f t="shared" si="36"/>
        <v>1</v>
      </c>
    </row>
    <row r="405" spans="1:12" x14ac:dyDescent="0.25">
      <c r="A405">
        <f>[1]ONI!A403</f>
        <v>1983</v>
      </c>
      <c r="B405" s="11" t="str">
        <f>[1]ONI!B403</f>
        <v>Jun</v>
      </c>
      <c r="C405" s="1">
        <f>[1]ONI!C403</f>
        <v>30468</v>
      </c>
      <c r="D405" s="37">
        <f>[1]ONI!D403</f>
        <v>0.82</v>
      </c>
      <c r="E405" s="2">
        <f t="shared" si="39"/>
        <v>0.72333333333333327</v>
      </c>
      <c r="F405" s="11" t="str">
        <f>[1]ONI!F403</f>
        <v>MJJ</v>
      </c>
      <c r="G405" t="str">
        <f>[1]ONI!G403</f>
        <v>Warm Phase/El Nino</v>
      </c>
      <c r="H405" s="38">
        <f t="shared" si="37"/>
        <v>52.321111111111101</v>
      </c>
      <c r="I405" s="38">
        <f t="shared" si="40"/>
        <v>52.321111111111101</v>
      </c>
      <c r="J405" s="38">
        <f t="shared" si="41"/>
        <v>0</v>
      </c>
      <c r="K405" s="1">
        <f t="shared" si="38"/>
        <v>30468</v>
      </c>
      <c r="L405" s="51" t="b">
        <f t="shared" si="36"/>
        <v>1</v>
      </c>
    </row>
    <row r="406" spans="1:12" x14ac:dyDescent="0.25">
      <c r="A406">
        <f>[1]ONI!A404</f>
        <v>1983</v>
      </c>
      <c r="B406" s="11" t="str">
        <f>[1]ONI!B404</f>
        <v>Jul</v>
      </c>
      <c r="C406" s="1">
        <f>[1]ONI!C404</f>
        <v>30498</v>
      </c>
      <c r="D406" s="37">
        <f>[1]ONI!D404</f>
        <v>0.17</v>
      </c>
      <c r="E406" s="2">
        <f t="shared" si="39"/>
        <v>0.31666666666666665</v>
      </c>
      <c r="F406" s="11" t="str">
        <f>[1]ONI!F404</f>
        <v>JJA</v>
      </c>
      <c r="G406" t="str">
        <f>[1]ONI!G404</f>
        <v>Neutral Phase</v>
      </c>
      <c r="H406" s="38">
        <f t="shared" si="37"/>
        <v>10.027777777777777</v>
      </c>
      <c r="I406" s="38">
        <f t="shared" si="40"/>
        <v>10.027777777777777</v>
      </c>
      <c r="J406" s="38">
        <f t="shared" si="41"/>
        <v>0</v>
      </c>
      <c r="K406" s="1">
        <f t="shared" si="38"/>
        <v>30498</v>
      </c>
      <c r="L406" s="51" t="b">
        <f t="shared" si="36"/>
        <v>1</v>
      </c>
    </row>
    <row r="407" spans="1:12" x14ac:dyDescent="0.25">
      <c r="A407">
        <f>[1]ONI!A405</f>
        <v>1983</v>
      </c>
      <c r="B407" s="11" t="str">
        <f>[1]ONI!B405</f>
        <v>Aug</v>
      </c>
      <c r="C407" s="1">
        <f>[1]ONI!C405</f>
        <v>30529</v>
      </c>
      <c r="D407" s="37">
        <f>[1]ONI!D405</f>
        <v>-0.04</v>
      </c>
      <c r="E407" s="2">
        <f t="shared" si="39"/>
        <v>-7.6666666666666661E-2</v>
      </c>
      <c r="F407" s="11" t="str">
        <f>[1]ONI!F405</f>
        <v>JAS</v>
      </c>
      <c r="G407" t="str">
        <f>[1]ONI!G405</f>
        <v>Neutral Phase</v>
      </c>
      <c r="H407" s="38">
        <f t="shared" si="37"/>
        <v>0.58777777777777773</v>
      </c>
      <c r="I407" s="38">
        <f t="shared" si="40"/>
        <v>0</v>
      </c>
      <c r="J407" s="38">
        <f t="shared" si="41"/>
        <v>0.58777777777777773</v>
      </c>
      <c r="K407" s="1">
        <f t="shared" si="38"/>
        <v>30529</v>
      </c>
      <c r="L407" s="51" t="b">
        <f t="shared" si="36"/>
        <v>1</v>
      </c>
    </row>
    <row r="408" spans="1:12" x14ac:dyDescent="0.25">
      <c r="A408">
        <f>[1]ONI!A406</f>
        <v>1983</v>
      </c>
      <c r="B408" s="11" t="str">
        <f>[1]ONI!B406</f>
        <v>Sep</v>
      </c>
      <c r="C408" s="1">
        <f>[1]ONI!C406</f>
        <v>30560</v>
      </c>
      <c r="D408" s="37">
        <f>[1]ONI!D406</f>
        <v>-0.36</v>
      </c>
      <c r="E408" s="2">
        <f t="shared" si="39"/>
        <v>-0.45333333333333331</v>
      </c>
      <c r="F408" s="11" t="str">
        <f>[1]ONI!F406</f>
        <v>ASO</v>
      </c>
      <c r="G408" t="str">
        <f>[1]ONI!G406</f>
        <v>Neutral Phase</v>
      </c>
      <c r="H408" s="38">
        <f t="shared" si="37"/>
        <v>20.551111111111108</v>
      </c>
      <c r="I408" s="38">
        <f t="shared" si="40"/>
        <v>0</v>
      </c>
      <c r="J408" s="38">
        <f t="shared" si="41"/>
        <v>20.551111111111108</v>
      </c>
      <c r="K408" s="1">
        <f t="shared" si="38"/>
        <v>30560</v>
      </c>
      <c r="L408" s="51" t="b">
        <f t="shared" si="36"/>
        <v>1</v>
      </c>
    </row>
    <row r="409" spans="1:12" x14ac:dyDescent="0.25">
      <c r="A409">
        <f>[1]ONI!A407</f>
        <v>1983</v>
      </c>
      <c r="B409" s="11" t="str">
        <f>[1]ONI!B407</f>
        <v>Oct</v>
      </c>
      <c r="C409" s="1">
        <f>[1]ONI!C407</f>
        <v>30590</v>
      </c>
      <c r="D409" s="37">
        <f>[1]ONI!D407</f>
        <v>-0.96</v>
      </c>
      <c r="E409" s="2">
        <f t="shared" si="39"/>
        <v>-0.80666666666666664</v>
      </c>
      <c r="F409" s="11" t="str">
        <f>[1]ONI!F407</f>
        <v>SON</v>
      </c>
      <c r="G409" t="str">
        <f>[1]ONI!G407</f>
        <v>Cool Phase/La Nina</v>
      </c>
      <c r="H409" s="38">
        <f t="shared" si="37"/>
        <v>65.071111111111108</v>
      </c>
      <c r="I409" s="38">
        <f t="shared" si="40"/>
        <v>0</v>
      </c>
      <c r="J409" s="38">
        <f t="shared" si="41"/>
        <v>65.071111111111108</v>
      </c>
      <c r="K409" s="1">
        <f t="shared" si="38"/>
        <v>30590</v>
      </c>
      <c r="L409" s="51" t="b">
        <f t="shared" si="36"/>
        <v>1</v>
      </c>
    </row>
    <row r="410" spans="1:12" x14ac:dyDescent="0.25">
      <c r="A410">
        <f>[1]ONI!A408</f>
        <v>1983</v>
      </c>
      <c r="B410" s="11" t="str">
        <f>[1]ONI!B408</f>
        <v>Nov</v>
      </c>
      <c r="C410" s="1">
        <f>[1]ONI!C408</f>
        <v>30621</v>
      </c>
      <c r="D410" s="37">
        <f>[1]ONI!D408</f>
        <v>-1.1000000000000001</v>
      </c>
      <c r="E410" s="2">
        <f t="shared" si="39"/>
        <v>-1</v>
      </c>
      <c r="F410" s="11" t="str">
        <f>[1]ONI!F408</f>
        <v>OND</v>
      </c>
      <c r="G410" t="str">
        <f>[1]ONI!G408</f>
        <v>Cool Phase/La Nina</v>
      </c>
      <c r="H410" s="38">
        <f t="shared" si="37"/>
        <v>100</v>
      </c>
      <c r="I410" s="38">
        <f t="shared" si="40"/>
        <v>0</v>
      </c>
      <c r="J410" s="38">
        <f t="shared" si="41"/>
        <v>100</v>
      </c>
      <c r="K410" s="1">
        <f t="shared" si="38"/>
        <v>30621</v>
      </c>
      <c r="L410" s="51" t="b">
        <f t="shared" si="36"/>
        <v>1</v>
      </c>
    </row>
    <row r="411" spans="1:12" x14ac:dyDescent="0.25">
      <c r="A411">
        <f>[1]ONI!A409</f>
        <v>1983</v>
      </c>
      <c r="B411" s="11" t="str">
        <f>[1]ONI!B409</f>
        <v>Dec</v>
      </c>
      <c r="C411" s="1">
        <f>[1]ONI!C409</f>
        <v>30651</v>
      </c>
      <c r="D411" s="37">
        <f>[1]ONI!D409</f>
        <v>-0.94</v>
      </c>
      <c r="E411" s="2">
        <f t="shared" si="39"/>
        <v>-0.91</v>
      </c>
      <c r="F411" s="11" t="str">
        <f>[1]ONI!F409</f>
        <v>NDJ</v>
      </c>
      <c r="G411" t="str">
        <f>[1]ONI!G409</f>
        <v>Cool Phase/La Nina</v>
      </c>
      <c r="H411" s="38">
        <f t="shared" si="37"/>
        <v>82.809999999999988</v>
      </c>
      <c r="I411" s="38">
        <f t="shared" si="40"/>
        <v>0</v>
      </c>
      <c r="J411" s="38">
        <f t="shared" si="41"/>
        <v>82.809999999999988</v>
      </c>
      <c r="K411" s="1">
        <f t="shared" si="38"/>
        <v>30651</v>
      </c>
      <c r="L411" s="51" t="b">
        <f t="shared" si="36"/>
        <v>1</v>
      </c>
    </row>
    <row r="412" spans="1:12" x14ac:dyDescent="0.25">
      <c r="A412">
        <f>[1]ONI!A410</f>
        <v>1984</v>
      </c>
      <c r="B412" s="11" t="str">
        <f>[1]ONI!B410</f>
        <v>Jan</v>
      </c>
      <c r="C412" s="1">
        <f>[1]ONI!C410</f>
        <v>30682</v>
      </c>
      <c r="D412" s="37">
        <f>[1]ONI!D410</f>
        <v>-0.69</v>
      </c>
      <c r="E412" s="2">
        <f t="shared" si="39"/>
        <v>-0.60333333333333328</v>
      </c>
      <c r="F412" s="11" t="str">
        <f>[1]ONI!F410</f>
        <v>DJF</v>
      </c>
      <c r="G412" t="str">
        <f>[1]ONI!G410</f>
        <v>Cool Phase/La Nina</v>
      </c>
      <c r="H412" s="38">
        <f t="shared" si="37"/>
        <v>36.401111111111106</v>
      </c>
      <c r="I412" s="38">
        <f t="shared" si="40"/>
        <v>0</v>
      </c>
      <c r="J412" s="38">
        <f t="shared" si="41"/>
        <v>36.401111111111106</v>
      </c>
      <c r="K412" s="1">
        <f t="shared" si="38"/>
        <v>30682</v>
      </c>
      <c r="L412" s="51" t="b">
        <f t="shared" si="36"/>
        <v>1</v>
      </c>
    </row>
    <row r="413" spans="1:12" x14ac:dyDescent="0.25">
      <c r="A413">
        <f>[1]ONI!A411</f>
        <v>1984</v>
      </c>
      <c r="B413" s="11" t="str">
        <f>[1]ONI!B411</f>
        <v>Feb</v>
      </c>
      <c r="C413" s="1">
        <f>[1]ONI!C411</f>
        <v>30713</v>
      </c>
      <c r="D413" s="37">
        <f>[1]ONI!D411</f>
        <v>-0.18</v>
      </c>
      <c r="E413" s="2">
        <f t="shared" si="39"/>
        <v>-0.41999999999999993</v>
      </c>
      <c r="F413" s="11" t="str">
        <f>[1]ONI!F411</f>
        <v>JFM</v>
      </c>
      <c r="G413" t="str">
        <f>[1]ONI!G411</f>
        <v>Neutral Phase</v>
      </c>
      <c r="H413" s="38">
        <f t="shared" si="37"/>
        <v>17.639999999999993</v>
      </c>
      <c r="I413" s="38">
        <f t="shared" si="40"/>
        <v>0</v>
      </c>
      <c r="J413" s="38">
        <f t="shared" si="41"/>
        <v>17.639999999999993</v>
      </c>
      <c r="K413" s="1">
        <f t="shared" si="38"/>
        <v>30713</v>
      </c>
      <c r="L413" s="51" t="b">
        <f t="shared" si="36"/>
        <v>1</v>
      </c>
    </row>
    <row r="414" spans="1:12" x14ac:dyDescent="0.25">
      <c r="A414">
        <f>[1]ONI!A412</f>
        <v>1984</v>
      </c>
      <c r="B414" s="11" t="str">
        <f>[1]ONI!B412</f>
        <v>Mar</v>
      </c>
      <c r="C414" s="1">
        <f>[1]ONI!C412</f>
        <v>30742</v>
      </c>
      <c r="D414" s="37">
        <f>[1]ONI!D412</f>
        <v>-0.39</v>
      </c>
      <c r="E414" s="2">
        <f t="shared" si="39"/>
        <v>-0.33666666666666667</v>
      </c>
      <c r="F414" s="11" t="str">
        <f>[1]ONI!F412</f>
        <v>FMA</v>
      </c>
      <c r="G414" t="str">
        <f>[1]ONI!G412</f>
        <v>Neutral Phase</v>
      </c>
      <c r="H414" s="38">
        <f t="shared" si="37"/>
        <v>11.334444444444445</v>
      </c>
      <c r="I414" s="38">
        <f t="shared" si="40"/>
        <v>0</v>
      </c>
      <c r="J414" s="38">
        <f t="shared" si="41"/>
        <v>11.334444444444445</v>
      </c>
      <c r="K414" s="1">
        <f t="shared" si="38"/>
        <v>30742</v>
      </c>
      <c r="L414" s="51" t="b">
        <f t="shared" si="36"/>
        <v>1</v>
      </c>
    </row>
    <row r="415" spans="1:12" x14ac:dyDescent="0.25">
      <c r="A415">
        <f>[1]ONI!A413</f>
        <v>1984</v>
      </c>
      <c r="B415" s="11" t="str">
        <f>[1]ONI!B413</f>
        <v>Apr</v>
      </c>
      <c r="C415" s="1">
        <f>[1]ONI!C413</f>
        <v>30773</v>
      </c>
      <c r="D415" s="37">
        <f>[1]ONI!D413</f>
        <v>-0.44</v>
      </c>
      <c r="E415" s="2">
        <f t="shared" si="39"/>
        <v>-0.43</v>
      </c>
      <c r="F415" s="11" t="str">
        <f>[1]ONI!F413</f>
        <v>MAM</v>
      </c>
      <c r="G415" t="str">
        <f>[1]ONI!G413</f>
        <v>Neutral Phase</v>
      </c>
      <c r="H415" s="38">
        <f t="shared" si="37"/>
        <v>18.489999999999998</v>
      </c>
      <c r="I415" s="38">
        <f t="shared" si="40"/>
        <v>0</v>
      </c>
      <c r="J415" s="38">
        <f t="shared" si="41"/>
        <v>18.489999999999998</v>
      </c>
      <c r="K415" s="1">
        <f t="shared" si="38"/>
        <v>30773</v>
      </c>
      <c r="L415" s="51" t="b">
        <f t="shared" si="36"/>
        <v>1</v>
      </c>
    </row>
    <row r="416" spans="1:12" x14ac:dyDescent="0.25">
      <c r="A416">
        <f>[1]ONI!A414</f>
        <v>1984</v>
      </c>
      <c r="B416" s="11" t="str">
        <f>[1]ONI!B414</f>
        <v>May</v>
      </c>
      <c r="C416" s="1">
        <f>[1]ONI!C414</f>
        <v>30803</v>
      </c>
      <c r="D416" s="37">
        <f>[1]ONI!D414</f>
        <v>-0.46</v>
      </c>
      <c r="E416" s="2">
        <f t="shared" si="39"/>
        <v>-0.51</v>
      </c>
      <c r="F416" s="11" t="str">
        <f>[1]ONI!F414</f>
        <v>AMJ</v>
      </c>
      <c r="G416" t="str">
        <f>[1]ONI!G414</f>
        <v>Cool Phase/La Nina</v>
      </c>
      <c r="H416" s="38">
        <f t="shared" si="37"/>
        <v>26.009999999999998</v>
      </c>
      <c r="I416" s="38">
        <f t="shared" si="40"/>
        <v>0</v>
      </c>
      <c r="J416" s="38">
        <f t="shared" si="41"/>
        <v>26.009999999999998</v>
      </c>
      <c r="K416" s="1">
        <f t="shared" si="38"/>
        <v>30803</v>
      </c>
      <c r="L416" s="51" t="b">
        <f t="shared" si="36"/>
        <v>1</v>
      </c>
    </row>
    <row r="417" spans="1:12" x14ac:dyDescent="0.25">
      <c r="A417">
        <f>[1]ONI!A415</f>
        <v>1984</v>
      </c>
      <c r="B417" s="11" t="str">
        <f>[1]ONI!B415</f>
        <v>Jun</v>
      </c>
      <c r="C417" s="1">
        <f>[1]ONI!C415</f>
        <v>30834</v>
      </c>
      <c r="D417" s="37">
        <f>[1]ONI!D415</f>
        <v>-0.63</v>
      </c>
      <c r="E417" s="2">
        <f t="shared" si="39"/>
        <v>-0.44333333333333336</v>
      </c>
      <c r="F417" s="11" t="str">
        <f>[1]ONI!F415</f>
        <v>MJJ</v>
      </c>
      <c r="G417" t="str">
        <f>[1]ONI!G415</f>
        <v>Neutral Phase</v>
      </c>
      <c r="H417" s="38">
        <f t="shared" si="37"/>
        <v>19.654444444444447</v>
      </c>
      <c r="I417" s="38">
        <f t="shared" si="40"/>
        <v>0</v>
      </c>
      <c r="J417" s="38">
        <f t="shared" si="41"/>
        <v>19.654444444444447</v>
      </c>
      <c r="K417" s="1">
        <f t="shared" si="38"/>
        <v>30834</v>
      </c>
      <c r="L417" s="51" t="b">
        <f t="shared" si="36"/>
        <v>1</v>
      </c>
    </row>
    <row r="418" spans="1:12" x14ac:dyDescent="0.25">
      <c r="A418">
        <f>[1]ONI!A416</f>
        <v>1984</v>
      </c>
      <c r="B418" s="11" t="str">
        <f>[1]ONI!B416</f>
        <v>Jul</v>
      </c>
      <c r="C418" s="1">
        <f>[1]ONI!C416</f>
        <v>30864</v>
      </c>
      <c r="D418" s="37">
        <f>[1]ONI!D416</f>
        <v>-0.24</v>
      </c>
      <c r="E418" s="2">
        <f t="shared" si="39"/>
        <v>-0.30333333333333334</v>
      </c>
      <c r="F418" s="11" t="str">
        <f>[1]ONI!F416</f>
        <v>JJA</v>
      </c>
      <c r="G418" t="str">
        <f>[1]ONI!G416</f>
        <v>Neutral Phase</v>
      </c>
      <c r="H418" s="38">
        <f t="shared" si="37"/>
        <v>9.2011111111111106</v>
      </c>
      <c r="I418" s="38">
        <f t="shared" si="40"/>
        <v>0</v>
      </c>
      <c r="J418" s="38">
        <f t="shared" si="41"/>
        <v>9.2011111111111106</v>
      </c>
      <c r="K418" s="1">
        <f t="shared" si="38"/>
        <v>30864</v>
      </c>
      <c r="L418" s="51" t="b">
        <f t="shared" si="36"/>
        <v>1</v>
      </c>
    </row>
    <row r="419" spans="1:12" x14ac:dyDescent="0.25">
      <c r="A419">
        <f>[1]ONI!A417</f>
        <v>1984</v>
      </c>
      <c r="B419" s="11" t="str">
        <f>[1]ONI!B417</f>
        <v>Aug</v>
      </c>
      <c r="C419" s="1">
        <f>[1]ONI!C417</f>
        <v>30895</v>
      </c>
      <c r="D419" s="37">
        <f>[1]ONI!D417</f>
        <v>-0.04</v>
      </c>
      <c r="E419" s="2">
        <f t="shared" si="39"/>
        <v>-0.15666666666666665</v>
      </c>
      <c r="F419" s="11" t="str">
        <f>[1]ONI!F417</f>
        <v>JAS</v>
      </c>
      <c r="G419" t="str">
        <f>[1]ONI!G417</f>
        <v>Neutral Phase</v>
      </c>
      <c r="H419" s="38">
        <f t="shared" si="37"/>
        <v>2.4544444444444435</v>
      </c>
      <c r="I419" s="38">
        <f t="shared" si="40"/>
        <v>0</v>
      </c>
      <c r="J419" s="38">
        <f t="shared" si="41"/>
        <v>2.4544444444444435</v>
      </c>
      <c r="K419" s="1">
        <f t="shared" si="38"/>
        <v>30895</v>
      </c>
      <c r="L419" s="51" t="b">
        <f t="shared" si="36"/>
        <v>1</v>
      </c>
    </row>
    <row r="420" spans="1:12" x14ac:dyDescent="0.25">
      <c r="A420">
        <f>[1]ONI!A418</f>
        <v>1984</v>
      </c>
      <c r="B420" s="11" t="str">
        <f>[1]ONI!B418</f>
        <v>Sep</v>
      </c>
      <c r="C420" s="1">
        <f>[1]ONI!C418</f>
        <v>30926</v>
      </c>
      <c r="D420" s="37">
        <f>[1]ONI!D418</f>
        <v>-0.19</v>
      </c>
      <c r="E420" s="2">
        <f t="shared" si="39"/>
        <v>-0.24</v>
      </c>
      <c r="F420" s="11" t="str">
        <f>[1]ONI!F418</f>
        <v>ASO</v>
      </c>
      <c r="G420" t="str">
        <f>[1]ONI!G418</f>
        <v>Neutral Phase</v>
      </c>
      <c r="H420" s="38">
        <f t="shared" si="37"/>
        <v>5.76</v>
      </c>
      <c r="I420" s="38">
        <f t="shared" si="40"/>
        <v>0</v>
      </c>
      <c r="J420" s="38">
        <f t="shared" si="41"/>
        <v>5.76</v>
      </c>
      <c r="K420" s="1">
        <f t="shared" si="38"/>
        <v>30926</v>
      </c>
      <c r="L420" s="51" t="b">
        <f t="shared" si="36"/>
        <v>1</v>
      </c>
    </row>
    <row r="421" spans="1:12" x14ac:dyDescent="0.25">
      <c r="A421">
        <f>[1]ONI!A419</f>
        <v>1984</v>
      </c>
      <c r="B421" s="11" t="str">
        <f>[1]ONI!B419</f>
        <v>Oct</v>
      </c>
      <c r="C421" s="1">
        <f>[1]ONI!C419</f>
        <v>30956</v>
      </c>
      <c r="D421" s="37">
        <f>[1]ONI!D419</f>
        <v>-0.49</v>
      </c>
      <c r="E421" s="2">
        <f t="shared" si="39"/>
        <v>-0.55999999999999994</v>
      </c>
      <c r="F421" s="11" t="str">
        <f>[1]ONI!F419</f>
        <v>SON</v>
      </c>
      <c r="G421" t="str">
        <f>[1]ONI!G419</f>
        <v>Cool Phase/La Nina</v>
      </c>
      <c r="H421" s="38">
        <f t="shared" si="37"/>
        <v>31.359999999999996</v>
      </c>
      <c r="I421" s="38">
        <f t="shared" si="40"/>
        <v>0</v>
      </c>
      <c r="J421" s="38">
        <f t="shared" si="41"/>
        <v>31.359999999999996</v>
      </c>
      <c r="K421" s="1">
        <f t="shared" si="38"/>
        <v>30956</v>
      </c>
      <c r="L421" s="51" t="b">
        <f t="shared" si="36"/>
        <v>1</v>
      </c>
    </row>
    <row r="422" spans="1:12" x14ac:dyDescent="0.25">
      <c r="A422">
        <f>[1]ONI!A420</f>
        <v>1984</v>
      </c>
      <c r="B422" s="11" t="str">
        <f>[1]ONI!B420</f>
        <v>Nov</v>
      </c>
      <c r="C422" s="1">
        <f>[1]ONI!C420</f>
        <v>30987</v>
      </c>
      <c r="D422" s="37">
        <f>[1]ONI!D420</f>
        <v>-1</v>
      </c>
      <c r="E422" s="2">
        <f t="shared" si="39"/>
        <v>-0.91333333333333344</v>
      </c>
      <c r="F422" s="11" t="str">
        <f>[1]ONI!F420</f>
        <v>OND</v>
      </c>
      <c r="G422" t="str">
        <f>[1]ONI!G420</f>
        <v>Cool Phase/La Nina</v>
      </c>
      <c r="H422" s="38">
        <f t="shared" si="37"/>
        <v>83.4177777777778</v>
      </c>
      <c r="I422" s="38">
        <f t="shared" si="40"/>
        <v>0</v>
      </c>
      <c r="J422" s="38">
        <f t="shared" si="41"/>
        <v>83.4177777777778</v>
      </c>
      <c r="K422" s="1">
        <f t="shared" si="38"/>
        <v>30987</v>
      </c>
      <c r="L422" s="51" t="b">
        <f t="shared" si="36"/>
        <v>1</v>
      </c>
    </row>
    <row r="423" spans="1:12" x14ac:dyDescent="0.25">
      <c r="A423">
        <f>[1]ONI!A421</f>
        <v>1984</v>
      </c>
      <c r="B423" s="11" t="str">
        <f>[1]ONI!B421</f>
        <v>Dec</v>
      </c>
      <c r="C423" s="1">
        <f>[1]ONI!C421</f>
        <v>31017</v>
      </c>
      <c r="D423" s="37">
        <f>[1]ONI!D421</f>
        <v>-1.25</v>
      </c>
      <c r="E423" s="2">
        <f t="shared" si="39"/>
        <v>-1.1399999999999999</v>
      </c>
      <c r="F423" s="11" t="str">
        <f>[1]ONI!F421</f>
        <v>NDJ</v>
      </c>
      <c r="G423" t="str">
        <f>[1]ONI!G421</f>
        <v>Cool Phase/La Nina</v>
      </c>
      <c r="H423" s="38">
        <f t="shared" si="37"/>
        <v>129.95999999999998</v>
      </c>
      <c r="I423" s="38">
        <f t="shared" si="40"/>
        <v>0</v>
      </c>
      <c r="J423" s="38">
        <f t="shared" si="41"/>
        <v>129.95999999999998</v>
      </c>
      <c r="K423" s="1">
        <f t="shared" si="38"/>
        <v>31017</v>
      </c>
      <c r="L423" s="51" t="b">
        <f t="shared" si="36"/>
        <v>1</v>
      </c>
    </row>
    <row r="424" spans="1:12" x14ac:dyDescent="0.25">
      <c r="A424">
        <f>[1]ONI!A422</f>
        <v>1985</v>
      </c>
      <c r="B424" s="11" t="str">
        <f>[1]ONI!B422</f>
        <v>Jan</v>
      </c>
      <c r="C424" s="1">
        <f>[1]ONI!C422</f>
        <v>31048</v>
      </c>
      <c r="D424" s="37">
        <f>[1]ONI!D422</f>
        <v>-1.17</v>
      </c>
      <c r="E424" s="2">
        <f t="shared" si="39"/>
        <v>-1.0433333333333332</v>
      </c>
      <c r="F424" s="11" t="str">
        <f>[1]ONI!F422</f>
        <v>DJF</v>
      </c>
      <c r="G424" t="str">
        <f>[1]ONI!G422</f>
        <v>Cool Phase/La Nina</v>
      </c>
      <c r="H424" s="38">
        <f t="shared" si="37"/>
        <v>108.85444444444441</v>
      </c>
      <c r="I424" s="38">
        <f t="shared" si="40"/>
        <v>0</v>
      </c>
      <c r="J424" s="38">
        <f t="shared" si="41"/>
        <v>108.85444444444441</v>
      </c>
      <c r="K424" s="1">
        <f t="shared" si="38"/>
        <v>31048</v>
      </c>
      <c r="L424" s="51" t="b">
        <f t="shared" si="36"/>
        <v>1</v>
      </c>
    </row>
    <row r="425" spans="1:12" x14ac:dyDescent="0.25">
      <c r="A425">
        <f>[1]ONI!A423</f>
        <v>1985</v>
      </c>
      <c r="B425" s="11" t="str">
        <f>[1]ONI!B423</f>
        <v>Feb</v>
      </c>
      <c r="C425" s="1">
        <f>[1]ONI!C423</f>
        <v>31079</v>
      </c>
      <c r="D425" s="37">
        <f>[1]ONI!D423</f>
        <v>-0.71</v>
      </c>
      <c r="E425" s="2">
        <f t="shared" si="39"/>
        <v>-0.85</v>
      </c>
      <c r="F425" s="11" t="str">
        <f>[1]ONI!F423</f>
        <v>JFM</v>
      </c>
      <c r="G425" t="str">
        <f>[1]ONI!G423</f>
        <v>Cool Phase/La Nina</v>
      </c>
      <c r="H425" s="38">
        <f t="shared" si="37"/>
        <v>72.25</v>
      </c>
      <c r="I425" s="38">
        <f t="shared" si="40"/>
        <v>0</v>
      </c>
      <c r="J425" s="38">
        <f t="shared" si="41"/>
        <v>72.25</v>
      </c>
      <c r="K425" s="1">
        <f t="shared" si="38"/>
        <v>31079</v>
      </c>
      <c r="L425" s="51" t="b">
        <f t="shared" si="36"/>
        <v>1</v>
      </c>
    </row>
    <row r="426" spans="1:12" x14ac:dyDescent="0.25">
      <c r="A426">
        <f>[1]ONI!A424</f>
        <v>1985</v>
      </c>
      <c r="B426" s="11" t="str">
        <f>[1]ONI!B424</f>
        <v>Mar</v>
      </c>
      <c r="C426" s="1">
        <f>[1]ONI!C424</f>
        <v>31107</v>
      </c>
      <c r="D426" s="37">
        <f>[1]ONI!D424</f>
        <v>-0.67</v>
      </c>
      <c r="E426" s="2">
        <f t="shared" si="39"/>
        <v>-0.77</v>
      </c>
      <c r="F426" s="11" t="str">
        <f>[1]ONI!F424</f>
        <v>FMA</v>
      </c>
      <c r="G426" t="str">
        <f>[1]ONI!G424</f>
        <v>Cool Phase/La Nina</v>
      </c>
      <c r="H426" s="38">
        <f t="shared" si="37"/>
        <v>59.290000000000006</v>
      </c>
      <c r="I426" s="38">
        <f t="shared" si="40"/>
        <v>0</v>
      </c>
      <c r="J426" s="38">
        <f t="shared" si="41"/>
        <v>59.290000000000006</v>
      </c>
      <c r="K426" s="1">
        <f t="shared" si="38"/>
        <v>31107</v>
      </c>
      <c r="L426" s="51" t="b">
        <f t="shared" si="36"/>
        <v>1</v>
      </c>
    </row>
    <row r="427" spans="1:12" x14ac:dyDescent="0.25">
      <c r="A427">
        <f>[1]ONI!A425</f>
        <v>1985</v>
      </c>
      <c r="B427" s="11" t="str">
        <f>[1]ONI!B425</f>
        <v>Apr</v>
      </c>
      <c r="C427" s="1">
        <f>[1]ONI!C425</f>
        <v>31138</v>
      </c>
      <c r="D427" s="37">
        <f>[1]ONI!D425</f>
        <v>-0.93</v>
      </c>
      <c r="E427" s="2">
        <f t="shared" si="39"/>
        <v>-0.78333333333333333</v>
      </c>
      <c r="F427" s="11" t="str">
        <f>[1]ONI!F425</f>
        <v>MAM</v>
      </c>
      <c r="G427" t="str">
        <f>[1]ONI!G425</f>
        <v>Cool Phase/La Nina</v>
      </c>
      <c r="H427" s="38">
        <f t="shared" si="37"/>
        <v>61.361111111111107</v>
      </c>
      <c r="I427" s="38">
        <f t="shared" si="40"/>
        <v>0</v>
      </c>
      <c r="J427" s="38">
        <f t="shared" si="41"/>
        <v>61.361111111111107</v>
      </c>
      <c r="K427" s="1">
        <f t="shared" si="38"/>
        <v>31138</v>
      </c>
      <c r="L427" s="51" t="b">
        <f t="shared" si="36"/>
        <v>1</v>
      </c>
    </row>
    <row r="428" spans="1:12" x14ac:dyDescent="0.25">
      <c r="A428">
        <f>[1]ONI!A426</f>
        <v>1985</v>
      </c>
      <c r="B428" s="11" t="str">
        <f>[1]ONI!B426</f>
        <v>May</v>
      </c>
      <c r="C428" s="1">
        <f>[1]ONI!C426</f>
        <v>31168</v>
      </c>
      <c r="D428" s="37">
        <f>[1]ONI!D426</f>
        <v>-0.75</v>
      </c>
      <c r="E428" s="2">
        <f t="shared" si="39"/>
        <v>-0.77666666666666673</v>
      </c>
      <c r="F428" s="11" t="str">
        <f>[1]ONI!F426</f>
        <v>AMJ</v>
      </c>
      <c r="G428" t="str">
        <f>[1]ONI!G426</f>
        <v>Cool Phase/La Nina</v>
      </c>
      <c r="H428" s="38">
        <f t="shared" si="37"/>
        <v>60.321111111111122</v>
      </c>
      <c r="I428" s="38">
        <f t="shared" si="40"/>
        <v>0</v>
      </c>
      <c r="J428" s="38">
        <f t="shared" si="41"/>
        <v>60.321111111111122</v>
      </c>
      <c r="K428" s="1">
        <f t="shared" si="38"/>
        <v>31168</v>
      </c>
      <c r="L428" s="51" t="b">
        <f t="shared" si="36"/>
        <v>1</v>
      </c>
    </row>
    <row r="429" spans="1:12" x14ac:dyDescent="0.25">
      <c r="A429">
        <f>[1]ONI!A427</f>
        <v>1985</v>
      </c>
      <c r="B429" s="11" t="str">
        <f>[1]ONI!B427</f>
        <v>Jun</v>
      </c>
      <c r="C429" s="1">
        <f>[1]ONI!C427</f>
        <v>31199</v>
      </c>
      <c r="D429" s="37">
        <f>[1]ONI!D427</f>
        <v>-0.65</v>
      </c>
      <c r="E429" s="2">
        <f t="shared" si="39"/>
        <v>-0.62333333333333329</v>
      </c>
      <c r="F429" s="11" t="str">
        <f>[1]ONI!F427</f>
        <v>MJJ</v>
      </c>
      <c r="G429" t="str">
        <f>[1]ONI!G427</f>
        <v>Cool Phase/La Nina</v>
      </c>
      <c r="H429" s="38">
        <f t="shared" si="37"/>
        <v>38.854444444444432</v>
      </c>
      <c r="I429" s="38">
        <f t="shared" si="40"/>
        <v>0</v>
      </c>
      <c r="J429" s="38">
        <f t="shared" si="41"/>
        <v>38.854444444444432</v>
      </c>
      <c r="K429" s="1">
        <f t="shared" si="38"/>
        <v>31199</v>
      </c>
      <c r="L429" s="51" t="b">
        <f t="shared" si="36"/>
        <v>1</v>
      </c>
    </row>
    <row r="430" spans="1:12" x14ac:dyDescent="0.25">
      <c r="A430">
        <f>[1]ONI!A428</f>
        <v>1985</v>
      </c>
      <c r="B430" s="11" t="str">
        <f>[1]ONI!B428</f>
        <v>Jul</v>
      </c>
      <c r="C430" s="1">
        <f>[1]ONI!C428</f>
        <v>31229</v>
      </c>
      <c r="D430" s="37">
        <f>[1]ONI!D428</f>
        <v>-0.47</v>
      </c>
      <c r="E430" s="2">
        <f t="shared" si="39"/>
        <v>-0.49000000000000005</v>
      </c>
      <c r="F430" s="11" t="str">
        <f>[1]ONI!F428</f>
        <v>JJA</v>
      </c>
      <c r="G430" t="str">
        <f>[1]ONI!G428</f>
        <v>Neutral Phase</v>
      </c>
      <c r="H430" s="38">
        <f t="shared" si="37"/>
        <v>24.010000000000005</v>
      </c>
      <c r="I430" s="38">
        <f t="shared" si="40"/>
        <v>0</v>
      </c>
      <c r="J430" s="38">
        <f t="shared" si="41"/>
        <v>24.010000000000005</v>
      </c>
      <c r="K430" s="1">
        <f t="shared" si="38"/>
        <v>31229</v>
      </c>
      <c r="L430" s="51" t="b">
        <f t="shared" si="36"/>
        <v>1</v>
      </c>
    </row>
    <row r="431" spans="1:12" x14ac:dyDescent="0.25">
      <c r="A431">
        <f>[1]ONI!A429</f>
        <v>1985</v>
      </c>
      <c r="B431" s="11" t="str">
        <f>[1]ONI!B429</f>
        <v>Aug</v>
      </c>
      <c r="C431" s="1">
        <f>[1]ONI!C429</f>
        <v>31260</v>
      </c>
      <c r="D431" s="37">
        <f>[1]ONI!D429</f>
        <v>-0.35</v>
      </c>
      <c r="E431" s="2">
        <f t="shared" si="39"/>
        <v>-0.45666666666666672</v>
      </c>
      <c r="F431" s="11" t="str">
        <f>[1]ONI!F429</f>
        <v>JAS</v>
      </c>
      <c r="G431" t="str">
        <f>[1]ONI!G429</f>
        <v>Neutral Phase</v>
      </c>
      <c r="H431" s="38">
        <f t="shared" si="37"/>
        <v>20.85444444444445</v>
      </c>
      <c r="I431" s="38">
        <f t="shared" si="40"/>
        <v>0</v>
      </c>
      <c r="J431" s="38">
        <f t="shared" si="41"/>
        <v>20.85444444444445</v>
      </c>
      <c r="K431" s="1">
        <f t="shared" si="38"/>
        <v>31260</v>
      </c>
      <c r="L431" s="51" t="b">
        <f t="shared" si="36"/>
        <v>1</v>
      </c>
    </row>
    <row r="432" spans="1:12" x14ac:dyDescent="0.25">
      <c r="A432">
        <f>[1]ONI!A430</f>
        <v>1985</v>
      </c>
      <c r="B432" s="11" t="str">
        <f>[1]ONI!B430</f>
        <v>Sep</v>
      </c>
      <c r="C432" s="1">
        <f>[1]ONI!C430</f>
        <v>31291</v>
      </c>
      <c r="D432" s="37">
        <f>[1]ONI!D430</f>
        <v>-0.55000000000000004</v>
      </c>
      <c r="E432" s="2">
        <f t="shared" si="39"/>
        <v>-0.39999999999999997</v>
      </c>
      <c r="F432" s="11" t="str">
        <f>[1]ONI!F430</f>
        <v>ASO</v>
      </c>
      <c r="G432" t="str">
        <f>[1]ONI!G430</f>
        <v>Neutral Phase</v>
      </c>
      <c r="H432" s="38">
        <f t="shared" si="37"/>
        <v>15.999999999999996</v>
      </c>
      <c r="I432" s="38">
        <f t="shared" si="40"/>
        <v>0</v>
      </c>
      <c r="J432" s="38">
        <f t="shared" si="41"/>
        <v>15.999999999999996</v>
      </c>
      <c r="K432" s="1">
        <f t="shared" si="38"/>
        <v>31291</v>
      </c>
      <c r="L432" s="51" t="b">
        <f t="shared" si="36"/>
        <v>1</v>
      </c>
    </row>
    <row r="433" spans="1:12" x14ac:dyDescent="0.25">
      <c r="A433">
        <f>[1]ONI!A431</f>
        <v>1985</v>
      </c>
      <c r="B433" s="11" t="str">
        <f>[1]ONI!B431</f>
        <v>Oct</v>
      </c>
      <c r="C433" s="1">
        <f>[1]ONI!C431</f>
        <v>31321</v>
      </c>
      <c r="D433" s="37">
        <f>[1]ONI!D431</f>
        <v>-0.3</v>
      </c>
      <c r="E433" s="2">
        <f t="shared" si="39"/>
        <v>-0.35000000000000003</v>
      </c>
      <c r="F433" s="11" t="str">
        <f>[1]ONI!F431</f>
        <v>SON</v>
      </c>
      <c r="G433" t="str">
        <f>[1]ONI!G431</f>
        <v>Neutral Phase</v>
      </c>
      <c r="H433" s="38">
        <f t="shared" si="37"/>
        <v>12.250000000000004</v>
      </c>
      <c r="I433" s="38">
        <f t="shared" si="40"/>
        <v>0</v>
      </c>
      <c r="J433" s="38">
        <f t="shared" si="41"/>
        <v>12.250000000000004</v>
      </c>
      <c r="K433" s="1">
        <f t="shared" si="38"/>
        <v>31321</v>
      </c>
      <c r="L433" s="51" t="b">
        <f t="shared" si="36"/>
        <v>1</v>
      </c>
    </row>
    <row r="434" spans="1:12" x14ac:dyDescent="0.25">
      <c r="A434">
        <f>[1]ONI!A432</f>
        <v>1985</v>
      </c>
      <c r="B434" s="11" t="str">
        <f>[1]ONI!B432</f>
        <v>Nov</v>
      </c>
      <c r="C434" s="1">
        <f>[1]ONI!C432</f>
        <v>31352</v>
      </c>
      <c r="D434" s="37">
        <f>[1]ONI!D432</f>
        <v>-0.2</v>
      </c>
      <c r="E434" s="2">
        <f t="shared" si="39"/>
        <v>-0.27333333333333337</v>
      </c>
      <c r="F434" s="11" t="str">
        <f>[1]ONI!F432</f>
        <v>OND</v>
      </c>
      <c r="G434" t="str">
        <f>[1]ONI!G432</f>
        <v>Neutral Phase</v>
      </c>
      <c r="H434" s="38">
        <f t="shared" si="37"/>
        <v>7.4711111111111137</v>
      </c>
      <c r="I434" s="38">
        <f t="shared" si="40"/>
        <v>0</v>
      </c>
      <c r="J434" s="38">
        <f t="shared" si="41"/>
        <v>7.4711111111111137</v>
      </c>
      <c r="K434" s="1">
        <f t="shared" si="38"/>
        <v>31352</v>
      </c>
      <c r="L434" s="51" t="b">
        <f t="shared" si="36"/>
        <v>1</v>
      </c>
    </row>
    <row r="435" spans="1:12" x14ac:dyDescent="0.25">
      <c r="A435">
        <f>[1]ONI!A433</f>
        <v>1985</v>
      </c>
      <c r="B435" s="11" t="str">
        <f>[1]ONI!B433</f>
        <v>Dec</v>
      </c>
      <c r="C435" s="1">
        <f>[1]ONI!C433</f>
        <v>31382</v>
      </c>
      <c r="D435" s="37">
        <f>[1]ONI!D433</f>
        <v>-0.32</v>
      </c>
      <c r="E435" s="2">
        <f t="shared" si="39"/>
        <v>-0.36000000000000004</v>
      </c>
      <c r="F435" s="11" t="str">
        <f>[1]ONI!F433</f>
        <v>NDJ</v>
      </c>
      <c r="G435" t="str">
        <f>[1]ONI!G433</f>
        <v>Neutral Phase</v>
      </c>
      <c r="H435" s="38">
        <f t="shared" si="37"/>
        <v>12.960000000000004</v>
      </c>
      <c r="I435" s="38">
        <f t="shared" si="40"/>
        <v>0</v>
      </c>
      <c r="J435" s="38">
        <f t="shared" si="41"/>
        <v>12.960000000000004</v>
      </c>
      <c r="K435" s="1">
        <f t="shared" si="38"/>
        <v>31382</v>
      </c>
      <c r="L435" s="51" t="b">
        <f t="shared" si="36"/>
        <v>1</v>
      </c>
    </row>
    <row r="436" spans="1:12" x14ac:dyDescent="0.25">
      <c r="A436">
        <f>[1]ONI!A434</f>
        <v>1986</v>
      </c>
      <c r="B436" s="11" t="str">
        <f>[1]ONI!B434</f>
        <v>Jan</v>
      </c>
      <c r="C436" s="1">
        <f>[1]ONI!C434</f>
        <v>31413</v>
      </c>
      <c r="D436" s="37">
        <f>[1]ONI!D434</f>
        <v>-0.56000000000000005</v>
      </c>
      <c r="E436" s="2">
        <f t="shared" si="39"/>
        <v>-0.49333333333333335</v>
      </c>
      <c r="F436" s="11" t="str">
        <f>[1]ONI!F434</f>
        <v>DJF</v>
      </c>
      <c r="G436" t="str">
        <f>[1]ONI!G434</f>
        <v>Neutral Phase</v>
      </c>
      <c r="H436" s="38">
        <f t="shared" si="37"/>
        <v>24.337777777777781</v>
      </c>
      <c r="I436" s="38">
        <f t="shared" si="40"/>
        <v>0</v>
      </c>
      <c r="J436" s="38">
        <f t="shared" si="41"/>
        <v>24.337777777777781</v>
      </c>
      <c r="K436" s="1">
        <f t="shared" si="38"/>
        <v>31413</v>
      </c>
      <c r="L436" s="51" t="b">
        <f t="shared" si="36"/>
        <v>1</v>
      </c>
    </row>
    <row r="437" spans="1:12" x14ac:dyDescent="0.25">
      <c r="A437">
        <f>[1]ONI!A435</f>
        <v>1986</v>
      </c>
      <c r="B437" s="11" t="str">
        <f>[1]ONI!B435</f>
        <v>Feb</v>
      </c>
      <c r="C437" s="1">
        <f>[1]ONI!C435</f>
        <v>31444</v>
      </c>
      <c r="D437" s="37">
        <f>[1]ONI!D435</f>
        <v>-0.6</v>
      </c>
      <c r="E437" s="2">
        <f t="shared" si="39"/>
        <v>-0.47333333333333338</v>
      </c>
      <c r="F437" s="11" t="str">
        <f>[1]ONI!F435</f>
        <v>JFM</v>
      </c>
      <c r="G437" t="str">
        <f>[1]ONI!G435</f>
        <v>Neutral Phase</v>
      </c>
      <c r="H437" s="38">
        <f t="shared" si="37"/>
        <v>22.404444444444454</v>
      </c>
      <c r="I437" s="38">
        <f t="shared" si="40"/>
        <v>0</v>
      </c>
      <c r="J437" s="38">
        <f t="shared" si="41"/>
        <v>22.404444444444454</v>
      </c>
      <c r="K437" s="1">
        <f t="shared" si="38"/>
        <v>31444</v>
      </c>
      <c r="L437" s="51" t="b">
        <f t="shared" si="36"/>
        <v>1</v>
      </c>
    </row>
    <row r="438" spans="1:12" x14ac:dyDescent="0.25">
      <c r="A438">
        <f>[1]ONI!A436</f>
        <v>1986</v>
      </c>
      <c r="B438" s="11" t="str">
        <f>[1]ONI!B436</f>
        <v>Mar</v>
      </c>
      <c r="C438" s="1">
        <f>[1]ONI!C436</f>
        <v>31472</v>
      </c>
      <c r="D438" s="37">
        <f>[1]ONI!D436</f>
        <v>-0.26</v>
      </c>
      <c r="E438" s="2">
        <f t="shared" si="39"/>
        <v>-0.3133333333333333</v>
      </c>
      <c r="F438" s="11" t="str">
        <f>[1]ONI!F436</f>
        <v>FMA</v>
      </c>
      <c r="G438" t="str">
        <f>[1]ONI!G436</f>
        <v>Neutral Phase</v>
      </c>
      <c r="H438" s="38">
        <f t="shared" si="37"/>
        <v>9.8177777777777742</v>
      </c>
      <c r="I438" s="38">
        <f t="shared" si="40"/>
        <v>0</v>
      </c>
      <c r="J438" s="38">
        <f t="shared" si="41"/>
        <v>9.8177777777777742</v>
      </c>
      <c r="K438" s="1">
        <f t="shared" si="38"/>
        <v>31472</v>
      </c>
      <c r="L438" s="51" t="b">
        <f t="shared" si="36"/>
        <v>1</v>
      </c>
    </row>
    <row r="439" spans="1:12" x14ac:dyDescent="0.25">
      <c r="A439">
        <f>[1]ONI!A437</f>
        <v>1986</v>
      </c>
      <c r="B439" s="11" t="str">
        <f>[1]ONI!B437</f>
        <v>Apr</v>
      </c>
      <c r="C439" s="1">
        <f>[1]ONI!C437</f>
        <v>31503</v>
      </c>
      <c r="D439" s="37">
        <f>[1]ONI!D437</f>
        <v>-0.08</v>
      </c>
      <c r="E439" s="2">
        <f t="shared" si="39"/>
        <v>-0.20333333333333337</v>
      </c>
      <c r="F439" s="11" t="str">
        <f>[1]ONI!F437</f>
        <v>MAM</v>
      </c>
      <c r="G439" t="str">
        <f>[1]ONI!G437</f>
        <v>Neutral Phase</v>
      </c>
      <c r="H439" s="38">
        <f t="shared" si="37"/>
        <v>4.1344444444444459</v>
      </c>
      <c r="I439" s="38">
        <f t="shared" si="40"/>
        <v>0</v>
      </c>
      <c r="J439" s="38">
        <f t="shared" si="41"/>
        <v>4.1344444444444459</v>
      </c>
      <c r="K439" s="1">
        <f t="shared" si="38"/>
        <v>31503</v>
      </c>
      <c r="L439" s="51" t="b">
        <f t="shared" si="36"/>
        <v>1</v>
      </c>
    </row>
    <row r="440" spans="1:12" x14ac:dyDescent="0.25">
      <c r="A440">
        <f>[1]ONI!A438</f>
        <v>1986</v>
      </c>
      <c r="B440" s="11" t="str">
        <f>[1]ONI!B438</f>
        <v>May</v>
      </c>
      <c r="C440" s="1">
        <f>[1]ONI!C438</f>
        <v>31533</v>
      </c>
      <c r="D440" s="37">
        <f>[1]ONI!D438</f>
        <v>-0.27</v>
      </c>
      <c r="E440" s="2">
        <f t="shared" si="39"/>
        <v>-0.12000000000000001</v>
      </c>
      <c r="F440" s="11" t="str">
        <f>[1]ONI!F438</f>
        <v>AMJ</v>
      </c>
      <c r="G440" t="str">
        <f>[1]ONI!G438</f>
        <v>Neutral Phase</v>
      </c>
      <c r="H440" s="38">
        <f t="shared" si="37"/>
        <v>1.4400000000000004</v>
      </c>
      <c r="I440" s="38">
        <f t="shared" si="40"/>
        <v>0</v>
      </c>
      <c r="J440" s="38">
        <f t="shared" si="41"/>
        <v>1.4400000000000004</v>
      </c>
      <c r="K440" s="1">
        <f t="shared" si="38"/>
        <v>31533</v>
      </c>
      <c r="L440" s="51" t="b">
        <f t="shared" si="36"/>
        <v>1</v>
      </c>
    </row>
    <row r="441" spans="1:12" x14ac:dyDescent="0.25">
      <c r="A441">
        <f>[1]ONI!A439</f>
        <v>1986</v>
      </c>
      <c r="B441" s="11" t="str">
        <f>[1]ONI!B439</f>
        <v>Jun</v>
      </c>
      <c r="C441" s="1">
        <f>[1]ONI!C439</f>
        <v>31564</v>
      </c>
      <c r="D441" s="37">
        <f>[1]ONI!D439</f>
        <v>-0.01</v>
      </c>
      <c r="E441" s="2">
        <f t="shared" si="39"/>
        <v>-3.6666666666666674E-2</v>
      </c>
      <c r="F441" s="11" t="str">
        <f>[1]ONI!F439</f>
        <v>MJJ</v>
      </c>
      <c r="G441" t="str">
        <f>[1]ONI!G439</f>
        <v>Neutral Phase</v>
      </c>
      <c r="H441" s="38">
        <f t="shared" si="37"/>
        <v>0.13444444444444451</v>
      </c>
      <c r="I441" s="38">
        <f t="shared" si="40"/>
        <v>0</v>
      </c>
      <c r="J441" s="38">
        <f t="shared" si="41"/>
        <v>0.13444444444444451</v>
      </c>
      <c r="K441" s="1">
        <f t="shared" si="38"/>
        <v>31564</v>
      </c>
      <c r="L441" s="51" t="b">
        <f t="shared" si="36"/>
        <v>1</v>
      </c>
    </row>
    <row r="442" spans="1:12" x14ac:dyDescent="0.25">
      <c r="A442">
        <f>[1]ONI!A440</f>
        <v>1986</v>
      </c>
      <c r="B442" s="11" t="str">
        <f>[1]ONI!B440</f>
        <v>Jul</v>
      </c>
      <c r="C442" s="1">
        <f>[1]ONI!C440</f>
        <v>31594</v>
      </c>
      <c r="D442" s="37">
        <f>[1]ONI!D440</f>
        <v>0.17</v>
      </c>
      <c r="E442" s="2">
        <f t="shared" si="39"/>
        <v>0.22333333333333336</v>
      </c>
      <c r="F442" s="11" t="str">
        <f>[1]ONI!F440</f>
        <v>JJA</v>
      </c>
      <c r="G442" t="str">
        <f>[1]ONI!G440</f>
        <v>Neutral Phase</v>
      </c>
      <c r="H442" s="38">
        <f t="shared" si="37"/>
        <v>4.9877777777777776</v>
      </c>
      <c r="I442" s="38">
        <f t="shared" si="40"/>
        <v>4.9877777777777776</v>
      </c>
      <c r="J442" s="38">
        <f t="shared" si="41"/>
        <v>0</v>
      </c>
      <c r="K442" s="1">
        <f t="shared" si="38"/>
        <v>31594</v>
      </c>
      <c r="L442" s="51" t="b">
        <f t="shared" si="36"/>
        <v>1</v>
      </c>
    </row>
    <row r="443" spans="1:12" x14ac:dyDescent="0.25">
      <c r="A443">
        <f>[1]ONI!A441</f>
        <v>1986</v>
      </c>
      <c r="B443" s="11" t="str">
        <f>[1]ONI!B441</f>
        <v>Aug</v>
      </c>
      <c r="C443" s="1">
        <f>[1]ONI!C441</f>
        <v>31625</v>
      </c>
      <c r="D443" s="37">
        <f>[1]ONI!D441</f>
        <v>0.51</v>
      </c>
      <c r="E443" s="2">
        <f t="shared" si="39"/>
        <v>0.44333333333333336</v>
      </c>
      <c r="F443" s="11" t="str">
        <f>[1]ONI!F441</f>
        <v>JAS</v>
      </c>
      <c r="G443" t="str">
        <f>[1]ONI!G441</f>
        <v>Neutral Phase</v>
      </c>
      <c r="H443" s="38">
        <f t="shared" si="37"/>
        <v>19.654444444444447</v>
      </c>
      <c r="I443" s="38">
        <f t="shared" si="40"/>
        <v>19.654444444444447</v>
      </c>
      <c r="J443" s="38">
        <f t="shared" si="41"/>
        <v>0</v>
      </c>
      <c r="K443" s="1">
        <f t="shared" si="38"/>
        <v>31625</v>
      </c>
      <c r="L443" s="51" t="b">
        <f t="shared" si="36"/>
        <v>1</v>
      </c>
    </row>
    <row r="444" spans="1:12" x14ac:dyDescent="0.25">
      <c r="A444">
        <f>[1]ONI!A442</f>
        <v>1986</v>
      </c>
      <c r="B444" s="11" t="str">
        <f>[1]ONI!B442</f>
        <v>Sep</v>
      </c>
      <c r="C444" s="1">
        <f>[1]ONI!C442</f>
        <v>31656</v>
      </c>
      <c r="D444" s="37">
        <f>[1]ONI!D442</f>
        <v>0.65</v>
      </c>
      <c r="E444" s="2">
        <f t="shared" si="39"/>
        <v>0.71333333333333337</v>
      </c>
      <c r="F444" s="11" t="str">
        <f>[1]ONI!F442</f>
        <v>ASO</v>
      </c>
      <c r="G444" t="str">
        <f>[1]ONI!G442</f>
        <v>Warm Phase/El Nino</v>
      </c>
      <c r="H444" s="38">
        <f t="shared" si="37"/>
        <v>50.884444444444448</v>
      </c>
      <c r="I444" s="38">
        <f t="shared" si="40"/>
        <v>50.884444444444448</v>
      </c>
      <c r="J444" s="38">
        <f t="shared" si="41"/>
        <v>0</v>
      </c>
      <c r="K444" s="1">
        <f t="shared" si="38"/>
        <v>31656</v>
      </c>
      <c r="L444" s="51" t="b">
        <f t="shared" si="36"/>
        <v>1</v>
      </c>
    </row>
    <row r="445" spans="1:12" x14ac:dyDescent="0.25">
      <c r="A445">
        <f>[1]ONI!A443</f>
        <v>1986</v>
      </c>
      <c r="B445" s="11" t="str">
        <f>[1]ONI!B443</f>
        <v>Oct</v>
      </c>
      <c r="C445" s="1">
        <f>[1]ONI!C443</f>
        <v>31686</v>
      </c>
      <c r="D445" s="37">
        <f>[1]ONI!D443</f>
        <v>0.98</v>
      </c>
      <c r="E445" s="2">
        <f t="shared" si="39"/>
        <v>0.94333333333333336</v>
      </c>
      <c r="F445" s="11" t="str">
        <f>[1]ONI!F443</f>
        <v>SON</v>
      </c>
      <c r="G445" t="str">
        <f>[1]ONI!G443</f>
        <v>Warm Phase/El Nino</v>
      </c>
      <c r="H445" s="38">
        <f t="shared" si="37"/>
        <v>88.987777777777779</v>
      </c>
      <c r="I445" s="38">
        <f t="shared" si="40"/>
        <v>88.987777777777779</v>
      </c>
      <c r="J445" s="38">
        <f t="shared" si="41"/>
        <v>0</v>
      </c>
      <c r="K445" s="1">
        <f t="shared" si="38"/>
        <v>31686</v>
      </c>
      <c r="L445" s="51" t="b">
        <f t="shared" si="36"/>
        <v>1</v>
      </c>
    </row>
    <row r="446" spans="1:12" x14ac:dyDescent="0.25">
      <c r="A446">
        <f>[1]ONI!A444</f>
        <v>1986</v>
      </c>
      <c r="B446" s="11" t="str">
        <f>[1]ONI!B444</f>
        <v>Nov</v>
      </c>
      <c r="C446" s="1">
        <f>[1]ONI!C444</f>
        <v>31717</v>
      </c>
      <c r="D446" s="37">
        <f>[1]ONI!D444</f>
        <v>1.2</v>
      </c>
      <c r="E446" s="2">
        <f t="shared" si="39"/>
        <v>1.1399999999999999</v>
      </c>
      <c r="F446" s="11" t="str">
        <f>[1]ONI!F444</f>
        <v>OND</v>
      </c>
      <c r="G446" t="str">
        <f>[1]ONI!G444</f>
        <v>Warm Phase/El Nino</v>
      </c>
      <c r="H446" s="38">
        <f t="shared" si="37"/>
        <v>129.95999999999998</v>
      </c>
      <c r="I446" s="38">
        <f t="shared" si="40"/>
        <v>129.95999999999998</v>
      </c>
      <c r="J446" s="38">
        <f t="shared" si="41"/>
        <v>0</v>
      </c>
      <c r="K446" s="1">
        <f t="shared" si="38"/>
        <v>31717</v>
      </c>
      <c r="L446" s="51" t="b">
        <f t="shared" si="36"/>
        <v>1</v>
      </c>
    </row>
    <row r="447" spans="1:12" x14ac:dyDescent="0.25">
      <c r="A447">
        <f>[1]ONI!A445</f>
        <v>1986</v>
      </c>
      <c r="B447" s="11" t="str">
        <f>[1]ONI!B445</f>
        <v>Dec</v>
      </c>
      <c r="C447" s="1">
        <f>[1]ONI!C445</f>
        <v>31747</v>
      </c>
      <c r="D447" s="37">
        <f>[1]ONI!D445</f>
        <v>1.24</v>
      </c>
      <c r="E447" s="2">
        <f t="shared" si="39"/>
        <v>1.22</v>
      </c>
      <c r="F447" s="11" t="str">
        <f>[1]ONI!F445</f>
        <v>NDJ</v>
      </c>
      <c r="G447" t="str">
        <f>[1]ONI!G445</f>
        <v>Warm Phase/El Nino</v>
      </c>
      <c r="H447" s="38">
        <f t="shared" si="37"/>
        <v>148.83999999999997</v>
      </c>
      <c r="I447" s="38">
        <f t="shared" si="40"/>
        <v>148.83999999999997</v>
      </c>
      <c r="J447" s="38">
        <f t="shared" si="41"/>
        <v>0</v>
      </c>
      <c r="K447" s="1">
        <f t="shared" si="38"/>
        <v>31747</v>
      </c>
      <c r="L447" s="51" t="b">
        <f t="shared" si="36"/>
        <v>1</v>
      </c>
    </row>
    <row r="448" spans="1:12" x14ac:dyDescent="0.25">
      <c r="A448">
        <f>[1]ONI!A446</f>
        <v>1987</v>
      </c>
      <c r="B448" s="11" t="str">
        <f>[1]ONI!B446</f>
        <v>Jan</v>
      </c>
      <c r="C448" s="1">
        <f>[1]ONI!C446</f>
        <v>31778</v>
      </c>
      <c r="D448" s="37">
        <f>[1]ONI!D446</f>
        <v>1.22</v>
      </c>
      <c r="E448" s="2">
        <f t="shared" si="39"/>
        <v>1.23</v>
      </c>
      <c r="F448" s="11" t="str">
        <f>[1]ONI!F446</f>
        <v>DJF</v>
      </c>
      <c r="G448" t="str">
        <f>[1]ONI!G446</f>
        <v>Warm Phase/El Nino</v>
      </c>
      <c r="H448" s="38">
        <f t="shared" si="37"/>
        <v>151.29000000000002</v>
      </c>
      <c r="I448" s="38">
        <f t="shared" si="40"/>
        <v>151.29000000000002</v>
      </c>
      <c r="J448" s="38">
        <f t="shared" si="41"/>
        <v>0</v>
      </c>
      <c r="K448" s="1">
        <f t="shared" si="38"/>
        <v>31778</v>
      </c>
      <c r="L448" s="51" t="b">
        <f t="shared" si="36"/>
        <v>1</v>
      </c>
    </row>
    <row r="449" spans="1:12" x14ac:dyDescent="0.25">
      <c r="A449">
        <f>[1]ONI!A447</f>
        <v>1987</v>
      </c>
      <c r="B449" s="11" t="str">
        <f>[1]ONI!B447</f>
        <v>Feb</v>
      </c>
      <c r="C449" s="1">
        <f>[1]ONI!C447</f>
        <v>31809</v>
      </c>
      <c r="D449" s="37">
        <f>[1]ONI!D447</f>
        <v>1.23</v>
      </c>
      <c r="E449" s="2">
        <f t="shared" si="39"/>
        <v>1.1933333333333334</v>
      </c>
      <c r="F449" s="11" t="str">
        <f>[1]ONI!F447</f>
        <v>JFM</v>
      </c>
      <c r="G449" t="str">
        <f>[1]ONI!G447</f>
        <v>Warm Phase/El Nino</v>
      </c>
      <c r="H449" s="38">
        <f t="shared" si="37"/>
        <v>142.40444444444444</v>
      </c>
      <c r="I449" s="38">
        <f t="shared" si="40"/>
        <v>142.40444444444444</v>
      </c>
      <c r="J449" s="38">
        <f t="shared" si="41"/>
        <v>0</v>
      </c>
      <c r="K449" s="1">
        <f t="shared" si="38"/>
        <v>31809</v>
      </c>
      <c r="L449" s="51" t="b">
        <f t="shared" si="36"/>
        <v>1</v>
      </c>
    </row>
    <row r="450" spans="1:12" x14ac:dyDescent="0.25">
      <c r="A450">
        <f>[1]ONI!A448</f>
        <v>1987</v>
      </c>
      <c r="B450" s="11" t="str">
        <f>[1]ONI!B448</f>
        <v>Mar</v>
      </c>
      <c r="C450" s="1">
        <f>[1]ONI!C448</f>
        <v>31837</v>
      </c>
      <c r="D450" s="37">
        <f>[1]ONI!D448</f>
        <v>1.1299999999999999</v>
      </c>
      <c r="E450" s="2">
        <f t="shared" si="39"/>
        <v>1.0599999999999998</v>
      </c>
      <c r="F450" s="11" t="str">
        <f>[1]ONI!F448</f>
        <v>FMA</v>
      </c>
      <c r="G450" t="str">
        <f>[1]ONI!G448</f>
        <v>Warm Phase/El Nino</v>
      </c>
      <c r="H450" s="38">
        <f t="shared" si="37"/>
        <v>112.35999999999996</v>
      </c>
      <c r="I450" s="38">
        <f t="shared" si="40"/>
        <v>112.35999999999996</v>
      </c>
      <c r="J450" s="38">
        <f t="shared" si="41"/>
        <v>0</v>
      </c>
      <c r="K450" s="1">
        <f t="shared" si="38"/>
        <v>31837</v>
      </c>
      <c r="L450" s="51" t="b">
        <f t="shared" si="36"/>
        <v>1</v>
      </c>
    </row>
    <row r="451" spans="1:12" x14ac:dyDescent="0.25">
      <c r="A451">
        <f>[1]ONI!A449</f>
        <v>1987</v>
      </c>
      <c r="B451" s="11" t="str">
        <f>[1]ONI!B449</f>
        <v>Apr</v>
      </c>
      <c r="C451" s="1">
        <f>[1]ONI!C449</f>
        <v>31868</v>
      </c>
      <c r="D451" s="37">
        <f>[1]ONI!D449</f>
        <v>0.82</v>
      </c>
      <c r="E451" s="2">
        <f t="shared" si="39"/>
        <v>0.94333333333333325</v>
      </c>
      <c r="F451" s="11" t="str">
        <f>[1]ONI!F449</f>
        <v>MAM</v>
      </c>
      <c r="G451" t="str">
        <f>[1]ONI!G449</f>
        <v>Warm Phase/El Nino</v>
      </c>
      <c r="H451" s="38">
        <f t="shared" si="37"/>
        <v>88.987777777777751</v>
      </c>
      <c r="I451" s="38">
        <f t="shared" si="40"/>
        <v>88.987777777777751</v>
      </c>
      <c r="J451" s="38">
        <f t="shared" si="41"/>
        <v>0</v>
      </c>
      <c r="K451" s="1">
        <f t="shared" si="38"/>
        <v>31868</v>
      </c>
      <c r="L451" s="51" t="b">
        <f t="shared" si="36"/>
        <v>1</v>
      </c>
    </row>
    <row r="452" spans="1:12" x14ac:dyDescent="0.25">
      <c r="A452">
        <f>[1]ONI!A450</f>
        <v>1987</v>
      </c>
      <c r="B452" s="11" t="str">
        <f>[1]ONI!B450</f>
        <v>May</v>
      </c>
      <c r="C452" s="1">
        <f>[1]ONI!C450</f>
        <v>31898</v>
      </c>
      <c r="D452" s="37">
        <f>[1]ONI!D450</f>
        <v>0.88</v>
      </c>
      <c r="E452" s="2">
        <f t="shared" si="39"/>
        <v>0.97000000000000008</v>
      </c>
      <c r="F452" s="11" t="str">
        <f>[1]ONI!F450</f>
        <v>AMJ</v>
      </c>
      <c r="G452" t="str">
        <f>[1]ONI!G450</f>
        <v>Warm Phase/El Nino</v>
      </c>
      <c r="H452" s="38">
        <f t="shared" si="37"/>
        <v>94.090000000000018</v>
      </c>
      <c r="I452" s="38">
        <f t="shared" si="40"/>
        <v>94.090000000000018</v>
      </c>
      <c r="J452" s="38">
        <f t="shared" si="41"/>
        <v>0</v>
      </c>
      <c r="K452" s="1">
        <f t="shared" si="38"/>
        <v>31898</v>
      </c>
      <c r="L452" s="51" t="b">
        <f t="shared" ref="L452:L515" si="42">K452=C452</f>
        <v>1</v>
      </c>
    </row>
    <row r="453" spans="1:12" x14ac:dyDescent="0.25">
      <c r="A453">
        <f>[1]ONI!A451</f>
        <v>1987</v>
      </c>
      <c r="B453" s="11" t="str">
        <f>[1]ONI!B451</f>
        <v>Jun</v>
      </c>
      <c r="C453" s="1">
        <f>[1]ONI!C451</f>
        <v>31929</v>
      </c>
      <c r="D453" s="37">
        <f>[1]ONI!D451</f>
        <v>1.21</v>
      </c>
      <c r="E453" s="2">
        <f t="shared" si="39"/>
        <v>1.22</v>
      </c>
      <c r="F453" s="11" t="str">
        <f>[1]ONI!F451</f>
        <v>MJJ</v>
      </c>
      <c r="G453" t="str">
        <f>[1]ONI!G451</f>
        <v>Warm Phase/El Nino</v>
      </c>
      <c r="H453" s="38">
        <f t="shared" si="37"/>
        <v>148.83999999999997</v>
      </c>
      <c r="I453" s="38">
        <f t="shared" si="40"/>
        <v>148.83999999999997</v>
      </c>
      <c r="J453" s="38">
        <f t="shared" si="41"/>
        <v>0</v>
      </c>
      <c r="K453" s="1">
        <f t="shared" si="38"/>
        <v>31929</v>
      </c>
      <c r="L453" s="51" t="b">
        <f t="shared" si="42"/>
        <v>1</v>
      </c>
    </row>
    <row r="454" spans="1:12" x14ac:dyDescent="0.25">
      <c r="A454">
        <f>[1]ONI!A452</f>
        <v>1987</v>
      </c>
      <c r="B454" s="11" t="str">
        <f>[1]ONI!B452</f>
        <v>Jul</v>
      </c>
      <c r="C454" s="1">
        <f>[1]ONI!C452</f>
        <v>31959</v>
      </c>
      <c r="D454" s="37">
        <f>[1]ONI!D452</f>
        <v>1.57</v>
      </c>
      <c r="E454" s="2">
        <f t="shared" si="39"/>
        <v>1.5133333333333334</v>
      </c>
      <c r="F454" s="11" t="str">
        <f>[1]ONI!F452</f>
        <v>JJA</v>
      </c>
      <c r="G454" t="str">
        <f>[1]ONI!G452</f>
        <v>Warm Phase/El Nino</v>
      </c>
      <c r="H454" s="38">
        <f t="shared" ref="H454:H517" si="43">(10*E454)^2</f>
        <v>229.01777777777781</v>
      </c>
      <c r="I454" s="38">
        <f t="shared" si="40"/>
        <v>229.01777777777781</v>
      </c>
      <c r="J454" s="38">
        <f t="shared" si="41"/>
        <v>0</v>
      </c>
      <c r="K454" s="1">
        <f t="shared" ref="K454:K517" si="44">EDATE(K453,1)</f>
        <v>31959</v>
      </c>
      <c r="L454" s="51" t="b">
        <f t="shared" si="42"/>
        <v>1</v>
      </c>
    </row>
    <row r="455" spans="1:12" x14ac:dyDescent="0.25">
      <c r="A455">
        <f>[1]ONI!A453</f>
        <v>1987</v>
      </c>
      <c r="B455" s="11" t="str">
        <f>[1]ONI!B453</f>
        <v>Aug</v>
      </c>
      <c r="C455" s="1">
        <f>[1]ONI!C453</f>
        <v>31990</v>
      </c>
      <c r="D455" s="37">
        <f>[1]ONI!D453</f>
        <v>1.76</v>
      </c>
      <c r="E455" s="2">
        <f t="shared" si="39"/>
        <v>1.7</v>
      </c>
      <c r="F455" s="11" t="str">
        <f>[1]ONI!F453</f>
        <v>JAS</v>
      </c>
      <c r="G455" t="str">
        <f>[1]ONI!G453</f>
        <v>Warm Phase/El Nino</v>
      </c>
      <c r="H455" s="38">
        <f t="shared" si="43"/>
        <v>289</v>
      </c>
      <c r="I455" s="38">
        <f t="shared" si="40"/>
        <v>289</v>
      </c>
      <c r="J455" s="38">
        <f t="shared" si="41"/>
        <v>0</v>
      </c>
      <c r="K455" s="1">
        <f t="shared" si="44"/>
        <v>31990</v>
      </c>
      <c r="L455" s="51" t="b">
        <f t="shared" si="42"/>
        <v>1</v>
      </c>
    </row>
    <row r="456" spans="1:12" x14ac:dyDescent="0.25">
      <c r="A456">
        <f>[1]ONI!A454</f>
        <v>1987</v>
      </c>
      <c r="B456" s="11" t="str">
        <f>[1]ONI!B454</f>
        <v>Sep</v>
      </c>
      <c r="C456" s="1">
        <f>[1]ONI!C454</f>
        <v>32021</v>
      </c>
      <c r="D456" s="37">
        <f>[1]ONI!D454</f>
        <v>1.77</v>
      </c>
      <c r="E456" s="2">
        <f t="shared" si="39"/>
        <v>1.6500000000000001</v>
      </c>
      <c r="F456" s="11" t="str">
        <f>[1]ONI!F454</f>
        <v>ASO</v>
      </c>
      <c r="G456" t="str">
        <f>[1]ONI!G454</f>
        <v>Warm Phase/El Nino</v>
      </c>
      <c r="H456" s="38">
        <f t="shared" si="43"/>
        <v>272.25</v>
      </c>
      <c r="I456" s="38">
        <f t="shared" si="40"/>
        <v>272.25</v>
      </c>
      <c r="J456" s="38">
        <f t="shared" si="41"/>
        <v>0</v>
      </c>
      <c r="K456" s="1">
        <f t="shared" si="44"/>
        <v>32021</v>
      </c>
      <c r="L456" s="51" t="b">
        <f t="shared" si="42"/>
        <v>1</v>
      </c>
    </row>
    <row r="457" spans="1:12" x14ac:dyDescent="0.25">
      <c r="A457">
        <f>[1]ONI!A455</f>
        <v>1987</v>
      </c>
      <c r="B457" s="11" t="str">
        <f>[1]ONI!B455</f>
        <v>Oct</v>
      </c>
      <c r="C457" s="1">
        <f>[1]ONI!C455</f>
        <v>32051</v>
      </c>
      <c r="D457" s="37">
        <f>[1]ONI!D455</f>
        <v>1.42</v>
      </c>
      <c r="E457" s="2">
        <f t="shared" ref="E457:E520" si="45">AVERAGE(D456:D458)</f>
        <v>1.4866666666666666</v>
      </c>
      <c r="F457" s="11" t="str">
        <f>[1]ONI!F455</f>
        <v>SON</v>
      </c>
      <c r="G457" t="str">
        <f>[1]ONI!G455</f>
        <v>Warm Phase/El Nino</v>
      </c>
      <c r="H457" s="38">
        <f t="shared" si="43"/>
        <v>221.01777777777775</v>
      </c>
      <c r="I457" s="38">
        <f t="shared" ref="I457:I520" si="46">IF(E457&gt;0,H457,0)</f>
        <v>221.01777777777775</v>
      </c>
      <c r="J457" s="38">
        <f t="shared" ref="J457:J520" si="47">IF(E457&lt;0,H457,0)</f>
        <v>0</v>
      </c>
      <c r="K457" s="1">
        <f t="shared" si="44"/>
        <v>32051</v>
      </c>
      <c r="L457" s="51" t="b">
        <f t="shared" si="42"/>
        <v>1</v>
      </c>
    </row>
    <row r="458" spans="1:12" x14ac:dyDescent="0.25">
      <c r="A458">
        <f>[1]ONI!A456</f>
        <v>1987</v>
      </c>
      <c r="B458" s="11" t="str">
        <f>[1]ONI!B456</f>
        <v>Nov</v>
      </c>
      <c r="C458" s="1">
        <f>[1]ONI!C456</f>
        <v>32082</v>
      </c>
      <c r="D458" s="37">
        <f>[1]ONI!D456</f>
        <v>1.27</v>
      </c>
      <c r="E458" s="2">
        <f t="shared" si="45"/>
        <v>1.2533333333333332</v>
      </c>
      <c r="F458" s="11" t="str">
        <f>[1]ONI!F456</f>
        <v>OND</v>
      </c>
      <c r="G458" t="str">
        <f>[1]ONI!G456</f>
        <v>Warm Phase/El Nino</v>
      </c>
      <c r="H458" s="38">
        <f t="shared" si="43"/>
        <v>157.08444444444439</v>
      </c>
      <c r="I458" s="38">
        <f t="shared" si="46"/>
        <v>157.08444444444439</v>
      </c>
      <c r="J458" s="38">
        <f t="shared" si="47"/>
        <v>0</v>
      </c>
      <c r="K458" s="1">
        <f t="shared" si="44"/>
        <v>32082</v>
      </c>
      <c r="L458" s="51" t="b">
        <f t="shared" si="42"/>
        <v>1</v>
      </c>
    </row>
    <row r="459" spans="1:12" x14ac:dyDescent="0.25">
      <c r="A459">
        <f>[1]ONI!A457</f>
        <v>1987</v>
      </c>
      <c r="B459" s="11" t="str">
        <f>[1]ONI!B457</f>
        <v>Dec</v>
      </c>
      <c r="C459" s="1">
        <f>[1]ONI!C457</f>
        <v>32112</v>
      </c>
      <c r="D459" s="37">
        <f>[1]ONI!D457</f>
        <v>1.07</v>
      </c>
      <c r="E459" s="2">
        <f t="shared" si="45"/>
        <v>1.1100000000000001</v>
      </c>
      <c r="F459" s="11" t="str">
        <f>[1]ONI!F457</f>
        <v>NDJ</v>
      </c>
      <c r="G459" t="str">
        <f>[1]ONI!G457</f>
        <v>Warm Phase/El Nino</v>
      </c>
      <c r="H459" s="38">
        <f t="shared" si="43"/>
        <v>123.21000000000004</v>
      </c>
      <c r="I459" s="38">
        <f t="shared" si="46"/>
        <v>123.21000000000004</v>
      </c>
      <c r="J459" s="38">
        <f t="shared" si="47"/>
        <v>0</v>
      </c>
      <c r="K459" s="1">
        <f t="shared" si="44"/>
        <v>32112</v>
      </c>
      <c r="L459" s="51" t="b">
        <f t="shared" si="42"/>
        <v>1</v>
      </c>
    </row>
    <row r="460" spans="1:12" x14ac:dyDescent="0.25">
      <c r="A460">
        <f>[1]ONI!A458</f>
        <v>1988</v>
      </c>
      <c r="B460" s="11" t="str">
        <f>[1]ONI!B458</f>
        <v>Jan</v>
      </c>
      <c r="C460" s="1">
        <f>[1]ONI!C458</f>
        <v>32143</v>
      </c>
      <c r="D460" s="37">
        <f>[1]ONI!D458</f>
        <v>0.99</v>
      </c>
      <c r="E460" s="2">
        <f t="shared" si="45"/>
        <v>0.81</v>
      </c>
      <c r="F460" s="11" t="str">
        <f>[1]ONI!F458</f>
        <v>DJF</v>
      </c>
      <c r="G460" t="str">
        <f>[1]ONI!G458</f>
        <v>Warm Phase/El Nino</v>
      </c>
      <c r="H460" s="38">
        <f t="shared" si="43"/>
        <v>65.610000000000028</v>
      </c>
      <c r="I460" s="38">
        <f t="shared" si="46"/>
        <v>65.610000000000028</v>
      </c>
      <c r="J460" s="38">
        <f t="shared" si="47"/>
        <v>0</v>
      </c>
      <c r="K460" s="1">
        <f t="shared" si="44"/>
        <v>32143</v>
      </c>
      <c r="L460" s="51" t="b">
        <f t="shared" si="42"/>
        <v>1</v>
      </c>
    </row>
    <row r="461" spans="1:12" x14ac:dyDescent="0.25">
      <c r="A461">
        <f>[1]ONI!A459</f>
        <v>1988</v>
      </c>
      <c r="B461" s="11" t="str">
        <f>[1]ONI!B459</f>
        <v>Feb</v>
      </c>
      <c r="C461" s="1">
        <f>[1]ONI!C459</f>
        <v>32174</v>
      </c>
      <c r="D461" s="37">
        <f>[1]ONI!D459</f>
        <v>0.37</v>
      </c>
      <c r="E461" s="2">
        <f t="shared" si="45"/>
        <v>0.53666666666666663</v>
      </c>
      <c r="F461" s="11" t="str">
        <f>[1]ONI!F459</f>
        <v>JFM</v>
      </c>
      <c r="G461" t="str">
        <f>[1]ONI!G459</f>
        <v>Warm Phase/El Nino</v>
      </c>
      <c r="H461" s="38">
        <f t="shared" si="43"/>
        <v>28.801111111111105</v>
      </c>
      <c r="I461" s="38">
        <f t="shared" si="46"/>
        <v>28.801111111111105</v>
      </c>
      <c r="J461" s="38">
        <f t="shared" si="47"/>
        <v>0</v>
      </c>
      <c r="K461" s="1">
        <f t="shared" si="44"/>
        <v>32174</v>
      </c>
      <c r="L461" s="51" t="b">
        <f t="shared" si="42"/>
        <v>1</v>
      </c>
    </row>
    <row r="462" spans="1:12" x14ac:dyDescent="0.25">
      <c r="A462">
        <f>[1]ONI!A460</f>
        <v>1988</v>
      </c>
      <c r="B462" s="11" t="str">
        <f>[1]ONI!B460</f>
        <v>Mar</v>
      </c>
      <c r="C462" s="1">
        <f>[1]ONI!C460</f>
        <v>32203</v>
      </c>
      <c r="D462" s="37">
        <f>[1]ONI!D460</f>
        <v>0.25</v>
      </c>
      <c r="E462" s="2">
        <f t="shared" si="45"/>
        <v>0.14333333333333334</v>
      </c>
      <c r="F462" s="11" t="str">
        <f>[1]ONI!F460</f>
        <v>FMA</v>
      </c>
      <c r="G462" t="str">
        <f>[1]ONI!G460</f>
        <v>Neutral Phase</v>
      </c>
      <c r="H462" s="38">
        <f t="shared" si="43"/>
        <v>2.0544444444444445</v>
      </c>
      <c r="I462" s="38">
        <f t="shared" si="46"/>
        <v>2.0544444444444445</v>
      </c>
      <c r="J462" s="38">
        <f t="shared" si="47"/>
        <v>0</v>
      </c>
      <c r="K462" s="1">
        <f t="shared" si="44"/>
        <v>32203</v>
      </c>
      <c r="L462" s="51" t="b">
        <f t="shared" si="42"/>
        <v>1</v>
      </c>
    </row>
    <row r="463" spans="1:12" x14ac:dyDescent="0.25">
      <c r="A463">
        <f>[1]ONI!A461</f>
        <v>1988</v>
      </c>
      <c r="B463" s="11" t="str">
        <f>[1]ONI!B461</f>
        <v>Apr</v>
      </c>
      <c r="C463" s="1">
        <f>[1]ONI!C461</f>
        <v>32234</v>
      </c>
      <c r="D463" s="37">
        <f>[1]ONI!D461</f>
        <v>-0.19</v>
      </c>
      <c r="E463" s="2">
        <f t="shared" si="45"/>
        <v>-0.3133333333333333</v>
      </c>
      <c r="F463" s="11" t="str">
        <f>[1]ONI!F461</f>
        <v>MAM</v>
      </c>
      <c r="G463" t="str">
        <f>[1]ONI!G461</f>
        <v>Neutral Phase</v>
      </c>
      <c r="H463" s="38">
        <f t="shared" si="43"/>
        <v>9.8177777777777742</v>
      </c>
      <c r="I463" s="38">
        <f t="shared" si="46"/>
        <v>0</v>
      </c>
      <c r="J463" s="38">
        <f t="shared" si="47"/>
        <v>9.8177777777777742</v>
      </c>
      <c r="K463" s="1">
        <f t="shared" si="44"/>
        <v>32234</v>
      </c>
      <c r="L463" s="51" t="b">
        <f t="shared" si="42"/>
        <v>1</v>
      </c>
    </row>
    <row r="464" spans="1:12" x14ac:dyDescent="0.25">
      <c r="A464">
        <f>[1]ONI!A462</f>
        <v>1988</v>
      </c>
      <c r="B464" s="11" t="str">
        <f>[1]ONI!B462</f>
        <v>May</v>
      </c>
      <c r="C464" s="1">
        <f>[1]ONI!C462</f>
        <v>32264</v>
      </c>
      <c r="D464" s="37">
        <f>[1]ONI!D462</f>
        <v>-1</v>
      </c>
      <c r="E464" s="2">
        <f t="shared" si="45"/>
        <v>-0.87666666666666659</v>
      </c>
      <c r="F464" s="11" t="str">
        <f>[1]ONI!F462</f>
        <v>AMJ</v>
      </c>
      <c r="G464" t="str">
        <f>[1]ONI!G462</f>
        <v>Cool Phase/La Nina</v>
      </c>
      <c r="H464" s="38">
        <f t="shared" si="43"/>
        <v>76.854444444444425</v>
      </c>
      <c r="I464" s="38">
        <f t="shared" si="46"/>
        <v>0</v>
      </c>
      <c r="J464" s="38">
        <f t="shared" si="47"/>
        <v>76.854444444444425</v>
      </c>
      <c r="K464" s="1">
        <f t="shared" si="44"/>
        <v>32264</v>
      </c>
      <c r="L464" s="51" t="b">
        <f t="shared" si="42"/>
        <v>1</v>
      </c>
    </row>
    <row r="465" spans="1:12" x14ac:dyDescent="0.25">
      <c r="A465">
        <f>[1]ONI!A463</f>
        <v>1988</v>
      </c>
      <c r="B465" s="11" t="str">
        <f>[1]ONI!B463</f>
        <v>Jun</v>
      </c>
      <c r="C465" s="1">
        <f>[1]ONI!C463</f>
        <v>32295</v>
      </c>
      <c r="D465" s="37">
        <f>[1]ONI!D463</f>
        <v>-1.44</v>
      </c>
      <c r="E465" s="2">
        <f t="shared" si="45"/>
        <v>-1.2966666666666666</v>
      </c>
      <c r="F465" s="11" t="str">
        <f>[1]ONI!F463</f>
        <v>MJJ</v>
      </c>
      <c r="G465" t="str">
        <f>[1]ONI!G463</f>
        <v>Cool Phase/La Nina</v>
      </c>
      <c r="H465" s="38">
        <f t="shared" si="43"/>
        <v>168.13444444444445</v>
      </c>
      <c r="I465" s="38">
        <f t="shared" si="46"/>
        <v>0</v>
      </c>
      <c r="J465" s="38">
        <f t="shared" si="47"/>
        <v>168.13444444444445</v>
      </c>
      <c r="K465" s="1">
        <f t="shared" si="44"/>
        <v>32295</v>
      </c>
      <c r="L465" s="51" t="b">
        <f t="shared" si="42"/>
        <v>1</v>
      </c>
    </row>
    <row r="466" spans="1:12" x14ac:dyDescent="0.25">
      <c r="A466">
        <f>[1]ONI!A464</f>
        <v>1988</v>
      </c>
      <c r="B466" s="11" t="str">
        <f>[1]ONI!B464</f>
        <v>Jul</v>
      </c>
      <c r="C466" s="1">
        <f>[1]ONI!C464</f>
        <v>32325</v>
      </c>
      <c r="D466" s="37">
        <f>[1]ONI!D464</f>
        <v>-1.45</v>
      </c>
      <c r="E466" s="2">
        <f t="shared" si="45"/>
        <v>-1.2933333333333332</v>
      </c>
      <c r="F466" s="11" t="str">
        <f>[1]ONI!F464</f>
        <v>JJA</v>
      </c>
      <c r="G466" t="str">
        <f>[1]ONI!G464</f>
        <v>Cool Phase/La Nina</v>
      </c>
      <c r="H466" s="38">
        <f t="shared" si="43"/>
        <v>167.27111111111108</v>
      </c>
      <c r="I466" s="38">
        <f t="shared" si="46"/>
        <v>0</v>
      </c>
      <c r="J466" s="38">
        <f t="shared" si="47"/>
        <v>167.27111111111108</v>
      </c>
      <c r="K466" s="1">
        <f t="shared" si="44"/>
        <v>32325</v>
      </c>
      <c r="L466" s="51" t="b">
        <f t="shared" si="42"/>
        <v>1</v>
      </c>
    </row>
    <row r="467" spans="1:12" x14ac:dyDescent="0.25">
      <c r="A467">
        <f>[1]ONI!A465</f>
        <v>1988</v>
      </c>
      <c r="B467" s="11" t="str">
        <f>[1]ONI!B465</f>
        <v>Aug</v>
      </c>
      <c r="C467" s="1">
        <f>[1]ONI!C465</f>
        <v>32356</v>
      </c>
      <c r="D467" s="37">
        <f>[1]ONI!D465</f>
        <v>-0.99</v>
      </c>
      <c r="E467" s="2">
        <f t="shared" si="45"/>
        <v>-1.1033333333333333</v>
      </c>
      <c r="F467" s="11" t="str">
        <f>[1]ONI!F465</f>
        <v>JAS</v>
      </c>
      <c r="G467" t="str">
        <f>[1]ONI!G465</f>
        <v>Cool Phase/La Nina</v>
      </c>
      <c r="H467" s="38">
        <f t="shared" si="43"/>
        <v>121.73444444444443</v>
      </c>
      <c r="I467" s="38">
        <f t="shared" si="46"/>
        <v>0</v>
      </c>
      <c r="J467" s="38">
        <f t="shared" si="47"/>
        <v>121.73444444444443</v>
      </c>
      <c r="K467" s="1">
        <f t="shared" si="44"/>
        <v>32356</v>
      </c>
      <c r="L467" s="51" t="b">
        <f t="shared" si="42"/>
        <v>1</v>
      </c>
    </row>
    <row r="468" spans="1:12" x14ac:dyDescent="0.25">
      <c r="A468">
        <f>[1]ONI!A466</f>
        <v>1988</v>
      </c>
      <c r="B468" s="11" t="str">
        <f>[1]ONI!B466</f>
        <v>Sep</v>
      </c>
      <c r="C468" s="1">
        <f>[1]ONI!C466</f>
        <v>32387</v>
      </c>
      <c r="D468" s="37">
        <f>[1]ONI!D466</f>
        <v>-0.87</v>
      </c>
      <c r="E468" s="2">
        <f t="shared" si="45"/>
        <v>-1.19</v>
      </c>
      <c r="F468" s="11" t="str">
        <f>[1]ONI!F466</f>
        <v>ASO</v>
      </c>
      <c r="G468" t="str">
        <f>[1]ONI!G466</f>
        <v>Cool Phase/La Nina</v>
      </c>
      <c r="H468" s="38">
        <f t="shared" si="43"/>
        <v>141.60999999999996</v>
      </c>
      <c r="I468" s="38">
        <f t="shared" si="46"/>
        <v>0</v>
      </c>
      <c r="J468" s="38">
        <f t="shared" si="47"/>
        <v>141.60999999999996</v>
      </c>
      <c r="K468" s="1">
        <f t="shared" si="44"/>
        <v>32387</v>
      </c>
      <c r="L468" s="51" t="b">
        <f t="shared" si="42"/>
        <v>1</v>
      </c>
    </row>
    <row r="469" spans="1:12" x14ac:dyDescent="0.25">
      <c r="A469">
        <f>[1]ONI!A467</f>
        <v>1988</v>
      </c>
      <c r="B469" s="11" t="str">
        <f>[1]ONI!B467</f>
        <v>Oct</v>
      </c>
      <c r="C469" s="1">
        <f>[1]ONI!C467</f>
        <v>32417</v>
      </c>
      <c r="D469" s="37">
        <f>[1]ONI!D467</f>
        <v>-1.71</v>
      </c>
      <c r="E469" s="2">
        <f t="shared" si="45"/>
        <v>-1.4766666666666666</v>
      </c>
      <c r="F469" s="11" t="str">
        <f>[1]ONI!F467</f>
        <v>SON</v>
      </c>
      <c r="G469" t="str">
        <f>[1]ONI!G467</f>
        <v>Cool Phase/La Nina</v>
      </c>
      <c r="H469" s="38">
        <f t="shared" si="43"/>
        <v>218.05444444444441</v>
      </c>
      <c r="I469" s="38">
        <f t="shared" si="46"/>
        <v>0</v>
      </c>
      <c r="J469" s="38">
        <f t="shared" si="47"/>
        <v>218.05444444444441</v>
      </c>
      <c r="K469" s="1">
        <f t="shared" si="44"/>
        <v>32417</v>
      </c>
      <c r="L469" s="51" t="b">
        <f t="shared" si="42"/>
        <v>1</v>
      </c>
    </row>
    <row r="470" spans="1:12" x14ac:dyDescent="0.25">
      <c r="A470">
        <f>[1]ONI!A468</f>
        <v>1988</v>
      </c>
      <c r="B470" s="11" t="str">
        <f>[1]ONI!B468</f>
        <v>Nov</v>
      </c>
      <c r="C470" s="1">
        <f>[1]ONI!C468</f>
        <v>32448</v>
      </c>
      <c r="D470" s="37">
        <f>[1]ONI!D468</f>
        <v>-1.85</v>
      </c>
      <c r="E470" s="2">
        <f t="shared" si="45"/>
        <v>-1.7966666666666669</v>
      </c>
      <c r="F470" s="11" t="str">
        <f>[1]ONI!F468</f>
        <v>OND</v>
      </c>
      <c r="G470" t="str">
        <f>[1]ONI!G468</f>
        <v>Cool Phase/La Nina</v>
      </c>
      <c r="H470" s="38">
        <f t="shared" si="43"/>
        <v>322.8011111111112</v>
      </c>
      <c r="I470" s="38">
        <f t="shared" si="46"/>
        <v>0</v>
      </c>
      <c r="J470" s="38">
        <f t="shared" si="47"/>
        <v>322.8011111111112</v>
      </c>
      <c r="K470" s="1">
        <f t="shared" si="44"/>
        <v>32448</v>
      </c>
      <c r="L470" s="51" t="b">
        <f t="shared" si="42"/>
        <v>1</v>
      </c>
    </row>
    <row r="471" spans="1:12" x14ac:dyDescent="0.25">
      <c r="A471">
        <f>[1]ONI!A469</f>
        <v>1988</v>
      </c>
      <c r="B471" s="11" t="str">
        <f>[1]ONI!B469</f>
        <v>Dec</v>
      </c>
      <c r="C471" s="1">
        <f>[1]ONI!C469</f>
        <v>32478</v>
      </c>
      <c r="D471" s="37">
        <f>[1]ONI!D469</f>
        <v>-1.83</v>
      </c>
      <c r="E471" s="2">
        <f t="shared" si="45"/>
        <v>-1.8500000000000003</v>
      </c>
      <c r="F471" s="11" t="str">
        <f>[1]ONI!F469</f>
        <v>NDJ</v>
      </c>
      <c r="G471" t="str">
        <f>[1]ONI!G469</f>
        <v>Cool Phase/La Nina</v>
      </c>
      <c r="H471" s="38">
        <f t="shared" si="43"/>
        <v>342.25000000000011</v>
      </c>
      <c r="I471" s="38">
        <f t="shared" si="46"/>
        <v>0</v>
      </c>
      <c r="J471" s="38">
        <f t="shared" si="47"/>
        <v>342.25000000000011</v>
      </c>
      <c r="K471" s="1">
        <f t="shared" si="44"/>
        <v>32478</v>
      </c>
      <c r="L471" s="51" t="b">
        <f t="shared" si="42"/>
        <v>1</v>
      </c>
    </row>
    <row r="472" spans="1:12" x14ac:dyDescent="0.25">
      <c r="A472">
        <f>[1]ONI!A470</f>
        <v>1989</v>
      </c>
      <c r="B472" s="11" t="str">
        <f>[1]ONI!B470</f>
        <v>Jan</v>
      </c>
      <c r="C472" s="1">
        <f>[1]ONI!C470</f>
        <v>32509</v>
      </c>
      <c r="D472" s="37">
        <f>[1]ONI!D470</f>
        <v>-1.87</v>
      </c>
      <c r="E472" s="2">
        <f t="shared" si="45"/>
        <v>-1.6900000000000002</v>
      </c>
      <c r="F472" s="11" t="str">
        <f>[1]ONI!F470</f>
        <v>DJF</v>
      </c>
      <c r="G472" t="str">
        <f>[1]ONI!G470</f>
        <v>Cool Phase/La Nina</v>
      </c>
      <c r="H472" s="38">
        <f t="shared" si="43"/>
        <v>285.61000000000007</v>
      </c>
      <c r="I472" s="38">
        <f t="shared" si="46"/>
        <v>0</v>
      </c>
      <c r="J472" s="38">
        <f t="shared" si="47"/>
        <v>285.61000000000007</v>
      </c>
      <c r="K472" s="1">
        <f t="shared" si="44"/>
        <v>32509</v>
      </c>
      <c r="L472" s="51" t="b">
        <f t="shared" si="42"/>
        <v>1</v>
      </c>
    </row>
    <row r="473" spans="1:12" x14ac:dyDescent="0.25">
      <c r="A473">
        <f>[1]ONI!A471</f>
        <v>1989</v>
      </c>
      <c r="B473" s="11" t="str">
        <f>[1]ONI!B471</f>
        <v>Feb</v>
      </c>
      <c r="C473" s="1">
        <f>[1]ONI!C471</f>
        <v>32540</v>
      </c>
      <c r="D473" s="37">
        <f>[1]ONI!D471</f>
        <v>-1.37</v>
      </c>
      <c r="E473" s="2">
        <f t="shared" si="45"/>
        <v>-1.43</v>
      </c>
      <c r="F473" s="11" t="str">
        <f>[1]ONI!F471</f>
        <v>JFM</v>
      </c>
      <c r="G473" t="str">
        <f>[1]ONI!G471</f>
        <v>Cool Phase/La Nina</v>
      </c>
      <c r="H473" s="38">
        <f t="shared" si="43"/>
        <v>204.48999999999998</v>
      </c>
      <c r="I473" s="38">
        <f t="shared" si="46"/>
        <v>0</v>
      </c>
      <c r="J473" s="38">
        <f t="shared" si="47"/>
        <v>204.48999999999998</v>
      </c>
      <c r="K473" s="1">
        <f t="shared" si="44"/>
        <v>32540</v>
      </c>
      <c r="L473" s="51" t="b">
        <f t="shared" si="42"/>
        <v>1</v>
      </c>
    </row>
    <row r="474" spans="1:12" x14ac:dyDescent="0.25">
      <c r="A474">
        <f>[1]ONI!A472</f>
        <v>1989</v>
      </c>
      <c r="B474" s="11" t="str">
        <f>[1]ONI!B472</f>
        <v>Mar</v>
      </c>
      <c r="C474" s="1">
        <f>[1]ONI!C472</f>
        <v>32568</v>
      </c>
      <c r="D474" s="37">
        <f>[1]ONI!D472</f>
        <v>-1.05</v>
      </c>
      <c r="E474" s="2">
        <f t="shared" si="45"/>
        <v>-1.0799999999999998</v>
      </c>
      <c r="F474" s="11" t="str">
        <f>[1]ONI!F472</f>
        <v>FMA</v>
      </c>
      <c r="G474" t="str">
        <f>[1]ONI!G472</f>
        <v>Cool Phase/La Nina</v>
      </c>
      <c r="H474" s="38">
        <f t="shared" si="43"/>
        <v>116.63999999999997</v>
      </c>
      <c r="I474" s="38">
        <f t="shared" si="46"/>
        <v>0</v>
      </c>
      <c r="J474" s="38">
        <f t="shared" si="47"/>
        <v>116.63999999999997</v>
      </c>
      <c r="K474" s="1">
        <f t="shared" si="44"/>
        <v>32568</v>
      </c>
      <c r="L474" s="51" t="b">
        <f t="shared" si="42"/>
        <v>1</v>
      </c>
    </row>
    <row r="475" spans="1:12" x14ac:dyDescent="0.25">
      <c r="A475">
        <f>[1]ONI!A473</f>
        <v>1989</v>
      </c>
      <c r="B475" s="11" t="str">
        <f>[1]ONI!B473</f>
        <v>Apr</v>
      </c>
      <c r="C475" s="1">
        <f>[1]ONI!C473</f>
        <v>32599</v>
      </c>
      <c r="D475" s="37">
        <f>[1]ONI!D473</f>
        <v>-0.82</v>
      </c>
      <c r="E475" s="2">
        <f t="shared" si="45"/>
        <v>-0.82666666666666666</v>
      </c>
      <c r="F475" s="11" t="str">
        <f>[1]ONI!F473</f>
        <v>MAM</v>
      </c>
      <c r="G475" t="str">
        <f>[1]ONI!G473</f>
        <v>Cool Phase/La Nina</v>
      </c>
      <c r="H475" s="38">
        <f t="shared" si="43"/>
        <v>68.33777777777776</v>
      </c>
      <c r="I475" s="38">
        <f t="shared" si="46"/>
        <v>0</v>
      </c>
      <c r="J475" s="38">
        <f t="shared" si="47"/>
        <v>68.33777777777776</v>
      </c>
      <c r="K475" s="1">
        <f t="shared" si="44"/>
        <v>32599</v>
      </c>
      <c r="L475" s="51" t="b">
        <f t="shared" si="42"/>
        <v>1</v>
      </c>
    </row>
    <row r="476" spans="1:12" x14ac:dyDescent="0.25">
      <c r="A476">
        <f>[1]ONI!A474</f>
        <v>1989</v>
      </c>
      <c r="B476" s="11" t="str">
        <f>[1]ONI!B474</f>
        <v>May</v>
      </c>
      <c r="C476" s="1">
        <f>[1]ONI!C474</f>
        <v>32629</v>
      </c>
      <c r="D476" s="37">
        <f>[1]ONI!D474</f>
        <v>-0.61</v>
      </c>
      <c r="E476" s="2">
        <f t="shared" si="45"/>
        <v>-0.57333333333333336</v>
      </c>
      <c r="F476" s="11" t="str">
        <f>[1]ONI!F474</f>
        <v>AMJ</v>
      </c>
      <c r="G476" t="str">
        <f>[1]ONI!G474</f>
        <v>Cool Phase/La Nina</v>
      </c>
      <c r="H476" s="38">
        <f t="shared" si="43"/>
        <v>32.871111111111112</v>
      </c>
      <c r="I476" s="38">
        <f t="shared" si="46"/>
        <v>0</v>
      </c>
      <c r="J476" s="38">
        <f t="shared" si="47"/>
        <v>32.871111111111112</v>
      </c>
      <c r="K476" s="1">
        <f t="shared" si="44"/>
        <v>32629</v>
      </c>
      <c r="L476" s="51" t="b">
        <f t="shared" si="42"/>
        <v>1</v>
      </c>
    </row>
    <row r="477" spans="1:12" x14ac:dyDescent="0.25">
      <c r="A477">
        <f>[1]ONI!A475</f>
        <v>1989</v>
      </c>
      <c r="B477" s="11" t="str">
        <f>[1]ONI!B475</f>
        <v>Jun</v>
      </c>
      <c r="C477" s="1">
        <f>[1]ONI!C475</f>
        <v>32660</v>
      </c>
      <c r="D477" s="37">
        <f>[1]ONI!D475</f>
        <v>-0.28999999999999998</v>
      </c>
      <c r="E477" s="2">
        <f t="shared" si="45"/>
        <v>-0.39999999999999997</v>
      </c>
      <c r="F477" s="11" t="str">
        <f>[1]ONI!F475</f>
        <v>MJJ</v>
      </c>
      <c r="G477" t="str">
        <f>[1]ONI!G475</f>
        <v>Neutral Phase</v>
      </c>
      <c r="H477" s="38">
        <f t="shared" si="43"/>
        <v>15.999999999999996</v>
      </c>
      <c r="I477" s="38">
        <f t="shared" si="46"/>
        <v>0</v>
      </c>
      <c r="J477" s="38">
        <f t="shared" si="47"/>
        <v>15.999999999999996</v>
      </c>
      <c r="K477" s="1">
        <f t="shared" si="44"/>
        <v>32660</v>
      </c>
      <c r="L477" s="51" t="b">
        <f t="shared" si="42"/>
        <v>1</v>
      </c>
    </row>
    <row r="478" spans="1:12" x14ac:dyDescent="0.25">
      <c r="A478">
        <f>[1]ONI!A476</f>
        <v>1989</v>
      </c>
      <c r="B478" s="11" t="str">
        <f>[1]ONI!B476</f>
        <v>Jul</v>
      </c>
      <c r="C478" s="1">
        <f>[1]ONI!C476</f>
        <v>32690</v>
      </c>
      <c r="D478" s="37">
        <f>[1]ONI!D476</f>
        <v>-0.3</v>
      </c>
      <c r="E478" s="2">
        <f t="shared" si="45"/>
        <v>-0.30666666666666664</v>
      </c>
      <c r="F478" s="11" t="str">
        <f>[1]ONI!F476</f>
        <v>JJA</v>
      </c>
      <c r="G478" t="str">
        <f>[1]ONI!G476</f>
        <v>Neutral Phase</v>
      </c>
      <c r="H478" s="38">
        <f t="shared" si="43"/>
        <v>9.4044444444444437</v>
      </c>
      <c r="I478" s="38">
        <f t="shared" si="46"/>
        <v>0</v>
      </c>
      <c r="J478" s="38">
        <f t="shared" si="47"/>
        <v>9.4044444444444437</v>
      </c>
      <c r="K478" s="1">
        <f t="shared" si="44"/>
        <v>32690</v>
      </c>
      <c r="L478" s="51" t="b">
        <f t="shared" si="42"/>
        <v>1</v>
      </c>
    </row>
    <row r="479" spans="1:12" x14ac:dyDescent="0.25">
      <c r="A479">
        <f>[1]ONI!A477</f>
        <v>1989</v>
      </c>
      <c r="B479" s="11" t="str">
        <f>[1]ONI!B477</f>
        <v>Aug</v>
      </c>
      <c r="C479" s="1">
        <f>[1]ONI!C477</f>
        <v>32721</v>
      </c>
      <c r="D479" s="37">
        <f>[1]ONI!D477</f>
        <v>-0.33</v>
      </c>
      <c r="E479" s="2">
        <f t="shared" si="45"/>
        <v>-0.27</v>
      </c>
      <c r="F479" s="11" t="str">
        <f>[1]ONI!F477</f>
        <v>JAS</v>
      </c>
      <c r="G479" t="str">
        <f>[1]ONI!G477</f>
        <v>Neutral Phase</v>
      </c>
      <c r="H479" s="38">
        <f t="shared" si="43"/>
        <v>7.2900000000000009</v>
      </c>
      <c r="I479" s="38">
        <f t="shared" si="46"/>
        <v>0</v>
      </c>
      <c r="J479" s="38">
        <f t="shared" si="47"/>
        <v>7.2900000000000009</v>
      </c>
      <c r="K479" s="1">
        <f t="shared" si="44"/>
        <v>32721</v>
      </c>
      <c r="L479" s="51" t="b">
        <f t="shared" si="42"/>
        <v>1</v>
      </c>
    </row>
    <row r="480" spans="1:12" x14ac:dyDescent="0.25">
      <c r="A480">
        <f>[1]ONI!A478</f>
        <v>1989</v>
      </c>
      <c r="B480" s="11" t="str">
        <f>[1]ONI!B478</f>
        <v>Sep</v>
      </c>
      <c r="C480" s="1">
        <f>[1]ONI!C478</f>
        <v>32752</v>
      </c>
      <c r="D480" s="37">
        <f>[1]ONI!D478</f>
        <v>-0.18</v>
      </c>
      <c r="E480" s="2">
        <f t="shared" si="45"/>
        <v>-0.24333333333333332</v>
      </c>
      <c r="F480" s="11" t="str">
        <f>[1]ONI!F478</f>
        <v>ASO</v>
      </c>
      <c r="G480" t="str">
        <f>[1]ONI!G478</f>
        <v>Neutral Phase</v>
      </c>
      <c r="H480" s="38">
        <f t="shared" si="43"/>
        <v>5.9211111111111103</v>
      </c>
      <c r="I480" s="38">
        <f t="shared" si="46"/>
        <v>0</v>
      </c>
      <c r="J480" s="38">
        <f t="shared" si="47"/>
        <v>5.9211111111111103</v>
      </c>
      <c r="K480" s="1">
        <f t="shared" si="44"/>
        <v>32752</v>
      </c>
      <c r="L480" s="51" t="b">
        <f t="shared" si="42"/>
        <v>1</v>
      </c>
    </row>
    <row r="481" spans="1:12" x14ac:dyDescent="0.25">
      <c r="A481">
        <f>[1]ONI!A479</f>
        <v>1989</v>
      </c>
      <c r="B481" s="11" t="str">
        <f>[1]ONI!B479</f>
        <v>Oct</v>
      </c>
      <c r="C481" s="1">
        <f>[1]ONI!C479</f>
        <v>32782</v>
      </c>
      <c r="D481" s="37">
        <f>[1]ONI!D479</f>
        <v>-0.22</v>
      </c>
      <c r="E481" s="2">
        <f t="shared" si="45"/>
        <v>-0.21666666666666667</v>
      </c>
      <c r="F481" s="11" t="str">
        <f>[1]ONI!F479</f>
        <v>SON</v>
      </c>
      <c r="G481" t="str">
        <f>[1]ONI!G479</f>
        <v>Neutral Phase</v>
      </c>
      <c r="H481" s="38">
        <f t="shared" si="43"/>
        <v>4.6944444444444455</v>
      </c>
      <c r="I481" s="38">
        <f t="shared" si="46"/>
        <v>0</v>
      </c>
      <c r="J481" s="38">
        <f t="shared" si="47"/>
        <v>4.6944444444444455</v>
      </c>
      <c r="K481" s="1">
        <f t="shared" si="44"/>
        <v>32782</v>
      </c>
      <c r="L481" s="51" t="b">
        <f t="shared" si="42"/>
        <v>1</v>
      </c>
    </row>
    <row r="482" spans="1:12" x14ac:dyDescent="0.25">
      <c r="A482">
        <f>[1]ONI!A480</f>
        <v>1989</v>
      </c>
      <c r="B482" s="11" t="str">
        <f>[1]ONI!B480</f>
        <v>Nov</v>
      </c>
      <c r="C482" s="1">
        <f>[1]ONI!C480</f>
        <v>32813</v>
      </c>
      <c r="D482" s="37">
        <f>[1]ONI!D480</f>
        <v>-0.25</v>
      </c>
      <c r="E482" s="2">
        <f t="shared" si="45"/>
        <v>-0.16</v>
      </c>
      <c r="F482" s="11" t="str">
        <f>[1]ONI!F480</f>
        <v>OND</v>
      </c>
      <c r="G482" t="str">
        <f>[1]ONI!G480</f>
        <v>Neutral Phase</v>
      </c>
      <c r="H482" s="38">
        <f t="shared" si="43"/>
        <v>2.5600000000000005</v>
      </c>
      <c r="I482" s="38">
        <f t="shared" si="46"/>
        <v>0</v>
      </c>
      <c r="J482" s="38">
        <f t="shared" si="47"/>
        <v>2.5600000000000005</v>
      </c>
      <c r="K482" s="1">
        <f t="shared" si="44"/>
        <v>32813</v>
      </c>
      <c r="L482" s="51" t="b">
        <f t="shared" si="42"/>
        <v>1</v>
      </c>
    </row>
    <row r="483" spans="1:12" x14ac:dyDescent="0.25">
      <c r="A483">
        <f>[1]ONI!A481</f>
        <v>1989</v>
      </c>
      <c r="B483" s="11" t="str">
        <f>[1]ONI!B481</f>
        <v>Dec</v>
      </c>
      <c r="C483" s="1">
        <f>[1]ONI!C481</f>
        <v>32843</v>
      </c>
      <c r="D483" s="37">
        <f>[1]ONI!D481</f>
        <v>-0.01</v>
      </c>
      <c r="E483" s="2">
        <f t="shared" si="45"/>
        <v>-5.000000000000001E-2</v>
      </c>
      <c r="F483" s="11" t="str">
        <f>[1]ONI!F481</f>
        <v>NDJ</v>
      </c>
      <c r="G483" t="str">
        <f>[1]ONI!G481</f>
        <v>Neutral Phase</v>
      </c>
      <c r="H483" s="38">
        <f t="shared" si="43"/>
        <v>0.25000000000000011</v>
      </c>
      <c r="I483" s="38">
        <f t="shared" si="46"/>
        <v>0</v>
      </c>
      <c r="J483" s="38">
        <f t="shared" si="47"/>
        <v>0.25000000000000011</v>
      </c>
      <c r="K483" s="1">
        <f t="shared" si="44"/>
        <v>32843</v>
      </c>
      <c r="L483" s="51" t="b">
        <f t="shared" si="42"/>
        <v>1</v>
      </c>
    </row>
    <row r="484" spans="1:12" x14ac:dyDescent="0.25">
      <c r="A484">
        <f>[1]ONI!A482</f>
        <v>1990</v>
      </c>
      <c r="B484" s="11" t="str">
        <f>[1]ONI!B482</f>
        <v>Jan</v>
      </c>
      <c r="C484" s="1">
        <f>[1]ONI!C482</f>
        <v>32874</v>
      </c>
      <c r="D484" s="37">
        <f>[1]ONI!D482</f>
        <v>0.11</v>
      </c>
      <c r="E484" s="2">
        <f t="shared" si="45"/>
        <v>0.13666666666666669</v>
      </c>
      <c r="F484" s="11" t="str">
        <f>[1]ONI!F482</f>
        <v>DJF</v>
      </c>
      <c r="G484" t="str">
        <f>[1]ONI!G482</f>
        <v>Neutral Phase</v>
      </c>
      <c r="H484" s="38">
        <f t="shared" si="43"/>
        <v>1.8677777777777784</v>
      </c>
      <c r="I484" s="38">
        <f t="shared" si="46"/>
        <v>1.8677777777777784</v>
      </c>
      <c r="J484" s="38">
        <f t="shared" si="47"/>
        <v>0</v>
      </c>
      <c r="K484" s="1">
        <f t="shared" si="44"/>
        <v>32874</v>
      </c>
      <c r="L484" s="51" t="b">
        <f t="shared" si="42"/>
        <v>1</v>
      </c>
    </row>
    <row r="485" spans="1:12" x14ac:dyDescent="0.25">
      <c r="A485">
        <f>[1]ONI!A483</f>
        <v>1990</v>
      </c>
      <c r="B485" s="11" t="str">
        <f>[1]ONI!B483</f>
        <v>Feb</v>
      </c>
      <c r="C485" s="1">
        <f>[1]ONI!C483</f>
        <v>32905</v>
      </c>
      <c r="D485" s="37">
        <f>[1]ONI!D483</f>
        <v>0.31</v>
      </c>
      <c r="E485" s="2">
        <f t="shared" si="45"/>
        <v>0.20666666666666667</v>
      </c>
      <c r="F485" s="11" t="str">
        <f>[1]ONI!F483</f>
        <v>JFM</v>
      </c>
      <c r="G485" t="str">
        <f>[1]ONI!G483</f>
        <v>Neutral Phase</v>
      </c>
      <c r="H485" s="38">
        <f t="shared" si="43"/>
        <v>4.27111111111111</v>
      </c>
      <c r="I485" s="38">
        <f t="shared" si="46"/>
        <v>4.27111111111111</v>
      </c>
      <c r="J485" s="38">
        <f t="shared" si="47"/>
        <v>0</v>
      </c>
      <c r="K485" s="1">
        <f t="shared" si="44"/>
        <v>32905</v>
      </c>
      <c r="L485" s="51" t="b">
        <f t="shared" si="42"/>
        <v>1</v>
      </c>
    </row>
    <row r="486" spans="1:12" x14ac:dyDescent="0.25">
      <c r="A486">
        <f>[1]ONI!A484</f>
        <v>1990</v>
      </c>
      <c r="B486" s="11" t="str">
        <f>[1]ONI!B484</f>
        <v>Mar</v>
      </c>
      <c r="C486" s="1">
        <f>[1]ONI!C484</f>
        <v>32933</v>
      </c>
      <c r="D486" s="37">
        <f>[1]ONI!D484</f>
        <v>0.2</v>
      </c>
      <c r="E486" s="2">
        <f t="shared" si="45"/>
        <v>0.28000000000000003</v>
      </c>
      <c r="F486" s="11" t="str">
        <f>[1]ONI!F484</f>
        <v>FMA</v>
      </c>
      <c r="G486" t="str">
        <f>[1]ONI!G484</f>
        <v>Neutral Phase</v>
      </c>
      <c r="H486" s="38">
        <f t="shared" si="43"/>
        <v>7.8400000000000016</v>
      </c>
      <c r="I486" s="38">
        <f t="shared" si="46"/>
        <v>7.8400000000000016</v>
      </c>
      <c r="J486" s="38">
        <f t="shared" si="47"/>
        <v>0</v>
      </c>
      <c r="K486" s="1">
        <f t="shared" si="44"/>
        <v>32933</v>
      </c>
      <c r="L486" s="51" t="b">
        <f t="shared" si="42"/>
        <v>1</v>
      </c>
    </row>
    <row r="487" spans="1:12" x14ac:dyDescent="0.25">
      <c r="A487">
        <f>[1]ONI!A485</f>
        <v>1990</v>
      </c>
      <c r="B487" s="11" t="str">
        <f>[1]ONI!B485</f>
        <v>Apr</v>
      </c>
      <c r="C487" s="1">
        <f>[1]ONI!C485</f>
        <v>32964</v>
      </c>
      <c r="D487" s="37">
        <f>[1]ONI!D485</f>
        <v>0.33</v>
      </c>
      <c r="E487" s="2">
        <f t="shared" si="45"/>
        <v>0.29000000000000004</v>
      </c>
      <c r="F487" s="11" t="str">
        <f>[1]ONI!F485</f>
        <v>MAM</v>
      </c>
      <c r="G487" t="str">
        <f>[1]ONI!G485</f>
        <v>Neutral Phase</v>
      </c>
      <c r="H487" s="38">
        <f t="shared" si="43"/>
        <v>8.4100000000000019</v>
      </c>
      <c r="I487" s="38">
        <f t="shared" si="46"/>
        <v>8.4100000000000019</v>
      </c>
      <c r="J487" s="38">
        <f t="shared" si="47"/>
        <v>0</v>
      </c>
      <c r="K487" s="1">
        <f t="shared" si="44"/>
        <v>32964</v>
      </c>
      <c r="L487" s="51" t="b">
        <f t="shared" si="42"/>
        <v>1</v>
      </c>
    </row>
    <row r="488" spans="1:12" x14ac:dyDescent="0.25">
      <c r="A488">
        <f>[1]ONI!A486</f>
        <v>1990</v>
      </c>
      <c r="B488" s="11" t="str">
        <f>[1]ONI!B486</f>
        <v>May</v>
      </c>
      <c r="C488" s="1">
        <f>[1]ONI!C486</f>
        <v>32994</v>
      </c>
      <c r="D488" s="37">
        <f>[1]ONI!D486</f>
        <v>0.34</v>
      </c>
      <c r="E488" s="2">
        <f t="shared" si="45"/>
        <v>0.29333333333333333</v>
      </c>
      <c r="F488" s="11" t="str">
        <f>[1]ONI!F486</f>
        <v>AMJ</v>
      </c>
      <c r="G488" t="str">
        <f>[1]ONI!G486</f>
        <v>Neutral Phase</v>
      </c>
      <c r="H488" s="38">
        <f t="shared" si="43"/>
        <v>8.6044444444444466</v>
      </c>
      <c r="I488" s="38">
        <f t="shared" si="46"/>
        <v>8.6044444444444466</v>
      </c>
      <c r="J488" s="38">
        <f t="shared" si="47"/>
        <v>0</v>
      </c>
      <c r="K488" s="1">
        <f t="shared" si="44"/>
        <v>32994</v>
      </c>
      <c r="L488" s="51" t="b">
        <f t="shared" si="42"/>
        <v>1</v>
      </c>
    </row>
    <row r="489" spans="1:12" x14ac:dyDescent="0.25">
      <c r="A489">
        <f>[1]ONI!A487</f>
        <v>1990</v>
      </c>
      <c r="B489" s="11" t="str">
        <f>[1]ONI!B487</f>
        <v>Jun</v>
      </c>
      <c r="C489" s="1">
        <f>[1]ONI!C487</f>
        <v>33025</v>
      </c>
      <c r="D489" s="37">
        <f>[1]ONI!D487</f>
        <v>0.21</v>
      </c>
      <c r="E489" s="2">
        <f t="shared" si="45"/>
        <v>0.3066666666666667</v>
      </c>
      <c r="F489" s="11" t="str">
        <f>[1]ONI!F487</f>
        <v>MJJ</v>
      </c>
      <c r="G489" t="str">
        <f>[1]ONI!G487</f>
        <v>Neutral Phase</v>
      </c>
      <c r="H489" s="38">
        <f t="shared" si="43"/>
        <v>9.4044444444444455</v>
      </c>
      <c r="I489" s="38">
        <f t="shared" si="46"/>
        <v>9.4044444444444455</v>
      </c>
      <c r="J489" s="38">
        <f t="shared" si="47"/>
        <v>0</v>
      </c>
      <c r="K489" s="1">
        <f t="shared" si="44"/>
        <v>33025</v>
      </c>
      <c r="L489" s="51" t="b">
        <f t="shared" si="42"/>
        <v>1</v>
      </c>
    </row>
    <row r="490" spans="1:12" x14ac:dyDescent="0.25">
      <c r="A490">
        <f>[1]ONI!A488</f>
        <v>1990</v>
      </c>
      <c r="B490" s="11" t="str">
        <f>[1]ONI!B488</f>
        <v>Jul</v>
      </c>
      <c r="C490" s="1">
        <f>[1]ONI!C488</f>
        <v>33055</v>
      </c>
      <c r="D490" s="37">
        <f>[1]ONI!D488</f>
        <v>0.37</v>
      </c>
      <c r="E490" s="2">
        <f t="shared" si="45"/>
        <v>0.33333333333333331</v>
      </c>
      <c r="F490" s="11" t="str">
        <f>[1]ONI!F488</f>
        <v>JJA</v>
      </c>
      <c r="G490" t="str">
        <f>[1]ONI!G488</f>
        <v>Neutral Phase</v>
      </c>
      <c r="H490" s="38">
        <f t="shared" si="43"/>
        <v>11.111111111111109</v>
      </c>
      <c r="I490" s="38">
        <f t="shared" si="46"/>
        <v>11.111111111111109</v>
      </c>
      <c r="J490" s="38">
        <f t="shared" si="47"/>
        <v>0</v>
      </c>
      <c r="K490" s="1">
        <f t="shared" si="44"/>
        <v>33055</v>
      </c>
      <c r="L490" s="51" t="b">
        <f t="shared" si="42"/>
        <v>1</v>
      </c>
    </row>
    <row r="491" spans="1:12" x14ac:dyDescent="0.25">
      <c r="A491">
        <f>[1]ONI!A489</f>
        <v>1990</v>
      </c>
      <c r="B491" s="11" t="str">
        <f>[1]ONI!B489</f>
        <v>Aug</v>
      </c>
      <c r="C491" s="1">
        <f>[1]ONI!C489</f>
        <v>33086</v>
      </c>
      <c r="D491" s="37">
        <f>[1]ONI!D489</f>
        <v>0.42</v>
      </c>
      <c r="E491" s="2">
        <f t="shared" si="45"/>
        <v>0.38000000000000006</v>
      </c>
      <c r="F491" s="11" t="str">
        <f>[1]ONI!F489</f>
        <v>JAS</v>
      </c>
      <c r="G491" t="str">
        <f>[1]ONI!G489</f>
        <v>Neutral Phase</v>
      </c>
      <c r="H491" s="38">
        <f t="shared" si="43"/>
        <v>14.440000000000005</v>
      </c>
      <c r="I491" s="38">
        <f t="shared" si="46"/>
        <v>14.440000000000005</v>
      </c>
      <c r="J491" s="38">
        <f t="shared" si="47"/>
        <v>0</v>
      </c>
      <c r="K491" s="1">
        <f t="shared" si="44"/>
        <v>33086</v>
      </c>
      <c r="L491" s="51" t="b">
        <f t="shared" si="42"/>
        <v>1</v>
      </c>
    </row>
    <row r="492" spans="1:12" x14ac:dyDescent="0.25">
      <c r="A492">
        <f>[1]ONI!A490</f>
        <v>1990</v>
      </c>
      <c r="B492" s="11" t="str">
        <f>[1]ONI!B490</f>
        <v>Sep</v>
      </c>
      <c r="C492" s="1">
        <f>[1]ONI!C490</f>
        <v>33117</v>
      </c>
      <c r="D492" s="37">
        <f>[1]ONI!D490</f>
        <v>0.35</v>
      </c>
      <c r="E492" s="2">
        <f t="shared" si="45"/>
        <v>0.38999999999999996</v>
      </c>
      <c r="F492" s="11" t="str">
        <f>[1]ONI!F490</f>
        <v>ASO</v>
      </c>
      <c r="G492" t="str">
        <f>[1]ONI!G490</f>
        <v>Neutral Phase</v>
      </c>
      <c r="H492" s="38">
        <f t="shared" si="43"/>
        <v>15.209999999999996</v>
      </c>
      <c r="I492" s="38">
        <f t="shared" si="46"/>
        <v>15.209999999999996</v>
      </c>
      <c r="J492" s="38">
        <f t="shared" si="47"/>
        <v>0</v>
      </c>
      <c r="K492" s="1">
        <f t="shared" si="44"/>
        <v>33117</v>
      </c>
      <c r="L492" s="51" t="b">
        <f t="shared" si="42"/>
        <v>1</v>
      </c>
    </row>
    <row r="493" spans="1:12" x14ac:dyDescent="0.25">
      <c r="A493">
        <f>[1]ONI!A491</f>
        <v>1990</v>
      </c>
      <c r="B493" s="11" t="str">
        <f>[1]ONI!B491</f>
        <v>Oct</v>
      </c>
      <c r="C493" s="1">
        <f>[1]ONI!C491</f>
        <v>33147</v>
      </c>
      <c r="D493" s="37">
        <f>[1]ONI!D491</f>
        <v>0.4</v>
      </c>
      <c r="E493" s="2">
        <f t="shared" si="45"/>
        <v>0.35333333333333333</v>
      </c>
      <c r="F493" s="11" t="str">
        <f>[1]ONI!F491</f>
        <v>SON</v>
      </c>
      <c r="G493" t="str">
        <f>[1]ONI!G491</f>
        <v>Neutral Phase</v>
      </c>
      <c r="H493" s="38">
        <f t="shared" si="43"/>
        <v>12.484444444444444</v>
      </c>
      <c r="I493" s="38">
        <f t="shared" si="46"/>
        <v>12.484444444444444</v>
      </c>
      <c r="J493" s="38">
        <f t="shared" si="47"/>
        <v>0</v>
      </c>
      <c r="K493" s="1">
        <f t="shared" si="44"/>
        <v>33147</v>
      </c>
      <c r="L493" s="51" t="b">
        <f t="shared" si="42"/>
        <v>1</v>
      </c>
    </row>
    <row r="494" spans="1:12" x14ac:dyDescent="0.25">
      <c r="A494">
        <f>[1]ONI!A492</f>
        <v>1990</v>
      </c>
      <c r="B494" s="11" t="str">
        <f>[1]ONI!B492</f>
        <v>Nov</v>
      </c>
      <c r="C494" s="1">
        <f>[1]ONI!C492</f>
        <v>33178</v>
      </c>
      <c r="D494" s="37">
        <f>[1]ONI!D492</f>
        <v>0.31</v>
      </c>
      <c r="E494" s="2">
        <f t="shared" si="45"/>
        <v>0.39666666666666667</v>
      </c>
      <c r="F494" s="11" t="str">
        <f>[1]ONI!F492</f>
        <v>OND</v>
      </c>
      <c r="G494" t="str">
        <f>[1]ONI!G492</f>
        <v>Neutral Phase</v>
      </c>
      <c r="H494" s="38">
        <f t="shared" si="43"/>
        <v>15.734444444444446</v>
      </c>
      <c r="I494" s="38">
        <f t="shared" si="46"/>
        <v>15.734444444444446</v>
      </c>
      <c r="J494" s="38">
        <f t="shared" si="47"/>
        <v>0</v>
      </c>
      <c r="K494" s="1">
        <f t="shared" si="44"/>
        <v>33178</v>
      </c>
      <c r="L494" s="51" t="b">
        <f t="shared" si="42"/>
        <v>1</v>
      </c>
    </row>
    <row r="495" spans="1:12" x14ac:dyDescent="0.25">
      <c r="A495">
        <f>[1]ONI!A493</f>
        <v>1990</v>
      </c>
      <c r="B495" s="11" t="str">
        <f>[1]ONI!B493</f>
        <v>Dec</v>
      </c>
      <c r="C495" s="1">
        <f>[1]ONI!C493</f>
        <v>33208</v>
      </c>
      <c r="D495" s="37">
        <f>[1]ONI!D493</f>
        <v>0.48</v>
      </c>
      <c r="E495" s="2">
        <f t="shared" si="45"/>
        <v>0.41333333333333333</v>
      </c>
      <c r="F495" s="11" t="str">
        <f>[1]ONI!F493</f>
        <v>NDJ</v>
      </c>
      <c r="G495" t="str">
        <f>[1]ONI!G493</f>
        <v>Neutral Phase</v>
      </c>
      <c r="H495" s="38">
        <f t="shared" si="43"/>
        <v>17.08444444444444</v>
      </c>
      <c r="I495" s="38">
        <f t="shared" si="46"/>
        <v>17.08444444444444</v>
      </c>
      <c r="J495" s="38">
        <f t="shared" si="47"/>
        <v>0</v>
      </c>
      <c r="K495" s="1">
        <f t="shared" si="44"/>
        <v>33208</v>
      </c>
      <c r="L495" s="51" t="b">
        <f t="shared" si="42"/>
        <v>1</v>
      </c>
    </row>
    <row r="496" spans="1:12" x14ac:dyDescent="0.25">
      <c r="A496">
        <f>[1]ONI!A494</f>
        <v>1991</v>
      </c>
      <c r="B496" s="11" t="str">
        <f>[1]ONI!B494</f>
        <v>Jan</v>
      </c>
      <c r="C496" s="1">
        <f>[1]ONI!C494</f>
        <v>33239</v>
      </c>
      <c r="D496" s="37">
        <f>[1]ONI!D494</f>
        <v>0.45</v>
      </c>
      <c r="E496" s="2">
        <f t="shared" si="45"/>
        <v>0.40666666666666668</v>
      </c>
      <c r="F496" s="11" t="str">
        <f>[1]ONI!F494</f>
        <v>DJF</v>
      </c>
      <c r="G496" t="str">
        <f>[1]ONI!G494</f>
        <v>Neutral Phase</v>
      </c>
      <c r="H496" s="38">
        <f t="shared" si="43"/>
        <v>16.537777777777777</v>
      </c>
      <c r="I496" s="38">
        <f t="shared" si="46"/>
        <v>16.537777777777777</v>
      </c>
      <c r="J496" s="38">
        <f t="shared" si="47"/>
        <v>0</v>
      </c>
      <c r="K496" s="1">
        <f t="shared" si="44"/>
        <v>33239</v>
      </c>
      <c r="L496" s="51" t="b">
        <f t="shared" si="42"/>
        <v>1</v>
      </c>
    </row>
    <row r="497" spans="1:12" x14ac:dyDescent="0.25">
      <c r="A497">
        <f>[1]ONI!A495</f>
        <v>1991</v>
      </c>
      <c r="B497" s="11" t="str">
        <f>[1]ONI!B495</f>
        <v>Feb</v>
      </c>
      <c r="C497" s="1">
        <f>[1]ONI!C495</f>
        <v>33270</v>
      </c>
      <c r="D497" s="37">
        <f>[1]ONI!D495</f>
        <v>0.28999999999999998</v>
      </c>
      <c r="E497" s="2">
        <f t="shared" si="45"/>
        <v>0.26333333333333336</v>
      </c>
      <c r="F497" s="11" t="str">
        <f>[1]ONI!F495</f>
        <v>JFM</v>
      </c>
      <c r="G497" t="str">
        <f>[1]ONI!G495</f>
        <v>Neutral Phase</v>
      </c>
      <c r="H497" s="38">
        <f t="shared" si="43"/>
        <v>6.9344444444444466</v>
      </c>
      <c r="I497" s="38">
        <f t="shared" si="46"/>
        <v>6.9344444444444466</v>
      </c>
      <c r="J497" s="38">
        <f t="shared" si="47"/>
        <v>0</v>
      </c>
      <c r="K497" s="1">
        <f t="shared" si="44"/>
        <v>33270</v>
      </c>
      <c r="L497" s="51" t="b">
        <f t="shared" si="42"/>
        <v>1</v>
      </c>
    </row>
    <row r="498" spans="1:12" x14ac:dyDescent="0.25">
      <c r="A498">
        <f>[1]ONI!A496</f>
        <v>1991</v>
      </c>
      <c r="B498" s="11" t="str">
        <f>[1]ONI!B496</f>
        <v>Mar</v>
      </c>
      <c r="C498" s="1">
        <f>[1]ONI!C496</f>
        <v>33298</v>
      </c>
      <c r="D498" s="37">
        <f>[1]ONI!D496</f>
        <v>0.05</v>
      </c>
      <c r="E498" s="2">
        <f t="shared" si="45"/>
        <v>0.21999999999999997</v>
      </c>
      <c r="F498" s="11" t="str">
        <f>[1]ONI!F496</f>
        <v>FMA</v>
      </c>
      <c r="G498" t="str">
        <f>[1]ONI!G496</f>
        <v>Neutral Phase</v>
      </c>
      <c r="H498" s="38">
        <f t="shared" si="43"/>
        <v>4.839999999999999</v>
      </c>
      <c r="I498" s="38">
        <f t="shared" si="46"/>
        <v>4.839999999999999</v>
      </c>
      <c r="J498" s="38">
        <f t="shared" si="47"/>
        <v>0</v>
      </c>
      <c r="K498" s="1">
        <f t="shared" si="44"/>
        <v>33298</v>
      </c>
      <c r="L498" s="51" t="b">
        <f t="shared" si="42"/>
        <v>1</v>
      </c>
    </row>
    <row r="499" spans="1:12" x14ac:dyDescent="0.25">
      <c r="A499">
        <f>[1]ONI!A497</f>
        <v>1991</v>
      </c>
      <c r="B499" s="11" t="str">
        <f>[1]ONI!B497</f>
        <v>Apr</v>
      </c>
      <c r="C499" s="1">
        <f>[1]ONI!C497</f>
        <v>33329</v>
      </c>
      <c r="D499" s="37">
        <f>[1]ONI!D497</f>
        <v>0.32</v>
      </c>
      <c r="E499" s="2">
        <f t="shared" si="45"/>
        <v>0.25666666666666665</v>
      </c>
      <c r="F499" s="11" t="str">
        <f>[1]ONI!F497</f>
        <v>MAM</v>
      </c>
      <c r="G499" t="str">
        <f>[1]ONI!G497</f>
        <v>Neutral Phase</v>
      </c>
      <c r="H499" s="38">
        <f t="shared" si="43"/>
        <v>6.5877777777777764</v>
      </c>
      <c r="I499" s="38">
        <f t="shared" si="46"/>
        <v>6.5877777777777764</v>
      </c>
      <c r="J499" s="38">
        <f t="shared" si="47"/>
        <v>0</v>
      </c>
      <c r="K499" s="1">
        <f t="shared" si="44"/>
        <v>33329</v>
      </c>
      <c r="L499" s="51" t="b">
        <f t="shared" si="42"/>
        <v>1</v>
      </c>
    </row>
    <row r="500" spans="1:12" x14ac:dyDescent="0.25">
      <c r="A500">
        <f>[1]ONI!A498</f>
        <v>1991</v>
      </c>
      <c r="B500" s="11" t="str">
        <f>[1]ONI!B498</f>
        <v>May</v>
      </c>
      <c r="C500" s="1">
        <f>[1]ONI!C498</f>
        <v>33359</v>
      </c>
      <c r="D500" s="37">
        <f>[1]ONI!D498</f>
        <v>0.4</v>
      </c>
      <c r="E500" s="2">
        <f t="shared" si="45"/>
        <v>0.45666666666666672</v>
      </c>
      <c r="F500" s="11" t="str">
        <f>[1]ONI!F498</f>
        <v>AMJ</v>
      </c>
      <c r="G500" t="str">
        <f>[1]ONI!G498</f>
        <v>Neutral Phase</v>
      </c>
      <c r="H500" s="38">
        <f t="shared" si="43"/>
        <v>20.85444444444445</v>
      </c>
      <c r="I500" s="38">
        <f t="shared" si="46"/>
        <v>20.85444444444445</v>
      </c>
      <c r="J500" s="38">
        <f t="shared" si="47"/>
        <v>0</v>
      </c>
      <c r="K500" s="1">
        <f t="shared" si="44"/>
        <v>33359</v>
      </c>
      <c r="L500" s="51" t="b">
        <f t="shared" si="42"/>
        <v>1</v>
      </c>
    </row>
    <row r="501" spans="1:12" x14ac:dyDescent="0.25">
      <c r="A501">
        <f>[1]ONI!A499</f>
        <v>1991</v>
      </c>
      <c r="B501" s="11" t="str">
        <f>[1]ONI!B499</f>
        <v>Jun</v>
      </c>
      <c r="C501" s="1">
        <f>[1]ONI!C499</f>
        <v>33390</v>
      </c>
      <c r="D501" s="37">
        <f>[1]ONI!D499</f>
        <v>0.65</v>
      </c>
      <c r="E501" s="2">
        <f t="shared" si="45"/>
        <v>0.63666666666666671</v>
      </c>
      <c r="F501" s="11" t="str">
        <f>[1]ONI!F499</f>
        <v>MJJ</v>
      </c>
      <c r="G501" t="str">
        <f>[1]ONI!G499</f>
        <v>Warm Phase/El Nino</v>
      </c>
      <c r="H501" s="38">
        <f t="shared" si="43"/>
        <v>40.534444444444453</v>
      </c>
      <c r="I501" s="38">
        <f t="shared" si="46"/>
        <v>40.534444444444453</v>
      </c>
      <c r="J501" s="38">
        <f t="shared" si="47"/>
        <v>0</v>
      </c>
      <c r="K501" s="1">
        <f t="shared" si="44"/>
        <v>33390</v>
      </c>
      <c r="L501" s="51" t="b">
        <f t="shared" si="42"/>
        <v>1</v>
      </c>
    </row>
    <row r="502" spans="1:12" x14ac:dyDescent="0.25">
      <c r="A502">
        <f>[1]ONI!A500</f>
        <v>1991</v>
      </c>
      <c r="B502" s="11" t="str">
        <f>[1]ONI!B500</f>
        <v>Jul</v>
      </c>
      <c r="C502" s="1">
        <f>[1]ONI!C500</f>
        <v>33420</v>
      </c>
      <c r="D502" s="37">
        <f>[1]ONI!D500</f>
        <v>0.86</v>
      </c>
      <c r="E502" s="2">
        <f t="shared" si="45"/>
        <v>0.73333333333333339</v>
      </c>
      <c r="F502" s="11" t="str">
        <f>[1]ONI!F500</f>
        <v>JJA</v>
      </c>
      <c r="G502" t="str">
        <f>[1]ONI!G500</f>
        <v>Warm Phase/El Nino</v>
      </c>
      <c r="H502" s="38">
        <f t="shared" si="43"/>
        <v>53.777777777777786</v>
      </c>
      <c r="I502" s="38">
        <f t="shared" si="46"/>
        <v>53.777777777777786</v>
      </c>
      <c r="J502" s="38">
        <f t="shared" si="47"/>
        <v>0</v>
      </c>
      <c r="K502" s="1">
        <f t="shared" si="44"/>
        <v>33420</v>
      </c>
      <c r="L502" s="51" t="b">
        <f t="shared" si="42"/>
        <v>1</v>
      </c>
    </row>
    <row r="503" spans="1:12" x14ac:dyDescent="0.25">
      <c r="A503">
        <f>[1]ONI!A501</f>
        <v>1991</v>
      </c>
      <c r="B503" s="11" t="str">
        <f>[1]ONI!B501</f>
        <v>Aug</v>
      </c>
      <c r="C503" s="1">
        <f>[1]ONI!C501</f>
        <v>33451</v>
      </c>
      <c r="D503" s="37">
        <f>[1]ONI!D501</f>
        <v>0.69</v>
      </c>
      <c r="E503" s="2">
        <f t="shared" si="45"/>
        <v>0.6366666666666666</v>
      </c>
      <c r="F503" s="11" t="str">
        <f>[1]ONI!F501</f>
        <v>JAS</v>
      </c>
      <c r="G503" t="str">
        <f>[1]ONI!G501</f>
        <v>Warm Phase/El Nino</v>
      </c>
      <c r="H503" s="38">
        <f t="shared" si="43"/>
        <v>40.534444444444439</v>
      </c>
      <c r="I503" s="38">
        <f t="shared" si="46"/>
        <v>40.534444444444439</v>
      </c>
      <c r="J503" s="38">
        <f t="shared" si="47"/>
        <v>0</v>
      </c>
      <c r="K503" s="1">
        <f t="shared" si="44"/>
        <v>33451</v>
      </c>
      <c r="L503" s="51" t="b">
        <f t="shared" si="42"/>
        <v>1</v>
      </c>
    </row>
    <row r="504" spans="1:12" x14ac:dyDescent="0.25">
      <c r="A504">
        <f>[1]ONI!A502</f>
        <v>1991</v>
      </c>
      <c r="B504" s="11" t="str">
        <f>[1]ONI!B502</f>
        <v>Sep</v>
      </c>
      <c r="C504" s="1">
        <f>[1]ONI!C502</f>
        <v>33482</v>
      </c>
      <c r="D504" s="37">
        <f>[1]ONI!D502</f>
        <v>0.36</v>
      </c>
      <c r="E504" s="2">
        <f t="shared" si="45"/>
        <v>0.62333333333333318</v>
      </c>
      <c r="F504" s="11" t="str">
        <f>[1]ONI!F502</f>
        <v>ASO</v>
      </c>
      <c r="G504" t="str">
        <f>[1]ONI!G502</f>
        <v>Warm Phase/El Nino</v>
      </c>
      <c r="H504" s="38">
        <f t="shared" si="43"/>
        <v>38.854444444444425</v>
      </c>
      <c r="I504" s="38">
        <f t="shared" si="46"/>
        <v>38.854444444444425</v>
      </c>
      <c r="J504" s="38">
        <f t="shared" si="47"/>
        <v>0</v>
      </c>
      <c r="K504" s="1">
        <f t="shared" si="44"/>
        <v>33482</v>
      </c>
      <c r="L504" s="51" t="b">
        <f t="shared" si="42"/>
        <v>1</v>
      </c>
    </row>
    <row r="505" spans="1:12" x14ac:dyDescent="0.25">
      <c r="A505">
        <f>[1]ONI!A503</f>
        <v>1991</v>
      </c>
      <c r="B505" s="11" t="str">
        <f>[1]ONI!B503</f>
        <v>Oct</v>
      </c>
      <c r="C505" s="1">
        <f>[1]ONI!C503</f>
        <v>33512</v>
      </c>
      <c r="D505" s="37">
        <f>[1]ONI!D503</f>
        <v>0.82</v>
      </c>
      <c r="E505" s="2">
        <f t="shared" si="45"/>
        <v>0.79</v>
      </c>
      <c r="F505" s="11" t="str">
        <f>[1]ONI!F503</f>
        <v>SON</v>
      </c>
      <c r="G505" t="str">
        <f>[1]ONI!G503</f>
        <v>Warm Phase/El Nino</v>
      </c>
      <c r="H505" s="38">
        <f t="shared" si="43"/>
        <v>62.410000000000004</v>
      </c>
      <c r="I505" s="38">
        <f t="shared" si="46"/>
        <v>62.410000000000004</v>
      </c>
      <c r="J505" s="38">
        <f t="shared" si="47"/>
        <v>0</v>
      </c>
      <c r="K505" s="1">
        <f t="shared" si="44"/>
        <v>33512</v>
      </c>
      <c r="L505" s="51" t="b">
        <f t="shared" si="42"/>
        <v>1</v>
      </c>
    </row>
    <row r="506" spans="1:12" x14ac:dyDescent="0.25">
      <c r="A506">
        <f>[1]ONI!A504</f>
        <v>1991</v>
      </c>
      <c r="B506" s="11" t="str">
        <f>[1]ONI!B504</f>
        <v>Nov</v>
      </c>
      <c r="C506" s="1">
        <f>[1]ONI!C504</f>
        <v>33543</v>
      </c>
      <c r="D506" s="37">
        <f>[1]ONI!D504</f>
        <v>1.19</v>
      </c>
      <c r="E506" s="2">
        <f t="shared" si="45"/>
        <v>1.21</v>
      </c>
      <c r="F506" s="11" t="str">
        <f>[1]ONI!F504</f>
        <v>OND</v>
      </c>
      <c r="G506" t="str">
        <f>[1]ONI!G504</f>
        <v>Warm Phase/El Nino</v>
      </c>
      <c r="H506" s="38">
        <f t="shared" si="43"/>
        <v>146.41</v>
      </c>
      <c r="I506" s="38">
        <f t="shared" si="46"/>
        <v>146.41</v>
      </c>
      <c r="J506" s="38">
        <f t="shared" si="47"/>
        <v>0</v>
      </c>
      <c r="K506" s="1">
        <f t="shared" si="44"/>
        <v>33543</v>
      </c>
      <c r="L506" s="51" t="b">
        <f t="shared" si="42"/>
        <v>1</v>
      </c>
    </row>
    <row r="507" spans="1:12" x14ac:dyDescent="0.25">
      <c r="A507">
        <f>[1]ONI!A505</f>
        <v>1991</v>
      </c>
      <c r="B507" s="11" t="str">
        <f>[1]ONI!B505</f>
        <v>Dec</v>
      </c>
      <c r="C507" s="1">
        <f>[1]ONI!C505</f>
        <v>33573</v>
      </c>
      <c r="D507" s="37">
        <f>[1]ONI!D505</f>
        <v>1.62</v>
      </c>
      <c r="E507" s="2">
        <f t="shared" si="45"/>
        <v>1.53</v>
      </c>
      <c r="F507" s="11" t="str">
        <f>[1]ONI!F505</f>
        <v>NDJ</v>
      </c>
      <c r="G507" t="str">
        <f>[1]ONI!G505</f>
        <v>Warm Phase/El Nino</v>
      </c>
      <c r="H507" s="38">
        <f t="shared" si="43"/>
        <v>234.09000000000003</v>
      </c>
      <c r="I507" s="38">
        <f t="shared" si="46"/>
        <v>234.09000000000003</v>
      </c>
      <c r="J507" s="38">
        <f t="shared" si="47"/>
        <v>0</v>
      </c>
      <c r="K507" s="1">
        <f t="shared" si="44"/>
        <v>33573</v>
      </c>
      <c r="L507" s="51" t="b">
        <f t="shared" si="42"/>
        <v>1</v>
      </c>
    </row>
    <row r="508" spans="1:12" x14ac:dyDescent="0.25">
      <c r="A508">
        <f>[1]ONI!A506</f>
        <v>1992</v>
      </c>
      <c r="B508" s="11" t="str">
        <f>[1]ONI!B506</f>
        <v>Jan</v>
      </c>
      <c r="C508" s="1">
        <f>[1]ONI!C506</f>
        <v>33604</v>
      </c>
      <c r="D508" s="37">
        <f>[1]ONI!D506</f>
        <v>1.78</v>
      </c>
      <c r="E508" s="2">
        <f t="shared" si="45"/>
        <v>1.7133333333333336</v>
      </c>
      <c r="F508" s="11" t="str">
        <f>[1]ONI!F506</f>
        <v>DJF</v>
      </c>
      <c r="G508" t="str">
        <f>[1]ONI!G506</f>
        <v>Warm Phase/El Nino</v>
      </c>
      <c r="H508" s="38">
        <f t="shared" si="43"/>
        <v>293.5511111111112</v>
      </c>
      <c r="I508" s="38">
        <f t="shared" si="46"/>
        <v>293.5511111111112</v>
      </c>
      <c r="J508" s="38">
        <f t="shared" si="47"/>
        <v>0</v>
      </c>
      <c r="K508" s="1">
        <f t="shared" si="44"/>
        <v>33604</v>
      </c>
      <c r="L508" s="51" t="b">
        <f t="shared" si="42"/>
        <v>1</v>
      </c>
    </row>
    <row r="509" spans="1:12" x14ac:dyDescent="0.25">
      <c r="A509">
        <f>[1]ONI!A507</f>
        <v>1992</v>
      </c>
      <c r="B509" s="11" t="str">
        <f>[1]ONI!B507</f>
        <v>Feb</v>
      </c>
      <c r="C509" s="1">
        <f>[1]ONI!C507</f>
        <v>33635</v>
      </c>
      <c r="D509" s="37">
        <f>[1]ONI!D507</f>
        <v>1.74</v>
      </c>
      <c r="E509" s="2">
        <f t="shared" si="45"/>
        <v>1.6333333333333335</v>
      </c>
      <c r="F509" s="11" t="str">
        <f>[1]ONI!F507</f>
        <v>JFM</v>
      </c>
      <c r="G509" t="str">
        <f>[1]ONI!G507</f>
        <v>Warm Phase/El Nino</v>
      </c>
      <c r="H509" s="38">
        <f t="shared" si="43"/>
        <v>266.77777777777783</v>
      </c>
      <c r="I509" s="38">
        <f t="shared" si="46"/>
        <v>266.77777777777783</v>
      </c>
      <c r="J509" s="38">
        <f t="shared" si="47"/>
        <v>0</v>
      </c>
      <c r="K509" s="1">
        <f t="shared" si="44"/>
        <v>33635</v>
      </c>
      <c r="L509" s="51" t="b">
        <f t="shared" si="42"/>
        <v>1</v>
      </c>
    </row>
    <row r="510" spans="1:12" x14ac:dyDescent="0.25">
      <c r="A510">
        <f>[1]ONI!A508</f>
        <v>1992</v>
      </c>
      <c r="B510" s="11" t="str">
        <f>[1]ONI!B508</f>
        <v>Mar</v>
      </c>
      <c r="C510" s="1">
        <f>[1]ONI!C508</f>
        <v>33664</v>
      </c>
      <c r="D510" s="37">
        <f>[1]ONI!D508</f>
        <v>1.38</v>
      </c>
      <c r="E510" s="2">
        <f t="shared" si="45"/>
        <v>1.4800000000000002</v>
      </c>
      <c r="F510" s="11" t="str">
        <f>[1]ONI!F508</f>
        <v>FMA</v>
      </c>
      <c r="G510" t="str">
        <f>[1]ONI!G508</f>
        <v>Warm Phase/El Nino</v>
      </c>
      <c r="H510" s="38">
        <f t="shared" si="43"/>
        <v>219.04000000000008</v>
      </c>
      <c r="I510" s="38">
        <f t="shared" si="46"/>
        <v>219.04000000000008</v>
      </c>
      <c r="J510" s="38">
        <f t="shared" si="47"/>
        <v>0</v>
      </c>
      <c r="K510" s="1">
        <f t="shared" si="44"/>
        <v>33664</v>
      </c>
      <c r="L510" s="51" t="b">
        <f t="shared" si="42"/>
        <v>1</v>
      </c>
    </row>
    <row r="511" spans="1:12" x14ac:dyDescent="0.25">
      <c r="A511">
        <f>[1]ONI!A509</f>
        <v>1992</v>
      </c>
      <c r="B511" s="11" t="str">
        <f>[1]ONI!B509</f>
        <v>Apr</v>
      </c>
      <c r="C511" s="1">
        <f>[1]ONI!C509</f>
        <v>33695</v>
      </c>
      <c r="D511" s="37">
        <f>[1]ONI!D509</f>
        <v>1.32</v>
      </c>
      <c r="E511" s="2">
        <f t="shared" si="45"/>
        <v>1.2866666666666668</v>
      </c>
      <c r="F511" s="11" t="str">
        <f>[1]ONI!F509</f>
        <v>MAM</v>
      </c>
      <c r="G511" t="str">
        <f>[1]ONI!G509</f>
        <v>Warm Phase/El Nino</v>
      </c>
      <c r="H511" s="38">
        <f t="shared" si="43"/>
        <v>165.55111111111117</v>
      </c>
      <c r="I511" s="38">
        <f t="shared" si="46"/>
        <v>165.55111111111117</v>
      </c>
      <c r="J511" s="38">
        <f t="shared" si="47"/>
        <v>0</v>
      </c>
      <c r="K511" s="1">
        <f t="shared" si="44"/>
        <v>33695</v>
      </c>
      <c r="L511" s="51" t="b">
        <f t="shared" si="42"/>
        <v>1</v>
      </c>
    </row>
    <row r="512" spans="1:12" x14ac:dyDescent="0.25">
      <c r="A512">
        <f>[1]ONI!A510</f>
        <v>1992</v>
      </c>
      <c r="B512" s="11" t="str">
        <f>[1]ONI!B510</f>
        <v>May</v>
      </c>
      <c r="C512" s="1">
        <f>[1]ONI!C510</f>
        <v>33725</v>
      </c>
      <c r="D512" s="37">
        <f>[1]ONI!D510</f>
        <v>1.1599999999999999</v>
      </c>
      <c r="E512" s="2">
        <f t="shared" si="45"/>
        <v>1.0599999999999998</v>
      </c>
      <c r="F512" s="11" t="str">
        <f>[1]ONI!F510</f>
        <v>AMJ</v>
      </c>
      <c r="G512" t="str">
        <f>[1]ONI!G510</f>
        <v>Warm Phase/El Nino</v>
      </c>
      <c r="H512" s="38">
        <f t="shared" si="43"/>
        <v>112.35999999999996</v>
      </c>
      <c r="I512" s="38">
        <f t="shared" si="46"/>
        <v>112.35999999999996</v>
      </c>
      <c r="J512" s="38">
        <f t="shared" si="47"/>
        <v>0</v>
      </c>
      <c r="K512" s="1">
        <f t="shared" si="44"/>
        <v>33725</v>
      </c>
      <c r="L512" s="51" t="b">
        <f t="shared" si="42"/>
        <v>1</v>
      </c>
    </row>
    <row r="513" spans="1:12" x14ac:dyDescent="0.25">
      <c r="A513">
        <f>[1]ONI!A511</f>
        <v>1992</v>
      </c>
      <c r="B513" s="11" t="str">
        <f>[1]ONI!B511</f>
        <v>Jun</v>
      </c>
      <c r="C513" s="1">
        <f>[1]ONI!C511</f>
        <v>33756</v>
      </c>
      <c r="D513" s="37">
        <f>[1]ONI!D511</f>
        <v>0.7</v>
      </c>
      <c r="E513" s="2">
        <f t="shared" si="45"/>
        <v>0.73</v>
      </c>
      <c r="F513" s="11" t="str">
        <f>[1]ONI!F511</f>
        <v>MJJ</v>
      </c>
      <c r="G513" t="str">
        <f>[1]ONI!G511</f>
        <v>Warm Phase/El Nino</v>
      </c>
      <c r="H513" s="38">
        <f t="shared" si="43"/>
        <v>53.29</v>
      </c>
      <c r="I513" s="38">
        <f t="shared" si="46"/>
        <v>53.29</v>
      </c>
      <c r="J513" s="38">
        <f t="shared" si="47"/>
        <v>0</v>
      </c>
      <c r="K513" s="1">
        <f t="shared" si="44"/>
        <v>33756</v>
      </c>
      <c r="L513" s="51" t="b">
        <f t="shared" si="42"/>
        <v>1</v>
      </c>
    </row>
    <row r="514" spans="1:12" x14ac:dyDescent="0.25">
      <c r="A514">
        <f>[1]ONI!A512</f>
        <v>1992</v>
      </c>
      <c r="B514" s="11" t="str">
        <f>[1]ONI!B512</f>
        <v>Jul</v>
      </c>
      <c r="C514" s="1">
        <f>[1]ONI!C512</f>
        <v>33786</v>
      </c>
      <c r="D514" s="37">
        <f>[1]ONI!D512</f>
        <v>0.33</v>
      </c>
      <c r="E514" s="2">
        <f t="shared" si="45"/>
        <v>0.3666666666666667</v>
      </c>
      <c r="F514" s="11" t="str">
        <f>[1]ONI!F512</f>
        <v>JJA</v>
      </c>
      <c r="G514" t="str">
        <f>[1]ONI!G512</f>
        <v>Neutral Phase</v>
      </c>
      <c r="H514" s="38">
        <f t="shared" si="43"/>
        <v>13.444444444444446</v>
      </c>
      <c r="I514" s="38">
        <f t="shared" si="46"/>
        <v>13.444444444444446</v>
      </c>
      <c r="J514" s="38">
        <f t="shared" si="47"/>
        <v>0</v>
      </c>
      <c r="K514" s="1">
        <f t="shared" si="44"/>
        <v>33786</v>
      </c>
      <c r="L514" s="51" t="b">
        <f t="shared" si="42"/>
        <v>1</v>
      </c>
    </row>
    <row r="515" spans="1:12" x14ac:dyDescent="0.25">
      <c r="A515">
        <f>[1]ONI!A513</f>
        <v>1992</v>
      </c>
      <c r="B515" s="11" t="str">
        <f>[1]ONI!B513</f>
        <v>Aug</v>
      </c>
      <c r="C515" s="1">
        <f>[1]ONI!C513</f>
        <v>33817</v>
      </c>
      <c r="D515" s="37">
        <f>[1]ONI!D513</f>
        <v>7.0000000000000007E-2</v>
      </c>
      <c r="E515" s="2">
        <f t="shared" si="45"/>
        <v>9.0000000000000011E-2</v>
      </c>
      <c r="F515" s="11" t="str">
        <f>[1]ONI!F513</f>
        <v>JAS</v>
      </c>
      <c r="G515" t="str">
        <f>[1]ONI!G513</f>
        <v>Neutral Phase</v>
      </c>
      <c r="H515" s="38">
        <f t="shared" si="43"/>
        <v>0.81000000000000028</v>
      </c>
      <c r="I515" s="38">
        <f t="shared" si="46"/>
        <v>0.81000000000000028</v>
      </c>
      <c r="J515" s="38">
        <f t="shared" si="47"/>
        <v>0</v>
      </c>
      <c r="K515" s="1">
        <f t="shared" si="44"/>
        <v>33817</v>
      </c>
      <c r="L515" s="51" t="b">
        <f t="shared" si="42"/>
        <v>1</v>
      </c>
    </row>
    <row r="516" spans="1:12" x14ac:dyDescent="0.25">
      <c r="A516">
        <f>[1]ONI!A514</f>
        <v>1992</v>
      </c>
      <c r="B516" s="11" t="str">
        <f>[1]ONI!B514</f>
        <v>Sep</v>
      </c>
      <c r="C516" s="1">
        <f>[1]ONI!C514</f>
        <v>33848</v>
      </c>
      <c r="D516" s="37">
        <f>[1]ONI!D514</f>
        <v>-0.13</v>
      </c>
      <c r="E516" s="2">
        <f t="shared" si="45"/>
        <v>-0.13333333333333333</v>
      </c>
      <c r="F516" s="11" t="str">
        <f>[1]ONI!F514</f>
        <v>ASO</v>
      </c>
      <c r="G516" t="str">
        <f>[1]ONI!G514</f>
        <v>Neutral Phase</v>
      </c>
      <c r="H516" s="38">
        <f t="shared" si="43"/>
        <v>1.7777777777777777</v>
      </c>
      <c r="I516" s="38">
        <f t="shared" si="46"/>
        <v>0</v>
      </c>
      <c r="J516" s="38">
        <f t="shared" si="47"/>
        <v>1.7777777777777777</v>
      </c>
      <c r="K516" s="1">
        <f t="shared" si="44"/>
        <v>33848</v>
      </c>
      <c r="L516" s="51" t="b">
        <f t="shared" ref="L516:L579" si="48">K516=C516</f>
        <v>1</v>
      </c>
    </row>
    <row r="517" spans="1:12" x14ac:dyDescent="0.25">
      <c r="A517">
        <f>[1]ONI!A515</f>
        <v>1992</v>
      </c>
      <c r="B517" s="11" t="str">
        <f>[1]ONI!B515</f>
        <v>Oct</v>
      </c>
      <c r="C517" s="1">
        <f>[1]ONI!C515</f>
        <v>33878</v>
      </c>
      <c r="D517" s="37">
        <f>[1]ONI!D515</f>
        <v>-0.34</v>
      </c>
      <c r="E517" s="2">
        <f t="shared" si="45"/>
        <v>-0.25</v>
      </c>
      <c r="F517" s="11" t="str">
        <f>[1]ONI!F515</f>
        <v>SON</v>
      </c>
      <c r="G517" t="str">
        <f>[1]ONI!G515</f>
        <v>Neutral Phase</v>
      </c>
      <c r="H517" s="38">
        <f t="shared" si="43"/>
        <v>6.25</v>
      </c>
      <c r="I517" s="38">
        <f t="shared" si="46"/>
        <v>0</v>
      </c>
      <c r="J517" s="38">
        <f t="shared" si="47"/>
        <v>6.25</v>
      </c>
      <c r="K517" s="1">
        <f t="shared" si="44"/>
        <v>33878</v>
      </c>
      <c r="L517" s="51" t="b">
        <f t="shared" si="48"/>
        <v>1</v>
      </c>
    </row>
    <row r="518" spans="1:12" x14ac:dyDescent="0.25">
      <c r="A518">
        <f>[1]ONI!A516</f>
        <v>1992</v>
      </c>
      <c r="B518" s="11" t="str">
        <f>[1]ONI!B516</f>
        <v>Nov</v>
      </c>
      <c r="C518" s="1">
        <f>[1]ONI!C516</f>
        <v>33909</v>
      </c>
      <c r="D518" s="37">
        <f>[1]ONI!D516</f>
        <v>-0.28000000000000003</v>
      </c>
      <c r="E518" s="2">
        <f t="shared" si="45"/>
        <v>-0.27666666666666667</v>
      </c>
      <c r="F518" s="11" t="str">
        <f>[1]ONI!F516</f>
        <v>OND</v>
      </c>
      <c r="G518" t="str">
        <f>[1]ONI!G516</f>
        <v>Neutral Phase</v>
      </c>
      <c r="H518" s="38">
        <f t="shared" ref="H518:H581" si="49">(10*E518)^2</f>
        <v>7.6544444444444437</v>
      </c>
      <c r="I518" s="38">
        <f t="shared" si="46"/>
        <v>0</v>
      </c>
      <c r="J518" s="38">
        <f t="shared" si="47"/>
        <v>7.6544444444444437</v>
      </c>
      <c r="K518" s="1">
        <f t="shared" ref="K518:K581" si="50">EDATE(K517,1)</f>
        <v>33909</v>
      </c>
      <c r="L518" s="51" t="b">
        <f t="shared" si="48"/>
        <v>1</v>
      </c>
    </row>
    <row r="519" spans="1:12" x14ac:dyDescent="0.25">
      <c r="A519">
        <f>[1]ONI!A517</f>
        <v>1992</v>
      </c>
      <c r="B519" s="11" t="str">
        <f>[1]ONI!B517</f>
        <v>Dec</v>
      </c>
      <c r="C519" s="1">
        <f>[1]ONI!C517</f>
        <v>33939</v>
      </c>
      <c r="D519" s="37">
        <f>[1]ONI!D517</f>
        <v>-0.21</v>
      </c>
      <c r="E519" s="2">
        <f t="shared" si="45"/>
        <v>-0.13</v>
      </c>
      <c r="F519" s="11" t="str">
        <f>[1]ONI!F517</f>
        <v>NDJ</v>
      </c>
      <c r="G519" t="str">
        <f>[1]ONI!G517</f>
        <v>Neutral Phase</v>
      </c>
      <c r="H519" s="38">
        <f t="shared" si="49"/>
        <v>1.6900000000000002</v>
      </c>
      <c r="I519" s="38">
        <f t="shared" si="46"/>
        <v>0</v>
      </c>
      <c r="J519" s="38">
        <f t="shared" si="47"/>
        <v>1.6900000000000002</v>
      </c>
      <c r="K519" s="1">
        <f t="shared" si="50"/>
        <v>33939</v>
      </c>
      <c r="L519" s="51" t="b">
        <f t="shared" si="48"/>
        <v>1</v>
      </c>
    </row>
    <row r="520" spans="1:12" x14ac:dyDescent="0.25">
      <c r="A520">
        <f>[1]ONI!A518</f>
        <v>1993</v>
      </c>
      <c r="B520" s="11" t="str">
        <f>[1]ONI!B518</f>
        <v>Jan</v>
      </c>
      <c r="C520" s="1">
        <f>[1]ONI!C518</f>
        <v>33970</v>
      </c>
      <c r="D520" s="37">
        <f>[1]ONI!D518</f>
        <v>0.1</v>
      </c>
      <c r="E520" s="2">
        <f t="shared" si="45"/>
        <v>9.0000000000000011E-2</v>
      </c>
      <c r="F520" s="11" t="str">
        <f>[1]ONI!F518</f>
        <v>DJF</v>
      </c>
      <c r="G520" t="str">
        <f>[1]ONI!G518</f>
        <v>Neutral Phase</v>
      </c>
      <c r="H520" s="38">
        <f t="shared" si="49"/>
        <v>0.81000000000000028</v>
      </c>
      <c r="I520" s="38">
        <f t="shared" si="46"/>
        <v>0.81000000000000028</v>
      </c>
      <c r="J520" s="38">
        <f t="shared" si="47"/>
        <v>0</v>
      </c>
      <c r="K520" s="1">
        <f t="shared" si="50"/>
        <v>33970</v>
      </c>
      <c r="L520" s="51" t="b">
        <f t="shared" si="48"/>
        <v>1</v>
      </c>
    </row>
    <row r="521" spans="1:12" x14ac:dyDescent="0.25">
      <c r="A521">
        <f>[1]ONI!A519</f>
        <v>1993</v>
      </c>
      <c r="B521" s="11" t="str">
        <f>[1]ONI!B519</f>
        <v>Feb</v>
      </c>
      <c r="C521" s="1">
        <f>[1]ONI!C519</f>
        <v>34001</v>
      </c>
      <c r="D521" s="37">
        <f>[1]ONI!D519</f>
        <v>0.38</v>
      </c>
      <c r="E521" s="2">
        <f t="shared" ref="E521:E584" si="51">AVERAGE(D520:D522)</f>
        <v>0.29333333333333333</v>
      </c>
      <c r="F521" s="11" t="str">
        <f>[1]ONI!F519</f>
        <v>JFM</v>
      </c>
      <c r="G521" t="str">
        <f>[1]ONI!G519</f>
        <v>Neutral Phase</v>
      </c>
      <c r="H521" s="38">
        <f t="shared" si="49"/>
        <v>8.6044444444444466</v>
      </c>
      <c r="I521" s="38">
        <f t="shared" ref="I521:I584" si="52">IF(E521&gt;0,H521,0)</f>
        <v>8.6044444444444466</v>
      </c>
      <c r="J521" s="38">
        <f t="shared" ref="J521:J584" si="53">IF(E521&lt;0,H521,0)</f>
        <v>0</v>
      </c>
      <c r="K521" s="1">
        <f t="shared" si="50"/>
        <v>34001</v>
      </c>
      <c r="L521" s="51" t="b">
        <f t="shared" si="48"/>
        <v>1</v>
      </c>
    </row>
    <row r="522" spans="1:12" x14ac:dyDescent="0.25">
      <c r="A522">
        <f>[1]ONI!A520</f>
        <v>1993</v>
      </c>
      <c r="B522" s="11" t="str">
        <f>[1]ONI!B520</f>
        <v>Mar</v>
      </c>
      <c r="C522" s="1">
        <f>[1]ONI!C520</f>
        <v>34029</v>
      </c>
      <c r="D522" s="37">
        <f>[1]ONI!D520</f>
        <v>0.4</v>
      </c>
      <c r="E522" s="2">
        <f t="shared" si="51"/>
        <v>0.49666666666666665</v>
      </c>
      <c r="F522" s="11" t="str">
        <f>[1]ONI!F520</f>
        <v>FMA</v>
      </c>
      <c r="G522" t="str">
        <f>[1]ONI!G520</f>
        <v>Neutral Phase</v>
      </c>
      <c r="H522" s="38">
        <f t="shared" si="49"/>
        <v>24.667777777777779</v>
      </c>
      <c r="I522" s="38">
        <f t="shared" si="52"/>
        <v>24.667777777777779</v>
      </c>
      <c r="J522" s="38">
        <f t="shared" si="53"/>
        <v>0</v>
      </c>
      <c r="K522" s="1">
        <f t="shared" si="50"/>
        <v>34029</v>
      </c>
      <c r="L522" s="51" t="b">
        <f t="shared" si="48"/>
        <v>1</v>
      </c>
    </row>
    <row r="523" spans="1:12" x14ac:dyDescent="0.25">
      <c r="A523">
        <f>[1]ONI!A521</f>
        <v>1993</v>
      </c>
      <c r="B523" s="11" t="str">
        <f>[1]ONI!B521</f>
        <v>Apr</v>
      </c>
      <c r="C523" s="1">
        <f>[1]ONI!C521</f>
        <v>34060</v>
      </c>
      <c r="D523" s="37">
        <f>[1]ONI!D521</f>
        <v>0.71</v>
      </c>
      <c r="E523" s="2">
        <f t="shared" si="51"/>
        <v>0.67333333333333334</v>
      </c>
      <c r="F523" s="11" t="str">
        <f>[1]ONI!F521</f>
        <v>MAM</v>
      </c>
      <c r="G523" t="str">
        <f>[1]ONI!G521</f>
        <v>Warm Phase/El Nino</v>
      </c>
      <c r="H523" s="38">
        <f t="shared" si="49"/>
        <v>45.337777777777781</v>
      </c>
      <c r="I523" s="38">
        <f t="shared" si="52"/>
        <v>45.337777777777781</v>
      </c>
      <c r="J523" s="38">
        <f t="shared" si="53"/>
        <v>0</v>
      </c>
      <c r="K523" s="1">
        <f t="shared" si="50"/>
        <v>34060</v>
      </c>
      <c r="L523" s="51" t="b">
        <f t="shared" si="48"/>
        <v>1</v>
      </c>
    </row>
    <row r="524" spans="1:12" x14ac:dyDescent="0.25">
      <c r="A524">
        <f>[1]ONI!A522</f>
        <v>1993</v>
      </c>
      <c r="B524" s="11" t="str">
        <f>[1]ONI!B522</f>
        <v>May</v>
      </c>
      <c r="C524" s="1">
        <f>[1]ONI!C522</f>
        <v>34090</v>
      </c>
      <c r="D524" s="37">
        <f>[1]ONI!D522</f>
        <v>0.91</v>
      </c>
      <c r="E524" s="2">
        <f t="shared" si="51"/>
        <v>0.70000000000000007</v>
      </c>
      <c r="F524" s="11" t="str">
        <f>[1]ONI!F522</f>
        <v>AMJ</v>
      </c>
      <c r="G524" t="str">
        <f>[1]ONI!G522</f>
        <v>Warm Phase/El Nino</v>
      </c>
      <c r="H524" s="38">
        <f t="shared" si="49"/>
        <v>49.000000000000014</v>
      </c>
      <c r="I524" s="38">
        <f t="shared" si="52"/>
        <v>49.000000000000014</v>
      </c>
      <c r="J524" s="38">
        <f t="shared" si="53"/>
        <v>0</v>
      </c>
      <c r="K524" s="1">
        <f t="shared" si="50"/>
        <v>34090</v>
      </c>
      <c r="L524" s="51" t="b">
        <f t="shared" si="48"/>
        <v>1</v>
      </c>
    </row>
    <row r="525" spans="1:12" x14ac:dyDescent="0.25">
      <c r="A525">
        <f>[1]ONI!A523</f>
        <v>1993</v>
      </c>
      <c r="B525" s="11" t="str">
        <f>[1]ONI!B523</f>
        <v>Jun</v>
      </c>
      <c r="C525" s="1">
        <f>[1]ONI!C523</f>
        <v>34121</v>
      </c>
      <c r="D525" s="37">
        <f>[1]ONI!D523</f>
        <v>0.48</v>
      </c>
      <c r="E525" s="2">
        <f t="shared" si="51"/>
        <v>0.57333333333333336</v>
      </c>
      <c r="F525" s="11" t="str">
        <f>[1]ONI!F523</f>
        <v>MJJ</v>
      </c>
      <c r="G525" t="str">
        <f>[1]ONI!G523</f>
        <v>Warm Phase/El Nino</v>
      </c>
      <c r="H525" s="38">
        <f t="shared" si="49"/>
        <v>32.871111111111112</v>
      </c>
      <c r="I525" s="38">
        <f t="shared" si="52"/>
        <v>32.871111111111112</v>
      </c>
      <c r="J525" s="38">
        <f t="shared" si="53"/>
        <v>0</v>
      </c>
      <c r="K525" s="1">
        <f t="shared" si="50"/>
        <v>34121</v>
      </c>
      <c r="L525" s="51" t="b">
        <f t="shared" si="48"/>
        <v>1</v>
      </c>
    </row>
    <row r="526" spans="1:12" x14ac:dyDescent="0.25">
      <c r="A526">
        <f>[1]ONI!A524</f>
        <v>1993</v>
      </c>
      <c r="B526" s="11" t="str">
        <f>[1]ONI!B524</f>
        <v>Jul</v>
      </c>
      <c r="C526" s="1">
        <f>[1]ONI!C524</f>
        <v>34151</v>
      </c>
      <c r="D526" s="37">
        <f>[1]ONI!D524</f>
        <v>0.33</v>
      </c>
      <c r="E526" s="2">
        <f t="shared" si="51"/>
        <v>0.32</v>
      </c>
      <c r="F526" s="11" t="str">
        <f>[1]ONI!F524</f>
        <v>JJA</v>
      </c>
      <c r="G526" t="str">
        <f>[1]ONI!G524</f>
        <v>Neutral Phase</v>
      </c>
      <c r="H526" s="38">
        <f t="shared" si="49"/>
        <v>10.240000000000002</v>
      </c>
      <c r="I526" s="38">
        <f t="shared" si="52"/>
        <v>10.240000000000002</v>
      </c>
      <c r="J526" s="38">
        <f t="shared" si="53"/>
        <v>0</v>
      </c>
      <c r="K526" s="1">
        <f t="shared" si="50"/>
        <v>34151</v>
      </c>
      <c r="L526" s="51" t="b">
        <f t="shared" si="48"/>
        <v>1</v>
      </c>
    </row>
    <row r="527" spans="1:12" x14ac:dyDescent="0.25">
      <c r="A527">
        <f>[1]ONI!A525</f>
        <v>1993</v>
      </c>
      <c r="B527" s="11" t="str">
        <f>[1]ONI!B525</f>
        <v>Aug</v>
      </c>
      <c r="C527" s="1">
        <f>[1]ONI!C525</f>
        <v>34182</v>
      </c>
      <c r="D527" s="37">
        <f>[1]ONI!D525</f>
        <v>0.15</v>
      </c>
      <c r="E527" s="2">
        <f t="shared" si="51"/>
        <v>0.25666666666666665</v>
      </c>
      <c r="F527" s="11" t="str">
        <f>[1]ONI!F525</f>
        <v>JAS</v>
      </c>
      <c r="G527" t="str">
        <f>[1]ONI!G525</f>
        <v>Neutral Phase</v>
      </c>
      <c r="H527" s="38">
        <f t="shared" si="49"/>
        <v>6.5877777777777764</v>
      </c>
      <c r="I527" s="38">
        <f t="shared" si="52"/>
        <v>6.5877777777777764</v>
      </c>
      <c r="J527" s="38">
        <f t="shared" si="53"/>
        <v>0</v>
      </c>
      <c r="K527" s="1">
        <f t="shared" si="50"/>
        <v>34182</v>
      </c>
      <c r="L527" s="51" t="b">
        <f t="shared" si="48"/>
        <v>1</v>
      </c>
    </row>
    <row r="528" spans="1:12" x14ac:dyDescent="0.25">
      <c r="A528">
        <f>[1]ONI!A526</f>
        <v>1993</v>
      </c>
      <c r="B528" s="11" t="str">
        <f>[1]ONI!B526</f>
        <v>Sep</v>
      </c>
      <c r="C528" s="1">
        <f>[1]ONI!C526</f>
        <v>34213</v>
      </c>
      <c r="D528" s="37">
        <f>[1]ONI!D526</f>
        <v>0.28999999999999998</v>
      </c>
      <c r="E528" s="2">
        <f t="shared" si="51"/>
        <v>0.15333333333333332</v>
      </c>
      <c r="F528" s="11" t="str">
        <f>[1]ONI!F526</f>
        <v>ASO</v>
      </c>
      <c r="G528" t="str">
        <f>[1]ONI!G526</f>
        <v>Neutral Phase</v>
      </c>
      <c r="H528" s="38">
        <f t="shared" si="49"/>
        <v>2.3511111111111109</v>
      </c>
      <c r="I528" s="38">
        <f t="shared" si="52"/>
        <v>2.3511111111111109</v>
      </c>
      <c r="J528" s="38">
        <f t="shared" si="53"/>
        <v>0</v>
      </c>
      <c r="K528" s="1">
        <f t="shared" si="50"/>
        <v>34213</v>
      </c>
      <c r="L528" s="51" t="b">
        <f t="shared" si="48"/>
        <v>1</v>
      </c>
    </row>
    <row r="529" spans="1:12" x14ac:dyDescent="0.25">
      <c r="A529">
        <f>[1]ONI!A527</f>
        <v>1993</v>
      </c>
      <c r="B529" s="11" t="str">
        <f>[1]ONI!B527</f>
        <v>Oct</v>
      </c>
      <c r="C529" s="1">
        <f>[1]ONI!C527</f>
        <v>34243</v>
      </c>
      <c r="D529" s="37">
        <f>[1]ONI!D527</f>
        <v>0.02</v>
      </c>
      <c r="E529" s="2">
        <f t="shared" si="51"/>
        <v>0.10666666666666667</v>
      </c>
      <c r="F529" s="11" t="str">
        <f>[1]ONI!F527</f>
        <v>SON</v>
      </c>
      <c r="G529" t="str">
        <f>[1]ONI!G527</f>
        <v>Neutral Phase</v>
      </c>
      <c r="H529" s="38">
        <f t="shared" si="49"/>
        <v>1.1377777777777778</v>
      </c>
      <c r="I529" s="38">
        <f t="shared" si="52"/>
        <v>1.1377777777777778</v>
      </c>
      <c r="J529" s="38">
        <f t="shared" si="53"/>
        <v>0</v>
      </c>
      <c r="K529" s="1">
        <f t="shared" si="50"/>
        <v>34243</v>
      </c>
      <c r="L529" s="51" t="b">
        <f t="shared" si="48"/>
        <v>1</v>
      </c>
    </row>
    <row r="530" spans="1:12" x14ac:dyDescent="0.25">
      <c r="A530">
        <f>[1]ONI!A528</f>
        <v>1993</v>
      </c>
      <c r="B530" s="11" t="str">
        <f>[1]ONI!B528</f>
        <v>Nov</v>
      </c>
      <c r="C530" s="1">
        <f>[1]ONI!C528</f>
        <v>34274</v>
      </c>
      <c r="D530" s="37">
        <f>[1]ONI!D528</f>
        <v>0.01</v>
      </c>
      <c r="E530" s="2">
        <f t="shared" si="51"/>
        <v>4.3333333333333335E-2</v>
      </c>
      <c r="F530" s="11" t="str">
        <f>[1]ONI!F528</f>
        <v>OND</v>
      </c>
      <c r="G530" t="str">
        <f>[1]ONI!G528</f>
        <v>Neutral Phase</v>
      </c>
      <c r="H530" s="38">
        <f t="shared" si="49"/>
        <v>0.18777777777777779</v>
      </c>
      <c r="I530" s="38">
        <f t="shared" si="52"/>
        <v>0.18777777777777779</v>
      </c>
      <c r="J530" s="38">
        <f t="shared" si="53"/>
        <v>0</v>
      </c>
      <c r="K530" s="1">
        <f t="shared" si="50"/>
        <v>34274</v>
      </c>
      <c r="L530" s="51" t="b">
        <f t="shared" si="48"/>
        <v>1</v>
      </c>
    </row>
    <row r="531" spans="1:12" x14ac:dyDescent="0.25">
      <c r="A531">
        <f>[1]ONI!A529</f>
        <v>1993</v>
      </c>
      <c r="B531" s="11" t="str">
        <f>[1]ONI!B529</f>
        <v>Dec</v>
      </c>
      <c r="C531" s="1">
        <f>[1]ONI!C529</f>
        <v>34304</v>
      </c>
      <c r="D531" s="37">
        <f>[1]ONI!D529</f>
        <v>0.1</v>
      </c>
      <c r="E531" s="2">
        <f t="shared" si="51"/>
        <v>5.6666666666666664E-2</v>
      </c>
      <c r="F531" s="11" t="str">
        <f>[1]ONI!F529</f>
        <v>NDJ</v>
      </c>
      <c r="G531" t="str">
        <f>[1]ONI!G529</f>
        <v>Neutral Phase</v>
      </c>
      <c r="H531" s="38">
        <f t="shared" si="49"/>
        <v>0.32111111111111107</v>
      </c>
      <c r="I531" s="38">
        <f t="shared" si="52"/>
        <v>0.32111111111111107</v>
      </c>
      <c r="J531" s="38">
        <f t="shared" si="53"/>
        <v>0</v>
      </c>
      <c r="K531" s="1">
        <f t="shared" si="50"/>
        <v>34304</v>
      </c>
      <c r="L531" s="51" t="b">
        <f t="shared" si="48"/>
        <v>1</v>
      </c>
    </row>
    <row r="532" spans="1:12" x14ac:dyDescent="0.25">
      <c r="A532">
        <f>[1]ONI!A530</f>
        <v>1994</v>
      </c>
      <c r="B532" s="11" t="str">
        <f>[1]ONI!B530</f>
        <v>Jan</v>
      </c>
      <c r="C532" s="1">
        <f>[1]ONI!C530</f>
        <v>34335</v>
      </c>
      <c r="D532" s="37">
        <f>[1]ONI!D530</f>
        <v>0.06</v>
      </c>
      <c r="E532" s="2">
        <f t="shared" si="51"/>
        <v>6.3333333333333339E-2</v>
      </c>
      <c r="F532" s="11" t="str">
        <f>[1]ONI!F530</f>
        <v>DJF</v>
      </c>
      <c r="G532" t="str">
        <f>[1]ONI!G530</f>
        <v>Neutral Phase</v>
      </c>
      <c r="H532" s="38">
        <f t="shared" si="49"/>
        <v>0.4011111111111112</v>
      </c>
      <c r="I532" s="38">
        <f t="shared" si="52"/>
        <v>0.4011111111111112</v>
      </c>
      <c r="J532" s="38">
        <f t="shared" si="53"/>
        <v>0</v>
      </c>
      <c r="K532" s="1">
        <f t="shared" si="50"/>
        <v>34335</v>
      </c>
      <c r="L532" s="51" t="b">
        <f t="shared" si="48"/>
        <v>1</v>
      </c>
    </row>
    <row r="533" spans="1:12" x14ac:dyDescent="0.25">
      <c r="A533">
        <f>[1]ONI!A531</f>
        <v>1994</v>
      </c>
      <c r="B533" s="11" t="str">
        <f>[1]ONI!B531</f>
        <v>Feb</v>
      </c>
      <c r="C533" s="1">
        <f>[1]ONI!C531</f>
        <v>34366</v>
      </c>
      <c r="D533" s="37">
        <f>[1]ONI!D531</f>
        <v>0.03</v>
      </c>
      <c r="E533" s="2">
        <f t="shared" si="51"/>
        <v>6.6666666666666666E-2</v>
      </c>
      <c r="F533" s="11" t="str">
        <f>[1]ONI!F531</f>
        <v>JFM</v>
      </c>
      <c r="G533" t="str">
        <f>[1]ONI!G531</f>
        <v>Neutral Phase</v>
      </c>
      <c r="H533" s="38">
        <f t="shared" si="49"/>
        <v>0.44444444444444442</v>
      </c>
      <c r="I533" s="38">
        <f t="shared" si="52"/>
        <v>0.44444444444444442</v>
      </c>
      <c r="J533" s="38">
        <f t="shared" si="53"/>
        <v>0</v>
      </c>
      <c r="K533" s="1">
        <f t="shared" si="50"/>
        <v>34366</v>
      </c>
      <c r="L533" s="51" t="b">
        <f t="shared" si="48"/>
        <v>1</v>
      </c>
    </row>
    <row r="534" spans="1:12" x14ac:dyDescent="0.25">
      <c r="A534">
        <f>[1]ONI!A532</f>
        <v>1994</v>
      </c>
      <c r="B534" s="11" t="str">
        <f>[1]ONI!B532</f>
        <v>Mar</v>
      </c>
      <c r="C534" s="1">
        <f>[1]ONI!C532</f>
        <v>34394</v>
      </c>
      <c r="D534" s="37">
        <f>[1]ONI!D532</f>
        <v>0.11</v>
      </c>
      <c r="E534" s="2">
        <f t="shared" si="51"/>
        <v>0.17333333333333334</v>
      </c>
      <c r="F534" s="11" t="str">
        <f>[1]ONI!F532</f>
        <v>FMA</v>
      </c>
      <c r="G534" t="str">
        <f>[1]ONI!G532</f>
        <v>Neutral Phase</v>
      </c>
      <c r="H534" s="38">
        <f t="shared" si="49"/>
        <v>3.0044444444444447</v>
      </c>
      <c r="I534" s="38">
        <f t="shared" si="52"/>
        <v>3.0044444444444447</v>
      </c>
      <c r="J534" s="38">
        <f t="shared" si="53"/>
        <v>0</v>
      </c>
      <c r="K534" s="1">
        <f t="shared" si="50"/>
        <v>34394</v>
      </c>
      <c r="L534" s="51" t="b">
        <f t="shared" si="48"/>
        <v>1</v>
      </c>
    </row>
    <row r="535" spans="1:12" x14ac:dyDescent="0.25">
      <c r="A535">
        <f>[1]ONI!A533</f>
        <v>1994</v>
      </c>
      <c r="B535" s="11" t="str">
        <f>[1]ONI!B533</f>
        <v>Apr</v>
      </c>
      <c r="C535" s="1">
        <f>[1]ONI!C533</f>
        <v>34425</v>
      </c>
      <c r="D535" s="37">
        <f>[1]ONI!D533</f>
        <v>0.38</v>
      </c>
      <c r="E535" s="2">
        <f t="shared" si="51"/>
        <v>0.30666666666666664</v>
      </c>
      <c r="F535" s="11" t="str">
        <f>[1]ONI!F533</f>
        <v>MAM</v>
      </c>
      <c r="G535" t="str">
        <f>[1]ONI!G533</f>
        <v>Neutral Phase</v>
      </c>
      <c r="H535" s="38">
        <f t="shared" si="49"/>
        <v>9.4044444444444437</v>
      </c>
      <c r="I535" s="38">
        <f t="shared" si="52"/>
        <v>9.4044444444444437</v>
      </c>
      <c r="J535" s="38">
        <f t="shared" si="53"/>
        <v>0</v>
      </c>
      <c r="K535" s="1">
        <f t="shared" si="50"/>
        <v>34425</v>
      </c>
      <c r="L535" s="51" t="b">
        <f t="shared" si="48"/>
        <v>1</v>
      </c>
    </row>
    <row r="536" spans="1:12" x14ac:dyDescent="0.25">
      <c r="A536">
        <f>[1]ONI!A534</f>
        <v>1994</v>
      </c>
      <c r="B536" s="11" t="str">
        <f>[1]ONI!B534</f>
        <v>May</v>
      </c>
      <c r="C536" s="1">
        <f>[1]ONI!C534</f>
        <v>34455</v>
      </c>
      <c r="D536" s="37">
        <f>[1]ONI!D534</f>
        <v>0.43</v>
      </c>
      <c r="E536" s="2">
        <f t="shared" si="51"/>
        <v>0.41666666666666669</v>
      </c>
      <c r="F536" s="11" t="str">
        <f>[1]ONI!F534</f>
        <v>AMJ</v>
      </c>
      <c r="G536" t="str">
        <f>[1]ONI!G534</f>
        <v>Neutral Phase</v>
      </c>
      <c r="H536" s="38">
        <f t="shared" si="49"/>
        <v>17.361111111111114</v>
      </c>
      <c r="I536" s="38">
        <f t="shared" si="52"/>
        <v>17.361111111111114</v>
      </c>
      <c r="J536" s="38">
        <f t="shared" si="53"/>
        <v>0</v>
      </c>
      <c r="K536" s="1">
        <f t="shared" si="50"/>
        <v>34455</v>
      </c>
      <c r="L536" s="51" t="b">
        <f t="shared" si="48"/>
        <v>1</v>
      </c>
    </row>
    <row r="537" spans="1:12" x14ac:dyDescent="0.25">
      <c r="A537">
        <f>[1]ONI!A535</f>
        <v>1994</v>
      </c>
      <c r="B537" s="11" t="str">
        <f>[1]ONI!B535</f>
        <v>Jun</v>
      </c>
      <c r="C537" s="1">
        <f>[1]ONI!C535</f>
        <v>34486</v>
      </c>
      <c r="D537" s="37">
        <f>[1]ONI!D535</f>
        <v>0.44</v>
      </c>
      <c r="E537" s="2">
        <f t="shared" si="51"/>
        <v>0.40666666666666668</v>
      </c>
      <c r="F537" s="11" t="str">
        <f>[1]ONI!F535</f>
        <v>MJJ</v>
      </c>
      <c r="G537" t="str">
        <f>[1]ONI!G535</f>
        <v>Neutral Phase</v>
      </c>
      <c r="H537" s="38">
        <f t="shared" si="49"/>
        <v>16.537777777777777</v>
      </c>
      <c r="I537" s="38">
        <f t="shared" si="52"/>
        <v>16.537777777777777</v>
      </c>
      <c r="J537" s="38">
        <f t="shared" si="53"/>
        <v>0</v>
      </c>
      <c r="K537" s="1">
        <f t="shared" si="50"/>
        <v>34486</v>
      </c>
      <c r="L537" s="51" t="b">
        <f t="shared" si="48"/>
        <v>1</v>
      </c>
    </row>
    <row r="538" spans="1:12" x14ac:dyDescent="0.25">
      <c r="A538">
        <f>[1]ONI!A536</f>
        <v>1994</v>
      </c>
      <c r="B538" s="11" t="str">
        <f>[1]ONI!B536</f>
        <v>Jul</v>
      </c>
      <c r="C538" s="1">
        <f>[1]ONI!C536</f>
        <v>34516</v>
      </c>
      <c r="D538" s="37">
        <f>[1]ONI!D536</f>
        <v>0.35</v>
      </c>
      <c r="E538" s="2">
        <f t="shared" si="51"/>
        <v>0.44333333333333336</v>
      </c>
      <c r="F538" s="11" t="str">
        <f>[1]ONI!F536</f>
        <v>JJA</v>
      </c>
      <c r="G538" t="str">
        <f>[1]ONI!G536</f>
        <v>Neutral Phase</v>
      </c>
      <c r="H538" s="38">
        <f t="shared" si="49"/>
        <v>19.654444444444447</v>
      </c>
      <c r="I538" s="38">
        <f t="shared" si="52"/>
        <v>19.654444444444447</v>
      </c>
      <c r="J538" s="38">
        <f t="shared" si="53"/>
        <v>0</v>
      </c>
      <c r="K538" s="1">
        <f t="shared" si="50"/>
        <v>34516</v>
      </c>
      <c r="L538" s="51" t="b">
        <f t="shared" si="48"/>
        <v>1</v>
      </c>
    </row>
    <row r="539" spans="1:12" x14ac:dyDescent="0.25">
      <c r="A539">
        <f>[1]ONI!A537</f>
        <v>1994</v>
      </c>
      <c r="B539" s="11" t="str">
        <f>[1]ONI!B537</f>
        <v>Aug</v>
      </c>
      <c r="C539" s="1">
        <f>[1]ONI!C537</f>
        <v>34547</v>
      </c>
      <c r="D539" s="37">
        <f>[1]ONI!D537</f>
        <v>0.54</v>
      </c>
      <c r="E539" s="2">
        <f t="shared" si="51"/>
        <v>0.43333333333333335</v>
      </c>
      <c r="F539" s="11" t="str">
        <f>[1]ONI!F537</f>
        <v>JAS</v>
      </c>
      <c r="G539" t="str">
        <f>[1]ONI!G537</f>
        <v>Neutral Phase</v>
      </c>
      <c r="H539" s="38">
        <f t="shared" si="49"/>
        <v>18.777777777777782</v>
      </c>
      <c r="I539" s="38">
        <f t="shared" si="52"/>
        <v>18.777777777777782</v>
      </c>
      <c r="J539" s="38">
        <f t="shared" si="53"/>
        <v>0</v>
      </c>
      <c r="K539" s="1">
        <f t="shared" si="50"/>
        <v>34547</v>
      </c>
      <c r="L539" s="51" t="b">
        <f t="shared" si="48"/>
        <v>1</v>
      </c>
    </row>
    <row r="540" spans="1:12" x14ac:dyDescent="0.25">
      <c r="A540">
        <f>[1]ONI!A538</f>
        <v>1994</v>
      </c>
      <c r="B540" s="11" t="str">
        <f>[1]ONI!B538</f>
        <v>Sep</v>
      </c>
      <c r="C540" s="1">
        <f>[1]ONI!C538</f>
        <v>34578</v>
      </c>
      <c r="D540" s="37">
        <f>[1]ONI!D538</f>
        <v>0.41</v>
      </c>
      <c r="E540" s="2">
        <f t="shared" si="51"/>
        <v>0.55333333333333334</v>
      </c>
      <c r="F540" s="11" t="str">
        <f>[1]ONI!F538</f>
        <v>ASO</v>
      </c>
      <c r="G540" t="str">
        <f>[1]ONI!G538</f>
        <v>Warm Phase/El Nino</v>
      </c>
      <c r="H540" s="38">
        <f t="shared" si="49"/>
        <v>30.617777777777775</v>
      </c>
      <c r="I540" s="38">
        <f t="shared" si="52"/>
        <v>30.617777777777775</v>
      </c>
      <c r="J540" s="38">
        <f t="shared" si="53"/>
        <v>0</v>
      </c>
      <c r="K540" s="1">
        <f t="shared" si="50"/>
        <v>34578</v>
      </c>
      <c r="L540" s="51" t="b">
        <f t="shared" si="48"/>
        <v>1</v>
      </c>
    </row>
    <row r="541" spans="1:12" x14ac:dyDescent="0.25">
      <c r="A541">
        <f>[1]ONI!A539</f>
        <v>1994</v>
      </c>
      <c r="B541" s="11" t="str">
        <f>[1]ONI!B539</f>
        <v>Oct</v>
      </c>
      <c r="C541" s="1">
        <f>[1]ONI!C539</f>
        <v>34608</v>
      </c>
      <c r="D541" s="37">
        <f>[1]ONI!D539</f>
        <v>0.71</v>
      </c>
      <c r="E541" s="2">
        <f t="shared" si="51"/>
        <v>0.74333333333333329</v>
      </c>
      <c r="F541" s="11" t="str">
        <f>[1]ONI!F539</f>
        <v>SON</v>
      </c>
      <c r="G541" t="str">
        <f>[1]ONI!G539</f>
        <v>Warm Phase/El Nino</v>
      </c>
      <c r="H541" s="38">
        <f t="shared" si="49"/>
        <v>55.254444444444438</v>
      </c>
      <c r="I541" s="38">
        <f t="shared" si="52"/>
        <v>55.254444444444438</v>
      </c>
      <c r="J541" s="38">
        <f t="shared" si="53"/>
        <v>0</v>
      </c>
      <c r="K541" s="1">
        <f t="shared" si="50"/>
        <v>34608</v>
      </c>
      <c r="L541" s="51" t="b">
        <f t="shared" si="48"/>
        <v>1</v>
      </c>
    </row>
    <row r="542" spans="1:12" x14ac:dyDescent="0.25">
      <c r="A542">
        <f>[1]ONI!A540</f>
        <v>1994</v>
      </c>
      <c r="B542" s="11" t="str">
        <f>[1]ONI!B540</f>
        <v>Nov</v>
      </c>
      <c r="C542" s="1">
        <f>[1]ONI!C540</f>
        <v>34639</v>
      </c>
      <c r="D542" s="37">
        <f>[1]ONI!D540</f>
        <v>1.1100000000000001</v>
      </c>
      <c r="E542" s="2">
        <f t="shared" si="51"/>
        <v>1.0033333333333332</v>
      </c>
      <c r="F542" s="11" t="str">
        <f>[1]ONI!F540</f>
        <v>OND</v>
      </c>
      <c r="G542" t="str">
        <f>[1]ONI!G540</f>
        <v>Warm Phase/El Nino</v>
      </c>
      <c r="H542" s="38">
        <f t="shared" si="49"/>
        <v>100.66777777777774</v>
      </c>
      <c r="I542" s="38">
        <f t="shared" si="52"/>
        <v>100.66777777777774</v>
      </c>
      <c r="J542" s="38">
        <f t="shared" si="53"/>
        <v>0</v>
      </c>
      <c r="K542" s="1">
        <f t="shared" si="50"/>
        <v>34639</v>
      </c>
      <c r="L542" s="51" t="b">
        <f t="shared" si="48"/>
        <v>1</v>
      </c>
    </row>
    <row r="543" spans="1:12" x14ac:dyDescent="0.25">
      <c r="A543">
        <f>[1]ONI!A541</f>
        <v>1994</v>
      </c>
      <c r="B543" s="11" t="str">
        <f>[1]ONI!B541</f>
        <v>Dec</v>
      </c>
      <c r="C543" s="1">
        <f>[1]ONI!C541</f>
        <v>34669</v>
      </c>
      <c r="D543" s="37">
        <f>[1]ONI!D541</f>
        <v>1.19</v>
      </c>
      <c r="E543" s="2">
        <f t="shared" si="51"/>
        <v>1.0933333333333333</v>
      </c>
      <c r="F543" s="11" t="str">
        <f>[1]ONI!F541</f>
        <v>NDJ</v>
      </c>
      <c r="G543" t="str">
        <f>[1]ONI!G541</f>
        <v>Warm Phase/El Nino</v>
      </c>
      <c r="H543" s="38">
        <f t="shared" si="49"/>
        <v>119.53777777777778</v>
      </c>
      <c r="I543" s="38">
        <f t="shared" si="52"/>
        <v>119.53777777777778</v>
      </c>
      <c r="J543" s="38">
        <f t="shared" si="53"/>
        <v>0</v>
      </c>
      <c r="K543" s="1">
        <f t="shared" si="50"/>
        <v>34669</v>
      </c>
      <c r="L543" s="51" t="b">
        <f t="shared" si="48"/>
        <v>1</v>
      </c>
    </row>
    <row r="544" spans="1:12" x14ac:dyDescent="0.25">
      <c r="A544">
        <f>[1]ONI!A542</f>
        <v>1995</v>
      </c>
      <c r="B544" s="11" t="str">
        <f>[1]ONI!B542</f>
        <v>Jan</v>
      </c>
      <c r="C544" s="1">
        <f>[1]ONI!C542</f>
        <v>34700</v>
      </c>
      <c r="D544" s="37">
        <f>[1]ONI!D542</f>
        <v>0.98</v>
      </c>
      <c r="E544" s="2">
        <f t="shared" si="51"/>
        <v>0.96</v>
      </c>
      <c r="F544" s="11" t="str">
        <f>[1]ONI!F542</f>
        <v>DJF</v>
      </c>
      <c r="G544" t="str">
        <f>[1]ONI!G542</f>
        <v>Warm Phase/El Nino</v>
      </c>
      <c r="H544" s="38">
        <f t="shared" si="49"/>
        <v>92.16</v>
      </c>
      <c r="I544" s="38">
        <f t="shared" si="52"/>
        <v>92.16</v>
      </c>
      <c r="J544" s="38">
        <f t="shared" si="53"/>
        <v>0</v>
      </c>
      <c r="K544" s="1">
        <f t="shared" si="50"/>
        <v>34700</v>
      </c>
      <c r="L544" s="51" t="b">
        <f t="shared" si="48"/>
        <v>1</v>
      </c>
    </row>
    <row r="545" spans="1:12" x14ac:dyDescent="0.25">
      <c r="A545">
        <f>[1]ONI!A543</f>
        <v>1995</v>
      </c>
      <c r="B545" s="11" t="str">
        <f>[1]ONI!B543</f>
        <v>Feb</v>
      </c>
      <c r="C545" s="1">
        <f>[1]ONI!C543</f>
        <v>34731</v>
      </c>
      <c r="D545" s="37">
        <f>[1]ONI!D543</f>
        <v>0.71</v>
      </c>
      <c r="E545" s="2">
        <f t="shared" si="51"/>
        <v>0.72333333333333327</v>
      </c>
      <c r="F545" s="11" t="str">
        <f>[1]ONI!F543</f>
        <v>JFM</v>
      </c>
      <c r="G545" t="str">
        <f>[1]ONI!G543</f>
        <v>Warm Phase/El Nino</v>
      </c>
      <c r="H545" s="38">
        <f t="shared" si="49"/>
        <v>52.321111111111101</v>
      </c>
      <c r="I545" s="38">
        <f t="shared" si="52"/>
        <v>52.321111111111101</v>
      </c>
      <c r="J545" s="38">
        <f t="shared" si="53"/>
        <v>0</v>
      </c>
      <c r="K545" s="1">
        <f t="shared" si="50"/>
        <v>34731</v>
      </c>
      <c r="L545" s="51" t="b">
        <f t="shared" si="48"/>
        <v>1</v>
      </c>
    </row>
    <row r="546" spans="1:12" x14ac:dyDescent="0.25">
      <c r="A546">
        <f>[1]ONI!A544</f>
        <v>1995</v>
      </c>
      <c r="B546" s="11" t="str">
        <f>[1]ONI!B544</f>
        <v>Mar</v>
      </c>
      <c r="C546" s="1">
        <f>[1]ONI!C544</f>
        <v>34759</v>
      </c>
      <c r="D546" s="37">
        <f>[1]ONI!D544</f>
        <v>0.48</v>
      </c>
      <c r="E546" s="2">
        <f t="shared" si="51"/>
        <v>0.53333333333333333</v>
      </c>
      <c r="F546" s="11" t="str">
        <f>[1]ONI!F544</f>
        <v>FMA</v>
      </c>
      <c r="G546" t="str">
        <f>[1]ONI!G544</f>
        <v>Warm Phase/El Nino</v>
      </c>
      <c r="H546" s="38">
        <f t="shared" si="49"/>
        <v>28.444444444444443</v>
      </c>
      <c r="I546" s="38">
        <f t="shared" si="52"/>
        <v>28.444444444444443</v>
      </c>
      <c r="J546" s="38">
        <f t="shared" si="53"/>
        <v>0</v>
      </c>
      <c r="K546" s="1">
        <f t="shared" si="50"/>
        <v>34759</v>
      </c>
      <c r="L546" s="51" t="b">
        <f t="shared" si="48"/>
        <v>1</v>
      </c>
    </row>
    <row r="547" spans="1:12" x14ac:dyDescent="0.25">
      <c r="A547">
        <f>[1]ONI!A545</f>
        <v>1995</v>
      </c>
      <c r="B547" s="11" t="str">
        <f>[1]ONI!B545</f>
        <v>Apr</v>
      </c>
      <c r="C547" s="1">
        <f>[1]ONI!C545</f>
        <v>34790</v>
      </c>
      <c r="D547" s="37">
        <f>[1]ONI!D545</f>
        <v>0.41</v>
      </c>
      <c r="E547" s="2">
        <f t="shared" si="51"/>
        <v>0.30333333333333329</v>
      </c>
      <c r="F547" s="11" t="str">
        <f>[1]ONI!F545</f>
        <v>MAM</v>
      </c>
      <c r="G547" t="str">
        <f>[1]ONI!G545</f>
        <v>Neutral Phase</v>
      </c>
      <c r="H547" s="38">
        <f t="shared" si="49"/>
        <v>9.201111111111107</v>
      </c>
      <c r="I547" s="38">
        <f t="shared" si="52"/>
        <v>9.201111111111107</v>
      </c>
      <c r="J547" s="38">
        <f t="shared" si="53"/>
        <v>0</v>
      </c>
      <c r="K547" s="1">
        <f t="shared" si="50"/>
        <v>34790</v>
      </c>
      <c r="L547" s="51" t="b">
        <f t="shared" si="48"/>
        <v>1</v>
      </c>
    </row>
    <row r="548" spans="1:12" x14ac:dyDescent="0.25">
      <c r="A548">
        <f>[1]ONI!A546</f>
        <v>1995</v>
      </c>
      <c r="B548" s="11" t="str">
        <f>[1]ONI!B546</f>
        <v>May</v>
      </c>
      <c r="C548" s="1">
        <f>[1]ONI!C546</f>
        <v>34820</v>
      </c>
      <c r="D548" s="37">
        <f>[1]ONI!D546</f>
        <v>0.02</v>
      </c>
      <c r="E548" s="2">
        <f t="shared" si="51"/>
        <v>0.13999999999999999</v>
      </c>
      <c r="F548" s="11" t="str">
        <f>[1]ONI!F546</f>
        <v>AMJ</v>
      </c>
      <c r="G548" t="str">
        <f>[1]ONI!G546</f>
        <v>Neutral Phase</v>
      </c>
      <c r="H548" s="38">
        <f t="shared" si="49"/>
        <v>1.9599999999999997</v>
      </c>
      <c r="I548" s="38">
        <f t="shared" si="52"/>
        <v>1.9599999999999997</v>
      </c>
      <c r="J548" s="38">
        <f t="shared" si="53"/>
        <v>0</v>
      </c>
      <c r="K548" s="1">
        <f t="shared" si="50"/>
        <v>34820</v>
      </c>
      <c r="L548" s="51" t="b">
        <f t="shared" si="48"/>
        <v>1</v>
      </c>
    </row>
    <row r="549" spans="1:12" x14ac:dyDescent="0.25">
      <c r="A549">
        <f>[1]ONI!A547</f>
        <v>1995</v>
      </c>
      <c r="B549" s="11" t="str">
        <f>[1]ONI!B547</f>
        <v>Jun</v>
      </c>
      <c r="C549" s="1">
        <f>[1]ONI!C547</f>
        <v>34851</v>
      </c>
      <c r="D549" s="37">
        <f>[1]ONI!D547</f>
        <v>-0.01</v>
      </c>
      <c r="E549" s="2">
        <f t="shared" si="51"/>
        <v>-3.3333333333333333E-2</v>
      </c>
      <c r="F549" s="11" t="str">
        <f>[1]ONI!F547</f>
        <v>MJJ</v>
      </c>
      <c r="G549" t="str">
        <f>[1]ONI!G547</f>
        <v>Neutral Phase</v>
      </c>
      <c r="H549" s="38">
        <f t="shared" si="49"/>
        <v>0.1111111111111111</v>
      </c>
      <c r="I549" s="38">
        <f t="shared" si="52"/>
        <v>0</v>
      </c>
      <c r="J549" s="38">
        <f t="shared" si="53"/>
        <v>0.1111111111111111</v>
      </c>
      <c r="K549" s="1">
        <f t="shared" si="50"/>
        <v>34851</v>
      </c>
      <c r="L549" s="51" t="b">
        <f t="shared" si="48"/>
        <v>1</v>
      </c>
    </row>
    <row r="550" spans="1:12" x14ac:dyDescent="0.25">
      <c r="A550">
        <f>[1]ONI!A548</f>
        <v>1995</v>
      </c>
      <c r="B550" s="11" t="str">
        <f>[1]ONI!B548</f>
        <v>Jul</v>
      </c>
      <c r="C550" s="1">
        <f>[1]ONI!C548</f>
        <v>34881</v>
      </c>
      <c r="D550" s="37">
        <f>[1]ONI!D548</f>
        <v>-0.11</v>
      </c>
      <c r="E550" s="2">
        <f t="shared" si="51"/>
        <v>-0.24333333333333332</v>
      </c>
      <c r="F550" s="11" t="str">
        <f>[1]ONI!F548</f>
        <v>JJA</v>
      </c>
      <c r="G550" t="str">
        <f>[1]ONI!G548</f>
        <v>Neutral Phase</v>
      </c>
      <c r="H550" s="38">
        <f t="shared" si="49"/>
        <v>5.9211111111111103</v>
      </c>
      <c r="I550" s="38">
        <f t="shared" si="52"/>
        <v>0</v>
      </c>
      <c r="J550" s="38">
        <f t="shared" si="53"/>
        <v>5.9211111111111103</v>
      </c>
      <c r="K550" s="1">
        <f t="shared" si="50"/>
        <v>34881</v>
      </c>
      <c r="L550" s="51" t="b">
        <f t="shared" si="48"/>
        <v>1</v>
      </c>
    </row>
    <row r="551" spans="1:12" x14ac:dyDescent="0.25">
      <c r="A551">
        <f>[1]ONI!A549</f>
        <v>1995</v>
      </c>
      <c r="B551" s="11" t="str">
        <f>[1]ONI!B549</f>
        <v>Aug</v>
      </c>
      <c r="C551" s="1">
        <f>[1]ONI!C549</f>
        <v>34912</v>
      </c>
      <c r="D551" s="37">
        <f>[1]ONI!D549</f>
        <v>-0.61</v>
      </c>
      <c r="E551" s="2">
        <f t="shared" si="51"/>
        <v>-0.54</v>
      </c>
      <c r="F551" s="11" t="str">
        <f>[1]ONI!F549</f>
        <v>JAS</v>
      </c>
      <c r="G551" t="str">
        <f>[1]ONI!G549</f>
        <v>Cool Phase/La Nina</v>
      </c>
      <c r="H551" s="38">
        <f t="shared" si="49"/>
        <v>29.160000000000004</v>
      </c>
      <c r="I551" s="38">
        <f t="shared" si="52"/>
        <v>0</v>
      </c>
      <c r="J551" s="38">
        <f t="shared" si="53"/>
        <v>29.160000000000004</v>
      </c>
      <c r="K551" s="1">
        <f t="shared" si="50"/>
        <v>34912</v>
      </c>
      <c r="L551" s="51" t="b">
        <f t="shared" si="48"/>
        <v>1</v>
      </c>
    </row>
    <row r="552" spans="1:12" x14ac:dyDescent="0.25">
      <c r="A552">
        <f>[1]ONI!A550</f>
        <v>1995</v>
      </c>
      <c r="B552" s="11" t="str">
        <f>[1]ONI!B550</f>
        <v>Sep</v>
      </c>
      <c r="C552" s="1">
        <f>[1]ONI!C550</f>
        <v>34943</v>
      </c>
      <c r="D552" s="37">
        <f>[1]ONI!D550</f>
        <v>-0.9</v>
      </c>
      <c r="E552" s="2">
        <f t="shared" si="51"/>
        <v>-0.81</v>
      </c>
      <c r="F552" s="11" t="str">
        <f>[1]ONI!F550</f>
        <v>ASO</v>
      </c>
      <c r="G552" t="str">
        <f>[1]ONI!G550</f>
        <v>Cool Phase/La Nina</v>
      </c>
      <c r="H552" s="38">
        <f t="shared" si="49"/>
        <v>65.610000000000028</v>
      </c>
      <c r="I552" s="38">
        <f t="shared" si="52"/>
        <v>0</v>
      </c>
      <c r="J552" s="38">
        <f t="shared" si="53"/>
        <v>65.610000000000028</v>
      </c>
      <c r="K552" s="1">
        <f t="shared" si="50"/>
        <v>34943</v>
      </c>
      <c r="L552" s="51" t="b">
        <f t="shared" si="48"/>
        <v>1</v>
      </c>
    </row>
    <row r="553" spans="1:12" x14ac:dyDescent="0.25">
      <c r="A553">
        <f>[1]ONI!A551</f>
        <v>1995</v>
      </c>
      <c r="B553" s="11" t="str">
        <f>[1]ONI!B551</f>
        <v>Oct</v>
      </c>
      <c r="C553" s="1">
        <f>[1]ONI!C551</f>
        <v>34973</v>
      </c>
      <c r="D553" s="37">
        <f>[1]ONI!D551</f>
        <v>-0.92</v>
      </c>
      <c r="E553" s="2">
        <f t="shared" si="51"/>
        <v>-0.97333333333333327</v>
      </c>
      <c r="F553" s="11" t="str">
        <f>[1]ONI!F551</f>
        <v>SON</v>
      </c>
      <c r="G553" t="str">
        <f>[1]ONI!G551</f>
        <v>Cool Phase/La Nina</v>
      </c>
      <c r="H553" s="38">
        <f t="shared" si="49"/>
        <v>94.737777777777765</v>
      </c>
      <c r="I553" s="38">
        <f t="shared" si="52"/>
        <v>0</v>
      </c>
      <c r="J553" s="38">
        <f t="shared" si="53"/>
        <v>94.737777777777765</v>
      </c>
      <c r="K553" s="1">
        <f t="shared" si="50"/>
        <v>34973</v>
      </c>
      <c r="L553" s="51" t="b">
        <f t="shared" si="48"/>
        <v>1</v>
      </c>
    </row>
    <row r="554" spans="1:12" x14ac:dyDescent="0.25">
      <c r="A554">
        <f>[1]ONI!A552</f>
        <v>1995</v>
      </c>
      <c r="B554" s="11" t="str">
        <f>[1]ONI!B552</f>
        <v>Nov</v>
      </c>
      <c r="C554" s="1">
        <f>[1]ONI!C552</f>
        <v>35004</v>
      </c>
      <c r="D554" s="37">
        <f>[1]ONI!D552</f>
        <v>-1.1000000000000001</v>
      </c>
      <c r="E554" s="2">
        <f t="shared" si="51"/>
        <v>-1.0066666666666666</v>
      </c>
      <c r="F554" s="11" t="str">
        <f>[1]ONI!F552</f>
        <v>OND</v>
      </c>
      <c r="G554" t="str">
        <f>[1]ONI!G552</f>
        <v>Cool Phase/La Nina</v>
      </c>
      <c r="H554" s="38">
        <f t="shared" si="49"/>
        <v>101.33777777777777</v>
      </c>
      <c r="I554" s="38">
        <f t="shared" si="52"/>
        <v>0</v>
      </c>
      <c r="J554" s="38">
        <f t="shared" si="53"/>
        <v>101.33777777777777</v>
      </c>
      <c r="K554" s="1">
        <f t="shared" si="50"/>
        <v>35004</v>
      </c>
      <c r="L554" s="51" t="b">
        <f t="shared" si="48"/>
        <v>1</v>
      </c>
    </row>
    <row r="555" spans="1:12" x14ac:dyDescent="0.25">
      <c r="A555">
        <f>[1]ONI!A553</f>
        <v>1995</v>
      </c>
      <c r="B555" s="11" t="str">
        <f>[1]ONI!B553</f>
        <v>Dec</v>
      </c>
      <c r="C555" s="1">
        <f>[1]ONI!C553</f>
        <v>35034</v>
      </c>
      <c r="D555" s="37">
        <f>[1]ONI!D553</f>
        <v>-1</v>
      </c>
      <c r="E555" s="2">
        <f t="shared" si="51"/>
        <v>-0.98666666666666669</v>
      </c>
      <c r="F555" s="11" t="str">
        <f>[1]ONI!F553</f>
        <v>NDJ</v>
      </c>
      <c r="G555" t="str">
        <f>[1]ONI!G553</f>
        <v>Cool Phase/La Nina</v>
      </c>
      <c r="H555" s="38">
        <f t="shared" si="49"/>
        <v>97.351111111111123</v>
      </c>
      <c r="I555" s="38">
        <f t="shared" si="52"/>
        <v>0</v>
      </c>
      <c r="J555" s="38">
        <f t="shared" si="53"/>
        <v>97.351111111111123</v>
      </c>
      <c r="K555" s="1">
        <f t="shared" si="50"/>
        <v>35034</v>
      </c>
      <c r="L555" s="51" t="b">
        <f t="shared" si="48"/>
        <v>1</v>
      </c>
    </row>
    <row r="556" spans="1:12" x14ac:dyDescent="0.25">
      <c r="A556">
        <f>[1]ONI!A554</f>
        <v>1996</v>
      </c>
      <c r="B556" s="11" t="str">
        <f>[1]ONI!B554</f>
        <v>Jan</v>
      </c>
      <c r="C556" s="1">
        <f>[1]ONI!C554</f>
        <v>35065</v>
      </c>
      <c r="D556" s="37">
        <f>[1]ONI!D554</f>
        <v>-0.86</v>
      </c>
      <c r="E556" s="2">
        <f t="shared" si="51"/>
        <v>-0.90333333333333332</v>
      </c>
      <c r="F556" s="11" t="str">
        <f>[1]ONI!F554</f>
        <v>DJF</v>
      </c>
      <c r="G556" t="str">
        <f>[1]ONI!G554</f>
        <v>Cool Phase/La Nina</v>
      </c>
      <c r="H556" s="38">
        <f t="shared" si="49"/>
        <v>81.601111111111109</v>
      </c>
      <c r="I556" s="38">
        <f t="shared" si="52"/>
        <v>0</v>
      </c>
      <c r="J556" s="38">
        <f t="shared" si="53"/>
        <v>81.601111111111109</v>
      </c>
      <c r="K556" s="1">
        <f t="shared" si="50"/>
        <v>35065</v>
      </c>
      <c r="L556" s="51" t="b">
        <f t="shared" si="48"/>
        <v>1</v>
      </c>
    </row>
    <row r="557" spans="1:12" x14ac:dyDescent="0.25">
      <c r="A557">
        <f>[1]ONI!A555</f>
        <v>1996</v>
      </c>
      <c r="B557" s="11" t="str">
        <f>[1]ONI!B555</f>
        <v>Feb</v>
      </c>
      <c r="C557" s="1">
        <f>[1]ONI!C555</f>
        <v>35096</v>
      </c>
      <c r="D557" s="37">
        <f>[1]ONI!D555</f>
        <v>-0.85</v>
      </c>
      <c r="E557" s="2">
        <f t="shared" si="51"/>
        <v>-0.75666666666666671</v>
      </c>
      <c r="F557" s="11" t="str">
        <f>[1]ONI!F555</f>
        <v>JFM</v>
      </c>
      <c r="G557" t="str">
        <f>[1]ONI!G555</f>
        <v>Cool Phase/La Nina</v>
      </c>
      <c r="H557" s="38">
        <f t="shared" si="49"/>
        <v>57.254444444444452</v>
      </c>
      <c r="I557" s="38">
        <f t="shared" si="52"/>
        <v>0</v>
      </c>
      <c r="J557" s="38">
        <f t="shared" si="53"/>
        <v>57.254444444444452</v>
      </c>
      <c r="K557" s="1">
        <f t="shared" si="50"/>
        <v>35096</v>
      </c>
      <c r="L557" s="51" t="b">
        <f t="shared" si="48"/>
        <v>1</v>
      </c>
    </row>
    <row r="558" spans="1:12" x14ac:dyDescent="0.25">
      <c r="A558">
        <f>[1]ONI!A556</f>
        <v>1996</v>
      </c>
      <c r="B558" s="11" t="str">
        <f>[1]ONI!B556</f>
        <v>Mar</v>
      </c>
      <c r="C558" s="1">
        <f>[1]ONI!C556</f>
        <v>35125</v>
      </c>
      <c r="D558" s="37">
        <f>[1]ONI!D556</f>
        <v>-0.56000000000000005</v>
      </c>
      <c r="E558" s="2">
        <f t="shared" si="51"/>
        <v>-0.59</v>
      </c>
      <c r="F558" s="11" t="str">
        <f>[1]ONI!F556</f>
        <v>FMA</v>
      </c>
      <c r="G558" t="str">
        <f>[1]ONI!G556</f>
        <v>Cool Phase/La Nina</v>
      </c>
      <c r="H558" s="38">
        <f t="shared" si="49"/>
        <v>34.809999999999995</v>
      </c>
      <c r="I558" s="38">
        <f t="shared" si="52"/>
        <v>0</v>
      </c>
      <c r="J558" s="38">
        <f t="shared" si="53"/>
        <v>34.809999999999995</v>
      </c>
      <c r="K558" s="1">
        <f t="shared" si="50"/>
        <v>35125</v>
      </c>
      <c r="L558" s="51" t="b">
        <f t="shared" si="48"/>
        <v>1</v>
      </c>
    </row>
    <row r="559" spans="1:12" x14ac:dyDescent="0.25">
      <c r="A559">
        <f>[1]ONI!A557</f>
        <v>1996</v>
      </c>
      <c r="B559" s="11" t="str">
        <f>[1]ONI!B557</f>
        <v>Apr</v>
      </c>
      <c r="C559" s="1">
        <f>[1]ONI!C557</f>
        <v>35156</v>
      </c>
      <c r="D559" s="37">
        <f>[1]ONI!D557</f>
        <v>-0.36</v>
      </c>
      <c r="E559" s="2">
        <f t="shared" si="51"/>
        <v>-0.39333333333333337</v>
      </c>
      <c r="F559" s="11" t="str">
        <f>[1]ONI!F557</f>
        <v>MAM</v>
      </c>
      <c r="G559" t="str">
        <f>[1]ONI!G557</f>
        <v>Neutral Phase</v>
      </c>
      <c r="H559" s="38">
        <f t="shared" si="49"/>
        <v>15.471111111111114</v>
      </c>
      <c r="I559" s="38">
        <f t="shared" si="52"/>
        <v>0</v>
      </c>
      <c r="J559" s="38">
        <f t="shared" si="53"/>
        <v>15.471111111111114</v>
      </c>
      <c r="K559" s="1">
        <f t="shared" si="50"/>
        <v>35156</v>
      </c>
      <c r="L559" s="51" t="b">
        <f t="shared" si="48"/>
        <v>1</v>
      </c>
    </row>
    <row r="560" spans="1:12" x14ac:dyDescent="0.25">
      <c r="A560">
        <f>[1]ONI!A558</f>
        <v>1996</v>
      </c>
      <c r="B560" s="11" t="str">
        <f>[1]ONI!B558</f>
        <v>May</v>
      </c>
      <c r="C560" s="1">
        <f>[1]ONI!C558</f>
        <v>35186</v>
      </c>
      <c r="D560" s="37">
        <f>[1]ONI!D558</f>
        <v>-0.26</v>
      </c>
      <c r="E560" s="2">
        <f t="shared" si="51"/>
        <v>-0.30666666666666664</v>
      </c>
      <c r="F560" s="11" t="str">
        <f>[1]ONI!F558</f>
        <v>AMJ</v>
      </c>
      <c r="G560" t="str">
        <f>[1]ONI!G558</f>
        <v>Neutral Phase</v>
      </c>
      <c r="H560" s="38">
        <f t="shared" si="49"/>
        <v>9.4044444444444437</v>
      </c>
      <c r="I560" s="38">
        <f t="shared" si="52"/>
        <v>0</v>
      </c>
      <c r="J560" s="38">
        <f t="shared" si="53"/>
        <v>9.4044444444444437</v>
      </c>
      <c r="K560" s="1">
        <f t="shared" si="50"/>
        <v>35186</v>
      </c>
      <c r="L560" s="51" t="b">
        <f t="shared" si="48"/>
        <v>1</v>
      </c>
    </row>
    <row r="561" spans="1:12" x14ac:dyDescent="0.25">
      <c r="A561">
        <f>[1]ONI!A559</f>
        <v>1996</v>
      </c>
      <c r="B561" s="11" t="str">
        <f>[1]ONI!B559</f>
        <v>Jun</v>
      </c>
      <c r="C561" s="1">
        <f>[1]ONI!C559</f>
        <v>35217</v>
      </c>
      <c r="D561" s="37">
        <f>[1]ONI!D559</f>
        <v>-0.3</v>
      </c>
      <c r="E561" s="2">
        <f t="shared" si="51"/>
        <v>-0.29333333333333339</v>
      </c>
      <c r="F561" s="11" t="str">
        <f>[1]ONI!F559</f>
        <v>MJJ</v>
      </c>
      <c r="G561" t="str">
        <f>[1]ONI!G559</f>
        <v>Neutral Phase</v>
      </c>
      <c r="H561" s="38">
        <f t="shared" si="49"/>
        <v>8.6044444444444483</v>
      </c>
      <c r="I561" s="38">
        <f t="shared" si="52"/>
        <v>0</v>
      </c>
      <c r="J561" s="38">
        <f t="shared" si="53"/>
        <v>8.6044444444444483</v>
      </c>
      <c r="K561" s="1">
        <f t="shared" si="50"/>
        <v>35217</v>
      </c>
      <c r="L561" s="51" t="b">
        <f t="shared" si="48"/>
        <v>1</v>
      </c>
    </row>
    <row r="562" spans="1:12" x14ac:dyDescent="0.25">
      <c r="A562">
        <f>[1]ONI!A560</f>
        <v>1996</v>
      </c>
      <c r="B562" s="11" t="str">
        <f>[1]ONI!B560</f>
        <v>Jul</v>
      </c>
      <c r="C562" s="1">
        <f>[1]ONI!C560</f>
        <v>35247</v>
      </c>
      <c r="D562" s="37">
        <f>[1]ONI!D560</f>
        <v>-0.32</v>
      </c>
      <c r="E562" s="2">
        <f t="shared" si="51"/>
        <v>-0.27333333333333337</v>
      </c>
      <c r="F562" s="11" t="str">
        <f>[1]ONI!F560</f>
        <v>JJA</v>
      </c>
      <c r="G562" t="str">
        <f>[1]ONI!G560</f>
        <v>Neutral Phase</v>
      </c>
      <c r="H562" s="38">
        <f t="shared" si="49"/>
        <v>7.4711111111111137</v>
      </c>
      <c r="I562" s="38">
        <f t="shared" si="52"/>
        <v>0</v>
      </c>
      <c r="J562" s="38">
        <f t="shared" si="53"/>
        <v>7.4711111111111137</v>
      </c>
      <c r="K562" s="1">
        <f t="shared" si="50"/>
        <v>35247</v>
      </c>
      <c r="L562" s="51" t="b">
        <f t="shared" si="48"/>
        <v>1</v>
      </c>
    </row>
    <row r="563" spans="1:12" x14ac:dyDescent="0.25">
      <c r="A563">
        <f>[1]ONI!A561</f>
        <v>1996</v>
      </c>
      <c r="B563" s="11" t="str">
        <f>[1]ONI!B561</f>
        <v>Aug</v>
      </c>
      <c r="C563" s="1">
        <f>[1]ONI!C561</f>
        <v>35278</v>
      </c>
      <c r="D563" s="37">
        <f>[1]ONI!D561</f>
        <v>-0.2</v>
      </c>
      <c r="E563" s="2">
        <f t="shared" si="51"/>
        <v>-0.32333333333333331</v>
      </c>
      <c r="F563" s="11" t="str">
        <f>[1]ONI!F561</f>
        <v>JAS</v>
      </c>
      <c r="G563" t="str">
        <f>[1]ONI!G561</f>
        <v>Neutral Phase</v>
      </c>
      <c r="H563" s="38">
        <f t="shared" si="49"/>
        <v>10.454444444444443</v>
      </c>
      <c r="I563" s="38">
        <f t="shared" si="52"/>
        <v>0</v>
      </c>
      <c r="J563" s="38">
        <f t="shared" si="53"/>
        <v>10.454444444444443</v>
      </c>
      <c r="K563" s="1">
        <f t="shared" si="50"/>
        <v>35278</v>
      </c>
      <c r="L563" s="51" t="b">
        <f t="shared" si="48"/>
        <v>1</v>
      </c>
    </row>
    <row r="564" spans="1:12" x14ac:dyDescent="0.25">
      <c r="A564">
        <f>[1]ONI!A562</f>
        <v>1996</v>
      </c>
      <c r="B564" s="11" t="str">
        <f>[1]ONI!B562</f>
        <v>Sep</v>
      </c>
      <c r="C564" s="1">
        <f>[1]ONI!C562</f>
        <v>35309</v>
      </c>
      <c r="D564" s="37">
        <f>[1]ONI!D562</f>
        <v>-0.45</v>
      </c>
      <c r="E564" s="2">
        <f t="shared" si="51"/>
        <v>-0.35000000000000003</v>
      </c>
      <c r="F564" s="11" t="str">
        <f>[1]ONI!F562</f>
        <v>ASO</v>
      </c>
      <c r="G564" t="str">
        <f>[1]ONI!G562</f>
        <v>Neutral Phase</v>
      </c>
      <c r="H564" s="38">
        <f t="shared" si="49"/>
        <v>12.250000000000004</v>
      </c>
      <c r="I564" s="38">
        <f t="shared" si="52"/>
        <v>0</v>
      </c>
      <c r="J564" s="38">
        <f t="shared" si="53"/>
        <v>12.250000000000004</v>
      </c>
      <c r="K564" s="1">
        <f t="shared" si="50"/>
        <v>35309</v>
      </c>
      <c r="L564" s="51" t="b">
        <f t="shared" si="48"/>
        <v>1</v>
      </c>
    </row>
    <row r="565" spans="1:12" x14ac:dyDescent="0.25">
      <c r="A565">
        <f>[1]ONI!A563</f>
        <v>1996</v>
      </c>
      <c r="B565" s="11" t="str">
        <f>[1]ONI!B563</f>
        <v>Oct</v>
      </c>
      <c r="C565" s="1">
        <f>[1]ONI!C563</f>
        <v>35339</v>
      </c>
      <c r="D565" s="37">
        <f>[1]ONI!D563</f>
        <v>-0.4</v>
      </c>
      <c r="E565" s="2">
        <f t="shared" si="51"/>
        <v>-0.39666666666666672</v>
      </c>
      <c r="F565" s="11" t="str">
        <f>[1]ONI!F563</f>
        <v>SON</v>
      </c>
      <c r="G565" t="str">
        <f>[1]ONI!G563</f>
        <v>Neutral Phase</v>
      </c>
      <c r="H565" s="38">
        <f t="shared" si="49"/>
        <v>15.734444444444449</v>
      </c>
      <c r="I565" s="38">
        <f t="shared" si="52"/>
        <v>0</v>
      </c>
      <c r="J565" s="38">
        <f t="shared" si="53"/>
        <v>15.734444444444449</v>
      </c>
      <c r="K565" s="1">
        <f t="shared" si="50"/>
        <v>35339</v>
      </c>
      <c r="L565" s="51" t="b">
        <f t="shared" si="48"/>
        <v>1</v>
      </c>
    </row>
    <row r="566" spans="1:12" x14ac:dyDescent="0.25">
      <c r="A566">
        <f>[1]ONI!A564</f>
        <v>1996</v>
      </c>
      <c r="B566" s="11" t="str">
        <f>[1]ONI!B564</f>
        <v>Nov</v>
      </c>
      <c r="C566" s="1">
        <f>[1]ONI!C564</f>
        <v>35370</v>
      </c>
      <c r="D566" s="37">
        <f>[1]ONI!D564</f>
        <v>-0.34</v>
      </c>
      <c r="E566" s="2">
        <f t="shared" si="51"/>
        <v>-0.45</v>
      </c>
      <c r="F566" s="11" t="str">
        <f>[1]ONI!F564</f>
        <v>OND</v>
      </c>
      <c r="G566" t="str">
        <f>[1]ONI!G564</f>
        <v>Neutral Phase</v>
      </c>
      <c r="H566" s="38">
        <f t="shared" si="49"/>
        <v>20.25</v>
      </c>
      <c r="I566" s="38">
        <f t="shared" si="52"/>
        <v>0</v>
      </c>
      <c r="J566" s="38">
        <f t="shared" si="53"/>
        <v>20.25</v>
      </c>
      <c r="K566" s="1">
        <f t="shared" si="50"/>
        <v>35370</v>
      </c>
      <c r="L566" s="51" t="b">
        <f t="shared" si="48"/>
        <v>1</v>
      </c>
    </row>
    <row r="567" spans="1:12" x14ac:dyDescent="0.25">
      <c r="A567">
        <f>[1]ONI!A565</f>
        <v>1996</v>
      </c>
      <c r="B567" s="11" t="str">
        <f>[1]ONI!B565</f>
        <v>Dec</v>
      </c>
      <c r="C567" s="1">
        <f>[1]ONI!C565</f>
        <v>35400</v>
      </c>
      <c r="D567" s="37">
        <f>[1]ONI!D565</f>
        <v>-0.61</v>
      </c>
      <c r="E567" s="2">
        <f t="shared" si="51"/>
        <v>-0.49666666666666665</v>
      </c>
      <c r="F567" s="11" t="str">
        <f>[1]ONI!F565</f>
        <v>NDJ</v>
      </c>
      <c r="G567" t="str">
        <f>[1]ONI!G565</f>
        <v>Neutral Phase</v>
      </c>
      <c r="H567" s="38">
        <f t="shared" si="49"/>
        <v>24.667777777777779</v>
      </c>
      <c r="I567" s="38">
        <f t="shared" si="52"/>
        <v>0</v>
      </c>
      <c r="J567" s="38">
        <f t="shared" si="53"/>
        <v>24.667777777777779</v>
      </c>
      <c r="K567" s="1">
        <f t="shared" si="50"/>
        <v>35400</v>
      </c>
      <c r="L567" s="51" t="b">
        <f t="shared" si="48"/>
        <v>1</v>
      </c>
    </row>
    <row r="568" spans="1:12" x14ac:dyDescent="0.25">
      <c r="A568">
        <f>[1]ONI!A566</f>
        <v>1997</v>
      </c>
      <c r="B568" s="11" t="str">
        <f>[1]ONI!B566</f>
        <v>Jan</v>
      </c>
      <c r="C568" s="1">
        <f>[1]ONI!C566</f>
        <v>35431</v>
      </c>
      <c r="D568" s="37">
        <f>[1]ONI!D566</f>
        <v>-0.54</v>
      </c>
      <c r="E568" s="2">
        <f t="shared" si="51"/>
        <v>-0.5033333333333333</v>
      </c>
      <c r="F568" s="11" t="str">
        <f>[1]ONI!F566</f>
        <v>DJF</v>
      </c>
      <c r="G568" t="str">
        <f>[1]ONI!G566</f>
        <v>Cool Phase/La Nina</v>
      </c>
      <c r="H568" s="38">
        <f t="shared" si="49"/>
        <v>25.334444444444443</v>
      </c>
      <c r="I568" s="38">
        <f t="shared" si="52"/>
        <v>0</v>
      </c>
      <c r="J568" s="38">
        <f t="shared" si="53"/>
        <v>25.334444444444443</v>
      </c>
      <c r="K568" s="1">
        <f t="shared" si="50"/>
        <v>35431</v>
      </c>
      <c r="L568" s="51" t="b">
        <f t="shared" si="48"/>
        <v>1</v>
      </c>
    </row>
    <row r="569" spans="1:12" x14ac:dyDescent="0.25">
      <c r="A569">
        <f>[1]ONI!A567</f>
        <v>1997</v>
      </c>
      <c r="B569" s="11" t="str">
        <f>[1]ONI!B567</f>
        <v>Feb</v>
      </c>
      <c r="C569" s="1">
        <f>[1]ONI!C567</f>
        <v>35462</v>
      </c>
      <c r="D569" s="37">
        <f>[1]ONI!D567</f>
        <v>-0.36</v>
      </c>
      <c r="E569" s="2">
        <f t="shared" si="51"/>
        <v>-0.3666666666666667</v>
      </c>
      <c r="F569" s="11" t="str">
        <f>[1]ONI!F567</f>
        <v>JFM</v>
      </c>
      <c r="G569" t="str">
        <f>[1]ONI!G567</f>
        <v>Neutral Phase</v>
      </c>
      <c r="H569" s="38">
        <f t="shared" si="49"/>
        <v>13.444444444444446</v>
      </c>
      <c r="I569" s="38">
        <f t="shared" si="52"/>
        <v>0</v>
      </c>
      <c r="J569" s="38">
        <f t="shared" si="53"/>
        <v>13.444444444444446</v>
      </c>
      <c r="K569" s="1">
        <f t="shared" si="50"/>
        <v>35462</v>
      </c>
      <c r="L569" s="51" t="b">
        <f t="shared" si="48"/>
        <v>1</v>
      </c>
    </row>
    <row r="570" spans="1:12" x14ac:dyDescent="0.25">
      <c r="A570">
        <f>[1]ONI!A568</f>
        <v>1997</v>
      </c>
      <c r="B570" s="11" t="str">
        <f>[1]ONI!B568</f>
        <v>Mar</v>
      </c>
      <c r="C570" s="1">
        <f>[1]ONI!C568</f>
        <v>35490</v>
      </c>
      <c r="D570" s="37">
        <f>[1]ONI!D568</f>
        <v>-0.2</v>
      </c>
      <c r="E570" s="2">
        <f t="shared" si="51"/>
        <v>-9.6666666666666679E-2</v>
      </c>
      <c r="F570" s="11" t="str">
        <f>[1]ONI!F568</f>
        <v>FMA</v>
      </c>
      <c r="G570" t="str">
        <f>[1]ONI!G568</f>
        <v>Neutral Phase</v>
      </c>
      <c r="H570" s="38">
        <f t="shared" si="49"/>
        <v>0.93444444444444463</v>
      </c>
      <c r="I570" s="38">
        <f t="shared" si="52"/>
        <v>0</v>
      </c>
      <c r="J570" s="38">
        <f t="shared" si="53"/>
        <v>0.93444444444444463</v>
      </c>
      <c r="K570" s="1">
        <f t="shared" si="50"/>
        <v>35490</v>
      </c>
      <c r="L570" s="51" t="b">
        <f t="shared" si="48"/>
        <v>1</v>
      </c>
    </row>
    <row r="571" spans="1:12" x14ac:dyDescent="0.25">
      <c r="A571">
        <f>[1]ONI!A569</f>
        <v>1997</v>
      </c>
      <c r="B571" s="11" t="str">
        <f>[1]ONI!B569</f>
        <v>Apr</v>
      </c>
      <c r="C571" s="1">
        <f>[1]ONI!C569</f>
        <v>35521</v>
      </c>
      <c r="D571" s="37">
        <f>[1]ONI!D569</f>
        <v>0.27</v>
      </c>
      <c r="E571" s="2">
        <f t="shared" si="51"/>
        <v>0.27666666666666667</v>
      </c>
      <c r="F571" s="11" t="str">
        <f>[1]ONI!F569</f>
        <v>MAM</v>
      </c>
      <c r="G571" t="str">
        <f>[1]ONI!G569</f>
        <v>Neutral Phase</v>
      </c>
      <c r="H571" s="38">
        <f t="shared" si="49"/>
        <v>7.6544444444444437</v>
      </c>
      <c r="I571" s="38">
        <f t="shared" si="52"/>
        <v>7.6544444444444437</v>
      </c>
      <c r="J571" s="38">
        <f t="shared" si="53"/>
        <v>0</v>
      </c>
      <c r="K571" s="1">
        <f t="shared" si="50"/>
        <v>35521</v>
      </c>
      <c r="L571" s="51" t="b">
        <f t="shared" si="48"/>
        <v>1</v>
      </c>
    </row>
    <row r="572" spans="1:12" x14ac:dyDescent="0.25">
      <c r="A572">
        <f>[1]ONI!A570</f>
        <v>1997</v>
      </c>
      <c r="B572" s="11" t="str">
        <f>[1]ONI!B570</f>
        <v>May</v>
      </c>
      <c r="C572" s="1">
        <f>[1]ONI!C570</f>
        <v>35551</v>
      </c>
      <c r="D572" s="37">
        <f>[1]ONI!D570</f>
        <v>0.76</v>
      </c>
      <c r="E572" s="2">
        <f t="shared" si="51"/>
        <v>0.75</v>
      </c>
      <c r="F572" s="11" t="str">
        <f>[1]ONI!F570</f>
        <v>AMJ</v>
      </c>
      <c r="G572" t="str">
        <f>[1]ONI!G570</f>
        <v>Warm Phase/El Nino</v>
      </c>
      <c r="H572" s="38">
        <f t="shared" si="49"/>
        <v>56.25</v>
      </c>
      <c r="I572" s="38">
        <f t="shared" si="52"/>
        <v>56.25</v>
      </c>
      <c r="J572" s="38">
        <f t="shared" si="53"/>
        <v>0</v>
      </c>
      <c r="K572" s="1">
        <f t="shared" si="50"/>
        <v>35551</v>
      </c>
      <c r="L572" s="51" t="b">
        <f t="shared" si="48"/>
        <v>1</v>
      </c>
    </row>
    <row r="573" spans="1:12" x14ac:dyDescent="0.25">
      <c r="A573">
        <f>[1]ONI!A571</f>
        <v>1997</v>
      </c>
      <c r="B573" s="11" t="str">
        <f>[1]ONI!B571</f>
        <v>Jun</v>
      </c>
      <c r="C573" s="1">
        <f>[1]ONI!C571</f>
        <v>35582</v>
      </c>
      <c r="D573" s="37">
        <f>[1]ONI!D571</f>
        <v>1.22</v>
      </c>
      <c r="E573" s="2">
        <f t="shared" si="51"/>
        <v>1.2166666666666666</v>
      </c>
      <c r="F573" s="11" t="str">
        <f>[1]ONI!F571</f>
        <v>MJJ</v>
      </c>
      <c r="G573" t="str">
        <f>[1]ONI!G571</f>
        <v>Warm Phase/El Nino</v>
      </c>
      <c r="H573" s="38">
        <f t="shared" si="49"/>
        <v>148.02777777777777</v>
      </c>
      <c r="I573" s="38">
        <f t="shared" si="52"/>
        <v>148.02777777777777</v>
      </c>
      <c r="J573" s="38">
        <f t="shared" si="53"/>
        <v>0</v>
      </c>
      <c r="K573" s="1">
        <f t="shared" si="50"/>
        <v>35582</v>
      </c>
      <c r="L573" s="51" t="b">
        <f t="shared" si="48"/>
        <v>1</v>
      </c>
    </row>
    <row r="574" spans="1:12" x14ac:dyDescent="0.25">
      <c r="A574">
        <f>[1]ONI!A572</f>
        <v>1997</v>
      </c>
      <c r="B574" s="11" t="str">
        <f>[1]ONI!B572</f>
        <v>Jul</v>
      </c>
      <c r="C574" s="1">
        <f>[1]ONI!C572</f>
        <v>35612</v>
      </c>
      <c r="D574" s="37">
        <f>[1]ONI!D572</f>
        <v>1.67</v>
      </c>
      <c r="E574" s="2">
        <f t="shared" si="51"/>
        <v>1.5999999999999999</v>
      </c>
      <c r="F574" s="11" t="str">
        <f>[1]ONI!F572</f>
        <v>JJA</v>
      </c>
      <c r="G574" t="str">
        <f>[1]ONI!G572</f>
        <v>Warm Phase/El Nino</v>
      </c>
      <c r="H574" s="38">
        <f t="shared" si="49"/>
        <v>255.99999999999994</v>
      </c>
      <c r="I574" s="38">
        <f t="shared" si="52"/>
        <v>255.99999999999994</v>
      </c>
      <c r="J574" s="38">
        <f t="shared" si="53"/>
        <v>0</v>
      </c>
      <c r="K574" s="1">
        <f t="shared" si="50"/>
        <v>35612</v>
      </c>
      <c r="L574" s="51" t="b">
        <f t="shared" si="48"/>
        <v>1</v>
      </c>
    </row>
    <row r="575" spans="1:12" x14ac:dyDescent="0.25">
      <c r="A575">
        <f>[1]ONI!A573</f>
        <v>1997</v>
      </c>
      <c r="B575" s="11" t="str">
        <f>[1]ONI!B573</f>
        <v>Aug</v>
      </c>
      <c r="C575" s="1">
        <f>[1]ONI!C573</f>
        <v>35643</v>
      </c>
      <c r="D575" s="37">
        <f>[1]ONI!D573</f>
        <v>1.91</v>
      </c>
      <c r="E575" s="2">
        <f t="shared" si="51"/>
        <v>1.9000000000000001</v>
      </c>
      <c r="F575" s="11" t="str">
        <f>[1]ONI!F573</f>
        <v>JAS</v>
      </c>
      <c r="G575" t="str">
        <f>[1]ONI!G573</f>
        <v>Warm Phase/El Nino</v>
      </c>
      <c r="H575" s="38">
        <f t="shared" si="49"/>
        <v>361</v>
      </c>
      <c r="I575" s="38">
        <f t="shared" si="52"/>
        <v>361</v>
      </c>
      <c r="J575" s="38">
        <f t="shared" si="53"/>
        <v>0</v>
      </c>
      <c r="K575" s="1">
        <f t="shared" si="50"/>
        <v>35643</v>
      </c>
      <c r="L575" s="51" t="b">
        <f t="shared" si="48"/>
        <v>1</v>
      </c>
    </row>
    <row r="576" spans="1:12" x14ac:dyDescent="0.25">
      <c r="A576">
        <f>[1]ONI!A574</f>
        <v>1997</v>
      </c>
      <c r="B576" s="11" t="str">
        <f>[1]ONI!B574</f>
        <v>Sep</v>
      </c>
      <c r="C576" s="1">
        <f>[1]ONI!C574</f>
        <v>35674</v>
      </c>
      <c r="D576" s="37">
        <f>[1]ONI!D574</f>
        <v>2.12</v>
      </c>
      <c r="E576" s="2">
        <f t="shared" si="51"/>
        <v>2.1433333333333331</v>
      </c>
      <c r="F576" s="11" t="str">
        <f>[1]ONI!F574</f>
        <v>ASO</v>
      </c>
      <c r="G576" t="str">
        <f>[1]ONI!G574</f>
        <v>Warm Phase/El Nino</v>
      </c>
      <c r="H576" s="38">
        <f t="shared" si="49"/>
        <v>459.38777777777761</v>
      </c>
      <c r="I576" s="38">
        <f t="shared" si="52"/>
        <v>459.38777777777761</v>
      </c>
      <c r="J576" s="38">
        <f t="shared" si="53"/>
        <v>0</v>
      </c>
      <c r="K576" s="1">
        <f t="shared" si="50"/>
        <v>35674</v>
      </c>
      <c r="L576" s="51" t="b">
        <f t="shared" si="48"/>
        <v>1</v>
      </c>
    </row>
    <row r="577" spans="1:12" x14ac:dyDescent="0.25">
      <c r="A577">
        <f>[1]ONI!A575</f>
        <v>1997</v>
      </c>
      <c r="B577" s="11" t="str">
        <f>[1]ONI!B575</f>
        <v>Oct</v>
      </c>
      <c r="C577" s="1">
        <f>[1]ONI!C575</f>
        <v>35704</v>
      </c>
      <c r="D577" s="37">
        <f>[1]ONI!D575</f>
        <v>2.4</v>
      </c>
      <c r="E577" s="2">
        <f t="shared" si="51"/>
        <v>2.3333333333333335</v>
      </c>
      <c r="F577" s="11" t="str">
        <f>[1]ONI!F575</f>
        <v>SON</v>
      </c>
      <c r="G577" t="str">
        <f>[1]ONI!G575</f>
        <v>Warm Phase/El Nino</v>
      </c>
      <c r="H577" s="38">
        <f t="shared" si="49"/>
        <v>544.44444444444457</v>
      </c>
      <c r="I577" s="38">
        <f t="shared" si="52"/>
        <v>544.44444444444457</v>
      </c>
      <c r="J577" s="38">
        <f t="shared" si="53"/>
        <v>0</v>
      </c>
      <c r="K577" s="1">
        <f t="shared" si="50"/>
        <v>35704</v>
      </c>
      <c r="L577" s="51" t="b">
        <f t="shared" si="48"/>
        <v>1</v>
      </c>
    </row>
    <row r="578" spans="1:12" x14ac:dyDescent="0.25">
      <c r="A578">
        <f>[1]ONI!A576</f>
        <v>1997</v>
      </c>
      <c r="B578" s="11" t="str">
        <f>[1]ONI!B576</f>
        <v>Nov</v>
      </c>
      <c r="C578" s="1">
        <f>[1]ONI!C576</f>
        <v>35735</v>
      </c>
      <c r="D578" s="37">
        <f>[1]ONI!D576</f>
        <v>2.48</v>
      </c>
      <c r="E578" s="2">
        <f t="shared" si="51"/>
        <v>2.4</v>
      </c>
      <c r="F578" s="11" t="str">
        <f>[1]ONI!F576</f>
        <v>OND</v>
      </c>
      <c r="G578" t="str">
        <f>[1]ONI!G576</f>
        <v>Warm Phase/El Nino</v>
      </c>
      <c r="H578" s="38">
        <f t="shared" si="49"/>
        <v>576</v>
      </c>
      <c r="I578" s="38">
        <f t="shared" si="52"/>
        <v>576</v>
      </c>
      <c r="J578" s="38">
        <f t="shared" si="53"/>
        <v>0</v>
      </c>
      <c r="K578" s="1">
        <f t="shared" si="50"/>
        <v>35735</v>
      </c>
      <c r="L578" s="51" t="b">
        <f t="shared" si="48"/>
        <v>1</v>
      </c>
    </row>
    <row r="579" spans="1:12" x14ac:dyDescent="0.25">
      <c r="A579">
        <f>[1]ONI!A577</f>
        <v>1997</v>
      </c>
      <c r="B579" s="11" t="str">
        <f>[1]ONI!B577</f>
        <v>Dec</v>
      </c>
      <c r="C579" s="1">
        <f>[1]ONI!C577</f>
        <v>35765</v>
      </c>
      <c r="D579" s="37">
        <f>[1]ONI!D577</f>
        <v>2.3199999999999998</v>
      </c>
      <c r="E579" s="2">
        <f t="shared" si="51"/>
        <v>2.39</v>
      </c>
      <c r="F579" s="11" t="str">
        <f>[1]ONI!F577</f>
        <v>NDJ</v>
      </c>
      <c r="G579" t="str">
        <f>[1]ONI!G577</f>
        <v>Warm Phase/El Nino</v>
      </c>
      <c r="H579" s="38">
        <f t="shared" si="49"/>
        <v>571.21000000000015</v>
      </c>
      <c r="I579" s="38">
        <f t="shared" si="52"/>
        <v>571.21000000000015</v>
      </c>
      <c r="J579" s="38">
        <f t="shared" si="53"/>
        <v>0</v>
      </c>
      <c r="K579" s="1">
        <f t="shared" si="50"/>
        <v>35765</v>
      </c>
      <c r="L579" s="51" t="b">
        <f t="shared" si="48"/>
        <v>1</v>
      </c>
    </row>
    <row r="580" spans="1:12" x14ac:dyDescent="0.25">
      <c r="A580">
        <f>[1]ONI!A578</f>
        <v>1998</v>
      </c>
      <c r="B580" s="11" t="str">
        <f>[1]ONI!B578</f>
        <v>Jan</v>
      </c>
      <c r="C580" s="1">
        <f>[1]ONI!C578</f>
        <v>35796</v>
      </c>
      <c r="D580" s="37">
        <f>[1]ONI!D578</f>
        <v>2.37</v>
      </c>
      <c r="E580" s="2">
        <f t="shared" si="51"/>
        <v>2.2399999999999998</v>
      </c>
      <c r="F580" s="11" t="str">
        <f>[1]ONI!F578</f>
        <v>DJF</v>
      </c>
      <c r="G580" t="str">
        <f>[1]ONI!G578</f>
        <v>Warm Phase/El Nino</v>
      </c>
      <c r="H580" s="38">
        <f t="shared" si="49"/>
        <v>501.75999999999993</v>
      </c>
      <c r="I580" s="38">
        <f t="shared" si="52"/>
        <v>501.75999999999993</v>
      </c>
      <c r="J580" s="38">
        <f t="shared" si="53"/>
        <v>0</v>
      </c>
      <c r="K580" s="1">
        <f t="shared" si="50"/>
        <v>35796</v>
      </c>
      <c r="L580" s="51" t="b">
        <f t="shared" ref="L580:L643" si="54">K580=C580</f>
        <v>1</v>
      </c>
    </row>
    <row r="581" spans="1:12" x14ac:dyDescent="0.25">
      <c r="A581">
        <f>[1]ONI!A579</f>
        <v>1998</v>
      </c>
      <c r="B581" s="11" t="str">
        <f>[1]ONI!B579</f>
        <v>Feb</v>
      </c>
      <c r="C581" s="1">
        <f>[1]ONI!C579</f>
        <v>35827</v>
      </c>
      <c r="D581" s="37">
        <f>[1]ONI!D579</f>
        <v>2.0299999999999998</v>
      </c>
      <c r="E581" s="2">
        <f t="shared" si="51"/>
        <v>1.9266666666666667</v>
      </c>
      <c r="F581" s="11" t="str">
        <f>[1]ONI!F579</f>
        <v>JFM</v>
      </c>
      <c r="G581" t="str">
        <f>[1]ONI!G579</f>
        <v>Warm Phase/El Nino</v>
      </c>
      <c r="H581" s="38">
        <f t="shared" si="49"/>
        <v>371.20444444444439</v>
      </c>
      <c r="I581" s="38">
        <f t="shared" si="52"/>
        <v>371.20444444444439</v>
      </c>
      <c r="J581" s="38">
        <f t="shared" si="53"/>
        <v>0</v>
      </c>
      <c r="K581" s="1">
        <f t="shared" si="50"/>
        <v>35827</v>
      </c>
      <c r="L581" s="51" t="b">
        <f t="shared" si="54"/>
        <v>1</v>
      </c>
    </row>
    <row r="582" spans="1:12" x14ac:dyDescent="0.25">
      <c r="A582">
        <f>[1]ONI!A580</f>
        <v>1998</v>
      </c>
      <c r="B582" s="11" t="str">
        <f>[1]ONI!B580</f>
        <v>Mar</v>
      </c>
      <c r="C582" s="1">
        <f>[1]ONI!C580</f>
        <v>35855</v>
      </c>
      <c r="D582" s="37">
        <f>[1]ONI!D580</f>
        <v>1.38</v>
      </c>
      <c r="E582" s="2">
        <f t="shared" si="51"/>
        <v>1.4366666666666665</v>
      </c>
      <c r="F582" s="11" t="str">
        <f>[1]ONI!F580</f>
        <v>FMA</v>
      </c>
      <c r="G582" t="str">
        <f>[1]ONI!G580</f>
        <v>Warm Phase/El Nino</v>
      </c>
      <c r="H582" s="38">
        <f t="shared" ref="H582:H645" si="55">(10*E582)^2</f>
        <v>206.40111111111108</v>
      </c>
      <c r="I582" s="38">
        <f t="shared" si="52"/>
        <v>206.40111111111108</v>
      </c>
      <c r="J582" s="38">
        <f t="shared" si="53"/>
        <v>0</v>
      </c>
      <c r="K582" s="1">
        <f t="shared" ref="K582:K645" si="56">EDATE(K581,1)</f>
        <v>35855</v>
      </c>
      <c r="L582" s="51" t="b">
        <f t="shared" si="54"/>
        <v>1</v>
      </c>
    </row>
    <row r="583" spans="1:12" x14ac:dyDescent="0.25">
      <c r="A583">
        <f>[1]ONI!A581</f>
        <v>1998</v>
      </c>
      <c r="B583" s="11" t="str">
        <f>[1]ONI!B581</f>
        <v>Apr</v>
      </c>
      <c r="C583" s="1">
        <f>[1]ONI!C581</f>
        <v>35886</v>
      </c>
      <c r="D583" s="37">
        <f>[1]ONI!D581</f>
        <v>0.9</v>
      </c>
      <c r="E583" s="2">
        <f t="shared" si="51"/>
        <v>0.99333333333333318</v>
      </c>
      <c r="F583" s="11" t="str">
        <f>[1]ONI!F581</f>
        <v>MAM</v>
      </c>
      <c r="G583" t="str">
        <f>[1]ONI!G581</f>
        <v>Warm Phase/El Nino</v>
      </c>
      <c r="H583" s="38">
        <f t="shared" si="55"/>
        <v>98.671111111111074</v>
      </c>
      <c r="I583" s="38">
        <f t="shared" si="52"/>
        <v>98.671111111111074</v>
      </c>
      <c r="J583" s="38">
        <f t="shared" si="53"/>
        <v>0</v>
      </c>
      <c r="K583" s="1">
        <f t="shared" si="56"/>
        <v>35886</v>
      </c>
      <c r="L583" s="51" t="b">
        <f t="shared" si="54"/>
        <v>1</v>
      </c>
    </row>
    <row r="584" spans="1:12" x14ac:dyDescent="0.25">
      <c r="A584">
        <f>[1]ONI!A582</f>
        <v>1998</v>
      </c>
      <c r="B584" s="11" t="str">
        <f>[1]ONI!B582</f>
        <v>May</v>
      </c>
      <c r="C584" s="1">
        <f>[1]ONI!C582</f>
        <v>35916</v>
      </c>
      <c r="D584" s="37">
        <f>[1]ONI!D582</f>
        <v>0.7</v>
      </c>
      <c r="E584" s="2">
        <f t="shared" si="51"/>
        <v>0.45333333333333337</v>
      </c>
      <c r="F584" s="11" t="str">
        <f>[1]ONI!F582</f>
        <v>AMJ</v>
      </c>
      <c r="G584" t="str">
        <f>[1]ONI!G582</f>
        <v>Neutral Phase</v>
      </c>
      <c r="H584" s="38">
        <f t="shared" si="55"/>
        <v>20.551111111111108</v>
      </c>
      <c r="I584" s="38">
        <f t="shared" si="52"/>
        <v>20.551111111111108</v>
      </c>
      <c r="J584" s="38">
        <f t="shared" si="53"/>
        <v>0</v>
      </c>
      <c r="K584" s="1">
        <f t="shared" si="56"/>
        <v>35916</v>
      </c>
      <c r="L584" s="51" t="b">
        <f t="shared" si="54"/>
        <v>1</v>
      </c>
    </row>
    <row r="585" spans="1:12" x14ac:dyDescent="0.25">
      <c r="A585">
        <f>[1]ONI!A583</f>
        <v>1998</v>
      </c>
      <c r="B585" s="11" t="str">
        <f>[1]ONI!B583</f>
        <v>Jun</v>
      </c>
      <c r="C585" s="1">
        <f>[1]ONI!C583</f>
        <v>35947</v>
      </c>
      <c r="D585" s="37">
        <f>[1]ONI!D583</f>
        <v>-0.24</v>
      </c>
      <c r="E585" s="2">
        <f t="shared" ref="E585:E648" si="57">AVERAGE(D584:D586)</f>
        <v>-0.13333333333333333</v>
      </c>
      <c r="F585" s="11" t="str">
        <f>[1]ONI!F583</f>
        <v>MJJ</v>
      </c>
      <c r="G585" t="str">
        <f>[1]ONI!G583</f>
        <v>Neutral Phase</v>
      </c>
      <c r="H585" s="38">
        <f t="shared" si="55"/>
        <v>1.7777777777777777</v>
      </c>
      <c r="I585" s="38">
        <f t="shared" ref="I585:I648" si="58">IF(E585&gt;0,H585,0)</f>
        <v>0</v>
      </c>
      <c r="J585" s="38">
        <f t="shared" ref="J585:J648" si="59">IF(E585&lt;0,H585,0)</f>
        <v>1.7777777777777777</v>
      </c>
      <c r="K585" s="1">
        <f t="shared" si="56"/>
        <v>35947</v>
      </c>
      <c r="L585" s="51" t="b">
        <f t="shared" si="54"/>
        <v>1</v>
      </c>
    </row>
    <row r="586" spans="1:12" x14ac:dyDescent="0.25">
      <c r="A586">
        <f>[1]ONI!A584</f>
        <v>1998</v>
      </c>
      <c r="B586" s="11" t="str">
        <f>[1]ONI!B584</f>
        <v>Jul</v>
      </c>
      <c r="C586" s="1">
        <f>[1]ONI!C584</f>
        <v>35977</v>
      </c>
      <c r="D586" s="37">
        <f>[1]ONI!D584</f>
        <v>-0.86</v>
      </c>
      <c r="E586" s="2">
        <f t="shared" si="57"/>
        <v>-0.78333333333333333</v>
      </c>
      <c r="F586" s="11" t="str">
        <f>[1]ONI!F584</f>
        <v>JJA</v>
      </c>
      <c r="G586" t="str">
        <f>[1]ONI!G584</f>
        <v>Cool Phase/La Nina</v>
      </c>
      <c r="H586" s="38">
        <f t="shared" si="55"/>
        <v>61.361111111111107</v>
      </c>
      <c r="I586" s="38">
        <f t="shared" si="58"/>
        <v>0</v>
      </c>
      <c r="J586" s="38">
        <f t="shared" si="59"/>
        <v>61.361111111111107</v>
      </c>
      <c r="K586" s="1">
        <f t="shared" si="56"/>
        <v>35977</v>
      </c>
      <c r="L586" s="51" t="b">
        <f t="shared" si="54"/>
        <v>1</v>
      </c>
    </row>
    <row r="587" spans="1:12" x14ac:dyDescent="0.25">
      <c r="A587">
        <f>[1]ONI!A585</f>
        <v>1998</v>
      </c>
      <c r="B587" s="11" t="str">
        <f>[1]ONI!B585</f>
        <v>Aug</v>
      </c>
      <c r="C587" s="1">
        <f>[1]ONI!C585</f>
        <v>36008</v>
      </c>
      <c r="D587" s="37">
        <f>[1]ONI!D585</f>
        <v>-1.25</v>
      </c>
      <c r="E587" s="2">
        <f t="shared" si="57"/>
        <v>-1.1233333333333333</v>
      </c>
      <c r="F587" s="11" t="str">
        <f>[1]ONI!F585</f>
        <v>JAS</v>
      </c>
      <c r="G587" t="str">
        <f>[1]ONI!G585</f>
        <v>Cool Phase/La Nina</v>
      </c>
      <c r="H587" s="38">
        <f t="shared" si="55"/>
        <v>126.18777777777775</v>
      </c>
      <c r="I587" s="38">
        <f t="shared" si="58"/>
        <v>0</v>
      </c>
      <c r="J587" s="38">
        <f t="shared" si="59"/>
        <v>126.18777777777775</v>
      </c>
      <c r="K587" s="1">
        <f t="shared" si="56"/>
        <v>36008</v>
      </c>
      <c r="L587" s="51" t="b">
        <f t="shared" si="54"/>
        <v>1</v>
      </c>
    </row>
    <row r="588" spans="1:12" x14ac:dyDescent="0.25">
      <c r="A588">
        <f>[1]ONI!A586</f>
        <v>1998</v>
      </c>
      <c r="B588" s="11" t="str">
        <f>[1]ONI!B586</f>
        <v>Sep</v>
      </c>
      <c r="C588" s="1">
        <f>[1]ONI!C586</f>
        <v>36039</v>
      </c>
      <c r="D588" s="37">
        <f>[1]ONI!D586</f>
        <v>-1.26</v>
      </c>
      <c r="E588" s="2">
        <f t="shared" si="57"/>
        <v>-1.3066666666666666</v>
      </c>
      <c r="F588" s="11" t="str">
        <f>[1]ONI!F586</f>
        <v>ASO</v>
      </c>
      <c r="G588" t="str">
        <f>[1]ONI!G586</f>
        <v>Cool Phase/La Nina</v>
      </c>
      <c r="H588" s="38">
        <f t="shared" si="55"/>
        <v>170.73777777777778</v>
      </c>
      <c r="I588" s="38">
        <f t="shared" si="58"/>
        <v>0</v>
      </c>
      <c r="J588" s="38">
        <f t="shared" si="59"/>
        <v>170.73777777777778</v>
      </c>
      <c r="K588" s="1">
        <f t="shared" si="56"/>
        <v>36039</v>
      </c>
      <c r="L588" s="51" t="b">
        <f t="shared" si="54"/>
        <v>1</v>
      </c>
    </row>
    <row r="589" spans="1:12" x14ac:dyDescent="0.25">
      <c r="A589">
        <f>[1]ONI!A587</f>
        <v>1998</v>
      </c>
      <c r="B589" s="11" t="str">
        <f>[1]ONI!B587</f>
        <v>Oct</v>
      </c>
      <c r="C589" s="1">
        <f>[1]ONI!C587</f>
        <v>36069</v>
      </c>
      <c r="D589" s="37">
        <f>[1]ONI!D587</f>
        <v>-1.41</v>
      </c>
      <c r="E589" s="2">
        <f t="shared" si="57"/>
        <v>-1.3499999999999999</v>
      </c>
      <c r="F589" s="11" t="str">
        <f>[1]ONI!F587</f>
        <v>SON</v>
      </c>
      <c r="G589" t="str">
        <f>[1]ONI!G587</f>
        <v>Cool Phase/La Nina</v>
      </c>
      <c r="H589" s="38">
        <f t="shared" si="55"/>
        <v>182.24999999999994</v>
      </c>
      <c r="I589" s="38">
        <f t="shared" si="58"/>
        <v>0</v>
      </c>
      <c r="J589" s="38">
        <f t="shared" si="59"/>
        <v>182.24999999999994</v>
      </c>
      <c r="K589" s="1">
        <f t="shared" si="56"/>
        <v>36069</v>
      </c>
      <c r="L589" s="51" t="b">
        <f t="shared" si="54"/>
        <v>1</v>
      </c>
    </row>
    <row r="590" spans="1:12" x14ac:dyDescent="0.25">
      <c r="A590">
        <f>[1]ONI!A588</f>
        <v>1998</v>
      </c>
      <c r="B590" s="11" t="str">
        <f>[1]ONI!B588</f>
        <v>Nov</v>
      </c>
      <c r="C590" s="1">
        <f>[1]ONI!C588</f>
        <v>36100</v>
      </c>
      <c r="D590" s="37">
        <f>[1]ONI!D588</f>
        <v>-1.38</v>
      </c>
      <c r="E590" s="2">
        <f t="shared" si="57"/>
        <v>-1.4766666666666666</v>
      </c>
      <c r="F590" s="11" t="str">
        <f>[1]ONI!F588</f>
        <v>OND</v>
      </c>
      <c r="G590" t="str">
        <f>[1]ONI!G588</f>
        <v>Cool Phase/La Nina</v>
      </c>
      <c r="H590" s="38">
        <f t="shared" si="55"/>
        <v>218.05444444444441</v>
      </c>
      <c r="I590" s="38">
        <f t="shared" si="58"/>
        <v>0</v>
      </c>
      <c r="J590" s="38">
        <f t="shared" si="59"/>
        <v>218.05444444444441</v>
      </c>
      <c r="K590" s="1">
        <f t="shared" si="56"/>
        <v>36100</v>
      </c>
      <c r="L590" s="51" t="b">
        <f t="shared" si="54"/>
        <v>1</v>
      </c>
    </row>
    <row r="591" spans="1:12" x14ac:dyDescent="0.25">
      <c r="A591">
        <f>[1]ONI!A589</f>
        <v>1998</v>
      </c>
      <c r="B591" s="11" t="str">
        <f>[1]ONI!B589</f>
        <v>Dec</v>
      </c>
      <c r="C591" s="1">
        <f>[1]ONI!C589</f>
        <v>36130</v>
      </c>
      <c r="D591" s="37">
        <f>[1]ONI!D589</f>
        <v>-1.64</v>
      </c>
      <c r="E591" s="2">
        <f t="shared" si="57"/>
        <v>-1.5699999999999996</v>
      </c>
      <c r="F591" s="11" t="str">
        <f>[1]ONI!F589</f>
        <v>NDJ</v>
      </c>
      <c r="G591" t="str">
        <f>[1]ONI!G589</f>
        <v>Cool Phase/La Nina</v>
      </c>
      <c r="H591" s="38">
        <f t="shared" si="55"/>
        <v>246.48999999999987</v>
      </c>
      <c r="I591" s="38">
        <f t="shared" si="58"/>
        <v>0</v>
      </c>
      <c r="J591" s="38">
        <f t="shared" si="59"/>
        <v>246.48999999999987</v>
      </c>
      <c r="K591" s="1">
        <f t="shared" si="56"/>
        <v>36130</v>
      </c>
      <c r="L591" s="51" t="b">
        <f t="shared" si="54"/>
        <v>1</v>
      </c>
    </row>
    <row r="592" spans="1:12" x14ac:dyDescent="0.25">
      <c r="A592">
        <f>[1]ONI!A590</f>
        <v>1999</v>
      </c>
      <c r="B592" s="11" t="str">
        <f>[1]ONI!B590</f>
        <v>Jan</v>
      </c>
      <c r="C592" s="1">
        <f>[1]ONI!C590</f>
        <v>36161</v>
      </c>
      <c r="D592" s="37">
        <f>[1]ONI!D590</f>
        <v>-1.69</v>
      </c>
      <c r="E592" s="2">
        <f t="shared" si="57"/>
        <v>-1.5466666666666669</v>
      </c>
      <c r="F592" s="11" t="str">
        <f>[1]ONI!F590</f>
        <v>DJF</v>
      </c>
      <c r="G592" t="str">
        <f>[1]ONI!G590</f>
        <v>Cool Phase/La Nina</v>
      </c>
      <c r="H592" s="38">
        <f t="shared" si="55"/>
        <v>239.21777777777783</v>
      </c>
      <c r="I592" s="38">
        <f t="shared" si="58"/>
        <v>0</v>
      </c>
      <c r="J592" s="38">
        <f t="shared" si="59"/>
        <v>239.21777777777783</v>
      </c>
      <c r="K592" s="1">
        <f t="shared" si="56"/>
        <v>36161</v>
      </c>
      <c r="L592" s="51" t="b">
        <f t="shared" si="54"/>
        <v>1</v>
      </c>
    </row>
    <row r="593" spans="1:12" x14ac:dyDescent="0.25">
      <c r="A593">
        <f>[1]ONI!A591</f>
        <v>1999</v>
      </c>
      <c r="B593" s="11" t="str">
        <f>[1]ONI!B591</f>
        <v>Feb</v>
      </c>
      <c r="C593" s="1">
        <f>[1]ONI!C591</f>
        <v>36192</v>
      </c>
      <c r="D593" s="37">
        <f>[1]ONI!D591</f>
        <v>-1.31</v>
      </c>
      <c r="E593" s="2">
        <f t="shared" si="57"/>
        <v>-1.3</v>
      </c>
      <c r="F593" s="11" t="str">
        <f>[1]ONI!F591</f>
        <v>JFM</v>
      </c>
      <c r="G593" t="str">
        <f>[1]ONI!G591</f>
        <v>Cool Phase/La Nina</v>
      </c>
      <c r="H593" s="38">
        <f t="shared" si="55"/>
        <v>169</v>
      </c>
      <c r="I593" s="38">
        <f t="shared" si="58"/>
        <v>0</v>
      </c>
      <c r="J593" s="38">
        <f t="shared" si="59"/>
        <v>169</v>
      </c>
      <c r="K593" s="1">
        <f t="shared" si="56"/>
        <v>36192</v>
      </c>
      <c r="L593" s="51" t="b">
        <f t="shared" si="54"/>
        <v>1</v>
      </c>
    </row>
    <row r="594" spans="1:12" x14ac:dyDescent="0.25">
      <c r="A594">
        <f>[1]ONI!A592</f>
        <v>1999</v>
      </c>
      <c r="B594" s="11" t="str">
        <f>[1]ONI!B592</f>
        <v>Mar</v>
      </c>
      <c r="C594" s="1">
        <f>[1]ONI!C592</f>
        <v>36220</v>
      </c>
      <c r="D594" s="37">
        <f>[1]ONI!D592</f>
        <v>-0.9</v>
      </c>
      <c r="E594" s="2">
        <f t="shared" si="57"/>
        <v>-1.07</v>
      </c>
      <c r="F594" s="11" t="str">
        <f>[1]ONI!F592</f>
        <v>FMA</v>
      </c>
      <c r="G594" t="str">
        <f>[1]ONI!G592</f>
        <v>Cool Phase/La Nina</v>
      </c>
      <c r="H594" s="38">
        <f t="shared" si="55"/>
        <v>114.49000000000002</v>
      </c>
      <c r="I594" s="38">
        <f t="shared" si="58"/>
        <v>0</v>
      </c>
      <c r="J594" s="38">
        <f t="shared" si="59"/>
        <v>114.49000000000002</v>
      </c>
      <c r="K594" s="1">
        <f t="shared" si="56"/>
        <v>36220</v>
      </c>
      <c r="L594" s="51" t="b">
        <f t="shared" si="54"/>
        <v>1</v>
      </c>
    </row>
    <row r="595" spans="1:12" x14ac:dyDescent="0.25">
      <c r="A595">
        <f>[1]ONI!A593</f>
        <v>1999</v>
      </c>
      <c r="B595" s="11" t="str">
        <f>[1]ONI!B593</f>
        <v>Apr</v>
      </c>
      <c r="C595" s="1">
        <f>[1]ONI!C593</f>
        <v>36251</v>
      </c>
      <c r="D595" s="37">
        <f>[1]ONI!D593</f>
        <v>-1</v>
      </c>
      <c r="E595" s="2">
        <f t="shared" si="57"/>
        <v>-0.97333333333333327</v>
      </c>
      <c r="F595" s="11" t="str">
        <f>[1]ONI!F593</f>
        <v>MAM</v>
      </c>
      <c r="G595" t="str">
        <f>[1]ONI!G593</f>
        <v>Cool Phase/La Nina</v>
      </c>
      <c r="H595" s="38">
        <f t="shared" si="55"/>
        <v>94.737777777777765</v>
      </c>
      <c r="I595" s="38">
        <f t="shared" si="58"/>
        <v>0</v>
      </c>
      <c r="J595" s="38">
        <f t="shared" si="59"/>
        <v>94.737777777777765</v>
      </c>
      <c r="K595" s="1">
        <f t="shared" si="56"/>
        <v>36251</v>
      </c>
      <c r="L595" s="51" t="b">
        <f t="shared" si="54"/>
        <v>1</v>
      </c>
    </row>
    <row r="596" spans="1:12" x14ac:dyDescent="0.25">
      <c r="A596">
        <f>[1]ONI!A594</f>
        <v>1999</v>
      </c>
      <c r="B596" s="11" t="str">
        <f>[1]ONI!B594</f>
        <v>May</v>
      </c>
      <c r="C596" s="1">
        <f>[1]ONI!C594</f>
        <v>36281</v>
      </c>
      <c r="D596" s="37">
        <f>[1]ONI!D594</f>
        <v>-1.02</v>
      </c>
      <c r="E596" s="2">
        <f t="shared" si="57"/>
        <v>-1.0233333333333334</v>
      </c>
      <c r="F596" s="11" t="str">
        <f>[1]ONI!F594</f>
        <v>AMJ</v>
      </c>
      <c r="G596" t="str">
        <f>[1]ONI!G594</f>
        <v>Cool Phase/La Nina</v>
      </c>
      <c r="H596" s="38">
        <f t="shared" si="55"/>
        <v>104.72111111111113</v>
      </c>
      <c r="I596" s="38">
        <f t="shared" si="58"/>
        <v>0</v>
      </c>
      <c r="J596" s="38">
        <f t="shared" si="59"/>
        <v>104.72111111111113</v>
      </c>
      <c r="K596" s="1">
        <f t="shared" si="56"/>
        <v>36281</v>
      </c>
      <c r="L596" s="51" t="b">
        <f t="shared" si="54"/>
        <v>1</v>
      </c>
    </row>
    <row r="597" spans="1:12" x14ac:dyDescent="0.25">
      <c r="A597">
        <f>[1]ONI!A595</f>
        <v>1999</v>
      </c>
      <c r="B597" s="11" t="str">
        <f>[1]ONI!B595</f>
        <v>Jun</v>
      </c>
      <c r="C597" s="1">
        <f>[1]ONI!C595</f>
        <v>36312</v>
      </c>
      <c r="D597" s="37">
        <f>[1]ONI!D595</f>
        <v>-1.05</v>
      </c>
      <c r="E597" s="2">
        <f t="shared" si="57"/>
        <v>-1.04</v>
      </c>
      <c r="F597" s="11" t="str">
        <f>[1]ONI!F595</f>
        <v>MJJ</v>
      </c>
      <c r="G597" t="str">
        <f>[1]ONI!G595</f>
        <v>Cool Phase/La Nina</v>
      </c>
      <c r="H597" s="38">
        <f t="shared" si="55"/>
        <v>108.16000000000001</v>
      </c>
      <c r="I597" s="38">
        <f t="shared" si="58"/>
        <v>0</v>
      </c>
      <c r="J597" s="38">
        <f t="shared" si="59"/>
        <v>108.16000000000001</v>
      </c>
      <c r="K597" s="1">
        <f t="shared" si="56"/>
        <v>36312</v>
      </c>
      <c r="L597" s="51" t="b">
        <f t="shared" si="54"/>
        <v>1</v>
      </c>
    </row>
    <row r="598" spans="1:12" x14ac:dyDescent="0.25">
      <c r="A598">
        <f>[1]ONI!A596</f>
        <v>1999</v>
      </c>
      <c r="B598" s="11" t="str">
        <f>[1]ONI!B596</f>
        <v>Jul</v>
      </c>
      <c r="C598" s="1">
        <f>[1]ONI!C596</f>
        <v>36342</v>
      </c>
      <c r="D598" s="37">
        <f>[1]ONI!D596</f>
        <v>-1.05</v>
      </c>
      <c r="E598" s="2">
        <f t="shared" si="57"/>
        <v>-1.0966666666666667</v>
      </c>
      <c r="F598" s="11" t="str">
        <f>[1]ONI!F596</f>
        <v>JJA</v>
      </c>
      <c r="G598" t="str">
        <f>[1]ONI!G596</f>
        <v>Cool Phase/La Nina</v>
      </c>
      <c r="H598" s="38">
        <f t="shared" si="55"/>
        <v>120.26777777777778</v>
      </c>
      <c r="I598" s="38">
        <f t="shared" si="58"/>
        <v>0</v>
      </c>
      <c r="J598" s="38">
        <f t="shared" si="59"/>
        <v>120.26777777777778</v>
      </c>
      <c r="K598" s="1">
        <f t="shared" si="56"/>
        <v>36342</v>
      </c>
      <c r="L598" s="51" t="b">
        <f t="shared" si="54"/>
        <v>1</v>
      </c>
    </row>
    <row r="599" spans="1:12" x14ac:dyDescent="0.25">
      <c r="A599">
        <f>[1]ONI!A597</f>
        <v>1999</v>
      </c>
      <c r="B599" s="11" t="str">
        <f>[1]ONI!B597</f>
        <v>Aug</v>
      </c>
      <c r="C599" s="1">
        <f>[1]ONI!C597</f>
        <v>36373</v>
      </c>
      <c r="D599" s="37">
        <f>[1]ONI!D597</f>
        <v>-1.19</v>
      </c>
      <c r="E599" s="2">
        <f t="shared" si="57"/>
        <v>-1.1100000000000001</v>
      </c>
      <c r="F599" s="11" t="str">
        <f>[1]ONI!F597</f>
        <v>JAS</v>
      </c>
      <c r="G599" t="str">
        <f>[1]ONI!G597</f>
        <v>Cool Phase/La Nina</v>
      </c>
      <c r="H599" s="38">
        <f t="shared" si="55"/>
        <v>123.21000000000004</v>
      </c>
      <c r="I599" s="38">
        <f t="shared" si="58"/>
        <v>0</v>
      </c>
      <c r="J599" s="38">
        <f t="shared" si="59"/>
        <v>123.21000000000004</v>
      </c>
      <c r="K599" s="1">
        <f t="shared" si="56"/>
        <v>36373</v>
      </c>
      <c r="L599" s="51" t="b">
        <f t="shared" si="54"/>
        <v>1</v>
      </c>
    </row>
    <row r="600" spans="1:12" x14ac:dyDescent="0.25">
      <c r="A600">
        <f>[1]ONI!A598</f>
        <v>1999</v>
      </c>
      <c r="B600" s="11" t="str">
        <f>[1]ONI!B598</f>
        <v>Sep</v>
      </c>
      <c r="C600" s="1">
        <f>[1]ONI!C598</f>
        <v>36404</v>
      </c>
      <c r="D600" s="37">
        <f>[1]ONI!D598</f>
        <v>-1.0900000000000001</v>
      </c>
      <c r="E600" s="2">
        <f t="shared" si="57"/>
        <v>-1.1566666666666667</v>
      </c>
      <c r="F600" s="11" t="str">
        <f>[1]ONI!F598</f>
        <v>ASO</v>
      </c>
      <c r="G600" t="str">
        <f>[1]ONI!G598</f>
        <v>Cool Phase/La Nina</v>
      </c>
      <c r="H600" s="38">
        <f t="shared" si="55"/>
        <v>133.78777777777776</v>
      </c>
      <c r="I600" s="38">
        <f t="shared" si="58"/>
        <v>0</v>
      </c>
      <c r="J600" s="38">
        <f t="shared" si="59"/>
        <v>133.78777777777776</v>
      </c>
      <c r="K600" s="1">
        <f t="shared" si="56"/>
        <v>36404</v>
      </c>
      <c r="L600" s="51" t="b">
        <f t="shared" si="54"/>
        <v>1</v>
      </c>
    </row>
    <row r="601" spans="1:12" x14ac:dyDescent="0.25">
      <c r="A601">
        <f>[1]ONI!A599</f>
        <v>1999</v>
      </c>
      <c r="B601" s="11" t="str">
        <f>[1]ONI!B599</f>
        <v>Oct</v>
      </c>
      <c r="C601" s="1">
        <f>[1]ONI!C599</f>
        <v>36434</v>
      </c>
      <c r="D601" s="37">
        <f>[1]ONI!D599</f>
        <v>-1.19</v>
      </c>
      <c r="E601" s="2">
        <f t="shared" si="57"/>
        <v>-1.26</v>
      </c>
      <c r="F601" s="11" t="str">
        <f>[1]ONI!F599</f>
        <v>SON</v>
      </c>
      <c r="G601" t="str">
        <f>[1]ONI!G599</f>
        <v>Cool Phase/La Nina</v>
      </c>
      <c r="H601" s="38">
        <f t="shared" si="55"/>
        <v>158.76</v>
      </c>
      <c r="I601" s="38">
        <f t="shared" si="58"/>
        <v>0</v>
      </c>
      <c r="J601" s="38">
        <f t="shared" si="59"/>
        <v>158.76</v>
      </c>
      <c r="K601" s="1">
        <f t="shared" si="56"/>
        <v>36434</v>
      </c>
      <c r="L601" s="51" t="b">
        <f t="shared" si="54"/>
        <v>1</v>
      </c>
    </row>
    <row r="602" spans="1:12" x14ac:dyDescent="0.25">
      <c r="A602">
        <f>[1]ONI!A600</f>
        <v>1999</v>
      </c>
      <c r="B602" s="11" t="str">
        <f>[1]ONI!B600</f>
        <v>Nov</v>
      </c>
      <c r="C602" s="1">
        <f>[1]ONI!C600</f>
        <v>36465</v>
      </c>
      <c r="D602" s="37">
        <f>[1]ONI!D600</f>
        <v>-1.5</v>
      </c>
      <c r="E602" s="2">
        <f t="shared" si="57"/>
        <v>-1.4633333333333332</v>
      </c>
      <c r="F602" s="11" t="str">
        <f>[1]ONI!F600</f>
        <v>OND</v>
      </c>
      <c r="G602" t="str">
        <f>[1]ONI!G600</f>
        <v>Cool Phase/La Nina</v>
      </c>
      <c r="H602" s="38">
        <f t="shared" si="55"/>
        <v>214.13444444444437</v>
      </c>
      <c r="I602" s="38">
        <f t="shared" si="58"/>
        <v>0</v>
      </c>
      <c r="J602" s="38">
        <f t="shared" si="59"/>
        <v>214.13444444444437</v>
      </c>
      <c r="K602" s="1">
        <f t="shared" si="56"/>
        <v>36465</v>
      </c>
      <c r="L602" s="51" t="b">
        <f t="shared" si="54"/>
        <v>1</v>
      </c>
    </row>
    <row r="603" spans="1:12" x14ac:dyDescent="0.25">
      <c r="A603">
        <f>[1]ONI!A601</f>
        <v>1999</v>
      </c>
      <c r="B603" s="11" t="str">
        <f>[1]ONI!B601</f>
        <v>Dec</v>
      </c>
      <c r="C603" s="1">
        <f>[1]ONI!C601</f>
        <v>36495</v>
      </c>
      <c r="D603" s="37">
        <f>[1]ONI!D601</f>
        <v>-1.7</v>
      </c>
      <c r="E603" s="2">
        <f t="shared" si="57"/>
        <v>-1.656666666666667</v>
      </c>
      <c r="F603" s="11" t="str">
        <f>[1]ONI!F601</f>
        <v>NDJ</v>
      </c>
      <c r="G603" t="str">
        <f>[1]ONI!G601</f>
        <v>Cool Phase/La Nina</v>
      </c>
      <c r="H603" s="38">
        <f t="shared" si="55"/>
        <v>274.45444444444456</v>
      </c>
      <c r="I603" s="38">
        <f t="shared" si="58"/>
        <v>0</v>
      </c>
      <c r="J603" s="38">
        <f t="shared" si="59"/>
        <v>274.45444444444456</v>
      </c>
      <c r="K603" s="1">
        <f t="shared" si="56"/>
        <v>36495</v>
      </c>
      <c r="L603" s="51" t="b">
        <f t="shared" si="54"/>
        <v>1</v>
      </c>
    </row>
    <row r="604" spans="1:12" x14ac:dyDescent="0.25">
      <c r="A604">
        <f>[1]ONI!A602</f>
        <v>2000</v>
      </c>
      <c r="B604" s="11" t="str">
        <f>[1]ONI!B602</f>
        <v>Jan</v>
      </c>
      <c r="C604" s="1">
        <f>[1]ONI!C602</f>
        <v>36526</v>
      </c>
      <c r="D604" s="37">
        <f>[1]ONI!D602</f>
        <v>-1.77</v>
      </c>
      <c r="E604" s="2">
        <f t="shared" si="57"/>
        <v>-1.6666666666666667</v>
      </c>
      <c r="F604" s="11" t="str">
        <f>[1]ONI!F602</f>
        <v>DJF</v>
      </c>
      <c r="G604" t="str">
        <f>[1]ONI!G602</f>
        <v>Cool Phase/La Nina</v>
      </c>
      <c r="H604" s="38">
        <f t="shared" si="55"/>
        <v>277.77777777777783</v>
      </c>
      <c r="I604" s="38">
        <f t="shared" si="58"/>
        <v>0</v>
      </c>
      <c r="J604" s="38">
        <f t="shared" si="59"/>
        <v>277.77777777777783</v>
      </c>
      <c r="K604" s="1">
        <f t="shared" si="56"/>
        <v>36526</v>
      </c>
      <c r="L604" s="51" t="b">
        <f t="shared" si="54"/>
        <v>1</v>
      </c>
    </row>
    <row r="605" spans="1:12" x14ac:dyDescent="0.25">
      <c r="A605">
        <f>[1]ONI!A603</f>
        <v>2000</v>
      </c>
      <c r="B605" s="11" t="str">
        <f>[1]ONI!B603</f>
        <v>Feb</v>
      </c>
      <c r="C605" s="1">
        <f>[1]ONI!C603</f>
        <v>36557</v>
      </c>
      <c r="D605" s="37">
        <f>[1]ONI!D603</f>
        <v>-1.53</v>
      </c>
      <c r="E605" s="2">
        <f t="shared" si="57"/>
        <v>-1.41</v>
      </c>
      <c r="F605" s="11" t="str">
        <f>[1]ONI!F603</f>
        <v>JFM</v>
      </c>
      <c r="G605" t="str">
        <f>[1]ONI!G603</f>
        <v>Cool Phase/La Nina</v>
      </c>
      <c r="H605" s="38">
        <f t="shared" si="55"/>
        <v>198.81</v>
      </c>
      <c r="I605" s="38">
        <f t="shared" si="58"/>
        <v>0</v>
      </c>
      <c r="J605" s="38">
        <f t="shared" si="59"/>
        <v>198.81</v>
      </c>
      <c r="K605" s="1">
        <f t="shared" si="56"/>
        <v>36557</v>
      </c>
      <c r="L605" s="51" t="b">
        <f t="shared" si="54"/>
        <v>1</v>
      </c>
    </row>
    <row r="606" spans="1:12" x14ac:dyDescent="0.25">
      <c r="A606">
        <f>[1]ONI!A604</f>
        <v>2000</v>
      </c>
      <c r="B606" s="11" t="str">
        <f>[1]ONI!B604</f>
        <v>Mar</v>
      </c>
      <c r="C606" s="1">
        <f>[1]ONI!C604</f>
        <v>36586</v>
      </c>
      <c r="D606" s="37">
        <f>[1]ONI!D604</f>
        <v>-0.93</v>
      </c>
      <c r="E606" s="2">
        <f t="shared" si="57"/>
        <v>-1.07</v>
      </c>
      <c r="F606" s="11" t="str">
        <f>[1]ONI!F604</f>
        <v>FMA</v>
      </c>
      <c r="G606" t="str">
        <f>[1]ONI!G604</f>
        <v>Cool Phase/La Nina</v>
      </c>
      <c r="H606" s="38">
        <f t="shared" si="55"/>
        <v>114.49000000000002</v>
      </c>
      <c r="I606" s="38">
        <f t="shared" si="58"/>
        <v>0</v>
      </c>
      <c r="J606" s="38">
        <f t="shared" si="59"/>
        <v>114.49000000000002</v>
      </c>
      <c r="K606" s="1">
        <f t="shared" si="56"/>
        <v>36586</v>
      </c>
      <c r="L606" s="51" t="b">
        <f t="shared" si="54"/>
        <v>1</v>
      </c>
    </row>
    <row r="607" spans="1:12" x14ac:dyDescent="0.25">
      <c r="A607">
        <f>[1]ONI!A605</f>
        <v>2000</v>
      </c>
      <c r="B607" s="11" t="str">
        <f>[1]ONI!B605</f>
        <v>Apr</v>
      </c>
      <c r="C607" s="1">
        <f>[1]ONI!C605</f>
        <v>36617</v>
      </c>
      <c r="D607" s="37">
        <f>[1]ONI!D605</f>
        <v>-0.75</v>
      </c>
      <c r="E607" s="2">
        <f t="shared" si="57"/>
        <v>-0.80666666666666664</v>
      </c>
      <c r="F607" s="11" t="str">
        <f>[1]ONI!F605</f>
        <v>MAM</v>
      </c>
      <c r="G607" t="str">
        <f>[1]ONI!G605</f>
        <v>Cool Phase/La Nina</v>
      </c>
      <c r="H607" s="38">
        <f t="shared" si="55"/>
        <v>65.071111111111108</v>
      </c>
      <c r="I607" s="38">
        <f t="shared" si="58"/>
        <v>0</v>
      </c>
      <c r="J607" s="38">
        <f t="shared" si="59"/>
        <v>65.071111111111108</v>
      </c>
      <c r="K607" s="1">
        <f t="shared" si="56"/>
        <v>36617</v>
      </c>
      <c r="L607" s="51" t="b">
        <f t="shared" si="54"/>
        <v>1</v>
      </c>
    </row>
    <row r="608" spans="1:12" x14ac:dyDescent="0.25">
      <c r="A608">
        <f>[1]ONI!A606</f>
        <v>2000</v>
      </c>
      <c r="B608" s="11" t="str">
        <f>[1]ONI!B606</f>
        <v>May</v>
      </c>
      <c r="C608" s="1">
        <f>[1]ONI!C606</f>
        <v>36647</v>
      </c>
      <c r="D608" s="37">
        <f>[1]ONI!D606</f>
        <v>-0.74</v>
      </c>
      <c r="E608" s="2">
        <f t="shared" si="57"/>
        <v>-0.71</v>
      </c>
      <c r="F608" s="11" t="str">
        <f>[1]ONI!F606</f>
        <v>AMJ</v>
      </c>
      <c r="G608" t="str">
        <f>[1]ONI!G606</f>
        <v>Cool Phase/La Nina</v>
      </c>
      <c r="H608" s="38">
        <f t="shared" si="55"/>
        <v>50.41</v>
      </c>
      <c r="I608" s="38">
        <f t="shared" si="58"/>
        <v>0</v>
      </c>
      <c r="J608" s="38">
        <f t="shared" si="59"/>
        <v>50.41</v>
      </c>
      <c r="K608" s="1">
        <f t="shared" si="56"/>
        <v>36647</v>
      </c>
      <c r="L608" s="51" t="b">
        <f t="shared" si="54"/>
        <v>1</v>
      </c>
    </row>
    <row r="609" spans="1:12" x14ac:dyDescent="0.25">
      <c r="A609">
        <f>[1]ONI!A607</f>
        <v>2000</v>
      </c>
      <c r="B609" s="11" t="str">
        <f>[1]ONI!B607</f>
        <v>Jun</v>
      </c>
      <c r="C609" s="1">
        <f>[1]ONI!C607</f>
        <v>36678</v>
      </c>
      <c r="D609" s="37">
        <f>[1]ONI!D607</f>
        <v>-0.64</v>
      </c>
      <c r="E609" s="2">
        <f t="shared" si="57"/>
        <v>-0.64333333333333331</v>
      </c>
      <c r="F609" s="11" t="str">
        <f>[1]ONI!F607</f>
        <v>MJJ</v>
      </c>
      <c r="G609" t="str">
        <f>[1]ONI!G607</f>
        <v>Cool Phase/La Nina</v>
      </c>
      <c r="H609" s="38">
        <f t="shared" si="55"/>
        <v>41.387777777777778</v>
      </c>
      <c r="I609" s="38">
        <f t="shared" si="58"/>
        <v>0</v>
      </c>
      <c r="J609" s="38">
        <f t="shared" si="59"/>
        <v>41.387777777777778</v>
      </c>
      <c r="K609" s="1">
        <f t="shared" si="56"/>
        <v>36678</v>
      </c>
      <c r="L609" s="51" t="b">
        <f t="shared" si="54"/>
        <v>1</v>
      </c>
    </row>
    <row r="610" spans="1:12" x14ac:dyDescent="0.25">
      <c r="A610">
        <f>[1]ONI!A608</f>
        <v>2000</v>
      </c>
      <c r="B610" s="11" t="str">
        <f>[1]ONI!B608</f>
        <v>Jul</v>
      </c>
      <c r="C610" s="1">
        <f>[1]ONI!C608</f>
        <v>36708</v>
      </c>
      <c r="D610" s="37">
        <f>[1]ONI!D608</f>
        <v>-0.55000000000000004</v>
      </c>
      <c r="E610" s="2">
        <f t="shared" si="57"/>
        <v>-0.55333333333333334</v>
      </c>
      <c r="F610" s="11" t="str">
        <f>[1]ONI!F608</f>
        <v>JJA</v>
      </c>
      <c r="G610" t="str">
        <f>[1]ONI!G608</f>
        <v>Cool Phase/La Nina</v>
      </c>
      <c r="H610" s="38">
        <f t="shared" si="55"/>
        <v>30.617777777777775</v>
      </c>
      <c r="I610" s="38">
        <f t="shared" si="58"/>
        <v>0</v>
      </c>
      <c r="J610" s="38">
        <f t="shared" si="59"/>
        <v>30.617777777777775</v>
      </c>
      <c r="K610" s="1">
        <f t="shared" si="56"/>
        <v>36708</v>
      </c>
      <c r="L610" s="51" t="b">
        <f t="shared" si="54"/>
        <v>1</v>
      </c>
    </row>
    <row r="611" spans="1:12" x14ac:dyDescent="0.25">
      <c r="A611">
        <f>[1]ONI!A609</f>
        <v>2000</v>
      </c>
      <c r="B611" s="11" t="str">
        <f>[1]ONI!B609</f>
        <v>Aug</v>
      </c>
      <c r="C611" s="1">
        <f>[1]ONI!C609</f>
        <v>36739</v>
      </c>
      <c r="D611" s="37">
        <f>[1]ONI!D609</f>
        <v>-0.47</v>
      </c>
      <c r="E611" s="2">
        <f t="shared" si="57"/>
        <v>-0.51333333333333331</v>
      </c>
      <c r="F611" s="11" t="str">
        <f>[1]ONI!F609</f>
        <v>JAS</v>
      </c>
      <c r="G611" t="str">
        <f>[1]ONI!G609</f>
        <v>Cool Phase/La Nina</v>
      </c>
      <c r="H611" s="38">
        <f t="shared" si="55"/>
        <v>26.351111111111106</v>
      </c>
      <c r="I611" s="38">
        <f t="shared" si="58"/>
        <v>0</v>
      </c>
      <c r="J611" s="38">
        <f t="shared" si="59"/>
        <v>26.351111111111106</v>
      </c>
      <c r="K611" s="1">
        <f t="shared" si="56"/>
        <v>36739</v>
      </c>
      <c r="L611" s="51" t="b">
        <f t="shared" si="54"/>
        <v>1</v>
      </c>
    </row>
    <row r="612" spans="1:12" x14ac:dyDescent="0.25">
      <c r="A612">
        <f>[1]ONI!A610</f>
        <v>2000</v>
      </c>
      <c r="B612" s="11" t="str">
        <f>[1]ONI!B610</f>
        <v>Sep</v>
      </c>
      <c r="C612" s="1">
        <f>[1]ONI!C610</f>
        <v>36770</v>
      </c>
      <c r="D612" s="37">
        <f>[1]ONI!D610</f>
        <v>-0.52</v>
      </c>
      <c r="E612" s="2">
        <f t="shared" si="57"/>
        <v>-0.54666666666666675</v>
      </c>
      <c r="F612" s="11" t="str">
        <f>[1]ONI!F610</f>
        <v>ASO</v>
      </c>
      <c r="G612" t="str">
        <f>[1]ONI!G610</f>
        <v>Cool Phase/La Nina</v>
      </c>
      <c r="H612" s="38">
        <f t="shared" si="55"/>
        <v>29.884444444444455</v>
      </c>
      <c r="I612" s="38">
        <f t="shared" si="58"/>
        <v>0</v>
      </c>
      <c r="J612" s="38">
        <f t="shared" si="59"/>
        <v>29.884444444444455</v>
      </c>
      <c r="K612" s="1">
        <f t="shared" si="56"/>
        <v>36770</v>
      </c>
      <c r="L612" s="51" t="b">
        <f t="shared" si="54"/>
        <v>1</v>
      </c>
    </row>
    <row r="613" spans="1:12" x14ac:dyDescent="0.25">
      <c r="A613">
        <f>[1]ONI!A611</f>
        <v>2000</v>
      </c>
      <c r="B613" s="11" t="str">
        <f>[1]ONI!B611</f>
        <v>Oct</v>
      </c>
      <c r="C613" s="1">
        <f>[1]ONI!C611</f>
        <v>36800</v>
      </c>
      <c r="D613" s="37">
        <f>[1]ONI!D611</f>
        <v>-0.65</v>
      </c>
      <c r="E613" s="2">
        <f t="shared" si="57"/>
        <v>-0.62666666666666659</v>
      </c>
      <c r="F613" s="11" t="str">
        <f>[1]ONI!F611</f>
        <v>SON</v>
      </c>
      <c r="G613" t="str">
        <f>[1]ONI!G611</f>
        <v>Cool Phase/La Nina</v>
      </c>
      <c r="H613" s="38">
        <f t="shared" si="55"/>
        <v>39.271111111111097</v>
      </c>
      <c r="I613" s="38">
        <f t="shared" si="58"/>
        <v>0</v>
      </c>
      <c r="J613" s="38">
        <f t="shared" si="59"/>
        <v>39.271111111111097</v>
      </c>
      <c r="K613" s="1">
        <f t="shared" si="56"/>
        <v>36800</v>
      </c>
      <c r="L613" s="51" t="b">
        <f t="shared" si="54"/>
        <v>1</v>
      </c>
    </row>
    <row r="614" spans="1:12" x14ac:dyDescent="0.25">
      <c r="A614">
        <f>[1]ONI!A612</f>
        <v>2000</v>
      </c>
      <c r="B614" s="11" t="str">
        <f>[1]ONI!B612</f>
        <v>Nov</v>
      </c>
      <c r="C614" s="1">
        <f>[1]ONI!C612</f>
        <v>36831</v>
      </c>
      <c r="D614" s="37">
        <f>[1]ONI!D612</f>
        <v>-0.71</v>
      </c>
      <c r="E614" s="2">
        <f t="shared" si="57"/>
        <v>-0.74666666666666659</v>
      </c>
      <c r="F614" s="11" t="str">
        <f>[1]ONI!F612</f>
        <v>OND</v>
      </c>
      <c r="G614" t="str">
        <f>[1]ONI!G612</f>
        <v>Cool Phase/La Nina</v>
      </c>
      <c r="H614" s="38">
        <f t="shared" si="55"/>
        <v>55.751111111111101</v>
      </c>
      <c r="I614" s="38">
        <f t="shared" si="58"/>
        <v>0</v>
      </c>
      <c r="J614" s="38">
        <f t="shared" si="59"/>
        <v>55.751111111111101</v>
      </c>
      <c r="K614" s="1">
        <f t="shared" si="56"/>
        <v>36831</v>
      </c>
      <c r="L614" s="51" t="b">
        <f t="shared" si="54"/>
        <v>1</v>
      </c>
    </row>
    <row r="615" spans="1:12" x14ac:dyDescent="0.25">
      <c r="A615">
        <f>[1]ONI!A613</f>
        <v>2000</v>
      </c>
      <c r="B615" s="11" t="str">
        <f>[1]ONI!B613</f>
        <v>Dec</v>
      </c>
      <c r="C615" s="1">
        <f>[1]ONI!C613</f>
        <v>36861</v>
      </c>
      <c r="D615" s="37">
        <f>[1]ONI!D613</f>
        <v>-0.88</v>
      </c>
      <c r="E615" s="2">
        <f t="shared" si="57"/>
        <v>-0.73999999999999988</v>
      </c>
      <c r="F615" s="11" t="str">
        <f>[1]ONI!F613</f>
        <v>NDJ</v>
      </c>
      <c r="G615" t="str">
        <f>[1]ONI!G613</f>
        <v>Cool Phase/La Nina</v>
      </c>
      <c r="H615" s="38">
        <f t="shared" si="55"/>
        <v>54.759999999999977</v>
      </c>
      <c r="I615" s="38">
        <f t="shared" si="58"/>
        <v>0</v>
      </c>
      <c r="J615" s="38">
        <f t="shared" si="59"/>
        <v>54.759999999999977</v>
      </c>
      <c r="K615" s="1">
        <f t="shared" si="56"/>
        <v>36861</v>
      </c>
      <c r="L615" s="51" t="b">
        <f t="shared" si="54"/>
        <v>1</v>
      </c>
    </row>
    <row r="616" spans="1:12" x14ac:dyDescent="0.25">
      <c r="A616">
        <f>[1]ONI!A614</f>
        <v>2001</v>
      </c>
      <c r="B616" s="11" t="str">
        <f>[1]ONI!B614</f>
        <v>Jan</v>
      </c>
      <c r="C616" s="1">
        <f>[1]ONI!C614</f>
        <v>36892</v>
      </c>
      <c r="D616" s="37">
        <f>[1]ONI!D614</f>
        <v>-0.63</v>
      </c>
      <c r="E616" s="2">
        <f t="shared" si="57"/>
        <v>-0.68</v>
      </c>
      <c r="F616" s="11" t="str">
        <f>[1]ONI!F614</f>
        <v>DJF</v>
      </c>
      <c r="G616" t="str">
        <f>[1]ONI!G614</f>
        <v>Cool Phase/La Nina</v>
      </c>
      <c r="H616" s="38">
        <f t="shared" si="55"/>
        <v>46.240000000000009</v>
      </c>
      <c r="I616" s="38">
        <f t="shared" si="58"/>
        <v>0</v>
      </c>
      <c r="J616" s="38">
        <f t="shared" si="59"/>
        <v>46.240000000000009</v>
      </c>
      <c r="K616" s="1">
        <f t="shared" si="56"/>
        <v>36892</v>
      </c>
      <c r="L616" s="51" t="b">
        <f t="shared" si="54"/>
        <v>1</v>
      </c>
    </row>
    <row r="617" spans="1:12" x14ac:dyDescent="0.25">
      <c r="A617">
        <f>[1]ONI!A615</f>
        <v>2001</v>
      </c>
      <c r="B617" s="11" t="str">
        <f>[1]ONI!B615</f>
        <v>Feb</v>
      </c>
      <c r="C617" s="1">
        <f>[1]ONI!C615</f>
        <v>36923</v>
      </c>
      <c r="D617" s="37">
        <f>[1]ONI!D615</f>
        <v>-0.53</v>
      </c>
      <c r="E617" s="2">
        <f t="shared" si="57"/>
        <v>-0.51666666666666672</v>
      </c>
      <c r="F617" s="11" t="str">
        <f>[1]ONI!F615</f>
        <v>JFM</v>
      </c>
      <c r="G617" t="str">
        <f>[1]ONI!G615</f>
        <v>Cool Phase/La Nina</v>
      </c>
      <c r="H617" s="38">
        <f t="shared" si="55"/>
        <v>26.694444444444446</v>
      </c>
      <c r="I617" s="38">
        <f t="shared" si="58"/>
        <v>0</v>
      </c>
      <c r="J617" s="38">
        <f t="shared" si="59"/>
        <v>26.694444444444446</v>
      </c>
      <c r="K617" s="1">
        <f t="shared" si="56"/>
        <v>36923</v>
      </c>
      <c r="L617" s="51" t="b">
        <f t="shared" si="54"/>
        <v>1</v>
      </c>
    </row>
    <row r="618" spans="1:12" x14ac:dyDescent="0.25">
      <c r="A618">
        <f>[1]ONI!A616</f>
        <v>2001</v>
      </c>
      <c r="B618" s="11" t="str">
        <f>[1]ONI!B616</f>
        <v>Mar</v>
      </c>
      <c r="C618" s="1">
        <f>[1]ONI!C616</f>
        <v>36951</v>
      </c>
      <c r="D618" s="37">
        <f>[1]ONI!D616</f>
        <v>-0.39</v>
      </c>
      <c r="E618" s="2">
        <f t="shared" si="57"/>
        <v>-0.4366666666666667</v>
      </c>
      <c r="F618" s="11" t="str">
        <f>[1]ONI!F616</f>
        <v>FMA</v>
      </c>
      <c r="G618" t="str">
        <f>[1]ONI!G616</f>
        <v>Neutral Phase</v>
      </c>
      <c r="H618" s="38">
        <f t="shared" si="55"/>
        <v>19.067777777777781</v>
      </c>
      <c r="I618" s="38">
        <f t="shared" si="58"/>
        <v>0</v>
      </c>
      <c r="J618" s="38">
        <f t="shared" si="59"/>
        <v>19.067777777777781</v>
      </c>
      <c r="K618" s="1">
        <f t="shared" si="56"/>
        <v>36951</v>
      </c>
      <c r="L618" s="51" t="b">
        <f t="shared" si="54"/>
        <v>1</v>
      </c>
    </row>
    <row r="619" spans="1:12" x14ac:dyDescent="0.25">
      <c r="A619">
        <f>[1]ONI!A617</f>
        <v>2001</v>
      </c>
      <c r="B619" s="11" t="str">
        <f>[1]ONI!B617</f>
        <v>Apr</v>
      </c>
      <c r="C619" s="1">
        <f>[1]ONI!C617</f>
        <v>36982</v>
      </c>
      <c r="D619" s="37">
        <f>[1]ONI!D617</f>
        <v>-0.39</v>
      </c>
      <c r="E619" s="2">
        <f t="shared" si="57"/>
        <v>-0.34</v>
      </c>
      <c r="F619" s="11" t="str">
        <f>[1]ONI!F617</f>
        <v>MAM</v>
      </c>
      <c r="G619" t="str">
        <f>[1]ONI!G617</f>
        <v>Neutral Phase</v>
      </c>
      <c r="H619" s="38">
        <f t="shared" si="55"/>
        <v>11.560000000000002</v>
      </c>
      <c r="I619" s="38">
        <f t="shared" si="58"/>
        <v>0</v>
      </c>
      <c r="J619" s="38">
        <f t="shared" si="59"/>
        <v>11.560000000000002</v>
      </c>
      <c r="K619" s="1">
        <f t="shared" si="56"/>
        <v>36982</v>
      </c>
      <c r="L619" s="51" t="b">
        <f t="shared" si="54"/>
        <v>1</v>
      </c>
    </row>
    <row r="620" spans="1:12" x14ac:dyDescent="0.25">
      <c r="A620">
        <f>[1]ONI!A618</f>
        <v>2001</v>
      </c>
      <c r="B620" s="11" t="str">
        <f>[1]ONI!B618</f>
        <v>May</v>
      </c>
      <c r="C620" s="1">
        <f>[1]ONI!C618</f>
        <v>37012</v>
      </c>
      <c r="D620" s="37">
        <f>[1]ONI!D618</f>
        <v>-0.24</v>
      </c>
      <c r="E620" s="2">
        <f t="shared" si="57"/>
        <v>-0.24666666666666667</v>
      </c>
      <c r="F620" s="11" t="str">
        <f>[1]ONI!F618</f>
        <v>AMJ</v>
      </c>
      <c r="G620" t="str">
        <f>[1]ONI!G618</f>
        <v>Neutral Phase</v>
      </c>
      <c r="H620" s="38">
        <f t="shared" si="55"/>
        <v>6.0844444444444452</v>
      </c>
      <c r="I620" s="38">
        <f t="shared" si="58"/>
        <v>0</v>
      </c>
      <c r="J620" s="38">
        <f t="shared" si="59"/>
        <v>6.0844444444444452</v>
      </c>
      <c r="K620" s="1">
        <f t="shared" si="56"/>
        <v>37012</v>
      </c>
      <c r="L620" s="51" t="b">
        <f t="shared" si="54"/>
        <v>1</v>
      </c>
    </row>
    <row r="621" spans="1:12" x14ac:dyDescent="0.25">
      <c r="A621">
        <f>[1]ONI!A619</f>
        <v>2001</v>
      </c>
      <c r="B621" s="11" t="str">
        <f>[1]ONI!B619</f>
        <v>Jun</v>
      </c>
      <c r="C621" s="1">
        <f>[1]ONI!C619</f>
        <v>37043</v>
      </c>
      <c r="D621" s="37">
        <f>[1]ONI!D619</f>
        <v>-0.11</v>
      </c>
      <c r="E621" s="2">
        <f t="shared" si="57"/>
        <v>-0.12</v>
      </c>
      <c r="F621" s="11" t="str">
        <f>[1]ONI!F619</f>
        <v>MJJ</v>
      </c>
      <c r="G621" t="str">
        <f>[1]ONI!G619</f>
        <v>Neutral Phase</v>
      </c>
      <c r="H621" s="38">
        <f t="shared" si="55"/>
        <v>1.44</v>
      </c>
      <c r="I621" s="38">
        <f t="shared" si="58"/>
        <v>0</v>
      </c>
      <c r="J621" s="38">
        <f t="shared" si="59"/>
        <v>1.44</v>
      </c>
      <c r="K621" s="1">
        <f t="shared" si="56"/>
        <v>37043</v>
      </c>
      <c r="L621" s="51" t="b">
        <f t="shared" si="54"/>
        <v>1</v>
      </c>
    </row>
    <row r="622" spans="1:12" x14ac:dyDescent="0.25">
      <c r="A622">
        <f>[1]ONI!A620</f>
        <v>2001</v>
      </c>
      <c r="B622" s="11" t="str">
        <f>[1]ONI!B620</f>
        <v>Jul</v>
      </c>
      <c r="C622" s="1">
        <f>[1]ONI!C620</f>
        <v>37073</v>
      </c>
      <c r="D622" s="37">
        <f>[1]ONI!D620</f>
        <v>-0.01</v>
      </c>
      <c r="E622" s="2">
        <f t="shared" si="57"/>
        <v>-7.3333333333333334E-2</v>
      </c>
      <c r="F622" s="11" t="str">
        <f>[1]ONI!F620</f>
        <v>JJA</v>
      </c>
      <c r="G622" t="str">
        <f>[1]ONI!G620</f>
        <v>Neutral Phase</v>
      </c>
      <c r="H622" s="38">
        <f t="shared" si="55"/>
        <v>0.53777777777777791</v>
      </c>
      <c r="I622" s="38">
        <f t="shared" si="58"/>
        <v>0</v>
      </c>
      <c r="J622" s="38">
        <f t="shared" si="59"/>
        <v>0.53777777777777791</v>
      </c>
      <c r="K622" s="1">
        <f t="shared" si="56"/>
        <v>37073</v>
      </c>
      <c r="L622" s="51" t="b">
        <f t="shared" si="54"/>
        <v>1</v>
      </c>
    </row>
    <row r="623" spans="1:12" x14ac:dyDescent="0.25">
      <c r="A623">
        <f>[1]ONI!A621</f>
        <v>2001</v>
      </c>
      <c r="B623" s="11" t="str">
        <f>[1]ONI!B621</f>
        <v>Aug</v>
      </c>
      <c r="C623" s="1">
        <f>[1]ONI!C621</f>
        <v>37104</v>
      </c>
      <c r="D623" s="37">
        <f>[1]ONI!D621</f>
        <v>-0.1</v>
      </c>
      <c r="E623" s="2">
        <f t="shared" si="57"/>
        <v>-0.13</v>
      </c>
      <c r="F623" s="11" t="str">
        <f>[1]ONI!F621</f>
        <v>JAS</v>
      </c>
      <c r="G623" t="str">
        <f>[1]ONI!G621</f>
        <v>Neutral Phase</v>
      </c>
      <c r="H623" s="38">
        <f t="shared" si="55"/>
        <v>1.6900000000000002</v>
      </c>
      <c r="I623" s="38">
        <f t="shared" si="58"/>
        <v>0</v>
      </c>
      <c r="J623" s="38">
        <f t="shared" si="59"/>
        <v>1.6900000000000002</v>
      </c>
      <c r="K623" s="1">
        <f t="shared" si="56"/>
        <v>37104</v>
      </c>
      <c r="L623" s="51" t="b">
        <f t="shared" si="54"/>
        <v>1</v>
      </c>
    </row>
    <row r="624" spans="1:12" x14ac:dyDescent="0.25">
      <c r="A624">
        <f>[1]ONI!A622</f>
        <v>2001</v>
      </c>
      <c r="B624" s="11" t="str">
        <f>[1]ONI!B622</f>
        <v>Sep</v>
      </c>
      <c r="C624" s="1">
        <f>[1]ONI!C622</f>
        <v>37135</v>
      </c>
      <c r="D624" s="37">
        <f>[1]ONI!D622</f>
        <v>-0.28000000000000003</v>
      </c>
      <c r="E624" s="2">
        <f t="shared" si="57"/>
        <v>-0.18666666666666668</v>
      </c>
      <c r="F624" s="11" t="str">
        <f>[1]ONI!F622</f>
        <v>ASO</v>
      </c>
      <c r="G624" t="str">
        <f>[1]ONI!G622</f>
        <v>Neutral Phase</v>
      </c>
      <c r="H624" s="38">
        <f t="shared" si="55"/>
        <v>3.4844444444444447</v>
      </c>
      <c r="I624" s="38">
        <f t="shared" si="58"/>
        <v>0</v>
      </c>
      <c r="J624" s="38">
        <f t="shared" si="59"/>
        <v>3.4844444444444447</v>
      </c>
      <c r="K624" s="1">
        <f t="shared" si="56"/>
        <v>37135</v>
      </c>
      <c r="L624" s="51" t="b">
        <f t="shared" si="54"/>
        <v>1</v>
      </c>
    </row>
    <row r="625" spans="1:12" x14ac:dyDescent="0.25">
      <c r="A625">
        <f>[1]ONI!A623</f>
        <v>2001</v>
      </c>
      <c r="B625" s="11" t="str">
        <f>[1]ONI!B623</f>
        <v>Oct</v>
      </c>
      <c r="C625" s="1">
        <f>[1]ONI!C623</f>
        <v>37165</v>
      </c>
      <c r="D625" s="37">
        <f>[1]ONI!D623</f>
        <v>-0.18</v>
      </c>
      <c r="E625" s="2">
        <f t="shared" si="57"/>
        <v>-0.28999999999999998</v>
      </c>
      <c r="F625" s="11" t="str">
        <f>[1]ONI!F623</f>
        <v>SON</v>
      </c>
      <c r="G625" t="str">
        <f>[1]ONI!G623</f>
        <v>Neutral Phase</v>
      </c>
      <c r="H625" s="38">
        <f t="shared" si="55"/>
        <v>8.41</v>
      </c>
      <c r="I625" s="38">
        <f t="shared" si="58"/>
        <v>0</v>
      </c>
      <c r="J625" s="38">
        <f t="shared" si="59"/>
        <v>8.41</v>
      </c>
      <c r="K625" s="1">
        <f t="shared" si="56"/>
        <v>37165</v>
      </c>
      <c r="L625" s="51" t="b">
        <f t="shared" si="54"/>
        <v>1</v>
      </c>
    </row>
    <row r="626" spans="1:12" x14ac:dyDescent="0.25">
      <c r="A626">
        <f>[1]ONI!A624</f>
        <v>2001</v>
      </c>
      <c r="B626" s="11" t="str">
        <f>[1]ONI!B624</f>
        <v>Nov</v>
      </c>
      <c r="C626" s="1">
        <f>[1]ONI!C624</f>
        <v>37196</v>
      </c>
      <c r="D626" s="37">
        <f>[1]ONI!D624</f>
        <v>-0.41</v>
      </c>
      <c r="E626" s="2">
        <f t="shared" si="57"/>
        <v>-0.35000000000000003</v>
      </c>
      <c r="F626" s="11" t="str">
        <f>[1]ONI!F624</f>
        <v>OND</v>
      </c>
      <c r="G626" t="str">
        <f>[1]ONI!G624</f>
        <v>Neutral Phase</v>
      </c>
      <c r="H626" s="38">
        <f t="shared" si="55"/>
        <v>12.250000000000004</v>
      </c>
      <c r="I626" s="38">
        <f t="shared" si="58"/>
        <v>0</v>
      </c>
      <c r="J626" s="38">
        <f t="shared" si="59"/>
        <v>12.250000000000004</v>
      </c>
      <c r="K626" s="1">
        <f t="shared" si="56"/>
        <v>37196</v>
      </c>
      <c r="L626" s="51" t="b">
        <f t="shared" si="54"/>
        <v>1</v>
      </c>
    </row>
    <row r="627" spans="1:12" x14ac:dyDescent="0.25">
      <c r="A627">
        <f>[1]ONI!A625</f>
        <v>2001</v>
      </c>
      <c r="B627" s="11" t="str">
        <f>[1]ONI!B625</f>
        <v>Dec</v>
      </c>
      <c r="C627" s="1">
        <f>[1]ONI!C625</f>
        <v>37226</v>
      </c>
      <c r="D627" s="37">
        <f>[1]ONI!D625</f>
        <v>-0.46</v>
      </c>
      <c r="E627" s="2">
        <f t="shared" si="57"/>
        <v>-0.3066666666666667</v>
      </c>
      <c r="F627" s="11" t="str">
        <f>[1]ONI!F625</f>
        <v>NDJ</v>
      </c>
      <c r="G627" t="str">
        <f>[1]ONI!G625</f>
        <v>Neutral Phase</v>
      </c>
      <c r="H627" s="38">
        <f t="shared" si="55"/>
        <v>9.4044444444444455</v>
      </c>
      <c r="I627" s="38">
        <f t="shared" si="58"/>
        <v>0</v>
      </c>
      <c r="J627" s="38">
        <f t="shared" si="59"/>
        <v>9.4044444444444455</v>
      </c>
      <c r="K627" s="1">
        <f t="shared" si="56"/>
        <v>37226</v>
      </c>
      <c r="L627" s="51" t="b">
        <f t="shared" si="54"/>
        <v>1</v>
      </c>
    </row>
    <row r="628" spans="1:12" x14ac:dyDescent="0.25">
      <c r="A628">
        <f>[1]ONI!A626</f>
        <v>2002</v>
      </c>
      <c r="B628" s="11" t="str">
        <f>[1]ONI!B626</f>
        <v>Jan</v>
      </c>
      <c r="C628" s="1">
        <f>[1]ONI!C626</f>
        <v>37257</v>
      </c>
      <c r="D628" s="37">
        <f>[1]ONI!D626</f>
        <v>-0.05</v>
      </c>
      <c r="E628" s="2">
        <f t="shared" si="57"/>
        <v>-0.15</v>
      </c>
      <c r="F628" s="11" t="str">
        <f>[1]ONI!F626</f>
        <v>DJF</v>
      </c>
      <c r="G628" t="str">
        <f>[1]ONI!G626</f>
        <v>Neutral Phase</v>
      </c>
      <c r="H628" s="38">
        <f t="shared" si="55"/>
        <v>2.25</v>
      </c>
      <c r="I628" s="38">
        <f t="shared" si="58"/>
        <v>0</v>
      </c>
      <c r="J628" s="38">
        <f t="shared" si="59"/>
        <v>2.25</v>
      </c>
      <c r="K628" s="1">
        <f t="shared" si="56"/>
        <v>37257</v>
      </c>
      <c r="L628" s="51" t="b">
        <f t="shared" si="54"/>
        <v>1</v>
      </c>
    </row>
    <row r="629" spans="1:12" x14ac:dyDescent="0.25">
      <c r="A629">
        <f>[1]ONI!A627</f>
        <v>2002</v>
      </c>
      <c r="B629" s="11" t="str">
        <f>[1]ONI!B627</f>
        <v>Feb</v>
      </c>
      <c r="C629" s="1">
        <f>[1]ONI!C627</f>
        <v>37288</v>
      </c>
      <c r="D629" s="37">
        <f>[1]ONI!D627</f>
        <v>0.06</v>
      </c>
      <c r="E629" s="2">
        <f t="shared" si="57"/>
        <v>3.3333333333333333E-2</v>
      </c>
      <c r="F629" s="11" t="str">
        <f>[1]ONI!F627</f>
        <v>JFM</v>
      </c>
      <c r="G629" t="str">
        <f>[1]ONI!G627</f>
        <v>Neutral Phase</v>
      </c>
      <c r="H629" s="38">
        <f t="shared" si="55"/>
        <v>0.1111111111111111</v>
      </c>
      <c r="I629" s="38">
        <f t="shared" si="58"/>
        <v>0.1111111111111111</v>
      </c>
      <c r="J629" s="38">
        <f t="shared" si="59"/>
        <v>0</v>
      </c>
      <c r="K629" s="1">
        <f t="shared" si="56"/>
        <v>37288</v>
      </c>
      <c r="L629" s="51" t="b">
        <f t="shared" si="54"/>
        <v>1</v>
      </c>
    </row>
    <row r="630" spans="1:12" x14ac:dyDescent="0.25">
      <c r="A630">
        <f>[1]ONI!A628</f>
        <v>2002</v>
      </c>
      <c r="B630" s="11" t="str">
        <f>[1]ONI!B628</f>
        <v>Mar</v>
      </c>
      <c r="C630" s="1">
        <f>[1]ONI!C628</f>
        <v>37316</v>
      </c>
      <c r="D630" s="37">
        <f>[1]ONI!D628</f>
        <v>0.09</v>
      </c>
      <c r="E630" s="2">
        <f t="shared" si="57"/>
        <v>9.0000000000000011E-2</v>
      </c>
      <c r="F630" s="11" t="str">
        <f>[1]ONI!F628</f>
        <v>FMA</v>
      </c>
      <c r="G630" t="str">
        <f>[1]ONI!G628</f>
        <v>Neutral Phase</v>
      </c>
      <c r="H630" s="38">
        <f t="shared" si="55"/>
        <v>0.81000000000000028</v>
      </c>
      <c r="I630" s="38">
        <f t="shared" si="58"/>
        <v>0.81000000000000028</v>
      </c>
      <c r="J630" s="38">
        <f t="shared" si="59"/>
        <v>0</v>
      </c>
      <c r="K630" s="1">
        <f t="shared" si="56"/>
        <v>37316</v>
      </c>
      <c r="L630" s="51" t="b">
        <f t="shared" si="54"/>
        <v>1</v>
      </c>
    </row>
    <row r="631" spans="1:12" x14ac:dyDescent="0.25">
      <c r="A631">
        <f>[1]ONI!A629</f>
        <v>2002</v>
      </c>
      <c r="B631" s="11" t="str">
        <f>[1]ONI!B629</f>
        <v>Apr</v>
      </c>
      <c r="C631" s="1">
        <f>[1]ONI!C629</f>
        <v>37347</v>
      </c>
      <c r="D631" s="37">
        <f>[1]ONI!D629</f>
        <v>0.12</v>
      </c>
      <c r="E631" s="2">
        <f t="shared" si="57"/>
        <v>0.20333333333333334</v>
      </c>
      <c r="F631" s="11" t="str">
        <f>[1]ONI!F629</f>
        <v>MAM</v>
      </c>
      <c r="G631" t="str">
        <f>[1]ONI!G629</f>
        <v>Neutral Phase</v>
      </c>
      <c r="H631" s="38">
        <f t="shared" si="55"/>
        <v>4.1344444444444441</v>
      </c>
      <c r="I631" s="38">
        <f t="shared" si="58"/>
        <v>4.1344444444444441</v>
      </c>
      <c r="J631" s="38">
        <f t="shared" si="59"/>
        <v>0</v>
      </c>
      <c r="K631" s="1">
        <f t="shared" si="56"/>
        <v>37347</v>
      </c>
      <c r="L631" s="51" t="b">
        <f t="shared" si="54"/>
        <v>1</v>
      </c>
    </row>
    <row r="632" spans="1:12" x14ac:dyDescent="0.25">
      <c r="A632">
        <f>[1]ONI!A630</f>
        <v>2002</v>
      </c>
      <c r="B632" s="11" t="str">
        <f>[1]ONI!B630</f>
        <v>May</v>
      </c>
      <c r="C632" s="1">
        <f>[1]ONI!C630</f>
        <v>37377</v>
      </c>
      <c r="D632" s="37">
        <f>[1]ONI!D630</f>
        <v>0.4</v>
      </c>
      <c r="E632" s="2">
        <f t="shared" si="57"/>
        <v>0.4366666666666667</v>
      </c>
      <c r="F632" s="11" t="str">
        <f>[1]ONI!F630</f>
        <v>AMJ</v>
      </c>
      <c r="G632" t="str">
        <f>[1]ONI!G630</f>
        <v>Neutral Phase</v>
      </c>
      <c r="H632" s="38">
        <f t="shared" si="55"/>
        <v>19.067777777777781</v>
      </c>
      <c r="I632" s="38">
        <f t="shared" si="58"/>
        <v>19.067777777777781</v>
      </c>
      <c r="J632" s="38">
        <f t="shared" si="59"/>
        <v>0</v>
      </c>
      <c r="K632" s="1">
        <f t="shared" si="56"/>
        <v>37377</v>
      </c>
      <c r="L632" s="51" t="b">
        <f t="shared" si="54"/>
        <v>1</v>
      </c>
    </row>
    <row r="633" spans="1:12" x14ac:dyDescent="0.25">
      <c r="A633">
        <f>[1]ONI!A631</f>
        <v>2002</v>
      </c>
      <c r="B633" s="11" t="str">
        <f>[1]ONI!B631</f>
        <v>Jun</v>
      </c>
      <c r="C633" s="1">
        <f>[1]ONI!C631</f>
        <v>37408</v>
      </c>
      <c r="D633" s="37">
        <f>[1]ONI!D631</f>
        <v>0.79</v>
      </c>
      <c r="E633" s="2">
        <f t="shared" si="57"/>
        <v>0.65333333333333332</v>
      </c>
      <c r="F633" s="11" t="str">
        <f>[1]ONI!F631</f>
        <v>MJJ</v>
      </c>
      <c r="G633" t="str">
        <f>[1]ONI!G631</f>
        <v>Warm Phase/El Nino</v>
      </c>
      <c r="H633" s="38">
        <f t="shared" si="55"/>
        <v>42.684444444444445</v>
      </c>
      <c r="I633" s="38">
        <f t="shared" si="58"/>
        <v>42.684444444444445</v>
      </c>
      <c r="J633" s="38">
        <f t="shared" si="59"/>
        <v>0</v>
      </c>
      <c r="K633" s="1">
        <f t="shared" si="56"/>
        <v>37408</v>
      </c>
      <c r="L633" s="51" t="b">
        <f t="shared" si="54"/>
        <v>1</v>
      </c>
    </row>
    <row r="634" spans="1:12" x14ac:dyDescent="0.25">
      <c r="A634">
        <f>[1]ONI!A632</f>
        <v>2002</v>
      </c>
      <c r="B634" s="11" t="str">
        <f>[1]ONI!B632</f>
        <v>Jul</v>
      </c>
      <c r="C634" s="1">
        <f>[1]ONI!C632</f>
        <v>37438</v>
      </c>
      <c r="D634" s="37">
        <f>[1]ONI!D632</f>
        <v>0.77</v>
      </c>
      <c r="E634" s="2">
        <f t="shared" si="57"/>
        <v>0.79</v>
      </c>
      <c r="F634" s="11" t="str">
        <f>[1]ONI!F632</f>
        <v>JJA</v>
      </c>
      <c r="G634" t="str">
        <f>[1]ONI!G632</f>
        <v>Warm Phase/El Nino</v>
      </c>
      <c r="H634" s="38">
        <f t="shared" si="55"/>
        <v>62.410000000000004</v>
      </c>
      <c r="I634" s="38">
        <f t="shared" si="58"/>
        <v>62.410000000000004</v>
      </c>
      <c r="J634" s="38">
        <f t="shared" si="59"/>
        <v>0</v>
      </c>
      <c r="K634" s="1">
        <f t="shared" si="56"/>
        <v>37438</v>
      </c>
      <c r="L634" s="51" t="b">
        <f t="shared" si="54"/>
        <v>1</v>
      </c>
    </row>
    <row r="635" spans="1:12" x14ac:dyDescent="0.25">
      <c r="A635">
        <f>[1]ONI!A633</f>
        <v>2002</v>
      </c>
      <c r="B635" s="11" t="str">
        <f>[1]ONI!B633</f>
        <v>Aug</v>
      </c>
      <c r="C635" s="1">
        <f>[1]ONI!C633</f>
        <v>37469</v>
      </c>
      <c r="D635" s="37">
        <f>[1]ONI!D633</f>
        <v>0.81</v>
      </c>
      <c r="E635" s="2">
        <f t="shared" si="57"/>
        <v>0.86333333333333329</v>
      </c>
      <c r="F635" s="11" t="str">
        <f>[1]ONI!F633</f>
        <v>JAS</v>
      </c>
      <c r="G635" t="str">
        <f>[1]ONI!G633</f>
        <v>Warm Phase/El Nino</v>
      </c>
      <c r="H635" s="38">
        <f t="shared" si="55"/>
        <v>74.534444444444432</v>
      </c>
      <c r="I635" s="38">
        <f t="shared" si="58"/>
        <v>74.534444444444432</v>
      </c>
      <c r="J635" s="38">
        <f t="shared" si="59"/>
        <v>0</v>
      </c>
      <c r="K635" s="1">
        <f t="shared" si="56"/>
        <v>37469</v>
      </c>
      <c r="L635" s="51" t="b">
        <f t="shared" si="54"/>
        <v>1</v>
      </c>
    </row>
    <row r="636" spans="1:12" x14ac:dyDescent="0.25">
      <c r="A636">
        <f>[1]ONI!A634</f>
        <v>2002</v>
      </c>
      <c r="B636" s="11" t="str">
        <f>[1]ONI!B634</f>
        <v>Sep</v>
      </c>
      <c r="C636" s="1">
        <f>[1]ONI!C634</f>
        <v>37500</v>
      </c>
      <c r="D636" s="37">
        <f>[1]ONI!D634</f>
        <v>1.01</v>
      </c>
      <c r="E636" s="2">
        <f t="shared" si="57"/>
        <v>1.0066666666666666</v>
      </c>
      <c r="F636" s="11" t="str">
        <f>[1]ONI!F634</f>
        <v>ASO</v>
      </c>
      <c r="G636" t="str">
        <f>[1]ONI!G634</f>
        <v>Warm Phase/El Nino</v>
      </c>
      <c r="H636" s="38">
        <f t="shared" si="55"/>
        <v>101.33777777777777</v>
      </c>
      <c r="I636" s="38">
        <f t="shared" si="58"/>
        <v>101.33777777777777</v>
      </c>
      <c r="J636" s="38">
        <f t="shared" si="59"/>
        <v>0</v>
      </c>
      <c r="K636" s="1">
        <f t="shared" si="56"/>
        <v>37500</v>
      </c>
      <c r="L636" s="51" t="b">
        <f t="shared" si="54"/>
        <v>1</v>
      </c>
    </row>
    <row r="637" spans="1:12" x14ac:dyDescent="0.25">
      <c r="A637">
        <f>[1]ONI!A635</f>
        <v>2002</v>
      </c>
      <c r="B637" s="11" t="str">
        <f>[1]ONI!B635</f>
        <v>Oct</v>
      </c>
      <c r="C637" s="1">
        <f>[1]ONI!C635</f>
        <v>37530</v>
      </c>
      <c r="D637" s="37">
        <f>[1]ONI!D635</f>
        <v>1.2</v>
      </c>
      <c r="E637" s="2">
        <f t="shared" si="57"/>
        <v>1.2066666666666668</v>
      </c>
      <c r="F637" s="11" t="str">
        <f>[1]ONI!F635</f>
        <v>SON</v>
      </c>
      <c r="G637" t="str">
        <f>[1]ONI!G635</f>
        <v>Warm Phase/El Nino</v>
      </c>
      <c r="H637" s="38">
        <f t="shared" si="55"/>
        <v>145.60444444444448</v>
      </c>
      <c r="I637" s="38">
        <f t="shared" si="58"/>
        <v>145.60444444444448</v>
      </c>
      <c r="J637" s="38">
        <f t="shared" si="59"/>
        <v>0</v>
      </c>
      <c r="K637" s="1">
        <f t="shared" si="56"/>
        <v>37530</v>
      </c>
      <c r="L637" s="51" t="b">
        <f t="shared" si="54"/>
        <v>1</v>
      </c>
    </row>
    <row r="638" spans="1:12" x14ac:dyDescent="0.25">
      <c r="A638">
        <f>[1]ONI!A636</f>
        <v>2002</v>
      </c>
      <c r="B638" s="11" t="str">
        <f>[1]ONI!B636</f>
        <v>Nov</v>
      </c>
      <c r="C638" s="1">
        <f>[1]ONI!C636</f>
        <v>37561</v>
      </c>
      <c r="D638" s="37">
        <f>[1]ONI!D636</f>
        <v>1.41</v>
      </c>
      <c r="E638" s="2">
        <f t="shared" si="57"/>
        <v>1.3066666666666666</v>
      </c>
      <c r="F638" s="11" t="str">
        <f>[1]ONI!F636</f>
        <v>OND</v>
      </c>
      <c r="G638" t="str">
        <f>[1]ONI!G636</f>
        <v>Warm Phase/El Nino</v>
      </c>
      <c r="H638" s="38">
        <f t="shared" si="55"/>
        <v>170.73777777777778</v>
      </c>
      <c r="I638" s="38">
        <f t="shared" si="58"/>
        <v>170.73777777777778</v>
      </c>
      <c r="J638" s="38">
        <f t="shared" si="59"/>
        <v>0</v>
      </c>
      <c r="K638" s="1">
        <f t="shared" si="56"/>
        <v>37561</v>
      </c>
      <c r="L638" s="51" t="b">
        <f t="shared" si="54"/>
        <v>1</v>
      </c>
    </row>
    <row r="639" spans="1:12" x14ac:dyDescent="0.25">
      <c r="A639">
        <f>[1]ONI!A637</f>
        <v>2002</v>
      </c>
      <c r="B639" s="11" t="str">
        <f>[1]ONI!B637</f>
        <v>Dec</v>
      </c>
      <c r="C639" s="1">
        <f>[1]ONI!C637</f>
        <v>37591</v>
      </c>
      <c r="D639" s="37">
        <f>[1]ONI!D637</f>
        <v>1.31</v>
      </c>
      <c r="E639" s="2">
        <f t="shared" si="57"/>
        <v>1.1399999999999999</v>
      </c>
      <c r="F639" s="11" t="str">
        <f>[1]ONI!F637</f>
        <v>NDJ</v>
      </c>
      <c r="G639" t="str">
        <f>[1]ONI!G637</f>
        <v>Warm Phase/El Nino</v>
      </c>
      <c r="H639" s="38">
        <f t="shared" si="55"/>
        <v>129.95999999999998</v>
      </c>
      <c r="I639" s="38">
        <f t="shared" si="58"/>
        <v>129.95999999999998</v>
      </c>
      <c r="J639" s="38">
        <f t="shared" si="59"/>
        <v>0</v>
      </c>
      <c r="K639" s="1">
        <f t="shared" si="56"/>
        <v>37591</v>
      </c>
      <c r="L639" s="51" t="b">
        <f t="shared" si="54"/>
        <v>1</v>
      </c>
    </row>
    <row r="640" spans="1:12" x14ac:dyDescent="0.25">
      <c r="A640">
        <f>[1]ONI!A638</f>
        <v>2003</v>
      </c>
      <c r="B640" s="11" t="str">
        <f>[1]ONI!B638</f>
        <v>Jan</v>
      </c>
      <c r="C640" s="1">
        <f>[1]ONI!C638</f>
        <v>37622</v>
      </c>
      <c r="D640" s="37">
        <f>[1]ONI!D638</f>
        <v>0.7</v>
      </c>
      <c r="E640" s="2">
        <f t="shared" si="57"/>
        <v>0.91666666666666663</v>
      </c>
      <c r="F640" s="11" t="str">
        <f>[1]ONI!F638</f>
        <v>DJF</v>
      </c>
      <c r="G640" t="str">
        <f>[1]ONI!G638</f>
        <v>Warm Phase/El Nino</v>
      </c>
      <c r="H640" s="38">
        <f t="shared" si="55"/>
        <v>84.027777777777771</v>
      </c>
      <c r="I640" s="38">
        <f t="shared" si="58"/>
        <v>84.027777777777771</v>
      </c>
      <c r="J640" s="38">
        <f t="shared" si="59"/>
        <v>0</v>
      </c>
      <c r="K640" s="1">
        <f t="shared" si="56"/>
        <v>37622</v>
      </c>
      <c r="L640" s="51" t="b">
        <f t="shared" si="54"/>
        <v>1</v>
      </c>
    </row>
    <row r="641" spans="1:12" x14ac:dyDescent="0.25">
      <c r="A641">
        <f>[1]ONI!A639</f>
        <v>2003</v>
      </c>
      <c r="B641" s="11" t="str">
        <f>[1]ONI!B639</f>
        <v>Feb</v>
      </c>
      <c r="C641" s="1">
        <f>[1]ONI!C639</f>
        <v>37653</v>
      </c>
      <c r="D641" s="37">
        <f>[1]ONI!D639</f>
        <v>0.74</v>
      </c>
      <c r="E641" s="2">
        <f t="shared" si="57"/>
        <v>0.63</v>
      </c>
      <c r="F641" s="11" t="str">
        <f>[1]ONI!F639</f>
        <v>JFM</v>
      </c>
      <c r="G641" t="str">
        <f>[1]ONI!G639</f>
        <v>Warm Phase/El Nino</v>
      </c>
      <c r="H641" s="38">
        <f t="shared" si="55"/>
        <v>39.69</v>
      </c>
      <c r="I641" s="38">
        <f t="shared" si="58"/>
        <v>39.69</v>
      </c>
      <c r="J641" s="38">
        <f t="shared" si="59"/>
        <v>0</v>
      </c>
      <c r="K641" s="1">
        <f t="shared" si="56"/>
        <v>37653</v>
      </c>
      <c r="L641" s="51" t="b">
        <f t="shared" si="54"/>
        <v>1</v>
      </c>
    </row>
    <row r="642" spans="1:12" x14ac:dyDescent="0.25">
      <c r="A642">
        <f>[1]ONI!A640</f>
        <v>2003</v>
      </c>
      <c r="B642" s="11" t="str">
        <f>[1]ONI!B640</f>
        <v>Mar</v>
      </c>
      <c r="C642" s="1">
        <f>[1]ONI!C640</f>
        <v>37681</v>
      </c>
      <c r="D642" s="37">
        <f>[1]ONI!D640</f>
        <v>0.45</v>
      </c>
      <c r="E642" s="2">
        <f t="shared" si="57"/>
        <v>0.37999999999999995</v>
      </c>
      <c r="F642" s="11" t="str">
        <f>[1]ONI!F640</f>
        <v>FMA</v>
      </c>
      <c r="G642" t="str">
        <f>[1]ONI!G640</f>
        <v>Neutral Phase</v>
      </c>
      <c r="H642" s="38">
        <f t="shared" si="55"/>
        <v>14.439999999999996</v>
      </c>
      <c r="I642" s="38">
        <f t="shared" si="58"/>
        <v>14.439999999999996</v>
      </c>
      <c r="J642" s="38">
        <f t="shared" si="59"/>
        <v>0</v>
      </c>
      <c r="K642" s="1">
        <f t="shared" si="56"/>
        <v>37681</v>
      </c>
      <c r="L642" s="51" t="b">
        <f t="shared" si="54"/>
        <v>1</v>
      </c>
    </row>
    <row r="643" spans="1:12" x14ac:dyDescent="0.25">
      <c r="A643">
        <f>[1]ONI!A641</f>
        <v>2003</v>
      </c>
      <c r="B643" s="11" t="str">
        <f>[1]ONI!B641</f>
        <v>Apr</v>
      </c>
      <c r="C643" s="1">
        <f>[1]ONI!C641</f>
        <v>37712</v>
      </c>
      <c r="D643" s="37">
        <f>[1]ONI!D641</f>
        <v>-0.05</v>
      </c>
      <c r="E643" s="2">
        <f t="shared" si="57"/>
        <v>-0.04</v>
      </c>
      <c r="F643" s="11" t="str">
        <f>[1]ONI!F641</f>
        <v>MAM</v>
      </c>
      <c r="G643" t="str">
        <f>[1]ONI!G641</f>
        <v>Neutral Phase</v>
      </c>
      <c r="H643" s="38">
        <f t="shared" si="55"/>
        <v>0.16000000000000003</v>
      </c>
      <c r="I643" s="38">
        <f t="shared" si="58"/>
        <v>0</v>
      </c>
      <c r="J643" s="38">
        <f t="shared" si="59"/>
        <v>0.16000000000000003</v>
      </c>
      <c r="K643" s="1">
        <f t="shared" si="56"/>
        <v>37712</v>
      </c>
      <c r="L643" s="51" t="b">
        <f t="shared" si="54"/>
        <v>1</v>
      </c>
    </row>
    <row r="644" spans="1:12" x14ac:dyDescent="0.25">
      <c r="A644">
        <f>[1]ONI!A642</f>
        <v>2003</v>
      </c>
      <c r="B644" s="11" t="str">
        <f>[1]ONI!B642</f>
        <v>May</v>
      </c>
      <c r="C644" s="1">
        <f>[1]ONI!C642</f>
        <v>37742</v>
      </c>
      <c r="D644" s="37">
        <f>[1]ONI!D642</f>
        <v>-0.52</v>
      </c>
      <c r="E644" s="2">
        <f t="shared" si="57"/>
        <v>-0.26</v>
      </c>
      <c r="F644" s="11" t="str">
        <f>[1]ONI!F642</f>
        <v>AMJ</v>
      </c>
      <c r="G644" t="str">
        <f>[1]ONI!G642</f>
        <v>Neutral Phase</v>
      </c>
      <c r="H644" s="38">
        <f t="shared" si="55"/>
        <v>6.7600000000000007</v>
      </c>
      <c r="I644" s="38">
        <f t="shared" si="58"/>
        <v>0</v>
      </c>
      <c r="J644" s="38">
        <f t="shared" si="59"/>
        <v>6.7600000000000007</v>
      </c>
      <c r="K644" s="1">
        <f t="shared" si="56"/>
        <v>37742</v>
      </c>
      <c r="L644" s="51" t="b">
        <f t="shared" ref="L644:L707" si="60">K644=C644</f>
        <v>1</v>
      </c>
    </row>
    <row r="645" spans="1:12" x14ac:dyDescent="0.25">
      <c r="A645">
        <f>[1]ONI!A643</f>
        <v>2003</v>
      </c>
      <c r="B645" s="11" t="str">
        <f>[1]ONI!B643</f>
        <v>Jun</v>
      </c>
      <c r="C645" s="1">
        <f>[1]ONI!C643</f>
        <v>37773</v>
      </c>
      <c r="D645" s="37">
        <f>[1]ONI!D643</f>
        <v>-0.21</v>
      </c>
      <c r="E645" s="2">
        <f t="shared" si="57"/>
        <v>-0.16333333333333333</v>
      </c>
      <c r="F645" s="11" t="str">
        <f>[1]ONI!F643</f>
        <v>MJJ</v>
      </c>
      <c r="G645" t="str">
        <f>[1]ONI!G643</f>
        <v>Neutral Phase</v>
      </c>
      <c r="H645" s="38">
        <f t="shared" si="55"/>
        <v>2.6677777777777778</v>
      </c>
      <c r="I645" s="38">
        <f t="shared" si="58"/>
        <v>0</v>
      </c>
      <c r="J645" s="38">
        <f t="shared" si="59"/>
        <v>2.6677777777777778</v>
      </c>
      <c r="K645" s="1">
        <f t="shared" si="56"/>
        <v>37773</v>
      </c>
      <c r="L645" s="51" t="b">
        <f t="shared" si="60"/>
        <v>1</v>
      </c>
    </row>
    <row r="646" spans="1:12" x14ac:dyDescent="0.25">
      <c r="A646">
        <f>[1]ONI!A644</f>
        <v>2003</v>
      </c>
      <c r="B646" s="11" t="str">
        <f>[1]ONI!B644</f>
        <v>Jul</v>
      </c>
      <c r="C646" s="1">
        <f>[1]ONI!C644</f>
        <v>37803</v>
      </c>
      <c r="D646" s="37">
        <f>[1]ONI!D644</f>
        <v>0.24</v>
      </c>
      <c r="E646" s="2">
        <f t="shared" si="57"/>
        <v>7.6666666666666675E-2</v>
      </c>
      <c r="F646" s="11" t="str">
        <f>[1]ONI!F644</f>
        <v>JJA</v>
      </c>
      <c r="G646" t="str">
        <f>[1]ONI!G644</f>
        <v>Neutral Phase</v>
      </c>
      <c r="H646" s="38">
        <f t="shared" ref="H646:H709" si="61">(10*E646)^2</f>
        <v>0.58777777777777784</v>
      </c>
      <c r="I646" s="38">
        <f t="shared" si="58"/>
        <v>0.58777777777777784</v>
      </c>
      <c r="J646" s="38">
        <f t="shared" si="59"/>
        <v>0</v>
      </c>
      <c r="K646" s="1">
        <f t="shared" ref="K646:K709" si="62">EDATE(K645,1)</f>
        <v>37803</v>
      </c>
      <c r="L646" s="51" t="b">
        <f t="shared" si="60"/>
        <v>1</v>
      </c>
    </row>
    <row r="647" spans="1:12" x14ac:dyDescent="0.25">
      <c r="A647">
        <f>[1]ONI!A645</f>
        <v>2003</v>
      </c>
      <c r="B647" s="11" t="str">
        <f>[1]ONI!B645</f>
        <v>Aug</v>
      </c>
      <c r="C647" s="1">
        <f>[1]ONI!C645</f>
        <v>37834</v>
      </c>
      <c r="D647" s="37">
        <f>[1]ONI!D645</f>
        <v>0.2</v>
      </c>
      <c r="E647" s="2">
        <f t="shared" si="57"/>
        <v>0.21</v>
      </c>
      <c r="F647" s="11" t="str">
        <f>[1]ONI!F645</f>
        <v>JAS</v>
      </c>
      <c r="G647" t="str">
        <f>[1]ONI!G645</f>
        <v>Neutral Phase</v>
      </c>
      <c r="H647" s="38">
        <f t="shared" si="61"/>
        <v>4.41</v>
      </c>
      <c r="I647" s="38">
        <f t="shared" si="58"/>
        <v>4.41</v>
      </c>
      <c r="J647" s="38">
        <f t="shared" si="59"/>
        <v>0</v>
      </c>
      <c r="K647" s="1">
        <f t="shared" si="62"/>
        <v>37834</v>
      </c>
      <c r="L647" s="51" t="b">
        <f t="shared" si="60"/>
        <v>1</v>
      </c>
    </row>
    <row r="648" spans="1:12" x14ac:dyDescent="0.25">
      <c r="A648">
        <f>[1]ONI!A646</f>
        <v>2003</v>
      </c>
      <c r="B648" s="11" t="str">
        <f>[1]ONI!B646</f>
        <v>Sep</v>
      </c>
      <c r="C648" s="1">
        <f>[1]ONI!C646</f>
        <v>37865</v>
      </c>
      <c r="D648" s="37">
        <f>[1]ONI!D646</f>
        <v>0.19</v>
      </c>
      <c r="E648" s="2">
        <f t="shared" si="57"/>
        <v>0.25666666666666665</v>
      </c>
      <c r="F648" s="11" t="str">
        <f>[1]ONI!F646</f>
        <v>ASO</v>
      </c>
      <c r="G648" t="str">
        <f>[1]ONI!G646</f>
        <v>Neutral Phase</v>
      </c>
      <c r="H648" s="38">
        <f t="shared" si="61"/>
        <v>6.5877777777777764</v>
      </c>
      <c r="I648" s="38">
        <f t="shared" si="58"/>
        <v>6.5877777777777764</v>
      </c>
      <c r="J648" s="38">
        <f t="shared" si="59"/>
        <v>0</v>
      </c>
      <c r="K648" s="1">
        <f t="shared" si="62"/>
        <v>37865</v>
      </c>
      <c r="L648" s="51" t="b">
        <f t="shared" si="60"/>
        <v>1</v>
      </c>
    </row>
    <row r="649" spans="1:12" x14ac:dyDescent="0.25">
      <c r="A649">
        <f>[1]ONI!A647</f>
        <v>2003</v>
      </c>
      <c r="B649" s="11" t="str">
        <f>[1]ONI!B647</f>
        <v>Oct</v>
      </c>
      <c r="C649" s="1">
        <f>[1]ONI!C647</f>
        <v>37895</v>
      </c>
      <c r="D649" s="37">
        <f>[1]ONI!D647</f>
        <v>0.38</v>
      </c>
      <c r="E649" s="2">
        <f t="shared" ref="E649:E712" si="63">AVERAGE(D648:D650)</f>
        <v>0.28666666666666668</v>
      </c>
      <c r="F649" s="11" t="str">
        <f>[1]ONI!F647</f>
        <v>SON</v>
      </c>
      <c r="G649" t="str">
        <f>[1]ONI!G647</f>
        <v>Neutral Phase</v>
      </c>
      <c r="H649" s="38">
        <f t="shared" si="61"/>
        <v>8.2177777777777781</v>
      </c>
      <c r="I649" s="38">
        <f t="shared" ref="I649:I712" si="64">IF(E649&gt;0,H649,0)</f>
        <v>8.2177777777777781</v>
      </c>
      <c r="J649" s="38">
        <f t="shared" ref="J649:J712" si="65">IF(E649&lt;0,H649,0)</f>
        <v>0</v>
      </c>
      <c r="K649" s="1">
        <f t="shared" si="62"/>
        <v>37895</v>
      </c>
      <c r="L649" s="51" t="b">
        <f t="shared" si="60"/>
        <v>1</v>
      </c>
    </row>
    <row r="650" spans="1:12" x14ac:dyDescent="0.25">
      <c r="A650">
        <f>[1]ONI!A648</f>
        <v>2003</v>
      </c>
      <c r="B650" s="11" t="str">
        <f>[1]ONI!B648</f>
        <v>Nov</v>
      </c>
      <c r="C650" s="1">
        <f>[1]ONI!C648</f>
        <v>37926</v>
      </c>
      <c r="D650" s="37">
        <f>[1]ONI!D648</f>
        <v>0.28999999999999998</v>
      </c>
      <c r="E650" s="2">
        <f t="shared" si="63"/>
        <v>0.34999999999999992</v>
      </c>
      <c r="F650" s="11" t="str">
        <f>[1]ONI!F648</f>
        <v>OND</v>
      </c>
      <c r="G650" t="str">
        <f>[1]ONI!G648</f>
        <v>Neutral Phase</v>
      </c>
      <c r="H650" s="38">
        <f t="shared" si="61"/>
        <v>12.249999999999993</v>
      </c>
      <c r="I650" s="38">
        <f t="shared" si="64"/>
        <v>12.249999999999993</v>
      </c>
      <c r="J650" s="38">
        <f t="shared" si="65"/>
        <v>0</v>
      </c>
      <c r="K650" s="1">
        <f t="shared" si="62"/>
        <v>37926</v>
      </c>
      <c r="L650" s="51" t="b">
        <f t="shared" si="60"/>
        <v>1</v>
      </c>
    </row>
    <row r="651" spans="1:12" x14ac:dyDescent="0.25">
      <c r="A651">
        <f>[1]ONI!A649</f>
        <v>2003</v>
      </c>
      <c r="B651" s="11" t="str">
        <f>[1]ONI!B649</f>
        <v>Dec</v>
      </c>
      <c r="C651" s="1">
        <f>[1]ONI!C649</f>
        <v>37956</v>
      </c>
      <c r="D651" s="37">
        <f>[1]ONI!D649</f>
        <v>0.38</v>
      </c>
      <c r="E651" s="2">
        <f t="shared" si="63"/>
        <v>0.34999999999999992</v>
      </c>
      <c r="F651" s="11" t="str">
        <f>[1]ONI!F649</f>
        <v>NDJ</v>
      </c>
      <c r="G651" t="str">
        <f>[1]ONI!G649</f>
        <v>Neutral Phase</v>
      </c>
      <c r="H651" s="38">
        <f t="shared" si="61"/>
        <v>12.249999999999993</v>
      </c>
      <c r="I651" s="38">
        <f t="shared" si="64"/>
        <v>12.249999999999993</v>
      </c>
      <c r="J651" s="38">
        <f t="shared" si="65"/>
        <v>0</v>
      </c>
      <c r="K651" s="1">
        <f t="shared" si="62"/>
        <v>37956</v>
      </c>
      <c r="L651" s="51" t="b">
        <f t="shared" si="60"/>
        <v>1</v>
      </c>
    </row>
    <row r="652" spans="1:12" x14ac:dyDescent="0.25">
      <c r="A652">
        <f>[1]ONI!A650</f>
        <v>2004</v>
      </c>
      <c r="B652" s="11" t="str">
        <f>[1]ONI!B650</f>
        <v>Jan</v>
      </c>
      <c r="C652" s="1">
        <f>[1]ONI!C650</f>
        <v>37987</v>
      </c>
      <c r="D652" s="37">
        <f>[1]ONI!D650</f>
        <v>0.38</v>
      </c>
      <c r="E652" s="2">
        <f t="shared" si="63"/>
        <v>0.3666666666666667</v>
      </c>
      <c r="F652" s="11" t="str">
        <f>[1]ONI!F650</f>
        <v>DJF</v>
      </c>
      <c r="G652" t="str">
        <f>[1]ONI!G650</f>
        <v>Neutral Phase</v>
      </c>
      <c r="H652" s="38">
        <f t="shared" si="61"/>
        <v>13.444444444444446</v>
      </c>
      <c r="I652" s="38">
        <f t="shared" si="64"/>
        <v>13.444444444444446</v>
      </c>
      <c r="J652" s="38">
        <f t="shared" si="65"/>
        <v>0</v>
      </c>
      <c r="K652" s="1">
        <f t="shared" si="62"/>
        <v>37987</v>
      </c>
      <c r="L652" s="51" t="b">
        <f t="shared" si="60"/>
        <v>1</v>
      </c>
    </row>
    <row r="653" spans="1:12" x14ac:dyDescent="0.25">
      <c r="A653">
        <f>[1]ONI!A651</f>
        <v>2004</v>
      </c>
      <c r="B653" s="11" t="str">
        <f>[1]ONI!B651</f>
        <v>Feb</v>
      </c>
      <c r="C653" s="1">
        <f>[1]ONI!C651</f>
        <v>38018</v>
      </c>
      <c r="D653" s="37">
        <f>[1]ONI!D651</f>
        <v>0.34</v>
      </c>
      <c r="E653" s="2">
        <f t="shared" si="63"/>
        <v>0.31</v>
      </c>
      <c r="F653" s="11" t="str">
        <f>[1]ONI!F651</f>
        <v>JFM</v>
      </c>
      <c r="G653" t="str">
        <f>[1]ONI!G651</f>
        <v>Neutral Phase</v>
      </c>
      <c r="H653" s="38">
        <f t="shared" si="61"/>
        <v>9.6100000000000012</v>
      </c>
      <c r="I653" s="38">
        <f t="shared" si="64"/>
        <v>9.6100000000000012</v>
      </c>
      <c r="J653" s="38">
        <f t="shared" si="65"/>
        <v>0</v>
      </c>
      <c r="K653" s="1">
        <f t="shared" si="62"/>
        <v>38018</v>
      </c>
      <c r="L653" s="51" t="b">
        <f t="shared" si="60"/>
        <v>1</v>
      </c>
    </row>
    <row r="654" spans="1:12" x14ac:dyDescent="0.25">
      <c r="A654">
        <f>[1]ONI!A652</f>
        <v>2004</v>
      </c>
      <c r="B654" s="11" t="str">
        <f>[1]ONI!B652</f>
        <v>Mar</v>
      </c>
      <c r="C654" s="1">
        <f>[1]ONI!C652</f>
        <v>38047</v>
      </c>
      <c r="D654" s="37">
        <f>[1]ONI!D652</f>
        <v>0.21</v>
      </c>
      <c r="E654" s="2">
        <f t="shared" si="63"/>
        <v>0.23666666666666669</v>
      </c>
      <c r="F654" s="11" t="str">
        <f>[1]ONI!F652</f>
        <v>FMA</v>
      </c>
      <c r="G654" t="str">
        <f>[1]ONI!G652</f>
        <v>Neutral Phase</v>
      </c>
      <c r="H654" s="38">
        <f t="shared" si="61"/>
        <v>5.6011111111111136</v>
      </c>
      <c r="I654" s="38">
        <f t="shared" si="64"/>
        <v>5.6011111111111136</v>
      </c>
      <c r="J654" s="38">
        <f t="shared" si="65"/>
        <v>0</v>
      </c>
      <c r="K654" s="1">
        <f t="shared" si="62"/>
        <v>38047</v>
      </c>
      <c r="L654" s="51" t="b">
        <f t="shared" si="60"/>
        <v>1</v>
      </c>
    </row>
    <row r="655" spans="1:12" x14ac:dyDescent="0.25">
      <c r="A655">
        <f>[1]ONI!A653</f>
        <v>2004</v>
      </c>
      <c r="B655" s="11" t="str">
        <f>[1]ONI!B653</f>
        <v>Apr</v>
      </c>
      <c r="C655" s="1">
        <f>[1]ONI!C653</f>
        <v>38078</v>
      </c>
      <c r="D655" s="37">
        <f>[1]ONI!D653</f>
        <v>0.16</v>
      </c>
      <c r="E655" s="2">
        <f t="shared" si="63"/>
        <v>0.17</v>
      </c>
      <c r="F655" s="11" t="str">
        <f>[1]ONI!F653</f>
        <v>MAM</v>
      </c>
      <c r="G655" t="str">
        <f>[1]ONI!G653</f>
        <v>Neutral Phase</v>
      </c>
      <c r="H655" s="38">
        <f t="shared" si="61"/>
        <v>2.8900000000000006</v>
      </c>
      <c r="I655" s="38">
        <f t="shared" si="64"/>
        <v>2.8900000000000006</v>
      </c>
      <c r="J655" s="38">
        <f t="shared" si="65"/>
        <v>0</v>
      </c>
      <c r="K655" s="1">
        <f t="shared" si="62"/>
        <v>38078</v>
      </c>
      <c r="L655" s="51" t="b">
        <f t="shared" si="60"/>
        <v>1</v>
      </c>
    </row>
    <row r="656" spans="1:12" x14ac:dyDescent="0.25">
      <c r="A656">
        <f>[1]ONI!A654</f>
        <v>2004</v>
      </c>
      <c r="B656" s="11" t="str">
        <f>[1]ONI!B654</f>
        <v>May</v>
      </c>
      <c r="C656" s="1">
        <f>[1]ONI!C654</f>
        <v>38108</v>
      </c>
      <c r="D656" s="37">
        <f>[1]ONI!D654</f>
        <v>0.14000000000000001</v>
      </c>
      <c r="E656" s="2">
        <f t="shared" si="63"/>
        <v>0.16666666666666666</v>
      </c>
      <c r="F656" s="11" t="str">
        <f>[1]ONI!F654</f>
        <v>AMJ</v>
      </c>
      <c r="G656" t="str">
        <f>[1]ONI!G654</f>
        <v>Neutral Phase</v>
      </c>
      <c r="H656" s="38">
        <f t="shared" si="61"/>
        <v>2.7777777777777772</v>
      </c>
      <c r="I656" s="38">
        <f t="shared" si="64"/>
        <v>2.7777777777777772</v>
      </c>
      <c r="J656" s="38">
        <f t="shared" si="65"/>
        <v>0</v>
      </c>
      <c r="K656" s="1">
        <f t="shared" si="62"/>
        <v>38108</v>
      </c>
      <c r="L656" s="51" t="b">
        <f t="shared" si="60"/>
        <v>1</v>
      </c>
    </row>
    <row r="657" spans="1:12" x14ac:dyDescent="0.25">
      <c r="A657">
        <f>[1]ONI!A655</f>
        <v>2004</v>
      </c>
      <c r="B657" s="11" t="str">
        <f>[1]ONI!B655</f>
        <v>Jun</v>
      </c>
      <c r="C657" s="1">
        <f>[1]ONI!C655</f>
        <v>38139</v>
      </c>
      <c r="D657" s="37">
        <f>[1]ONI!D655</f>
        <v>0.2</v>
      </c>
      <c r="E657" s="2">
        <f t="shared" si="63"/>
        <v>0.28333333333333338</v>
      </c>
      <c r="F657" s="11" t="str">
        <f>[1]ONI!F655</f>
        <v>MJJ</v>
      </c>
      <c r="G657" t="str">
        <f>[1]ONI!G655</f>
        <v>Neutral Phase</v>
      </c>
      <c r="H657" s="38">
        <f t="shared" si="61"/>
        <v>8.0277777777777803</v>
      </c>
      <c r="I657" s="38">
        <f t="shared" si="64"/>
        <v>8.0277777777777803</v>
      </c>
      <c r="J657" s="38">
        <f t="shared" si="65"/>
        <v>0</v>
      </c>
      <c r="K657" s="1">
        <f t="shared" si="62"/>
        <v>38139</v>
      </c>
      <c r="L657" s="51" t="b">
        <f t="shared" si="60"/>
        <v>1</v>
      </c>
    </row>
    <row r="658" spans="1:12" x14ac:dyDescent="0.25">
      <c r="A658">
        <f>[1]ONI!A656</f>
        <v>2004</v>
      </c>
      <c r="B658" s="11" t="str">
        <f>[1]ONI!B656</f>
        <v>Jul</v>
      </c>
      <c r="C658" s="1">
        <f>[1]ONI!C656</f>
        <v>38169</v>
      </c>
      <c r="D658" s="37">
        <f>[1]ONI!D656</f>
        <v>0.51</v>
      </c>
      <c r="E658" s="2">
        <f t="shared" si="63"/>
        <v>0.47</v>
      </c>
      <c r="F658" s="11" t="str">
        <f>[1]ONI!F656</f>
        <v>JJA</v>
      </c>
      <c r="G658" t="str">
        <f>[1]ONI!G656</f>
        <v>Neutral Phase</v>
      </c>
      <c r="H658" s="38">
        <f t="shared" si="61"/>
        <v>22.089999999999993</v>
      </c>
      <c r="I658" s="38">
        <f t="shared" si="64"/>
        <v>22.089999999999993</v>
      </c>
      <c r="J658" s="38">
        <f t="shared" si="65"/>
        <v>0</v>
      </c>
      <c r="K658" s="1">
        <f t="shared" si="62"/>
        <v>38169</v>
      </c>
      <c r="L658" s="51" t="b">
        <f t="shared" si="60"/>
        <v>1</v>
      </c>
    </row>
    <row r="659" spans="1:12" x14ac:dyDescent="0.25">
      <c r="A659">
        <f>[1]ONI!A657</f>
        <v>2004</v>
      </c>
      <c r="B659" s="11" t="str">
        <f>[1]ONI!B657</f>
        <v>Aug</v>
      </c>
      <c r="C659" s="1">
        <f>[1]ONI!C657</f>
        <v>38200</v>
      </c>
      <c r="D659" s="37">
        <f>[1]ONI!D657</f>
        <v>0.7</v>
      </c>
      <c r="E659" s="2">
        <f t="shared" si="63"/>
        <v>0.64333333333333331</v>
      </c>
      <c r="F659" s="11" t="str">
        <f>[1]ONI!F657</f>
        <v>JAS</v>
      </c>
      <c r="G659" t="str">
        <f>[1]ONI!G657</f>
        <v>Warm Phase/El Nino</v>
      </c>
      <c r="H659" s="38">
        <f t="shared" si="61"/>
        <v>41.387777777777778</v>
      </c>
      <c r="I659" s="38">
        <f t="shared" si="64"/>
        <v>41.387777777777778</v>
      </c>
      <c r="J659" s="38">
        <f t="shared" si="65"/>
        <v>0</v>
      </c>
      <c r="K659" s="1">
        <f t="shared" si="62"/>
        <v>38200</v>
      </c>
      <c r="L659" s="51" t="b">
        <f t="shared" si="60"/>
        <v>1</v>
      </c>
    </row>
    <row r="660" spans="1:12" x14ac:dyDescent="0.25">
      <c r="A660">
        <f>[1]ONI!A658</f>
        <v>2004</v>
      </c>
      <c r="B660" s="11" t="str">
        <f>[1]ONI!B658</f>
        <v>Sep</v>
      </c>
      <c r="C660" s="1">
        <f>[1]ONI!C658</f>
        <v>38231</v>
      </c>
      <c r="D660" s="37">
        <f>[1]ONI!D658</f>
        <v>0.72</v>
      </c>
      <c r="E660" s="2">
        <f t="shared" si="63"/>
        <v>0.70000000000000007</v>
      </c>
      <c r="F660" s="11" t="str">
        <f>[1]ONI!F658</f>
        <v>ASO</v>
      </c>
      <c r="G660" t="str">
        <f>[1]ONI!G658</f>
        <v>Warm Phase/El Nino</v>
      </c>
      <c r="H660" s="38">
        <f t="shared" si="61"/>
        <v>49.000000000000014</v>
      </c>
      <c r="I660" s="38">
        <f t="shared" si="64"/>
        <v>49.000000000000014</v>
      </c>
      <c r="J660" s="38">
        <f t="shared" si="65"/>
        <v>0</v>
      </c>
      <c r="K660" s="1">
        <f t="shared" si="62"/>
        <v>38231</v>
      </c>
      <c r="L660" s="51" t="b">
        <f t="shared" si="60"/>
        <v>1</v>
      </c>
    </row>
    <row r="661" spans="1:12" x14ac:dyDescent="0.25">
      <c r="A661">
        <f>[1]ONI!A659</f>
        <v>2004</v>
      </c>
      <c r="B661" s="11" t="str">
        <f>[1]ONI!B659</f>
        <v>Oct</v>
      </c>
      <c r="C661" s="1">
        <f>[1]ONI!C659</f>
        <v>38261</v>
      </c>
      <c r="D661" s="37">
        <f>[1]ONI!D659</f>
        <v>0.68</v>
      </c>
      <c r="E661" s="2">
        <f t="shared" si="63"/>
        <v>0.66999999999999993</v>
      </c>
      <c r="F661" s="11" t="str">
        <f>[1]ONI!F659</f>
        <v>SON</v>
      </c>
      <c r="G661" t="str">
        <f>[1]ONI!G659</f>
        <v>Warm Phase/El Nino</v>
      </c>
      <c r="H661" s="38">
        <f t="shared" si="61"/>
        <v>44.889999999999993</v>
      </c>
      <c r="I661" s="38">
        <f t="shared" si="64"/>
        <v>44.889999999999993</v>
      </c>
      <c r="J661" s="38">
        <f t="shared" si="65"/>
        <v>0</v>
      </c>
      <c r="K661" s="1">
        <f t="shared" si="62"/>
        <v>38261</v>
      </c>
      <c r="L661" s="51" t="b">
        <f t="shared" si="60"/>
        <v>1</v>
      </c>
    </row>
    <row r="662" spans="1:12" x14ac:dyDescent="0.25">
      <c r="A662">
        <f>[1]ONI!A660</f>
        <v>2004</v>
      </c>
      <c r="B662" s="11" t="str">
        <f>[1]ONI!B660</f>
        <v>Nov</v>
      </c>
      <c r="C662" s="1">
        <f>[1]ONI!C660</f>
        <v>38292</v>
      </c>
      <c r="D662" s="37">
        <f>[1]ONI!D660</f>
        <v>0.61</v>
      </c>
      <c r="E662" s="2">
        <f t="shared" si="63"/>
        <v>0.66</v>
      </c>
      <c r="F662" s="11" t="str">
        <f>[1]ONI!F660</f>
        <v>OND</v>
      </c>
      <c r="G662" t="str">
        <f>[1]ONI!G660</f>
        <v>Warm Phase/El Nino</v>
      </c>
      <c r="H662" s="38">
        <f t="shared" si="61"/>
        <v>43.560000000000009</v>
      </c>
      <c r="I662" s="38">
        <f t="shared" si="64"/>
        <v>43.560000000000009</v>
      </c>
      <c r="J662" s="38">
        <f t="shared" si="65"/>
        <v>0</v>
      </c>
      <c r="K662" s="1">
        <f t="shared" si="62"/>
        <v>38292</v>
      </c>
      <c r="L662" s="51" t="b">
        <f t="shared" si="60"/>
        <v>1</v>
      </c>
    </row>
    <row r="663" spans="1:12" x14ac:dyDescent="0.25">
      <c r="A663">
        <f>[1]ONI!A661</f>
        <v>2004</v>
      </c>
      <c r="B663" s="11" t="str">
        <f>[1]ONI!B661</f>
        <v>Dec</v>
      </c>
      <c r="C663" s="1">
        <f>[1]ONI!C661</f>
        <v>38322</v>
      </c>
      <c r="D663" s="37">
        <f>[1]ONI!D661</f>
        <v>0.69</v>
      </c>
      <c r="E663" s="2">
        <f t="shared" si="63"/>
        <v>0.68666666666666654</v>
      </c>
      <c r="F663" s="11" t="str">
        <f>[1]ONI!F661</f>
        <v>NDJ</v>
      </c>
      <c r="G663" t="str">
        <f>[1]ONI!G661</f>
        <v>Warm Phase/El Nino</v>
      </c>
      <c r="H663" s="38">
        <f t="shared" si="61"/>
        <v>47.151111111111092</v>
      </c>
      <c r="I663" s="38">
        <f t="shared" si="64"/>
        <v>47.151111111111092</v>
      </c>
      <c r="J663" s="38">
        <f t="shared" si="65"/>
        <v>0</v>
      </c>
      <c r="K663" s="1">
        <f t="shared" si="62"/>
        <v>38322</v>
      </c>
      <c r="L663" s="51" t="b">
        <f t="shared" si="60"/>
        <v>1</v>
      </c>
    </row>
    <row r="664" spans="1:12" x14ac:dyDescent="0.25">
      <c r="A664">
        <f>[1]ONI!A662</f>
        <v>2005</v>
      </c>
      <c r="B664" s="11" t="str">
        <f>[1]ONI!B662</f>
        <v>Jan</v>
      </c>
      <c r="C664" s="1">
        <f>[1]ONI!C662</f>
        <v>38353</v>
      </c>
      <c r="D664" s="37">
        <f>[1]ONI!D662</f>
        <v>0.76</v>
      </c>
      <c r="E664" s="2">
        <f t="shared" si="63"/>
        <v>0.6366666666666666</v>
      </c>
      <c r="F664" s="11" t="str">
        <f>[1]ONI!F662</f>
        <v>DJF</v>
      </c>
      <c r="G664" t="str">
        <f>[1]ONI!G662</f>
        <v>Warm Phase/El Nino</v>
      </c>
      <c r="H664" s="38">
        <f t="shared" si="61"/>
        <v>40.534444444444439</v>
      </c>
      <c r="I664" s="38">
        <f t="shared" si="64"/>
        <v>40.534444444444439</v>
      </c>
      <c r="J664" s="38">
        <f t="shared" si="65"/>
        <v>0</v>
      </c>
      <c r="K664" s="1">
        <f t="shared" si="62"/>
        <v>38353</v>
      </c>
      <c r="L664" s="51" t="b">
        <f t="shared" si="60"/>
        <v>1</v>
      </c>
    </row>
    <row r="665" spans="1:12" x14ac:dyDescent="0.25">
      <c r="A665">
        <f>[1]ONI!A663</f>
        <v>2005</v>
      </c>
      <c r="B665" s="11" t="str">
        <f>[1]ONI!B663</f>
        <v>Feb</v>
      </c>
      <c r="C665" s="1">
        <f>[1]ONI!C663</f>
        <v>38384</v>
      </c>
      <c r="D665" s="37">
        <f>[1]ONI!D663</f>
        <v>0.46</v>
      </c>
      <c r="E665" s="2">
        <f t="shared" si="63"/>
        <v>0.58333333333333337</v>
      </c>
      <c r="F665" s="11" t="str">
        <f>[1]ONI!F663</f>
        <v>JFM</v>
      </c>
      <c r="G665" t="str">
        <f>[1]ONI!G663</f>
        <v>Warm Phase/El Nino</v>
      </c>
      <c r="H665" s="38">
        <f t="shared" si="61"/>
        <v>34.027777777777786</v>
      </c>
      <c r="I665" s="38">
        <f t="shared" si="64"/>
        <v>34.027777777777786</v>
      </c>
      <c r="J665" s="38">
        <f t="shared" si="65"/>
        <v>0</v>
      </c>
      <c r="K665" s="1">
        <f t="shared" si="62"/>
        <v>38384</v>
      </c>
      <c r="L665" s="51" t="b">
        <f t="shared" si="60"/>
        <v>1</v>
      </c>
    </row>
    <row r="666" spans="1:12" x14ac:dyDescent="0.25">
      <c r="A666">
        <f>[1]ONI!A664</f>
        <v>2005</v>
      </c>
      <c r="B666" s="11" t="str">
        <f>[1]ONI!B664</f>
        <v>Mar</v>
      </c>
      <c r="C666" s="1">
        <f>[1]ONI!C664</f>
        <v>38412</v>
      </c>
      <c r="D666" s="37">
        <f>[1]ONI!D664</f>
        <v>0.53</v>
      </c>
      <c r="E666" s="2">
        <f t="shared" si="63"/>
        <v>0.4466666666666666</v>
      </c>
      <c r="F666" s="11" t="str">
        <f>[1]ONI!F664</f>
        <v>FMA</v>
      </c>
      <c r="G666" t="str">
        <f>[1]ONI!G664</f>
        <v>Neutral Phase</v>
      </c>
      <c r="H666" s="38">
        <f t="shared" si="61"/>
        <v>19.951111111111103</v>
      </c>
      <c r="I666" s="38">
        <f t="shared" si="64"/>
        <v>19.951111111111103</v>
      </c>
      <c r="J666" s="38">
        <f t="shared" si="65"/>
        <v>0</v>
      </c>
      <c r="K666" s="1">
        <f t="shared" si="62"/>
        <v>38412</v>
      </c>
      <c r="L666" s="51" t="b">
        <f t="shared" si="60"/>
        <v>1</v>
      </c>
    </row>
    <row r="667" spans="1:12" x14ac:dyDescent="0.25">
      <c r="A667">
        <f>[1]ONI!A665</f>
        <v>2005</v>
      </c>
      <c r="B667" s="11" t="str">
        <f>[1]ONI!B665</f>
        <v>Apr</v>
      </c>
      <c r="C667" s="1">
        <f>[1]ONI!C665</f>
        <v>38443</v>
      </c>
      <c r="D667" s="37">
        <f>[1]ONI!D665</f>
        <v>0.35</v>
      </c>
      <c r="E667" s="2">
        <f t="shared" si="63"/>
        <v>0.42333333333333334</v>
      </c>
      <c r="F667" s="11" t="str">
        <f>[1]ONI!F665</f>
        <v>MAM</v>
      </c>
      <c r="G667" t="str">
        <f>[1]ONI!G665</f>
        <v>Neutral Phase</v>
      </c>
      <c r="H667" s="38">
        <f t="shared" si="61"/>
        <v>17.921111111111113</v>
      </c>
      <c r="I667" s="38">
        <f t="shared" si="64"/>
        <v>17.921111111111113</v>
      </c>
      <c r="J667" s="38">
        <f t="shared" si="65"/>
        <v>0</v>
      </c>
      <c r="K667" s="1">
        <f t="shared" si="62"/>
        <v>38443</v>
      </c>
      <c r="L667" s="51" t="b">
        <f t="shared" si="60"/>
        <v>1</v>
      </c>
    </row>
    <row r="668" spans="1:12" x14ac:dyDescent="0.25">
      <c r="A668">
        <f>[1]ONI!A666</f>
        <v>2005</v>
      </c>
      <c r="B668" s="11" t="str">
        <f>[1]ONI!B666</f>
        <v>May</v>
      </c>
      <c r="C668" s="1">
        <f>[1]ONI!C666</f>
        <v>38473</v>
      </c>
      <c r="D668" s="37">
        <f>[1]ONI!D666</f>
        <v>0.39</v>
      </c>
      <c r="E668" s="2">
        <f t="shared" si="63"/>
        <v>0.28666666666666668</v>
      </c>
      <c r="F668" s="11" t="str">
        <f>[1]ONI!F666</f>
        <v>AMJ</v>
      </c>
      <c r="G668" t="str">
        <f>[1]ONI!G666</f>
        <v>Neutral Phase</v>
      </c>
      <c r="H668" s="38">
        <f t="shared" si="61"/>
        <v>8.2177777777777781</v>
      </c>
      <c r="I668" s="38">
        <f t="shared" si="64"/>
        <v>8.2177777777777781</v>
      </c>
      <c r="J668" s="38">
        <f t="shared" si="65"/>
        <v>0</v>
      </c>
      <c r="K668" s="1">
        <f t="shared" si="62"/>
        <v>38473</v>
      </c>
      <c r="L668" s="51" t="b">
        <f t="shared" si="60"/>
        <v>1</v>
      </c>
    </row>
    <row r="669" spans="1:12" x14ac:dyDescent="0.25">
      <c r="A669">
        <f>[1]ONI!A667</f>
        <v>2005</v>
      </c>
      <c r="B669" s="11" t="str">
        <f>[1]ONI!B667</f>
        <v>Jun</v>
      </c>
      <c r="C669" s="1">
        <f>[1]ONI!C667</f>
        <v>38504</v>
      </c>
      <c r="D669" s="37">
        <f>[1]ONI!D667</f>
        <v>0.12</v>
      </c>
      <c r="E669" s="2">
        <f t="shared" si="63"/>
        <v>0.10666666666666667</v>
      </c>
      <c r="F669" s="11" t="str">
        <f>[1]ONI!F667</f>
        <v>MJJ</v>
      </c>
      <c r="G669" t="str">
        <f>[1]ONI!G667</f>
        <v>Neutral Phase</v>
      </c>
      <c r="H669" s="38">
        <f t="shared" si="61"/>
        <v>1.1377777777777778</v>
      </c>
      <c r="I669" s="38">
        <f t="shared" si="64"/>
        <v>1.1377777777777778</v>
      </c>
      <c r="J669" s="38">
        <f t="shared" si="65"/>
        <v>0</v>
      </c>
      <c r="K669" s="1">
        <f t="shared" si="62"/>
        <v>38504</v>
      </c>
      <c r="L669" s="51" t="b">
        <f t="shared" si="60"/>
        <v>1</v>
      </c>
    </row>
    <row r="670" spans="1:12" x14ac:dyDescent="0.25">
      <c r="A670">
        <f>[1]ONI!A668</f>
        <v>2005</v>
      </c>
      <c r="B670" s="11" t="str">
        <f>[1]ONI!B668</f>
        <v>Jul</v>
      </c>
      <c r="C670" s="1">
        <f>[1]ONI!C668</f>
        <v>38534</v>
      </c>
      <c r="D670" s="37">
        <f>[1]ONI!D668</f>
        <v>-0.19</v>
      </c>
      <c r="E670" s="2">
        <f t="shared" si="63"/>
        <v>-5.6666666666666671E-2</v>
      </c>
      <c r="F670" s="11" t="str">
        <f>[1]ONI!F668</f>
        <v>JJA</v>
      </c>
      <c r="G670" t="str">
        <f>[1]ONI!G668</f>
        <v>Neutral Phase</v>
      </c>
      <c r="H670" s="38">
        <f t="shared" si="61"/>
        <v>0.32111111111111107</v>
      </c>
      <c r="I670" s="38">
        <f t="shared" si="64"/>
        <v>0</v>
      </c>
      <c r="J670" s="38">
        <f t="shared" si="65"/>
        <v>0.32111111111111107</v>
      </c>
      <c r="K670" s="1">
        <f t="shared" si="62"/>
        <v>38534</v>
      </c>
      <c r="L670" s="51" t="b">
        <f t="shared" si="60"/>
        <v>1</v>
      </c>
    </row>
    <row r="671" spans="1:12" x14ac:dyDescent="0.25">
      <c r="A671">
        <f>[1]ONI!A669</f>
        <v>2005</v>
      </c>
      <c r="B671" s="11" t="str">
        <f>[1]ONI!B669</f>
        <v>Aug</v>
      </c>
      <c r="C671" s="1">
        <f>[1]ONI!C669</f>
        <v>38565</v>
      </c>
      <c r="D671" s="37">
        <f>[1]ONI!D669</f>
        <v>-0.1</v>
      </c>
      <c r="E671" s="2">
        <f t="shared" si="63"/>
        <v>-0.13333333333333333</v>
      </c>
      <c r="F671" s="11" t="str">
        <f>[1]ONI!F669</f>
        <v>JAS</v>
      </c>
      <c r="G671" t="str">
        <f>[1]ONI!G669</f>
        <v>Neutral Phase</v>
      </c>
      <c r="H671" s="38">
        <f t="shared" si="61"/>
        <v>1.7777777777777777</v>
      </c>
      <c r="I671" s="38">
        <f t="shared" si="64"/>
        <v>0</v>
      </c>
      <c r="J671" s="38">
        <f t="shared" si="65"/>
        <v>1.7777777777777777</v>
      </c>
      <c r="K671" s="1">
        <f t="shared" si="62"/>
        <v>38565</v>
      </c>
      <c r="L671" s="51" t="b">
        <f t="shared" si="60"/>
        <v>1</v>
      </c>
    </row>
    <row r="672" spans="1:12" x14ac:dyDescent="0.25">
      <c r="A672">
        <f>[1]ONI!A670</f>
        <v>2005</v>
      </c>
      <c r="B672" s="11" t="str">
        <f>[1]ONI!B670</f>
        <v>Sep</v>
      </c>
      <c r="C672" s="1">
        <f>[1]ONI!C670</f>
        <v>38596</v>
      </c>
      <c r="D672" s="37">
        <f>[1]ONI!D670</f>
        <v>-0.11</v>
      </c>
      <c r="E672" s="2">
        <f t="shared" si="63"/>
        <v>-0.10333333333333335</v>
      </c>
      <c r="F672" s="11" t="str">
        <f>[1]ONI!F670</f>
        <v>ASO</v>
      </c>
      <c r="G672" t="str">
        <f>[1]ONI!G670</f>
        <v>Neutral Phase</v>
      </c>
      <c r="H672" s="38">
        <f t="shared" si="61"/>
        <v>1.0677777777777779</v>
      </c>
      <c r="I672" s="38">
        <f t="shared" si="64"/>
        <v>0</v>
      </c>
      <c r="J672" s="38">
        <f t="shared" si="65"/>
        <v>1.0677777777777779</v>
      </c>
      <c r="K672" s="1">
        <f t="shared" si="62"/>
        <v>38596</v>
      </c>
      <c r="L672" s="51" t="b">
        <f t="shared" si="60"/>
        <v>1</v>
      </c>
    </row>
    <row r="673" spans="1:12" x14ac:dyDescent="0.25">
      <c r="A673">
        <f>[1]ONI!A671</f>
        <v>2005</v>
      </c>
      <c r="B673" s="11" t="str">
        <f>[1]ONI!B671</f>
        <v>Oct</v>
      </c>
      <c r="C673" s="1">
        <f>[1]ONI!C671</f>
        <v>38626</v>
      </c>
      <c r="D673" s="37">
        <f>[1]ONI!D671</f>
        <v>-0.1</v>
      </c>
      <c r="E673" s="2">
        <f t="shared" si="63"/>
        <v>-0.28333333333333338</v>
      </c>
      <c r="F673" s="11" t="str">
        <f>[1]ONI!F671</f>
        <v>SON</v>
      </c>
      <c r="G673" t="str">
        <f>[1]ONI!G671</f>
        <v>Neutral Phase</v>
      </c>
      <c r="H673" s="38">
        <f t="shared" si="61"/>
        <v>8.0277777777777803</v>
      </c>
      <c r="I673" s="38">
        <f t="shared" si="64"/>
        <v>0</v>
      </c>
      <c r="J673" s="38">
        <f t="shared" si="65"/>
        <v>8.0277777777777803</v>
      </c>
      <c r="K673" s="1">
        <f t="shared" si="62"/>
        <v>38626</v>
      </c>
      <c r="L673" s="51" t="b">
        <f t="shared" si="60"/>
        <v>1</v>
      </c>
    </row>
    <row r="674" spans="1:12" x14ac:dyDescent="0.25">
      <c r="A674">
        <f>[1]ONI!A672</f>
        <v>2005</v>
      </c>
      <c r="B674" s="11" t="str">
        <f>[1]ONI!B672</f>
        <v>Nov</v>
      </c>
      <c r="C674" s="1">
        <f>[1]ONI!C672</f>
        <v>38657</v>
      </c>
      <c r="D674" s="37">
        <f>[1]ONI!D672</f>
        <v>-0.64</v>
      </c>
      <c r="E674" s="2">
        <f t="shared" si="63"/>
        <v>-0.56999999999999995</v>
      </c>
      <c r="F674" s="11" t="str">
        <f>[1]ONI!F672</f>
        <v>OND</v>
      </c>
      <c r="G674" t="str">
        <f>[1]ONI!G672</f>
        <v>Cool Phase/La Nina</v>
      </c>
      <c r="H674" s="38">
        <f t="shared" si="61"/>
        <v>32.489999999999995</v>
      </c>
      <c r="I674" s="38">
        <f t="shared" si="64"/>
        <v>0</v>
      </c>
      <c r="J674" s="38">
        <f t="shared" si="65"/>
        <v>32.489999999999995</v>
      </c>
      <c r="K674" s="1">
        <f t="shared" si="62"/>
        <v>38657</v>
      </c>
      <c r="L674" s="51" t="b">
        <f t="shared" si="60"/>
        <v>1</v>
      </c>
    </row>
    <row r="675" spans="1:12" x14ac:dyDescent="0.25">
      <c r="A675">
        <f>[1]ONI!A673</f>
        <v>2005</v>
      </c>
      <c r="B675" s="11" t="str">
        <f>[1]ONI!B673</f>
        <v>Dec</v>
      </c>
      <c r="C675" s="1">
        <f>[1]ONI!C673</f>
        <v>38687</v>
      </c>
      <c r="D675" s="37">
        <f>[1]ONI!D673</f>
        <v>-0.97</v>
      </c>
      <c r="E675" s="2">
        <f t="shared" si="63"/>
        <v>-0.84</v>
      </c>
      <c r="F675" s="11" t="str">
        <f>[1]ONI!F673</f>
        <v>NDJ</v>
      </c>
      <c r="G675" t="str">
        <f>[1]ONI!G673</f>
        <v>Cool Phase/La Nina</v>
      </c>
      <c r="H675" s="38">
        <f t="shared" si="61"/>
        <v>70.56</v>
      </c>
      <c r="I675" s="38">
        <f t="shared" si="64"/>
        <v>0</v>
      </c>
      <c r="J675" s="38">
        <f t="shared" si="65"/>
        <v>70.56</v>
      </c>
      <c r="K675" s="1">
        <f t="shared" si="62"/>
        <v>38687</v>
      </c>
      <c r="L675" s="51" t="b">
        <f t="shared" si="60"/>
        <v>1</v>
      </c>
    </row>
    <row r="676" spans="1:12" x14ac:dyDescent="0.25">
      <c r="A676">
        <f>[1]ONI!A674</f>
        <v>2006</v>
      </c>
      <c r="B676" s="11" t="str">
        <f>[1]ONI!B674</f>
        <v>Jan</v>
      </c>
      <c r="C676" s="1">
        <f>[1]ONI!C674</f>
        <v>38718</v>
      </c>
      <c r="D676" s="37">
        <f>[1]ONI!D674</f>
        <v>-0.91</v>
      </c>
      <c r="E676" s="2">
        <f t="shared" si="63"/>
        <v>-0.85</v>
      </c>
      <c r="F676" s="11" t="str">
        <f>[1]ONI!F674</f>
        <v>DJF</v>
      </c>
      <c r="G676" t="str">
        <f>[1]ONI!G674</f>
        <v>Cool Phase/La Nina</v>
      </c>
      <c r="H676" s="38">
        <f t="shared" si="61"/>
        <v>72.25</v>
      </c>
      <c r="I676" s="38">
        <f t="shared" si="64"/>
        <v>0</v>
      </c>
      <c r="J676" s="38">
        <f t="shared" si="65"/>
        <v>72.25</v>
      </c>
      <c r="K676" s="1">
        <f t="shared" si="62"/>
        <v>38718</v>
      </c>
      <c r="L676" s="51" t="b">
        <f t="shared" si="60"/>
        <v>1</v>
      </c>
    </row>
    <row r="677" spans="1:12" x14ac:dyDescent="0.25">
      <c r="A677">
        <f>[1]ONI!A675</f>
        <v>2006</v>
      </c>
      <c r="B677" s="11" t="str">
        <f>[1]ONI!B675</f>
        <v>Feb</v>
      </c>
      <c r="C677" s="1">
        <f>[1]ONI!C675</f>
        <v>38749</v>
      </c>
      <c r="D677" s="37">
        <f>[1]ONI!D675</f>
        <v>-0.67</v>
      </c>
      <c r="E677" s="2">
        <f t="shared" si="63"/>
        <v>-0.76333333333333331</v>
      </c>
      <c r="F677" s="11" t="str">
        <f>[1]ONI!F675</f>
        <v>JFM</v>
      </c>
      <c r="G677" t="str">
        <f>[1]ONI!G675</f>
        <v>Cool Phase/La Nina</v>
      </c>
      <c r="H677" s="38">
        <f t="shared" si="61"/>
        <v>58.267777777777773</v>
      </c>
      <c r="I677" s="38">
        <f t="shared" si="64"/>
        <v>0</v>
      </c>
      <c r="J677" s="38">
        <f t="shared" si="65"/>
        <v>58.267777777777773</v>
      </c>
      <c r="K677" s="1">
        <f t="shared" si="62"/>
        <v>38749</v>
      </c>
      <c r="L677" s="51" t="b">
        <f t="shared" si="60"/>
        <v>1</v>
      </c>
    </row>
    <row r="678" spans="1:12" x14ac:dyDescent="0.25">
      <c r="A678">
        <f>[1]ONI!A676</f>
        <v>2006</v>
      </c>
      <c r="B678" s="11" t="str">
        <f>[1]ONI!B676</f>
        <v>Mar</v>
      </c>
      <c r="C678" s="1">
        <f>[1]ONI!C676</f>
        <v>38777</v>
      </c>
      <c r="D678" s="37">
        <f>[1]ONI!D676</f>
        <v>-0.71</v>
      </c>
      <c r="E678" s="2">
        <f t="shared" si="63"/>
        <v>-0.56666666666666665</v>
      </c>
      <c r="F678" s="11" t="str">
        <f>[1]ONI!F676</f>
        <v>FMA</v>
      </c>
      <c r="G678" t="str">
        <f>[1]ONI!G676</f>
        <v>Cool Phase/La Nina</v>
      </c>
      <c r="H678" s="38">
        <f t="shared" si="61"/>
        <v>32.111111111111107</v>
      </c>
      <c r="I678" s="38">
        <f t="shared" si="64"/>
        <v>0</v>
      </c>
      <c r="J678" s="38">
        <f t="shared" si="65"/>
        <v>32.111111111111107</v>
      </c>
      <c r="K678" s="1">
        <f t="shared" si="62"/>
        <v>38777</v>
      </c>
      <c r="L678" s="51" t="b">
        <f t="shared" si="60"/>
        <v>1</v>
      </c>
    </row>
    <row r="679" spans="1:12" x14ac:dyDescent="0.25">
      <c r="A679">
        <f>[1]ONI!A677</f>
        <v>2006</v>
      </c>
      <c r="B679" s="11" t="str">
        <f>[1]ONI!B677</f>
        <v>Apr</v>
      </c>
      <c r="C679" s="1">
        <f>[1]ONI!C677</f>
        <v>38808</v>
      </c>
      <c r="D679" s="37">
        <f>[1]ONI!D677</f>
        <v>-0.32</v>
      </c>
      <c r="E679" s="2">
        <f t="shared" si="63"/>
        <v>-0.37333333333333335</v>
      </c>
      <c r="F679" s="11" t="str">
        <f>[1]ONI!F677</f>
        <v>MAM</v>
      </c>
      <c r="G679" t="str">
        <f>[1]ONI!G677</f>
        <v>Neutral Phase</v>
      </c>
      <c r="H679" s="38">
        <f t="shared" si="61"/>
        <v>13.937777777777779</v>
      </c>
      <c r="I679" s="38">
        <f t="shared" si="64"/>
        <v>0</v>
      </c>
      <c r="J679" s="38">
        <f t="shared" si="65"/>
        <v>13.937777777777779</v>
      </c>
      <c r="K679" s="1">
        <f t="shared" si="62"/>
        <v>38808</v>
      </c>
      <c r="L679" s="51" t="b">
        <f t="shared" si="60"/>
        <v>1</v>
      </c>
    </row>
    <row r="680" spans="1:12" x14ac:dyDescent="0.25">
      <c r="A680">
        <f>[1]ONI!A678</f>
        <v>2006</v>
      </c>
      <c r="B680" s="11" t="str">
        <f>[1]ONI!B678</f>
        <v>May</v>
      </c>
      <c r="C680" s="1">
        <f>[1]ONI!C678</f>
        <v>38838</v>
      </c>
      <c r="D680" s="37">
        <f>[1]ONI!D678</f>
        <v>-0.09</v>
      </c>
      <c r="E680" s="2">
        <f t="shared" si="63"/>
        <v>-0.13666666666666669</v>
      </c>
      <c r="F680" s="11" t="str">
        <f>[1]ONI!F678</f>
        <v>AMJ</v>
      </c>
      <c r="G680" t="str">
        <f>[1]ONI!G678</f>
        <v>Neutral Phase</v>
      </c>
      <c r="H680" s="38">
        <f t="shared" si="61"/>
        <v>1.8677777777777784</v>
      </c>
      <c r="I680" s="38">
        <f t="shared" si="64"/>
        <v>0</v>
      </c>
      <c r="J680" s="38">
        <f t="shared" si="65"/>
        <v>1.8677777777777784</v>
      </c>
      <c r="K680" s="1">
        <f t="shared" si="62"/>
        <v>38838</v>
      </c>
      <c r="L680" s="51" t="b">
        <f t="shared" si="60"/>
        <v>1</v>
      </c>
    </row>
    <row r="681" spans="1:12" x14ac:dyDescent="0.25">
      <c r="A681">
        <f>[1]ONI!A679</f>
        <v>2006</v>
      </c>
      <c r="B681" s="11" t="str">
        <f>[1]ONI!B679</f>
        <v>Jun</v>
      </c>
      <c r="C681" s="1">
        <f>[1]ONI!C679</f>
        <v>38869</v>
      </c>
      <c r="D681" s="37">
        <f>[1]ONI!D679</f>
        <v>0</v>
      </c>
      <c r="E681" s="2">
        <f t="shared" si="63"/>
        <v>-2.6666666666666668E-2</v>
      </c>
      <c r="F681" s="11" t="str">
        <f>[1]ONI!F679</f>
        <v>MJJ</v>
      </c>
      <c r="G681" t="str">
        <f>[1]ONI!G679</f>
        <v>Neutral Phase</v>
      </c>
      <c r="H681" s="38">
        <f t="shared" si="61"/>
        <v>7.1111111111111111E-2</v>
      </c>
      <c r="I681" s="38">
        <f t="shared" si="64"/>
        <v>0</v>
      </c>
      <c r="J681" s="38">
        <f t="shared" si="65"/>
        <v>7.1111111111111111E-2</v>
      </c>
      <c r="K681" s="1">
        <f t="shared" si="62"/>
        <v>38869</v>
      </c>
      <c r="L681" s="51" t="b">
        <f t="shared" si="60"/>
        <v>1</v>
      </c>
    </row>
    <row r="682" spans="1:12" x14ac:dyDescent="0.25">
      <c r="A682">
        <f>[1]ONI!A680</f>
        <v>2006</v>
      </c>
      <c r="B682" s="11" t="str">
        <f>[1]ONI!B680</f>
        <v>Jul</v>
      </c>
      <c r="C682" s="1">
        <f>[1]ONI!C680</f>
        <v>38899</v>
      </c>
      <c r="D682" s="37">
        <f>[1]ONI!D680</f>
        <v>0.01</v>
      </c>
      <c r="E682" s="2">
        <f t="shared" si="63"/>
        <v>0.10666666666666667</v>
      </c>
      <c r="F682" s="11" t="str">
        <f>[1]ONI!F680</f>
        <v>JJA</v>
      </c>
      <c r="G682" t="str">
        <f>[1]ONI!G680</f>
        <v>Neutral Phase</v>
      </c>
      <c r="H682" s="38">
        <f t="shared" si="61"/>
        <v>1.1377777777777778</v>
      </c>
      <c r="I682" s="38">
        <f t="shared" si="64"/>
        <v>1.1377777777777778</v>
      </c>
      <c r="J682" s="38">
        <f t="shared" si="65"/>
        <v>0</v>
      </c>
      <c r="K682" s="1">
        <f t="shared" si="62"/>
        <v>38899</v>
      </c>
      <c r="L682" s="51" t="b">
        <f t="shared" si="60"/>
        <v>1</v>
      </c>
    </row>
    <row r="683" spans="1:12" x14ac:dyDescent="0.25">
      <c r="A683">
        <f>[1]ONI!A681</f>
        <v>2006</v>
      </c>
      <c r="B683" s="11" t="str">
        <f>[1]ONI!B681</f>
        <v>Aug</v>
      </c>
      <c r="C683" s="1">
        <f>[1]ONI!C681</f>
        <v>38930</v>
      </c>
      <c r="D683" s="37">
        <f>[1]ONI!D681</f>
        <v>0.31</v>
      </c>
      <c r="E683" s="2">
        <f t="shared" si="63"/>
        <v>0.30666666666666664</v>
      </c>
      <c r="F683" s="11" t="str">
        <f>[1]ONI!F681</f>
        <v>JAS</v>
      </c>
      <c r="G683" t="str">
        <f>[1]ONI!G681</f>
        <v>Neutral Phase</v>
      </c>
      <c r="H683" s="38">
        <f t="shared" si="61"/>
        <v>9.4044444444444437</v>
      </c>
      <c r="I683" s="38">
        <f t="shared" si="64"/>
        <v>9.4044444444444437</v>
      </c>
      <c r="J683" s="38">
        <f t="shared" si="65"/>
        <v>0</v>
      </c>
      <c r="K683" s="1">
        <f t="shared" si="62"/>
        <v>38930</v>
      </c>
      <c r="L683" s="51" t="b">
        <f t="shared" si="60"/>
        <v>1</v>
      </c>
    </row>
    <row r="684" spans="1:12" x14ac:dyDescent="0.25">
      <c r="A684">
        <f>[1]ONI!A682</f>
        <v>2006</v>
      </c>
      <c r="B684" s="11" t="str">
        <f>[1]ONI!B682</f>
        <v>Sep</v>
      </c>
      <c r="C684" s="1">
        <f>[1]ONI!C682</f>
        <v>38961</v>
      </c>
      <c r="D684" s="37">
        <f>[1]ONI!D682</f>
        <v>0.6</v>
      </c>
      <c r="E684" s="2">
        <f t="shared" si="63"/>
        <v>0.53666666666666663</v>
      </c>
      <c r="F684" s="11" t="str">
        <f>[1]ONI!F682</f>
        <v>ASO</v>
      </c>
      <c r="G684" t="str">
        <f>[1]ONI!G682</f>
        <v>Warm Phase/El Nino</v>
      </c>
      <c r="H684" s="38">
        <f t="shared" si="61"/>
        <v>28.801111111111105</v>
      </c>
      <c r="I684" s="38">
        <f t="shared" si="64"/>
        <v>28.801111111111105</v>
      </c>
      <c r="J684" s="38">
        <f t="shared" si="65"/>
        <v>0</v>
      </c>
      <c r="K684" s="1">
        <f t="shared" si="62"/>
        <v>38961</v>
      </c>
      <c r="L684" s="51" t="b">
        <f t="shared" si="60"/>
        <v>1</v>
      </c>
    </row>
    <row r="685" spans="1:12" x14ac:dyDescent="0.25">
      <c r="A685">
        <f>[1]ONI!A683</f>
        <v>2006</v>
      </c>
      <c r="B685" s="11" t="str">
        <f>[1]ONI!B683</f>
        <v>Oct</v>
      </c>
      <c r="C685" s="1">
        <f>[1]ONI!C683</f>
        <v>38991</v>
      </c>
      <c r="D685" s="37">
        <f>[1]ONI!D683</f>
        <v>0.7</v>
      </c>
      <c r="E685" s="2">
        <f t="shared" si="63"/>
        <v>0.76333333333333331</v>
      </c>
      <c r="F685" s="11" t="str">
        <f>[1]ONI!F683</f>
        <v>SON</v>
      </c>
      <c r="G685" t="str">
        <f>[1]ONI!G683</f>
        <v>Warm Phase/El Nino</v>
      </c>
      <c r="H685" s="38">
        <f t="shared" si="61"/>
        <v>58.267777777777773</v>
      </c>
      <c r="I685" s="38">
        <f t="shared" si="64"/>
        <v>58.267777777777773</v>
      </c>
      <c r="J685" s="38">
        <f t="shared" si="65"/>
        <v>0</v>
      </c>
      <c r="K685" s="1">
        <f t="shared" si="62"/>
        <v>38991</v>
      </c>
      <c r="L685" s="51" t="b">
        <f t="shared" si="60"/>
        <v>1</v>
      </c>
    </row>
    <row r="686" spans="1:12" x14ac:dyDescent="0.25">
      <c r="A686">
        <f>[1]ONI!A684</f>
        <v>2006</v>
      </c>
      <c r="B686" s="11" t="str">
        <f>[1]ONI!B684</f>
        <v>Nov</v>
      </c>
      <c r="C686" s="1">
        <f>[1]ONI!C684</f>
        <v>39022</v>
      </c>
      <c r="D686" s="37">
        <f>[1]ONI!D684</f>
        <v>0.99</v>
      </c>
      <c r="E686" s="2">
        <f t="shared" si="63"/>
        <v>0.94333333333333336</v>
      </c>
      <c r="F686" s="11" t="str">
        <f>[1]ONI!F684</f>
        <v>OND</v>
      </c>
      <c r="G686" t="str">
        <f>[1]ONI!G684</f>
        <v>Warm Phase/El Nino</v>
      </c>
      <c r="H686" s="38">
        <f t="shared" si="61"/>
        <v>88.987777777777779</v>
      </c>
      <c r="I686" s="38">
        <f t="shared" si="64"/>
        <v>88.987777777777779</v>
      </c>
      <c r="J686" s="38">
        <f t="shared" si="65"/>
        <v>0</v>
      </c>
      <c r="K686" s="1">
        <f t="shared" si="62"/>
        <v>39022</v>
      </c>
      <c r="L686" s="51" t="b">
        <f t="shared" si="60"/>
        <v>1</v>
      </c>
    </row>
    <row r="687" spans="1:12" x14ac:dyDescent="0.25">
      <c r="A687">
        <f>[1]ONI!A685</f>
        <v>2006</v>
      </c>
      <c r="B687" s="11" t="str">
        <f>[1]ONI!B685</f>
        <v>Dec</v>
      </c>
      <c r="C687" s="1">
        <f>[1]ONI!C685</f>
        <v>39052</v>
      </c>
      <c r="D687" s="37">
        <f>[1]ONI!D685</f>
        <v>1.1399999999999999</v>
      </c>
      <c r="E687" s="2">
        <f t="shared" si="63"/>
        <v>0.94333333333333336</v>
      </c>
      <c r="F687" s="11" t="str">
        <f>[1]ONI!F685</f>
        <v>NDJ</v>
      </c>
      <c r="G687" t="str">
        <f>[1]ONI!G685</f>
        <v>Warm Phase/El Nino</v>
      </c>
      <c r="H687" s="38">
        <f t="shared" si="61"/>
        <v>88.987777777777779</v>
      </c>
      <c r="I687" s="38">
        <f t="shared" si="64"/>
        <v>88.987777777777779</v>
      </c>
      <c r="J687" s="38">
        <f t="shared" si="65"/>
        <v>0</v>
      </c>
      <c r="K687" s="1">
        <f t="shared" si="62"/>
        <v>39052</v>
      </c>
      <c r="L687" s="51" t="b">
        <f t="shared" si="60"/>
        <v>1</v>
      </c>
    </row>
    <row r="688" spans="1:12" x14ac:dyDescent="0.25">
      <c r="A688">
        <f>[1]ONI!A686</f>
        <v>2007</v>
      </c>
      <c r="B688" s="11" t="str">
        <f>[1]ONI!B686</f>
        <v>Jan</v>
      </c>
      <c r="C688" s="1">
        <f>[1]ONI!C686</f>
        <v>39083</v>
      </c>
      <c r="D688" s="37">
        <f>[1]ONI!D686</f>
        <v>0.7</v>
      </c>
      <c r="E688" s="2">
        <f t="shared" si="63"/>
        <v>0.65666666666666662</v>
      </c>
      <c r="F688" s="11" t="str">
        <f>[1]ONI!F686</f>
        <v>DJF</v>
      </c>
      <c r="G688" t="str">
        <f>[1]ONI!G686</f>
        <v>Warm Phase/El Nino</v>
      </c>
      <c r="H688" s="38">
        <f t="shared" si="61"/>
        <v>43.121111111111105</v>
      </c>
      <c r="I688" s="38">
        <f t="shared" si="64"/>
        <v>43.121111111111105</v>
      </c>
      <c r="J688" s="38">
        <f t="shared" si="65"/>
        <v>0</v>
      </c>
      <c r="K688" s="1">
        <f t="shared" si="62"/>
        <v>39083</v>
      </c>
      <c r="L688" s="51" t="b">
        <f t="shared" si="60"/>
        <v>1</v>
      </c>
    </row>
    <row r="689" spans="1:12" x14ac:dyDescent="0.25">
      <c r="A689">
        <f>[1]ONI!A687</f>
        <v>2007</v>
      </c>
      <c r="B689" s="11" t="str">
        <f>[1]ONI!B687</f>
        <v>Feb</v>
      </c>
      <c r="C689" s="1">
        <f>[1]ONI!C687</f>
        <v>39114</v>
      </c>
      <c r="D689" s="37">
        <f>[1]ONI!D687</f>
        <v>0.13</v>
      </c>
      <c r="E689" s="2">
        <f t="shared" si="63"/>
        <v>0.21666666666666665</v>
      </c>
      <c r="F689" s="11" t="str">
        <f>[1]ONI!F687</f>
        <v>JFM</v>
      </c>
      <c r="G689" t="str">
        <f>[1]ONI!G687</f>
        <v>Neutral Phase</v>
      </c>
      <c r="H689" s="38">
        <f t="shared" si="61"/>
        <v>4.6944444444444438</v>
      </c>
      <c r="I689" s="38">
        <f t="shared" si="64"/>
        <v>4.6944444444444438</v>
      </c>
      <c r="J689" s="38">
        <f t="shared" si="65"/>
        <v>0</v>
      </c>
      <c r="K689" s="1">
        <f t="shared" si="62"/>
        <v>39114</v>
      </c>
      <c r="L689" s="51" t="b">
        <f t="shared" si="60"/>
        <v>1</v>
      </c>
    </row>
    <row r="690" spans="1:12" x14ac:dyDescent="0.25">
      <c r="A690">
        <f>[1]ONI!A688</f>
        <v>2007</v>
      </c>
      <c r="B690" s="11" t="str">
        <f>[1]ONI!B688</f>
        <v>Mar</v>
      </c>
      <c r="C690" s="1">
        <f>[1]ONI!C688</f>
        <v>39142</v>
      </c>
      <c r="D690" s="37">
        <f>[1]ONI!D688</f>
        <v>-0.18</v>
      </c>
      <c r="E690" s="2">
        <f t="shared" si="63"/>
        <v>-0.12</v>
      </c>
      <c r="F690" s="11" t="str">
        <f>[1]ONI!F688</f>
        <v>FMA</v>
      </c>
      <c r="G690" t="str">
        <f>[1]ONI!G688</f>
        <v>Neutral Phase</v>
      </c>
      <c r="H690" s="38">
        <f t="shared" si="61"/>
        <v>1.44</v>
      </c>
      <c r="I690" s="38">
        <f t="shared" si="64"/>
        <v>0</v>
      </c>
      <c r="J690" s="38">
        <f t="shared" si="65"/>
        <v>1.44</v>
      </c>
      <c r="K690" s="1">
        <f t="shared" si="62"/>
        <v>39142</v>
      </c>
      <c r="L690" s="51" t="b">
        <f t="shared" si="60"/>
        <v>1</v>
      </c>
    </row>
    <row r="691" spans="1:12" x14ac:dyDescent="0.25">
      <c r="A691">
        <f>[1]ONI!A689</f>
        <v>2007</v>
      </c>
      <c r="B691" s="11" t="str">
        <f>[1]ONI!B689</f>
        <v>Apr</v>
      </c>
      <c r="C691" s="1">
        <f>[1]ONI!C689</f>
        <v>39173</v>
      </c>
      <c r="D691" s="37">
        <f>[1]ONI!D689</f>
        <v>-0.31</v>
      </c>
      <c r="E691" s="2">
        <f t="shared" si="63"/>
        <v>-0.32</v>
      </c>
      <c r="F691" s="11" t="str">
        <f>[1]ONI!F689</f>
        <v>MAM</v>
      </c>
      <c r="G691" t="str">
        <f>[1]ONI!G689</f>
        <v>Neutral Phase</v>
      </c>
      <c r="H691" s="38">
        <f t="shared" si="61"/>
        <v>10.240000000000002</v>
      </c>
      <c r="I691" s="38">
        <f t="shared" si="64"/>
        <v>0</v>
      </c>
      <c r="J691" s="38">
        <f t="shared" si="65"/>
        <v>10.240000000000002</v>
      </c>
      <c r="K691" s="1">
        <f t="shared" si="62"/>
        <v>39173</v>
      </c>
      <c r="L691" s="51" t="b">
        <f t="shared" si="60"/>
        <v>1</v>
      </c>
    </row>
    <row r="692" spans="1:12" x14ac:dyDescent="0.25">
      <c r="A692">
        <f>[1]ONI!A690</f>
        <v>2007</v>
      </c>
      <c r="B692" s="11" t="str">
        <f>[1]ONI!B690</f>
        <v>May</v>
      </c>
      <c r="C692" s="1">
        <f>[1]ONI!C690</f>
        <v>39203</v>
      </c>
      <c r="D692" s="37">
        <f>[1]ONI!D690</f>
        <v>-0.47</v>
      </c>
      <c r="E692" s="2">
        <f t="shared" si="63"/>
        <v>-0.38000000000000006</v>
      </c>
      <c r="F692" s="11" t="str">
        <f>[1]ONI!F690</f>
        <v>AMJ</v>
      </c>
      <c r="G692" t="str">
        <f>[1]ONI!G690</f>
        <v>Neutral Phase</v>
      </c>
      <c r="H692" s="38">
        <f t="shared" si="61"/>
        <v>14.440000000000005</v>
      </c>
      <c r="I692" s="38">
        <f t="shared" si="64"/>
        <v>0</v>
      </c>
      <c r="J692" s="38">
        <f t="shared" si="65"/>
        <v>14.440000000000005</v>
      </c>
      <c r="K692" s="1">
        <f t="shared" si="62"/>
        <v>39203</v>
      </c>
      <c r="L692" s="51" t="b">
        <f t="shared" si="60"/>
        <v>1</v>
      </c>
    </row>
    <row r="693" spans="1:12" x14ac:dyDescent="0.25">
      <c r="A693">
        <f>[1]ONI!A691</f>
        <v>2007</v>
      </c>
      <c r="B693" s="11" t="str">
        <f>[1]ONI!B691</f>
        <v>Jun</v>
      </c>
      <c r="C693" s="1">
        <f>[1]ONI!C691</f>
        <v>39234</v>
      </c>
      <c r="D693" s="37">
        <f>[1]ONI!D691</f>
        <v>-0.36</v>
      </c>
      <c r="E693" s="2">
        <f t="shared" si="63"/>
        <v>-0.47333333333333333</v>
      </c>
      <c r="F693" s="11" t="str">
        <f>[1]ONI!F691</f>
        <v>MJJ</v>
      </c>
      <c r="G693" t="str">
        <f>[1]ONI!G691</f>
        <v>Neutral Phase</v>
      </c>
      <c r="H693" s="38">
        <f t="shared" si="61"/>
        <v>22.404444444444444</v>
      </c>
      <c r="I693" s="38">
        <f t="shared" si="64"/>
        <v>0</v>
      </c>
      <c r="J693" s="38">
        <f t="shared" si="65"/>
        <v>22.404444444444444</v>
      </c>
      <c r="K693" s="1">
        <f t="shared" si="62"/>
        <v>39234</v>
      </c>
      <c r="L693" s="51" t="b">
        <f t="shared" si="60"/>
        <v>1</v>
      </c>
    </row>
    <row r="694" spans="1:12" x14ac:dyDescent="0.25">
      <c r="A694">
        <f>[1]ONI!A692</f>
        <v>2007</v>
      </c>
      <c r="B694" s="11" t="str">
        <f>[1]ONI!B692</f>
        <v>Jul</v>
      </c>
      <c r="C694" s="1">
        <f>[1]ONI!C692</f>
        <v>39264</v>
      </c>
      <c r="D694" s="37">
        <f>[1]ONI!D692</f>
        <v>-0.59</v>
      </c>
      <c r="E694" s="2">
        <f t="shared" si="63"/>
        <v>-0.55666666666666664</v>
      </c>
      <c r="F694" s="11" t="str">
        <f>[1]ONI!F692</f>
        <v>JJA</v>
      </c>
      <c r="G694" t="str">
        <f>[1]ONI!G692</f>
        <v>Cool Phase/La Nina</v>
      </c>
      <c r="H694" s="38">
        <f t="shared" si="61"/>
        <v>30.987777777777776</v>
      </c>
      <c r="I694" s="38">
        <f t="shared" si="64"/>
        <v>0</v>
      </c>
      <c r="J694" s="38">
        <f t="shared" si="65"/>
        <v>30.987777777777776</v>
      </c>
      <c r="K694" s="1">
        <f t="shared" si="62"/>
        <v>39264</v>
      </c>
      <c r="L694" s="51" t="b">
        <f t="shared" si="60"/>
        <v>1</v>
      </c>
    </row>
    <row r="695" spans="1:12" x14ac:dyDescent="0.25">
      <c r="A695">
        <f>[1]ONI!A693</f>
        <v>2007</v>
      </c>
      <c r="B695" s="11" t="str">
        <f>[1]ONI!B693</f>
        <v>Aug</v>
      </c>
      <c r="C695" s="1">
        <f>[1]ONI!C693</f>
        <v>39295</v>
      </c>
      <c r="D695" s="37">
        <f>[1]ONI!D693</f>
        <v>-0.72</v>
      </c>
      <c r="E695" s="2">
        <f t="shared" si="63"/>
        <v>-0.80666666666666664</v>
      </c>
      <c r="F695" s="11" t="str">
        <f>[1]ONI!F693</f>
        <v>JAS</v>
      </c>
      <c r="G695" t="str">
        <f>[1]ONI!G693</f>
        <v>Cool Phase/La Nina</v>
      </c>
      <c r="H695" s="38">
        <f t="shared" si="61"/>
        <v>65.071111111111108</v>
      </c>
      <c r="I695" s="38">
        <f t="shared" si="64"/>
        <v>0</v>
      </c>
      <c r="J695" s="38">
        <f t="shared" si="65"/>
        <v>65.071111111111108</v>
      </c>
      <c r="K695" s="1">
        <f t="shared" si="62"/>
        <v>39295</v>
      </c>
      <c r="L695" s="51" t="b">
        <f t="shared" si="60"/>
        <v>1</v>
      </c>
    </row>
    <row r="696" spans="1:12" x14ac:dyDescent="0.25">
      <c r="A696">
        <f>[1]ONI!A694</f>
        <v>2007</v>
      </c>
      <c r="B696" s="11" t="str">
        <f>[1]ONI!B694</f>
        <v>Sep</v>
      </c>
      <c r="C696" s="1">
        <f>[1]ONI!C694</f>
        <v>39326</v>
      </c>
      <c r="D696" s="37">
        <f>[1]ONI!D694</f>
        <v>-1.1100000000000001</v>
      </c>
      <c r="E696" s="2">
        <f t="shared" si="63"/>
        <v>-1.0733333333333333</v>
      </c>
      <c r="F696" s="11" t="str">
        <f>[1]ONI!F694</f>
        <v>ASO</v>
      </c>
      <c r="G696" t="str">
        <f>[1]ONI!G694</f>
        <v>Cool Phase/La Nina</v>
      </c>
      <c r="H696" s="38">
        <f t="shared" si="61"/>
        <v>115.20444444444442</v>
      </c>
      <c r="I696" s="38">
        <f t="shared" si="64"/>
        <v>0</v>
      </c>
      <c r="J696" s="38">
        <f t="shared" si="65"/>
        <v>115.20444444444442</v>
      </c>
      <c r="K696" s="1">
        <f t="shared" si="62"/>
        <v>39326</v>
      </c>
      <c r="L696" s="51" t="b">
        <f t="shared" si="60"/>
        <v>1</v>
      </c>
    </row>
    <row r="697" spans="1:12" x14ac:dyDescent="0.25">
      <c r="A697">
        <f>[1]ONI!A695</f>
        <v>2007</v>
      </c>
      <c r="B697" s="11" t="str">
        <f>[1]ONI!B695</f>
        <v>Oct</v>
      </c>
      <c r="C697" s="1">
        <f>[1]ONI!C695</f>
        <v>39356</v>
      </c>
      <c r="D697" s="37">
        <f>[1]ONI!D695</f>
        <v>-1.39</v>
      </c>
      <c r="E697" s="2">
        <f t="shared" si="63"/>
        <v>-1.3433333333333335</v>
      </c>
      <c r="F697" s="11" t="str">
        <f>[1]ONI!F695</f>
        <v>SON</v>
      </c>
      <c r="G697" t="str">
        <f>[1]ONI!G695</f>
        <v>Cool Phase/La Nina</v>
      </c>
      <c r="H697" s="38">
        <f t="shared" si="61"/>
        <v>180.4544444444445</v>
      </c>
      <c r="I697" s="38">
        <f t="shared" si="64"/>
        <v>0</v>
      </c>
      <c r="J697" s="38">
        <f t="shared" si="65"/>
        <v>180.4544444444445</v>
      </c>
      <c r="K697" s="1">
        <f t="shared" si="62"/>
        <v>39356</v>
      </c>
      <c r="L697" s="51" t="b">
        <f t="shared" si="60"/>
        <v>1</v>
      </c>
    </row>
    <row r="698" spans="1:12" x14ac:dyDescent="0.25">
      <c r="A698">
        <f>[1]ONI!A696</f>
        <v>2007</v>
      </c>
      <c r="B698" s="11" t="str">
        <f>[1]ONI!B696</f>
        <v>Nov</v>
      </c>
      <c r="C698" s="1">
        <f>[1]ONI!C696</f>
        <v>39387</v>
      </c>
      <c r="D698" s="37">
        <f>[1]ONI!D696</f>
        <v>-1.53</v>
      </c>
      <c r="E698" s="2">
        <f t="shared" si="63"/>
        <v>-1.5</v>
      </c>
      <c r="F698" s="11" t="str">
        <f>[1]ONI!F696</f>
        <v>OND</v>
      </c>
      <c r="G698" t="str">
        <f>[1]ONI!G696</f>
        <v>Cool Phase/La Nina</v>
      </c>
      <c r="H698" s="38">
        <f t="shared" si="61"/>
        <v>225</v>
      </c>
      <c r="I698" s="38">
        <f t="shared" si="64"/>
        <v>0</v>
      </c>
      <c r="J698" s="38">
        <f t="shared" si="65"/>
        <v>225</v>
      </c>
      <c r="K698" s="1">
        <f t="shared" si="62"/>
        <v>39387</v>
      </c>
      <c r="L698" s="51" t="b">
        <f t="shared" si="60"/>
        <v>1</v>
      </c>
    </row>
    <row r="699" spans="1:12" x14ac:dyDescent="0.25">
      <c r="A699">
        <f>[1]ONI!A697</f>
        <v>2007</v>
      </c>
      <c r="B699" s="11" t="str">
        <f>[1]ONI!B697</f>
        <v>Dec</v>
      </c>
      <c r="C699" s="1">
        <f>[1]ONI!C697</f>
        <v>39417</v>
      </c>
      <c r="D699" s="37">
        <f>[1]ONI!D697</f>
        <v>-1.58</v>
      </c>
      <c r="E699" s="2">
        <f t="shared" si="63"/>
        <v>-1.5966666666666667</v>
      </c>
      <c r="F699" s="11" t="str">
        <f>[1]ONI!F697</f>
        <v>NDJ</v>
      </c>
      <c r="G699" t="str">
        <f>[1]ONI!G697</f>
        <v>Cool Phase/La Nina</v>
      </c>
      <c r="H699" s="38">
        <f t="shared" si="61"/>
        <v>254.93444444444444</v>
      </c>
      <c r="I699" s="38">
        <f t="shared" si="64"/>
        <v>0</v>
      </c>
      <c r="J699" s="38">
        <f t="shared" si="65"/>
        <v>254.93444444444444</v>
      </c>
      <c r="K699" s="1">
        <f t="shared" si="62"/>
        <v>39417</v>
      </c>
      <c r="L699" s="51" t="b">
        <f t="shared" si="60"/>
        <v>1</v>
      </c>
    </row>
    <row r="700" spans="1:12" x14ac:dyDescent="0.25">
      <c r="A700">
        <f>[1]ONI!A698</f>
        <v>2008</v>
      </c>
      <c r="B700" s="11" t="str">
        <f>[1]ONI!B698</f>
        <v>Jan</v>
      </c>
      <c r="C700" s="1">
        <f>[1]ONI!C698</f>
        <v>39448</v>
      </c>
      <c r="D700" s="37">
        <f>[1]ONI!D698</f>
        <v>-1.68</v>
      </c>
      <c r="E700" s="2">
        <f t="shared" si="63"/>
        <v>-1.64</v>
      </c>
      <c r="F700" s="11" t="str">
        <f>[1]ONI!F698</f>
        <v>DJF</v>
      </c>
      <c r="G700" t="str">
        <f>[1]ONI!G698</f>
        <v>Cool Phase/La Nina</v>
      </c>
      <c r="H700" s="38">
        <f t="shared" si="61"/>
        <v>268.95999999999998</v>
      </c>
      <c r="I700" s="38">
        <f t="shared" si="64"/>
        <v>0</v>
      </c>
      <c r="J700" s="38">
        <f t="shared" si="65"/>
        <v>268.95999999999998</v>
      </c>
      <c r="K700" s="1">
        <f t="shared" si="62"/>
        <v>39448</v>
      </c>
      <c r="L700" s="51" t="b">
        <f t="shared" si="60"/>
        <v>1</v>
      </c>
    </row>
    <row r="701" spans="1:12" x14ac:dyDescent="0.25">
      <c r="A701">
        <f>[1]ONI!A699</f>
        <v>2008</v>
      </c>
      <c r="B701" s="11" t="str">
        <f>[1]ONI!B699</f>
        <v>Feb</v>
      </c>
      <c r="C701" s="1">
        <f>[1]ONI!C699</f>
        <v>39479</v>
      </c>
      <c r="D701" s="37">
        <f>[1]ONI!D699</f>
        <v>-1.66</v>
      </c>
      <c r="E701" s="2">
        <f t="shared" si="63"/>
        <v>-1.5166666666666666</v>
      </c>
      <c r="F701" s="11" t="str">
        <f>[1]ONI!F699</f>
        <v>JFM</v>
      </c>
      <c r="G701" t="str">
        <f>[1]ONI!G699</f>
        <v>Cool Phase/La Nina</v>
      </c>
      <c r="H701" s="38">
        <f t="shared" si="61"/>
        <v>230.02777777777777</v>
      </c>
      <c r="I701" s="38">
        <f t="shared" si="64"/>
        <v>0</v>
      </c>
      <c r="J701" s="38">
        <f t="shared" si="65"/>
        <v>230.02777777777777</v>
      </c>
      <c r="K701" s="1">
        <f t="shared" si="62"/>
        <v>39479</v>
      </c>
      <c r="L701" s="51" t="b">
        <f t="shared" si="60"/>
        <v>1</v>
      </c>
    </row>
    <row r="702" spans="1:12" x14ac:dyDescent="0.25">
      <c r="A702">
        <f>[1]ONI!A700</f>
        <v>2008</v>
      </c>
      <c r="B702" s="11" t="str">
        <f>[1]ONI!B700</f>
        <v>Mar</v>
      </c>
      <c r="C702" s="1">
        <f>[1]ONI!C700</f>
        <v>39508</v>
      </c>
      <c r="D702" s="37">
        <f>[1]ONI!D700</f>
        <v>-1.21</v>
      </c>
      <c r="E702" s="2">
        <f t="shared" si="63"/>
        <v>-1.2866666666666668</v>
      </c>
      <c r="F702" s="11" t="str">
        <f>[1]ONI!F700</f>
        <v>FMA</v>
      </c>
      <c r="G702" t="str">
        <f>[1]ONI!G700</f>
        <v>Cool Phase/La Nina</v>
      </c>
      <c r="H702" s="38">
        <f t="shared" si="61"/>
        <v>165.55111111111117</v>
      </c>
      <c r="I702" s="38">
        <f t="shared" si="64"/>
        <v>0</v>
      </c>
      <c r="J702" s="38">
        <f t="shared" si="65"/>
        <v>165.55111111111117</v>
      </c>
      <c r="K702" s="1">
        <f t="shared" si="62"/>
        <v>39508</v>
      </c>
      <c r="L702" s="51" t="b">
        <f t="shared" si="60"/>
        <v>1</v>
      </c>
    </row>
    <row r="703" spans="1:12" x14ac:dyDescent="0.25">
      <c r="A703">
        <f>[1]ONI!A701</f>
        <v>2008</v>
      </c>
      <c r="B703" s="11" t="str">
        <f>[1]ONI!B701</f>
        <v>Apr</v>
      </c>
      <c r="C703" s="1">
        <f>[1]ONI!C701</f>
        <v>39539</v>
      </c>
      <c r="D703" s="37">
        <f>[1]ONI!D701</f>
        <v>-0.99</v>
      </c>
      <c r="E703" s="2">
        <f t="shared" si="63"/>
        <v>-1.0133333333333334</v>
      </c>
      <c r="F703" s="11" t="str">
        <f>[1]ONI!F701</f>
        <v>MAM</v>
      </c>
      <c r="G703" t="str">
        <f>[1]ONI!G701</f>
        <v>Cool Phase/La Nina</v>
      </c>
      <c r="H703" s="38">
        <f t="shared" si="61"/>
        <v>102.68444444444447</v>
      </c>
      <c r="I703" s="38">
        <f t="shared" si="64"/>
        <v>0</v>
      </c>
      <c r="J703" s="38">
        <f t="shared" si="65"/>
        <v>102.68444444444447</v>
      </c>
      <c r="K703" s="1">
        <f t="shared" si="62"/>
        <v>39539</v>
      </c>
      <c r="L703" s="51" t="b">
        <f t="shared" si="60"/>
        <v>1</v>
      </c>
    </row>
    <row r="704" spans="1:12" x14ac:dyDescent="0.25">
      <c r="A704">
        <f>[1]ONI!A702</f>
        <v>2008</v>
      </c>
      <c r="B704" s="11" t="str">
        <f>[1]ONI!B702</f>
        <v>May</v>
      </c>
      <c r="C704" s="1">
        <f>[1]ONI!C702</f>
        <v>39569</v>
      </c>
      <c r="D704" s="37">
        <f>[1]ONI!D702</f>
        <v>-0.84</v>
      </c>
      <c r="E704" s="2">
        <f t="shared" si="63"/>
        <v>-0.83666666666666678</v>
      </c>
      <c r="F704" s="11" t="str">
        <f>[1]ONI!F702</f>
        <v>AMJ</v>
      </c>
      <c r="G704" t="str">
        <f>[1]ONI!G702</f>
        <v>Cool Phase/La Nina</v>
      </c>
      <c r="H704" s="38">
        <f t="shared" si="61"/>
        <v>70.001111111111115</v>
      </c>
      <c r="I704" s="38">
        <f t="shared" si="64"/>
        <v>0</v>
      </c>
      <c r="J704" s="38">
        <f t="shared" si="65"/>
        <v>70.001111111111115</v>
      </c>
      <c r="K704" s="1">
        <f t="shared" si="62"/>
        <v>39569</v>
      </c>
      <c r="L704" s="51" t="b">
        <f t="shared" si="60"/>
        <v>1</v>
      </c>
    </row>
    <row r="705" spans="1:12" x14ac:dyDescent="0.25">
      <c r="A705">
        <f>[1]ONI!A703</f>
        <v>2008</v>
      </c>
      <c r="B705" s="11" t="str">
        <f>[1]ONI!B703</f>
        <v>Jun</v>
      </c>
      <c r="C705" s="1">
        <f>[1]ONI!C703</f>
        <v>39600</v>
      </c>
      <c r="D705" s="37">
        <f>[1]ONI!D703</f>
        <v>-0.68</v>
      </c>
      <c r="E705" s="2">
        <f t="shared" si="63"/>
        <v>-0.60666666666666669</v>
      </c>
      <c r="F705" s="11" t="str">
        <f>[1]ONI!F703</f>
        <v>MJJ</v>
      </c>
      <c r="G705" t="str">
        <f>[1]ONI!G703</f>
        <v>Cool Phase/La Nina</v>
      </c>
      <c r="H705" s="38">
        <f t="shared" si="61"/>
        <v>36.804444444444442</v>
      </c>
      <c r="I705" s="38">
        <f t="shared" si="64"/>
        <v>0</v>
      </c>
      <c r="J705" s="38">
        <f t="shared" si="65"/>
        <v>36.804444444444442</v>
      </c>
      <c r="K705" s="1">
        <f t="shared" si="62"/>
        <v>39600</v>
      </c>
      <c r="L705" s="51" t="b">
        <f t="shared" si="60"/>
        <v>1</v>
      </c>
    </row>
    <row r="706" spans="1:12" x14ac:dyDescent="0.25">
      <c r="A706">
        <f>[1]ONI!A704</f>
        <v>2008</v>
      </c>
      <c r="B706" s="11" t="str">
        <f>[1]ONI!B704</f>
        <v>Jul</v>
      </c>
      <c r="C706" s="1">
        <f>[1]ONI!C704</f>
        <v>39630</v>
      </c>
      <c r="D706" s="37">
        <f>[1]ONI!D704</f>
        <v>-0.3</v>
      </c>
      <c r="E706" s="2">
        <f t="shared" si="63"/>
        <v>-0.36999999999999994</v>
      </c>
      <c r="F706" s="11" t="str">
        <f>[1]ONI!F704</f>
        <v>JJA</v>
      </c>
      <c r="G706" t="str">
        <f>[1]ONI!G704</f>
        <v>Neutral Phase</v>
      </c>
      <c r="H706" s="38">
        <f t="shared" si="61"/>
        <v>13.689999999999994</v>
      </c>
      <c r="I706" s="38">
        <f t="shared" si="64"/>
        <v>0</v>
      </c>
      <c r="J706" s="38">
        <f t="shared" si="65"/>
        <v>13.689999999999994</v>
      </c>
      <c r="K706" s="1">
        <f t="shared" si="62"/>
        <v>39630</v>
      </c>
      <c r="L706" s="51" t="b">
        <f t="shared" si="60"/>
        <v>1</v>
      </c>
    </row>
    <row r="707" spans="1:12" x14ac:dyDescent="0.25">
      <c r="A707">
        <f>[1]ONI!A705</f>
        <v>2008</v>
      </c>
      <c r="B707" s="11" t="str">
        <f>[1]ONI!B705</f>
        <v>Aug</v>
      </c>
      <c r="C707" s="1">
        <f>[1]ONI!C705</f>
        <v>39661</v>
      </c>
      <c r="D707" s="37">
        <f>[1]ONI!D705</f>
        <v>-0.13</v>
      </c>
      <c r="E707" s="2">
        <f t="shared" si="63"/>
        <v>-0.22666666666666666</v>
      </c>
      <c r="F707" s="11" t="str">
        <f>[1]ONI!F705</f>
        <v>JAS</v>
      </c>
      <c r="G707" t="str">
        <f>[1]ONI!G705</f>
        <v>Neutral Phase</v>
      </c>
      <c r="H707" s="38">
        <f t="shared" si="61"/>
        <v>5.1377777777777771</v>
      </c>
      <c r="I707" s="38">
        <f t="shared" si="64"/>
        <v>0</v>
      </c>
      <c r="J707" s="38">
        <f t="shared" si="65"/>
        <v>5.1377777777777771</v>
      </c>
      <c r="K707" s="1">
        <f t="shared" si="62"/>
        <v>39661</v>
      </c>
      <c r="L707" s="51" t="b">
        <f t="shared" si="60"/>
        <v>1</v>
      </c>
    </row>
    <row r="708" spans="1:12" x14ac:dyDescent="0.25">
      <c r="A708">
        <f>[1]ONI!A706</f>
        <v>2008</v>
      </c>
      <c r="B708" s="11" t="str">
        <f>[1]ONI!B706</f>
        <v>Sep</v>
      </c>
      <c r="C708" s="1">
        <f>[1]ONI!C706</f>
        <v>39692</v>
      </c>
      <c r="D708" s="37">
        <f>[1]ONI!D706</f>
        <v>-0.25</v>
      </c>
      <c r="E708" s="2">
        <f t="shared" si="63"/>
        <v>-0.24333333333333332</v>
      </c>
      <c r="F708" s="11" t="str">
        <f>[1]ONI!F706</f>
        <v>ASO</v>
      </c>
      <c r="G708" t="str">
        <f>[1]ONI!G706</f>
        <v>Neutral Phase</v>
      </c>
      <c r="H708" s="38">
        <f t="shared" si="61"/>
        <v>5.9211111111111103</v>
      </c>
      <c r="I708" s="38">
        <f t="shared" si="64"/>
        <v>0</v>
      </c>
      <c r="J708" s="38">
        <f t="shared" si="65"/>
        <v>5.9211111111111103</v>
      </c>
      <c r="K708" s="1">
        <f t="shared" si="62"/>
        <v>39692</v>
      </c>
      <c r="L708" s="51" t="b">
        <f t="shared" ref="L708:L771" si="66">K708=C708</f>
        <v>1</v>
      </c>
    </row>
    <row r="709" spans="1:12" x14ac:dyDescent="0.25">
      <c r="A709">
        <f>[1]ONI!A707</f>
        <v>2008</v>
      </c>
      <c r="B709" s="11" t="str">
        <f>[1]ONI!B707</f>
        <v>Oct</v>
      </c>
      <c r="C709" s="1">
        <f>[1]ONI!C707</f>
        <v>39722</v>
      </c>
      <c r="D709" s="37">
        <f>[1]ONI!D707</f>
        <v>-0.35</v>
      </c>
      <c r="E709" s="2">
        <f t="shared" si="63"/>
        <v>-0.35333333333333333</v>
      </c>
      <c r="F709" s="11" t="str">
        <f>[1]ONI!F707</f>
        <v>SON</v>
      </c>
      <c r="G709" t="str">
        <f>[1]ONI!G707</f>
        <v>Neutral Phase</v>
      </c>
      <c r="H709" s="38">
        <f t="shared" si="61"/>
        <v>12.484444444444444</v>
      </c>
      <c r="I709" s="38">
        <f t="shared" si="64"/>
        <v>0</v>
      </c>
      <c r="J709" s="38">
        <f t="shared" si="65"/>
        <v>12.484444444444444</v>
      </c>
      <c r="K709" s="1">
        <f t="shared" si="62"/>
        <v>39722</v>
      </c>
      <c r="L709" s="51" t="b">
        <f t="shared" si="66"/>
        <v>1</v>
      </c>
    </row>
    <row r="710" spans="1:12" x14ac:dyDescent="0.25">
      <c r="A710">
        <f>[1]ONI!A708</f>
        <v>2008</v>
      </c>
      <c r="B710" s="11" t="str">
        <f>[1]ONI!B708</f>
        <v>Nov</v>
      </c>
      <c r="C710" s="1">
        <f>[1]ONI!C708</f>
        <v>39753</v>
      </c>
      <c r="D710" s="37">
        <f>[1]ONI!D708</f>
        <v>-0.46</v>
      </c>
      <c r="E710" s="2">
        <f t="shared" si="63"/>
        <v>-0.55666666666666664</v>
      </c>
      <c r="F710" s="11" t="str">
        <f>[1]ONI!F708</f>
        <v>OND</v>
      </c>
      <c r="G710" t="str">
        <f>[1]ONI!G708</f>
        <v>Cool Phase/La Nina</v>
      </c>
      <c r="H710" s="38">
        <f t="shared" ref="H710:H773" si="67">(10*E710)^2</f>
        <v>30.987777777777776</v>
      </c>
      <c r="I710" s="38">
        <f t="shared" si="64"/>
        <v>0</v>
      </c>
      <c r="J710" s="38">
        <f t="shared" si="65"/>
        <v>30.987777777777776</v>
      </c>
      <c r="K710" s="1">
        <f t="shared" ref="K710:K773" si="68">EDATE(K709,1)</f>
        <v>39753</v>
      </c>
      <c r="L710" s="51" t="b">
        <f t="shared" si="66"/>
        <v>1</v>
      </c>
    </row>
    <row r="711" spans="1:12" x14ac:dyDescent="0.25">
      <c r="A711">
        <f>[1]ONI!A709</f>
        <v>2008</v>
      </c>
      <c r="B711" s="11" t="str">
        <f>[1]ONI!B709</f>
        <v>Dec</v>
      </c>
      <c r="C711" s="1">
        <f>[1]ONI!C709</f>
        <v>39783</v>
      </c>
      <c r="D711" s="37">
        <f>[1]ONI!D709</f>
        <v>-0.86</v>
      </c>
      <c r="E711" s="2">
        <f t="shared" si="63"/>
        <v>-0.73666666666666669</v>
      </c>
      <c r="F711" s="11" t="str">
        <f>[1]ONI!F709</f>
        <v>NDJ</v>
      </c>
      <c r="G711" t="str">
        <f>[1]ONI!G709</f>
        <v>Cool Phase/La Nina</v>
      </c>
      <c r="H711" s="38">
        <f t="shared" si="67"/>
        <v>54.267777777777788</v>
      </c>
      <c r="I711" s="38">
        <f t="shared" si="64"/>
        <v>0</v>
      </c>
      <c r="J711" s="38">
        <f t="shared" si="65"/>
        <v>54.267777777777788</v>
      </c>
      <c r="K711" s="1">
        <f t="shared" si="68"/>
        <v>39783</v>
      </c>
      <c r="L711" s="51" t="b">
        <f t="shared" si="66"/>
        <v>1</v>
      </c>
    </row>
    <row r="712" spans="1:12" x14ac:dyDescent="0.25">
      <c r="A712">
        <f>[1]ONI!A710</f>
        <v>2009</v>
      </c>
      <c r="B712" s="11" t="str">
        <f>[1]ONI!B710</f>
        <v>Jan</v>
      </c>
      <c r="C712" s="1">
        <f>[1]ONI!C710</f>
        <v>39814</v>
      </c>
      <c r="D712" s="37">
        <f>[1]ONI!D710</f>
        <v>-0.89</v>
      </c>
      <c r="E712" s="2">
        <f t="shared" si="63"/>
        <v>-0.84666666666666668</v>
      </c>
      <c r="F712" s="11" t="str">
        <f>[1]ONI!F710</f>
        <v>DJF</v>
      </c>
      <c r="G712" t="str">
        <f>[1]ONI!G710</f>
        <v>Cool Phase/La Nina</v>
      </c>
      <c r="H712" s="38">
        <f t="shared" si="67"/>
        <v>71.684444444444452</v>
      </c>
      <c r="I712" s="38">
        <f t="shared" si="64"/>
        <v>0</v>
      </c>
      <c r="J712" s="38">
        <f t="shared" si="65"/>
        <v>71.684444444444452</v>
      </c>
      <c r="K712" s="1">
        <f t="shared" si="68"/>
        <v>39814</v>
      </c>
      <c r="L712" s="51" t="b">
        <f t="shared" si="66"/>
        <v>1</v>
      </c>
    </row>
    <row r="713" spans="1:12" x14ac:dyDescent="0.25">
      <c r="A713">
        <f>[1]ONI!A711</f>
        <v>2009</v>
      </c>
      <c r="B713" s="11" t="str">
        <f>[1]ONI!B711</f>
        <v>Feb</v>
      </c>
      <c r="C713" s="1">
        <f>[1]ONI!C711</f>
        <v>39845</v>
      </c>
      <c r="D713" s="37">
        <f>[1]ONI!D711</f>
        <v>-0.79</v>
      </c>
      <c r="E713" s="2">
        <f t="shared" ref="E713:E776" si="69">AVERAGE(D712:D714)</f>
        <v>-0.79333333333333333</v>
      </c>
      <c r="F713" s="11" t="str">
        <f>[1]ONI!F711</f>
        <v>JFM</v>
      </c>
      <c r="G713" t="str">
        <f>[1]ONI!G711</f>
        <v>Cool Phase/La Nina</v>
      </c>
      <c r="H713" s="38">
        <f t="shared" si="67"/>
        <v>62.937777777777782</v>
      </c>
      <c r="I713" s="38">
        <f t="shared" ref="I713:I776" si="70">IF(E713&gt;0,H713,0)</f>
        <v>0</v>
      </c>
      <c r="J713" s="38">
        <f t="shared" ref="J713:J776" si="71">IF(E713&lt;0,H713,0)</f>
        <v>62.937777777777782</v>
      </c>
      <c r="K713" s="1">
        <f t="shared" si="68"/>
        <v>39845</v>
      </c>
      <c r="L713" s="51" t="b">
        <f t="shared" si="66"/>
        <v>1</v>
      </c>
    </row>
    <row r="714" spans="1:12" x14ac:dyDescent="0.25">
      <c r="A714">
        <f>[1]ONI!A712</f>
        <v>2009</v>
      </c>
      <c r="B714" s="11" t="str">
        <f>[1]ONI!B712</f>
        <v>Mar</v>
      </c>
      <c r="C714" s="1">
        <f>[1]ONI!C712</f>
        <v>39873</v>
      </c>
      <c r="D714" s="37">
        <f>[1]ONI!D712</f>
        <v>-0.7</v>
      </c>
      <c r="E714" s="2">
        <f t="shared" si="69"/>
        <v>-0.61333333333333329</v>
      </c>
      <c r="F714" s="11" t="str">
        <f>[1]ONI!F712</f>
        <v>FMA</v>
      </c>
      <c r="G714" t="str">
        <f>[1]ONI!G712</f>
        <v>Cool Phase/La Nina</v>
      </c>
      <c r="H714" s="38">
        <f t="shared" si="67"/>
        <v>37.617777777777775</v>
      </c>
      <c r="I714" s="38">
        <f t="shared" si="70"/>
        <v>0</v>
      </c>
      <c r="J714" s="38">
        <f t="shared" si="71"/>
        <v>37.617777777777775</v>
      </c>
      <c r="K714" s="1">
        <f t="shared" si="68"/>
        <v>39873</v>
      </c>
      <c r="L714" s="51" t="b">
        <f t="shared" si="66"/>
        <v>1</v>
      </c>
    </row>
    <row r="715" spans="1:12" x14ac:dyDescent="0.25">
      <c r="A715">
        <f>[1]ONI!A713</f>
        <v>2009</v>
      </c>
      <c r="B715" s="11" t="str">
        <f>[1]ONI!B713</f>
        <v>Apr</v>
      </c>
      <c r="C715" s="1">
        <f>[1]ONI!C713</f>
        <v>39904</v>
      </c>
      <c r="D715" s="37">
        <f>[1]ONI!D713</f>
        <v>-0.35</v>
      </c>
      <c r="E715" s="2">
        <f t="shared" si="69"/>
        <v>-0.3299999999999999</v>
      </c>
      <c r="F715" s="11" t="str">
        <f>[1]ONI!F713</f>
        <v>MAM</v>
      </c>
      <c r="G715" t="str">
        <f>[1]ONI!G713</f>
        <v>Neutral Phase</v>
      </c>
      <c r="H715" s="38">
        <f t="shared" si="67"/>
        <v>10.889999999999993</v>
      </c>
      <c r="I715" s="38">
        <f t="shared" si="70"/>
        <v>0</v>
      </c>
      <c r="J715" s="38">
        <f t="shared" si="71"/>
        <v>10.889999999999993</v>
      </c>
      <c r="K715" s="1">
        <f t="shared" si="68"/>
        <v>39904</v>
      </c>
      <c r="L715" s="51" t="b">
        <f t="shared" si="66"/>
        <v>1</v>
      </c>
    </row>
    <row r="716" spans="1:12" x14ac:dyDescent="0.25">
      <c r="A716">
        <f>[1]ONI!A714</f>
        <v>2009</v>
      </c>
      <c r="B716" s="11" t="str">
        <f>[1]ONI!B714</f>
        <v>May</v>
      </c>
      <c r="C716" s="1">
        <f>[1]ONI!C714</f>
        <v>39934</v>
      </c>
      <c r="D716" s="37">
        <f>[1]ONI!D714</f>
        <v>0.06</v>
      </c>
      <c r="E716" s="2">
        <f t="shared" si="69"/>
        <v>6.6666666666666723E-3</v>
      </c>
      <c r="F716" s="11" t="str">
        <f>[1]ONI!F714</f>
        <v>AMJ</v>
      </c>
      <c r="G716" t="str">
        <f>[1]ONI!G714</f>
        <v>Neutral Phase</v>
      </c>
      <c r="H716" s="38">
        <f t="shared" si="67"/>
        <v>4.4444444444444514E-3</v>
      </c>
      <c r="I716" s="38">
        <f t="shared" si="70"/>
        <v>4.4444444444444514E-3</v>
      </c>
      <c r="J716" s="38">
        <f t="shared" si="71"/>
        <v>0</v>
      </c>
      <c r="K716" s="1">
        <f t="shared" si="68"/>
        <v>39934</v>
      </c>
      <c r="L716" s="51" t="b">
        <f t="shared" si="66"/>
        <v>1</v>
      </c>
    </row>
    <row r="717" spans="1:12" x14ac:dyDescent="0.25">
      <c r="A717">
        <f>[1]ONI!A715</f>
        <v>2009</v>
      </c>
      <c r="B717" s="11" t="str">
        <f>[1]ONI!B715</f>
        <v>Jun</v>
      </c>
      <c r="C717" s="1">
        <f>[1]ONI!C715</f>
        <v>39965</v>
      </c>
      <c r="D717" s="37">
        <f>[1]ONI!D715</f>
        <v>0.31</v>
      </c>
      <c r="E717" s="2">
        <f t="shared" si="69"/>
        <v>0.28333333333333333</v>
      </c>
      <c r="F717" s="11" t="str">
        <f>[1]ONI!F715</f>
        <v>MJJ</v>
      </c>
      <c r="G717" t="str">
        <f>[1]ONI!G715</f>
        <v>Neutral Phase</v>
      </c>
      <c r="H717" s="38">
        <f t="shared" si="67"/>
        <v>8.0277777777777768</v>
      </c>
      <c r="I717" s="38">
        <f t="shared" si="70"/>
        <v>8.0277777777777768</v>
      </c>
      <c r="J717" s="38">
        <f t="shared" si="71"/>
        <v>0</v>
      </c>
      <c r="K717" s="1">
        <f t="shared" si="68"/>
        <v>39965</v>
      </c>
      <c r="L717" s="51" t="b">
        <f t="shared" si="66"/>
        <v>1</v>
      </c>
    </row>
    <row r="718" spans="1:12" x14ac:dyDescent="0.25">
      <c r="A718">
        <f>[1]ONI!A716</f>
        <v>2009</v>
      </c>
      <c r="B718" s="11" t="str">
        <f>[1]ONI!B716</f>
        <v>Jul</v>
      </c>
      <c r="C718" s="1">
        <f>[1]ONI!C716</f>
        <v>39995</v>
      </c>
      <c r="D718" s="37">
        <f>[1]ONI!D716</f>
        <v>0.48</v>
      </c>
      <c r="E718" s="2">
        <f t="shared" si="69"/>
        <v>0.45</v>
      </c>
      <c r="F718" s="11" t="str">
        <f>[1]ONI!F716</f>
        <v>JJA</v>
      </c>
      <c r="G718" t="str">
        <f>[1]ONI!G716</f>
        <v>Neutral Phase</v>
      </c>
      <c r="H718" s="38">
        <f t="shared" si="67"/>
        <v>20.25</v>
      </c>
      <c r="I718" s="38">
        <f t="shared" si="70"/>
        <v>20.25</v>
      </c>
      <c r="J718" s="38">
        <f t="shared" si="71"/>
        <v>0</v>
      </c>
      <c r="K718" s="1">
        <f t="shared" si="68"/>
        <v>39995</v>
      </c>
      <c r="L718" s="51" t="b">
        <f t="shared" si="66"/>
        <v>1</v>
      </c>
    </row>
    <row r="719" spans="1:12" x14ac:dyDescent="0.25">
      <c r="A719">
        <f>[1]ONI!A717</f>
        <v>2009</v>
      </c>
      <c r="B719" s="11" t="str">
        <f>[1]ONI!B717</f>
        <v>Aug</v>
      </c>
      <c r="C719" s="1">
        <f>[1]ONI!C717</f>
        <v>40026</v>
      </c>
      <c r="D719" s="37">
        <f>[1]ONI!D717</f>
        <v>0.56000000000000005</v>
      </c>
      <c r="E719" s="2">
        <f t="shared" si="69"/>
        <v>0.57333333333333336</v>
      </c>
      <c r="F719" s="11" t="str">
        <f>[1]ONI!F717</f>
        <v>JAS</v>
      </c>
      <c r="G719" t="str">
        <f>[1]ONI!G717</f>
        <v>Warm Phase/El Nino</v>
      </c>
      <c r="H719" s="38">
        <f t="shared" si="67"/>
        <v>32.871111111111112</v>
      </c>
      <c r="I719" s="38">
        <f t="shared" si="70"/>
        <v>32.871111111111112</v>
      </c>
      <c r="J719" s="38">
        <f t="shared" si="71"/>
        <v>0</v>
      </c>
      <c r="K719" s="1">
        <f t="shared" si="68"/>
        <v>40026</v>
      </c>
      <c r="L719" s="51" t="b">
        <f t="shared" si="66"/>
        <v>1</v>
      </c>
    </row>
    <row r="720" spans="1:12" x14ac:dyDescent="0.25">
      <c r="A720">
        <f>[1]ONI!A718</f>
        <v>2009</v>
      </c>
      <c r="B720" s="11" t="str">
        <f>[1]ONI!B718</f>
        <v>Sep</v>
      </c>
      <c r="C720" s="1">
        <f>[1]ONI!C718</f>
        <v>40057</v>
      </c>
      <c r="D720" s="37">
        <f>[1]ONI!D718</f>
        <v>0.68</v>
      </c>
      <c r="E720" s="2">
        <f t="shared" si="69"/>
        <v>0.71000000000000008</v>
      </c>
      <c r="F720" s="11" t="str">
        <f>[1]ONI!F718</f>
        <v>ASO</v>
      </c>
      <c r="G720" t="str">
        <f>[1]ONI!G718</f>
        <v>Warm Phase/El Nino</v>
      </c>
      <c r="H720" s="38">
        <f t="shared" si="67"/>
        <v>50.410000000000011</v>
      </c>
      <c r="I720" s="38">
        <f t="shared" si="70"/>
        <v>50.410000000000011</v>
      </c>
      <c r="J720" s="38">
        <f t="shared" si="71"/>
        <v>0</v>
      </c>
      <c r="K720" s="1">
        <f t="shared" si="68"/>
        <v>40057</v>
      </c>
      <c r="L720" s="51" t="b">
        <f t="shared" si="66"/>
        <v>1</v>
      </c>
    </row>
    <row r="721" spans="1:12" x14ac:dyDescent="0.25">
      <c r="A721">
        <f>[1]ONI!A719</f>
        <v>2009</v>
      </c>
      <c r="B721" s="11" t="str">
        <f>[1]ONI!B719</f>
        <v>Oct</v>
      </c>
      <c r="C721" s="1">
        <f>[1]ONI!C719</f>
        <v>40087</v>
      </c>
      <c r="D721" s="37">
        <f>[1]ONI!D719</f>
        <v>0.89</v>
      </c>
      <c r="E721" s="2">
        <f t="shared" si="69"/>
        <v>1.0066666666666666</v>
      </c>
      <c r="F721" s="11" t="str">
        <f>[1]ONI!F719</f>
        <v>SON</v>
      </c>
      <c r="G721" t="str">
        <f>[1]ONI!G719</f>
        <v>Warm Phase/El Nino</v>
      </c>
      <c r="H721" s="38">
        <f t="shared" si="67"/>
        <v>101.33777777777777</v>
      </c>
      <c r="I721" s="38">
        <f t="shared" si="70"/>
        <v>101.33777777777777</v>
      </c>
      <c r="J721" s="38">
        <f t="shared" si="71"/>
        <v>0</v>
      </c>
      <c r="K721" s="1">
        <f t="shared" si="68"/>
        <v>40087</v>
      </c>
      <c r="L721" s="51" t="b">
        <f t="shared" si="66"/>
        <v>1</v>
      </c>
    </row>
    <row r="722" spans="1:12" x14ac:dyDescent="0.25">
      <c r="A722">
        <f>[1]ONI!A720</f>
        <v>2009</v>
      </c>
      <c r="B722" s="11" t="str">
        <f>[1]ONI!B720</f>
        <v>Nov</v>
      </c>
      <c r="C722" s="1">
        <f>[1]ONI!C720</f>
        <v>40118</v>
      </c>
      <c r="D722" s="37">
        <f>[1]ONI!D720</f>
        <v>1.45</v>
      </c>
      <c r="E722" s="2">
        <f t="shared" si="69"/>
        <v>1.3566666666666667</v>
      </c>
      <c r="F722" s="11" t="str">
        <f>[1]ONI!F720</f>
        <v>OND</v>
      </c>
      <c r="G722" t="str">
        <f>[1]ONI!G720</f>
        <v>Warm Phase/El Nino</v>
      </c>
      <c r="H722" s="38">
        <f t="shared" si="67"/>
        <v>184.05444444444444</v>
      </c>
      <c r="I722" s="38">
        <f t="shared" si="70"/>
        <v>184.05444444444444</v>
      </c>
      <c r="J722" s="38">
        <f t="shared" si="71"/>
        <v>0</v>
      </c>
      <c r="K722" s="1">
        <f t="shared" si="68"/>
        <v>40118</v>
      </c>
      <c r="L722" s="51" t="b">
        <f t="shared" si="66"/>
        <v>1</v>
      </c>
    </row>
    <row r="723" spans="1:12" x14ac:dyDescent="0.25">
      <c r="A723">
        <f>[1]ONI!A721</f>
        <v>2009</v>
      </c>
      <c r="B723" s="11" t="str">
        <f>[1]ONI!B721</f>
        <v>Dec</v>
      </c>
      <c r="C723" s="1">
        <f>[1]ONI!C721</f>
        <v>40148</v>
      </c>
      <c r="D723" s="37">
        <f>[1]ONI!D721</f>
        <v>1.73</v>
      </c>
      <c r="E723" s="2">
        <f t="shared" si="69"/>
        <v>1.5633333333333332</v>
      </c>
      <c r="F723" s="11" t="str">
        <f>[1]ONI!F721</f>
        <v>NDJ</v>
      </c>
      <c r="G723" t="str">
        <f>[1]ONI!G721</f>
        <v>Warm Phase/El Nino</v>
      </c>
      <c r="H723" s="38">
        <f t="shared" si="67"/>
        <v>244.40111111111111</v>
      </c>
      <c r="I723" s="38">
        <f t="shared" si="70"/>
        <v>244.40111111111111</v>
      </c>
      <c r="J723" s="38">
        <f t="shared" si="71"/>
        <v>0</v>
      </c>
      <c r="K723" s="1">
        <f t="shared" si="68"/>
        <v>40148</v>
      </c>
      <c r="L723" s="51" t="b">
        <f t="shared" si="66"/>
        <v>1</v>
      </c>
    </row>
    <row r="724" spans="1:12" x14ac:dyDescent="0.25">
      <c r="A724">
        <f>[1]ONI!A722</f>
        <v>2010</v>
      </c>
      <c r="B724" s="11" t="str">
        <f>[1]ONI!B722</f>
        <v>Jan</v>
      </c>
      <c r="C724" s="1">
        <f>[1]ONI!C722</f>
        <v>40179</v>
      </c>
      <c r="D724" s="37">
        <f>[1]ONI!D722</f>
        <v>1.51</v>
      </c>
      <c r="E724" s="2">
        <f t="shared" si="69"/>
        <v>1.4966666666666668</v>
      </c>
      <c r="F724" s="11" t="str">
        <f>[1]ONI!F722</f>
        <v>DJF</v>
      </c>
      <c r="G724" t="str">
        <f>[1]ONI!G722</f>
        <v>Warm Phase/El Nino</v>
      </c>
      <c r="H724" s="38">
        <f t="shared" si="67"/>
        <v>224.00111111111116</v>
      </c>
      <c r="I724" s="38">
        <f t="shared" si="70"/>
        <v>224.00111111111116</v>
      </c>
      <c r="J724" s="38">
        <f t="shared" si="71"/>
        <v>0</v>
      </c>
      <c r="K724" s="1">
        <f t="shared" si="68"/>
        <v>40179</v>
      </c>
      <c r="L724" s="51" t="b">
        <f t="shared" si="66"/>
        <v>1</v>
      </c>
    </row>
    <row r="725" spans="1:12" x14ac:dyDescent="0.25">
      <c r="A725">
        <f>[1]ONI!A723</f>
        <v>2010</v>
      </c>
      <c r="B725" s="11" t="str">
        <f>[1]ONI!B723</f>
        <v>Feb</v>
      </c>
      <c r="C725" s="1">
        <f>[1]ONI!C723</f>
        <v>40210</v>
      </c>
      <c r="D725" s="37">
        <f>[1]ONI!D723</f>
        <v>1.25</v>
      </c>
      <c r="E725" s="2">
        <f t="shared" si="69"/>
        <v>1.22</v>
      </c>
      <c r="F725" s="11" t="str">
        <f>[1]ONI!F723</f>
        <v>JFM</v>
      </c>
      <c r="G725" t="str">
        <f>[1]ONI!G723</f>
        <v>Warm Phase/El Nino</v>
      </c>
      <c r="H725" s="38">
        <f t="shared" si="67"/>
        <v>148.83999999999997</v>
      </c>
      <c r="I725" s="38">
        <f t="shared" si="70"/>
        <v>148.83999999999997</v>
      </c>
      <c r="J725" s="38">
        <f t="shared" si="71"/>
        <v>0</v>
      </c>
      <c r="K725" s="1">
        <f t="shared" si="68"/>
        <v>40210</v>
      </c>
      <c r="L725" s="51" t="b">
        <f t="shared" si="66"/>
        <v>1</v>
      </c>
    </row>
    <row r="726" spans="1:12" x14ac:dyDescent="0.25">
      <c r="A726">
        <f>[1]ONI!A724</f>
        <v>2010</v>
      </c>
      <c r="B726" s="11" t="str">
        <f>[1]ONI!B724</f>
        <v>Mar</v>
      </c>
      <c r="C726" s="1">
        <f>[1]ONI!C724</f>
        <v>40238</v>
      </c>
      <c r="D726" s="37">
        <f>[1]ONI!D724</f>
        <v>0.9</v>
      </c>
      <c r="E726" s="2">
        <f t="shared" si="69"/>
        <v>0.84333333333333327</v>
      </c>
      <c r="F726" s="11" t="str">
        <f>[1]ONI!F724</f>
        <v>FMA</v>
      </c>
      <c r="G726" t="str">
        <f>[1]ONI!G724</f>
        <v>Warm Phase/El Nino</v>
      </c>
      <c r="H726" s="38">
        <f t="shared" si="67"/>
        <v>71.121111111111119</v>
      </c>
      <c r="I726" s="38">
        <f t="shared" si="70"/>
        <v>71.121111111111119</v>
      </c>
      <c r="J726" s="38">
        <f t="shared" si="71"/>
        <v>0</v>
      </c>
      <c r="K726" s="1">
        <f t="shared" si="68"/>
        <v>40238</v>
      </c>
      <c r="L726" s="51" t="b">
        <f t="shared" si="66"/>
        <v>1</v>
      </c>
    </row>
    <row r="727" spans="1:12" x14ac:dyDescent="0.25">
      <c r="A727">
        <f>[1]ONI!A725</f>
        <v>2010</v>
      </c>
      <c r="B727" s="11" t="str">
        <f>[1]ONI!B725</f>
        <v>Apr</v>
      </c>
      <c r="C727" s="1">
        <f>[1]ONI!C725</f>
        <v>40269</v>
      </c>
      <c r="D727" s="37">
        <f>[1]ONI!D725</f>
        <v>0.38</v>
      </c>
      <c r="E727" s="2">
        <f t="shared" si="69"/>
        <v>0.35333333333333333</v>
      </c>
      <c r="F727" s="11" t="str">
        <f>[1]ONI!F725</f>
        <v>MAM</v>
      </c>
      <c r="G727" t="str">
        <f>[1]ONI!G725</f>
        <v>Neutral Phase</v>
      </c>
      <c r="H727" s="38">
        <f t="shared" si="67"/>
        <v>12.484444444444444</v>
      </c>
      <c r="I727" s="38">
        <f t="shared" si="70"/>
        <v>12.484444444444444</v>
      </c>
      <c r="J727" s="38">
        <f t="shared" si="71"/>
        <v>0</v>
      </c>
      <c r="K727" s="1">
        <f t="shared" si="68"/>
        <v>40269</v>
      </c>
      <c r="L727" s="51" t="b">
        <f t="shared" si="66"/>
        <v>1</v>
      </c>
    </row>
    <row r="728" spans="1:12" x14ac:dyDescent="0.25">
      <c r="A728">
        <f>[1]ONI!A726</f>
        <v>2010</v>
      </c>
      <c r="B728" s="11" t="str">
        <f>[1]ONI!B726</f>
        <v>May</v>
      </c>
      <c r="C728" s="1">
        <f>[1]ONI!C726</f>
        <v>40299</v>
      </c>
      <c r="D728" s="37">
        <f>[1]ONI!D726</f>
        <v>-0.22</v>
      </c>
      <c r="E728" s="2">
        <f t="shared" si="69"/>
        <v>-0.17666666666666664</v>
      </c>
      <c r="F728" s="11" t="str">
        <f>[1]ONI!F726</f>
        <v>AMJ</v>
      </c>
      <c r="G728" t="str">
        <f>[1]ONI!G726</f>
        <v>Neutral Phase</v>
      </c>
      <c r="H728" s="38">
        <f t="shared" si="67"/>
        <v>3.1211111111111101</v>
      </c>
      <c r="I728" s="38">
        <f t="shared" si="70"/>
        <v>0</v>
      </c>
      <c r="J728" s="38">
        <f t="shared" si="71"/>
        <v>3.1211111111111101</v>
      </c>
      <c r="K728" s="1">
        <f t="shared" si="68"/>
        <v>40299</v>
      </c>
      <c r="L728" s="51" t="b">
        <f t="shared" si="66"/>
        <v>1</v>
      </c>
    </row>
    <row r="729" spans="1:12" x14ac:dyDescent="0.25">
      <c r="A729">
        <f>[1]ONI!A727</f>
        <v>2010</v>
      </c>
      <c r="B729" s="11" t="str">
        <f>[1]ONI!B727</f>
        <v>Jun</v>
      </c>
      <c r="C729" s="1">
        <f>[1]ONI!C727</f>
        <v>40330</v>
      </c>
      <c r="D729" s="37">
        <f>[1]ONI!D727</f>
        <v>-0.69</v>
      </c>
      <c r="E729" s="2">
        <f t="shared" si="69"/>
        <v>-0.66</v>
      </c>
      <c r="F729" s="11" t="str">
        <f>[1]ONI!F727</f>
        <v>MJJ</v>
      </c>
      <c r="G729" t="str">
        <f>[1]ONI!G727</f>
        <v>Cool Phase/La Nina</v>
      </c>
      <c r="H729" s="38">
        <f t="shared" si="67"/>
        <v>43.560000000000009</v>
      </c>
      <c r="I729" s="38">
        <f t="shared" si="70"/>
        <v>0</v>
      </c>
      <c r="J729" s="38">
        <f t="shared" si="71"/>
        <v>43.560000000000009</v>
      </c>
      <c r="K729" s="1">
        <f t="shared" si="68"/>
        <v>40330</v>
      </c>
      <c r="L729" s="51" t="b">
        <f t="shared" si="66"/>
        <v>1</v>
      </c>
    </row>
    <row r="730" spans="1:12" x14ac:dyDescent="0.25">
      <c r="A730">
        <f>[1]ONI!A728</f>
        <v>2010</v>
      </c>
      <c r="B730" s="11" t="str">
        <f>[1]ONI!B728</f>
        <v>Jul</v>
      </c>
      <c r="C730" s="1">
        <f>[1]ONI!C728</f>
        <v>40360</v>
      </c>
      <c r="D730" s="37">
        <f>[1]ONI!D728</f>
        <v>-1.07</v>
      </c>
      <c r="E730" s="2">
        <f t="shared" si="69"/>
        <v>-1.0466666666666666</v>
      </c>
      <c r="F730" s="11" t="str">
        <f>[1]ONI!F728</f>
        <v>JJA</v>
      </c>
      <c r="G730" t="str">
        <f>[1]ONI!G728</f>
        <v>Cool Phase/La Nina</v>
      </c>
      <c r="H730" s="38">
        <f t="shared" si="67"/>
        <v>109.55111111111111</v>
      </c>
      <c r="I730" s="38">
        <f t="shared" si="70"/>
        <v>0</v>
      </c>
      <c r="J730" s="38">
        <f t="shared" si="71"/>
        <v>109.55111111111111</v>
      </c>
      <c r="K730" s="1">
        <f t="shared" si="68"/>
        <v>40360</v>
      </c>
      <c r="L730" s="51" t="b">
        <f t="shared" si="66"/>
        <v>1</v>
      </c>
    </row>
    <row r="731" spans="1:12" x14ac:dyDescent="0.25">
      <c r="A731">
        <f>[1]ONI!A729</f>
        <v>2010</v>
      </c>
      <c r="B731" s="11" t="str">
        <f>[1]ONI!B729</f>
        <v>Aug</v>
      </c>
      <c r="C731" s="1">
        <f>[1]ONI!C729</f>
        <v>40391</v>
      </c>
      <c r="D731" s="37">
        <f>[1]ONI!D729</f>
        <v>-1.38</v>
      </c>
      <c r="E731" s="2">
        <f t="shared" si="69"/>
        <v>-1.3466666666666667</v>
      </c>
      <c r="F731" s="11" t="str">
        <f>[1]ONI!F729</f>
        <v>JAS</v>
      </c>
      <c r="G731" t="str">
        <f>[1]ONI!G729</f>
        <v>Cool Phase/La Nina</v>
      </c>
      <c r="H731" s="38">
        <f t="shared" si="67"/>
        <v>181.35111111111112</v>
      </c>
      <c r="I731" s="38">
        <f t="shared" si="70"/>
        <v>0</v>
      </c>
      <c r="J731" s="38">
        <f t="shared" si="71"/>
        <v>181.35111111111112</v>
      </c>
      <c r="K731" s="1">
        <f t="shared" si="68"/>
        <v>40391</v>
      </c>
      <c r="L731" s="51" t="b">
        <f t="shared" si="66"/>
        <v>1</v>
      </c>
    </row>
    <row r="732" spans="1:12" x14ac:dyDescent="0.25">
      <c r="A732">
        <f>[1]ONI!A730</f>
        <v>2010</v>
      </c>
      <c r="B732" s="11" t="str">
        <f>[1]ONI!B730</f>
        <v>Sep</v>
      </c>
      <c r="C732" s="1">
        <f>[1]ONI!C730</f>
        <v>40422</v>
      </c>
      <c r="D732" s="37">
        <f>[1]ONI!D730</f>
        <v>-1.59</v>
      </c>
      <c r="E732" s="2">
        <f t="shared" si="69"/>
        <v>-1.5533333333333335</v>
      </c>
      <c r="F732" s="11" t="str">
        <f>[1]ONI!F730</f>
        <v>ASO</v>
      </c>
      <c r="G732" t="str">
        <f>[1]ONI!G730</f>
        <v>Cool Phase/La Nina</v>
      </c>
      <c r="H732" s="38">
        <f t="shared" si="67"/>
        <v>241.28444444444449</v>
      </c>
      <c r="I732" s="38">
        <f t="shared" si="70"/>
        <v>0</v>
      </c>
      <c r="J732" s="38">
        <f t="shared" si="71"/>
        <v>241.28444444444449</v>
      </c>
      <c r="K732" s="1">
        <f t="shared" si="68"/>
        <v>40422</v>
      </c>
      <c r="L732" s="51" t="b">
        <f t="shared" si="66"/>
        <v>1</v>
      </c>
    </row>
    <row r="733" spans="1:12" x14ac:dyDescent="0.25">
      <c r="A733">
        <f>[1]ONI!A731</f>
        <v>2010</v>
      </c>
      <c r="B733" s="11" t="str">
        <f>[1]ONI!B731</f>
        <v>Oct</v>
      </c>
      <c r="C733" s="1">
        <f>[1]ONI!C731</f>
        <v>40452</v>
      </c>
      <c r="D733" s="37">
        <f>[1]ONI!D731</f>
        <v>-1.69</v>
      </c>
      <c r="E733" s="2">
        <f t="shared" si="69"/>
        <v>-1.64</v>
      </c>
      <c r="F733" s="11" t="str">
        <f>[1]ONI!F731</f>
        <v>SON</v>
      </c>
      <c r="G733" t="str">
        <f>[1]ONI!G731</f>
        <v>Cool Phase/La Nina</v>
      </c>
      <c r="H733" s="38">
        <f t="shared" si="67"/>
        <v>268.95999999999998</v>
      </c>
      <c r="I733" s="38">
        <f t="shared" si="70"/>
        <v>0</v>
      </c>
      <c r="J733" s="38">
        <f t="shared" si="71"/>
        <v>268.95999999999998</v>
      </c>
      <c r="K733" s="1">
        <f t="shared" si="68"/>
        <v>40452</v>
      </c>
      <c r="L733" s="51" t="b">
        <f t="shared" si="66"/>
        <v>1</v>
      </c>
    </row>
    <row r="734" spans="1:12" x14ac:dyDescent="0.25">
      <c r="A734">
        <f>[1]ONI!A732</f>
        <v>2010</v>
      </c>
      <c r="B734" s="11" t="str">
        <f>[1]ONI!B732</f>
        <v>Nov</v>
      </c>
      <c r="C734" s="1">
        <f>[1]ONI!C732</f>
        <v>40483</v>
      </c>
      <c r="D734" s="37">
        <f>[1]ONI!D732</f>
        <v>-1.64</v>
      </c>
      <c r="E734" s="2">
        <f t="shared" si="69"/>
        <v>-1.6433333333333333</v>
      </c>
      <c r="F734" s="11" t="str">
        <f>[1]ONI!F732</f>
        <v>OND</v>
      </c>
      <c r="G734" t="str">
        <f>[1]ONI!G732</f>
        <v>Cool Phase/La Nina</v>
      </c>
      <c r="H734" s="38">
        <f t="shared" si="67"/>
        <v>270.05444444444447</v>
      </c>
      <c r="I734" s="38">
        <f t="shared" si="70"/>
        <v>0</v>
      </c>
      <c r="J734" s="38">
        <f t="shared" si="71"/>
        <v>270.05444444444447</v>
      </c>
      <c r="K734" s="1">
        <f t="shared" si="68"/>
        <v>40483</v>
      </c>
      <c r="L734" s="51" t="b">
        <f t="shared" si="66"/>
        <v>1</v>
      </c>
    </row>
    <row r="735" spans="1:12" x14ac:dyDescent="0.25">
      <c r="A735">
        <f>[1]ONI!A733</f>
        <v>2010</v>
      </c>
      <c r="B735" s="11" t="str">
        <f>[1]ONI!B733</f>
        <v>Dec</v>
      </c>
      <c r="C735" s="1">
        <f>[1]ONI!C733</f>
        <v>40513</v>
      </c>
      <c r="D735" s="37">
        <f>[1]ONI!D733</f>
        <v>-1.6</v>
      </c>
      <c r="E735" s="2">
        <f t="shared" si="69"/>
        <v>-1.5933333333333335</v>
      </c>
      <c r="F735" s="11" t="str">
        <f>[1]ONI!F733</f>
        <v>NDJ</v>
      </c>
      <c r="G735" t="str">
        <f>[1]ONI!G733</f>
        <v>Cool Phase/La Nina</v>
      </c>
      <c r="H735" s="38">
        <f t="shared" si="67"/>
        <v>253.87111111111116</v>
      </c>
      <c r="I735" s="38">
        <f t="shared" si="70"/>
        <v>0</v>
      </c>
      <c r="J735" s="38">
        <f t="shared" si="71"/>
        <v>253.87111111111116</v>
      </c>
      <c r="K735" s="1">
        <f t="shared" si="68"/>
        <v>40513</v>
      </c>
      <c r="L735" s="51" t="b">
        <f t="shared" si="66"/>
        <v>1</v>
      </c>
    </row>
    <row r="736" spans="1:12" x14ac:dyDescent="0.25">
      <c r="A736">
        <f>[1]ONI!A734</f>
        <v>2011</v>
      </c>
      <c r="B736" s="11" t="str">
        <f>[1]ONI!B734</f>
        <v>Jan</v>
      </c>
      <c r="C736" s="1">
        <f>[1]ONI!C734</f>
        <v>40544</v>
      </c>
      <c r="D736" s="37">
        <f>[1]ONI!D734</f>
        <v>-1.54</v>
      </c>
      <c r="E736" s="2">
        <f t="shared" si="69"/>
        <v>-1.4166666666666667</v>
      </c>
      <c r="F736" s="11" t="str">
        <f>[1]ONI!F734</f>
        <v>DJF</v>
      </c>
      <c r="G736" t="str">
        <f>[1]ONI!G734</f>
        <v>Cool Phase/La Nina</v>
      </c>
      <c r="H736" s="38">
        <f t="shared" si="67"/>
        <v>200.69444444444449</v>
      </c>
      <c r="I736" s="38">
        <f t="shared" si="70"/>
        <v>0</v>
      </c>
      <c r="J736" s="38">
        <f t="shared" si="71"/>
        <v>200.69444444444449</v>
      </c>
      <c r="K736" s="1">
        <f t="shared" si="68"/>
        <v>40544</v>
      </c>
      <c r="L736" s="51" t="b">
        <f t="shared" si="66"/>
        <v>1</v>
      </c>
    </row>
    <row r="737" spans="1:12" x14ac:dyDescent="0.25">
      <c r="A737">
        <f>[1]ONI!A735</f>
        <v>2011</v>
      </c>
      <c r="B737" s="11" t="str">
        <f>[1]ONI!B735</f>
        <v>Feb</v>
      </c>
      <c r="C737" s="1">
        <f>[1]ONI!C735</f>
        <v>40575</v>
      </c>
      <c r="D737" s="37">
        <f>[1]ONI!D735</f>
        <v>-1.1100000000000001</v>
      </c>
      <c r="E737" s="2">
        <f t="shared" si="69"/>
        <v>-1.1900000000000002</v>
      </c>
      <c r="F737" s="11" t="str">
        <f>[1]ONI!F735</f>
        <v>JFM</v>
      </c>
      <c r="G737" t="str">
        <f>[1]ONI!G735</f>
        <v>Cool Phase/La Nina</v>
      </c>
      <c r="H737" s="38">
        <f t="shared" si="67"/>
        <v>141.61000000000004</v>
      </c>
      <c r="I737" s="38">
        <f t="shared" si="70"/>
        <v>0</v>
      </c>
      <c r="J737" s="38">
        <f t="shared" si="71"/>
        <v>141.61000000000004</v>
      </c>
      <c r="K737" s="1">
        <f t="shared" si="68"/>
        <v>40575</v>
      </c>
      <c r="L737" s="51" t="b">
        <f t="shared" si="66"/>
        <v>1</v>
      </c>
    </row>
    <row r="738" spans="1:12" x14ac:dyDescent="0.25">
      <c r="A738">
        <f>[1]ONI!A736</f>
        <v>2011</v>
      </c>
      <c r="B738" s="11" t="str">
        <f>[1]ONI!B736</f>
        <v>Mar</v>
      </c>
      <c r="C738" s="1">
        <f>[1]ONI!C736</f>
        <v>40603</v>
      </c>
      <c r="D738" s="37">
        <f>[1]ONI!D736</f>
        <v>-0.92</v>
      </c>
      <c r="E738" s="2">
        <f t="shared" si="69"/>
        <v>-0.93</v>
      </c>
      <c r="F738" s="11" t="str">
        <f>[1]ONI!F736</f>
        <v>FMA</v>
      </c>
      <c r="G738" t="str">
        <f>[1]ONI!G736</f>
        <v>Cool Phase/La Nina</v>
      </c>
      <c r="H738" s="38">
        <f t="shared" si="67"/>
        <v>86.490000000000009</v>
      </c>
      <c r="I738" s="38">
        <f t="shared" si="70"/>
        <v>0</v>
      </c>
      <c r="J738" s="38">
        <f t="shared" si="71"/>
        <v>86.490000000000009</v>
      </c>
      <c r="K738" s="1">
        <f t="shared" si="68"/>
        <v>40603</v>
      </c>
      <c r="L738" s="51" t="b">
        <f t="shared" si="66"/>
        <v>1</v>
      </c>
    </row>
    <row r="739" spans="1:12" x14ac:dyDescent="0.25">
      <c r="A739">
        <f>[1]ONI!A737</f>
        <v>2011</v>
      </c>
      <c r="B739" s="11" t="str">
        <f>[1]ONI!B737</f>
        <v>Apr</v>
      </c>
      <c r="C739" s="1">
        <f>[1]ONI!C737</f>
        <v>40634</v>
      </c>
      <c r="D739" s="37">
        <f>[1]ONI!D737</f>
        <v>-0.76</v>
      </c>
      <c r="E739" s="2">
        <f t="shared" si="69"/>
        <v>-0.73333333333333339</v>
      </c>
      <c r="F739" s="11" t="str">
        <f>[1]ONI!F737</f>
        <v>MAM</v>
      </c>
      <c r="G739" t="str">
        <f>[1]ONI!G737</f>
        <v>Cool Phase/La Nina</v>
      </c>
      <c r="H739" s="38">
        <f t="shared" si="67"/>
        <v>53.777777777777786</v>
      </c>
      <c r="I739" s="38">
        <f t="shared" si="70"/>
        <v>0</v>
      </c>
      <c r="J739" s="38">
        <f t="shared" si="71"/>
        <v>53.777777777777786</v>
      </c>
      <c r="K739" s="1">
        <f t="shared" si="68"/>
        <v>40634</v>
      </c>
      <c r="L739" s="51" t="b">
        <f t="shared" si="66"/>
        <v>1</v>
      </c>
    </row>
    <row r="740" spans="1:12" x14ac:dyDescent="0.25">
      <c r="A740">
        <f>[1]ONI!A738</f>
        <v>2011</v>
      </c>
      <c r="B740" s="11" t="str">
        <f>[1]ONI!B738</f>
        <v>May</v>
      </c>
      <c r="C740" s="1">
        <f>[1]ONI!C738</f>
        <v>40664</v>
      </c>
      <c r="D740" s="37">
        <f>[1]ONI!D738</f>
        <v>-0.52</v>
      </c>
      <c r="E740" s="2">
        <f t="shared" si="69"/>
        <v>-0.55333333333333334</v>
      </c>
      <c r="F740" s="11" t="str">
        <f>[1]ONI!F738</f>
        <v>AMJ</v>
      </c>
      <c r="G740" t="str">
        <f>[1]ONI!G738</f>
        <v>Cool Phase/La Nina</v>
      </c>
      <c r="H740" s="38">
        <f t="shared" si="67"/>
        <v>30.617777777777775</v>
      </c>
      <c r="I740" s="38">
        <f t="shared" si="70"/>
        <v>0</v>
      </c>
      <c r="J740" s="38">
        <f t="shared" si="71"/>
        <v>30.617777777777775</v>
      </c>
      <c r="K740" s="1">
        <f t="shared" si="68"/>
        <v>40664</v>
      </c>
      <c r="L740" s="51" t="b">
        <f t="shared" si="66"/>
        <v>1</v>
      </c>
    </row>
    <row r="741" spans="1:12" x14ac:dyDescent="0.25">
      <c r="A741">
        <f>[1]ONI!A739</f>
        <v>2011</v>
      </c>
      <c r="B741" s="11" t="str">
        <f>[1]ONI!B739</f>
        <v>Jun</v>
      </c>
      <c r="C741" s="1">
        <f>[1]ONI!C739</f>
        <v>40695</v>
      </c>
      <c r="D741" s="37">
        <f>[1]ONI!D739</f>
        <v>-0.38</v>
      </c>
      <c r="E741" s="2">
        <f t="shared" si="69"/>
        <v>-0.44</v>
      </c>
      <c r="F741" s="11" t="str">
        <f>[1]ONI!F739</f>
        <v>MJJ</v>
      </c>
      <c r="G741" t="str">
        <f>[1]ONI!G739</f>
        <v>Neutral Phase</v>
      </c>
      <c r="H741" s="38">
        <f t="shared" si="67"/>
        <v>19.360000000000003</v>
      </c>
      <c r="I741" s="38">
        <f t="shared" si="70"/>
        <v>0</v>
      </c>
      <c r="J741" s="38">
        <f t="shared" si="71"/>
        <v>19.360000000000003</v>
      </c>
      <c r="K741" s="1">
        <f t="shared" si="68"/>
        <v>40695</v>
      </c>
      <c r="L741" s="51" t="b">
        <f t="shared" si="66"/>
        <v>1</v>
      </c>
    </row>
    <row r="742" spans="1:12" x14ac:dyDescent="0.25">
      <c r="A742">
        <f>[1]ONI!A740</f>
        <v>2011</v>
      </c>
      <c r="B742" s="11" t="str">
        <f>[1]ONI!B740</f>
        <v>Jul</v>
      </c>
      <c r="C742" s="1">
        <f>[1]ONI!C740</f>
        <v>40725</v>
      </c>
      <c r="D742" s="37">
        <f>[1]ONI!D740</f>
        <v>-0.42</v>
      </c>
      <c r="E742" s="2">
        <f t="shared" si="69"/>
        <v>-0.48</v>
      </c>
      <c r="F742" s="11" t="str">
        <f>[1]ONI!F740</f>
        <v>JJA</v>
      </c>
      <c r="G742" t="str">
        <f>[1]ONI!G740</f>
        <v>Neutral Phase</v>
      </c>
      <c r="H742" s="38">
        <f t="shared" si="67"/>
        <v>23.04</v>
      </c>
      <c r="I742" s="38">
        <f t="shared" si="70"/>
        <v>0</v>
      </c>
      <c r="J742" s="38">
        <f t="shared" si="71"/>
        <v>23.04</v>
      </c>
      <c r="K742" s="1">
        <f t="shared" si="68"/>
        <v>40725</v>
      </c>
      <c r="L742" s="51" t="b">
        <f t="shared" si="66"/>
        <v>1</v>
      </c>
    </row>
    <row r="743" spans="1:12" x14ac:dyDescent="0.25">
      <c r="A743">
        <f>[1]ONI!A741</f>
        <v>2011</v>
      </c>
      <c r="B743" s="11" t="str">
        <f>[1]ONI!B741</f>
        <v>Aug</v>
      </c>
      <c r="C743" s="1">
        <f>[1]ONI!C741</f>
        <v>40756</v>
      </c>
      <c r="D743" s="37">
        <f>[1]ONI!D741</f>
        <v>-0.64</v>
      </c>
      <c r="E743" s="2">
        <f t="shared" si="69"/>
        <v>-0.62</v>
      </c>
      <c r="F743" s="11" t="str">
        <f>[1]ONI!F741</f>
        <v>JAS</v>
      </c>
      <c r="G743" t="str">
        <f>[1]ONI!G741</f>
        <v>Cool Phase/La Nina</v>
      </c>
      <c r="H743" s="38">
        <f t="shared" si="67"/>
        <v>38.440000000000005</v>
      </c>
      <c r="I743" s="38">
        <f t="shared" si="70"/>
        <v>0</v>
      </c>
      <c r="J743" s="38">
        <f t="shared" si="71"/>
        <v>38.440000000000005</v>
      </c>
      <c r="K743" s="1">
        <f t="shared" si="68"/>
        <v>40756</v>
      </c>
      <c r="L743" s="51" t="b">
        <f t="shared" si="66"/>
        <v>1</v>
      </c>
    </row>
    <row r="744" spans="1:12" x14ac:dyDescent="0.25">
      <c r="A744">
        <f>[1]ONI!A742</f>
        <v>2011</v>
      </c>
      <c r="B744" s="11" t="str">
        <f>[1]ONI!B742</f>
        <v>Sep</v>
      </c>
      <c r="C744" s="1">
        <f>[1]ONI!C742</f>
        <v>40787</v>
      </c>
      <c r="D744" s="37">
        <f>[1]ONI!D742</f>
        <v>-0.8</v>
      </c>
      <c r="E744" s="2">
        <f t="shared" si="69"/>
        <v>-0.83000000000000007</v>
      </c>
      <c r="F744" s="11" t="str">
        <f>[1]ONI!F742</f>
        <v>ASO</v>
      </c>
      <c r="G744" t="str">
        <f>[1]ONI!G742</f>
        <v>Cool Phase/La Nina</v>
      </c>
      <c r="H744" s="38">
        <f t="shared" si="67"/>
        <v>68.890000000000015</v>
      </c>
      <c r="I744" s="38">
        <f t="shared" si="70"/>
        <v>0</v>
      </c>
      <c r="J744" s="38">
        <f t="shared" si="71"/>
        <v>68.890000000000015</v>
      </c>
      <c r="K744" s="1">
        <f t="shared" si="68"/>
        <v>40787</v>
      </c>
      <c r="L744" s="51" t="b">
        <f t="shared" si="66"/>
        <v>1</v>
      </c>
    </row>
    <row r="745" spans="1:12" x14ac:dyDescent="0.25">
      <c r="A745">
        <f>[1]ONI!A743</f>
        <v>2011</v>
      </c>
      <c r="B745" s="11" t="str">
        <f>[1]ONI!B743</f>
        <v>Oct</v>
      </c>
      <c r="C745" s="1">
        <f>[1]ONI!C743</f>
        <v>40817</v>
      </c>
      <c r="D745" s="37">
        <f>[1]ONI!D743</f>
        <v>-1.05</v>
      </c>
      <c r="E745" s="2">
        <f t="shared" si="69"/>
        <v>-1.01</v>
      </c>
      <c r="F745" s="11" t="str">
        <f>[1]ONI!F743</f>
        <v>SON</v>
      </c>
      <c r="G745" t="str">
        <f>[1]ONI!G743</f>
        <v>Cool Phase/La Nina</v>
      </c>
      <c r="H745" s="38">
        <f t="shared" si="67"/>
        <v>102.00999999999999</v>
      </c>
      <c r="I745" s="38">
        <f t="shared" si="70"/>
        <v>0</v>
      </c>
      <c r="J745" s="38">
        <f t="shared" si="71"/>
        <v>102.00999999999999</v>
      </c>
      <c r="K745" s="1">
        <f t="shared" si="68"/>
        <v>40817</v>
      </c>
      <c r="L745" s="51" t="b">
        <f t="shared" si="66"/>
        <v>1</v>
      </c>
    </row>
    <row r="746" spans="1:12" x14ac:dyDescent="0.25">
      <c r="A746">
        <f>[1]ONI!A744</f>
        <v>2011</v>
      </c>
      <c r="B746" s="11" t="str">
        <f>[1]ONI!B744</f>
        <v>Nov</v>
      </c>
      <c r="C746" s="1">
        <f>[1]ONI!C744</f>
        <v>40848</v>
      </c>
      <c r="D746" s="37">
        <f>[1]ONI!D744</f>
        <v>-1.18</v>
      </c>
      <c r="E746" s="2">
        <f t="shared" si="69"/>
        <v>-1.0933333333333335</v>
      </c>
      <c r="F746" s="11" t="str">
        <f>[1]ONI!F744</f>
        <v>OND</v>
      </c>
      <c r="G746" t="str">
        <f>[1]ONI!G744</f>
        <v>Cool Phase/La Nina</v>
      </c>
      <c r="H746" s="38">
        <f t="shared" si="67"/>
        <v>119.53777777777782</v>
      </c>
      <c r="I746" s="38">
        <f t="shared" si="70"/>
        <v>0</v>
      </c>
      <c r="J746" s="38">
        <f t="shared" si="71"/>
        <v>119.53777777777782</v>
      </c>
      <c r="K746" s="1">
        <f t="shared" si="68"/>
        <v>40848</v>
      </c>
      <c r="L746" s="51" t="b">
        <f t="shared" si="66"/>
        <v>1</v>
      </c>
    </row>
    <row r="747" spans="1:12" x14ac:dyDescent="0.25">
      <c r="A747">
        <f>[1]ONI!A745</f>
        <v>2011</v>
      </c>
      <c r="B747" s="11" t="str">
        <f>[1]ONI!B745</f>
        <v>Dec</v>
      </c>
      <c r="C747" s="1">
        <f>[1]ONI!C745</f>
        <v>40878</v>
      </c>
      <c r="D747" s="37">
        <f>[1]ONI!D745</f>
        <v>-1.05</v>
      </c>
      <c r="E747" s="2">
        <f t="shared" si="69"/>
        <v>-1.0333333333333334</v>
      </c>
      <c r="F747" s="11" t="str">
        <f>[1]ONI!F745</f>
        <v>NDJ</v>
      </c>
      <c r="G747" t="str">
        <f>[1]ONI!G745</f>
        <v>Cool Phase/La Nina</v>
      </c>
      <c r="H747" s="38">
        <f t="shared" si="67"/>
        <v>106.77777777777779</v>
      </c>
      <c r="I747" s="38">
        <f t="shared" si="70"/>
        <v>0</v>
      </c>
      <c r="J747" s="38">
        <f t="shared" si="71"/>
        <v>106.77777777777779</v>
      </c>
      <c r="K747" s="1">
        <f t="shared" si="68"/>
        <v>40878</v>
      </c>
      <c r="L747" s="51" t="b">
        <f t="shared" si="66"/>
        <v>1</v>
      </c>
    </row>
    <row r="748" spans="1:12" x14ac:dyDescent="0.25">
      <c r="A748">
        <f>[1]ONI!A746</f>
        <v>2012</v>
      </c>
      <c r="B748" s="11" t="str">
        <f>[1]ONI!B746</f>
        <v>Jan</v>
      </c>
      <c r="C748" s="1">
        <f>[1]ONI!C746</f>
        <v>40909</v>
      </c>
      <c r="D748" s="37">
        <f>[1]ONI!D746</f>
        <v>-0.87</v>
      </c>
      <c r="E748" s="2">
        <f t="shared" si="69"/>
        <v>-0.86333333333333329</v>
      </c>
      <c r="F748" s="11" t="str">
        <f>[1]ONI!F746</f>
        <v>DJF</v>
      </c>
      <c r="G748" t="str">
        <f>[1]ONI!G746</f>
        <v>Cool Phase/La Nina</v>
      </c>
      <c r="H748" s="38">
        <f t="shared" si="67"/>
        <v>74.534444444444432</v>
      </c>
      <c r="I748" s="38">
        <f t="shared" si="70"/>
        <v>0</v>
      </c>
      <c r="J748" s="38">
        <f t="shared" si="71"/>
        <v>74.534444444444432</v>
      </c>
      <c r="K748" s="1">
        <f t="shared" si="68"/>
        <v>40909</v>
      </c>
      <c r="L748" s="51" t="b">
        <f t="shared" si="66"/>
        <v>1</v>
      </c>
    </row>
    <row r="749" spans="1:12" x14ac:dyDescent="0.25">
      <c r="A749">
        <f>[1]ONI!A747</f>
        <v>2012</v>
      </c>
      <c r="B749" s="11" t="str">
        <f>[1]ONI!B747</f>
        <v>Feb</v>
      </c>
      <c r="C749" s="1">
        <f>[1]ONI!C747</f>
        <v>40940</v>
      </c>
      <c r="D749" s="37">
        <f>[1]ONI!D747</f>
        <v>-0.67</v>
      </c>
      <c r="E749" s="2">
        <f t="shared" si="69"/>
        <v>-0.71666666666666667</v>
      </c>
      <c r="F749" s="11" t="str">
        <f>[1]ONI!F747</f>
        <v>JFM</v>
      </c>
      <c r="G749" t="str">
        <f>[1]ONI!G747</f>
        <v>Cool Phase/La Nina</v>
      </c>
      <c r="H749" s="38">
        <f t="shared" si="67"/>
        <v>51.361111111111114</v>
      </c>
      <c r="I749" s="38">
        <f t="shared" si="70"/>
        <v>0</v>
      </c>
      <c r="J749" s="38">
        <f t="shared" si="71"/>
        <v>51.361111111111114</v>
      </c>
      <c r="K749" s="1">
        <f t="shared" si="68"/>
        <v>40940</v>
      </c>
      <c r="L749" s="51" t="b">
        <f t="shared" si="66"/>
        <v>1</v>
      </c>
    </row>
    <row r="750" spans="1:12" x14ac:dyDescent="0.25">
      <c r="A750">
        <f>[1]ONI!A748</f>
        <v>2012</v>
      </c>
      <c r="B750" s="11" t="str">
        <f>[1]ONI!B748</f>
        <v>Mar</v>
      </c>
      <c r="C750" s="1">
        <f>[1]ONI!C748</f>
        <v>40969</v>
      </c>
      <c r="D750" s="37">
        <f>[1]ONI!D748</f>
        <v>-0.61</v>
      </c>
      <c r="E750" s="2">
        <f t="shared" si="69"/>
        <v>-0.59</v>
      </c>
      <c r="F750" s="11" t="str">
        <f>[1]ONI!F748</f>
        <v>FMA</v>
      </c>
      <c r="G750" t="str">
        <f>[1]ONI!G748</f>
        <v>Cool Phase/La Nina</v>
      </c>
      <c r="H750" s="38">
        <f t="shared" si="67"/>
        <v>34.809999999999995</v>
      </c>
      <c r="I750" s="38">
        <f t="shared" si="70"/>
        <v>0</v>
      </c>
      <c r="J750" s="38">
        <f t="shared" si="71"/>
        <v>34.809999999999995</v>
      </c>
      <c r="K750" s="1">
        <f t="shared" si="68"/>
        <v>40969</v>
      </c>
      <c r="L750" s="51" t="b">
        <f t="shared" si="66"/>
        <v>1</v>
      </c>
    </row>
    <row r="751" spans="1:12" x14ac:dyDescent="0.25">
      <c r="A751">
        <f>[1]ONI!A749</f>
        <v>2012</v>
      </c>
      <c r="B751" s="11" t="str">
        <f>[1]ONI!B749</f>
        <v>Apr</v>
      </c>
      <c r="C751" s="1">
        <f>[1]ONI!C749</f>
        <v>41000</v>
      </c>
      <c r="D751" s="37">
        <f>[1]ONI!D749</f>
        <v>-0.49</v>
      </c>
      <c r="E751" s="2">
        <f t="shared" si="69"/>
        <v>-0.47333333333333338</v>
      </c>
      <c r="F751" s="11" t="str">
        <f>[1]ONI!F749</f>
        <v>MAM</v>
      </c>
      <c r="G751" t="str">
        <f>[1]ONI!G749</f>
        <v>Neutral Phase</v>
      </c>
      <c r="H751" s="38">
        <f t="shared" si="67"/>
        <v>22.404444444444454</v>
      </c>
      <c r="I751" s="38">
        <f t="shared" si="70"/>
        <v>0</v>
      </c>
      <c r="J751" s="38">
        <f t="shared" si="71"/>
        <v>22.404444444444454</v>
      </c>
      <c r="K751" s="1">
        <f t="shared" si="68"/>
        <v>41000</v>
      </c>
      <c r="L751" s="51" t="b">
        <f t="shared" si="66"/>
        <v>1</v>
      </c>
    </row>
    <row r="752" spans="1:12" x14ac:dyDescent="0.25">
      <c r="A752">
        <f>[1]ONI!A750</f>
        <v>2012</v>
      </c>
      <c r="B752" s="11" t="str">
        <f>[1]ONI!B750</f>
        <v>May</v>
      </c>
      <c r="C752" s="1">
        <f>[1]ONI!C750</f>
        <v>41030</v>
      </c>
      <c r="D752" s="37">
        <f>[1]ONI!D750</f>
        <v>-0.32</v>
      </c>
      <c r="E752" s="2">
        <f t="shared" si="69"/>
        <v>-0.26333333333333336</v>
      </c>
      <c r="F752" s="11" t="str">
        <f>[1]ONI!F750</f>
        <v>AMJ</v>
      </c>
      <c r="G752" t="str">
        <f>[1]ONI!G750</f>
        <v>Neutral Phase</v>
      </c>
      <c r="H752" s="38">
        <f t="shared" si="67"/>
        <v>6.9344444444444466</v>
      </c>
      <c r="I752" s="38">
        <f t="shared" si="70"/>
        <v>0</v>
      </c>
      <c r="J752" s="38">
        <f t="shared" si="71"/>
        <v>6.9344444444444466</v>
      </c>
      <c r="K752" s="1">
        <f t="shared" si="68"/>
        <v>41030</v>
      </c>
      <c r="L752" s="51" t="b">
        <f t="shared" si="66"/>
        <v>1</v>
      </c>
    </row>
    <row r="753" spans="1:12" x14ac:dyDescent="0.25">
      <c r="A753">
        <f>[1]ONI!A751</f>
        <v>2012</v>
      </c>
      <c r="B753" s="11" t="str">
        <f>[1]ONI!B751</f>
        <v>Jun</v>
      </c>
      <c r="C753" s="1">
        <f>[1]ONI!C751</f>
        <v>41061</v>
      </c>
      <c r="D753" s="37">
        <f>[1]ONI!D751</f>
        <v>0.02</v>
      </c>
      <c r="E753" s="2">
        <f t="shared" si="69"/>
        <v>-1.6666666666666663E-2</v>
      </c>
      <c r="F753" s="11" t="str">
        <f>[1]ONI!F751</f>
        <v>MJJ</v>
      </c>
      <c r="G753" t="str">
        <f>[1]ONI!G751</f>
        <v>Neutral Phase</v>
      </c>
      <c r="H753" s="38">
        <f t="shared" si="67"/>
        <v>2.7777777777777766E-2</v>
      </c>
      <c r="I753" s="38">
        <f t="shared" si="70"/>
        <v>0</v>
      </c>
      <c r="J753" s="38">
        <f t="shared" si="71"/>
        <v>2.7777777777777766E-2</v>
      </c>
      <c r="K753" s="1">
        <f t="shared" si="68"/>
        <v>41061</v>
      </c>
      <c r="L753" s="51" t="b">
        <f t="shared" si="66"/>
        <v>1</v>
      </c>
    </row>
    <row r="754" spans="1:12" x14ac:dyDescent="0.25">
      <c r="A754">
        <f>[1]ONI!A752</f>
        <v>2012</v>
      </c>
      <c r="B754" s="11" t="str">
        <f>[1]ONI!B752</f>
        <v>Jul</v>
      </c>
      <c r="C754" s="1">
        <f>[1]ONI!C752</f>
        <v>41091</v>
      </c>
      <c r="D754" s="37">
        <f>[1]ONI!D752</f>
        <v>0.25</v>
      </c>
      <c r="E754" s="2">
        <f t="shared" si="69"/>
        <v>0.24666666666666667</v>
      </c>
      <c r="F754" s="11" t="str">
        <f>[1]ONI!F752</f>
        <v>JJA</v>
      </c>
      <c r="G754" t="str">
        <f>[1]ONI!G752</f>
        <v>Neutral Phase</v>
      </c>
      <c r="H754" s="38">
        <f t="shared" si="67"/>
        <v>6.0844444444444452</v>
      </c>
      <c r="I754" s="38">
        <f t="shared" si="70"/>
        <v>6.0844444444444452</v>
      </c>
      <c r="J754" s="38">
        <f t="shared" si="71"/>
        <v>0</v>
      </c>
      <c r="K754" s="1">
        <f t="shared" si="68"/>
        <v>41091</v>
      </c>
      <c r="L754" s="51" t="b">
        <f t="shared" si="66"/>
        <v>1</v>
      </c>
    </row>
    <row r="755" spans="1:12" x14ac:dyDescent="0.25">
      <c r="A755">
        <f>[1]ONI!A753</f>
        <v>2012</v>
      </c>
      <c r="B755" s="11" t="str">
        <f>[1]ONI!B753</f>
        <v>Aug</v>
      </c>
      <c r="C755" s="1">
        <f>[1]ONI!C753</f>
        <v>41122</v>
      </c>
      <c r="D755" s="37">
        <f>[1]ONI!D753</f>
        <v>0.47</v>
      </c>
      <c r="E755" s="2">
        <f t="shared" si="69"/>
        <v>0.3666666666666667</v>
      </c>
      <c r="F755" s="11" t="str">
        <f>[1]ONI!F753</f>
        <v>JAS</v>
      </c>
      <c r="G755" t="str">
        <f>[1]ONI!G753</f>
        <v>Neutral Phase</v>
      </c>
      <c r="H755" s="38">
        <f t="shared" si="67"/>
        <v>13.444444444444446</v>
      </c>
      <c r="I755" s="38">
        <f t="shared" si="70"/>
        <v>13.444444444444446</v>
      </c>
      <c r="J755" s="38">
        <f t="shared" si="71"/>
        <v>0</v>
      </c>
      <c r="K755" s="1">
        <f t="shared" si="68"/>
        <v>41122</v>
      </c>
      <c r="L755" s="51" t="b">
        <f t="shared" si="66"/>
        <v>1</v>
      </c>
    </row>
    <row r="756" spans="1:12" x14ac:dyDescent="0.25">
      <c r="A756">
        <f>[1]ONI!A754</f>
        <v>2012</v>
      </c>
      <c r="B756" s="11" t="str">
        <f>[1]ONI!B754</f>
        <v>Sep</v>
      </c>
      <c r="C756" s="1">
        <f>[1]ONI!C754</f>
        <v>41153</v>
      </c>
      <c r="D756" s="37">
        <f>[1]ONI!D754</f>
        <v>0.38</v>
      </c>
      <c r="E756" s="2">
        <f t="shared" si="69"/>
        <v>0.36999999999999994</v>
      </c>
      <c r="F756" s="11" t="str">
        <f>[1]ONI!F754</f>
        <v>ASO</v>
      </c>
      <c r="G756" t="str">
        <f>[1]ONI!G754</f>
        <v>Neutral Phase</v>
      </c>
      <c r="H756" s="38">
        <f t="shared" si="67"/>
        <v>13.689999999999994</v>
      </c>
      <c r="I756" s="38">
        <f t="shared" si="70"/>
        <v>13.689999999999994</v>
      </c>
      <c r="J756" s="38">
        <f t="shared" si="71"/>
        <v>0</v>
      </c>
      <c r="K756" s="1">
        <f t="shared" si="68"/>
        <v>41153</v>
      </c>
      <c r="L756" s="51" t="b">
        <f t="shared" si="66"/>
        <v>1</v>
      </c>
    </row>
    <row r="757" spans="1:12" x14ac:dyDescent="0.25">
      <c r="A757">
        <f>[1]ONI!A755</f>
        <v>2012</v>
      </c>
      <c r="B757" s="11" t="str">
        <f>[1]ONI!B755</f>
        <v>Oct</v>
      </c>
      <c r="C757" s="1">
        <f>[1]ONI!C755</f>
        <v>41183</v>
      </c>
      <c r="D757" s="37">
        <f>[1]ONI!D755</f>
        <v>0.26</v>
      </c>
      <c r="E757" s="2">
        <f t="shared" si="69"/>
        <v>0.26333333333333336</v>
      </c>
      <c r="F757" s="11" t="str">
        <f>[1]ONI!F755</f>
        <v>SON</v>
      </c>
      <c r="G757" t="str">
        <f>[1]ONI!G755</f>
        <v>Neutral Phase</v>
      </c>
      <c r="H757" s="38">
        <f t="shared" si="67"/>
        <v>6.9344444444444466</v>
      </c>
      <c r="I757" s="38">
        <f t="shared" si="70"/>
        <v>6.9344444444444466</v>
      </c>
      <c r="J757" s="38">
        <f t="shared" si="71"/>
        <v>0</v>
      </c>
      <c r="K757" s="1">
        <f t="shared" si="68"/>
        <v>41183</v>
      </c>
      <c r="L757" s="51" t="b">
        <f t="shared" si="66"/>
        <v>1</v>
      </c>
    </row>
    <row r="758" spans="1:12" x14ac:dyDescent="0.25">
      <c r="A758">
        <f>[1]ONI!A756</f>
        <v>2012</v>
      </c>
      <c r="B758" s="11" t="str">
        <f>[1]ONI!B756</f>
        <v>Nov</v>
      </c>
      <c r="C758" s="1">
        <f>[1]ONI!C756</f>
        <v>41214</v>
      </c>
      <c r="D758" s="37">
        <f>[1]ONI!D756</f>
        <v>0.15</v>
      </c>
      <c r="E758" s="2">
        <f t="shared" si="69"/>
        <v>5.3333333333333344E-2</v>
      </c>
      <c r="F758" s="11" t="str">
        <f>[1]ONI!F756</f>
        <v>OND</v>
      </c>
      <c r="G758" t="str">
        <f>[1]ONI!G756</f>
        <v>Neutral Phase</v>
      </c>
      <c r="H758" s="38">
        <f t="shared" si="67"/>
        <v>0.28444444444444456</v>
      </c>
      <c r="I758" s="38">
        <f t="shared" si="70"/>
        <v>0.28444444444444456</v>
      </c>
      <c r="J758" s="38">
        <f t="shared" si="71"/>
        <v>0</v>
      </c>
      <c r="K758" s="1">
        <f t="shared" si="68"/>
        <v>41214</v>
      </c>
      <c r="L758" s="51" t="b">
        <f t="shared" si="66"/>
        <v>1</v>
      </c>
    </row>
    <row r="759" spans="1:12" x14ac:dyDescent="0.25">
      <c r="A759">
        <f>[1]ONI!A757</f>
        <v>2012</v>
      </c>
      <c r="B759" s="11" t="str">
        <f>[1]ONI!B757</f>
        <v>Dec</v>
      </c>
      <c r="C759" s="1">
        <f>[1]ONI!C757</f>
        <v>41244</v>
      </c>
      <c r="D759" s="37">
        <f>[1]ONI!D757</f>
        <v>-0.25</v>
      </c>
      <c r="E759" s="2">
        <f t="shared" si="69"/>
        <v>-0.21</v>
      </c>
      <c r="F759" s="11" t="str">
        <f>[1]ONI!F757</f>
        <v>NDJ</v>
      </c>
      <c r="G759" t="str">
        <f>[1]ONI!G757</f>
        <v>Neutral Phase</v>
      </c>
      <c r="H759" s="38">
        <f t="shared" si="67"/>
        <v>4.41</v>
      </c>
      <c r="I759" s="38">
        <f t="shared" si="70"/>
        <v>0</v>
      </c>
      <c r="J759" s="38">
        <f t="shared" si="71"/>
        <v>4.41</v>
      </c>
      <c r="K759" s="1">
        <f t="shared" si="68"/>
        <v>41244</v>
      </c>
      <c r="L759" s="51" t="b">
        <f t="shared" si="66"/>
        <v>1</v>
      </c>
    </row>
    <row r="760" spans="1:12" x14ac:dyDescent="0.25">
      <c r="A760">
        <f>[1]ONI!A758</f>
        <v>2013</v>
      </c>
      <c r="B760" s="11" t="str">
        <f>[1]ONI!B758</f>
        <v>Jan</v>
      </c>
      <c r="C760" s="1">
        <f>[1]ONI!C758</f>
        <v>41275</v>
      </c>
      <c r="D760" s="37">
        <f>[1]ONI!D758</f>
        <v>-0.53</v>
      </c>
      <c r="E760" s="2">
        <f t="shared" si="69"/>
        <v>-0.43</v>
      </c>
      <c r="F760" s="11" t="str">
        <f>[1]ONI!F758</f>
        <v>DJF</v>
      </c>
      <c r="G760" t="str">
        <f>[1]ONI!G758</f>
        <v>Neutral Phase</v>
      </c>
      <c r="H760" s="38">
        <f t="shared" si="67"/>
        <v>18.489999999999998</v>
      </c>
      <c r="I760" s="38">
        <f t="shared" si="70"/>
        <v>0</v>
      </c>
      <c r="J760" s="38">
        <f t="shared" si="71"/>
        <v>18.489999999999998</v>
      </c>
      <c r="K760" s="1">
        <f t="shared" si="68"/>
        <v>41275</v>
      </c>
      <c r="L760" s="51" t="b">
        <f t="shared" si="66"/>
        <v>1</v>
      </c>
    </row>
    <row r="761" spans="1:12" x14ac:dyDescent="0.25">
      <c r="A761">
        <f>[1]ONI!A759</f>
        <v>2013</v>
      </c>
      <c r="B761" s="11" t="str">
        <f>[1]ONI!B759</f>
        <v>Feb</v>
      </c>
      <c r="C761" s="1">
        <f>[1]ONI!C759</f>
        <v>41306</v>
      </c>
      <c r="D761" s="37">
        <f>[1]ONI!D759</f>
        <v>-0.51</v>
      </c>
      <c r="E761" s="2">
        <f t="shared" si="69"/>
        <v>-0.43</v>
      </c>
      <c r="F761" s="11" t="str">
        <f>[1]ONI!F759</f>
        <v>JFM</v>
      </c>
      <c r="G761" t="str">
        <f>[1]ONI!G759</f>
        <v>Neutral Phase</v>
      </c>
      <c r="H761" s="38">
        <f t="shared" si="67"/>
        <v>18.489999999999998</v>
      </c>
      <c r="I761" s="38">
        <f t="shared" si="70"/>
        <v>0</v>
      </c>
      <c r="J761" s="38">
        <f t="shared" si="71"/>
        <v>18.489999999999998</v>
      </c>
      <c r="K761" s="1">
        <f t="shared" si="68"/>
        <v>41306</v>
      </c>
      <c r="L761" s="51" t="b">
        <f t="shared" si="66"/>
        <v>1</v>
      </c>
    </row>
    <row r="762" spans="1:12" x14ac:dyDescent="0.25">
      <c r="A762">
        <f>[1]ONI!A760</f>
        <v>2013</v>
      </c>
      <c r="B762" s="11" t="str">
        <f>[1]ONI!B760</f>
        <v>Mar</v>
      </c>
      <c r="C762" s="1">
        <f>[1]ONI!C760</f>
        <v>41334</v>
      </c>
      <c r="D762" s="37">
        <f>[1]ONI!D760</f>
        <v>-0.25</v>
      </c>
      <c r="E762" s="2">
        <f t="shared" si="69"/>
        <v>-0.33666666666666667</v>
      </c>
      <c r="F762" s="11" t="str">
        <f>[1]ONI!F760</f>
        <v>FMA</v>
      </c>
      <c r="G762" t="str">
        <f>[1]ONI!G760</f>
        <v>Neutral Phase</v>
      </c>
      <c r="H762" s="38">
        <f t="shared" si="67"/>
        <v>11.334444444444445</v>
      </c>
      <c r="I762" s="38">
        <f t="shared" si="70"/>
        <v>0</v>
      </c>
      <c r="J762" s="38">
        <f t="shared" si="71"/>
        <v>11.334444444444445</v>
      </c>
      <c r="K762" s="1">
        <f t="shared" si="68"/>
        <v>41334</v>
      </c>
      <c r="L762" s="51" t="b">
        <f t="shared" si="66"/>
        <v>1</v>
      </c>
    </row>
    <row r="763" spans="1:12" x14ac:dyDescent="0.25">
      <c r="A763">
        <f>[1]ONI!A761</f>
        <v>2013</v>
      </c>
      <c r="B763" s="11" t="str">
        <f>[1]ONI!B761</f>
        <v>Apr</v>
      </c>
      <c r="C763" s="1">
        <f>[1]ONI!C761</f>
        <v>41365</v>
      </c>
      <c r="D763" s="37">
        <f>[1]ONI!D761</f>
        <v>-0.25</v>
      </c>
      <c r="E763" s="2">
        <f t="shared" si="69"/>
        <v>-0.3</v>
      </c>
      <c r="F763" s="11" t="str">
        <f>[1]ONI!F761</f>
        <v>MAM</v>
      </c>
      <c r="G763" t="str">
        <f>[1]ONI!G761</f>
        <v>Neutral Phase</v>
      </c>
      <c r="H763" s="38">
        <f t="shared" si="67"/>
        <v>9</v>
      </c>
      <c r="I763" s="38">
        <f t="shared" si="70"/>
        <v>0</v>
      </c>
      <c r="J763" s="38">
        <f t="shared" si="71"/>
        <v>9</v>
      </c>
      <c r="K763" s="1">
        <f t="shared" si="68"/>
        <v>41365</v>
      </c>
      <c r="L763" s="51" t="b">
        <f t="shared" si="66"/>
        <v>1</v>
      </c>
    </row>
    <row r="764" spans="1:12" x14ac:dyDescent="0.25">
      <c r="A764">
        <f>[1]ONI!A762</f>
        <v>2013</v>
      </c>
      <c r="B764" s="11" t="str">
        <f>[1]ONI!B762</f>
        <v>May</v>
      </c>
      <c r="C764" s="1">
        <f>[1]ONI!C762</f>
        <v>41395</v>
      </c>
      <c r="D764" s="37">
        <f>[1]ONI!D762</f>
        <v>-0.4</v>
      </c>
      <c r="E764" s="2">
        <f t="shared" si="69"/>
        <v>-0.36000000000000004</v>
      </c>
      <c r="F764" s="11" t="str">
        <f>[1]ONI!F762</f>
        <v>AMJ</v>
      </c>
      <c r="G764" t="str">
        <f>[1]ONI!G762</f>
        <v>Neutral Phase</v>
      </c>
      <c r="H764" s="38">
        <f t="shared" si="67"/>
        <v>12.960000000000004</v>
      </c>
      <c r="I764" s="38">
        <f t="shared" si="70"/>
        <v>0</v>
      </c>
      <c r="J764" s="38">
        <f t="shared" si="71"/>
        <v>12.960000000000004</v>
      </c>
      <c r="K764" s="1">
        <f t="shared" si="68"/>
        <v>41395</v>
      </c>
      <c r="L764" s="51" t="b">
        <f t="shared" si="66"/>
        <v>1</v>
      </c>
    </row>
    <row r="765" spans="1:12" x14ac:dyDescent="0.25">
      <c r="A765">
        <f>[1]ONI!A763</f>
        <v>2013</v>
      </c>
      <c r="B765" s="11" t="str">
        <f>[1]ONI!B763</f>
        <v>Jun</v>
      </c>
      <c r="C765" s="1">
        <f>[1]ONI!C763</f>
        <v>41426</v>
      </c>
      <c r="D765" s="37">
        <f>[1]ONI!D763</f>
        <v>-0.43</v>
      </c>
      <c r="E765" s="2">
        <f t="shared" si="69"/>
        <v>-0.40666666666666673</v>
      </c>
      <c r="F765" s="11" t="str">
        <f>[1]ONI!F763</f>
        <v>MJJ</v>
      </c>
      <c r="G765" t="str">
        <f>[1]ONI!G763</f>
        <v>Neutral Phase</v>
      </c>
      <c r="H765" s="38">
        <f t="shared" si="67"/>
        <v>16.537777777777784</v>
      </c>
      <c r="I765" s="38">
        <f t="shared" si="70"/>
        <v>0</v>
      </c>
      <c r="J765" s="38">
        <f t="shared" si="71"/>
        <v>16.537777777777784</v>
      </c>
      <c r="K765" s="1">
        <f t="shared" si="68"/>
        <v>41426</v>
      </c>
      <c r="L765" s="51" t="b">
        <f t="shared" si="66"/>
        <v>1</v>
      </c>
    </row>
    <row r="766" spans="1:12" x14ac:dyDescent="0.25">
      <c r="A766">
        <f>[1]ONI!A764</f>
        <v>2013</v>
      </c>
      <c r="B766" s="11" t="str">
        <f>[1]ONI!B764</f>
        <v>Jul</v>
      </c>
      <c r="C766" s="1">
        <f>[1]ONI!C764</f>
        <v>41456</v>
      </c>
      <c r="D766" s="37">
        <f>[1]ONI!D764</f>
        <v>-0.39</v>
      </c>
      <c r="E766" s="2">
        <f t="shared" si="69"/>
        <v>-0.40000000000000008</v>
      </c>
      <c r="F766" s="11" t="str">
        <f>[1]ONI!F764</f>
        <v>JJA</v>
      </c>
      <c r="G766" t="str">
        <f>[1]ONI!G764</f>
        <v>Neutral Phase</v>
      </c>
      <c r="H766" s="38">
        <f t="shared" si="67"/>
        <v>16.000000000000007</v>
      </c>
      <c r="I766" s="38">
        <f t="shared" si="70"/>
        <v>0</v>
      </c>
      <c r="J766" s="38">
        <f t="shared" si="71"/>
        <v>16.000000000000007</v>
      </c>
      <c r="K766" s="1">
        <f t="shared" si="68"/>
        <v>41456</v>
      </c>
      <c r="L766" s="51" t="b">
        <f t="shared" si="66"/>
        <v>1</v>
      </c>
    </row>
    <row r="767" spans="1:12" x14ac:dyDescent="0.25">
      <c r="A767">
        <f>[1]ONI!A765</f>
        <v>2013</v>
      </c>
      <c r="B767" s="11" t="str">
        <f>[1]ONI!B765</f>
        <v>Aug</v>
      </c>
      <c r="C767" s="1">
        <f>[1]ONI!C765</f>
        <v>41487</v>
      </c>
      <c r="D767" s="37">
        <f>[1]ONI!D765</f>
        <v>-0.38</v>
      </c>
      <c r="E767" s="2">
        <f t="shared" si="69"/>
        <v>-0.31666666666666665</v>
      </c>
      <c r="F767" s="11" t="str">
        <f>[1]ONI!F765</f>
        <v>JAS</v>
      </c>
      <c r="G767" t="str">
        <f>[1]ONI!G765</f>
        <v>Neutral Phase</v>
      </c>
      <c r="H767" s="38">
        <f t="shared" si="67"/>
        <v>10.027777777777777</v>
      </c>
      <c r="I767" s="38">
        <f t="shared" si="70"/>
        <v>0</v>
      </c>
      <c r="J767" s="38">
        <f t="shared" si="71"/>
        <v>10.027777777777777</v>
      </c>
      <c r="K767" s="1">
        <f t="shared" si="68"/>
        <v>41487</v>
      </c>
      <c r="L767" s="51" t="b">
        <f t="shared" si="66"/>
        <v>1</v>
      </c>
    </row>
    <row r="768" spans="1:12" x14ac:dyDescent="0.25">
      <c r="A768">
        <f>[1]ONI!A766</f>
        <v>2013</v>
      </c>
      <c r="B768" s="11" t="str">
        <f>[1]ONI!B766</f>
        <v>Sep</v>
      </c>
      <c r="C768" s="1">
        <f>[1]ONI!C766</f>
        <v>41518</v>
      </c>
      <c r="D768" s="37">
        <f>[1]ONI!D766</f>
        <v>-0.18</v>
      </c>
      <c r="E768" s="2">
        <f t="shared" si="69"/>
        <v>-0.25333333333333335</v>
      </c>
      <c r="F768" s="11" t="str">
        <f>[1]ONI!F766</f>
        <v>ASO</v>
      </c>
      <c r="G768" t="str">
        <f>[1]ONI!G766</f>
        <v>Neutral Phase</v>
      </c>
      <c r="H768" s="38">
        <f t="shared" si="67"/>
        <v>6.4177777777777791</v>
      </c>
      <c r="I768" s="38">
        <f t="shared" si="70"/>
        <v>0</v>
      </c>
      <c r="J768" s="38">
        <f t="shared" si="71"/>
        <v>6.4177777777777791</v>
      </c>
      <c r="K768" s="1">
        <f t="shared" si="68"/>
        <v>41518</v>
      </c>
      <c r="L768" s="51" t="b">
        <f t="shared" si="66"/>
        <v>1</v>
      </c>
    </row>
    <row r="769" spans="1:12" x14ac:dyDescent="0.25">
      <c r="A769">
        <f>[1]ONI!A767</f>
        <v>2013</v>
      </c>
      <c r="B769" s="11" t="str">
        <f>[1]ONI!B767</f>
        <v>Oct</v>
      </c>
      <c r="C769" s="1">
        <f>[1]ONI!C767</f>
        <v>41548</v>
      </c>
      <c r="D769" s="37">
        <f>[1]ONI!D767</f>
        <v>-0.2</v>
      </c>
      <c r="E769" s="2">
        <f t="shared" si="69"/>
        <v>-0.17333333333333334</v>
      </c>
      <c r="F769" s="11" t="str">
        <f>[1]ONI!F767</f>
        <v>SON</v>
      </c>
      <c r="G769" t="str">
        <f>[1]ONI!G767</f>
        <v>Neutral Phase</v>
      </c>
      <c r="H769" s="38">
        <f t="shared" si="67"/>
        <v>3.0044444444444447</v>
      </c>
      <c r="I769" s="38">
        <f t="shared" si="70"/>
        <v>0</v>
      </c>
      <c r="J769" s="38">
        <f t="shared" si="71"/>
        <v>3.0044444444444447</v>
      </c>
      <c r="K769" s="1">
        <f t="shared" si="68"/>
        <v>41548</v>
      </c>
      <c r="L769" s="51" t="b">
        <f t="shared" si="66"/>
        <v>1</v>
      </c>
    </row>
    <row r="770" spans="1:12" x14ac:dyDescent="0.25">
      <c r="A770">
        <f>[1]ONI!A768</f>
        <v>2013</v>
      </c>
      <c r="B770" s="11" t="str">
        <f>[1]ONI!B768</f>
        <v>Nov</v>
      </c>
      <c r="C770" s="1">
        <f>[1]ONI!C768</f>
        <v>41579</v>
      </c>
      <c r="D770" s="37">
        <f>[1]ONI!D768</f>
        <v>-0.14000000000000001</v>
      </c>
      <c r="E770" s="2">
        <f t="shared" si="69"/>
        <v>-0.17</v>
      </c>
      <c r="F770" s="11" t="str">
        <f>[1]ONI!F768</f>
        <v>OND</v>
      </c>
      <c r="G770" t="str">
        <f>[1]ONI!G768</f>
        <v>Neutral Phase</v>
      </c>
      <c r="H770" s="38">
        <f t="shared" si="67"/>
        <v>2.8900000000000006</v>
      </c>
      <c r="I770" s="38">
        <f t="shared" si="70"/>
        <v>0</v>
      </c>
      <c r="J770" s="38">
        <f t="shared" si="71"/>
        <v>2.8900000000000006</v>
      </c>
      <c r="K770" s="1">
        <f t="shared" si="68"/>
        <v>41579</v>
      </c>
      <c r="L770" s="51" t="b">
        <f t="shared" si="66"/>
        <v>1</v>
      </c>
    </row>
    <row r="771" spans="1:12" x14ac:dyDescent="0.25">
      <c r="A771">
        <f>[1]ONI!A769</f>
        <v>2013</v>
      </c>
      <c r="B771" s="11" t="str">
        <f>[1]ONI!B769</f>
        <v>Dec</v>
      </c>
      <c r="C771" s="1">
        <f>[1]ONI!C769</f>
        <v>41609</v>
      </c>
      <c r="D771" s="37">
        <f>[1]ONI!D769</f>
        <v>-0.17</v>
      </c>
      <c r="E771" s="2">
        <f t="shared" si="69"/>
        <v>-0.26666666666666666</v>
      </c>
      <c r="F771" s="11" t="str">
        <f>[1]ONI!F769</f>
        <v>NDJ</v>
      </c>
      <c r="G771" t="str">
        <f>[1]ONI!G769</f>
        <v>Neutral Phase</v>
      </c>
      <c r="H771" s="38">
        <f t="shared" si="67"/>
        <v>7.1111111111111107</v>
      </c>
      <c r="I771" s="38">
        <f t="shared" si="70"/>
        <v>0</v>
      </c>
      <c r="J771" s="38">
        <f t="shared" si="71"/>
        <v>7.1111111111111107</v>
      </c>
      <c r="K771" s="1">
        <f t="shared" si="68"/>
        <v>41609</v>
      </c>
      <c r="L771" s="51" t="b">
        <f t="shared" si="66"/>
        <v>1</v>
      </c>
    </row>
    <row r="772" spans="1:12" x14ac:dyDescent="0.25">
      <c r="A772">
        <f>[1]ONI!A770</f>
        <v>2014</v>
      </c>
      <c r="B772" s="11" t="str">
        <f>[1]ONI!B770</f>
        <v>Jan</v>
      </c>
      <c r="C772" s="1">
        <f>[1]ONI!C770</f>
        <v>41640</v>
      </c>
      <c r="D772" s="37">
        <f>[1]ONI!D770</f>
        <v>-0.49</v>
      </c>
      <c r="E772" s="2">
        <f t="shared" si="69"/>
        <v>-0.42333333333333334</v>
      </c>
      <c r="F772" s="11" t="str">
        <f>[1]ONI!F770</f>
        <v>DJF</v>
      </c>
      <c r="G772" t="str">
        <f>[1]ONI!G770</f>
        <v>Neutral Phase</v>
      </c>
      <c r="H772" s="38">
        <f t="shared" si="67"/>
        <v>17.921111111111113</v>
      </c>
      <c r="I772" s="38">
        <f t="shared" si="70"/>
        <v>0</v>
      </c>
      <c r="J772" s="38">
        <f t="shared" si="71"/>
        <v>17.921111111111113</v>
      </c>
      <c r="K772" s="1">
        <f t="shared" si="68"/>
        <v>41640</v>
      </c>
      <c r="L772" s="51" t="b">
        <f t="shared" ref="L772:L835" si="72">K772=C772</f>
        <v>1</v>
      </c>
    </row>
    <row r="773" spans="1:12" x14ac:dyDescent="0.25">
      <c r="A773">
        <f>[1]ONI!A771</f>
        <v>2014</v>
      </c>
      <c r="B773" s="11" t="str">
        <f>[1]ONI!B771</f>
        <v>Feb</v>
      </c>
      <c r="C773" s="1">
        <f>[1]ONI!C771</f>
        <v>41671</v>
      </c>
      <c r="D773" s="37">
        <f>[1]ONI!D771</f>
        <v>-0.61</v>
      </c>
      <c r="E773" s="2">
        <f t="shared" si="69"/>
        <v>-0.46</v>
      </c>
      <c r="F773" s="11" t="str">
        <f>[1]ONI!F771</f>
        <v>JFM</v>
      </c>
      <c r="G773" t="str">
        <f>[1]ONI!G771</f>
        <v>Neutral Phase</v>
      </c>
      <c r="H773" s="38">
        <f t="shared" si="67"/>
        <v>21.160000000000004</v>
      </c>
      <c r="I773" s="38">
        <f t="shared" si="70"/>
        <v>0</v>
      </c>
      <c r="J773" s="38">
        <f t="shared" si="71"/>
        <v>21.160000000000004</v>
      </c>
      <c r="K773" s="1">
        <f t="shared" si="68"/>
        <v>41671</v>
      </c>
      <c r="L773" s="51" t="b">
        <f t="shared" si="72"/>
        <v>1</v>
      </c>
    </row>
    <row r="774" spans="1:12" x14ac:dyDescent="0.25">
      <c r="A774">
        <f>[1]ONI!A772</f>
        <v>2014</v>
      </c>
      <c r="B774" s="11" t="str">
        <f>[1]ONI!B772</f>
        <v>Mar</v>
      </c>
      <c r="C774" s="1">
        <f>[1]ONI!C772</f>
        <v>41699</v>
      </c>
      <c r="D774" s="37">
        <f>[1]ONI!D772</f>
        <v>-0.28000000000000003</v>
      </c>
      <c r="E774" s="2">
        <f t="shared" si="69"/>
        <v>-0.26666666666666666</v>
      </c>
      <c r="F774" s="11" t="str">
        <f>[1]ONI!F772</f>
        <v>FMA</v>
      </c>
      <c r="G774" t="str">
        <f>[1]ONI!G772</f>
        <v>Neutral Phase</v>
      </c>
      <c r="H774" s="38">
        <f t="shared" ref="H774:H837" si="73">(10*E774)^2</f>
        <v>7.1111111111111107</v>
      </c>
      <c r="I774" s="38">
        <f t="shared" si="70"/>
        <v>0</v>
      </c>
      <c r="J774" s="38">
        <f t="shared" si="71"/>
        <v>7.1111111111111107</v>
      </c>
      <c r="K774" s="1">
        <f t="shared" ref="K774:K837" si="74">EDATE(K773,1)</f>
        <v>41699</v>
      </c>
      <c r="L774" s="51" t="b">
        <f t="shared" si="72"/>
        <v>1</v>
      </c>
    </row>
    <row r="775" spans="1:12" x14ac:dyDescent="0.25">
      <c r="A775">
        <f>[1]ONI!A773</f>
        <v>2014</v>
      </c>
      <c r="B775" s="11" t="str">
        <f>[1]ONI!B773</f>
        <v>Apr</v>
      </c>
      <c r="C775" s="1">
        <f>[1]ONI!C773</f>
        <v>41730</v>
      </c>
      <c r="D775" s="37">
        <f>[1]ONI!D773</f>
        <v>0.09</v>
      </c>
      <c r="E775" s="2">
        <f t="shared" si="69"/>
        <v>4.3333333333333328E-2</v>
      </c>
      <c r="F775" s="11" t="str">
        <f>[1]ONI!F773</f>
        <v>MAM</v>
      </c>
      <c r="G775" t="str">
        <f>[1]ONI!G773</f>
        <v>Neutral Phase</v>
      </c>
      <c r="H775" s="38">
        <f t="shared" si="73"/>
        <v>0.18777777777777774</v>
      </c>
      <c r="I775" s="38">
        <f t="shared" si="70"/>
        <v>0.18777777777777774</v>
      </c>
      <c r="J775" s="38">
        <f t="shared" si="71"/>
        <v>0</v>
      </c>
      <c r="K775" s="1">
        <f t="shared" si="74"/>
        <v>41730</v>
      </c>
      <c r="L775" s="51" t="b">
        <f t="shared" si="72"/>
        <v>1</v>
      </c>
    </row>
    <row r="776" spans="1:12" x14ac:dyDescent="0.25">
      <c r="A776">
        <f>[1]ONI!A774</f>
        <v>2014</v>
      </c>
      <c r="B776" s="11" t="str">
        <f>[1]ONI!B774</f>
        <v>May</v>
      </c>
      <c r="C776" s="1">
        <f>[1]ONI!C774</f>
        <v>41760</v>
      </c>
      <c r="D776" s="37">
        <f>[1]ONI!D774</f>
        <v>0.32</v>
      </c>
      <c r="E776" s="2">
        <f t="shared" si="69"/>
        <v>0.21333333333333335</v>
      </c>
      <c r="F776" s="11" t="str">
        <f>[1]ONI!F774</f>
        <v>AMJ</v>
      </c>
      <c r="G776" t="str">
        <f>[1]ONI!G774</f>
        <v>Neutral Phase</v>
      </c>
      <c r="H776" s="38">
        <f t="shared" si="73"/>
        <v>4.5511111111111111</v>
      </c>
      <c r="I776" s="38">
        <f t="shared" si="70"/>
        <v>4.5511111111111111</v>
      </c>
      <c r="J776" s="38">
        <f t="shared" si="71"/>
        <v>0</v>
      </c>
      <c r="K776" s="1">
        <f t="shared" si="74"/>
        <v>41760</v>
      </c>
      <c r="L776" s="51" t="b">
        <f t="shared" si="72"/>
        <v>1</v>
      </c>
    </row>
    <row r="777" spans="1:12" x14ac:dyDescent="0.25">
      <c r="A777">
        <f>[1]ONI!A775</f>
        <v>2014</v>
      </c>
      <c r="B777" s="11" t="str">
        <f>[1]ONI!B775</f>
        <v>Jun</v>
      </c>
      <c r="C777" s="1">
        <f>[1]ONI!C775</f>
        <v>41791</v>
      </c>
      <c r="D777" s="37">
        <f>[1]ONI!D775</f>
        <v>0.23</v>
      </c>
      <c r="E777" s="2">
        <f t="shared" ref="E777:E840" si="75">AVERAGE(D776:D778)</f>
        <v>0.16333333333333336</v>
      </c>
      <c r="F777" s="11" t="str">
        <f>[1]ONI!F775</f>
        <v>MJJ</v>
      </c>
      <c r="G777" t="str">
        <f>[1]ONI!G775</f>
        <v>Neutral Phase</v>
      </c>
      <c r="H777" s="38">
        <f t="shared" si="73"/>
        <v>2.6677777777777782</v>
      </c>
      <c r="I777" s="38">
        <f t="shared" ref="I777:I840" si="76">IF(E777&gt;0,H777,0)</f>
        <v>2.6677777777777782</v>
      </c>
      <c r="J777" s="38">
        <f t="shared" ref="J777:J840" si="77">IF(E777&lt;0,H777,0)</f>
        <v>0</v>
      </c>
      <c r="K777" s="1">
        <f t="shared" si="74"/>
        <v>41791</v>
      </c>
      <c r="L777" s="51" t="b">
        <f t="shared" si="72"/>
        <v>1</v>
      </c>
    </row>
    <row r="778" spans="1:12" x14ac:dyDescent="0.25">
      <c r="A778">
        <f>[1]ONI!A776</f>
        <v>2014</v>
      </c>
      <c r="B778" s="11" t="str">
        <f>[1]ONI!B776</f>
        <v>Jul</v>
      </c>
      <c r="C778" s="1">
        <f>[1]ONI!C776</f>
        <v>41821</v>
      </c>
      <c r="D778" s="37">
        <f>[1]ONI!D776</f>
        <v>-0.06</v>
      </c>
      <c r="E778" s="2">
        <f t="shared" si="75"/>
        <v>4.6666666666666669E-2</v>
      </c>
      <c r="F778" s="11" t="str">
        <f>[1]ONI!F776</f>
        <v>JJA</v>
      </c>
      <c r="G778" t="str">
        <f>[1]ONI!G776</f>
        <v>Neutral Phase</v>
      </c>
      <c r="H778" s="38">
        <f t="shared" si="73"/>
        <v>0.21777777777777779</v>
      </c>
      <c r="I778" s="38">
        <f t="shared" si="76"/>
        <v>0.21777777777777779</v>
      </c>
      <c r="J778" s="38">
        <f t="shared" si="77"/>
        <v>0</v>
      </c>
      <c r="K778" s="1">
        <f t="shared" si="74"/>
        <v>41821</v>
      </c>
      <c r="L778" s="51" t="b">
        <f t="shared" si="72"/>
        <v>1</v>
      </c>
    </row>
    <row r="779" spans="1:12" x14ac:dyDescent="0.25">
      <c r="A779">
        <f>[1]ONI!A777</f>
        <v>2014</v>
      </c>
      <c r="B779" s="11" t="str">
        <f>[1]ONI!B777</f>
        <v>Aug</v>
      </c>
      <c r="C779" s="1">
        <f>[1]ONI!C777</f>
        <v>41852</v>
      </c>
      <c r="D779" s="37">
        <f>[1]ONI!D777</f>
        <v>-0.03</v>
      </c>
      <c r="E779" s="2">
        <f t="shared" si="75"/>
        <v>6.6666666666666666E-2</v>
      </c>
      <c r="F779" s="11" t="str">
        <f>[1]ONI!F777</f>
        <v>JAS</v>
      </c>
      <c r="G779" t="str">
        <f>[1]ONI!G777</f>
        <v>Neutral Phase</v>
      </c>
      <c r="H779" s="38">
        <f t="shared" si="73"/>
        <v>0.44444444444444442</v>
      </c>
      <c r="I779" s="38">
        <f t="shared" si="76"/>
        <v>0.44444444444444442</v>
      </c>
      <c r="J779" s="38">
        <f t="shared" si="77"/>
        <v>0</v>
      </c>
      <c r="K779" s="1">
        <f t="shared" si="74"/>
        <v>41852</v>
      </c>
      <c r="L779" s="51" t="b">
        <f t="shared" si="72"/>
        <v>1</v>
      </c>
    </row>
    <row r="780" spans="1:12" x14ac:dyDescent="0.25">
      <c r="A780">
        <f>[1]ONI!A778</f>
        <v>2014</v>
      </c>
      <c r="B780" s="11" t="str">
        <f>[1]ONI!B778</f>
        <v>Sep</v>
      </c>
      <c r="C780" s="1">
        <f>[1]ONI!C778</f>
        <v>41883</v>
      </c>
      <c r="D780" s="37">
        <f>[1]ONI!D778</f>
        <v>0.28999999999999998</v>
      </c>
      <c r="E780" s="2">
        <f t="shared" si="75"/>
        <v>0.23333333333333331</v>
      </c>
      <c r="F780" s="11" t="str">
        <f>[1]ONI!F778</f>
        <v>ASO</v>
      </c>
      <c r="G780" t="str">
        <f>[1]ONI!G778</f>
        <v>Neutral Phase</v>
      </c>
      <c r="H780" s="38">
        <f t="shared" si="73"/>
        <v>5.4444444444444429</v>
      </c>
      <c r="I780" s="38">
        <f t="shared" si="76"/>
        <v>5.4444444444444429</v>
      </c>
      <c r="J780" s="38">
        <f t="shared" si="77"/>
        <v>0</v>
      </c>
      <c r="K780" s="1">
        <f t="shared" si="74"/>
        <v>41883</v>
      </c>
      <c r="L780" s="51" t="b">
        <f t="shared" si="72"/>
        <v>1</v>
      </c>
    </row>
    <row r="781" spans="1:12" x14ac:dyDescent="0.25">
      <c r="A781">
        <f>[1]ONI!A779</f>
        <v>2014</v>
      </c>
      <c r="B781" s="11" t="str">
        <f>[1]ONI!B779</f>
        <v>Oct</v>
      </c>
      <c r="C781" s="1">
        <f>[1]ONI!C779</f>
        <v>41913</v>
      </c>
      <c r="D781" s="37">
        <f>[1]ONI!D779</f>
        <v>0.44</v>
      </c>
      <c r="E781" s="2">
        <f t="shared" si="75"/>
        <v>0.49333333333333335</v>
      </c>
      <c r="F781" s="11" t="str">
        <f>[1]ONI!F779</f>
        <v>SON</v>
      </c>
      <c r="G781" t="str">
        <f>[1]ONI!G779</f>
        <v>Neutral Phase</v>
      </c>
      <c r="H781" s="38">
        <f t="shared" si="73"/>
        <v>24.337777777777781</v>
      </c>
      <c r="I781" s="38">
        <f t="shared" si="76"/>
        <v>24.337777777777781</v>
      </c>
      <c r="J781" s="38">
        <f t="shared" si="77"/>
        <v>0</v>
      </c>
      <c r="K781" s="1">
        <f t="shared" si="74"/>
        <v>41913</v>
      </c>
      <c r="L781" s="51" t="b">
        <f t="shared" si="72"/>
        <v>1</v>
      </c>
    </row>
    <row r="782" spans="1:12" x14ac:dyDescent="0.25">
      <c r="A782">
        <f>[1]ONI!A780</f>
        <v>2014</v>
      </c>
      <c r="B782" s="11" t="str">
        <f>[1]ONI!B780</f>
        <v>Nov</v>
      </c>
      <c r="C782" s="1">
        <f>[1]ONI!C780</f>
        <v>41944</v>
      </c>
      <c r="D782" s="37">
        <f>[1]ONI!D780</f>
        <v>0.75</v>
      </c>
      <c r="E782" s="2">
        <f t="shared" si="75"/>
        <v>0.6366666666666666</v>
      </c>
      <c r="F782" s="11" t="str">
        <f>[1]ONI!F780</f>
        <v>OND</v>
      </c>
      <c r="G782" t="str">
        <f>[1]ONI!G780</f>
        <v>Warm Phase/El Nino</v>
      </c>
      <c r="H782" s="38">
        <f t="shared" si="73"/>
        <v>40.534444444444439</v>
      </c>
      <c r="I782" s="38">
        <f t="shared" si="76"/>
        <v>40.534444444444439</v>
      </c>
      <c r="J782" s="38">
        <f t="shared" si="77"/>
        <v>0</v>
      </c>
      <c r="K782" s="1">
        <f t="shared" si="74"/>
        <v>41944</v>
      </c>
      <c r="L782" s="51" t="b">
        <f t="shared" si="72"/>
        <v>1</v>
      </c>
    </row>
    <row r="783" spans="1:12" x14ac:dyDescent="0.25">
      <c r="A783">
        <f>[1]ONI!A781</f>
        <v>2014</v>
      </c>
      <c r="B783" s="11" t="str">
        <f>[1]ONI!B781</f>
        <v>Dec</v>
      </c>
      <c r="C783" s="1">
        <f>[1]ONI!C781</f>
        <v>41974</v>
      </c>
      <c r="D783" s="37">
        <f>[1]ONI!D781</f>
        <v>0.72</v>
      </c>
      <c r="E783" s="2">
        <f t="shared" si="75"/>
        <v>0.66</v>
      </c>
      <c r="F783" s="11" t="str">
        <f>[1]ONI!F781</f>
        <v>NDJ</v>
      </c>
      <c r="G783" t="str">
        <f>[1]ONI!G781</f>
        <v>Warm Phase/El Nino</v>
      </c>
      <c r="H783" s="38">
        <f t="shared" si="73"/>
        <v>43.560000000000009</v>
      </c>
      <c r="I783" s="38">
        <f t="shared" si="76"/>
        <v>43.560000000000009</v>
      </c>
      <c r="J783" s="38">
        <f t="shared" si="77"/>
        <v>0</v>
      </c>
      <c r="K783" s="1">
        <f t="shared" si="74"/>
        <v>41974</v>
      </c>
      <c r="L783" s="51" t="b">
        <f t="shared" si="72"/>
        <v>1</v>
      </c>
    </row>
    <row r="784" spans="1:12" x14ac:dyDescent="0.25">
      <c r="A784">
        <f>[1]ONI!A782</f>
        <v>2015</v>
      </c>
      <c r="B784" s="11" t="str">
        <f>[1]ONI!B782</f>
        <v>Jan</v>
      </c>
      <c r="C784" s="1">
        <f>[1]ONI!C782</f>
        <v>42005</v>
      </c>
      <c r="D784" s="37">
        <f>[1]ONI!D782</f>
        <v>0.51</v>
      </c>
      <c r="E784" s="2">
        <f t="shared" si="75"/>
        <v>0.54999999999999993</v>
      </c>
      <c r="F784" s="11" t="str">
        <f>[1]ONI!F782</f>
        <v>DJF</v>
      </c>
      <c r="G784" t="str">
        <f>[1]ONI!G782</f>
        <v>Warm Phase/El Nino</v>
      </c>
      <c r="H784" s="38">
        <f t="shared" si="73"/>
        <v>30.249999999999989</v>
      </c>
      <c r="I784" s="38">
        <f t="shared" si="76"/>
        <v>30.249999999999989</v>
      </c>
      <c r="J784" s="38">
        <f t="shared" si="77"/>
        <v>0</v>
      </c>
      <c r="K784" s="1">
        <f t="shared" si="74"/>
        <v>42005</v>
      </c>
      <c r="L784" s="51" t="b">
        <f t="shared" si="72"/>
        <v>1</v>
      </c>
    </row>
    <row r="785" spans="1:12" x14ac:dyDescent="0.25">
      <c r="A785">
        <f>[1]ONI!A783</f>
        <v>2015</v>
      </c>
      <c r="B785" s="11" t="str">
        <f>[1]ONI!B783</f>
        <v>Feb</v>
      </c>
      <c r="C785" s="1">
        <f>[1]ONI!C783</f>
        <v>42036</v>
      </c>
      <c r="D785" s="37">
        <f>[1]ONI!D783</f>
        <v>0.42</v>
      </c>
      <c r="E785" s="2">
        <f t="shared" si="75"/>
        <v>0.46666666666666662</v>
      </c>
      <c r="F785" s="11" t="str">
        <f>[1]ONI!F783</f>
        <v>JFM</v>
      </c>
      <c r="G785" t="str">
        <f>[1]ONI!G783</f>
        <v>Neutral Phase</v>
      </c>
      <c r="H785" s="38">
        <f t="shared" si="73"/>
        <v>21.777777777777771</v>
      </c>
      <c r="I785" s="38">
        <f t="shared" si="76"/>
        <v>21.777777777777771</v>
      </c>
      <c r="J785" s="38">
        <f t="shared" si="77"/>
        <v>0</v>
      </c>
      <c r="K785" s="1">
        <f t="shared" si="74"/>
        <v>42036</v>
      </c>
      <c r="L785" s="51" t="b">
        <f t="shared" si="72"/>
        <v>1</v>
      </c>
    </row>
    <row r="786" spans="1:12" x14ac:dyDescent="0.25">
      <c r="A786">
        <f>[1]ONI!A784</f>
        <v>2015</v>
      </c>
      <c r="B786" s="11" t="str">
        <f>[1]ONI!B784</f>
        <v>Mar</v>
      </c>
      <c r="C786" s="1">
        <f>[1]ONI!C784</f>
        <v>42064</v>
      </c>
      <c r="D786" s="37">
        <f>[1]ONI!D784</f>
        <v>0.47</v>
      </c>
      <c r="E786" s="2">
        <f t="shared" si="75"/>
        <v>0.52999999999999992</v>
      </c>
      <c r="F786" s="11" t="str">
        <f>[1]ONI!F784</f>
        <v>FMA</v>
      </c>
      <c r="G786" t="str">
        <f>[1]ONI!G784</f>
        <v>Warm Phase/El Nino</v>
      </c>
      <c r="H786" s="38">
        <f t="shared" si="73"/>
        <v>28.089999999999989</v>
      </c>
      <c r="I786" s="38">
        <f t="shared" si="76"/>
        <v>28.089999999999989</v>
      </c>
      <c r="J786" s="38">
        <f t="shared" si="77"/>
        <v>0</v>
      </c>
      <c r="K786" s="1">
        <f t="shared" si="74"/>
        <v>42064</v>
      </c>
      <c r="L786" s="51" t="b">
        <f t="shared" si="72"/>
        <v>1</v>
      </c>
    </row>
    <row r="787" spans="1:12" x14ac:dyDescent="0.25">
      <c r="A787">
        <f>[1]ONI!A785</f>
        <v>2015</v>
      </c>
      <c r="B787" s="11" t="str">
        <f>[1]ONI!B785</f>
        <v>Apr</v>
      </c>
      <c r="C787" s="1">
        <f>[1]ONI!C785</f>
        <v>42095</v>
      </c>
      <c r="D787" s="37">
        <f>[1]ONI!D785</f>
        <v>0.7</v>
      </c>
      <c r="E787" s="2">
        <f t="shared" si="75"/>
        <v>0.69666666666666666</v>
      </c>
      <c r="F787" s="11" t="str">
        <f>[1]ONI!F785</f>
        <v>MAM</v>
      </c>
      <c r="G787" t="str">
        <f>[1]ONI!G785</f>
        <v>Warm Phase/El Nino</v>
      </c>
      <c r="H787" s="38">
        <f t="shared" si="73"/>
        <v>48.534444444444446</v>
      </c>
      <c r="I787" s="38">
        <f t="shared" si="76"/>
        <v>48.534444444444446</v>
      </c>
      <c r="J787" s="38">
        <f t="shared" si="77"/>
        <v>0</v>
      </c>
      <c r="K787" s="1">
        <f t="shared" si="74"/>
        <v>42095</v>
      </c>
      <c r="L787" s="51" t="b">
        <f t="shared" si="72"/>
        <v>1</v>
      </c>
    </row>
    <row r="788" spans="1:12" x14ac:dyDescent="0.25">
      <c r="A788">
        <f>[1]ONI!A786</f>
        <v>2015</v>
      </c>
      <c r="B788" s="11" t="str">
        <f>[1]ONI!B786</f>
        <v>May</v>
      </c>
      <c r="C788" s="1">
        <f>[1]ONI!C786</f>
        <v>42125</v>
      </c>
      <c r="D788" s="37">
        <f>[1]ONI!D786</f>
        <v>0.92</v>
      </c>
      <c r="E788" s="2">
        <f t="shared" si="75"/>
        <v>0.93</v>
      </c>
      <c r="F788" s="11" t="str">
        <f>[1]ONI!F786</f>
        <v>AMJ</v>
      </c>
      <c r="G788" t="str">
        <f>[1]ONI!G786</f>
        <v>Warm Phase/El Nino</v>
      </c>
      <c r="H788" s="38">
        <f t="shared" si="73"/>
        <v>86.490000000000009</v>
      </c>
      <c r="I788" s="38">
        <f t="shared" si="76"/>
        <v>86.490000000000009</v>
      </c>
      <c r="J788" s="38">
        <f t="shared" si="77"/>
        <v>0</v>
      </c>
      <c r="K788" s="1">
        <f t="shared" si="74"/>
        <v>42125</v>
      </c>
      <c r="L788" s="51" t="b">
        <f t="shared" si="72"/>
        <v>1</v>
      </c>
    </row>
    <row r="789" spans="1:12" x14ac:dyDescent="0.25">
      <c r="A789">
        <f>[1]ONI!A787</f>
        <v>2015</v>
      </c>
      <c r="B789" s="11" t="str">
        <f>[1]ONI!B787</f>
        <v>Jun</v>
      </c>
      <c r="C789" s="1">
        <f>[1]ONI!C787</f>
        <v>42156</v>
      </c>
      <c r="D789" s="37">
        <f>[1]ONI!D787</f>
        <v>1.17</v>
      </c>
      <c r="E789" s="2">
        <f t="shared" si="75"/>
        <v>1.18</v>
      </c>
      <c r="F789" s="11" t="str">
        <f>[1]ONI!F787</f>
        <v>MJJ</v>
      </c>
      <c r="G789" t="str">
        <f>[1]ONI!G787</f>
        <v>Warm Phase/El Nino</v>
      </c>
      <c r="H789" s="38">
        <f t="shared" si="73"/>
        <v>139.23999999999998</v>
      </c>
      <c r="I789" s="38">
        <f t="shared" si="76"/>
        <v>139.23999999999998</v>
      </c>
      <c r="J789" s="38">
        <f t="shared" si="77"/>
        <v>0</v>
      </c>
      <c r="K789" s="1">
        <f t="shared" si="74"/>
        <v>42156</v>
      </c>
      <c r="L789" s="51" t="b">
        <f t="shared" si="72"/>
        <v>1</v>
      </c>
    </row>
    <row r="790" spans="1:12" x14ac:dyDescent="0.25">
      <c r="A790">
        <f>[1]ONI!A788</f>
        <v>2015</v>
      </c>
      <c r="B790" s="11" t="str">
        <f>[1]ONI!B788</f>
        <v>Jul</v>
      </c>
      <c r="C790" s="1">
        <f>[1]ONI!C788</f>
        <v>42186</v>
      </c>
      <c r="D790" s="37">
        <f>[1]ONI!D788</f>
        <v>1.45</v>
      </c>
      <c r="E790" s="2">
        <f t="shared" si="75"/>
        <v>1.5166666666666666</v>
      </c>
      <c r="F790" s="11" t="str">
        <f>[1]ONI!F788</f>
        <v>JJA</v>
      </c>
      <c r="G790" t="str">
        <f>[1]ONI!G788</f>
        <v>Warm Phase/El Nino</v>
      </c>
      <c r="H790" s="38">
        <f t="shared" si="73"/>
        <v>230.02777777777777</v>
      </c>
      <c r="I790" s="38">
        <f t="shared" si="76"/>
        <v>230.02777777777777</v>
      </c>
      <c r="J790" s="38">
        <f t="shared" si="77"/>
        <v>0</v>
      </c>
      <c r="K790" s="1">
        <f t="shared" si="74"/>
        <v>42186</v>
      </c>
      <c r="L790" s="51" t="b">
        <f t="shared" si="72"/>
        <v>1</v>
      </c>
    </row>
    <row r="791" spans="1:12" x14ac:dyDescent="0.25">
      <c r="A791">
        <f>[1]ONI!A789</f>
        <v>2015</v>
      </c>
      <c r="B791" s="11" t="str">
        <f>[1]ONI!B789</f>
        <v>Aug</v>
      </c>
      <c r="C791" s="1">
        <f>[1]ONI!C789</f>
        <v>42217</v>
      </c>
      <c r="D791" s="37">
        <f>[1]ONI!D789</f>
        <v>1.93</v>
      </c>
      <c r="E791" s="2">
        <f t="shared" si="75"/>
        <v>1.86</v>
      </c>
      <c r="F791" s="11" t="str">
        <f>[1]ONI!F789</f>
        <v>JAS</v>
      </c>
      <c r="G791" t="str">
        <f>[1]ONI!G789</f>
        <v>Warm Phase/El Nino</v>
      </c>
      <c r="H791" s="38">
        <f t="shared" si="73"/>
        <v>345.96000000000004</v>
      </c>
      <c r="I791" s="38">
        <f t="shared" si="76"/>
        <v>345.96000000000004</v>
      </c>
      <c r="J791" s="38">
        <f t="shared" si="77"/>
        <v>0</v>
      </c>
      <c r="K791" s="1">
        <f t="shared" si="74"/>
        <v>42217</v>
      </c>
      <c r="L791" s="51" t="b">
        <f t="shared" si="72"/>
        <v>1</v>
      </c>
    </row>
    <row r="792" spans="1:12" x14ac:dyDescent="0.25">
      <c r="A792">
        <f>[1]ONI!A790</f>
        <v>2015</v>
      </c>
      <c r="B792" s="11" t="str">
        <f>[1]ONI!B790</f>
        <v>Sep</v>
      </c>
      <c r="C792" s="1">
        <f>[1]ONI!C790</f>
        <v>42248</v>
      </c>
      <c r="D792" s="37">
        <f>[1]ONI!D790</f>
        <v>2.2000000000000002</v>
      </c>
      <c r="E792" s="2">
        <f t="shared" si="75"/>
        <v>2.1633333333333336</v>
      </c>
      <c r="F792" s="11" t="str">
        <f>[1]ONI!F790</f>
        <v>ASO</v>
      </c>
      <c r="G792" t="str">
        <f>[1]ONI!G790</f>
        <v>Warm Phase/El Nino</v>
      </c>
      <c r="H792" s="38">
        <f t="shared" si="73"/>
        <v>468.00111111111124</v>
      </c>
      <c r="I792" s="38">
        <f t="shared" si="76"/>
        <v>468.00111111111124</v>
      </c>
      <c r="J792" s="38">
        <f t="shared" si="77"/>
        <v>0</v>
      </c>
      <c r="K792" s="1">
        <f t="shared" si="74"/>
        <v>42248</v>
      </c>
      <c r="L792" s="51" t="b">
        <f t="shared" si="72"/>
        <v>1</v>
      </c>
    </row>
    <row r="793" spans="1:12" x14ac:dyDescent="0.25">
      <c r="A793">
        <f>[1]ONI!A791</f>
        <v>2015</v>
      </c>
      <c r="B793" s="11" t="str">
        <f>[1]ONI!B791</f>
        <v>Oct</v>
      </c>
      <c r="C793" s="1">
        <f>[1]ONI!C791</f>
        <v>42278</v>
      </c>
      <c r="D793" s="37">
        <f>[1]ONI!D791</f>
        <v>2.36</v>
      </c>
      <c r="E793" s="2">
        <f t="shared" si="75"/>
        <v>2.4233333333333333</v>
      </c>
      <c r="F793" s="11" t="str">
        <f>[1]ONI!F791</f>
        <v>SON</v>
      </c>
      <c r="G793" t="str">
        <f>[1]ONI!G791</f>
        <v>Warm Phase/El Nino</v>
      </c>
      <c r="H793" s="38">
        <f t="shared" si="73"/>
        <v>587.25444444444452</v>
      </c>
      <c r="I793" s="38">
        <f t="shared" si="76"/>
        <v>587.25444444444452</v>
      </c>
      <c r="J793" s="38">
        <f t="shared" si="77"/>
        <v>0</v>
      </c>
      <c r="K793" s="1">
        <f t="shared" si="74"/>
        <v>42278</v>
      </c>
      <c r="L793" s="51" t="b">
        <f t="shared" si="72"/>
        <v>1</v>
      </c>
    </row>
    <row r="794" spans="1:12" x14ac:dyDescent="0.25">
      <c r="A794">
        <f>[1]ONI!A792</f>
        <v>2015</v>
      </c>
      <c r="B794" s="11" t="str">
        <f>[1]ONI!B792</f>
        <v>Nov</v>
      </c>
      <c r="C794" s="1">
        <f>[1]ONI!C792</f>
        <v>42309</v>
      </c>
      <c r="D794" s="37">
        <f>[1]ONI!D792</f>
        <v>2.71</v>
      </c>
      <c r="E794" s="2">
        <f t="shared" si="75"/>
        <v>2.5733333333333337</v>
      </c>
      <c r="F794" s="11" t="str">
        <f>[1]ONI!F792</f>
        <v>OND</v>
      </c>
      <c r="G794" t="str">
        <f>[1]ONI!G792</f>
        <v>Warm Phase/El Nino</v>
      </c>
      <c r="H794" s="38">
        <f t="shared" si="73"/>
        <v>662.20444444444468</v>
      </c>
      <c r="I794" s="38">
        <f t="shared" si="76"/>
        <v>662.20444444444468</v>
      </c>
      <c r="J794" s="38">
        <f t="shared" si="77"/>
        <v>0</v>
      </c>
      <c r="K794" s="1">
        <f t="shared" si="74"/>
        <v>42309</v>
      </c>
      <c r="L794" s="51" t="b">
        <f t="shared" si="72"/>
        <v>1</v>
      </c>
    </row>
    <row r="795" spans="1:12" x14ac:dyDescent="0.25">
      <c r="A795">
        <f>[1]ONI!A793</f>
        <v>2015</v>
      </c>
      <c r="B795" s="11" t="str">
        <f>[1]ONI!B793</f>
        <v>Dec</v>
      </c>
      <c r="C795" s="1">
        <f>[1]ONI!C793</f>
        <v>42339</v>
      </c>
      <c r="D795" s="37">
        <f>[1]ONI!D793</f>
        <v>2.65</v>
      </c>
      <c r="E795" s="2">
        <f t="shared" si="75"/>
        <v>2.64</v>
      </c>
      <c r="F795" s="11" t="str">
        <f>[1]ONI!F793</f>
        <v>NDJ</v>
      </c>
      <c r="G795" t="str">
        <f>[1]ONI!G793</f>
        <v>Warm Phase/El Nino</v>
      </c>
      <c r="H795" s="38">
        <f t="shared" si="73"/>
        <v>696.96000000000015</v>
      </c>
      <c r="I795" s="38">
        <f t="shared" si="76"/>
        <v>696.96000000000015</v>
      </c>
      <c r="J795" s="38">
        <f t="shared" si="77"/>
        <v>0</v>
      </c>
      <c r="K795" s="1">
        <f t="shared" si="74"/>
        <v>42339</v>
      </c>
      <c r="L795" s="51" t="b">
        <f t="shared" si="72"/>
        <v>1</v>
      </c>
    </row>
    <row r="796" spans="1:12" x14ac:dyDescent="0.25">
      <c r="A796">
        <f>[1]ONI!A794</f>
        <v>2016</v>
      </c>
      <c r="B796" s="11" t="str">
        <f>[1]ONI!B794</f>
        <v>Jan</v>
      </c>
      <c r="C796" s="1">
        <f>[1]ONI!C794</f>
        <v>42370</v>
      </c>
      <c r="D796" s="37">
        <f>[1]ONI!D794</f>
        <v>2.56</v>
      </c>
      <c r="E796" s="2">
        <f t="shared" si="75"/>
        <v>2.4833333333333334</v>
      </c>
      <c r="F796" s="11" t="str">
        <f>[1]ONI!F794</f>
        <v>DJF</v>
      </c>
      <c r="G796" t="str">
        <f>[1]ONI!G794</f>
        <v>Warm Phase/El Nino</v>
      </c>
      <c r="H796" s="38">
        <f t="shared" si="73"/>
        <v>616.69444444444457</v>
      </c>
      <c r="I796" s="38">
        <f t="shared" si="76"/>
        <v>616.69444444444457</v>
      </c>
      <c r="J796" s="38">
        <f t="shared" si="77"/>
        <v>0</v>
      </c>
      <c r="K796" s="1">
        <f t="shared" si="74"/>
        <v>42370</v>
      </c>
      <c r="L796" s="51" t="b">
        <f t="shared" si="72"/>
        <v>1</v>
      </c>
    </row>
    <row r="797" spans="1:12" x14ac:dyDescent="0.25">
      <c r="A797">
        <f>[1]ONI!A795</f>
        <v>2016</v>
      </c>
      <c r="B797" s="11" t="str">
        <f>[1]ONI!B795</f>
        <v>Feb</v>
      </c>
      <c r="C797" s="1">
        <f>[1]ONI!C795</f>
        <v>42401</v>
      </c>
      <c r="D797" s="37">
        <f>[1]ONI!D795</f>
        <v>2.2400000000000002</v>
      </c>
      <c r="E797" s="2">
        <f t="shared" si="75"/>
        <v>2.1366666666666672</v>
      </c>
      <c r="F797" s="11" t="str">
        <f>[1]ONI!F795</f>
        <v>JFM</v>
      </c>
      <c r="G797" t="str">
        <f>[1]ONI!G795</f>
        <v>Warm Phase/El Nino</v>
      </c>
      <c r="H797" s="38">
        <f t="shared" si="73"/>
        <v>456.5344444444446</v>
      </c>
      <c r="I797" s="38">
        <f t="shared" si="76"/>
        <v>456.5344444444446</v>
      </c>
      <c r="J797" s="38">
        <f t="shared" si="77"/>
        <v>0</v>
      </c>
      <c r="K797" s="1">
        <f t="shared" si="74"/>
        <v>42401</v>
      </c>
      <c r="L797" s="51" t="b">
        <f t="shared" si="72"/>
        <v>1</v>
      </c>
    </row>
    <row r="798" spans="1:12" x14ac:dyDescent="0.25">
      <c r="A798">
        <f>[1]ONI!A796</f>
        <v>2016</v>
      </c>
      <c r="B798" s="11" t="str">
        <f>[1]ONI!B796</f>
        <v>Mar</v>
      </c>
      <c r="C798" s="1">
        <f>[1]ONI!C796</f>
        <v>42430</v>
      </c>
      <c r="D798" s="37">
        <f>[1]ONI!D796</f>
        <v>1.61</v>
      </c>
      <c r="E798" s="2">
        <f t="shared" si="75"/>
        <v>1.5833333333333337</v>
      </c>
      <c r="F798" s="11" t="str">
        <f>[1]ONI!F796</f>
        <v>FMA</v>
      </c>
      <c r="G798" t="str">
        <f>[1]ONI!G796</f>
        <v>Warm Phase/El Nino</v>
      </c>
      <c r="H798" s="38">
        <f t="shared" si="73"/>
        <v>250.69444444444457</v>
      </c>
      <c r="I798" s="38">
        <f t="shared" si="76"/>
        <v>250.69444444444457</v>
      </c>
      <c r="J798" s="38">
        <f t="shared" si="77"/>
        <v>0</v>
      </c>
      <c r="K798" s="1">
        <f t="shared" si="74"/>
        <v>42430</v>
      </c>
      <c r="L798" s="51" t="b">
        <f t="shared" si="72"/>
        <v>1</v>
      </c>
    </row>
    <row r="799" spans="1:12" x14ac:dyDescent="0.25">
      <c r="A799">
        <f>[1]ONI!A797</f>
        <v>2016</v>
      </c>
      <c r="B799" s="11" t="str">
        <f>[1]ONI!B797</f>
        <v>Apr</v>
      </c>
      <c r="C799" s="1">
        <f>[1]ONI!C797</f>
        <v>42461</v>
      </c>
      <c r="D799" s="37">
        <f>[1]ONI!D797</f>
        <v>0.9</v>
      </c>
      <c r="E799" s="2">
        <f t="shared" si="75"/>
        <v>0.93666666666666665</v>
      </c>
      <c r="F799" s="11" t="str">
        <f>[1]ONI!F797</f>
        <v>MAM</v>
      </c>
      <c r="G799" t="str">
        <f>[1]ONI!G797</f>
        <v>Warm Phase/El Nino</v>
      </c>
      <c r="H799" s="38">
        <f t="shared" si="73"/>
        <v>87.734444444444449</v>
      </c>
      <c r="I799" s="38">
        <f t="shared" si="76"/>
        <v>87.734444444444449</v>
      </c>
      <c r="J799" s="38">
        <f t="shared" si="77"/>
        <v>0</v>
      </c>
      <c r="K799" s="1">
        <f t="shared" si="74"/>
        <v>42461</v>
      </c>
      <c r="L799" s="51" t="b">
        <f t="shared" si="72"/>
        <v>1</v>
      </c>
    </row>
    <row r="800" spans="1:12" x14ac:dyDescent="0.25">
      <c r="A800">
        <f>[1]ONI!A798</f>
        <v>2016</v>
      </c>
      <c r="B800" s="11" t="str">
        <f>[1]ONI!B798</f>
        <v>May</v>
      </c>
      <c r="C800" s="1">
        <f>[1]ONI!C798</f>
        <v>42491</v>
      </c>
      <c r="D800" s="37">
        <f>[1]ONI!D798</f>
        <v>0.3</v>
      </c>
      <c r="E800" s="2">
        <f t="shared" si="75"/>
        <v>0.38999999999999996</v>
      </c>
      <c r="F800" s="11" t="str">
        <f>[1]ONI!F798</f>
        <v>AMJ</v>
      </c>
      <c r="G800" t="str">
        <f>[1]ONI!G798</f>
        <v>Neutral Phase</v>
      </c>
      <c r="H800" s="38">
        <f t="shared" si="73"/>
        <v>15.209999999999996</v>
      </c>
      <c r="I800" s="38">
        <f t="shared" si="76"/>
        <v>15.209999999999996</v>
      </c>
      <c r="J800" s="38">
        <f t="shared" si="77"/>
        <v>0</v>
      </c>
      <c r="K800" s="1">
        <f t="shared" si="74"/>
        <v>42491</v>
      </c>
      <c r="L800" s="51" t="b">
        <f t="shared" si="72"/>
        <v>1</v>
      </c>
    </row>
    <row r="801" spans="1:12" x14ac:dyDescent="0.25">
      <c r="A801">
        <f>[1]ONI!A799</f>
        <v>2016</v>
      </c>
      <c r="B801" s="11" t="str">
        <f>[1]ONI!B799</f>
        <v>Jun</v>
      </c>
      <c r="C801" s="1">
        <f>[1]ONI!C799</f>
        <v>42522</v>
      </c>
      <c r="D801" s="37">
        <f>[1]ONI!D799</f>
        <v>-0.03</v>
      </c>
      <c r="E801" s="2">
        <f t="shared" si="75"/>
        <v>-6.6666666666666652E-2</v>
      </c>
      <c r="F801" s="11" t="str">
        <f>[1]ONI!F799</f>
        <v>MJJ</v>
      </c>
      <c r="G801" t="str">
        <f>[1]ONI!G799</f>
        <v>Neutral Phase</v>
      </c>
      <c r="H801" s="38">
        <f t="shared" si="73"/>
        <v>0.44444444444444425</v>
      </c>
      <c r="I801" s="38">
        <f t="shared" si="76"/>
        <v>0</v>
      </c>
      <c r="J801" s="38">
        <f t="shared" si="77"/>
        <v>0.44444444444444425</v>
      </c>
      <c r="K801" s="1">
        <f t="shared" si="74"/>
        <v>42522</v>
      </c>
      <c r="L801" s="51" t="b">
        <f t="shared" si="72"/>
        <v>1</v>
      </c>
    </row>
    <row r="802" spans="1:12" x14ac:dyDescent="0.25">
      <c r="A802">
        <f>[1]ONI!A800</f>
        <v>2016</v>
      </c>
      <c r="B802" s="11" t="str">
        <f>[1]ONI!B800</f>
        <v>Jul</v>
      </c>
      <c r="C802" s="1">
        <f>[1]ONI!C800</f>
        <v>42552</v>
      </c>
      <c r="D802" s="37">
        <f>[1]ONI!D800</f>
        <v>-0.47</v>
      </c>
      <c r="E802" s="2">
        <f t="shared" si="75"/>
        <v>-0.35666666666666663</v>
      </c>
      <c r="F802" s="11" t="str">
        <f>[1]ONI!F800</f>
        <v>JJA</v>
      </c>
      <c r="G802" t="str">
        <f>[1]ONI!G800</f>
        <v>Neutral Phase</v>
      </c>
      <c r="H802" s="38">
        <f t="shared" si="73"/>
        <v>12.72111111111111</v>
      </c>
      <c r="I802" s="38">
        <f t="shared" si="76"/>
        <v>0</v>
      </c>
      <c r="J802" s="38">
        <f t="shared" si="77"/>
        <v>12.72111111111111</v>
      </c>
      <c r="K802" s="1">
        <f t="shared" si="74"/>
        <v>42552</v>
      </c>
      <c r="L802" s="51" t="b">
        <f t="shared" si="72"/>
        <v>1</v>
      </c>
    </row>
    <row r="803" spans="1:12" x14ac:dyDescent="0.25">
      <c r="A803">
        <f>[1]ONI!A801</f>
        <v>2016</v>
      </c>
      <c r="B803" s="11" t="str">
        <f>[1]ONI!B801</f>
        <v>Aug</v>
      </c>
      <c r="C803" s="1">
        <f>[1]ONI!C801</f>
        <v>42583</v>
      </c>
      <c r="D803" s="37">
        <f>[1]ONI!D801</f>
        <v>-0.56999999999999995</v>
      </c>
      <c r="E803" s="2">
        <f t="shared" si="75"/>
        <v>-0.53666666666666663</v>
      </c>
      <c r="F803" s="11" t="str">
        <f>[1]ONI!F801</f>
        <v>JAS</v>
      </c>
      <c r="G803" t="str">
        <f>[1]ONI!G801</f>
        <v>Cool Phase/La Nina</v>
      </c>
      <c r="H803" s="38">
        <f t="shared" si="73"/>
        <v>28.801111111111105</v>
      </c>
      <c r="I803" s="38">
        <f t="shared" si="76"/>
        <v>0</v>
      </c>
      <c r="J803" s="38">
        <f t="shared" si="77"/>
        <v>28.801111111111105</v>
      </c>
      <c r="K803" s="1">
        <f t="shared" si="74"/>
        <v>42583</v>
      </c>
      <c r="L803" s="51" t="b">
        <f t="shared" si="72"/>
        <v>1</v>
      </c>
    </row>
    <row r="804" spans="1:12" x14ac:dyDescent="0.25">
      <c r="A804">
        <f>[1]ONI!A802</f>
        <v>2016</v>
      </c>
      <c r="B804" s="11" t="str">
        <f>[1]ONI!B802</f>
        <v>Sep</v>
      </c>
      <c r="C804" s="1">
        <f>[1]ONI!C802</f>
        <v>42614</v>
      </c>
      <c r="D804" s="37">
        <f>[1]ONI!D802</f>
        <v>-0.56999999999999995</v>
      </c>
      <c r="E804" s="2">
        <f t="shared" si="75"/>
        <v>-0.62666666666666659</v>
      </c>
      <c r="F804" s="11" t="str">
        <f>[1]ONI!F802</f>
        <v>ASO</v>
      </c>
      <c r="G804" t="str">
        <f>[1]ONI!G802</f>
        <v>Cool Phase/La Nina</v>
      </c>
      <c r="H804" s="38">
        <f t="shared" si="73"/>
        <v>39.271111111111097</v>
      </c>
      <c r="I804" s="38">
        <f t="shared" si="76"/>
        <v>0</v>
      </c>
      <c r="J804" s="38">
        <f t="shared" si="77"/>
        <v>39.271111111111097</v>
      </c>
      <c r="K804" s="1">
        <f t="shared" si="74"/>
        <v>42614</v>
      </c>
      <c r="L804" s="51" t="b">
        <f t="shared" si="72"/>
        <v>1</v>
      </c>
    </row>
    <row r="805" spans="1:12" x14ac:dyDescent="0.25">
      <c r="A805">
        <f>[1]ONI!A803</f>
        <v>2016</v>
      </c>
      <c r="B805" s="11" t="str">
        <f>[1]ONI!B803</f>
        <v>Oct</v>
      </c>
      <c r="C805" s="1">
        <f>[1]ONI!C803</f>
        <v>42644</v>
      </c>
      <c r="D805" s="37">
        <f>[1]ONI!D803</f>
        <v>-0.74</v>
      </c>
      <c r="E805" s="2">
        <f t="shared" si="75"/>
        <v>-0.69000000000000006</v>
      </c>
      <c r="F805" s="11" t="str">
        <f>[1]ONI!F803</f>
        <v>SON</v>
      </c>
      <c r="G805" t="str">
        <f>[1]ONI!G803</f>
        <v>Cool Phase/La Nina</v>
      </c>
      <c r="H805" s="38">
        <f t="shared" si="73"/>
        <v>47.610000000000007</v>
      </c>
      <c r="I805" s="38">
        <f t="shared" si="76"/>
        <v>0</v>
      </c>
      <c r="J805" s="38">
        <f t="shared" si="77"/>
        <v>47.610000000000007</v>
      </c>
      <c r="K805" s="1">
        <f t="shared" si="74"/>
        <v>42644</v>
      </c>
      <c r="L805" s="51" t="b">
        <f t="shared" si="72"/>
        <v>1</v>
      </c>
    </row>
    <row r="806" spans="1:12" x14ac:dyDescent="0.25">
      <c r="A806">
        <f>[1]ONI!A804</f>
        <v>2016</v>
      </c>
      <c r="B806" s="11" t="str">
        <f>[1]ONI!B804</f>
        <v>Nov</v>
      </c>
      <c r="C806" s="1">
        <f>[1]ONI!C804</f>
        <v>42675</v>
      </c>
      <c r="D806" s="37">
        <f>[1]ONI!D804</f>
        <v>-0.76</v>
      </c>
      <c r="E806" s="2">
        <f t="shared" si="75"/>
        <v>-0.66666666666666663</v>
      </c>
      <c r="F806" s="11" t="str">
        <f>[1]ONI!F804</f>
        <v>OND</v>
      </c>
      <c r="G806" t="str">
        <f>[1]ONI!G804</f>
        <v>Cool Phase/La Nina</v>
      </c>
      <c r="H806" s="38">
        <f t="shared" si="73"/>
        <v>44.444444444444436</v>
      </c>
      <c r="I806" s="38">
        <f t="shared" si="76"/>
        <v>0</v>
      </c>
      <c r="J806" s="38">
        <f t="shared" si="77"/>
        <v>44.444444444444436</v>
      </c>
      <c r="K806" s="1">
        <f t="shared" si="74"/>
        <v>42675</v>
      </c>
      <c r="L806" s="51" t="b">
        <f t="shared" si="72"/>
        <v>1</v>
      </c>
    </row>
    <row r="807" spans="1:12" x14ac:dyDescent="0.25">
      <c r="A807">
        <f>[1]ONI!A805</f>
        <v>2016</v>
      </c>
      <c r="B807" s="11" t="str">
        <f>[1]ONI!B805</f>
        <v>Dec</v>
      </c>
      <c r="C807" s="1">
        <f>[1]ONI!C805</f>
        <v>42705</v>
      </c>
      <c r="D807" s="37">
        <f>[1]ONI!D805</f>
        <v>-0.5</v>
      </c>
      <c r="E807" s="2">
        <f t="shared" si="75"/>
        <v>-0.56333333333333335</v>
      </c>
      <c r="F807" s="11" t="str">
        <f>[1]ONI!F805</f>
        <v>NDJ</v>
      </c>
      <c r="G807" t="str">
        <f>[1]ONI!G805</f>
        <v>Cool Phase/La Nina</v>
      </c>
      <c r="H807" s="38">
        <f t="shared" si="73"/>
        <v>31.734444444444449</v>
      </c>
      <c r="I807" s="38">
        <f t="shared" si="76"/>
        <v>0</v>
      </c>
      <c r="J807" s="38">
        <f t="shared" si="77"/>
        <v>31.734444444444449</v>
      </c>
      <c r="K807" s="1">
        <f t="shared" si="74"/>
        <v>42705</v>
      </c>
      <c r="L807" s="51" t="b">
        <f t="shared" si="72"/>
        <v>1</v>
      </c>
    </row>
    <row r="808" spans="1:12" x14ac:dyDescent="0.25">
      <c r="A808">
        <f>[1]ONI!A806</f>
        <v>2017</v>
      </c>
      <c r="B808" s="11" t="str">
        <f>[1]ONI!B806</f>
        <v>Jan</v>
      </c>
      <c r="C808" s="1">
        <f>[1]ONI!C806</f>
        <v>42736</v>
      </c>
      <c r="D808" s="37">
        <f>[1]ONI!D806</f>
        <v>-0.43</v>
      </c>
      <c r="E808" s="2">
        <f t="shared" si="75"/>
        <v>-0.33666666666666667</v>
      </c>
      <c r="F808" s="11" t="str">
        <f>[1]ONI!F806</f>
        <v>DJF</v>
      </c>
      <c r="G808" t="str">
        <f>[1]ONI!G806</f>
        <v>Neutral Phase</v>
      </c>
      <c r="H808" s="38">
        <f t="shared" si="73"/>
        <v>11.334444444444445</v>
      </c>
      <c r="I808" s="38">
        <f t="shared" si="76"/>
        <v>0</v>
      </c>
      <c r="J808" s="38">
        <f t="shared" si="77"/>
        <v>11.334444444444445</v>
      </c>
      <c r="K808" s="1">
        <f t="shared" si="74"/>
        <v>42736</v>
      </c>
      <c r="L808" s="51" t="b">
        <f t="shared" si="72"/>
        <v>1</v>
      </c>
    </row>
    <row r="809" spans="1:12" x14ac:dyDescent="0.25">
      <c r="A809">
        <f>[1]ONI!A807</f>
        <v>2017</v>
      </c>
      <c r="B809" s="11" t="str">
        <f>[1]ONI!B807</f>
        <v>Feb</v>
      </c>
      <c r="C809" s="1">
        <f>[1]ONI!C807</f>
        <v>42767</v>
      </c>
      <c r="D809" s="37">
        <f>[1]ONI!D807</f>
        <v>-0.08</v>
      </c>
      <c r="E809" s="2">
        <f t="shared" si="75"/>
        <v>-0.16</v>
      </c>
      <c r="F809" s="11" t="str">
        <f>[1]ONI!F807</f>
        <v>JFM</v>
      </c>
      <c r="G809" t="str">
        <f>[1]ONI!G807</f>
        <v>Neutral Phase</v>
      </c>
      <c r="H809" s="38">
        <f t="shared" si="73"/>
        <v>2.5600000000000005</v>
      </c>
      <c r="I809" s="38">
        <f t="shared" si="76"/>
        <v>0</v>
      </c>
      <c r="J809" s="38">
        <f t="shared" si="77"/>
        <v>2.5600000000000005</v>
      </c>
      <c r="K809" s="1">
        <f t="shared" si="74"/>
        <v>42767</v>
      </c>
      <c r="L809" s="51" t="b">
        <f t="shared" si="72"/>
        <v>1</v>
      </c>
    </row>
    <row r="810" spans="1:12" x14ac:dyDescent="0.25">
      <c r="A810">
        <f>[1]ONI!A808</f>
        <v>2017</v>
      </c>
      <c r="B810" s="11" t="str">
        <f>[1]ONI!B808</f>
        <v>Mar</v>
      </c>
      <c r="C810" s="1">
        <f>[1]ONI!C808</f>
        <v>42795</v>
      </c>
      <c r="D810" s="37">
        <f>[1]ONI!D808</f>
        <v>0.03</v>
      </c>
      <c r="E810" s="2">
        <f t="shared" si="75"/>
        <v>5.3333333333333323E-2</v>
      </c>
      <c r="F810" s="11" t="str">
        <f>[1]ONI!F808</f>
        <v>FMA</v>
      </c>
      <c r="G810" t="str">
        <f>[1]ONI!G808</f>
        <v>Neutral Phase</v>
      </c>
      <c r="H810" s="38">
        <f t="shared" si="73"/>
        <v>0.28444444444444433</v>
      </c>
      <c r="I810" s="38">
        <f t="shared" si="76"/>
        <v>0.28444444444444433</v>
      </c>
      <c r="J810" s="38">
        <f t="shared" si="77"/>
        <v>0</v>
      </c>
      <c r="K810" s="1">
        <f t="shared" si="74"/>
        <v>42795</v>
      </c>
      <c r="L810" s="51" t="b">
        <f t="shared" si="72"/>
        <v>1</v>
      </c>
    </row>
    <row r="811" spans="1:12" x14ac:dyDescent="0.25">
      <c r="A811">
        <f>[1]ONI!A809</f>
        <v>2017</v>
      </c>
      <c r="B811" s="11" t="str">
        <f>[1]ONI!B809</f>
        <v>Apr</v>
      </c>
      <c r="C811" s="1">
        <f>[1]ONI!C809</f>
        <v>42826</v>
      </c>
      <c r="D811" s="37">
        <f>[1]ONI!D809</f>
        <v>0.21</v>
      </c>
      <c r="E811" s="2">
        <f t="shared" si="75"/>
        <v>0.19999999999999998</v>
      </c>
      <c r="F811" s="11" t="str">
        <f>[1]ONI!F809</f>
        <v>MAM</v>
      </c>
      <c r="G811" t="str">
        <f>[1]ONI!G809</f>
        <v>Neutral Phase</v>
      </c>
      <c r="H811" s="38">
        <f t="shared" si="73"/>
        <v>3.9999999999999991</v>
      </c>
      <c r="I811" s="38">
        <f t="shared" si="76"/>
        <v>3.9999999999999991</v>
      </c>
      <c r="J811" s="38">
        <f t="shared" si="77"/>
        <v>0</v>
      </c>
      <c r="K811" s="1">
        <f t="shared" si="74"/>
        <v>42826</v>
      </c>
      <c r="L811" s="51" t="b">
        <f t="shared" si="72"/>
        <v>1</v>
      </c>
    </row>
    <row r="812" spans="1:12" x14ac:dyDescent="0.25">
      <c r="A812">
        <f>[1]ONI!A810</f>
        <v>2017</v>
      </c>
      <c r="B812" s="11" t="str">
        <f>[1]ONI!B810</f>
        <v>May</v>
      </c>
      <c r="C812" s="1">
        <f>[1]ONI!C810</f>
        <v>42856</v>
      </c>
      <c r="D812" s="37">
        <f>[1]ONI!D810</f>
        <v>0.36</v>
      </c>
      <c r="E812" s="2">
        <f t="shared" si="75"/>
        <v>0.3</v>
      </c>
      <c r="F812" s="11" t="str">
        <f>[1]ONI!F810</f>
        <v>AMJ</v>
      </c>
      <c r="G812" t="str">
        <f>[1]ONI!G810</f>
        <v>Neutral Phase</v>
      </c>
      <c r="H812" s="38">
        <f t="shared" si="73"/>
        <v>9</v>
      </c>
      <c r="I812" s="38">
        <f t="shared" si="76"/>
        <v>9</v>
      </c>
      <c r="J812" s="38">
        <f t="shared" si="77"/>
        <v>0</v>
      </c>
      <c r="K812" s="1">
        <f t="shared" si="74"/>
        <v>42856</v>
      </c>
      <c r="L812" s="51" t="b">
        <f t="shared" si="72"/>
        <v>1</v>
      </c>
    </row>
    <row r="813" spans="1:12" x14ac:dyDescent="0.25">
      <c r="A813">
        <f>[1]ONI!A811</f>
        <v>2017</v>
      </c>
      <c r="B813" s="11" t="str">
        <f>[1]ONI!B811</f>
        <v>Jun</v>
      </c>
      <c r="C813" s="1">
        <f>[1]ONI!C811</f>
        <v>42887</v>
      </c>
      <c r="D813" s="37">
        <f>[1]ONI!D811</f>
        <v>0.33</v>
      </c>
      <c r="E813" s="2">
        <f t="shared" si="75"/>
        <v>0.3133333333333333</v>
      </c>
      <c r="F813" s="11" t="str">
        <f>[1]ONI!F811</f>
        <v>MJJ</v>
      </c>
      <c r="G813" t="str">
        <f>[1]ONI!G811</f>
        <v>Neutral Phase</v>
      </c>
      <c r="H813" s="38">
        <f t="shared" si="73"/>
        <v>9.8177777777777742</v>
      </c>
      <c r="I813" s="38">
        <f t="shared" si="76"/>
        <v>9.8177777777777742</v>
      </c>
      <c r="J813" s="38">
        <f t="shared" si="77"/>
        <v>0</v>
      </c>
      <c r="K813" s="1">
        <f t="shared" si="74"/>
        <v>42887</v>
      </c>
      <c r="L813" s="51" t="b">
        <f t="shared" si="72"/>
        <v>1</v>
      </c>
    </row>
    <row r="814" spans="1:12" x14ac:dyDescent="0.25">
      <c r="A814">
        <f>[1]ONI!A812</f>
        <v>2017</v>
      </c>
      <c r="B814" s="11" t="str">
        <f>[1]ONI!B812</f>
        <v>Jul</v>
      </c>
      <c r="C814" s="1">
        <f>[1]ONI!C812</f>
        <v>42917</v>
      </c>
      <c r="D814" s="37">
        <f>[1]ONI!D812</f>
        <v>0.25</v>
      </c>
      <c r="E814" s="2">
        <f t="shared" si="75"/>
        <v>0.14000000000000001</v>
      </c>
      <c r="F814" s="11" t="str">
        <f>[1]ONI!F812</f>
        <v>JJA</v>
      </c>
      <c r="G814" t="str">
        <f>[1]ONI!G812</f>
        <v>Neutral Phase</v>
      </c>
      <c r="H814" s="38">
        <f t="shared" si="73"/>
        <v>1.9600000000000004</v>
      </c>
      <c r="I814" s="38">
        <f t="shared" si="76"/>
        <v>1.9600000000000004</v>
      </c>
      <c r="J814" s="38">
        <f t="shared" si="77"/>
        <v>0</v>
      </c>
      <c r="K814" s="1">
        <f t="shared" si="74"/>
        <v>42917</v>
      </c>
      <c r="L814" s="51" t="b">
        <f t="shared" si="72"/>
        <v>1</v>
      </c>
    </row>
    <row r="815" spans="1:12" x14ac:dyDescent="0.25">
      <c r="A815">
        <f>[1]ONI!A813</f>
        <v>2017</v>
      </c>
      <c r="B815" s="11" t="str">
        <f>[1]ONI!B813</f>
        <v>Aug</v>
      </c>
      <c r="C815" s="1">
        <f>[1]ONI!C813</f>
        <v>42948</v>
      </c>
      <c r="D815" s="37">
        <f>[1]ONI!D813</f>
        <v>-0.16</v>
      </c>
      <c r="E815" s="2">
        <f t="shared" si="75"/>
        <v>-0.11333333333333333</v>
      </c>
      <c r="F815" s="11" t="str">
        <f>[1]ONI!F813</f>
        <v>JAS</v>
      </c>
      <c r="G815" t="str">
        <f>[1]ONI!G813</f>
        <v>Neutral Phase</v>
      </c>
      <c r="H815" s="38">
        <f t="shared" si="73"/>
        <v>1.2844444444444443</v>
      </c>
      <c r="I815" s="38">
        <f t="shared" si="76"/>
        <v>0</v>
      </c>
      <c r="J815" s="38">
        <f t="shared" si="77"/>
        <v>1.2844444444444443</v>
      </c>
      <c r="K815" s="1">
        <f t="shared" si="74"/>
        <v>42948</v>
      </c>
      <c r="L815" s="51" t="b">
        <f t="shared" si="72"/>
        <v>1</v>
      </c>
    </row>
    <row r="816" spans="1:12" x14ac:dyDescent="0.25">
      <c r="A816">
        <f>[1]ONI!A814</f>
        <v>2017</v>
      </c>
      <c r="B816" s="11" t="str">
        <f>[1]ONI!B814</f>
        <v>Sep</v>
      </c>
      <c r="C816" s="1">
        <f>[1]ONI!C814</f>
        <v>42979</v>
      </c>
      <c r="D816" s="37">
        <f>[1]ONI!D814</f>
        <v>-0.43</v>
      </c>
      <c r="E816" s="2">
        <f t="shared" si="75"/>
        <v>-0.3833333333333333</v>
      </c>
      <c r="F816" s="11" t="str">
        <f>[1]ONI!F814</f>
        <v>ASO</v>
      </c>
      <c r="G816" t="str">
        <f>[1]ONI!G814</f>
        <v>Neutral Phase</v>
      </c>
      <c r="H816" s="38">
        <f t="shared" si="73"/>
        <v>14.694444444444443</v>
      </c>
      <c r="I816" s="38">
        <f t="shared" si="76"/>
        <v>0</v>
      </c>
      <c r="J816" s="38">
        <f t="shared" si="77"/>
        <v>14.694444444444443</v>
      </c>
      <c r="K816" s="1">
        <f t="shared" si="74"/>
        <v>42979</v>
      </c>
      <c r="L816" s="51" t="b">
        <f t="shared" si="72"/>
        <v>1</v>
      </c>
    </row>
    <row r="817" spans="1:12" x14ac:dyDescent="0.25">
      <c r="A817">
        <f>[1]ONI!A815</f>
        <v>2017</v>
      </c>
      <c r="B817" s="11" t="str">
        <f>[1]ONI!B815</f>
        <v>Oct</v>
      </c>
      <c r="C817" s="1">
        <f>[1]ONI!C815</f>
        <v>43009</v>
      </c>
      <c r="D817" s="37">
        <f>[1]ONI!D815</f>
        <v>-0.56000000000000005</v>
      </c>
      <c r="E817" s="2">
        <f t="shared" si="75"/>
        <v>-0.65</v>
      </c>
      <c r="F817" s="11" t="str">
        <f>[1]ONI!F815</f>
        <v>SON</v>
      </c>
      <c r="G817" t="str">
        <f>[1]ONI!G815</f>
        <v>Cool Phase/La Nina</v>
      </c>
      <c r="H817" s="38">
        <f t="shared" si="73"/>
        <v>42.25</v>
      </c>
      <c r="I817" s="38">
        <f t="shared" si="76"/>
        <v>0</v>
      </c>
      <c r="J817" s="38">
        <f t="shared" si="77"/>
        <v>42.25</v>
      </c>
      <c r="K817" s="1">
        <f t="shared" si="74"/>
        <v>43009</v>
      </c>
      <c r="L817" s="51" t="b">
        <f t="shared" si="72"/>
        <v>1</v>
      </c>
    </row>
    <row r="818" spans="1:12" x14ac:dyDescent="0.25">
      <c r="A818">
        <f>[1]ONI!A816</f>
        <v>2017</v>
      </c>
      <c r="B818" s="11" t="str">
        <f>[1]ONI!B816</f>
        <v>Nov</v>
      </c>
      <c r="C818" s="1">
        <f>[1]ONI!C816</f>
        <v>43040</v>
      </c>
      <c r="D818" s="37">
        <f>[1]ONI!D816</f>
        <v>-0.96</v>
      </c>
      <c r="E818" s="2">
        <f t="shared" si="75"/>
        <v>-0.83666666666666656</v>
      </c>
      <c r="F818" s="11" t="str">
        <f>[1]ONI!F816</f>
        <v>OND</v>
      </c>
      <c r="G818" t="str">
        <f>[1]ONI!G816</f>
        <v>Cool Phase/La Nina</v>
      </c>
      <c r="H818" s="38">
        <f t="shared" si="73"/>
        <v>70.001111111111086</v>
      </c>
      <c r="I818" s="38">
        <f t="shared" si="76"/>
        <v>0</v>
      </c>
      <c r="J818" s="38">
        <f t="shared" si="77"/>
        <v>70.001111111111086</v>
      </c>
      <c r="K818" s="1">
        <f t="shared" si="74"/>
        <v>43040</v>
      </c>
      <c r="L818" s="51" t="b">
        <f t="shared" si="72"/>
        <v>1</v>
      </c>
    </row>
    <row r="819" spans="1:12" x14ac:dyDescent="0.25">
      <c r="A819">
        <f>[1]ONI!A817</f>
        <v>2017</v>
      </c>
      <c r="B819" s="11" t="str">
        <f>[1]ONI!B817</f>
        <v>Dec</v>
      </c>
      <c r="C819" s="1">
        <f>[1]ONI!C817</f>
        <v>43070</v>
      </c>
      <c r="D819" s="37">
        <f>[1]ONI!D817</f>
        <v>-0.99</v>
      </c>
      <c r="E819" s="2">
        <f t="shared" si="75"/>
        <v>-0.97666666666666657</v>
      </c>
      <c r="F819" s="11" t="str">
        <f>[1]ONI!F817</f>
        <v>NDJ</v>
      </c>
      <c r="G819" t="str">
        <f>[1]ONI!G817</f>
        <v>Cool Phase/La Nina</v>
      </c>
      <c r="H819" s="38">
        <f t="shared" si="73"/>
        <v>95.387777777777757</v>
      </c>
      <c r="I819" s="38">
        <f t="shared" si="76"/>
        <v>0</v>
      </c>
      <c r="J819" s="38">
        <f t="shared" si="77"/>
        <v>95.387777777777757</v>
      </c>
      <c r="K819" s="1">
        <f t="shared" si="74"/>
        <v>43070</v>
      </c>
      <c r="L819" s="51" t="b">
        <f t="shared" si="72"/>
        <v>1</v>
      </c>
    </row>
    <row r="820" spans="1:12" x14ac:dyDescent="0.25">
      <c r="A820">
        <f>[1]ONI!A818</f>
        <v>2018</v>
      </c>
      <c r="B820" s="11" t="str">
        <f>[1]ONI!B818</f>
        <v>Jan</v>
      </c>
      <c r="C820" s="1">
        <f>[1]ONI!C818</f>
        <v>43101</v>
      </c>
      <c r="D820" s="37">
        <f>[1]ONI!D818</f>
        <v>-0.98</v>
      </c>
      <c r="E820" s="2">
        <f t="shared" si="75"/>
        <v>-0.91666666666666663</v>
      </c>
      <c r="F820" s="11" t="str">
        <f>[1]ONI!F818</f>
        <v>DJF</v>
      </c>
      <c r="G820" t="str">
        <f>[1]ONI!G818</f>
        <v>Cool Phase/La Nina</v>
      </c>
      <c r="H820" s="38">
        <f t="shared" si="73"/>
        <v>84.027777777777771</v>
      </c>
      <c r="I820" s="38">
        <f t="shared" si="76"/>
        <v>0</v>
      </c>
      <c r="J820" s="38">
        <f t="shared" si="77"/>
        <v>84.027777777777771</v>
      </c>
      <c r="K820" s="1">
        <f t="shared" si="74"/>
        <v>43101</v>
      </c>
      <c r="L820" s="51" t="b">
        <f t="shared" si="72"/>
        <v>1</v>
      </c>
    </row>
    <row r="821" spans="1:12" x14ac:dyDescent="0.25">
      <c r="A821">
        <f>[1]ONI!A819</f>
        <v>2018</v>
      </c>
      <c r="B821" s="11" t="str">
        <f>[1]ONI!B819</f>
        <v>Feb</v>
      </c>
      <c r="C821" s="1">
        <f>[1]ONI!C819</f>
        <v>43132</v>
      </c>
      <c r="D821" s="37">
        <f>[1]ONI!D819</f>
        <v>-0.78</v>
      </c>
      <c r="E821" s="2">
        <f t="shared" si="75"/>
        <v>-0.85333333333333339</v>
      </c>
      <c r="F821" s="11" t="str">
        <f>[1]ONI!F819</f>
        <v>JFM</v>
      </c>
      <c r="G821" t="str">
        <f>[1]ONI!G819</f>
        <v>Cool Phase/La Nina</v>
      </c>
      <c r="H821" s="38">
        <f t="shared" si="73"/>
        <v>72.817777777777778</v>
      </c>
      <c r="I821" s="38">
        <f t="shared" si="76"/>
        <v>0</v>
      </c>
      <c r="J821" s="38">
        <f t="shared" si="77"/>
        <v>72.817777777777778</v>
      </c>
      <c r="K821" s="1">
        <f t="shared" si="74"/>
        <v>43132</v>
      </c>
      <c r="L821" s="51" t="b">
        <f t="shared" si="72"/>
        <v>1</v>
      </c>
    </row>
    <row r="822" spans="1:12" x14ac:dyDescent="0.25">
      <c r="A822">
        <f>[1]ONI!A820</f>
        <v>2018</v>
      </c>
      <c r="B822" s="11" t="str">
        <f>[1]ONI!B820</f>
        <v>Mar</v>
      </c>
      <c r="C822" s="1">
        <f>[1]ONI!C820</f>
        <v>43160</v>
      </c>
      <c r="D822" s="37">
        <f>[1]ONI!D820</f>
        <v>-0.8</v>
      </c>
      <c r="E822" s="2">
        <f t="shared" si="75"/>
        <v>-0.69666666666666666</v>
      </c>
      <c r="F822" s="11" t="str">
        <f>[1]ONI!F820</f>
        <v>FMA</v>
      </c>
      <c r="G822" t="str">
        <f>[1]ONI!G820</f>
        <v>Cool Phase/La Nina</v>
      </c>
      <c r="H822" s="38">
        <f t="shared" si="73"/>
        <v>48.534444444444446</v>
      </c>
      <c r="I822" s="38">
        <f t="shared" si="76"/>
        <v>0</v>
      </c>
      <c r="J822" s="38">
        <f t="shared" si="77"/>
        <v>48.534444444444446</v>
      </c>
      <c r="K822" s="1">
        <f t="shared" si="74"/>
        <v>43160</v>
      </c>
      <c r="L822" s="51" t="b">
        <f t="shared" si="72"/>
        <v>1</v>
      </c>
    </row>
    <row r="823" spans="1:12" x14ac:dyDescent="0.25">
      <c r="A823">
        <f>[1]ONI!A821</f>
        <v>2018</v>
      </c>
      <c r="B823" s="11" t="str">
        <f>[1]ONI!B821</f>
        <v>Apr</v>
      </c>
      <c r="C823" s="1">
        <f>[1]ONI!C821</f>
        <v>43191</v>
      </c>
      <c r="D823" s="37">
        <f>[1]ONI!D821</f>
        <v>-0.51</v>
      </c>
      <c r="E823" s="2">
        <f t="shared" si="75"/>
        <v>-0.5033333333333333</v>
      </c>
      <c r="F823" s="11" t="str">
        <f>[1]ONI!F821</f>
        <v>MAM</v>
      </c>
      <c r="G823" t="str">
        <f>[1]ONI!G821</f>
        <v>Cool Phase/La Nina</v>
      </c>
      <c r="H823" s="38">
        <f t="shared" si="73"/>
        <v>25.334444444444443</v>
      </c>
      <c r="I823" s="38">
        <f t="shared" si="76"/>
        <v>0</v>
      </c>
      <c r="J823" s="38">
        <f t="shared" si="77"/>
        <v>25.334444444444443</v>
      </c>
      <c r="K823" s="1">
        <f t="shared" si="74"/>
        <v>43191</v>
      </c>
      <c r="L823" s="51" t="b">
        <f t="shared" si="72"/>
        <v>1</v>
      </c>
    </row>
    <row r="824" spans="1:12" x14ac:dyDescent="0.25">
      <c r="A824">
        <f>[1]ONI!A822</f>
        <v>2018</v>
      </c>
      <c r="B824" s="11" t="str">
        <f>[1]ONI!B822</f>
        <v>May</v>
      </c>
      <c r="C824" s="1">
        <f>[1]ONI!C822</f>
        <v>43221</v>
      </c>
      <c r="D824" s="37">
        <f>[1]ONI!D822</f>
        <v>-0.2</v>
      </c>
      <c r="E824" s="2">
        <f t="shared" si="75"/>
        <v>-0.21999999999999997</v>
      </c>
      <c r="F824" s="11" t="str">
        <f>[1]ONI!F822</f>
        <v>AMJ</v>
      </c>
      <c r="G824" t="str">
        <f>[1]ONI!G822</f>
        <v>Neutral Phase</v>
      </c>
      <c r="H824" s="38">
        <f t="shared" si="73"/>
        <v>4.839999999999999</v>
      </c>
      <c r="I824" s="38">
        <f t="shared" si="76"/>
        <v>0</v>
      </c>
      <c r="J824" s="38">
        <f t="shared" si="77"/>
        <v>4.839999999999999</v>
      </c>
      <c r="K824" s="1">
        <f t="shared" si="74"/>
        <v>43221</v>
      </c>
      <c r="L824" s="51" t="b">
        <f t="shared" si="72"/>
        <v>1</v>
      </c>
    </row>
    <row r="825" spans="1:12" x14ac:dyDescent="0.25">
      <c r="A825">
        <f>[1]ONI!A823</f>
        <v>2018</v>
      </c>
      <c r="B825" s="11" t="str">
        <f>[1]ONI!B823</f>
        <v>Jun</v>
      </c>
      <c r="C825" s="1">
        <f>[1]ONI!C823</f>
        <v>43252</v>
      </c>
      <c r="D825" s="37">
        <f>[1]ONI!D823</f>
        <v>0.05</v>
      </c>
      <c r="E825" s="2">
        <f t="shared" si="75"/>
        <v>-1.0000000000000009E-2</v>
      </c>
      <c r="F825" s="11" t="str">
        <f>[1]ONI!F823</f>
        <v>MJJ</v>
      </c>
      <c r="G825" t="str">
        <f>[1]ONI!G823</f>
        <v>Neutral Phase</v>
      </c>
      <c r="H825" s="38">
        <f t="shared" si="73"/>
        <v>1.0000000000000018E-2</v>
      </c>
      <c r="I825" s="38">
        <f t="shared" si="76"/>
        <v>0</v>
      </c>
      <c r="J825" s="38">
        <f t="shared" si="77"/>
        <v>1.0000000000000018E-2</v>
      </c>
      <c r="K825" s="1">
        <f t="shared" si="74"/>
        <v>43252</v>
      </c>
      <c r="L825" s="51" t="b">
        <f t="shared" si="72"/>
        <v>1</v>
      </c>
    </row>
    <row r="826" spans="1:12" x14ac:dyDescent="0.25">
      <c r="A826">
        <f>[1]ONI!A824</f>
        <v>2018</v>
      </c>
      <c r="B826" s="11" t="str">
        <f>[1]ONI!B824</f>
        <v>Jul</v>
      </c>
      <c r="C826" s="1">
        <f>[1]ONI!C824</f>
        <v>43282</v>
      </c>
      <c r="D826" s="37">
        <f>[1]ONI!D824</f>
        <v>0.12</v>
      </c>
      <c r="E826" s="2">
        <f t="shared" si="75"/>
        <v>8.666666666666667E-2</v>
      </c>
      <c r="F826" s="11" t="str">
        <f>[1]ONI!F824</f>
        <v>JJA</v>
      </c>
      <c r="G826" t="str">
        <f>[1]ONI!G824</f>
        <v>Neutral Phase</v>
      </c>
      <c r="H826" s="38">
        <f t="shared" si="73"/>
        <v>0.75111111111111117</v>
      </c>
      <c r="I826" s="38">
        <f t="shared" si="76"/>
        <v>0.75111111111111117</v>
      </c>
      <c r="J826" s="38">
        <f t="shared" si="77"/>
        <v>0</v>
      </c>
      <c r="K826" s="1">
        <f t="shared" si="74"/>
        <v>43282</v>
      </c>
      <c r="L826" s="51" t="b">
        <f t="shared" si="72"/>
        <v>1</v>
      </c>
    </row>
    <row r="827" spans="1:12" x14ac:dyDescent="0.25">
      <c r="A827">
        <f>[1]ONI!A825</f>
        <v>2018</v>
      </c>
      <c r="B827" s="11" t="str">
        <f>[1]ONI!B825</f>
        <v>Aug</v>
      </c>
      <c r="C827" s="1">
        <f>[1]ONI!C825</f>
        <v>43313</v>
      </c>
      <c r="D827" s="37">
        <f>[1]ONI!D825</f>
        <v>0.09</v>
      </c>
      <c r="E827" s="2">
        <f t="shared" si="75"/>
        <v>0.22666666666666666</v>
      </c>
      <c r="F827" s="11" t="str">
        <f>[1]ONI!F825</f>
        <v>JAS</v>
      </c>
      <c r="G827" t="str">
        <f>[1]ONI!G825</f>
        <v>Neutral Phase</v>
      </c>
      <c r="H827" s="38">
        <f t="shared" si="73"/>
        <v>5.1377777777777771</v>
      </c>
      <c r="I827" s="38">
        <f t="shared" si="76"/>
        <v>5.1377777777777771</v>
      </c>
      <c r="J827" s="38">
        <f t="shared" si="77"/>
        <v>0</v>
      </c>
      <c r="K827" s="1">
        <f t="shared" si="74"/>
        <v>43313</v>
      </c>
      <c r="L827" s="51" t="b">
        <f t="shared" si="72"/>
        <v>1</v>
      </c>
    </row>
    <row r="828" spans="1:12" x14ac:dyDescent="0.25">
      <c r="A828">
        <f>[1]ONI!A826</f>
        <v>2018</v>
      </c>
      <c r="B828" s="11" t="str">
        <f>[1]ONI!B826</f>
        <v>Sep</v>
      </c>
      <c r="C828" s="1">
        <f>[1]ONI!C826</f>
        <v>43344</v>
      </c>
      <c r="D828" s="37">
        <f>[1]ONI!D826</f>
        <v>0.47</v>
      </c>
      <c r="E828" s="2">
        <f t="shared" si="75"/>
        <v>0.48666666666666664</v>
      </c>
      <c r="F828" s="11" t="str">
        <f>[1]ONI!F826</f>
        <v>ASO</v>
      </c>
      <c r="G828" t="str">
        <f>[1]ONI!G826</f>
        <v>Neutral Phase</v>
      </c>
      <c r="H828" s="38">
        <f t="shared" si="73"/>
        <v>23.684444444444441</v>
      </c>
      <c r="I828" s="38">
        <f t="shared" si="76"/>
        <v>23.684444444444441</v>
      </c>
      <c r="J828" s="38">
        <f t="shared" si="77"/>
        <v>0</v>
      </c>
      <c r="K828" s="1">
        <f t="shared" si="74"/>
        <v>43344</v>
      </c>
      <c r="L828" s="51" t="b">
        <f t="shared" si="72"/>
        <v>1</v>
      </c>
    </row>
    <row r="829" spans="1:12" x14ac:dyDescent="0.25">
      <c r="A829">
        <f>[1]ONI!A827</f>
        <v>2018</v>
      </c>
      <c r="B829" s="11" t="str">
        <f>[1]ONI!B827</f>
        <v>Oct</v>
      </c>
      <c r="C829" s="1">
        <f>[1]ONI!C827</f>
        <v>43374</v>
      </c>
      <c r="D829" s="37">
        <f>[1]ONI!D827</f>
        <v>0.9</v>
      </c>
      <c r="E829" s="2">
        <f t="shared" si="75"/>
        <v>0.75666666666666671</v>
      </c>
      <c r="F829" s="11" t="str">
        <f>[1]ONI!F827</f>
        <v>SON</v>
      </c>
      <c r="G829" t="str">
        <f>[1]ONI!G827</f>
        <v>Warm Phase/El Nino</v>
      </c>
      <c r="H829" s="38">
        <f t="shared" si="73"/>
        <v>57.254444444444452</v>
      </c>
      <c r="I829" s="38">
        <f t="shared" si="76"/>
        <v>57.254444444444452</v>
      </c>
      <c r="J829" s="38">
        <f t="shared" si="77"/>
        <v>0</v>
      </c>
      <c r="K829" s="1">
        <f t="shared" si="74"/>
        <v>43374</v>
      </c>
      <c r="L829" s="51" t="b">
        <f t="shared" si="72"/>
        <v>1</v>
      </c>
    </row>
    <row r="830" spans="1:12" x14ac:dyDescent="0.25">
      <c r="A830">
        <f>[1]ONI!A828</f>
        <v>2018</v>
      </c>
      <c r="B830" s="11" t="str">
        <f>[1]ONI!B828</f>
        <v>Nov</v>
      </c>
      <c r="C830" s="1">
        <f>[1]ONI!C828</f>
        <v>43405</v>
      </c>
      <c r="D830" s="37">
        <f>[1]ONI!D828</f>
        <v>0.9</v>
      </c>
      <c r="E830" s="2">
        <f t="shared" si="75"/>
        <v>0.89666666666666661</v>
      </c>
      <c r="F830" s="11" t="str">
        <f>[1]ONI!F828</f>
        <v>OND</v>
      </c>
      <c r="G830" t="str">
        <f>[1]ONI!G828</f>
        <v>Warm Phase/El Nino</v>
      </c>
      <c r="H830" s="38">
        <f t="shared" si="73"/>
        <v>80.401111111111106</v>
      </c>
      <c r="I830" s="38">
        <f t="shared" si="76"/>
        <v>80.401111111111106</v>
      </c>
      <c r="J830" s="38">
        <f t="shared" si="77"/>
        <v>0</v>
      </c>
      <c r="K830" s="1">
        <f t="shared" si="74"/>
        <v>43405</v>
      </c>
      <c r="L830" s="51" t="b">
        <f t="shared" si="72"/>
        <v>1</v>
      </c>
    </row>
    <row r="831" spans="1:12" x14ac:dyDescent="0.25">
      <c r="A831">
        <f>[1]ONI!A829</f>
        <v>2018</v>
      </c>
      <c r="B831" s="11" t="str">
        <f>[1]ONI!B829</f>
        <v>Dec</v>
      </c>
      <c r="C831" s="1">
        <f>[1]ONI!C829</f>
        <v>43435</v>
      </c>
      <c r="D831" s="37">
        <f>[1]ONI!D829</f>
        <v>0.89</v>
      </c>
      <c r="E831" s="2">
        <f t="shared" si="75"/>
        <v>0.81333333333333335</v>
      </c>
      <c r="F831" s="11" t="str">
        <f>[1]ONI!F829</f>
        <v>NDJ</v>
      </c>
      <c r="G831" t="str">
        <f>[1]ONI!G829</f>
        <v>Warm Phase/El Nino</v>
      </c>
      <c r="H831" s="38">
        <f t="shared" si="73"/>
        <v>66.151111111111106</v>
      </c>
      <c r="I831" s="38">
        <f t="shared" si="76"/>
        <v>66.151111111111106</v>
      </c>
      <c r="J831" s="38">
        <f t="shared" si="77"/>
        <v>0</v>
      </c>
      <c r="K831" s="1">
        <f t="shared" si="74"/>
        <v>43435</v>
      </c>
      <c r="L831" s="51" t="b">
        <f t="shared" si="72"/>
        <v>1</v>
      </c>
    </row>
    <row r="832" spans="1:12" x14ac:dyDescent="0.25">
      <c r="A832">
        <f>[1]ONI!A830</f>
        <v>2019</v>
      </c>
      <c r="B832" s="11" t="str">
        <f>[1]ONI!B830</f>
        <v>Jan</v>
      </c>
      <c r="C832" s="1">
        <f>[1]ONI!C830</f>
        <v>43466</v>
      </c>
      <c r="D832" s="37">
        <f>[1]ONI!D830</f>
        <v>0.65</v>
      </c>
      <c r="E832" s="2">
        <f t="shared" si="75"/>
        <v>0.75</v>
      </c>
      <c r="F832" s="11" t="str">
        <f>[1]ONI!F830</f>
        <v>DJF</v>
      </c>
      <c r="G832" t="str">
        <f>[1]ONI!G830</f>
        <v>Warm Phase/El Nino</v>
      </c>
      <c r="H832" s="38">
        <f t="shared" si="73"/>
        <v>56.25</v>
      </c>
      <c r="I832" s="38">
        <f t="shared" si="76"/>
        <v>56.25</v>
      </c>
      <c r="J832" s="38">
        <f t="shared" si="77"/>
        <v>0</v>
      </c>
      <c r="K832" s="1">
        <f t="shared" si="74"/>
        <v>43466</v>
      </c>
      <c r="L832" s="51" t="b">
        <f t="shared" si="72"/>
        <v>1</v>
      </c>
    </row>
    <row r="833" spans="1:12" x14ac:dyDescent="0.25">
      <c r="A833">
        <f>[1]ONI!A831</f>
        <v>2019</v>
      </c>
      <c r="B833" s="11" t="str">
        <f>[1]ONI!B831</f>
        <v>Feb</v>
      </c>
      <c r="C833" s="1">
        <f>[1]ONI!C831</f>
        <v>43497</v>
      </c>
      <c r="D833" s="37">
        <f>[1]ONI!D831</f>
        <v>0.71</v>
      </c>
      <c r="E833" s="2">
        <f t="shared" si="75"/>
        <v>0.72000000000000008</v>
      </c>
      <c r="F833" s="11" t="str">
        <f>[1]ONI!F831</f>
        <v>JFM</v>
      </c>
      <c r="G833" t="str">
        <f>[1]ONI!G831</f>
        <v>Warm Phase/El Nino</v>
      </c>
      <c r="H833" s="38">
        <f t="shared" si="73"/>
        <v>51.840000000000018</v>
      </c>
      <c r="I833" s="38">
        <f t="shared" si="76"/>
        <v>51.840000000000018</v>
      </c>
      <c r="J833" s="38">
        <f t="shared" si="77"/>
        <v>0</v>
      </c>
      <c r="K833" s="1">
        <f t="shared" si="74"/>
        <v>43497</v>
      </c>
      <c r="L833" s="51" t="b">
        <f t="shared" si="72"/>
        <v>1</v>
      </c>
    </row>
    <row r="834" spans="1:12" x14ac:dyDescent="0.25">
      <c r="A834">
        <f>[1]ONI!A832</f>
        <v>2019</v>
      </c>
      <c r="B834" s="11" t="str">
        <f>[1]ONI!B832</f>
        <v>Mar</v>
      </c>
      <c r="C834" s="1">
        <f>[1]ONI!C832</f>
        <v>43525</v>
      </c>
      <c r="D834" s="37">
        <f>[1]ONI!D832</f>
        <v>0.8</v>
      </c>
      <c r="E834" s="2">
        <f t="shared" si="75"/>
        <v>0.71</v>
      </c>
      <c r="F834" s="11" t="str">
        <f>[1]ONI!F832</f>
        <v>FMA</v>
      </c>
      <c r="G834" t="str">
        <f>[1]ONI!G832</f>
        <v>Warm Phase/El Nino</v>
      </c>
      <c r="H834" s="38">
        <f t="shared" si="73"/>
        <v>50.41</v>
      </c>
      <c r="I834" s="38">
        <f t="shared" si="76"/>
        <v>50.41</v>
      </c>
      <c r="J834" s="38">
        <f t="shared" si="77"/>
        <v>0</v>
      </c>
      <c r="K834" s="1">
        <f t="shared" si="74"/>
        <v>43525</v>
      </c>
      <c r="L834" s="51" t="b">
        <f t="shared" si="72"/>
        <v>1</v>
      </c>
    </row>
    <row r="835" spans="1:12" x14ac:dyDescent="0.25">
      <c r="A835">
        <f>[1]ONI!A833</f>
        <v>2019</v>
      </c>
      <c r="B835" s="11" t="str">
        <f>[1]ONI!B833</f>
        <v>Apr</v>
      </c>
      <c r="C835" s="1">
        <f>[1]ONI!C833</f>
        <v>43556</v>
      </c>
      <c r="D835" s="37">
        <f>[1]ONI!D833</f>
        <v>0.62</v>
      </c>
      <c r="E835" s="2">
        <f t="shared" si="75"/>
        <v>0.65666666666666662</v>
      </c>
      <c r="F835" s="11" t="str">
        <f>[1]ONI!F833</f>
        <v>MAM</v>
      </c>
      <c r="G835" t="str">
        <f>[1]ONI!G833</f>
        <v>Warm Phase/El Nino</v>
      </c>
      <c r="H835" s="38">
        <f t="shared" si="73"/>
        <v>43.121111111111105</v>
      </c>
      <c r="I835" s="38">
        <f t="shared" si="76"/>
        <v>43.121111111111105</v>
      </c>
      <c r="J835" s="38">
        <f t="shared" si="77"/>
        <v>0</v>
      </c>
      <c r="K835" s="1">
        <f t="shared" si="74"/>
        <v>43556</v>
      </c>
      <c r="L835" s="51" t="b">
        <f t="shared" si="72"/>
        <v>1</v>
      </c>
    </row>
    <row r="836" spans="1:12" x14ac:dyDescent="0.25">
      <c r="A836">
        <f>[1]ONI!A834</f>
        <v>2019</v>
      </c>
      <c r="B836" s="11" t="str">
        <f>[1]ONI!B834</f>
        <v>May</v>
      </c>
      <c r="C836" s="1">
        <f>[1]ONI!C834</f>
        <v>43586</v>
      </c>
      <c r="D836" s="37">
        <f>[1]ONI!D834</f>
        <v>0.55000000000000004</v>
      </c>
      <c r="E836" s="2">
        <f t="shared" si="75"/>
        <v>0.53999999999999992</v>
      </c>
      <c r="F836" s="11" t="str">
        <f>[1]ONI!F834</f>
        <v>AMJ</v>
      </c>
      <c r="G836" t="str">
        <f>[1]ONI!G834</f>
        <v>Warm Phase/El Nino</v>
      </c>
      <c r="H836" s="38">
        <f t="shared" si="73"/>
        <v>29.159999999999993</v>
      </c>
      <c r="I836" s="38">
        <f t="shared" si="76"/>
        <v>29.159999999999993</v>
      </c>
      <c r="J836" s="38">
        <f t="shared" si="77"/>
        <v>0</v>
      </c>
      <c r="K836" s="1">
        <f t="shared" si="74"/>
        <v>43586</v>
      </c>
      <c r="L836" s="51" t="b">
        <f t="shared" ref="L836:L856" si="78">K836=C836</f>
        <v>1</v>
      </c>
    </row>
    <row r="837" spans="1:12" x14ac:dyDescent="0.25">
      <c r="A837">
        <f>[1]ONI!A835</f>
        <v>2019</v>
      </c>
      <c r="B837" s="11" t="str">
        <f>[1]ONI!B835</f>
        <v>Jun</v>
      </c>
      <c r="C837" s="1">
        <f>[1]ONI!C835</f>
        <v>43617</v>
      </c>
      <c r="D837" s="37">
        <f>[1]ONI!D835</f>
        <v>0.45</v>
      </c>
      <c r="E837" s="2">
        <f t="shared" si="75"/>
        <v>0.45</v>
      </c>
      <c r="F837" s="11" t="str">
        <f>[1]ONI!F835</f>
        <v>MJJ</v>
      </c>
      <c r="G837" t="str">
        <f>[1]ONI!G835</f>
        <v>Neutral Phase</v>
      </c>
      <c r="H837" s="38">
        <f t="shared" si="73"/>
        <v>20.25</v>
      </c>
      <c r="I837" s="38">
        <f t="shared" si="76"/>
        <v>20.25</v>
      </c>
      <c r="J837" s="38">
        <f t="shared" si="77"/>
        <v>0</v>
      </c>
      <c r="K837" s="1">
        <f t="shared" si="74"/>
        <v>43617</v>
      </c>
      <c r="L837" s="51" t="b">
        <f t="shared" si="78"/>
        <v>1</v>
      </c>
    </row>
    <row r="838" spans="1:12" x14ac:dyDescent="0.25">
      <c r="A838">
        <f>[1]ONI!A836</f>
        <v>2019</v>
      </c>
      <c r="B838" s="11" t="str">
        <f>[1]ONI!B836</f>
        <v>Jul</v>
      </c>
      <c r="C838" s="1">
        <f>[1]ONI!C836</f>
        <v>43647</v>
      </c>
      <c r="D838" s="37">
        <f>[1]ONI!D836</f>
        <v>0.35</v>
      </c>
      <c r="E838" s="2">
        <f t="shared" si="75"/>
        <v>0.28000000000000003</v>
      </c>
      <c r="F838" s="11" t="str">
        <f>[1]ONI!F836</f>
        <v>JJA</v>
      </c>
      <c r="G838" t="str">
        <f>[1]ONI!G836</f>
        <v>Neutral Phase</v>
      </c>
      <c r="H838" s="38">
        <f t="shared" ref="H838:H901" si="79">(10*E838)^2</f>
        <v>7.8400000000000016</v>
      </c>
      <c r="I838" s="38">
        <f t="shared" si="76"/>
        <v>7.8400000000000016</v>
      </c>
      <c r="J838" s="38">
        <f t="shared" si="77"/>
        <v>0</v>
      </c>
      <c r="K838" s="1">
        <f t="shared" ref="K838:K855" si="80">EDATE(K837,1)</f>
        <v>43647</v>
      </c>
      <c r="L838" s="51" t="b">
        <f t="shared" si="78"/>
        <v>1</v>
      </c>
    </row>
    <row r="839" spans="1:12" x14ac:dyDescent="0.25">
      <c r="A839">
        <f>[1]ONI!A837</f>
        <v>2019</v>
      </c>
      <c r="B839" s="11" t="str">
        <f>[1]ONI!B837</f>
        <v>Aug</v>
      </c>
      <c r="C839" s="1">
        <f>[1]ONI!C837</f>
        <v>43678</v>
      </c>
      <c r="D839" s="37">
        <f>[1]ONI!D837</f>
        <v>0.04</v>
      </c>
      <c r="E839" s="2">
        <f t="shared" si="75"/>
        <v>0.14333333333333331</v>
      </c>
      <c r="F839" s="11" t="str">
        <f>[1]ONI!F837</f>
        <v>JAS</v>
      </c>
      <c r="G839" t="str">
        <f>[1]ONI!G837</f>
        <v>Neutral Phase</v>
      </c>
      <c r="H839" s="38">
        <f t="shared" si="79"/>
        <v>2.0544444444444436</v>
      </c>
      <c r="I839" s="38">
        <f t="shared" si="76"/>
        <v>2.0544444444444436</v>
      </c>
      <c r="J839" s="38">
        <f t="shared" si="77"/>
        <v>0</v>
      </c>
      <c r="K839" s="1">
        <f t="shared" si="80"/>
        <v>43678</v>
      </c>
      <c r="L839" s="51" t="b">
        <f t="shared" si="78"/>
        <v>1</v>
      </c>
    </row>
    <row r="840" spans="1:12" x14ac:dyDescent="0.25">
      <c r="A840">
        <f>[1]ONI!A838</f>
        <v>2019</v>
      </c>
      <c r="B840" s="11" t="str">
        <f>[1]ONI!B838</f>
        <v>Sep</v>
      </c>
      <c r="C840" s="1">
        <f>[1]ONI!C838</f>
        <v>43709</v>
      </c>
      <c r="D840" s="37">
        <f>[1]ONI!D838</f>
        <v>0.04</v>
      </c>
      <c r="E840" s="2">
        <f t="shared" si="75"/>
        <v>0.18666666666666665</v>
      </c>
      <c r="F840" s="11" t="str">
        <f>[1]ONI!F838</f>
        <v>ASO</v>
      </c>
      <c r="G840" t="str">
        <f>[1]ONI!G838</f>
        <v>Neutral Phase</v>
      </c>
      <c r="H840" s="38">
        <f t="shared" si="79"/>
        <v>3.4844444444444438</v>
      </c>
      <c r="I840" s="38">
        <f t="shared" si="76"/>
        <v>3.4844444444444438</v>
      </c>
      <c r="J840" s="38">
        <f t="shared" si="77"/>
        <v>0</v>
      </c>
      <c r="K840" s="1">
        <f t="shared" si="80"/>
        <v>43709</v>
      </c>
      <c r="L840" s="51" t="b">
        <f t="shared" si="78"/>
        <v>1</v>
      </c>
    </row>
    <row r="841" spans="1:12" x14ac:dyDescent="0.25">
      <c r="A841">
        <f>[1]ONI!A839</f>
        <v>2019</v>
      </c>
      <c r="B841" s="11" t="str">
        <f>[1]ONI!B839</f>
        <v>Oct</v>
      </c>
      <c r="C841" s="1">
        <f>[1]ONI!C839</f>
        <v>43739</v>
      </c>
      <c r="D841" s="37">
        <f>[1]ONI!D839</f>
        <v>0.48</v>
      </c>
      <c r="E841" s="2">
        <f t="shared" ref="E841:E904" si="81">AVERAGE(D840:D842)</f>
        <v>0.34666666666666668</v>
      </c>
      <c r="F841" s="11" t="str">
        <f>[1]ONI!F839</f>
        <v>SON</v>
      </c>
      <c r="G841" t="str">
        <f>[1]ONI!G839</f>
        <v>Neutral Phase</v>
      </c>
      <c r="H841" s="38">
        <f t="shared" si="79"/>
        <v>12.017777777777779</v>
      </c>
      <c r="I841" s="38">
        <f t="shared" ref="I841:I904" si="82">IF(E841&gt;0,H841,0)</f>
        <v>12.017777777777779</v>
      </c>
      <c r="J841" s="38">
        <f t="shared" ref="J841:J904" si="83">IF(E841&lt;0,H841,0)</f>
        <v>0</v>
      </c>
      <c r="K841" s="1">
        <f t="shared" si="80"/>
        <v>43739</v>
      </c>
      <c r="L841" s="51" t="b">
        <f t="shared" si="78"/>
        <v>1</v>
      </c>
    </row>
    <row r="842" spans="1:12" x14ac:dyDescent="0.25">
      <c r="A842">
        <f>[1]ONI!A840</f>
        <v>2019</v>
      </c>
      <c r="B842" s="11" t="str">
        <f>[1]ONI!B840</f>
        <v>Nov</v>
      </c>
      <c r="C842" s="1">
        <f>[1]ONI!C840</f>
        <v>43770</v>
      </c>
      <c r="D842" s="37">
        <f>[1]ONI!D840</f>
        <v>0.52</v>
      </c>
      <c r="E842" s="2">
        <f t="shared" si="81"/>
        <v>0.50666666666666671</v>
      </c>
      <c r="F842" s="11" t="str">
        <f>[1]ONI!F840</f>
        <v>OND</v>
      </c>
      <c r="G842" t="str">
        <f>[1]ONI!G840</f>
        <v>Warm Phase/El Nino</v>
      </c>
      <c r="H842" s="38">
        <f t="shared" si="79"/>
        <v>25.671111111111117</v>
      </c>
      <c r="I842" s="38">
        <f t="shared" si="82"/>
        <v>25.671111111111117</v>
      </c>
      <c r="J842" s="38">
        <f t="shared" si="83"/>
        <v>0</v>
      </c>
      <c r="K842" s="1">
        <f t="shared" si="80"/>
        <v>43770</v>
      </c>
      <c r="L842" s="51" t="b">
        <f t="shared" si="78"/>
        <v>1</v>
      </c>
    </row>
    <row r="843" spans="1:12" x14ac:dyDescent="0.25">
      <c r="A843">
        <f>[1]ONI!A841</f>
        <v>2019</v>
      </c>
      <c r="B843" s="11" t="str">
        <f>[1]ONI!B841</f>
        <v>Dec</v>
      </c>
      <c r="C843" s="1">
        <f>[1]ONI!C841</f>
        <v>43800</v>
      </c>
      <c r="D843" s="37">
        <f>[1]ONI!D841</f>
        <v>0.52</v>
      </c>
      <c r="E843" s="2">
        <f t="shared" si="81"/>
        <v>0.54666666666666675</v>
      </c>
      <c r="F843" s="11" t="str">
        <f>[1]ONI!F841</f>
        <v>NDJ</v>
      </c>
      <c r="G843" t="str">
        <f>[1]ONI!G841</f>
        <v>Warm Phase/El Nino</v>
      </c>
      <c r="H843" s="38">
        <f t="shared" si="79"/>
        <v>29.884444444444455</v>
      </c>
      <c r="I843" s="38">
        <f t="shared" si="82"/>
        <v>29.884444444444455</v>
      </c>
      <c r="J843" s="38">
        <f t="shared" si="83"/>
        <v>0</v>
      </c>
      <c r="K843" s="1">
        <f t="shared" si="80"/>
        <v>43800</v>
      </c>
      <c r="L843" s="51" t="b">
        <f t="shared" si="78"/>
        <v>1</v>
      </c>
    </row>
    <row r="844" spans="1:12" x14ac:dyDescent="0.25">
      <c r="A844">
        <f>[1]ONI!A842</f>
        <v>2020</v>
      </c>
      <c r="B844" s="11" t="str">
        <f>[1]ONI!B842</f>
        <v>Jan</v>
      </c>
      <c r="C844" s="1">
        <f>[1]ONI!C842</f>
        <v>43831</v>
      </c>
      <c r="D844" s="37">
        <f>[1]ONI!D842</f>
        <v>0.6</v>
      </c>
      <c r="E844" s="2">
        <f t="shared" si="81"/>
        <v>0.49666666666666676</v>
      </c>
      <c r="F844" s="11" t="str">
        <f>[1]ONI!F842</f>
        <v>DJF</v>
      </c>
      <c r="G844" t="str">
        <f>[1]ONI!G842</f>
        <v>Neutral Phase</v>
      </c>
      <c r="H844" s="38">
        <f t="shared" si="79"/>
        <v>24.667777777777786</v>
      </c>
      <c r="I844" s="38">
        <f t="shared" si="82"/>
        <v>24.667777777777786</v>
      </c>
      <c r="J844" s="38">
        <f t="shared" si="83"/>
        <v>0</v>
      </c>
      <c r="K844" s="1">
        <f t="shared" si="80"/>
        <v>43831</v>
      </c>
      <c r="L844" s="51" t="b">
        <f t="shared" si="78"/>
        <v>1</v>
      </c>
    </row>
    <row r="845" spans="1:12" x14ac:dyDescent="0.25">
      <c r="A845">
        <f>[1]ONI!A843</f>
        <v>2020</v>
      </c>
      <c r="B845" s="11" t="str">
        <f>[1]ONI!B843</f>
        <v>Feb</v>
      </c>
      <c r="C845" s="1">
        <f>[1]ONI!C843</f>
        <v>43862</v>
      </c>
      <c r="D845" s="37">
        <f>[1]ONI!D843</f>
        <v>0.37</v>
      </c>
      <c r="E845" s="2">
        <f t="shared" si="81"/>
        <v>0.48333333333333334</v>
      </c>
      <c r="F845" s="11" t="str">
        <f>[1]ONI!F843</f>
        <v>JFM</v>
      </c>
      <c r="G845" t="str">
        <f>[1]ONI!G843</f>
        <v>Neutral Phase</v>
      </c>
      <c r="H845" s="38">
        <f t="shared" si="79"/>
        <v>23.361111111111107</v>
      </c>
      <c r="I845" s="38">
        <f t="shared" si="82"/>
        <v>23.361111111111107</v>
      </c>
      <c r="J845" s="38">
        <f t="shared" si="83"/>
        <v>0</v>
      </c>
      <c r="K845" s="1">
        <f t="shared" si="80"/>
        <v>43862</v>
      </c>
      <c r="L845" s="51" t="b">
        <f t="shared" si="78"/>
        <v>1</v>
      </c>
    </row>
    <row r="846" spans="1:12" x14ac:dyDescent="0.25">
      <c r="A846">
        <f>[1]ONI!A844</f>
        <v>2020</v>
      </c>
      <c r="B846" s="11" t="str">
        <f>[1]ONI!B844</f>
        <v>Mar</v>
      </c>
      <c r="C846" s="1">
        <f>[1]ONI!C844</f>
        <v>43891</v>
      </c>
      <c r="D846" s="37">
        <f>[1]ONI!D844</f>
        <v>0.48</v>
      </c>
      <c r="E846" s="2">
        <f t="shared" si="81"/>
        <v>0.40333333333333332</v>
      </c>
      <c r="F846" s="11" t="str">
        <f>[1]ONI!F844</f>
        <v>FMA</v>
      </c>
      <c r="G846" t="str">
        <f>[1]ONI!G844</f>
        <v>Neutral Phase</v>
      </c>
      <c r="H846" s="38">
        <f t="shared" si="79"/>
        <v>16.267777777777777</v>
      </c>
      <c r="I846" s="38">
        <f t="shared" si="82"/>
        <v>16.267777777777777</v>
      </c>
      <c r="J846" s="38">
        <f t="shared" si="83"/>
        <v>0</v>
      </c>
      <c r="K846" s="1">
        <f t="shared" si="80"/>
        <v>43891</v>
      </c>
      <c r="L846" s="51" t="b">
        <f t="shared" si="78"/>
        <v>1</v>
      </c>
    </row>
    <row r="847" spans="1:12" x14ac:dyDescent="0.25">
      <c r="A847">
        <f>[1]ONI!A845</f>
        <v>2020</v>
      </c>
      <c r="B847" s="11" t="str">
        <f>[1]ONI!B845</f>
        <v>Apr</v>
      </c>
      <c r="C847" s="1">
        <f>[1]ONI!C845</f>
        <v>43922</v>
      </c>
      <c r="D847" s="37">
        <f>[1]ONI!D845</f>
        <v>0.36</v>
      </c>
      <c r="E847" s="2">
        <f t="shared" si="81"/>
        <v>0.18999999999999997</v>
      </c>
      <c r="F847" s="11" t="str">
        <f>[1]ONI!F845</f>
        <v>MAM</v>
      </c>
      <c r="G847" t="str">
        <f>[1]ONI!G845</f>
        <v>Neutral Phase</v>
      </c>
      <c r="H847" s="38">
        <f t="shared" si="79"/>
        <v>3.609999999999999</v>
      </c>
      <c r="I847" s="38">
        <f t="shared" si="82"/>
        <v>3.609999999999999</v>
      </c>
      <c r="J847" s="38">
        <f t="shared" si="83"/>
        <v>0</v>
      </c>
      <c r="K847" s="1">
        <f t="shared" si="80"/>
        <v>43922</v>
      </c>
      <c r="L847" s="51" t="b">
        <f t="shared" si="78"/>
        <v>1</v>
      </c>
    </row>
    <row r="848" spans="1:12" x14ac:dyDescent="0.25">
      <c r="A848">
        <f>[1]ONI!A846</f>
        <v>2020</v>
      </c>
      <c r="B848" s="11" t="str">
        <f>[1]ONI!B846</f>
        <v>May</v>
      </c>
      <c r="C848" s="1">
        <f>[1]ONI!C846</f>
        <v>43952</v>
      </c>
      <c r="D848" s="37">
        <f>[1]ONI!D846</f>
        <v>-0.27</v>
      </c>
      <c r="E848" s="2">
        <f t="shared" si="81"/>
        <v>-8.3333333333333356E-2</v>
      </c>
      <c r="F848" s="11" t="str">
        <f>[1]ONI!F846</f>
        <v>AMJ</v>
      </c>
      <c r="G848" t="str">
        <f>[1]ONI!G846</f>
        <v>Neutral Phase</v>
      </c>
      <c r="H848" s="38">
        <f t="shared" si="79"/>
        <v>0.69444444444444486</v>
      </c>
      <c r="I848" s="38">
        <f t="shared" si="82"/>
        <v>0</v>
      </c>
      <c r="J848" s="38">
        <f t="shared" si="83"/>
        <v>0.69444444444444486</v>
      </c>
      <c r="K848" s="1">
        <f t="shared" si="80"/>
        <v>43952</v>
      </c>
      <c r="L848" s="51" t="b">
        <f t="shared" si="78"/>
        <v>1</v>
      </c>
    </row>
    <row r="849" spans="1:12" x14ac:dyDescent="0.25">
      <c r="A849">
        <f>[1]ONI!A847</f>
        <v>2020</v>
      </c>
      <c r="B849" s="11" t="str">
        <f>[1]ONI!B847</f>
        <v>Jun</v>
      </c>
      <c r="C849" s="1">
        <f>[1]ONI!C847</f>
        <v>43983</v>
      </c>
      <c r="D849" s="37">
        <f>[1]ONI!D847</f>
        <v>-0.34</v>
      </c>
      <c r="E849" s="2">
        <f t="shared" si="81"/>
        <v>-0.3033333333333334</v>
      </c>
      <c r="F849" s="11" t="str">
        <f>[1]ONI!F847</f>
        <v>MJJ</v>
      </c>
      <c r="G849" t="str">
        <f>[1]ONI!G847</f>
        <v>Neutral Phase</v>
      </c>
      <c r="H849" s="38">
        <f t="shared" si="79"/>
        <v>9.2011111111111159</v>
      </c>
      <c r="I849" s="38">
        <f t="shared" si="82"/>
        <v>0</v>
      </c>
      <c r="J849" s="38">
        <f t="shared" si="83"/>
        <v>9.2011111111111159</v>
      </c>
      <c r="K849" s="1">
        <f t="shared" si="80"/>
        <v>43983</v>
      </c>
      <c r="L849" s="51" t="b">
        <f t="shared" si="78"/>
        <v>1</v>
      </c>
    </row>
    <row r="850" spans="1:12" x14ac:dyDescent="0.25">
      <c r="A850">
        <f>[1]ONI!A848</f>
        <v>2020</v>
      </c>
      <c r="B850" s="11" t="str">
        <f>[1]ONI!B848</f>
        <v>Jul</v>
      </c>
      <c r="C850" s="1">
        <f>[1]ONI!C848</f>
        <v>44013</v>
      </c>
      <c r="D850" s="37">
        <f>[1]ONI!D848</f>
        <v>-0.3</v>
      </c>
      <c r="E850" s="2">
        <f t="shared" si="81"/>
        <v>-0.41</v>
      </c>
      <c r="F850" s="11" t="str">
        <f>[1]ONI!F848</f>
        <v>JJA</v>
      </c>
      <c r="G850" t="str">
        <f>[1]ONI!G848</f>
        <v>Neutral Phase</v>
      </c>
      <c r="H850" s="38">
        <f t="shared" si="79"/>
        <v>16.809999999999999</v>
      </c>
      <c r="I850" s="38">
        <f t="shared" si="82"/>
        <v>0</v>
      </c>
      <c r="J850" s="38">
        <f t="shared" si="83"/>
        <v>16.809999999999999</v>
      </c>
      <c r="K850" s="1">
        <f t="shared" si="80"/>
        <v>44013</v>
      </c>
      <c r="L850" s="51" t="b">
        <f t="shared" si="78"/>
        <v>1</v>
      </c>
    </row>
    <row r="851" spans="1:12" x14ac:dyDescent="0.25">
      <c r="A851">
        <f>[1]ONI!A849</f>
        <v>2020</v>
      </c>
      <c r="B851" s="11" t="str">
        <f>[1]ONI!B849</f>
        <v>Aug</v>
      </c>
      <c r="C851" s="1">
        <f>[1]ONI!C849</f>
        <v>44044</v>
      </c>
      <c r="D851" s="37">
        <f>[1]ONI!D849</f>
        <v>-0.59</v>
      </c>
      <c r="E851" s="2">
        <f t="shared" si="81"/>
        <v>-0.57333333333333325</v>
      </c>
      <c r="F851" s="11" t="str">
        <f>[1]ONI!F849</f>
        <v>JAS</v>
      </c>
      <c r="G851" t="str">
        <f>[1]ONI!G849</f>
        <v>Cool Phase/La Nina</v>
      </c>
      <c r="H851" s="38">
        <f t="shared" si="79"/>
        <v>32.871111111111098</v>
      </c>
      <c r="I851" s="38">
        <f t="shared" si="82"/>
        <v>0</v>
      </c>
      <c r="J851" s="38">
        <f t="shared" si="83"/>
        <v>32.871111111111098</v>
      </c>
      <c r="K851" s="1">
        <f t="shared" si="80"/>
        <v>44044</v>
      </c>
      <c r="L851" s="51" t="b">
        <f t="shared" si="78"/>
        <v>1</v>
      </c>
    </row>
    <row r="852" spans="1:12" x14ac:dyDescent="0.25">
      <c r="A852">
        <f>[1]ONI!A850</f>
        <v>2020</v>
      </c>
      <c r="B852" s="11" t="str">
        <f>[1]ONI!B850</f>
        <v>Sep</v>
      </c>
      <c r="C852" s="1">
        <f>[1]ONI!C850</f>
        <v>44075</v>
      </c>
      <c r="D852" s="37">
        <f>[1]ONI!D850</f>
        <v>-0.83</v>
      </c>
      <c r="E852" s="2">
        <f t="shared" si="81"/>
        <v>-0.89</v>
      </c>
      <c r="F852" s="11" t="str">
        <f>[1]ONI!F850</f>
        <v>ASO</v>
      </c>
      <c r="G852" t="str">
        <f>[1]ONI!G850</f>
        <v>Cool Phase/La Nina</v>
      </c>
      <c r="H852" s="38">
        <f t="shared" si="79"/>
        <v>79.210000000000008</v>
      </c>
      <c r="I852" s="38">
        <f t="shared" si="82"/>
        <v>0</v>
      </c>
      <c r="J852" s="38">
        <f t="shared" si="83"/>
        <v>79.210000000000008</v>
      </c>
      <c r="K852" s="1">
        <f t="shared" si="80"/>
        <v>44075</v>
      </c>
      <c r="L852" s="51" t="b">
        <f t="shared" si="78"/>
        <v>1</v>
      </c>
    </row>
    <row r="853" spans="1:12" x14ac:dyDescent="0.25">
      <c r="A853">
        <f>[1]ONI!A851</f>
        <v>2020</v>
      </c>
      <c r="B853" s="11" t="str">
        <f>[1]ONI!B851</f>
        <v>Oct</v>
      </c>
      <c r="C853" s="1">
        <f>[1]ONI!C851</f>
        <v>44105</v>
      </c>
      <c r="D853" s="37">
        <f>[1]ONI!D851</f>
        <v>-1.25</v>
      </c>
      <c r="E853" s="2">
        <f t="shared" si="81"/>
        <v>-1.1666666666666667</v>
      </c>
      <c r="F853" s="11" t="str">
        <f>[1]ONI!F851</f>
        <v>SON</v>
      </c>
      <c r="G853" t="str">
        <f>[1]ONI!G851</f>
        <v>Cool Phase/La Nina</v>
      </c>
      <c r="H853" s="38">
        <f t="shared" si="79"/>
        <v>136.11111111111114</v>
      </c>
      <c r="I853" s="38">
        <f t="shared" si="82"/>
        <v>0</v>
      </c>
      <c r="J853" s="38">
        <f t="shared" si="83"/>
        <v>136.11111111111114</v>
      </c>
      <c r="K853" s="1">
        <f t="shared" si="80"/>
        <v>44105</v>
      </c>
      <c r="L853" s="51" t="b">
        <f t="shared" si="78"/>
        <v>1</v>
      </c>
    </row>
    <row r="854" spans="1:12" x14ac:dyDescent="0.25">
      <c r="A854">
        <f>[1]ONI!A852</f>
        <v>2020</v>
      </c>
      <c r="B854" s="11" t="str">
        <f>[1]ONI!B852</f>
        <v>Nov</v>
      </c>
      <c r="C854" s="1">
        <f>[1]ONI!C852</f>
        <v>44136</v>
      </c>
      <c r="D854" s="37">
        <f>[1]ONI!D852</f>
        <v>-1.42</v>
      </c>
      <c r="E854" s="2">
        <f t="shared" si="81"/>
        <v>-1.2733333333333332</v>
      </c>
      <c r="F854" s="11" t="str">
        <f>[1]ONI!F852</f>
        <v>OND</v>
      </c>
      <c r="G854" t="str">
        <f>[1]ONI!G852</f>
        <v>Cool Phase/La Nina</v>
      </c>
      <c r="H854" s="38">
        <f t="shared" si="79"/>
        <v>162.13777777777776</v>
      </c>
      <c r="I854" s="38">
        <f t="shared" si="82"/>
        <v>0</v>
      </c>
      <c r="J854" s="38">
        <f t="shared" si="83"/>
        <v>162.13777777777776</v>
      </c>
      <c r="K854" s="1">
        <f t="shared" si="80"/>
        <v>44136</v>
      </c>
      <c r="L854" s="51" t="b">
        <f t="shared" si="78"/>
        <v>1</v>
      </c>
    </row>
    <row r="855" spans="1:12" x14ac:dyDescent="0.25">
      <c r="A855">
        <f>[1]ONI!A853</f>
        <v>2020</v>
      </c>
      <c r="B855" s="11" t="str">
        <f>[1]ONI!B853</f>
        <v>Dec</v>
      </c>
      <c r="C855" s="1">
        <f>[1]ONI!C853</f>
        <v>44166</v>
      </c>
      <c r="D855" s="37">
        <f>[1]ONI!D853</f>
        <v>-1.1499999999999999</v>
      </c>
      <c r="E855" s="2">
        <f t="shared" si="81"/>
        <v>-1.1866666666666665</v>
      </c>
      <c r="F855" s="11" t="str">
        <f>[1]ONI!F853</f>
        <v>NDJ</v>
      </c>
      <c r="G855" t="str">
        <f>[1]ONI!G853</f>
        <v>Cool Phase/La Nina</v>
      </c>
      <c r="H855" s="38">
        <f t="shared" si="79"/>
        <v>140.81777777777774</v>
      </c>
      <c r="I855" s="38">
        <f t="shared" si="82"/>
        <v>0</v>
      </c>
      <c r="J855" s="38">
        <f t="shared" si="83"/>
        <v>140.81777777777774</v>
      </c>
      <c r="K855" s="1">
        <f t="shared" si="80"/>
        <v>44166</v>
      </c>
      <c r="L855" s="51" t="b">
        <f t="shared" si="78"/>
        <v>1</v>
      </c>
    </row>
    <row r="856" spans="1:12" x14ac:dyDescent="0.25">
      <c r="A856">
        <f>[1]ONI!A854</f>
        <v>2021</v>
      </c>
      <c r="B856" s="11" t="str">
        <f>[1]ONI!B854</f>
        <v>Jan</v>
      </c>
      <c r="C856" s="1">
        <f>[1]ONI!C854</f>
        <v>44197</v>
      </c>
      <c r="D856" s="37">
        <f>[1]ONI!D854</f>
        <v>-0.99</v>
      </c>
      <c r="E856" s="2">
        <f t="shared" si="81"/>
        <v>-1.0466666666666666</v>
      </c>
      <c r="F856" s="11" t="str">
        <f>[1]ONI!F854</f>
        <v>DJF</v>
      </c>
      <c r="G856" t="str">
        <f>[1]ONI!G854</f>
        <v>Cool Phase/La Nina</v>
      </c>
      <c r="H856" s="38">
        <f t="shared" si="79"/>
        <v>109.55111111111111</v>
      </c>
      <c r="I856" s="38">
        <f t="shared" si="82"/>
        <v>0</v>
      </c>
      <c r="J856" s="38">
        <f t="shared" si="83"/>
        <v>109.55111111111111</v>
      </c>
      <c r="K856" s="1">
        <f t="shared" ref="K856:K919" si="84">EDATE(K855,1)</f>
        <v>44197</v>
      </c>
      <c r="L856" s="51" t="b">
        <f t="shared" si="78"/>
        <v>1</v>
      </c>
    </row>
    <row r="857" spans="1:12" x14ac:dyDescent="0.25">
      <c r="A857">
        <f>[1]ONI!A855</f>
        <v>2021</v>
      </c>
      <c r="B857" s="11" t="str">
        <f>[1]ONI!B855</f>
        <v>Feb</v>
      </c>
      <c r="C857" s="1">
        <f>[1]ONI!C855</f>
        <v>44228</v>
      </c>
      <c r="D857" s="37">
        <f>[1]ONI!D855</f>
        <v>-1</v>
      </c>
      <c r="E857" s="2">
        <f t="shared" si="81"/>
        <v>-0.93</v>
      </c>
      <c r="F857" s="11" t="str">
        <f>[1]ONI!F855</f>
        <v>JFM</v>
      </c>
      <c r="G857" t="str">
        <f>[1]ONI!G855</f>
        <v>Cool Phase/La Nina</v>
      </c>
      <c r="H857" s="38">
        <f t="shared" si="79"/>
        <v>86.490000000000009</v>
      </c>
      <c r="I857" s="38">
        <f t="shared" si="82"/>
        <v>0</v>
      </c>
      <c r="J857" s="38">
        <f t="shared" si="83"/>
        <v>86.490000000000009</v>
      </c>
      <c r="K857" s="1">
        <f t="shared" si="84"/>
        <v>44228</v>
      </c>
      <c r="L857" s="51" t="b">
        <f t="shared" ref="L857:L920" si="85">K857=C857</f>
        <v>1</v>
      </c>
    </row>
    <row r="858" spans="1:12" x14ac:dyDescent="0.25">
      <c r="A858">
        <f>[1]ONI!A856</f>
        <v>2021</v>
      </c>
      <c r="B858" s="11" t="str">
        <f>[1]ONI!B856</f>
        <v>Mar</v>
      </c>
      <c r="C858" s="1">
        <f>[1]ONI!C856</f>
        <v>44256</v>
      </c>
      <c r="D858" s="37">
        <f>[1]ONI!D856</f>
        <v>-0.8</v>
      </c>
      <c r="E858" s="2">
        <f t="shared" si="81"/>
        <v>-0.84</v>
      </c>
      <c r="F858" s="11" t="str">
        <f>[1]ONI!F856</f>
        <v>FMA</v>
      </c>
      <c r="G858" t="str">
        <f>[1]ONI!G856</f>
        <v>Cool Phase/La Nina</v>
      </c>
      <c r="H858" s="38">
        <f t="shared" si="79"/>
        <v>70.56</v>
      </c>
      <c r="I858" s="38">
        <f t="shared" si="82"/>
        <v>0</v>
      </c>
      <c r="J858" s="38">
        <f t="shared" si="83"/>
        <v>70.56</v>
      </c>
      <c r="K858" s="1">
        <f t="shared" si="84"/>
        <v>44256</v>
      </c>
      <c r="L858" s="51" t="b">
        <f t="shared" si="85"/>
        <v>1</v>
      </c>
    </row>
    <row r="859" spans="1:12" x14ac:dyDescent="0.25">
      <c r="A859">
        <f>[1]ONI!A857</f>
        <v>2021</v>
      </c>
      <c r="B859" s="11" t="str">
        <f>[1]ONI!B857</f>
        <v>Apr</v>
      </c>
      <c r="C859" s="1">
        <f>[1]ONI!C857</f>
        <v>44287</v>
      </c>
      <c r="D859" s="37">
        <f>[1]ONI!D857</f>
        <v>-0.72</v>
      </c>
      <c r="E859" s="2">
        <f t="shared" si="81"/>
        <v>-0.66</v>
      </c>
      <c r="F859" s="11" t="str">
        <f>[1]ONI!F857</f>
        <v>MAM</v>
      </c>
      <c r="G859" t="str">
        <f>[1]ONI!G857</f>
        <v>Cool Phase/La Nina</v>
      </c>
      <c r="H859" s="38">
        <f t="shared" si="79"/>
        <v>43.560000000000009</v>
      </c>
      <c r="I859" s="38">
        <f t="shared" si="82"/>
        <v>0</v>
      </c>
      <c r="J859" s="38">
        <f t="shared" si="83"/>
        <v>43.560000000000009</v>
      </c>
      <c r="K859" s="1">
        <f t="shared" si="84"/>
        <v>44287</v>
      </c>
      <c r="L859" s="51" t="b">
        <f t="shared" si="85"/>
        <v>1</v>
      </c>
    </row>
    <row r="860" spans="1:12" x14ac:dyDescent="0.25">
      <c r="A860">
        <f>[1]ONI!A858</f>
        <v>2021</v>
      </c>
      <c r="B860" s="11" t="str">
        <f>[1]ONI!B858</f>
        <v>May</v>
      </c>
      <c r="C860" s="1">
        <f>[1]ONI!C858</f>
        <v>44317</v>
      </c>
      <c r="D860" s="37">
        <f>[1]ONI!D858</f>
        <v>-0.46</v>
      </c>
      <c r="E860" s="2">
        <f t="shared" si="81"/>
        <v>-0.48666666666666664</v>
      </c>
      <c r="F860" s="11" t="str">
        <f>[1]ONI!F858</f>
        <v>AMJ</v>
      </c>
      <c r="G860" t="str">
        <f>[1]ONI!G858</f>
        <v>Neutral Phase</v>
      </c>
      <c r="H860" s="38">
        <f t="shared" si="79"/>
        <v>23.684444444444441</v>
      </c>
      <c r="I860" s="38">
        <f t="shared" si="82"/>
        <v>0</v>
      </c>
      <c r="J860" s="38">
        <f t="shared" si="83"/>
        <v>23.684444444444441</v>
      </c>
      <c r="K860" s="1">
        <f t="shared" si="84"/>
        <v>44317</v>
      </c>
      <c r="L860" s="51" t="b">
        <f t="shared" si="85"/>
        <v>1</v>
      </c>
    </row>
    <row r="861" spans="1:12" x14ac:dyDescent="0.25">
      <c r="A861">
        <f>[1]ONI!A859</f>
        <v>2021</v>
      </c>
      <c r="B861" s="11" t="str">
        <f>[1]ONI!B859</f>
        <v>Jun</v>
      </c>
      <c r="C861" s="1">
        <f>[1]ONI!C859</f>
        <v>44348</v>
      </c>
      <c r="D861" s="37">
        <f>[1]ONI!D859</f>
        <v>-0.28000000000000003</v>
      </c>
      <c r="E861" s="2">
        <f t="shared" si="81"/>
        <v>-0.37666666666666665</v>
      </c>
      <c r="F861" s="11" t="str">
        <f>[1]ONI!F859</f>
        <v>MJJ</v>
      </c>
      <c r="G861" t="str">
        <f>[1]ONI!G859</f>
        <v>Neutral Phase</v>
      </c>
      <c r="H861" s="38">
        <f t="shared" si="79"/>
        <v>14.187777777777777</v>
      </c>
      <c r="I861" s="38">
        <f t="shared" si="82"/>
        <v>0</v>
      </c>
      <c r="J861" s="38">
        <f t="shared" si="83"/>
        <v>14.187777777777777</v>
      </c>
      <c r="K861" s="1">
        <f t="shared" si="84"/>
        <v>44348</v>
      </c>
      <c r="L861" s="51" t="b">
        <f t="shared" si="85"/>
        <v>1</v>
      </c>
    </row>
    <row r="862" spans="1:12" x14ac:dyDescent="0.25">
      <c r="A862">
        <f>[1]ONI!A860</f>
        <v>2021</v>
      </c>
      <c r="B862" s="11" t="str">
        <f>[1]ONI!B860</f>
        <v>Jul</v>
      </c>
      <c r="C862" s="1">
        <f>[1]ONI!C860</f>
        <v>44378</v>
      </c>
      <c r="D862" s="37">
        <f>[1]ONI!D860</f>
        <v>-0.39</v>
      </c>
      <c r="E862" s="2">
        <f t="shared" si="81"/>
        <v>-0.40000000000000008</v>
      </c>
      <c r="F862" s="11" t="str">
        <f>[1]ONI!F860</f>
        <v>JJA</v>
      </c>
      <c r="G862" t="str">
        <f>[1]ONI!G860</f>
        <v>Neutral Phase</v>
      </c>
      <c r="H862" s="38">
        <f t="shared" si="79"/>
        <v>16.000000000000007</v>
      </c>
      <c r="I862" s="38">
        <f t="shared" si="82"/>
        <v>0</v>
      </c>
      <c r="J862" s="38">
        <f t="shared" si="83"/>
        <v>16.000000000000007</v>
      </c>
      <c r="K862" s="1">
        <f t="shared" si="84"/>
        <v>44378</v>
      </c>
      <c r="L862" s="51" t="b">
        <f t="shared" si="85"/>
        <v>1</v>
      </c>
    </row>
    <row r="863" spans="1:12" x14ac:dyDescent="0.25">
      <c r="A863">
        <f>[1]ONI!A861</f>
        <v>2021</v>
      </c>
      <c r="B863" s="11" t="str">
        <f>[1]ONI!B861</f>
        <v>Aug</v>
      </c>
      <c r="C863" s="1">
        <f>[1]ONI!C861</f>
        <v>44409</v>
      </c>
      <c r="D863" s="37">
        <f>[1]ONI!D861</f>
        <v>-0.53</v>
      </c>
      <c r="E863" s="2">
        <f t="shared" si="81"/>
        <v>-0.49000000000000005</v>
      </c>
      <c r="F863" s="11" t="str">
        <f>[1]ONI!F861</f>
        <v>JAS</v>
      </c>
      <c r="G863" t="str">
        <f>[1]ONI!G861</f>
        <v>Neutral Phase</v>
      </c>
      <c r="H863" s="38">
        <f t="shared" si="79"/>
        <v>24.010000000000005</v>
      </c>
      <c r="I863" s="38">
        <f t="shared" si="82"/>
        <v>0</v>
      </c>
      <c r="J863" s="38">
        <f t="shared" si="83"/>
        <v>24.010000000000005</v>
      </c>
      <c r="K863" s="1">
        <f t="shared" si="84"/>
        <v>44409</v>
      </c>
      <c r="L863" s="51" t="b">
        <f t="shared" si="85"/>
        <v>1</v>
      </c>
    </row>
    <row r="864" spans="1:12" x14ac:dyDescent="0.25">
      <c r="A864">
        <f>[1]ONI!A862</f>
        <v>2021</v>
      </c>
      <c r="B864" s="11" t="str">
        <f>[1]ONI!B862</f>
        <v>Sep</v>
      </c>
      <c r="C864" s="1">
        <f>[1]ONI!C862</f>
        <v>44440</v>
      </c>
      <c r="D864" s="37">
        <f>[1]ONI!D862</f>
        <v>-0.55000000000000004</v>
      </c>
      <c r="E864" s="2">
        <f t="shared" si="81"/>
        <v>-0.67333333333333334</v>
      </c>
      <c r="F864" s="11" t="str">
        <f>[1]ONI!F862</f>
        <v>ASO</v>
      </c>
      <c r="G864" t="str">
        <f>[1]ONI!G862</f>
        <v>Cool Phase/La Nina</v>
      </c>
      <c r="H864" s="38">
        <f t="shared" si="79"/>
        <v>45.337777777777781</v>
      </c>
      <c r="I864" s="38">
        <f t="shared" si="82"/>
        <v>0</v>
      </c>
      <c r="J864" s="38">
        <f t="shared" si="83"/>
        <v>45.337777777777781</v>
      </c>
      <c r="K864" s="1">
        <f t="shared" si="84"/>
        <v>44440</v>
      </c>
      <c r="L864" s="51" t="b">
        <f t="shared" si="85"/>
        <v>1</v>
      </c>
    </row>
    <row r="865" spans="1:12" x14ac:dyDescent="0.25">
      <c r="A865">
        <f>[1]ONI!A863</f>
        <v>2021</v>
      </c>
      <c r="B865" s="11" t="str">
        <f>[1]ONI!B863</f>
        <v>Oct</v>
      </c>
      <c r="C865" s="1">
        <f>[1]ONI!C863</f>
        <v>44470</v>
      </c>
      <c r="D865" s="37">
        <f>[1]ONI!D863</f>
        <v>-0.94</v>
      </c>
      <c r="E865" s="2">
        <f t="shared" si="81"/>
        <v>-0.80999999999999994</v>
      </c>
      <c r="F865" s="11" t="str">
        <f>[1]ONI!F863</f>
        <v>SON</v>
      </c>
      <c r="G865" t="str">
        <f>[1]ONI!G863</f>
        <v>Cool Phase/La Nina</v>
      </c>
      <c r="H865" s="38">
        <f t="shared" si="79"/>
        <v>65.61</v>
      </c>
      <c r="I865" s="38">
        <f t="shared" si="82"/>
        <v>0</v>
      </c>
      <c r="J865" s="38">
        <f t="shared" si="83"/>
        <v>65.61</v>
      </c>
      <c r="K865" s="1">
        <f t="shared" si="84"/>
        <v>44470</v>
      </c>
      <c r="L865" s="51" t="b">
        <f t="shared" si="85"/>
        <v>1</v>
      </c>
    </row>
    <row r="866" spans="1:12" x14ac:dyDescent="0.25">
      <c r="A866">
        <f>[1]ONI!A864</f>
        <v>2021</v>
      </c>
      <c r="B866" s="11" t="str">
        <f>[1]ONI!B864</f>
        <v>Nov</v>
      </c>
      <c r="C866" s="1">
        <f>[1]ONI!C864</f>
        <v>44501</v>
      </c>
      <c r="D866" s="37">
        <f>[1]ONI!D864</f>
        <v>-0.94</v>
      </c>
      <c r="E866" s="2">
        <f t="shared" si="81"/>
        <v>-0.98</v>
      </c>
      <c r="F866" s="11" t="str">
        <f>[1]ONI!F864</f>
        <v>OND</v>
      </c>
      <c r="G866" t="str">
        <f>[1]ONI!G864</f>
        <v>Cool Phase/La Nina</v>
      </c>
      <c r="H866" s="38">
        <f t="shared" si="79"/>
        <v>96.04000000000002</v>
      </c>
      <c r="I866" s="38">
        <f t="shared" si="82"/>
        <v>0</v>
      </c>
      <c r="J866" s="38">
        <f t="shared" si="83"/>
        <v>96.04000000000002</v>
      </c>
      <c r="K866" s="1">
        <f t="shared" si="84"/>
        <v>44501</v>
      </c>
      <c r="L866" s="51" t="b">
        <f t="shared" si="85"/>
        <v>1</v>
      </c>
    </row>
    <row r="867" spans="1:12" x14ac:dyDescent="0.25">
      <c r="A867">
        <f>[1]ONI!A865</f>
        <v>2021</v>
      </c>
      <c r="B867" s="11" t="str">
        <f>[1]ONI!B865</f>
        <v>Dec</v>
      </c>
      <c r="C867" s="1">
        <f>[1]ONI!C865</f>
        <v>44531</v>
      </c>
      <c r="D867" s="37">
        <f>[1]ONI!D865</f>
        <v>-1.06</v>
      </c>
      <c r="E867" s="2">
        <f t="shared" si="81"/>
        <v>-0.98333333333333339</v>
      </c>
      <c r="F867" s="11" t="str">
        <f>[1]ONI!F865</f>
        <v>NDJ</v>
      </c>
      <c r="G867" t="str">
        <f>[1]ONI!G865</f>
        <v>Cool Phase/La Nina</v>
      </c>
      <c r="H867" s="38">
        <f t="shared" si="79"/>
        <v>96.694444444444457</v>
      </c>
      <c r="I867" s="38">
        <f t="shared" si="82"/>
        <v>0</v>
      </c>
      <c r="J867" s="38">
        <f t="shared" si="83"/>
        <v>96.694444444444457</v>
      </c>
      <c r="K867" s="1">
        <f t="shared" si="84"/>
        <v>44531</v>
      </c>
      <c r="L867" s="51" t="b">
        <f t="shared" si="85"/>
        <v>1</v>
      </c>
    </row>
    <row r="868" spans="1:12" x14ac:dyDescent="0.25">
      <c r="A868">
        <f>[1]ONI!A866</f>
        <v>2022</v>
      </c>
      <c r="B868" s="11" t="str">
        <f>[1]ONI!B866</f>
        <v>Jan</v>
      </c>
      <c r="C868" s="1">
        <f>[1]ONI!C866</f>
        <v>44562</v>
      </c>
      <c r="D868" s="37">
        <f>[1]ONI!D866</f>
        <v>-0.95</v>
      </c>
      <c r="E868" s="2">
        <f t="shared" si="81"/>
        <v>-0.96666666666666667</v>
      </c>
      <c r="F868" s="11" t="str">
        <f>[1]ONI!F866</f>
        <v>DJF</v>
      </c>
      <c r="G868" t="str">
        <f>[1]ONI!G866</f>
        <v>Cool Phase/La Nina</v>
      </c>
      <c r="H868" s="38">
        <f t="shared" si="79"/>
        <v>93.444444444444429</v>
      </c>
      <c r="I868" s="38">
        <f t="shared" si="82"/>
        <v>0</v>
      </c>
      <c r="J868" s="38">
        <f t="shared" si="83"/>
        <v>93.444444444444429</v>
      </c>
      <c r="K868" s="1">
        <f t="shared" si="84"/>
        <v>44562</v>
      </c>
      <c r="L868" s="51" t="b">
        <f t="shared" si="85"/>
        <v>1</v>
      </c>
    </row>
    <row r="869" spans="1:12" x14ac:dyDescent="0.25">
      <c r="A869">
        <f>[1]ONI!A867</f>
        <v>2022</v>
      </c>
      <c r="B869" s="11" t="str">
        <f>[1]ONI!B867</f>
        <v>Feb</v>
      </c>
      <c r="C869" s="1">
        <f>[1]ONI!C867</f>
        <v>44593</v>
      </c>
      <c r="D869" s="37">
        <f>[1]ONI!D867</f>
        <v>-0.89</v>
      </c>
      <c r="E869" s="2">
        <f t="shared" si="81"/>
        <v>-0.93666666666666654</v>
      </c>
      <c r="F869" s="11" t="str">
        <f>[1]ONI!F867</f>
        <v>JFM</v>
      </c>
      <c r="G869" t="str">
        <f>[1]ONI!G867</f>
        <v>Cool Phase/La Nina</v>
      </c>
      <c r="H869" s="38">
        <f t="shared" si="79"/>
        <v>87.734444444444421</v>
      </c>
      <c r="I869" s="38">
        <f t="shared" si="82"/>
        <v>0</v>
      </c>
      <c r="J869" s="38">
        <f t="shared" si="83"/>
        <v>87.734444444444421</v>
      </c>
      <c r="K869" s="1">
        <f t="shared" si="84"/>
        <v>44593</v>
      </c>
      <c r="L869" s="51" t="b">
        <f t="shared" si="85"/>
        <v>1</v>
      </c>
    </row>
    <row r="870" spans="1:12" x14ac:dyDescent="0.25">
      <c r="A870">
        <f>[1]ONI!A868</f>
        <v>2022</v>
      </c>
      <c r="B870" s="11" t="str">
        <f>[1]ONI!B868</f>
        <v>Mar</v>
      </c>
      <c r="C870" s="1">
        <f>[1]ONI!C868</f>
        <v>44621</v>
      </c>
      <c r="D870" s="37">
        <f>[1]ONI!D868</f>
        <v>-0.97</v>
      </c>
      <c r="E870" s="2">
        <f t="shared" si="81"/>
        <v>-0.98999999999999988</v>
      </c>
      <c r="F870" s="11" t="str">
        <f>[1]ONI!F868</f>
        <v>FMA</v>
      </c>
      <c r="G870" t="str">
        <f>[1]ONI!G868</f>
        <v>Cool Phase/La Nina</v>
      </c>
      <c r="H870" s="38">
        <f t="shared" si="79"/>
        <v>98.009999999999977</v>
      </c>
      <c r="I870" s="38">
        <f t="shared" si="82"/>
        <v>0</v>
      </c>
      <c r="J870" s="38">
        <f t="shared" si="83"/>
        <v>98.009999999999977</v>
      </c>
      <c r="K870" s="1">
        <f t="shared" si="84"/>
        <v>44621</v>
      </c>
      <c r="L870" s="51" t="b">
        <f t="shared" si="85"/>
        <v>1</v>
      </c>
    </row>
    <row r="871" spans="1:12" x14ac:dyDescent="0.25">
      <c r="A871">
        <f>[1]ONI!A869</f>
        <v>2022</v>
      </c>
      <c r="B871" s="11" t="str">
        <f>[1]ONI!B869</f>
        <v>Apr</v>
      </c>
      <c r="C871" s="1">
        <f>[1]ONI!C869</f>
        <v>44652</v>
      </c>
      <c r="D871" s="37">
        <f>[1]ONI!D869</f>
        <v>-1.1100000000000001</v>
      </c>
      <c r="E871" s="2">
        <f t="shared" si="81"/>
        <v>-1.0633333333333335</v>
      </c>
      <c r="F871" s="11" t="str">
        <f>[1]ONI!F869</f>
        <v>MAM</v>
      </c>
      <c r="G871" t="str">
        <f>[1]ONI!G869</f>
        <v>Cool Phase/La Nina</v>
      </c>
      <c r="H871" s="38">
        <f t="shared" si="79"/>
        <v>113.06777777777781</v>
      </c>
      <c r="I871" s="38">
        <f t="shared" si="82"/>
        <v>0</v>
      </c>
      <c r="J871" s="38">
        <f t="shared" si="83"/>
        <v>113.06777777777781</v>
      </c>
      <c r="K871" s="1">
        <f t="shared" si="84"/>
        <v>44652</v>
      </c>
      <c r="L871" s="51" t="b">
        <f t="shared" si="85"/>
        <v>1</v>
      </c>
    </row>
    <row r="872" spans="1:12" x14ac:dyDescent="0.25">
      <c r="A872">
        <f>[1]ONI!A870</f>
        <v>2022</v>
      </c>
      <c r="B872" s="11" t="str">
        <f>[1]ONI!B870</f>
        <v>May</v>
      </c>
      <c r="C872" s="1">
        <f>[1]ONI!C870</f>
        <v>44682</v>
      </c>
      <c r="D872" s="37">
        <f>[1]ONI!D870</f>
        <v>-1.1100000000000001</v>
      </c>
      <c r="E872" s="2">
        <f t="shared" si="81"/>
        <v>-0.9900000000000001</v>
      </c>
      <c r="F872" s="11" t="str">
        <f>[1]ONI!F870</f>
        <v>AMJ</v>
      </c>
      <c r="G872" t="str">
        <f>[1]ONI!G870</f>
        <v>Cool Phase/La Nina</v>
      </c>
      <c r="H872" s="38">
        <f t="shared" si="79"/>
        <v>98.01</v>
      </c>
      <c r="I872" s="38">
        <f t="shared" si="82"/>
        <v>0</v>
      </c>
      <c r="J872" s="38">
        <f t="shared" si="83"/>
        <v>98.01</v>
      </c>
      <c r="K872" s="1">
        <f t="shared" si="84"/>
        <v>44682</v>
      </c>
      <c r="L872" s="51" t="b">
        <f t="shared" si="85"/>
        <v>1</v>
      </c>
    </row>
    <row r="873" spans="1:12" x14ac:dyDescent="0.25">
      <c r="A873">
        <f>[1]ONI!A871</f>
        <v>2022</v>
      </c>
      <c r="B873" s="11" t="str">
        <f>[1]ONI!B871</f>
        <v>Jun</v>
      </c>
      <c r="C873" s="1">
        <f>[1]ONI!C871</f>
        <v>44713</v>
      </c>
      <c r="D873" s="37">
        <f>[1]ONI!D871</f>
        <v>-0.75</v>
      </c>
      <c r="E873" s="2">
        <f t="shared" si="81"/>
        <v>-0.85333333333333339</v>
      </c>
      <c r="F873" s="11" t="str">
        <f>[1]ONI!F871</f>
        <v>MJJ</v>
      </c>
      <c r="G873" t="str">
        <f>[1]ONI!G871</f>
        <v>Cool Phase/La Nina</v>
      </c>
      <c r="H873" s="38">
        <f t="shared" si="79"/>
        <v>72.817777777777778</v>
      </c>
      <c r="I873" s="38">
        <f t="shared" si="82"/>
        <v>0</v>
      </c>
      <c r="J873" s="38">
        <f t="shared" si="83"/>
        <v>72.817777777777778</v>
      </c>
      <c r="K873" s="1">
        <f t="shared" si="84"/>
        <v>44713</v>
      </c>
      <c r="L873" s="51" t="b">
        <f t="shared" si="85"/>
        <v>1</v>
      </c>
    </row>
    <row r="874" spans="1:12" x14ac:dyDescent="0.25">
      <c r="A874">
        <f>[1]ONI!A872</f>
        <v>2022</v>
      </c>
      <c r="B874" s="11" t="str">
        <f>[1]ONI!B872</f>
        <v>Jul</v>
      </c>
      <c r="C874" s="1">
        <f>[1]ONI!C872</f>
        <v>44743</v>
      </c>
      <c r="D874" s="37">
        <f>[1]ONI!D872</f>
        <v>-0.7</v>
      </c>
      <c r="E874" s="2">
        <f t="shared" si="81"/>
        <v>-0.80666666666666664</v>
      </c>
      <c r="F874" s="11" t="str">
        <f>[1]ONI!F872</f>
        <v>JJA</v>
      </c>
      <c r="G874" t="str">
        <f>[1]ONI!G872</f>
        <v>Cool Phase/La Nina</v>
      </c>
      <c r="H874" s="38">
        <f t="shared" si="79"/>
        <v>65.071111111111108</v>
      </c>
      <c r="I874" s="38">
        <f t="shared" si="82"/>
        <v>0</v>
      </c>
      <c r="J874" s="38">
        <f t="shared" si="83"/>
        <v>65.071111111111108</v>
      </c>
      <c r="K874" s="1">
        <f t="shared" si="84"/>
        <v>44743</v>
      </c>
      <c r="L874" s="51" t="b">
        <f t="shared" si="85"/>
        <v>1</v>
      </c>
    </row>
    <row r="875" spans="1:12" x14ac:dyDescent="0.25">
      <c r="A875">
        <f>[1]ONI!A873</f>
        <v>2022</v>
      </c>
      <c r="B875" s="11" t="str">
        <f>[1]ONI!B873</f>
        <v>Aug</v>
      </c>
      <c r="C875" s="1">
        <f>[1]ONI!C873</f>
        <v>44774</v>
      </c>
      <c r="D875" s="37">
        <f>[1]ONI!D873</f>
        <v>-0.97</v>
      </c>
      <c r="E875" s="2">
        <f t="shared" si="81"/>
        <v>-0.91333333333333344</v>
      </c>
      <c r="F875" s="11" t="str">
        <f>[1]ONI!F873</f>
        <v>JAS</v>
      </c>
      <c r="G875" t="str">
        <f>[1]ONI!G873</f>
        <v>Cool Phase/La Nina</v>
      </c>
      <c r="H875" s="38">
        <f t="shared" si="79"/>
        <v>83.4177777777778</v>
      </c>
      <c r="I875" s="38">
        <f t="shared" si="82"/>
        <v>0</v>
      </c>
      <c r="J875" s="38">
        <f t="shared" si="83"/>
        <v>83.4177777777778</v>
      </c>
      <c r="K875" s="1">
        <f t="shared" si="84"/>
        <v>44774</v>
      </c>
      <c r="L875" s="51" t="b">
        <f t="shared" si="85"/>
        <v>1</v>
      </c>
    </row>
    <row r="876" spans="1:12" x14ac:dyDescent="0.25">
      <c r="A876">
        <f>[1]ONI!A874</f>
        <v>2022</v>
      </c>
      <c r="B876" s="11" t="str">
        <f>[1]ONI!B874</f>
        <v>Sep</v>
      </c>
      <c r="C876" s="1">
        <f>[1]ONI!C874</f>
        <v>44805</v>
      </c>
      <c r="D876" s="37">
        <f>[1]ONI!D874</f>
        <v>-1.07</v>
      </c>
      <c r="E876" s="2">
        <f t="shared" si="81"/>
        <v>-1.01</v>
      </c>
      <c r="F876" s="11" t="str">
        <f>[1]ONI!F874</f>
        <v>ASO</v>
      </c>
      <c r="G876" t="str">
        <f>[1]ONI!G874</f>
        <v>Cool Phase/La Nina</v>
      </c>
      <c r="H876" s="38">
        <f t="shared" si="79"/>
        <v>102.00999999999999</v>
      </c>
      <c r="I876" s="38">
        <f t="shared" si="82"/>
        <v>0</v>
      </c>
      <c r="J876" s="38">
        <f t="shared" si="83"/>
        <v>102.00999999999999</v>
      </c>
      <c r="K876" s="1">
        <f t="shared" si="84"/>
        <v>44805</v>
      </c>
      <c r="L876" s="51" t="b">
        <f t="shared" si="85"/>
        <v>1</v>
      </c>
    </row>
    <row r="877" spans="1:12" x14ac:dyDescent="0.25">
      <c r="A877">
        <f>[1]ONI!A875</f>
        <v>2022</v>
      </c>
      <c r="B877" s="11" t="str">
        <f>[1]ONI!B875</f>
        <v>Oct</v>
      </c>
      <c r="C877" s="1">
        <f>[1]ONI!C875</f>
        <v>44835</v>
      </c>
      <c r="D877" s="37">
        <f>[1]ONI!D875</f>
        <v>-0.99</v>
      </c>
      <c r="E877" s="2">
        <f t="shared" si="81"/>
        <v>-0.98666666666666669</v>
      </c>
      <c r="F877" s="11" t="str">
        <f>[1]ONI!F875</f>
        <v>SON</v>
      </c>
      <c r="G877" t="str">
        <f>[1]ONI!G875</f>
        <v>Cool Phase/La Nina</v>
      </c>
      <c r="H877" s="38">
        <f t="shared" si="79"/>
        <v>97.351111111111123</v>
      </c>
      <c r="I877" s="38">
        <f t="shared" si="82"/>
        <v>0</v>
      </c>
      <c r="J877" s="38">
        <f t="shared" si="83"/>
        <v>97.351111111111123</v>
      </c>
      <c r="K877" s="1">
        <f t="shared" si="84"/>
        <v>44835</v>
      </c>
      <c r="L877" s="51" t="b">
        <f t="shared" si="85"/>
        <v>1</v>
      </c>
    </row>
    <row r="878" spans="1:12" x14ac:dyDescent="0.25">
      <c r="A878">
        <f>[1]ONI!A876</f>
        <v>2022</v>
      </c>
      <c r="B878" s="11" t="str">
        <f>[1]ONI!B876</f>
        <v>Nov</v>
      </c>
      <c r="C878" s="1">
        <f>[1]ONI!C876</f>
        <v>44866</v>
      </c>
      <c r="D878" s="37">
        <f>[1]ONI!D876</f>
        <v>-0.9</v>
      </c>
      <c r="E878" s="2">
        <f t="shared" si="81"/>
        <v>-0.91333333333333344</v>
      </c>
      <c r="F878" s="11" t="str">
        <f>[1]ONI!F876</f>
        <v>OND</v>
      </c>
      <c r="G878" t="str">
        <f>[1]ONI!G876</f>
        <v>Cool Phase/La Nina</v>
      </c>
      <c r="H878" s="38">
        <f t="shared" si="79"/>
        <v>83.4177777777778</v>
      </c>
      <c r="I878" s="38">
        <f t="shared" si="82"/>
        <v>0</v>
      </c>
      <c r="J878" s="38">
        <f t="shared" si="83"/>
        <v>83.4177777777778</v>
      </c>
      <c r="K878" s="1">
        <f t="shared" si="84"/>
        <v>44866</v>
      </c>
      <c r="L878" s="51" t="b">
        <f t="shared" si="85"/>
        <v>1</v>
      </c>
    </row>
    <row r="879" spans="1:12" x14ac:dyDescent="0.25">
      <c r="A879">
        <f>[1]ONI!A877</f>
        <v>2022</v>
      </c>
      <c r="B879" s="11" t="str">
        <f>[1]ONI!B877</f>
        <v>Dec</v>
      </c>
      <c r="C879" s="1">
        <f>[1]ONI!C877</f>
        <v>44896</v>
      </c>
      <c r="D879" s="37">
        <f>[1]ONI!D877</f>
        <v>-0.85</v>
      </c>
      <c r="E879" s="2">
        <f t="shared" si="81"/>
        <v>-0.83000000000000007</v>
      </c>
      <c r="F879" s="11" t="str">
        <f>[1]ONI!F877</f>
        <v>NDJ</v>
      </c>
      <c r="G879" t="str">
        <f>[1]ONI!G877</f>
        <v>Cool Phase/La Nina</v>
      </c>
      <c r="H879" s="38">
        <f t="shared" si="79"/>
        <v>68.890000000000015</v>
      </c>
      <c r="I879" s="38">
        <f t="shared" si="82"/>
        <v>0</v>
      </c>
      <c r="J879" s="38">
        <f t="shared" si="83"/>
        <v>68.890000000000015</v>
      </c>
      <c r="K879" s="1">
        <f t="shared" si="84"/>
        <v>44896</v>
      </c>
      <c r="L879" s="51" t="b">
        <f t="shared" si="85"/>
        <v>1</v>
      </c>
    </row>
    <row r="880" spans="1:12" x14ac:dyDescent="0.25">
      <c r="A880">
        <f>[1]ONI!A878</f>
        <v>2023</v>
      </c>
      <c r="B880" s="11" t="str">
        <f>[1]ONI!B878</f>
        <v>Jan</v>
      </c>
      <c r="C880" s="1">
        <f>[1]ONI!C878</f>
        <v>44927</v>
      </c>
      <c r="D880" s="37">
        <f>[1]ONI!D878</f>
        <v>-0.74</v>
      </c>
      <c r="E880" s="2">
        <f t="shared" si="81"/>
        <v>-0.52999999999999992</v>
      </c>
      <c r="F880" s="11">
        <f>[1]ONI!F878</f>
        <v>0</v>
      </c>
      <c r="G880">
        <f>[1]ONI!G878</f>
        <v>0</v>
      </c>
      <c r="H880" s="38">
        <f t="shared" si="79"/>
        <v>28.089999999999989</v>
      </c>
      <c r="I880" s="38">
        <f t="shared" si="82"/>
        <v>0</v>
      </c>
      <c r="J880" s="38">
        <f t="shared" si="83"/>
        <v>28.089999999999989</v>
      </c>
      <c r="K880" s="1">
        <f t="shared" si="84"/>
        <v>44927</v>
      </c>
      <c r="L880" s="51" t="b">
        <f t="shared" si="85"/>
        <v>1</v>
      </c>
    </row>
    <row r="881" spans="1:12" x14ac:dyDescent="0.25">
      <c r="A881">
        <f>[1]ONI!A879</f>
        <v>0</v>
      </c>
      <c r="B881" s="11">
        <f>[1]ONI!B879</f>
        <v>0</v>
      </c>
      <c r="C881" s="1">
        <f>[1]ONI!C879</f>
        <v>0</v>
      </c>
      <c r="D881" s="37">
        <f>[1]ONI!D879</f>
        <v>0</v>
      </c>
      <c r="E881" s="2">
        <f t="shared" si="81"/>
        <v>-0.24666666666666667</v>
      </c>
      <c r="F881" s="11">
        <f>[1]ONI!F879</f>
        <v>0</v>
      </c>
      <c r="G881">
        <f>[1]ONI!G879</f>
        <v>0</v>
      </c>
      <c r="H881" s="38">
        <f t="shared" si="79"/>
        <v>6.0844444444444452</v>
      </c>
      <c r="I881" s="38">
        <f t="shared" si="82"/>
        <v>0</v>
      </c>
      <c r="J881" s="38">
        <f t="shared" si="83"/>
        <v>6.0844444444444452</v>
      </c>
      <c r="K881" s="1">
        <f t="shared" si="84"/>
        <v>44958</v>
      </c>
      <c r="L881" s="51" t="b">
        <f t="shared" si="85"/>
        <v>0</v>
      </c>
    </row>
    <row r="882" spans="1:12" x14ac:dyDescent="0.25">
      <c r="A882">
        <f>[1]ONI!A880</f>
        <v>0</v>
      </c>
      <c r="B882" s="11">
        <f>[1]ONI!B880</f>
        <v>0</v>
      </c>
      <c r="C882" s="1">
        <f>[1]ONI!C880</f>
        <v>0</v>
      </c>
      <c r="D882" s="37">
        <f>[1]ONI!D880</f>
        <v>0</v>
      </c>
      <c r="E882" s="2">
        <f t="shared" si="81"/>
        <v>0</v>
      </c>
      <c r="F882" s="11">
        <f>[1]ONI!F880</f>
        <v>0</v>
      </c>
      <c r="G882">
        <f>[1]ONI!G880</f>
        <v>0</v>
      </c>
      <c r="H882" s="38">
        <f t="shared" si="79"/>
        <v>0</v>
      </c>
      <c r="I882" s="38">
        <f t="shared" si="82"/>
        <v>0</v>
      </c>
      <c r="J882" s="38">
        <f t="shared" si="83"/>
        <v>0</v>
      </c>
      <c r="K882" s="1">
        <f t="shared" si="84"/>
        <v>44986</v>
      </c>
      <c r="L882" s="51" t="b">
        <f t="shared" si="85"/>
        <v>0</v>
      </c>
    </row>
    <row r="883" spans="1:12" x14ac:dyDescent="0.25">
      <c r="A883">
        <f>[1]ONI!A881</f>
        <v>0</v>
      </c>
      <c r="B883" s="11">
        <f>[1]ONI!B881</f>
        <v>0</v>
      </c>
      <c r="C883" s="1">
        <f>[1]ONI!C881</f>
        <v>0</v>
      </c>
      <c r="D883" s="37">
        <f>[1]ONI!D881</f>
        <v>0</v>
      </c>
      <c r="E883" s="2">
        <f t="shared" si="81"/>
        <v>0</v>
      </c>
      <c r="F883" s="11">
        <f>[1]ONI!F881</f>
        <v>0</v>
      </c>
      <c r="G883">
        <f>[1]ONI!G881</f>
        <v>0</v>
      </c>
      <c r="H883" s="38">
        <f t="shared" si="79"/>
        <v>0</v>
      </c>
      <c r="I883" s="38">
        <f t="shared" si="82"/>
        <v>0</v>
      </c>
      <c r="J883" s="38">
        <f t="shared" si="83"/>
        <v>0</v>
      </c>
      <c r="K883" s="1">
        <f t="shared" si="84"/>
        <v>45017</v>
      </c>
      <c r="L883" s="51" t="b">
        <f t="shared" si="85"/>
        <v>0</v>
      </c>
    </row>
    <row r="884" spans="1:12" x14ac:dyDescent="0.25">
      <c r="A884">
        <f>[1]ONI!A882</f>
        <v>0</v>
      </c>
      <c r="B884" s="11">
        <f>[1]ONI!B882</f>
        <v>0</v>
      </c>
      <c r="C884" s="1">
        <f>[1]ONI!C882</f>
        <v>0</v>
      </c>
      <c r="D884" s="37">
        <f>[1]ONI!D882</f>
        <v>0</v>
      </c>
      <c r="E884" s="2">
        <f t="shared" si="81"/>
        <v>0</v>
      </c>
      <c r="F884" s="11">
        <f>[1]ONI!F882</f>
        <v>0</v>
      </c>
      <c r="G884">
        <f>[1]ONI!G882</f>
        <v>0</v>
      </c>
      <c r="H884" s="38">
        <f t="shared" si="79"/>
        <v>0</v>
      </c>
      <c r="I884" s="38">
        <f t="shared" si="82"/>
        <v>0</v>
      </c>
      <c r="J884" s="38">
        <f t="shared" si="83"/>
        <v>0</v>
      </c>
      <c r="K884" s="1">
        <f t="shared" si="84"/>
        <v>45047</v>
      </c>
      <c r="L884" s="51" t="b">
        <f t="shared" si="85"/>
        <v>0</v>
      </c>
    </row>
    <row r="885" spans="1:12" x14ac:dyDescent="0.25">
      <c r="A885">
        <f>[1]ONI!A883</f>
        <v>0</v>
      </c>
      <c r="B885" s="11">
        <f>[1]ONI!B883</f>
        <v>0</v>
      </c>
      <c r="C885" s="1">
        <f>[1]ONI!C883</f>
        <v>0</v>
      </c>
      <c r="D885" s="37">
        <f>[1]ONI!D883</f>
        <v>0</v>
      </c>
      <c r="E885" s="2">
        <f t="shared" si="81"/>
        <v>0</v>
      </c>
      <c r="F885" s="11">
        <f>[1]ONI!F883</f>
        <v>0</v>
      </c>
      <c r="G885">
        <f>[1]ONI!G883</f>
        <v>0</v>
      </c>
      <c r="H885" s="38">
        <f t="shared" si="79"/>
        <v>0</v>
      </c>
      <c r="I885" s="38">
        <f t="shared" si="82"/>
        <v>0</v>
      </c>
      <c r="J885" s="38">
        <f t="shared" si="83"/>
        <v>0</v>
      </c>
      <c r="K885" s="1">
        <f t="shared" si="84"/>
        <v>45078</v>
      </c>
      <c r="L885" s="51" t="b">
        <f t="shared" si="85"/>
        <v>0</v>
      </c>
    </row>
    <row r="886" spans="1:12" x14ac:dyDescent="0.25">
      <c r="A886">
        <f>[1]ONI!A884</f>
        <v>0</v>
      </c>
      <c r="B886" s="11">
        <f>[1]ONI!B884</f>
        <v>0</v>
      </c>
      <c r="C886" s="1">
        <f>[1]ONI!C884</f>
        <v>0</v>
      </c>
      <c r="D886" s="37">
        <f>[1]ONI!D884</f>
        <v>0</v>
      </c>
      <c r="E886" s="2">
        <f t="shared" si="81"/>
        <v>0</v>
      </c>
      <c r="F886" s="11">
        <f>[1]ONI!F884</f>
        <v>0</v>
      </c>
      <c r="G886">
        <f>[1]ONI!G884</f>
        <v>0</v>
      </c>
      <c r="H886" s="38">
        <f t="shared" si="79"/>
        <v>0</v>
      </c>
      <c r="I886" s="38">
        <f t="shared" si="82"/>
        <v>0</v>
      </c>
      <c r="J886" s="38">
        <f t="shared" si="83"/>
        <v>0</v>
      </c>
      <c r="K886" s="1">
        <f t="shared" si="84"/>
        <v>45108</v>
      </c>
      <c r="L886" s="51" t="b">
        <f t="shared" si="85"/>
        <v>0</v>
      </c>
    </row>
    <row r="887" spans="1:12" x14ac:dyDescent="0.25">
      <c r="A887">
        <f>[1]ONI!A885</f>
        <v>0</v>
      </c>
      <c r="B887" s="11">
        <f>[1]ONI!B885</f>
        <v>0</v>
      </c>
      <c r="C887" s="1">
        <f>[1]ONI!C885</f>
        <v>0</v>
      </c>
      <c r="D887" s="37">
        <f>[1]ONI!D885</f>
        <v>0</v>
      </c>
      <c r="E887" s="2">
        <f t="shared" si="81"/>
        <v>0</v>
      </c>
      <c r="F887" s="11">
        <f>[1]ONI!F885</f>
        <v>0</v>
      </c>
      <c r="G887">
        <f>[1]ONI!G885</f>
        <v>0</v>
      </c>
      <c r="H887" s="38">
        <f t="shared" si="79"/>
        <v>0</v>
      </c>
      <c r="I887" s="38">
        <f t="shared" si="82"/>
        <v>0</v>
      </c>
      <c r="J887" s="38">
        <f t="shared" si="83"/>
        <v>0</v>
      </c>
      <c r="K887" s="1">
        <f t="shared" si="84"/>
        <v>45139</v>
      </c>
      <c r="L887" s="51" t="b">
        <f t="shared" si="85"/>
        <v>0</v>
      </c>
    </row>
    <row r="888" spans="1:12" x14ac:dyDescent="0.25">
      <c r="A888">
        <f>[1]ONI!A886</f>
        <v>0</v>
      </c>
      <c r="B888" s="11">
        <f>[1]ONI!B886</f>
        <v>0</v>
      </c>
      <c r="C888" s="1">
        <f>[1]ONI!C886</f>
        <v>0</v>
      </c>
      <c r="D888" s="37">
        <f>[1]ONI!D886</f>
        <v>0</v>
      </c>
      <c r="E888" s="2">
        <f t="shared" si="81"/>
        <v>0</v>
      </c>
      <c r="F888" s="11">
        <f>[1]ONI!F886</f>
        <v>0</v>
      </c>
      <c r="G888">
        <f>[1]ONI!G886</f>
        <v>0</v>
      </c>
      <c r="H888" s="38">
        <f t="shared" si="79"/>
        <v>0</v>
      </c>
      <c r="I888" s="38">
        <f t="shared" si="82"/>
        <v>0</v>
      </c>
      <c r="J888" s="38">
        <f t="shared" si="83"/>
        <v>0</v>
      </c>
      <c r="K888" s="1">
        <f t="shared" si="84"/>
        <v>45170</v>
      </c>
      <c r="L888" s="51" t="b">
        <f t="shared" si="85"/>
        <v>0</v>
      </c>
    </row>
    <row r="889" spans="1:12" x14ac:dyDescent="0.25">
      <c r="A889">
        <f>[1]ONI!A887</f>
        <v>0</v>
      </c>
      <c r="B889" s="11">
        <f>[1]ONI!B887</f>
        <v>0</v>
      </c>
      <c r="C889" s="1">
        <f>[1]ONI!C887</f>
        <v>0</v>
      </c>
      <c r="D889" s="37">
        <f>[1]ONI!D887</f>
        <v>0</v>
      </c>
      <c r="E889" s="2">
        <f t="shared" si="81"/>
        <v>0</v>
      </c>
      <c r="F889" s="11">
        <f>[1]ONI!F887</f>
        <v>0</v>
      </c>
      <c r="G889">
        <f>[1]ONI!G887</f>
        <v>0</v>
      </c>
      <c r="H889" s="38">
        <f t="shared" si="79"/>
        <v>0</v>
      </c>
      <c r="I889" s="38">
        <f t="shared" si="82"/>
        <v>0</v>
      </c>
      <c r="J889" s="38">
        <f t="shared" si="83"/>
        <v>0</v>
      </c>
      <c r="K889" s="1">
        <f t="shared" si="84"/>
        <v>45200</v>
      </c>
      <c r="L889" s="51" t="b">
        <f t="shared" si="85"/>
        <v>0</v>
      </c>
    </row>
    <row r="890" spans="1:12" x14ac:dyDescent="0.25">
      <c r="A890">
        <f>[1]ONI!A888</f>
        <v>0</v>
      </c>
      <c r="B890" s="11">
        <f>[1]ONI!B888</f>
        <v>0</v>
      </c>
      <c r="C890" s="1">
        <f>[1]ONI!C888</f>
        <v>0</v>
      </c>
      <c r="D890" s="37">
        <f>[1]ONI!D888</f>
        <v>0</v>
      </c>
      <c r="E890" s="2">
        <f t="shared" si="81"/>
        <v>0</v>
      </c>
      <c r="F890" s="11">
        <f>[1]ONI!F888</f>
        <v>0</v>
      </c>
      <c r="G890">
        <f>[1]ONI!G888</f>
        <v>0</v>
      </c>
      <c r="H890" s="38">
        <f t="shared" si="79"/>
        <v>0</v>
      </c>
      <c r="I890" s="38">
        <f t="shared" si="82"/>
        <v>0</v>
      </c>
      <c r="J890" s="38">
        <f t="shared" si="83"/>
        <v>0</v>
      </c>
      <c r="K890" s="1">
        <f t="shared" si="84"/>
        <v>45231</v>
      </c>
      <c r="L890" s="51" t="b">
        <f t="shared" si="85"/>
        <v>0</v>
      </c>
    </row>
    <row r="891" spans="1:12" x14ac:dyDescent="0.25">
      <c r="A891">
        <f>[1]ONI!A889</f>
        <v>0</v>
      </c>
      <c r="B891" s="11">
        <f>[1]ONI!B889</f>
        <v>0</v>
      </c>
      <c r="C891" s="1">
        <f>[1]ONI!C889</f>
        <v>0</v>
      </c>
      <c r="D891" s="37">
        <f>[1]ONI!D889</f>
        <v>0</v>
      </c>
      <c r="E891" s="2">
        <f t="shared" si="81"/>
        <v>0</v>
      </c>
      <c r="F891" s="11">
        <f>[1]ONI!F889</f>
        <v>0</v>
      </c>
      <c r="G891">
        <f>[1]ONI!G889</f>
        <v>0</v>
      </c>
      <c r="H891" s="38">
        <f t="shared" si="79"/>
        <v>0</v>
      </c>
      <c r="I891" s="38">
        <f t="shared" si="82"/>
        <v>0</v>
      </c>
      <c r="J891" s="38">
        <f t="shared" si="83"/>
        <v>0</v>
      </c>
      <c r="K891" s="1">
        <f t="shared" si="84"/>
        <v>45261</v>
      </c>
      <c r="L891" s="51" t="b">
        <f t="shared" si="85"/>
        <v>0</v>
      </c>
    </row>
    <row r="892" spans="1:12" x14ac:dyDescent="0.25">
      <c r="A892">
        <f>[1]ONI!A890</f>
        <v>0</v>
      </c>
      <c r="B892" s="11">
        <f>[1]ONI!B890</f>
        <v>0</v>
      </c>
      <c r="C892" s="1">
        <f>[1]ONI!C890</f>
        <v>0</v>
      </c>
      <c r="D892" s="37">
        <f>[1]ONI!D890</f>
        <v>0</v>
      </c>
      <c r="E892" s="2">
        <f t="shared" si="81"/>
        <v>0</v>
      </c>
      <c r="F892" s="11">
        <f>[1]ONI!F890</f>
        <v>0</v>
      </c>
      <c r="G892">
        <f>[1]ONI!G890</f>
        <v>0</v>
      </c>
      <c r="H892" s="38">
        <f t="shared" si="79"/>
        <v>0</v>
      </c>
      <c r="I892" s="38">
        <f t="shared" si="82"/>
        <v>0</v>
      </c>
      <c r="J892" s="38">
        <f t="shared" si="83"/>
        <v>0</v>
      </c>
      <c r="K892" s="1">
        <f t="shared" si="84"/>
        <v>45292</v>
      </c>
      <c r="L892" s="51" t="b">
        <f t="shared" si="85"/>
        <v>0</v>
      </c>
    </row>
    <row r="893" spans="1:12" x14ac:dyDescent="0.25">
      <c r="A893">
        <f>[1]ONI!A891</f>
        <v>0</v>
      </c>
      <c r="B893" s="11">
        <f>[1]ONI!B891</f>
        <v>0</v>
      </c>
      <c r="C893" s="1">
        <f>[1]ONI!C891</f>
        <v>0</v>
      </c>
      <c r="D893" s="37">
        <f>[1]ONI!D891</f>
        <v>0</v>
      </c>
      <c r="E893" s="2">
        <f t="shared" si="81"/>
        <v>0</v>
      </c>
      <c r="F893" s="11">
        <f>[1]ONI!F891</f>
        <v>0</v>
      </c>
      <c r="G893">
        <f>[1]ONI!G891</f>
        <v>0</v>
      </c>
      <c r="H893" s="38">
        <f t="shared" si="79"/>
        <v>0</v>
      </c>
      <c r="I893" s="38">
        <f t="shared" si="82"/>
        <v>0</v>
      </c>
      <c r="J893" s="38">
        <f t="shared" si="83"/>
        <v>0</v>
      </c>
      <c r="K893" s="1">
        <f t="shared" si="84"/>
        <v>45323</v>
      </c>
      <c r="L893" s="51" t="b">
        <f t="shared" si="85"/>
        <v>0</v>
      </c>
    </row>
    <row r="894" spans="1:12" x14ac:dyDescent="0.25">
      <c r="A894">
        <f>[1]ONI!A892</f>
        <v>0</v>
      </c>
      <c r="B894" s="11">
        <f>[1]ONI!B892</f>
        <v>0</v>
      </c>
      <c r="C894" s="1">
        <f>[1]ONI!C892</f>
        <v>0</v>
      </c>
      <c r="D894" s="37">
        <f>[1]ONI!D892</f>
        <v>0</v>
      </c>
      <c r="E894" s="2">
        <f t="shared" si="81"/>
        <v>0</v>
      </c>
      <c r="F894" s="11">
        <f>[1]ONI!F892</f>
        <v>0</v>
      </c>
      <c r="G894">
        <f>[1]ONI!G892</f>
        <v>0</v>
      </c>
      <c r="H894" s="38">
        <f t="shared" si="79"/>
        <v>0</v>
      </c>
      <c r="I894" s="38">
        <f t="shared" si="82"/>
        <v>0</v>
      </c>
      <c r="J894" s="38">
        <f t="shared" si="83"/>
        <v>0</v>
      </c>
      <c r="K894" s="1">
        <f t="shared" si="84"/>
        <v>45352</v>
      </c>
      <c r="L894" s="51" t="b">
        <f t="shared" si="85"/>
        <v>0</v>
      </c>
    </row>
    <row r="895" spans="1:12" x14ac:dyDescent="0.25">
      <c r="A895">
        <f>[1]ONI!A893</f>
        <v>0</v>
      </c>
      <c r="B895" s="11">
        <f>[1]ONI!B893</f>
        <v>0</v>
      </c>
      <c r="C895" s="1">
        <f>[1]ONI!C893</f>
        <v>0</v>
      </c>
      <c r="D895" s="37">
        <f>[1]ONI!D893</f>
        <v>0</v>
      </c>
      <c r="E895" s="2">
        <f t="shared" si="81"/>
        <v>0</v>
      </c>
      <c r="F895" s="11">
        <f>[1]ONI!F893</f>
        <v>0</v>
      </c>
      <c r="G895">
        <f>[1]ONI!G893</f>
        <v>0</v>
      </c>
      <c r="H895" s="38">
        <f t="shared" si="79"/>
        <v>0</v>
      </c>
      <c r="I895" s="38">
        <f t="shared" si="82"/>
        <v>0</v>
      </c>
      <c r="J895" s="38">
        <f t="shared" si="83"/>
        <v>0</v>
      </c>
      <c r="K895" s="1">
        <f t="shared" si="84"/>
        <v>45383</v>
      </c>
      <c r="L895" s="51" t="b">
        <f t="shared" si="85"/>
        <v>0</v>
      </c>
    </row>
    <row r="896" spans="1:12" x14ac:dyDescent="0.25">
      <c r="A896">
        <f>[1]ONI!A894</f>
        <v>0</v>
      </c>
      <c r="B896" s="11">
        <f>[1]ONI!B894</f>
        <v>0</v>
      </c>
      <c r="C896" s="1">
        <f>[1]ONI!C894</f>
        <v>0</v>
      </c>
      <c r="D896" s="37">
        <f>[1]ONI!D894</f>
        <v>0</v>
      </c>
      <c r="E896" s="2">
        <f t="shared" si="81"/>
        <v>0</v>
      </c>
      <c r="F896" s="11">
        <f>[1]ONI!F894</f>
        <v>0</v>
      </c>
      <c r="G896">
        <f>[1]ONI!G894</f>
        <v>0</v>
      </c>
      <c r="H896" s="38">
        <f t="shared" si="79"/>
        <v>0</v>
      </c>
      <c r="I896" s="38">
        <f t="shared" si="82"/>
        <v>0</v>
      </c>
      <c r="J896" s="38">
        <f t="shared" si="83"/>
        <v>0</v>
      </c>
      <c r="K896" s="1">
        <f t="shared" si="84"/>
        <v>45413</v>
      </c>
      <c r="L896" s="51" t="b">
        <f t="shared" si="85"/>
        <v>0</v>
      </c>
    </row>
    <row r="897" spans="1:12" x14ac:dyDescent="0.25">
      <c r="A897">
        <f>[1]ONI!A895</f>
        <v>0</v>
      </c>
      <c r="B897" s="11">
        <f>[1]ONI!B895</f>
        <v>0</v>
      </c>
      <c r="C897" s="1">
        <f>[1]ONI!C895</f>
        <v>0</v>
      </c>
      <c r="D897" s="37">
        <f>[1]ONI!D895</f>
        <v>0</v>
      </c>
      <c r="E897" s="2">
        <f t="shared" si="81"/>
        <v>0</v>
      </c>
      <c r="F897" s="11">
        <f>[1]ONI!F895</f>
        <v>0</v>
      </c>
      <c r="G897">
        <f>[1]ONI!G895</f>
        <v>0</v>
      </c>
      <c r="H897" s="38">
        <f t="shared" si="79"/>
        <v>0</v>
      </c>
      <c r="I897" s="38">
        <f t="shared" si="82"/>
        <v>0</v>
      </c>
      <c r="J897" s="38">
        <f t="shared" si="83"/>
        <v>0</v>
      </c>
      <c r="K897" s="1">
        <f t="shared" si="84"/>
        <v>45444</v>
      </c>
      <c r="L897" s="51" t="b">
        <f t="shared" si="85"/>
        <v>0</v>
      </c>
    </row>
    <row r="898" spans="1:12" x14ac:dyDescent="0.25">
      <c r="A898">
        <f>[1]ONI!A896</f>
        <v>0</v>
      </c>
      <c r="B898" s="11">
        <f>[1]ONI!B896</f>
        <v>0</v>
      </c>
      <c r="C898" s="1">
        <f>[1]ONI!C896</f>
        <v>0</v>
      </c>
      <c r="D898" s="37">
        <f>[1]ONI!D896</f>
        <v>0</v>
      </c>
      <c r="E898" s="2">
        <f t="shared" si="81"/>
        <v>0</v>
      </c>
      <c r="F898" s="11">
        <f>[1]ONI!F896</f>
        <v>0</v>
      </c>
      <c r="G898">
        <f>[1]ONI!G896</f>
        <v>0</v>
      </c>
      <c r="H898" s="38">
        <f t="shared" si="79"/>
        <v>0</v>
      </c>
      <c r="I898" s="38">
        <f t="shared" si="82"/>
        <v>0</v>
      </c>
      <c r="J898" s="38">
        <f t="shared" si="83"/>
        <v>0</v>
      </c>
      <c r="K898" s="1">
        <f t="shared" si="84"/>
        <v>45474</v>
      </c>
      <c r="L898" s="51" t="b">
        <f t="shared" si="85"/>
        <v>0</v>
      </c>
    </row>
    <row r="899" spans="1:12" x14ac:dyDescent="0.25">
      <c r="A899">
        <f>[1]ONI!A897</f>
        <v>0</v>
      </c>
      <c r="B899" s="11">
        <f>[1]ONI!B897</f>
        <v>0</v>
      </c>
      <c r="C899" s="1">
        <f>[1]ONI!C897</f>
        <v>0</v>
      </c>
      <c r="D899" s="37">
        <f>[1]ONI!D897</f>
        <v>0</v>
      </c>
      <c r="E899" s="2">
        <f t="shared" si="81"/>
        <v>0</v>
      </c>
      <c r="F899" s="11">
        <f>[1]ONI!F897</f>
        <v>0</v>
      </c>
      <c r="G899">
        <f>[1]ONI!G897</f>
        <v>0</v>
      </c>
      <c r="H899" s="38">
        <f t="shared" si="79"/>
        <v>0</v>
      </c>
      <c r="I899" s="38">
        <f t="shared" si="82"/>
        <v>0</v>
      </c>
      <c r="J899" s="38">
        <f t="shared" si="83"/>
        <v>0</v>
      </c>
      <c r="K899" s="1">
        <f t="shared" si="84"/>
        <v>45505</v>
      </c>
      <c r="L899" s="51" t="b">
        <f t="shared" si="85"/>
        <v>0</v>
      </c>
    </row>
    <row r="900" spans="1:12" x14ac:dyDescent="0.25">
      <c r="A900">
        <f>[1]ONI!A898</f>
        <v>0</v>
      </c>
      <c r="B900" s="11">
        <f>[1]ONI!B898</f>
        <v>0</v>
      </c>
      <c r="C900" s="1">
        <f>[1]ONI!C898</f>
        <v>0</v>
      </c>
      <c r="D900" s="37">
        <f>[1]ONI!D898</f>
        <v>0</v>
      </c>
      <c r="E900" s="2">
        <f t="shared" si="81"/>
        <v>0</v>
      </c>
      <c r="F900" s="11">
        <f>[1]ONI!F898</f>
        <v>0</v>
      </c>
      <c r="G900">
        <f>[1]ONI!G898</f>
        <v>0</v>
      </c>
      <c r="H900" s="38">
        <f t="shared" si="79"/>
        <v>0</v>
      </c>
      <c r="I900" s="38">
        <f t="shared" si="82"/>
        <v>0</v>
      </c>
      <c r="J900" s="38">
        <f t="shared" si="83"/>
        <v>0</v>
      </c>
      <c r="K900" s="1">
        <f t="shared" si="84"/>
        <v>45536</v>
      </c>
      <c r="L900" s="51" t="b">
        <f t="shared" si="85"/>
        <v>0</v>
      </c>
    </row>
    <row r="901" spans="1:12" x14ac:dyDescent="0.25">
      <c r="A901">
        <f>[1]ONI!A899</f>
        <v>0</v>
      </c>
      <c r="B901" s="11">
        <f>[1]ONI!B899</f>
        <v>0</v>
      </c>
      <c r="C901" s="1">
        <f>[1]ONI!C899</f>
        <v>0</v>
      </c>
      <c r="D901" s="37">
        <f>[1]ONI!D899</f>
        <v>0</v>
      </c>
      <c r="E901" s="2">
        <f t="shared" si="81"/>
        <v>0</v>
      </c>
      <c r="F901" s="11">
        <f>[1]ONI!F899</f>
        <v>0</v>
      </c>
      <c r="G901">
        <f>[1]ONI!G899</f>
        <v>0</v>
      </c>
      <c r="H901" s="38">
        <f t="shared" si="79"/>
        <v>0</v>
      </c>
      <c r="I901" s="38">
        <f t="shared" si="82"/>
        <v>0</v>
      </c>
      <c r="J901" s="38">
        <f t="shared" si="83"/>
        <v>0</v>
      </c>
      <c r="K901" s="1">
        <f t="shared" si="84"/>
        <v>45566</v>
      </c>
      <c r="L901" s="51" t="b">
        <f t="shared" si="85"/>
        <v>0</v>
      </c>
    </row>
    <row r="902" spans="1:12" x14ac:dyDescent="0.25">
      <c r="A902">
        <f>[1]ONI!A900</f>
        <v>0</v>
      </c>
      <c r="B902" s="11">
        <f>[1]ONI!B900</f>
        <v>0</v>
      </c>
      <c r="C902" s="1">
        <f>[1]ONI!C900</f>
        <v>0</v>
      </c>
      <c r="D902" s="37">
        <f>[1]ONI!D900</f>
        <v>0</v>
      </c>
      <c r="E902" s="2">
        <f t="shared" si="81"/>
        <v>0</v>
      </c>
      <c r="F902" s="11">
        <f>[1]ONI!F900</f>
        <v>0</v>
      </c>
      <c r="G902">
        <f>[1]ONI!G900</f>
        <v>0</v>
      </c>
      <c r="H902" s="38">
        <f t="shared" ref="H902:H965" si="86">(10*E902)^2</f>
        <v>0</v>
      </c>
      <c r="I902" s="38">
        <f t="shared" si="82"/>
        <v>0</v>
      </c>
      <c r="J902" s="38">
        <f t="shared" si="83"/>
        <v>0</v>
      </c>
      <c r="K902" s="1">
        <f t="shared" si="84"/>
        <v>45597</v>
      </c>
      <c r="L902" s="51" t="b">
        <f t="shared" si="85"/>
        <v>0</v>
      </c>
    </row>
    <row r="903" spans="1:12" x14ac:dyDescent="0.25">
      <c r="A903">
        <f>[1]ONI!A901</f>
        <v>0</v>
      </c>
      <c r="B903" s="11">
        <f>[1]ONI!B901</f>
        <v>0</v>
      </c>
      <c r="C903" s="1">
        <f>[1]ONI!C901</f>
        <v>0</v>
      </c>
      <c r="D903" s="37">
        <f>[1]ONI!D901</f>
        <v>0</v>
      </c>
      <c r="E903" s="2">
        <f t="shared" si="81"/>
        <v>0</v>
      </c>
      <c r="F903" s="11">
        <f>[1]ONI!F901</f>
        <v>0</v>
      </c>
      <c r="G903">
        <f>[1]ONI!G901</f>
        <v>0</v>
      </c>
      <c r="H903" s="38">
        <f t="shared" si="86"/>
        <v>0</v>
      </c>
      <c r="I903" s="38">
        <f t="shared" si="82"/>
        <v>0</v>
      </c>
      <c r="J903" s="38">
        <f t="shared" si="83"/>
        <v>0</v>
      </c>
      <c r="K903" s="1">
        <f t="shared" si="84"/>
        <v>45627</v>
      </c>
      <c r="L903" s="51" t="b">
        <f t="shared" si="85"/>
        <v>0</v>
      </c>
    </row>
    <row r="904" spans="1:12" x14ac:dyDescent="0.25">
      <c r="A904">
        <f>[1]ONI!A902</f>
        <v>0</v>
      </c>
      <c r="B904" s="11">
        <f>[1]ONI!B902</f>
        <v>0</v>
      </c>
      <c r="C904" s="1">
        <f>[1]ONI!C902</f>
        <v>0</v>
      </c>
      <c r="D904" s="37">
        <f>[1]ONI!D902</f>
        <v>0</v>
      </c>
      <c r="E904" s="2">
        <f t="shared" si="81"/>
        <v>0</v>
      </c>
      <c r="F904" s="11">
        <f>[1]ONI!F902</f>
        <v>0</v>
      </c>
      <c r="G904">
        <f>[1]ONI!G902</f>
        <v>0</v>
      </c>
      <c r="H904" s="38">
        <f t="shared" si="86"/>
        <v>0</v>
      </c>
      <c r="I904" s="38">
        <f t="shared" si="82"/>
        <v>0</v>
      </c>
      <c r="J904" s="38">
        <f t="shared" si="83"/>
        <v>0</v>
      </c>
      <c r="K904" s="1">
        <f t="shared" si="84"/>
        <v>45658</v>
      </c>
      <c r="L904" s="51" t="b">
        <f t="shared" si="85"/>
        <v>0</v>
      </c>
    </row>
    <row r="905" spans="1:12" x14ac:dyDescent="0.25">
      <c r="A905">
        <f>[1]ONI!A903</f>
        <v>0</v>
      </c>
      <c r="B905" s="11">
        <f>[1]ONI!B903</f>
        <v>0</v>
      </c>
      <c r="C905" s="1">
        <f>[1]ONI!C903</f>
        <v>0</v>
      </c>
      <c r="D905" s="37">
        <f>[1]ONI!D903</f>
        <v>0</v>
      </c>
      <c r="E905" s="2">
        <f t="shared" ref="E905:E967" si="87">AVERAGE(D904:D906)</f>
        <v>0</v>
      </c>
      <c r="F905" s="11">
        <f>[1]ONI!F903</f>
        <v>0</v>
      </c>
      <c r="G905">
        <f>[1]ONI!G903</f>
        <v>0</v>
      </c>
      <c r="H905" s="38">
        <f t="shared" si="86"/>
        <v>0</v>
      </c>
      <c r="I905" s="38">
        <f t="shared" ref="I905:I967" si="88">IF(E905&gt;0,H905,0)</f>
        <v>0</v>
      </c>
      <c r="J905" s="38">
        <f t="shared" ref="J905:J967" si="89">IF(E905&lt;0,H905,0)</f>
        <v>0</v>
      </c>
      <c r="K905" s="1">
        <f t="shared" si="84"/>
        <v>45689</v>
      </c>
      <c r="L905" s="51" t="b">
        <f t="shared" si="85"/>
        <v>0</v>
      </c>
    </row>
    <row r="906" spans="1:12" x14ac:dyDescent="0.25">
      <c r="A906">
        <f>[1]ONI!A904</f>
        <v>0</v>
      </c>
      <c r="B906" s="11">
        <f>[1]ONI!B904</f>
        <v>0</v>
      </c>
      <c r="C906" s="1">
        <f>[1]ONI!C904</f>
        <v>0</v>
      </c>
      <c r="D906" s="37">
        <f>[1]ONI!D904</f>
        <v>0</v>
      </c>
      <c r="E906" s="2">
        <f t="shared" si="87"/>
        <v>0</v>
      </c>
      <c r="F906" s="11">
        <f>[1]ONI!F904</f>
        <v>0</v>
      </c>
      <c r="G906">
        <f>[1]ONI!G904</f>
        <v>0</v>
      </c>
      <c r="H906" s="38">
        <f t="shared" si="86"/>
        <v>0</v>
      </c>
      <c r="I906" s="38">
        <f t="shared" si="88"/>
        <v>0</v>
      </c>
      <c r="J906" s="38">
        <f t="shared" si="89"/>
        <v>0</v>
      </c>
      <c r="K906" s="1">
        <f t="shared" si="84"/>
        <v>45717</v>
      </c>
      <c r="L906" s="51" t="b">
        <f t="shared" si="85"/>
        <v>0</v>
      </c>
    </row>
    <row r="907" spans="1:12" x14ac:dyDescent="0.25">
      <c r="A907">
        <f>[1]ONI!A905</f>
        <v>0</v>
      </c>
      <c r="B907" s="11">
        <f>[1]ONI!B905</f>
        <v>0</v>
      </c>
      <c r="C907" s="1">
        <f>[1]ONI!C905</f>
        <v>0</v>
      </c>
      <c r="D907" s="37">
        <f>[1]ONI!D905</f>
        <v>0</v>
      </c>
      <c r="E907" s="2">
        <f t="shared" si="87"/>
        <v>0</v>
      </c>
      <c r="F907" s="11">
        <f>[1]ONI!F905</f>
        <v>0</v>
      </c>
      <c r="G907">
        <f>[1]ONI!G905</f>
        <v>0</v>
      </c>
      <c r="H907" s="38">
        <f t="shared" si="86"/>
        <v>0</v>
      </c>
      <c r="I907" s="38">
        <f t="shared" si="88"/>
        <v>0</v>
      </c>
      <c r="J907" s="38">
        <f t="shared" si="89"/>
        <v>0</v>
      </c>
      <c r="K907" s="1">
        <f t="shared" si="84"/>
        <v>45748</v>
      </c>
      <c r="L907" s="51" t="b">
        <f t="shared" si="85"/>
        <v>0</v>
      </c>
    </row>
    <row r="908" spans="1:12" x14ac:dyDescent="0.25">
      <c r="A908">
        <f>[1]ONI!A906</f>
        <v>0</v>
      </c>
      <c r="B908" s="11">
        <f>[1]ONI!B906</f>
        <v>0</v>
      </c>
      <c r="C908" s="1">
        <f>[1]ONI!C906</f>
        <v>0</v>
      </c>
      <c r="D908" s="37">
        <f>[1]ONI!D906</f>
        <v>0</v>
      </c>
      <c r="E908" s="2">
        <f t="shared" si="87"/>
        <v>0</v>
      </c>
      <c r="F908" s="11">
        <f>[1]ONI!F906</f>
        <v>0</v>
      </c>
      <c r="G908">
        <f>[1]ONI!G906</f>
        <v>0</v>
      </c>
      <c r="H908" s="38">
        <f t="shared" si="86"/>
        <v>0</v>
      </c>
      <c r="I908" s="38">
        <f t="shared" si="88"/>
        <v>0</v>
      </c>
      <c r="J908" s="38">
        <f t="shared" si="89"/>
        <v>0</v>
      </c>
      <c r="K908" s="1">
        <f t="shared" si="84"/>
        <v>45778</v>
      </c>
      <c r="L908" s="51" t="b">
        <f t="shared" si="85"/>
        <v>0</v>
      </c>
    </row>
    <row r="909" spans="1:12" x14ac:dyDescent="0.25">
      <c r="A909">
        <f>[1]ONI!A907</f>
        <v>0</v>
      </c>
      <c r="B909" s="11">
        <f>[1]ONI!B907</f>
        <v>0</v>
      </c>
      <c r="C909" s="1">
        <f>[1]ONI!C907</f>
        <v>0</v>
      </c>
      <c r="D909" s="37">
        <f>[1]ONI!D907</f>
        <v>0</v>
      </c>
      <c r="E909" s="2">
        <f t="shared" si="87"/>
        <v>0</v>
      </c>
      <c r="F909" s="11">
        <f>[1]ONI!F907</f>
        <v>0</v>
      </c>
      <c r="G909">
        <f>[1]ONI!G907</f>
        <v>0</v>
      </c>
      <c r="H909" s="38">
        <f t="shared" si="86"/>
        <v>0</v>
      </c>
      <c r="I909" s="38">
        <f t="shared" si="88"/>
        <v>0</v>
      </c>
      <c r="J909" s="38">
        <f t="shared" si="89"/>
        <v>0</v>
      </c>
      <c r="K909" s="1">
        <f t="shared" si="84"/>
        <v>45809</v>
      </c>
      <c r="L909" s="51" t="b">
        <f t="shared" si="85"/>
        <v>0</v>
      </c>
    </row>
    <row r="910" spans="1:12" x14ac:dyDescent="0.25">
      <c r="A910">
        <f>[1]ONI!A908</f>
        <v>0</v>
      </c>
      <c r="B910" s="11">
        <f>[1]ONI!B908</f>
        <v>0</v>
      </c>
      <c r="C910" s="1">
        <f>[1]ONI!C908</f>
        <v>0</v>
      </c>
      <c r="D910" s="37">
        <f>[1]ONI!D908</f>
        <v>0</v>
      </c>
      <c r="E910" s="2">
        <f t="shared" si="87"/>
        <v>0</v>
      </c>
      <c r="F910" s="11">
        <f>[1]ONI!F908</f>
        <v>0</v>
      </c>
      <c r="G910">
        <f>[1]ONI!G908</f>
        <v>0</v>
      </c>
      <c r="H910" s="38">
        <f t="shared" si="86"/>
        <v>0</v>
      </c>
      <c r="I910" s="38">
        <f t="shared" si="88"/>
        <v>0</v>
      </c>
      <c r="J910" s="38">
        <f t="shared" si="89"/>
        <v>0</v>
      </c>
      <c r="K910" s="1">
        <f t="shared" si="84"/>
        <v>45839</v>
      </c>
      <c r="L910" s="51" t="b">
        <f t="shared" si="85"/>
        <v>0</v>
      </c>
    </row>
    <row r="911" spans="1:12" x14ac:dyDescent="0.25">
      <c r="A911">
        <f>[1]ONI!A909</f>
        <v>0</v>
      </c>
      <c r="B911" s="11">
        <f>[1]ONI!B909</f>
        <v>0</v>
      </c>
      <c r="C911" s="1">
        <f>[1]ONI!C909</f>
        <v>0</v>
      </c>
      <c r="D911" s="37">
        <f>[1]ONI!D909</f>
        <v>0</v>
      </c>
      <c r="E911" s="2">
        <f t="shared" si="87"/>
        <v>0</v>
      </c>
      <c r="F911" s="11">
        <f>[1]ONI!F909</f>
        <v>0</v>
      </c>
      <c r="G911">
        <f>[1]ONI!G909</f>
        <v>0</v>
      </c>
      <c r="H911" s="38">
        <f t="shared" si="86"/>
        <v>0</v>
      </c>
      <c r="I911" s="38">
        <f t="shared" si="88"/>
        <v>0</v>
      </c>
      <c r="J911" s="38">
        <f t="shared" si="89"/>
        <v>0</v>
      </c>
      <c r="K911" s="1">
        <f t="shared" si="84"/>
        <v>45870</v>
      </c>
      <c r="L911" s="51" t="b">
        <f t="shared" si="85"/>
        <v>0</v>
      </c>
    </row>
    <row r="912" spans="1:12" x14ac:dyDescent="0.25">
      <c r="A912">
        <f>[1]ONI!A910</f>
        <v>0</v>
      </c>
      <c r="B912" s="11">
        <f>[1]ONI!B910</f>
        <v>0</v>
      </c>
      <c r="C912" s="1">
        <f>[1]ONI!C910</f>
        <v>0</v>
      </c>
      <c r="D912" s="37">
        <f>[1]ONI!D910</f>
        <v>0</v>
      </c>
      <c r="E912" s="2">
        <f t="shared" si="87"/>
        <v>0</v>
      </c>
      <c r="F912" s="11">
        <f>[1]ONI!F910</f>
        <v>0</v>
      </c>
      <c r="G912">
        <f>[1]ONI!G910</f>
        <v>0</v>
      </c>
      <c r="H912" s="38">
        <f t="shared" si="86"/>
        <v>0</v>
      </c>
      <c r="I912" s="38">
        <f t="shared" si="88"/>
        <v>0</v>
      </c>
      <c r="J912" s="38">
        <f t="shared" si="89"/>
        <v>0</v>
      </c>
      <c r="K912" s="1">
        <f t="shared" si="84"/>
        <v>45901</v>
      </c>
      <c r="L912" s="51" t="b">
        <f t="shared" si="85"/>
        <v>0</v>
      </c>
    </row>
    <row r="913" spans="1:12" x14ac:dyDescent="0.25">
      <c r="A913">
        <f>[1]ONI!A911</f>
        <v>0</v>
      </c>
      <c r="B913" s="11">
        <f>[1]ONI!B911</f>
        <v>0</v>
      </c>
      <c r="C913" s="1">
        <f>[1]ONI!C911</f>
        <v>0</v>
      </c>
      <c r="D913" s="37">
        <f>[1]ONI!D911</f>
        <v>0</v>
      </c>
      <c r="E913" s="2">
        <f t="shared" si="87"/>
        <v>0</v>
      </c>
      <c r="F913" s="11">
        <f>[1]ONI!F911</f>
        <v>0</v>
      </c>
      <c r="G913">
        <f>[1]ONI!G911</f>
        <v>0</v>
      </c>
      <c r="H913" s="38">
        <f t="shared" si="86"/>
        <v>0</v>
      </c>
      <c r="I913" s="38">
        <f t="shared" si="88"/>
        <v>0</v>
      </c>
      <c r="J913" s="38">
        <f t="shared" si="89"/>
        <v>0</v>
      </c>
      <c r="K913" s="1">
        <f t="shared" si="84"/>
        <v>45931</v>
      </c>
      <c r="L913" s="51" t="b">
        <f t="shared" si="85"/>
        <v>0</v>
      </c>
    </row>
    <row r="914" spans="1:12" x14ac:dyDescent="0.25">
      <c r="A914">
        <f>[1]ONI!A912</f>
        <v>0</v>
      </c>
      <c r="B914" s="11">
        <f>[1]ONI!B912</f>
        <v>0</v>
      </c>
      <c r="C914" s="1">
        <f>[1]ONI!C912</f>
        <v>0</v>
      </c>
      <c r="D914" s="37">
        <f>[1]ONI!D912</f>
        <v>0</v>
      </c>
      <c r="E914" s="2">
        <f t="shared" si="87"/>
        <v>0</v>
      </c>
      <c r="F914" s="11">
        <f>[1]ONI!F912</f>
        <v>0</v>
      </c>
      <c r="G914">
        <f>[1]ONI!G912</f>
        <v>0</v>
      </c>
      <c r="H914" s="38">
        <f t="shared" si="86"/>
        <v>0</v>
      </c>
      <c r="I914" s="38">
        <f t="shared" si="88"/>
        <v>0</v>
      </c>
      <c r="J914" s="38">
        <f t="shared" si="89"/>
        <v>0</v>
      </c>
      <c r="K914" s="1">
        <f t="shared" si="84"/>
        <v>45962</v>
      </c>
      <c r="L914" s="51" t="b">
        <f t="shared" si="85"/>
        <v>0</v>
      </c>
    </row>
    <row r="915" spans="1:12" x14ac:dyDescent="0.25">
      <c r="A915">
        <f>[1]ONI!A913</f>
        <v>0</v>
      </c>
      <c r="B915" s="11">
        <f>[1]ONI!B913</f>
        <v>0</v>
      </c>
      <c r="C915" s="1">
        <f>[1]ONI!C913</f>
        <v>0</v>
      </c>
      <c r="D915" s="37">
        <f>[1]ONI!D913</f>
        <v>0</v>
      </c>
      <c r="E915" s="2">
        <f t="shared" si="87"/>
        <v>0</v>
      </c>
      <c r="F915" s="11">
        <f>[1]ONI!F913</f>
        <v>0</v>
      </c>
      <c r="G915">
        <f>[1]ONI!G913</f>
        <v>0</v>
      </c>
      <c r="H915" s="38">
        <f t="shared" si="86"/>
        <v>0</v>
      </c>
      <c r="I915" s="38">
        <f t="shared" si="88"/>
        <v>0</v>
      </c>
      <c r="J915" s="38">
        <f t="shared" si="89"/>
        <v>0</v>
      </c>
      <c r="K915" s="1">
        <f t="shared" si="84"/>
        <v>45992</v>
      </c>
      <c r="L915" s="51" t="b">
        <f t="shared" si="85"/>
        <v>0</v>
      </c>
    </row>
    <row r="916" spans="1:12" x14ac:dyDescent="0.25">
      <c r="A916">
        <f>[1]ONI!A914</f>
        <v>0</v>
      </c>
      <c r="B916" s="11">
        <f>[1]ONI!B914</f>
        <v>0</v>
      </c>
      <c r="C916" s="1">
        <f>[1]ONI!C914</f>
        <v>0</v>
      </c>
      <c r="D916" s="37">
        <f>[1]ONI!D914</f>
        <v>0</v>
      </c>
      <c r="E916" s="2">
        <f t="shared" si="87"/>
        <v>0</v>
      </c>
      <c r="F916" s="11">
        <f>[1]ONI!F914</f>
        <v>0</v>
      </c>
      <c r="G916">
        <f>[1]ONI!G914</f>
        <v>0</v>
      </c>
      <c r="H916" s="38">
        <f t="shared" si="86"/>
        <v>0</v>
      </c>
      <c r="I916" s="38">
        <f t="shared" si="88"/>
        <v>0</v>
      </c>
      <c r="J916" s="38">
        <f t="shared" si="89"/>
        <v>0</v>
      </c>
      <c r="K916" s="1">
        <f t="shared" si="84"/>
        <v>46023</v>
      </c>
      <c r="L916" s="51" t="b">
        <f t="shared" si="85"/>
        <v>0</v>
      </c>
    </row>
    <row r="917" spans="1:12" x14ac:dyDescent="0.25">
      <c r="A917">
        <f>[1]ONI!A915</f>
        <v>0</v>
      </c>
      <c r="B917" s="11">
        <f>[1]ONI!B915</f>
        <v>0</v>
      </c>
      <c r="C917" s="1">
        <f>[1]ONI!C915</f>
        <v>0</v>
      </c>
      <c r="D917" s="37">
        <f>[1]ONI!D915</f>
        <v>0</v>
      </c>
      <c r="E917" s="2">
        <f t="shared" si="87"/>
        <v>0</v>
      </c>
      <c r="F917" s="11">
        <f>[1]ONI!F915</f>
        <v>0</v>
      </c>
      <c r="G917">
        <f>[1]ONI!G915</f>
        <v>0</v>
      </c>
      <c r="H917" s="38">
        <f t="shared" si="86"/>
        <v>0</v>
      </c>
      <c r="I917" s="38">
        <f t="shared" si="88"/>
        <v>0</v>
      </c>
      <c r="J917" s="38">
        <f t="shared" si="89"/>
        <v>0</v>
      </c>
      <c r="K917" s="1">
        <f t="shared" si="84"/>
        <v>46054</v>
      </c>
      <c r="L917" s="51" t="b">
        <f t="shared" si="85"/>
        <v>0</v>
      </c>
    </row>
    <row r="918" spans="1:12" x14ac:dyDescent="0.25">
      <c r="A918">
        <f>[1]ONI!A916</f>
        <v>0</v>
      </c>
      <c r="B918" s="11">
        <f>[1]ONI!B916</f>
        <v>0</v>
      </c>
      <c r="C918" s="1">
        <f>[1]ONI!C916</f>
        <v>0</v>
      </c>
      <c r="D918" s="37">
        <f>[1]ONI!D916</f>
        <v>0</v>
      </c>
      <c r="E918" s="2">
        <f t="shared" si="87"/>
        <v>0</v>
      </c>
      <c r="F918" s="11">
        <f>[1]ONI!F916</f>
        <v>0</v>
      </c>
      <c r="G918">
        <f>[1]ONI!G916</f>
        <v>0</v>
      </c>
      <c r="H918" s="38">
        <f t="shared" si="86"/>
        <v>0</v>
      </c>
      <c r="I918" s="38">
        <f t="shared" si="88"/>
        <v>0</v>
      </c>
      <c r="J918" s="38">
        <f t="shared" si="89"/>
        <v>0</v>
      </c>
      <c r="K918" s="1">
        <f t="shared" si="84"/>
        <v>46082</v>
      </c>
      <c r="L918" s="51" t="b">
        <f t="shared" si="85"/>
        <v>0</v>
      </c>
    </row>
    <row r="919" spans="1:12" x14ac:dyDescent="0.25">
      <c r="A919">
        <f>[1]ONI!A917</f>
        <v>0</v>
      </c>
      <c r="B919" s="11">
        <f>[1]ONI!B917</f>
        <v>0</v>
      </c>
      <c r="C919" s="1">
        <f>[1]ONI!C917</f>
        <v>0</v>
      </c>
      <c r="D919" s="37">
        <f>[1]ONI!D917</f>
        <v>0</v>
      </c>
      <c r="E919" s="2">
        <f t="shared" si="87"/>
        <v>0</v>
      </c>
      <c r="F919" s="11">
        <f>[1]ONI!F917</f>
        <v>0</v>
      </c>
      <c r="G919">
        <f>[1]ONI!G917</f>
        <v>0</v>
      </c>
      <c r="H919" s="38">
        <f t="shared" si="86"/>
        <v>0</v>
      </c>
      <c r="I919" s="38">
        <f t="shared" si="88"/>
        <v>0</v>
      </c>
      <c r="J919" s="38">
        <f t="shared" si="89"/>
        <v>0</v>
      </c>
      <c r="K919" s="1">
        <f t="shared" si="84"/>
        <v>46113</v>
      </c>
      <c r="L919" s="51" t="b">
        <f t="shared" si="85"/>
        <v>0</v>
      </c>
    </row>
    <row r="920" spans="1:12" x14ac:dyDescent="0.25">
      <c r="A920">
        <f>[1]ONI!A918</f>
        <v>0</v>
      </c>
      <c r="B920" s="11">
        <f>[1]ONI!B918</f>
        <v>0</v>
      </c>
      <c r="C920" s="1">
        <f>[1]ONI!C918</f>
        <v>0</v>
      </c>
      <c r="D920" s="37">
        <f>[1]ONI!D918</f>
        <v>0</v>
      </c>
      <c r="E920" s="2">
        <f t="shared" si="87"/>
        <v>0</v>
      </c>
      <c r="F920" s="11">
        <f>[1]ONI!F918</f>
        <v>0</v>
      </c>
      <c r="G920">
        <f>[1]ONI!G918</f>
        <v>0</v>
      </c>
      <c r="H920" s="38">
        <f t="shared" si="86"/>
        <v>0</v>
      </c>
      <c r="I920" s="38">
        <f t="shared" si="88"/>
        <v>0</v>
      </c>
      <c r="J920" s="38">
        <f t="shared" si="89"/>
        <v>0</v>
      </c>
      <c r="K920" s="1">
        <f t="shared" ref="K920:K945" si="90">EDATE(K919,1)</f>
        <v>46143</v>
      </c>
      <c r="L920" s="51" t="b">
        <f t="shared" si="85"/>
        <v>0</v>
      </c>
    </row>
    <row r="921" spans="1:12" x14ac:dyDescent="0.25">
      <c r="A921">
        <f>[1]ONI!A919</f>
        <v>0</v>
      </c>
      <c r="B921" s="11">
        <f>[1]ONI!B919</f>
        <v>0</v>
      </c>
      <c r="C921" s="1">
        <f>[1]ONI!C919</f>
        <v>0</v>
      </c>
      <c r="D921" s="37">
        <f>[1]ONI!D919</f>
        <v>0</v>
      </c>
      <c r="E921" s="2">
        <f t="shared" si="87"/>
        <v>0</v>
      </c>
      <c r="F921" s="11">
        <f>[1]ONI!F919</f>
        <v>0</v>
      </c>
      <c r="G921">
        <f>[1]ONI!G919</f>
        <v>0</v>
      </c>
      <c r="H921" s="38">
        <f t="shared" si="86"/>
        <v>0</v>
      </c>
      <c r="I921" s="38">
        <f t="shared" si="88"/>
        <v>0</v>
      </c>
      <c r="J921" s="38">
        <f t="shared" si="89"/>
        <v>0</v>
      </c>
      <c r="K921" s="1">
        <f t="shared" si="90"/>
        <v>46174</v>
      </c>
      <c r="L921" s="51" t="b">
        <f t="shared" ref="L921:L945" si="91">K921=C921</f>
        <v>0</v>
      </c>
    </row>
    <row r="922" spans="1:12" x14ac:dyDescent="0.25">
      <c r="A922">
        <f>[1]ONI!A920</f>
        <v>0</v>
      </c>
      <c r="B922" s="11">
        <f>[1]ONI!B920</f>
        <v>0</v>
      </c>
      <c r="C922" s="1">
        <f>[1]ONI!C920</f>
        <v>0</v>
      </c>
      <c r="D922" s="37">
        <f>[1]ONI!D920</f>
        <v>0</v>
      </c>
      <c r="E922" s="2">
        <f t="shared" si="87"/>
        <v>0</v>
      </c>
      <c r="F922" s="11">
        <f>[1]ONI!F920</f>
        <v>0</v>
      </c>
      <c r="G922">
        <f>[1]ONI!G920</f>
        <v>0</v>
      </c>
      <c r="H922" s="38">
        <f t="shared" si="86"/>
        <v>0</v>
      </c>
      <c r="I922" s="38">
        <f t="shared" si="88"/>
        <v>0</v>
      </c>
      <c r="J922" s="38">
        <f t="shared" si="89"/>
        <v>0</v>
      </c>
      <c r="K922" s="1">
        <f t="shared" si="90"/>
        <v>46204</v>
      </c>
      <c r="L922" s="51" t="b">
        <f t="shared" si="91"/>
        <v>0</v>
      </c>
    </row>
    <row r="923" spans="1:12" x14ac:dyDescent="0.25">
      <c r="A923">
        <f>[1]ONI!A921</f>
        <v>0</v>
      </c>
      <c r="B923" s="11">
        <f>[1]ONI!B921</f>
        <v>0</v>
      </c>
      <c r="C923" s="1">
        <f>[1]ONI!C921</f>
        <v>0</v>
      </c>
      <c r="D923" s="37">
        <f>[1]ONI!D921</f>
        <v>0</v>
      </c>
      <c r="E923" s="2">
        <f t="shared" si="87"/>
        <v>0</v>
      </c>
      <c r="F923" s="11">
        <f>[1]ONI!F921</f>
        <v>0</v>
      </c>
      <c r="G923">
        <f>[1]ONI!G921</f>
        <v>0</v>
      </c>
      <c r="H923" s="38">
        <f t="shared" si="86"/>
        <v>0</v>
      </c>
      <c r="I923" s="38">
        <f t="shared" si="88"/>
        <v>0</v>
      </c>
      <c r="J923" s="38">
        <f t="shared" si="89"/>
        <v>0</v>
      </c>
      <c r="K923" s="1">
        <f t="shared" si="90"/>
        <v>46235</v>
      </c>
      <c r="L923" s="51" t="b">
        <f t="shared" si="91"/>
        <v>0</v>
      </c>
    </row>
    <row r="924" spans="1:12" x14ac:dyDescent="0.25">
      <c r="A924">
        <f>[1]ONI!A922</f>
        <v>0</v>
      </c>
      <c r="B924" s="11">
        <f>[1]ONI!B922</f>
        <v>0</v>
      </c>
      <c r="C924" s="1">
        <f>[1]ONI!C922</f>
        <v>0</v>
      </c>
      <c r="D924" s="37">
        <f>[1]ONI!D922</f>
        <v>0</v>
      </c>
      <c r="E924" s="2">
        <f t="shared" si="87"/>
        <v>0</v>
      </c>
      <c r="F924" s="11">
        <f>[1]ONI!F922</f>
        <v>0</v>
      </c>
      <c r="G924">
        <f>[1]ONI!G922</f>
        <v>0</v>
      </c>
      <c r="H924" s="38">
        <f t="shared" si="86"/>
        <v>0</v>
      </c>
      <c r="I924" s="38">
        <f t="shared" si="88"/>
        <v>0</v>
      </c>
      <c r="J924" s="38">
        <f t="shared" si="89"/>
        <v>0</v>
      </c>
      <c r="K924" s="1">
        <f t="shared" si="90"/>
        <v>46266</v>
      </c>
      <c r="L924" s="51" t="b">
        <f t="shared" si="91"/>
        <v>0</v>
      </c>
    </row>
    <row r="925" spans="1:12" x14ac:dyDescent="0.25">
      <c r="A925">
        <f>[1]ONI!A923</f>
        <v>0</v>
      </c>
      <c r="B925" s="11">
        <f>[1]ONI!B923</f>
        <v>0</v>
      </c>
      <c r="C925" s="1">
        <f>[1]ONI!C923</f>
        <v>0</v>
      </c>
      <c r="D925" s="37">
        <f>[1]ONI!D923</f>
        <v>0</v>
      </c>
      <c r="E925" s="2">
        <f t="shared" si="87"/>
        <v>0</v>
      </c>
      <c r="F925" s="11">
        <f>[1]ONI!F923</f>
        <v>0</v>
      </c>
      <c r="G925">
        <f>[1]ONI!G923</f>
        <v>0</v>
      </c>
      <c r="H925" s="38">
        <f t="shared" si="86"/>
        <v>0</v>
      </c>
      <c r="I925" s="38">
        <f t="shared" si="88"/>
        <v>0</v>
      </c>
      <c r="J925" s="38">
        <f t="shared" si="89"/>
        <v>0</v>
      </c>
      <c r="K925" s="1">
        <f t="shared" si="90"/>
        <v>46296</v>
      </c>
      <c r="L925" s="51" t="b">
        <f t="shared" si="91"/>
        <v>0</v>
      </c>
    </row>
    <row r="926" spans="1:12" x14ac:dyDescent="0.25">
      <c r="A926">
        <f>[1]ONI!A924</f>
        <v>0</v>
      </c>
      <c r="B926" s="11">
        <f>[1]ONI!B924</f>
        <v>0</v>
      </c>
      <c r="C926" s="1">
        <f>[1]ONI!C924</f>
        <v>0</v>
      </c>
      <c r="D926" s="37">
        <f>[1]ONI!D924</f>
        <v>0</v>
      </c>
      <c r="E926" s="2">
        <f t="shared" si="87"/>
        <v>0</v>
      </c>
      <c r="F926" s="11">
        <f>[1]ONI!F924</f>
        <v>0</v>
      </c>
      <c r="G926">
        <f>[1]ONI!G924</f>
        <v>0</v>
      </c>
      <c r="H926" s="38">
        <f t="shared" si="86"/>
        <v>0</v>
      </c>
      <c r="I926" s="38">
        <f t="shared" si="88"/>
        <v>0</v>
      </c>
      <c r="J926" s="38">
        <f t="shared" si="89"/>
        <v>0</v>
      </c>
      <c r="K926" s="1">
        <f t="shared" si="90"/>
        <v>46327</v>
      </c>
      <c r="L926" s="51" t="b">
        <f t="shared" si="91"/>
        <v>0</v>
      </c>
    </row>
    <row r="927" spans="1:12" x14ac:dyDescent="0.25">
      <c r="A927">
        <f>[1]ONI!A925</f>
        <v>0</v>
      </c>
      <c r="B927" s="11">
        <f>[1]ONI!B925</f>
        <v>0</v>
      </c>
      <c r="C927" s="1">
        <f>[1]ONI!C925</f>
        <v>0</v>
      </c>
      <c r="D927" s="37">
        <f>[1]ONI!D925</f>
        <v>0</v>
      </c>
      <c r="E927" s="2">
        <f t="shared" si="87"/>
        <v>0</v>
      </c>
      <c r="F927" s="11">
        <f>[1]ONI!F925</f>
        <v>0</v>
      </c>
      <c r="G927">
        <f>[1]ONI!G925</f>
        <v>0</v>
      </c>
      <c r="H927" s="38">
        <f t="shared" si="86"/>
        <v>0</v>
      </c>
      <c r="I927" s="38">
        <f t="shared" si="88"/>
        <v>0</v>
      </c>
      <c r="J927" s="38">
        <f t="shared" si="89"/>
        <v>0</v>
      </c>
      <c r="K927" s="1">
        <f t="shared" si="90"/>
        <v>46357</v>
      </c>
      <c r="L927" s="51" t="b">
        <f t="shared" si="91"/>
        <v>0</v>
      </c>
    </row>
    <row r="928" spans="1:12" x14ac:dyDescent="0.25">
      <c r="A928">
        <f>[1]ONI!A926</f>
        <v>0</v>
      </c>
      <c r="B928" s="11">
        <f>[1]ONI!B926</f>
        <v>0</v>
      </c>
      <c r="C928" s="1">
        <f>[1]ONI!C926</f>
        <v>0</v>
      </c>
      <c r="D928" s="37">
        <f>[1]ONI!D926</f>
        <v>0</v>
      </c>
      <c r="E928" s="2">
        <f t="shared" si="87"/>
        <v>0</v>
      </c>
      <c r="F928" s="11">
        <f>[1]ONI!F926</f>
        <v>0</v>
      </c>
      <c r="G928">
        <f>[1]ONI!G926</f>
        <v>0</v>
      </c>
      <c r="H928" s="38">
        <f t="shared" si="86"/>
        <v>0</v>
      </c>
      <c r="I928" s="38">
        <f t="shared" si="88"/>
        <v>0</v>
      </c>
      <c r="J928" s="38">
        <f t="shared" si="89"/>
        <v>0</v>
      </c>
      <c r="K928" s="1">
        <f t="shared" si="90"/>
        <v>46388</v>
      </c>
      <c r="L928" s="51" t="b">
        <f t="shared" si="91"/>
        <v>0</v>
      </c>
    </row>
    <row r="929" spans="1:12" x14ac:dyDescent="0.25">
      <c r="A929">
        <f>[1]ONI!A927</f>
        <v>0</v>
      </c>
      <c r="B929" s="11">
        <f>[1]ONI!B927</f>
        <v>0</v>
      </c>
      <c r="C929" s="1">
        <f>[1]ONI!C927</f>
        <v>0</v>
      </c>
      <c r="D929" s="37">
        <f>[1]ONI!D927</f>
        <v>0</v>
      </c>
      <c r="E929" s="2">
        <f t="shared" si="87"/>
        <v>0</v>
      </c>
      <c r="F929" s="11">
        <f>[1]ONI!F927</f>
        <v>0</v>
      </c>
      <c r="G929">
        <f>[1]ONI!G927</f>
        <v>0</v>
      </c>
      <c r="H929" s="38">
        <f t="shared" si="86"/>
        <v>0</v>
      </c>
      <c r="I929" s="38">
        <f t="shared" si="88"/>
        <v>0</v>
      </c>
      <c r="J929" s="38">
        <f t="shared" si="89"/>
        <v>0</v>
      </c>
      <c r="K929" s="1">
        <f t="shared" si="90"/>
        <v>46419</v>
      </c>
      <c r="L929" s="51" t="b">
        <f t="shared" si="91"/>
        <v>0</v>
      </c>
    </row>
    <row r="930" spans="1:12" x14ac:dyDescent="0.25">
      <c r="A930">
        <f>[1]ONI!A928</f>
        <v>0</v>
      </c>
      <c r="B930" s="11">
        <f>[1]ONI!B928</f>
        <v>0</v>
      </c>
      <c r="C930" s="1">
        <f>[1]ONI!C928</f>
        <v>0</v>
      </c>
      <c r="D930" s="37">
        <f>[1]ONI!D928</f>
        <v>0</v>
      </c>
      <c r="E930" s="2">
        <f t="shared" si="87"/>
        <v>0</v>
      </c>
      <c r="F930" s="11">
        <f>[1]ONI!F928</f>
        <v>0</v>
      </c>
      <c r="G930">
        <f>[1]ONI!G928</f>
        <v>0</v>
      </c>
      <c r="H930" s="38">
        <f t="shared" si="86"/>
        <v>0</v>
      </c>
      <c r="I930" s="38">
        <f t="shared" si="88"/>
        <v>0</v>
      </c>
      <c r="J930" s="38">
        <f t="shared" si="89"/>
        <v>0</v>
      </c>
      <c r="K930" s="1">
        <f t="shared" si="90"/>
        <v>46447</v>
      </c>
      <c r="L930" s="51" t="b">
        <f t="shared" si="91"/>
        <v>0</v>
      </c>
    </row>
    <row r="931" spans="1:12" x14ac:dyDescent="0.25">
      <c r="A931">
        <f>[1]ONI!A929</f>
        <v>0</v>
      </c>
      <c r="B931" s="11">
        <f>[1]ONI!B929</f>
        <v>0</v>
      </c>
      <c r="C931" s="1">
        <f>[1]ONI!C929</f>
        <v>0</v>
      </c>
      <c r="D931" s="37">
        <f>[1]ONI!D929</f>
        <v>0</v>
      </c>
      <c r="E931" s="2">
        <f t="shared" si="87"/>
        <v>0</v>
      </c>
      <c r="F931" s="11">
        <f>[1]ONI!F929</f>
        <v>0</v>
      </c>
      <c r="G931">
        <f>[1]ONI!G929</f>
        <v>0</v>
      </c>
      <c r="H931" s="38">
        <f t="shared" si="86"/>
        <v>0</v>
      </c>
      <c r="I931" s="38">
        <f t="shared" si="88"/>
        <v>0</v>
      </c>
      <c r="J931" s="38">
        <f t="shared" si="89"/>
        <v>0</v>
      </c>
      <c r="K931" s="1">
        <f t="shared" si="90"/>
        <v>46478</v>
      </c>
      <c r="L931" s="51" t="b">
        <f t="shared" si="91"/>
        <v>0</v>
      </c>
    </row>
    <row r="932" spans="1:12" x14ac:dyDescent="0.25">
      <c r="A932">
        <f>[1]ONI!A930</f>
        <v>0</v>
      </c>
      <c r="B932" s="11">
        <f>[1]ONI!B930</f>
        <v>0</v>
      </c>
      <c r="C932" s="1">
        <f>[1]ONI!C930</f>
        <v>0</v>
      </c>
      <c r="D932" s="37">
        <f>[1]ONI!D930</f>
        <v>0</v>
      </c>
      <c r="E932" s="2">
        <f t="shared" si="87"/>
        <v>0</v>
      </c>
      <c r="F932" s="11">
        <f>[1]ONI!F930</f>
        <v>0</v>
      </c>
      <c r="G932">
        <f>[1]ONI!G930</f>
        <v>0</v>
      </c>
      <c r="H932" s="38">
        <f t="shared" si="86"/>
        <v>0</v>
      </c>
      <c r="I932" s="38">
        <f t="shared" si="88"/>
        <v>0</v>
      </c>
      <c r="J932" s="38">
        <f t="shared" si="89"/>
        <v>0</v>
      </c>
      <c r="K932" s="1">
        <f t="shared" si="90"/>
        <v>46508</v>
      </c>
      <c r="L932" s="51" t="b">
        <f t="shared" si="91"/>
        <v>0</v>
      </c>
    </row>
    <row r="933" spans="1:12" x14ac:dyDescent="0.25">
      <c r="A933">
        <f>[1]ONI!A931</f>
        <v>0</v>
      </c>
      <c r="B933" s="11">
        <f>[1]ONI!B931</f>
        <v>0</v>
      </c>
      <c r="C933" s="1">
        <f>[1]ONI!C931</f>
        <v>0</v>
      </c>
      <c r="D933" s="37">
        <f>[1]ONI!D931</f>
        <v>0</v>
      </c>
      <c r="E933" s="2">
        <f t="shared" si="87"/>
        <v>0</v>
      </c>
      <c r="F933" s="11">
        <f>[1]ONI!F931</f>
        <v>0</v>
      </c>
      <c r="G933">
        <f>[1]ONI!G931</f>
        <v>0</v>
      </c>
      <c r="H933" s="38">
        <f t="shared" si="86"/>
        <v>0</v>
      </c>
      <c r="I933" s="38">
        <f t="shared" si="88"/>
        <v>0</v>
      </c>
      <c r="J933" s="38">
        <f t="shared" si="89"/>
        <v>0</v>
      </c>
      <c r="K933" s="1">
        <f t="shared" si="90"/>
        <v>46539</v>
      </c>
      <c r="L933" s="51" t="b">
        <f t="shared" si="91"/>
        <v>0</v>
      </c>
    </row>
    <row r="934" spans="1:12" x14ac:dyDescent="0.25">
      <c r="A934">
        <f>[1]ONI!A932</f>
        <v>0</v>
      </c>
      <c r="B934" s="11">
        <f>[1]ONI!B932</f>
        <v>0</v>
      </c>
      <c r="C934" s="1">
        <f>[1]ONI!C932</f>
        <v>0</v>
      </c>
      <c r="D934" s="37">
        <f>[1]ONI!D932</f>
        <v>0</v>
      </c>
      <c r="E934" s="2">
        <f t="shared" si="87"/>
        <v>0</v>
      </c>
      <c r="F934" s="11">
        <f>[1]ONI!F932</f>
        <v>0</v>
      </c>
      <c r="G934">
        <f>[1]ONI!G932</f>
        <v>0</v>
      </c>
      <c r="H934" s="38">
        <f t="shared" si="86"/>
        <v>0</v>
      </c>
      <c r="I934" s="38">
        <f t="shared" si="88"/>
        <v>0</v>
      </c>
      <c r="J934" s="38">
        <f t="shared" si="89"/>
        <v>0</v>
      </c>
      <c r="K934" s="1">
        <f t="shared" si="90"/>
        <v>46569</v>
      </c>
      <c r="L934" s="51" t="b">
        <f t="shared" si="91"/>
        <v>0</v>
      </c>
    </row>
    <row r="935" spans="1:12" x14ac:dyDescent="0.25">
      <c r="A935">
        <f>[1]ONI!A933</f>
        <v>0</v>
      </c>
      <c r="B935" s="11">
        <f>[1]ONI!B933</f>
        <v>0</v>
      </c>
      <c r="C935" s="1">
        <f>[1]ONI!C933</f>
        <v>0</v>
      </c>
      <c r="D935" s="37">
        <f>[1]ONI!D933</f>
        <v>0</v>
      </c>
      <c r="E935" s="2">
        <f t="shared" si="87"/>
        <v>0</v>
      </c>
      <c r="F935" s="11">
        <f>[1]ONI!F933</f>
        <v>0</v>
      </c>
      <c r="G935">
        <f>[1]ONI!G933</f>
        <v>0</v>
      </c>
      <c r="H935" s="38">
        <f t="shared" si="86"/>
        <v>0</v>
      </c>
      <c r="I935" s="38">
        <f t="shared" si="88"/>
        <v>0</v>
      </c>
      <c r="J935" s="38">
        <f t="shared" si="89"/>
        <v>0</v>
      </c>
      <c r="K935" s="1">
        <f t="shared" si="90"/>
        <v>46600</v>
      </c>
      <c r="L935" s="51" t="b">
        <f t="shared" si="91"/>
        <v>0</v>
      </c>
    </row>
    <row r="936" spans="1:12" x14ac:dyDescent="0.25">
      <c r="A936">
        <f>[1]ONI!A934</f>
        <v>0</v>
      </c>
      <c r="B936" s="11">
        <f>[1]ONI!B934</f>
        <v>0</v>
      </c>
      <c r="C936" s="1">
        <f>[1]ONI!C934</f>
        <v>0</v>
      </c>
      <c r="D936" s="37">
        <f>[1]ONI!D934</f>
        <v>0</v>
      </c>
      <c r="E936" s="2">
        <f t="shared" si="87"/>
        <v>0</v>
      </c>
      <c r="F936" s="11">
        <f>[1]ONI!F934</f>
        <v>0</v>
      </c>
      <c r="G936">
        <f>[1]ONI!G934</f>
        <v>0</v>
      </c>
      <c r="H936" s="38">
        <f t="shared" si="86"/>
        <v>0</v>
      </c>
      <c r="I936" s="38">
        <f t="shared" si="88"/>
        <v>0</v>
      </c>
      <c r="J936" s="38">
        <f t="shared" si="89"/>
        <v>0</v>
      </c>
      <c r="K936" s="1">
        <f t="shared" si="90"/>
        <v>46631</v>
      </c>
      <c r="L936" s="51" t="b">
        <f t="shared" si="91"/>
        <v>0</v>
      </c>
    </row>
    <row r="937" spans="1:12" x14ac:dyDescent="0.25">
      <c r="A937">
        <f>[1]ONI!A935</f>
        <v>0</v>
      </c>
      <c r="B937" s="11">
        <f>[1]ONI!B935</f>
        <v>0</v>
      </c>
      <c r="C937" s="1">
        <f>[1]ONI!C935</f>
        <v>0</v>
      </c>
      <c r="D937" s="37">
        <f>[1]ONI!D935</f>
        <v>0</v>
      </c>
      <c r="E937" s="2">
        <f t="shared" si="87"/>
        <v>0</v>
      </c>
      <c r="F937" s="11">
        <f>[1]ONI!F935</f>
        <v>0</v>
      </c>
      <c r="G937">
        <f>[1]ONI!G935</f>
        <v>0</v>
      </c>
      <c r="H937" s="38">
        <f t="shared" si="86"/>
        <v>0</v>
      </c>
      <c r="I937" s="38">
        <f t="shared" si="88"/>
        <v>0</v>
      </c>
      <c r="J937" s="38">
        <f t="shared" si="89"/>
        <v>0</v>
      </c>
      <c r="K937" s="1">
        <f t="shared" si="90"/>
        <v>46661</v>
      </c>
      <c r="L937" s="51" t="b">
        <f t="shared" si="91"/>
        <v>0</v>
      </c>
    </row>
    <row r="938" spans="1:12" x14ac:dyDescent="0.25">
      <c r="A938">
        <f>[1]ONI!A936</f>
        <v>0</v>
      </c>
      <c r="B938" s="11">
        <f>[1]ONI!B936</f>
        <v>0</v>
      </c>
      <c r="C938" s="1">
        <f>[1]ONI!C936</f>
        <v>0</v>
      </c>
      <c r="D938" s="37">
        <f>[1]ONI!D936</f>
        <v>0</v>
      </c>
      <c r="E938" s="2">
        <f t="shared" si="87"/>
        <v>0</v>
      </c>
      <c r="F938" s="11">
        <f>[1]ONI!F936</f>
        <v>0</v>
      </c>
      <c r="G938">
        <f>[1]ONI!G936</f>
        <v>0</v>
      </c>
      <c r="H938" s="38">
        <f t="shared" si="86"/>
        <v>0</v>
      </c>
      <c r="I938" s="38">
        <f t="shared" si="88"/>
        <v>0</v>
      </c>
      <c r="J938" s="38">
        <f t="shared" si="89"/>
        <v>0</v>
      </c>
      <c r="K938" s="1">
        <f t="shared" si="90"/>
        <v>46692</v>
      </c>
      <c r="L938" s="51" t="b">
        <f t="shared" si="91"/>
        <v>0</v>
      </c>
    </row>
    <row r="939" spans="1:12" x14ac:dyDescent="0.25">
      <c r="A939">
        <f>[1]ONI!A937</f>
        <v>0</v>
      </c>
      <c r="B939" s="11">
        <f>[1]ONI!B937</f>
        <v>0</v>
      </c>
      <c r="C939" s="1">
        <f>[1]ONI!C937</f>
        <v>0</v>
      </c>
      <c r="D939" s="37">
        <f>[1]ONI!D937</f>
        <v>0</v>
      </c>
      <c r="E939" s="2">
        <f t="shared" si="87"/>
        <v>0</v>
      </c>
      <c r="F939" s="11">
        <f>[1]ONI!F937</f>
        <v>0</v>
      </c>
      <c r="G939">
        <f>[1]ONI!G937</f>
        <v>0</v>
      </c>
      <c r="H939" s="38">
        <f t="shared" si="86"/>
        <v>0</v>
      </c>
      <c r="I939" s="38">
        <f t="shared" si="88"/>
        <v>0</v>
      </c>
      <c r="J939" s="38">
        <f t="shared" si="89"/>
        <v>0</v>
      </c>
      <c r="K939" s="1">
        <f t="shared" si="90"/>
        <v>46722</v>
      </c>
      <c r="L939" s="51" t="b">
        <f t="shared" si="91"/>
        <v>0</v>
      </c>
    </row>
    <row r="940" spans="1:12" x14ac:dyDescent="0.25">
      <c r="A940">
        <f>[1]ONI!A938</f>
        <v>0</v>
      </c>
      <c r="B940" s="11">
        <f>[1]ONI!B938</f>
        <v>0</v>
      </c>
      <c r="C940" s="1">
        <f>[1]ONI!C938</f>
        <v>0</v>
      </c>
      <c r="D940" s="37">
        <f>[1]ONI!D938</f>
        <v>0</v>
      </c>
      <c r="E940" s="2">
        <f t="shared" si="87"/>
        <v>0</v>
      </c>
      <c r="F940" s="11">
        <f>[1]ONI!F938</f>
        <v>0</v>
      </c>
      <c r="G940">
        <f>[1]ONI!G938</f>
        <v>0</v>
      </c>
      <c r="H940" s="38">
        <f t="shared" si="86"/>
        <v>0</v>
      </c>
      <c r="I940" s="38">
        <f t="shared" si="88"/>
        <v>0</v>
      </c>
      <c r="J940" s="38">
        <f t="shared" si="89"/>
        <v>0</v>
      </c>
      <c r="K940" s="1">
        <f t="shared" si="90"/>
        <v>46753</v>
      </c>
      <c r="L940" s="51" t="b">
        <f t="shared" si="91"/>
        <v>0</v>
      </c>
    </row>
    <row r="941" spans="1:12" x14ac:dyDescent="0.25">
      <c r="A941">
        <f>[1]ONI!A939</f>
        <v>0</v>
      </c>
      <c r="B941" s="11">
        <f>[1]ONI!B939</f>
        <v>0</v>
      </c>
      <c r="C941" s="1">
        <f>[1]ONI!C939</f>
        <v>0</v>
      </c>
      <c r="D941" s="37">
        <f>[1]ONI!D939</f>
        <v>0</v>
      </c>
      <c r="E941" s="2">
        <f t="shared" si="87"/>
        <v>0</v>
      </c>
      <c r="F941" s="11">
        <f>[1]ONI!F939</f>
        <v>0</v>
      </c>
      <c r="G941">
        <f>[1]ONI!G939</f>
        <v>0</v>
      </c>
      <c r="H941" s="38">
        <f t="shared" si="86"/>
        <v>0</v>
      </c>
      <c r="I941" s="38">
        <f t="shared" si="88"/>
        <v>0</v>
      </c>
      <c r="J941" s="38">
        <f t="shared" si="89"/>
        <v>0</v>
      </c>
      <c r="K941" s="1">
        <f t="shared" si="90"/>
        <v>46784</v>
      </c>
      <c r="L941" s="51" t="b">
        <f t="shared" si="91"/>
        <v>0</v>
      </c>
    </row>
    <row r="942" spans="1:12" x14ac:dyDescent="0.25">
      <c r="A942">
        <f>[1]ONI!A940</f>
        <v>0</v>
      </c>
      <c r="B942" s="11">
        <f>[1]ONI!B940</f>
        <v>0</v>
      </c>
      <c r="C942" s="1">
        <f>[1]ONI!C940</f>
        <v>0</v>
      </c>
      <c r="D942" s="37">
        <f>[1]ONI!D940</f>
        <v>0</v>
      </c>
      <c r="E942" s="2">
        <f t="shared" si="87"/>
        <v>0</v>
      </c>
      <c r="F942" s="11">
        <f>[1]ONI!F940</f>
        <v>0</v>
      </c>
      <c r="G942">
        <f>[1]ONI!G940</f>
        <v>0</v>
      </c>
      <c r="H942" s="38">
        <f t="shared" si="86"/>
        <v>0</v>
      </c>
      <c r="I942" s="38">
        <f t="shared" si="88"/>
        <v>0</v>
      </c>
      <c r="J942" s="38">
        <f t="shared" si="89"/>
        <v>0</v>
      </c>
      <c r="K942" s="1">
        <f t="shared" si="90"/>
        <v>46813</v>
      </c>
      <c r="L942" s="51" t="b">
        <f t="shared" si="91"/>
        <v>0</v>
      </c>
    </row>
    <row r="943" spans="1:12" x14ac:dyDescent="0.25">
      <c r="A943">
        <f>[1]ONI!A941</f>
        <v>0</v>
      </c>
      <c r="B943" s="11">
        <f>[1]ONI!B941</f>
        <v>0</v>
      </c>
      <c r="C943" s="1">
        <f>[1]ONI!C941</f>
        <v>0</v>
      </c>
      <c r="D943" s="37">
        <f>[1]ONI!D941</f>
        <v>0</v>
      </c>
      <c r="E943" s="2">
        <f t="shared" si="87"/>
        <v>0</v>
      </c>
      <c r="F943" s="11">
        <f>[1]ONI!F941</f>
        <v>0</v>
      </c>
      <c r="G943">
        <f>[1]ONI!G941</f>
        <v>0</v>
      </c>
      <c r="H943" s="38">
        <f t="shared" si="86"/>
        <v>0</v>
      </c>
      <c r="I943" s="38">
        <f t="shared" si="88"/>
        <v>0</v>
      </c>
      <c r="J943" s="38">
        <f t="shared" si="89"/>
        <v>0</v>
      </c>
      <c r="K943" s="1">
        <f t="shared" si="90"/>
        <v>46844</v>
      </c>
      <c r="L943" s="51" t="b">
        <f t="shared" si="91"/>
        <v>0</v>
      </c>
    </row>
    <row r="944" spans="1:12" x14ac:dyDescent="0.25">
      <c r="A944">
        <f>[1]ONI!A942</f>
        <v>0</v>
      </c>
      <c r="B944" s="11">
        <f>[1]ONI!B942</f>
        <v>0</v>
      </c>
      <c r="C944" s="1">
        <f>[1]ONI!C942</f>
        <v>0</v>
      </c>
      <c r="D944" s="37">
        <f>[1]ONI!D942</f>
        <v>0</v>
      </c>
      <c r="E944" s="2">
        <f t="shared" si="87"/>
        <v>0</v>
      </c>
      <c r="F944" s="11">
        <f>[1]ONI!F942</f>
        <v>0</v>
      </c>
      <c r="G944">
        <f>[1]ONI!G942</f>
        <v>0</v>
      </c>
      <c r="H944" s="38">
        <f t="shared" si="86"/>
        <v>0</v>
      </c>
      <c r="I944" s="38">
        <f t="shared" si="88"/>
        <v>0</v>
      </c>
      <c r="J944" s="38">
        <f t="shared" si="89"/>
        <v>0</v>
      </c>
      <c r="K944" s="1">
        <f t="shared" si="90"/>
        <v>46874</v>
      </c>
      <c r="L944" s="51" t="b">
        <f t="shared" si="91"/>
        <v>0</v>
      </c>
    </row>
    <row r="945" spans="1:12" x14ac:dyDescent="0.25">
      <c r="A945">
        <f>[1]ONI!A943</f>
        <v>0</v>
      </c>
      <c r="B945" s="11">
        <f>[1]ONI!B943</f>
        <v>0</v>
      </c>
      <c r="C945" s="1">
        <f>[1]ONI!C943</f>
        <v>0</v>
      </c>
      <c r="D945" s="37">
        <f>[1]ONI!D943</f>
        <v>0</v>
      </c>
      <c r="E945" s="2">
        <f t="shared" si="87"/>
        <v>0</v>
      </c>
      <c r="F945" s="11">
        <f>[1]ONI!F943</f>
        <v>0</v>
      </c>
      <c r="G945">
        <f>[1]ONI!G943</f>
        <v>0</v>
      </c>
      <c r="H945" s="38">
        <f t="shared" si="86"/>
        <v>0</v>
      </c>
      <c r="I945" s="38">
        <f t="shared" si="88"/>
        <v>0</v>
      </c>
      <c r="J945" s="38">
        <f t="shared" si="89"/>
        <v>0</v>
      </c>
      <c r="K945" s="1">
        <f t="shared" si="90"/>
        <v>46905</v>
      </c>
      <c r="L945" s="51" t="b">
        <f t="shared" si="91"/>
        <v>0</v>
      </c>
    </row>
    <row r="946" spans="1:12" x14ac:dyDescent="0.25">
      <c r="A946">
        <f>[1]ONI!A944</f>
        <v>0</v>
      </c>
      <c r="B946" s="11">
        <f>[1]ONI!B944</f>
        <v>0</v>
      </c>
      <c r="C946" s="1">
        <f>[1]ONI!C944</f>
        <v>0</v>
      </c>
      <c r="D946" s="37">
        <f>[1]ONI!D944</f>
        <v>0</v>
      </c>
      <c r="E946" s="2">
        <f t="shared" si="87"/>
        <v>0</v>
      </c>
      <c r="F946" s="11">
        <f>[1]ONI!F944</f>
        <v>0</v>
      </c>
      <c r="G946">
        <f>[1]ONI!G944</f>
        <v>0</v>
      </c>
      <c r="H946" s="38">
        <f t="shared" si="86"/>
        <v>0</v>
      </c>
      <c r="I946" s="38">
        <f t="shared" si="88"/>
        <v>0</v>
      </c>
      <c r="J946" s="38">
        <f t="shared" si="89"/>
        <v>0</v>
      </c>
      <c r="K946" s="1">
        <f t="shared" ref="K946:K967" si="92">EDATE(K945,1)</f>
        <v>46935</v>
      </c>
      <c r="L946" s="51" t="b">
        <f t="shared" ref="L946:L967" si="93">K946=C946</f>
        <v>0</v>
      </c>
    </row>
    <row r="947" spans="1:12" x14ac:dyDescent="0.25">
      <c r="A947">
        <f>[1]ONI!A945</f>
        <v>0</v>
      </c>
      <c r="B947" s="11">
        <f>[1]ONI!B945</f>
        <v>0</v>
      </c>
      <c r="C947" s="1">
        <f>[1]ONI!C945</f>
        <v>0</v>
      </c>
      <c r="D947" s="37">
        <f>[1]ONI!D945</f>
        <v>0</v>
      </c>
      <c r="E947" s="2">
        <f t="shared" si="87"/>
        <v>0</v>
      </c>
      <c r="F947" s="11">
        <f>[1]ONI!F945</f>
        <v>0</v>
      </c>
      <c r="G947">
        <f>[1]ONI!G945</f>
        <v>0</v>
      </c>
      <c r="H947" s="38">
        <f t="shared" si="86"/>
        <v>0</v>
      </c>
      <c r="I947" s="38">
        <f t="shared" si="88"/>
        <v>0</v>
      </c>
      <c r="J947" s="38">
        <f t="shared" si="89"/>
        <v>0</v>
      </c>
      <c r="K947" s="1">
        <f t="shared" si="92"/>
        <v>46966</v>
      </c>
      <c r="L947" s="51" t="b">
        <f t="shared" si="93"/>
        <v>0</v>
      </c>
    </row>
    <row r="948" spans="1:12" x14ac:dyDescent="0.25">
      <c r="A948">
        <f>[1]ONI!A946</f>
        <v>0</v>
      </c>
      <c r="B948" s="11">
        <f>[1]ONI!B946</f>
        <v>0</v>
      </c>
      <c r="C948" s="1">
        <f>[1]ONI!C946</f>
        <v>0</v>
      </c>
      <c r="D948" s="37">
        <f>[1]ONI!D946</f>
        <v>0</v>
      </c>
      <c r="E948" s="2">
        <f t="shared" si="87"/>
        <v>0</v>
      </c>
      <c r="F948" s="11">
        <f>[1]ONI!F946</f>
        <v>0</v>
      </c>
      <c r="G948">
        <f>[1]ONI!G946</f>
        <v>0</v>
      </c>
      <c r="H948" s="38">
        <f t="shared" si="86"/>
        <v>0</v>
      </c>
      <c r="I948" s="38">
        <f t="shared" si="88"/>
        <v>0</v>
      </c>
      <c r="J948" s="38">
        <f t="shared" si="89"/>
        <v>0</v>
      </c>
      <c r="K948" s="1">
        <f t="shared" si="92"/>
        <v>46997</v>
      </c>
      <c r="L948" s="51" t="b">
        <f t="shared" si="93"/>
        <v>0</v>
      </c>
    </row>
    <row r="949" spans="1:12" x14ac:dyDescent="0.25">
      <c r="A949">
        <f>[1]ONI!A947</f>
        <v>0</v>
      </c>
      <c r="B949" s="11">
        <f>[1]ONI!B947</f>
        <v>0</v>
      </c>
      <c r="C949" s="1">
        <f>[1]ONI!C947</f>
        <v>0</v>
      </c>
      <c r="D949" s="37">
        <f>[1]ONI!D947</f>
        <v>0</v>
      </c>
      <c r="E949" s="2">
        <f t="shared" si="87"/>
        <v>0</v>
      </c>
      <c r="F949" s="11">
        <f>[1]ONI!F947</f>
        <v>0</v>
      </c>
      <c r="G949">
        <f>[1]ONI!G947</f>
        <v>0</v>
      </c>
      <c r="H949" s="38">
        <f t="shared" si="86"/>
        <v>0</v>
      </c>
      <c r="I949" s="38">
        <f t="shared" si="88"/>
        <v>0</v>
      </c>
      <c r="J949" s="38">
        <f t="shared" si="89"/>
        <v>0</v>
      </c>
      <c r="K949" s="1">
        <f t="shared" si="92"/>
        <v>47027</v>
      </c>
      <c r="L949" s="51" t="b">
        <f t="shared" si="93"/>
        <v>0</v>
      </c>
    </row>
    <row r="950" spans="1:12" x14ac:dyDescent="0.25">
      <c r="A950">
        <f>[1]ONI!A948</f>
        <v>0</v>
      </c>
      <c r="B950" s="11">
        <f>[1]ONI!B948</f>
        <v>0</v>
      </c>
      <c r="C950" s="1">
        <f>[1]ONI!C948</f>
        <v>0</v>
      </c>
      <c r="D950" s="37">
        <f>[1]ONI!D948</f>
        <v>0</v>
      </c>
      <c r="E950" s="2">
        <f t="shared" si="87"/>
        <v>0</v>
      </c>
      <c r="F950" s="11">
        <f>[1]ONI!F948</f>
        <v>0</v>
      </c>
      <c r="G950">
        <f>[1]ONI!G948</f>
        <v>0</v>
      </c>
      <c r="H950" s="38">
        <f t="shared" si="86"/>
        <v>0</v>
      </c>
      <c r="I950" s="38">
        <f t="shared" si="88"/>
        <v>0</v>
      </c>
      <c r="J950" s="38">
        <f t="shared" si="89"/>
        <v>0</v>
      </c>
      <c r="K950" s="1">
        <f t="shared" si="92"/>
        <v>47058</v>
      </c>
      <c r="L950" s="51" t="b">
        <f t="shared" si="93"/>
        <v>0</v>
      </c>
    </row>
    <row r="951" spans="1:12" x14ac:dyDescent="0.25">
      <c r="A951">
        <f>[1]ONI!A949</f>
        <v>0</v>
      </c>
      <c r="B951" s="11">
        <f>[1]ONI!B949</f>
        <v>0</v>
      </c>
      <c r="C951" s="1">
        <f>[1]ONI!C949</f>
        <v>0</v>
      </c>
      <c r="D951" s="37">
        <f>[1]ONI!D949</f>
        <v>0</v>
      </c>
      <c r="E951" s="2">
        <f t="shared" si="87"/>
        <v>0</v>
      </c>
      <c r="F951" s="11">
        <f>[1]ONI!F949</f>
        <v>0</v>
      </c>
      <c r="G951">
        <f>[1]ONI!G949</f>
        <v>0</v>
      </c>
      <c r="H951" s="38">
        <f t="shared" si="86"/>
        <v>0</v>
      </c>
      <c r="I951" s="38">
        <f t="shared" si="88"/>
        <v>0</v>
      </c>
      <c r="J951" s="38">
        <f t="shared" si="89"/>
        <v>0</v>
      </c>
      <c r="K951" s="1">
        <f t="shared" si="92"/>
        <v>47088</v>
      </c>
      <c r="L951" s="51" t="b">
        <f t="shared" si="93"/>
        <v>0</v>
      </c>
    </row>
    <row r="952" spans="1:12" x14ac:dyDescent="0.25">
      <c r="A952">
        <f>[1]ONI!A950</f>
        <v>0</v>
      </c>
      <c r="B952" s="11">
        <f>[1]ONI!B950</f>
        <v>0</v>
      </c>
      <c r="C952" s="1">
        <f>[1]ONI!C950</f>
        <v>0</v>
      </c>
      <c r="D952" s="37">
        <f>[1]ONI!D950</f>
        <v>0</v>
      </c>
      <c r="E952" s="2">
        <f t="shared" si="87"/>
        <v>0</v>
      </c>
      <c r="F952" s="11">
        <f>[1]ONI!F950</f>
        <v>0</v>
      </c>
      <c r="G952">
        <f>[1]ONI!G950</f>
        <v>0</v>
      </c>
      <c r="H952" s="38">
        <f t="shared" si="86"/>
        <v>0</v>
      </c>
      <c r="I952" s="38">
        <f t="shared" si="88"/>
        <v>0</v>
      </c>
      <c r="J952" s="38">
        <f t="shared" si="89"/>
        <v>0</v>
      </c>
      <c r="K952" s="1">
        <f t="shared" si="92"/>
        <v>47119</v>
      </c>
      <c r="L952" s="51" t="b">
        <f t="shared" si="93"/>
        <v>0</v>
      </c>
    </row>
    <row r="953" spans="1:12" x14ac:dyDescent="0.25">
      <c r="A953">
        <f>[1]ONI!A951</f>
        <v>0</v>
      </c>
      <c r="B953" s="11">
        <f>[1]ONI!B951</f>
        <v>0</v>
      </c>
      <c r="C953" s="1">
        <f>[1]ONI!C951</f>
        <v>0</v>
      </c>
      <c r="D953" s="37">
        <f>[1]ONI!D951</f>
        <v>0</v>
      </c>
      <c r="E953" s="2">
        <f t="shared" si="87"/>
        <v>0</v>
      </c>
      <c r="F953" s="11">
        <f>[1]ONI!F951</f>
        <v>0</v>
      </c>
      <c r="G953">
        <f>[1]ONI!G951</f>
        <v>0</v>
      </c>
      <c r="H953" s="38">
        <f t="shared" si="86"/>
        <v>0</v>
      </c>
      <c r="I953" s="38">
        <f t="shared" si="88"/>
        <v>0</v>
      </c>
      <c r="J953" s="38">
        <f t="shared" si="89"/>
        <v>0</v>
      </c>
      <c r="K953" s="1">
        <f t="shared" si="92"/>
        <v>47150</v>
      </c>
      <c r="L953" s="51" t="b">
        <f t="shared" si="93"/>
        <v>0</v>
      </c>
    </row>
    <row r="954" spans="1:12" x14ac:dyDescent="0.25">
      <c r="A954">
        <f>[1]ONI!A952</f>
        <v>0</v>
      </c>
      <c r="B954" s="11">
        <f>[1]ONI!B952</f>
        <v>0</v>
      </c>
      <c r="C954" s="1">
        <f>[1]ONI!C952</f>
        <v>0</v>
      </c>
      <c r="D954" s="37">
        <f>[1]ONI!D952</f>
        <v>0</v>
      </c>
      <c r="E954" s="2">
        <f t="shared" si="87"/>
        <v>0</v>
      </c>
      <c r="F954" s="11">
        <f>[1]ONI!F952</f>
        <v>0</v>
      </c>
      <c r="G954">
        <f>[1]ONI!G952</f>
        <v>0</v>
      </c>
      <c r="H954" s="38">
        <f t="shared" si="86"/>
        <v>0</v>
      </c>
      <c r="I954" s="38">
        <f t="shared" si="88"/>
        <v>0</v>
      </c>
      <c r="J954" s="38">
        <f t="shared" si="89"/>
        <v>0</v>
      </c>
      <c r="K954" s="1">
        <f t="shared" si="92"/>
        <v>47178</v>
      </c>
      <c r="L954" s="51" t="b">
        <f t="shared" si="93"/>
        <v>0</v>
      </c>
    </row>
    <row r="955" spans="1:12" x14ac:dyDescent="0.25">
      <c r="A955">
        <f>[1]ONI!A953</f>
        <v>0</v>
      </c>
      <c r="B955" s="11">
        <f>[1]ONI!B953</f>
        <v>0</v>
      </c>
      <c r="C955" s="1">
        <f>[1]ONI!C953</f>
        <v>0</v>
      </c>
      <c r="D955" s="37">
        <f>[1]ONI!D953</f>
        <v>0</v>
      </c>
      <c r="E955" s="2">
        <f t="shared" si="87"/>
        <v>0</v>
      </c>
      <c r="F955" s="11">
        <f>[1]ONI!F953</f>
        <v>0</v>
      </c>
      <c r="G955">
        <f>[1]ONI!G953</f>
        <v>0</v>
      </c>
      <c r="H955" s="38">
        <f t="shared" si="86"/>
        <v>0</v>
      </c>
      <c r="I955" s="38">
        <f t="shared" si="88"/>
        <v>0</v>
      </c>
      <c r="J955" s="38">
        <f t="shared" si="89"/>
        <v>0</v>
      </c>
      <c r="K955" s="1">
        <f t="shared" si="92"/>
        <v>47209</v>
      </c>
      <c r="L955" s="51" t="b">
        <f t="shared" si="93"/>
        <v>0</v>
      </c>
    </row>
    <row r="956" spans="1:12" x14ac:dyDescent="0.25">
      <c r="A956">
        <f>[1]ONI!A954</f>
        <v>0</v>
      </c>
      <c r="B956" s="11">
        <f>[1]ONI!B954</f>
        <v>0</v>
      </c>
      <c r="C956" s="1">
        <f>[1]ONI!C954</f>
        <v>0</v>
      </c>
      <c r="D956" s="37">
        <f>[1]ONI!D954</f>
        <v>0</v>
      </c>
      <c r="E956" s="2">
        <f t="shared" si="87"/>
        <v>0</v>
      </c>
      <c r="F956" s="11">
        <f>[1]ONI!F954</f>
        <v>0</v>
      </c>
      <c r="G956">
        <f>[1]ONI!G954</f>
        <v>0</v>
      </c>
      <c r="H956" s="38">
        <f t="shared" si="86"/>
        <v>0</v>
      </c>
      <c r="I956" s="38">
        <f t="shared" si="88"/>
        <v>0</v>
      </c>
      <c r="J956" s="38">
        <f t="shared" si="89"/>
        <v>0</v>
      </c>
      <c r="K956" s="1">
        <f t="shared" si="92"/>
        <v>47239</v>
      </c>
      <c r="L956" s="51" t="b">
        <f t="shared" si="93"/>
        <v>0</v>
      </c>
    </row>
    <row r="957" spans="1:12" x14ac:dyDescent="0.25">
      <c r="A957">
        <f>[1]ONI!A955</f>
        <v>0</v>
      </c>
      <c r="B957" s="11">
        <f>[1]ONI!B955</f>
        <v>0</v>
      </c>
      <c r="C957" s="1">
        <f>[1]ONI!C955</f>
        <v>0</v>
      </c>
      <c r="D957" s="37">
        <f>[1]ONI!D955</f>
        <v>0</v>
      </c>
      <c r="E957" s="2">
        <f t="shared" si="87"/>
        <v>0</v>
      </c>
      <c r="F957" s="11">
        <f>[1]ONI!F955</f>
        <v>0</v>
      </c>
      <c r="G957">
        <f>[1]ONI!G955</f>
        <v>0</v>
      </c>
      <c r="H957" s="38">
        <f t="shared" si="86"/>
        <v>0</v>
      </c>
      <c r="I957" s="38">
        <f t="shared" si="88"/>
        <v>0</v>
      </c>
      <c r="J957" s="38">
        <f t="shared" si="89"/>
        <v>0</v>
      </c>
      <c r="K957" s="1">
        <f t="shared" si="92"/>
        <v>47270</v>
      </c>
      <c r="L957" s="51" t="b">
        <f t="shared" si="93"/>
        <v>0</v>
      </c>
    </row>
    <row r="958" spans="1:12" x14ac:dyDescent="0.25">
      <c r="A958">
        <f>[1]ONI!A956</f>
        <v>0</v>
      </c>
      <c r="B958" s="11">
        <f>[1]ONI!B956</f>
        <v>0</v>
      </c>
      <c r="C958" s="1">
        <f>[1]ONI!C956</f>
        <v>0</v>
      </c>
      <c r="D958" s="37">
        <f>[1]ONI!D956</f>
        <v>0</v>
      </c>
      <c r="E958" s="2">
        <f t="shared" si="87"/>
        <v>0</v>
      </c>
      <c r="F958" s="11">
        <f>[1]ONI!F956</f>
        <v>0</v>
      </c>
      <c r="G958">
        <f>[1]ONI!G956</f>
        <v>0</v>
      </c>
      <c r="H958" s="38">
        <f t="shared" si="86"/>
        <v>0</v>
      </c>
      <c r="I958" s="38">
        <f t="shared" si="88"/>
        <v>0</v>
      </c>
      <c r="J958" s="38">
        <f t="shared" si="89"/>
        <v>0</v>
      </c>
      <c r="K958" s="1">
        <f t="shared" si="92"/>
        <v>47300</v>
      </c>
      <c r="L958" s="51" t="b">
        <f t="shared" si="93"/>
        <v>0</v>
      </c>
    </row>
    <row r="959" spans="1:12" x14ac:dyDescent="0.25">
      <c r="A959">
        <f>[1]ONI!A957</f>
        <v>0</v>
      </c>
      <c r="B959" s="11">
        <f>[1]ONI!B957</f>
        <v>0</v>
      </c>
      <c r="C959" s="1">
        <f>[1]ONI!C957</f>
        <v>0</v>
      </c>
      <c r="D959" s="37">
        <f>[1]ONI!D957</f>
        <v>0</v>
      </c>
      <c r="E959" s="2">
        <f t="shared" si="87"/>
        <v>0</v>
      </c>
      <c r="F959" s="11">
        <f>[1]ONI!F957</f>
        <v>0</v>
      </c>
      <c r="G959">
        <f>[1]ONI!G957</f>
        <v>0</v>
      </c>
      <c r="H959" s="38">
        <f t="shared" si="86"/>
        <v>0</v>
      </c>
      <c r="I959" s="38">
        <f t="shared" si="88"/>
        <v>0</v>
      </c>
      <c r="J959" s="38">
        <f t="shared" si="89"/>
        <v>0</v>
      </c>
      <c r="K959" s="1">
        <f t="shared" si="92"/>
        <v>47331</v>
      </c>
      <c r="L959" s="51" t="b">
        <f t="shared" si="93"/>
        <v>0</v>
      </c>
    </row>
    <row r="960" spans="1:12" x14ac:dyDescent="0.25">
      <c r="A960">
        <f>[1]ONI!A958</f>
        <v>0</v>
      </c>
      <c r="B960" s="11">
        <f>[1]ONI!B958</f>
        <v>0</v>
      </c>
      <c r="C960" s="1">
        <f>[1]ONI!C958</f>
        <v>0</v>
      </c>
      <c r="D960" s="37">
        <f>[1]ONI!D958</f>
        <v>0</v>
      </c>
      <c r="E960" s="2">
        <f t="shared" si="87"/>
        <v>0</v>
      </c>
      <c r="F960" s="11">
        <f>[1]ONI!F958</f>
        <v>0</v>
      </c>
      <c r="G960">
        <f>[1]ONI!G958</f>
        <v>0</v>
      </c>
      <c r="H960" s="38">
        <f t="shared" si="86"/>
        <v>0</v>
      </c>
      <c r="I960" s="38">
        <f t="shared" si="88"/>
        <v>0</v>
      </c>
      <c r="J960" s="38">
        <f t="shared" si="89"/>
        <v>0</v>
      </c>
      <c r="K960" s="1">
        <f t="shared" si="92"/>
        <v>47362</v>
      </c>
      <c r="L960" s="51" t="b">
        <f t="shared" si="93"/>
        <v>0</v>
      </c>
    </row>
    <row r="961" spans="1:12" x14ac:dyDescent="0.25">
      <c r="A961">
        <f>[1]ONI!A959</f>
        <v>0</v>
      </c>
      <c r="B961" s="11">
        <f>[1]ONI!B959</f>
        <v>0</v>
      </c>
      <c r="C961" s="1">
        <f>[1]ONI!C959</f>
        <v>0</v>
      </c>
      <c r="D961" s="37">
        <f>[1]ONI!D959</f>
        <v>0</v>
      </c>
      <c r="E961" s="2">
        <f t="shared" si="87"/>
        <v>0</v>
      </c>
      <c r="F961" s="11">
        <f>[1]ONI!F959</f>
        <v>0</v>
      </c>
      <c r="G961">
        <f>[1]ONI!G959</f>
        <v>0</v>
      </c>
      <c r="H961" s="38">
        <f t="shared" si="86"/>
        <v>0</v>
      </c>
      <c r="I961" s="38">
        <f t="shared" si="88"/>
        <v>0</v>
      </c>
      <c r="J961" s="38">
        <f t="shared" si="89"/>
        <v>0</v>
      </c>
      <c r="K961" s="1">
        <f t="shared" si="92"/>
        <v>47392</v>
      </c>
      <c r="L961" s="51" t="b">
        <f t="shared" si="93"/>
        <v>0</v>
      </c>
    </row>
    <row r="962" spans="1:12" x14ac:dyDescent="0.25">
      <c r="A962">
        <f>[1]ONI!A960</f>
        <v>0</v>
      </c>
      <c r="B962" s="11">
        <f>[1]ONI!B960</f>
        <v>0</v>
      </c>
      <c r="C962" s="1">
        <f>[1]ONI!C960</f>
        <v>0</v>
      </c>
      <c r="D962" s="37">
        <f>[1]ONI!D960</f>
        <v>0</v>
      </c>
      <c r="E962" s="2">
        <f t="shared" si="87"/>
        <v>0</v>
      </c>
      <c r="F962" s="11">
        <f>[1]ONI!F960</f>
        <v>0</v>
      </c>
      <c r="G962">
        <f>[1]ONI!G960</f>
        <v>0</v>
      </c>
      <c r="H962" s="38">
        <f t="shared" si="86"/>
        <v>0</v>
      </c>
      <c r="I962" s="38">
        <f t="shared" si="88"/>
        <v>0</v>
      </c>
      <c r="J962" s="38">
        <f t="shared" si="89"/>
        <v>0</v>
      </c>
      <c r="K962" s="1">
        <f t="shared" si="92"/>
        <v>47423</v>
      </c>
      <c r="L962" s="51" t="b">
        <f t="shared" si="93"/>
        <v>0</v>
      </c>
    </row>
    <row r="963" spans="1:12" x14ac:dyDescent="0.25">
      <c r="A963">
        <f>[1]ONI!A961</f>
        <v>0</v>
      </c>
      <c r="B963" s="11">
        <f>[1]ONI!B961</f>
        <v>0</v>
      </c>
      <c r="C963" s="1">
        <f>[1]ONI!C961</f>
        <v>0</v>
      </c>
      <c r="D963" s="37">
        <f>[1]ONI!D961</f>
        <v>0</v>
      </c>
      <c r="E963" s="2">
        <f t="shared" si="87"/>
        <v>0</v>
      </c>
      <c r="F963" s="11">
        <f>[1]ONI!F961</f>
        <v>0</v>
      </c>
      <c r="G963">
        <f>[1]ONI!G961</f>
        <v>0</v>
      </c>
      <c r="H963" s="38">
        <f t="shared" si="86"/>
        <v>0</v>
      </c>
      <c r="I963" s="38">
        <f t="shared" si="88"/>
        <v>0</v>
      </c>
      <c r="J963" s="38">
        <f t="shared" si="89"/>
        <v>0</v>
      </c>
      <c r="K963" s="1">
        <f t="shared" si="92"/>
        <v>47453</v>
      </c>
      <c r="L963" s="51" t="b">
        <f t="shared" si="93"/>
        <v>0</v>
      </c>
    </row>
    <row r="964" spans="1:12" x14ac:dyDescent="0.25">
      <c r="A964">
        <f>[1]ONI!A962</f>
        <v>0</v>
      </c>
      <c r="B964" s="11">
        <f>[1]ONI!B962</f>
        <v>0</v>
      </c>
      <c r="C964" s="1">
        <f>[1]ONI!C962</f>
        <v>0</v>
      </c>
      <c r="D964" s="37">
        <f>[1]ONI!D962</f>
        <v>0</v>
      </c>
      <c r="E964" s="2">
        <f t="shared" si="87"/>
        <v>0</v>
      </c>
      <c r="F964" s="11">
        <f>[1]ONI!F962</f>
        <v>0</v>
      </c>
      <c r="G964">
        <f>[1]ONI!G962</f>
        <v>0</v>
      </c>
      <c r="H964" s="38">
        <f t="shared" si="86"/>
        <v>0</v>
      </c>
      <c r="I964" s="38">
        <f t="shared" si="88"/>
        <v>0</v>
      </c>
      <c r="J964" s="38">
        <f t="shared" si="89"/>
        <v>0</v>
      </c>
      <c r="K964" s="1">
        <f t="shared" si="92"/>
        <v>47484</v>
      </c>
      <c r="L964" s="51" t="b">
        <f t="shared" si="93"/>
        <v>0</v>
      </c>
    </row>
    <row r="965" spans="1:12" x14ac:dyDescent="0.25">
      <c r="A965">
        <f>[1]ONI!A963</f>
        <v>0</v>
      </c>
      <c r="B965" s="11">
        <f>[1]ONI!B963</f>
        <v>0</v>
      </c>
      <c r="C965" s="1">
        <f>[1]ONI!C963</f>
        <v>0</v>
      </c>
      <c r="D965" s="37">
        <f>[1]ONI!D963</f>
        <v>0</v>
      </c>
      <c r="E965" s="2">
        <f t="shared" si="87"/>
        <v>0</v>
      </c>
      <c r="F965" s="11">
        <f>[1]ONI!F963</f>
        <v>0</v>
      </c>
      <c r="G965">
        <f>[1]ONI!G963</f>
        <v>0</v>
      </c>
      <c r="H965" s="38">
        <f t="shared" si="86"/>
        <v>0</v>
      </c>
      <c r="I965" s="38">
        <f t="shared" si="88"/>
        <v>0</v>
      </c>
      <c r="J965" s="38">
        <f t="shared" si="89"/>
        <v>0</v>
      </c>
      <c r="K965" s="1">
        <f t="shared" si="92"/>
        <v>47515</v>
      </c>
      <c r="L965" s="51" t="b">
        <f t="shared" si="93"/>
        <v>0</v>
      </c>
    </row>
    <row r="966" spans="1:12" x14ac:dyDescent="0.25">
      <c r="A966">
        <f>[1]ONI!A964</f>
        <v>0</v>
      </c>
      <c r="B966" s="11">
        <f>[1]ONI!B964</f>
        <v>0</v>
      </c>
      <c r="C966" s="1">
        <f>[1]ONI!C964</f>
        <v>0</v>
      </c>
      <c r="D966" s="37">
        <f>[1]ONI!D964</f>
        <v>0</v>
      </c>
      <c r="E966" s="2">
        <f t="shared" si="87"/>
        <v>0</v>
      </c>
      <c r="F966" s="11">
        <f>[1]ONI!F964</f>
        <v>0</v>
      </c>
      <c r="G966">
        <f>[1]ONI!G964</f>
        <v>0</v>
      </c>
      <c r="H966" s="38">
        <f t="shared" ref="H966:H967" si="94">(10*E966)^2</f>
        <v>0</v>
      </c>
      <c r="I966" s="38">
        <f t="shared" si="88"/>
        <v>0</v>
      </c>
      <c r="J966" s="38">
        <f t="shared" si="89"/>
        <v>0</v>
      </c>
      <c r="K966" s="1">
        <f t="shared" si="92"/>
        <v>47543</v>
      </c>
      <c r="L966" s="51" t="b">
        <f t="shared" si="93"/>
        <v>0</v>
      </c>
    </row>
    <row r="967" spans="1:12" x14ac:dyDescent="0.25">
      <c r="A967">
        <f>[1]ONI!A965</f>
        <v>0</v>
      </c>
      <c r="B967" s="11">
        <f>[1]ONI!B965</f>
        <v>0</v>
      </c>
      <c r="C967" s="1">
        <f>[1]ONI!C965</f>
        <v>0</v>
      </c>
      <c r="D967" s="37">
        <f>[1]ONI!D965</f>
        <v>0</v>
      </c>
      <c r="E967" s="2">
        <f t="shared" si="87"/>
        <v>0</v>
      </c>
      <c r="F967" s="11">
        <f>[1]ONI!F965</f>
        <v>0</v>
      </c>
      <c r="G967">
        <f>[1]ONI!G965</f>
        <v>0</v>
      </c>
      <c r="H967" s="38">
        <f t="shared" si="94"/>
        <v>0</v>
      </c>
      <c r="I967" s="38">
        <f t="shared" si="88"/>
        <v>0</v>
      </c>
      <c r="J967" s="38">
        <f t="shared" si="89"/>
        <v>0</v>
      </c>
      <c r="K967" s="1">
        <f t="shared" si="92"/>
        <v>47574</v>
      </c>
      <c r="L967" s="51" t="b">
        <f t="shared" si="93"/>
        <v>0</v>
      </c>
    </row>
  </sheetData>
  <mergeCells count="1">
    <mergeCell ref="D2:L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51B5-6EC3-4017-B245-ADCCD983A80E}">
  <dimension ref="A1:V286"/>
  <sheetViews>
    <sheetView showGridLines="0" workbookViewId="0">
      <pane xSplit="2" ySplit="8" topLeftCell="C23" activePane="bottomRight" state="frozen"/>
      <selection pane="topRight" activeCell="C1" sqref="C1"/>
      <selection pane="bottomLeft" activeCell="A6" sqref="A6"/>
      <selection pane="bottomRight" activeCell="N23" sqref="N23"/>
    </sheetView>
  </sheetViews>
  <sheetFormatPr defaultRowHeight="15" x14ac:dyDescent="0.25"/>
  <cols>
    <col min="1" max="1" width="3.28515625" customWidth="1"/>
    <col min="2" max="2" width="16.7109375" bestFit="1" customWidth="1"/>
    <col min="3" max="3" width="10.42578125" customWidth="1"/>
    <col min="4" max="4" width="12.7109375" customWidth="1"/>
    <col min="5" max="5" width="10.42578125" customWidth="1"/>
    <col min="6" max="11" width="9.85546875" customWidth="1"/>
    <col min="13" max="13" width="10.7109375" bestFit="1" customWidth="1"/>
    <col min="17" max="17" width="9.85546875" bestFit="1" customWidth="1"/>
    <col min="20" max="20" width="10.7109375" bestFit="1" customWidth="1"/>
  </cols>
  <sheetData>
    <row r="1" spans="1:22" ht="8.25" customHeight="1" x14ac:dyDescent="0.25"/>
    <row r="2" spans="1:22" x14ac:dyDescent="0.25">
      <c r="B2" s="27" t="s">
        <v>125</v>
      </c>
      <c r="C2" s="11">
        <v>5364</v>
      </c>
    </row>
    <row r="3" spans="1:22" x14ac:dyDescent="0.25">
      <c r="B3" s="27" t="s">
        <v>124</v>
      </c>
      <c r="C3" t="s">
        <v>76</v>
      </c>
    </row>
    <row r="4" spans="1:22" ht="8.25" customHeight="1" thickBot="1" x14ac:dyDescent="0.3">
      <c r="B4" s="9"/>
    </row>
    <row r="5" spans="1:22" ht="15.75" thickBot="1" x14ac:dyDescent="0.3">
      <c r="A5" s="89" t="str">
        <f>HYPERLINK("#'"&amp;"INSTRUÇÕES"&amp;"'!A1","Retornar")</f>
        <v>Retornar</v>
      </c>
      <c r="F5" s="28" t="s">
        <v>126</v>
      </c>
      <c r="G5" s="52"/>
      <c r="H5" s="29">
        <v>0.5</v>
      </c>
    </row>
    <row r="6" spans="1:22" ht="8.25" customHeight="1" x14ac:dyDescent="0.25">
      <c r="I6" s="11"/>
    </row>
    <row r="7" spans="1:22" x14ac:dyDescent="0.25">
      <c r="C7" s="124" t="s">
        <v>77</v>
      </c>
      <c r="D7" s="124"/>
      <c r="E7" s="124"/>
      <c r="F7" s="124"/>
      <c r="G7" s="124"/>
      <c r="H7" s="124"/>
      <c r="I7" s="124"/>
      <c r="J7" s="124"/>
      <c r="K7" s="124"/>
      <c r="M7" s="124" t="s">
        <v>78</v>
      </c>
      <c r="N7" s="124"/>
      <c r="O7" s="124"/>
      <c r="Q7" s="124" t="s">
        <v>79</v>
      </c>
      <c r="R7" s="124"/>
      <c r="S7" s="124"/>
      <c r="T7" s="124"/>
      <c r="U7" s="124"/>
    </row>
    <row r="8" spans="1:22" ht="52.35" customHeight="1" x14ac:dyDescent="0.25">
      <c r="B8" s="47" t="s">
        <v>73</v>
      </c>
      <c r="C8" s="36" t="s">
        <v>80</v>
      </c>
      <c r="D8" s="36" t="s">
        <v>127</v>
      </c>
      <c r="E8" s="10" t="s">
        <v>5</v>
      </c>
      <c r="F8" s="10" t="s">
        <v>75</v>
      </c>
      <c r="G8" s="10" t="s">
        <v>5</v>
      </c>
      <c r="H8" s="10" t="s">
        <v>74</v>
      </c>
      <c r="I8" s="10" t="s">
        <v>128</v>
      </c>
      <c r="J8" s="30" t="s">
        <v>81</v>
      </c>
      <c r="K8" s="30" t="s">
        <v>81</v>
      </c>
      <c r="L8" s="30"/>
      <c r="M8" s="10"/>
      <c r="N8" s="10" t="s">
        <v>82</v>
      </c>
      <c r="O8" s="10" t="s">
        <v>83</v>
      </c>
      <c r="P8" s="10"/>
      <c r="Q8" s="10"/>
      <c r="R8" s="10" t="s">
        <v>79</v>
      </c>
      <c r="S8" s="10" t="s">
        <v>84</v>
      </c>
      <c r="T8" s="10" t="s">
        <v>85</v>
      </c>
      <c r="U8" s="10" t="s">
        <v>86</v>
      </c>
      <c r="V8" s="9"/>
    </row>
    <row r="9" spans="1:22" x14ac:dyDescent="0.25">
      <c r="B9" s="22">
        <v>37226</v>
      </c>
      <c r="C9" s="37">
        <f>IFERROR(INDEX([1]Primario!$B:$B,MATCH($B9,[1]Primario!$A:$A,0)),"")</f>
        <v>-4.47</v>
      </c>
      <c r="D9" s="37">
        <f>IFERROR(INDEX([1]Primario!$C:$C,MATCH($B9,[1]Primario!$A:$A,0)),"")</f>
        <v>3.1681468491343399</v>
      </c>
      <c r="F9" s="13">
        <f>INDEX(PIB!$G:$G,MATCH($B9,PIB!$A:$A,0))</f>
        <v>-1.5764064495960461</v>
      </c>
      <c r="G9" s="13">
        <f>AVERAGE(F5:F9)</f>
        <v>-1.5764064495960461</v>
      </c>
      <c r="H9" s="2"/>
      <c r="I9" s="2">
        <f>IFERROR(H9-AVERAGE($H$11:$H$228),"")</f>
        <v>-1.571660078101518</v>
      </c>
      <c r="J9" s="2" t="str">
        <f t="shared" ref="J9" si="0">IFERROR(AVERAGE(H9,H6,H3,#REF!),"")</f>
        <v/>
      </c>
      <c r="K9" s="2" t="str">
        <f t="shared" ref="J9:K18" si="1">IFERROR(AVERAGE(I9,I6,I3,#REF!),"")</f>
        <v/>
      </c>
      <c r="M9" s="22">
        <v>37956</v>
      </c>
      <c r="N9" s="2">
        <f>IFERROR(INDEX($H:$H,MATCH(M9,$B:$B,0)),"")</f>
        <v>4.245554985617626</v>
      </c>
      <c r="O9" s="2">
        <f>IFERROR(INDEX($I:$I,MATCH(M9,$B:$B,0)),"")</f>
        <v>2.6738949075161083</v>
      </c>
      <c r="P9" s="2"/>
      <c r="Q9" s="22">
        <v>38322</v>
      </c>
      <c r="R9" s="2">
        <f t="shared" ref="R9:R25" si="2">INDEX($J:$J,MATCH(Q9,$B:$B,0))</f>
        <v>3.918629379859099</v>
      </c>
      <c r="S9" s="2">
        <f t="shared" ref="S9:S25" si="3">INDEX($K:$K,MATCH(Q9,$B:$B,0))</f>
        <v>2.3469693017575812</v>
      </c>
      <c r="T9" s="2">
        <v>2.7291915695102094</v>
      </c>
      <c r="U9" s="2"/>
    </row>
    <row r="10" spans="1:22" x14ac:dyDescent="0.25">
      <c r="B10" s="22">
        <f>EDATE(B9,1)</f>
        <v>37257</v>
      </c>
      <c r="C10" s="37">
        <f>IFERROR(INDEX([1]Primario!$B:$B,MATCH($B10,[1]Primario!$A:$A,0)),"")</f>
        <v>5.79</v>
      </c>
      <c r="D10" s="37">
        <f>IFERROR(INDEX([1]Primario!$C:$C,MATCH($B10,[1]Primario!$A:$A,0)),"")</f>
        <v>2.88393078698545</v>
      </c>
      <c r="F10" s="13">
        <f>IFERROR(INDEX(PIB!$G:$G,MATCH($B10,PIB!$A:$A,0)),F9)</f>
        <v>-1.5764064495960461</v>
      </c>
      <c r="G10" s="13">
        <f t="shared" ref="G10:G73" si="4">AVERAGE(F8:F10)</f>
        <v>-1.5764064495960461</v>
      </c>
      <c r="H10" s="2"/>
      <c r="I10" s="2">
        <f t="shared" ref="I10:I73" si="5">IFERROR(H10-AVERAGE($H$11:$H$228),"")</f>
        <v>-1.571660078101518</v>
      </c>
      <c r="J10" s="2" t="str">
        <f t="shared" si="1"/>
        <v/>
      </c>
      <c r="K10" s="2" t="str">
        <f t="shared" si="1"/>
        <v/>
      </c>
      <c r="M10" s="22">
        <f>EDATE(M9,3)</f>
        <v>38047</v>
      </c>
      <c r="N10" s="2">
        <f t="shared" ref="N10:N73" si="6">IFERROR(INDEX($H:$H,MATCH(M10,$B:$B,0)),"")</f>
        <v>4.8499710485258625</v>
      </c>
      <c r="O10" s="2">
        <f t="shared" ref="O10:O73" si="7">IFERROR(INDEX($I:$I,MATCH(M10,$B:$B,0)),"")</f>
        <v>3.2783109704243447</v>
      </c>
      <c r="P10" s="2"/>
      <c r="Q10" s="22">
        <f>EDATE(Q9,12)</f>
        <v>38687</v>
      </c>
      <c r="R10" s="2">
        <f t="shared" si="2"/>
        <v>3.8239024999872302</v>
      </c>
      <c r="S10" s="2">
        <f t="shared" si="3"/>
        <v>2.252242421885712</v>
      </c>
      <c r="T10" s="2">
        <v>2.5109966619288122</v>
      </c>
      <c r="U10" s="2"/>
    </row>
    <row r="11" spans="1:22" x14ac:dyDescent="0.25">
      <c r="B11" s="22">
        <f t="shared" ref="B11:B74" si="8">EDATE(B10,1)</f>
        <v>37288</v>
      </c>
      <c r="C11" s="37">
        <f>IFERROR(INDEX([1]Primario!$B:$B,MATCH($B11,[1]Primario!$A:$A,0)),"")</f>
        <v>4.18</v>
      </c>
      <c r="D11" s="37">
        <f>IFERROR(INDEX([1]Primario!$C:$C,MATCH($B11,[1]Primario!$A:$A,0)),"")</f>
        <v>3.1168544269548901</v>
      </c>
      <c r="E11" s="2">
        <f t="shared" ref="E11:E24" si="9">IFERROR(AVERAGE(D9:D11),"")</f>
        <v>3.0563106876915604</v>
      </c>
      <c r="F11" s="13">
        <f>IFERROR(INDEX(PIB!$G:$G,MATCH($B11,PIB!$A:$A,0)),F10)</f>
        <v>-1.5764064495960461</v>
      </c>
      <c r="G11" s="13">
        <f t="shared" si="4"/>
        <v>-1.5764064495960461</v>
      </c>
      <c r="H11" s="2">
        <f t="shared" ref="H11:H18" si="10">IFERROR(E11-G11*$H$5,"")</f>
        <v>3.8445139124895835</v>
      </c>
      <c r="I11" s="2">
        <f t="shared" si="5"/>
        <v>2.2728538343880658</v>
      </c>
      <c r="J11" s="2" t="str">
        <f t="shared" si="1"/>
        <v/>
      </c>
      <c r="K11" s="2" t="str">
        <f t="shared" si="1"/>
        <v/>
      </c>
      <c r="M11" s="22">
        <f t="shared" ref="M11:M74" si="11">EDATE(M10,3)</f>
        <v>38139</v>
      </c>
      <c r="N11" s="2">
        <f t="shared" si="6"/>
        <v>3.8575680023856274</v>
      </c>
      <c r="O11" s="2">
        <f t="shared" si="7"/>
        <v>2.2859079242841096</v>
      </c>
      <c r="P11" s="2"/>
      <c r="Q11" s="22">
        <f t="shared" ref="Q11:Q25" si="12">EDATE(Q10,12)</f>
        <v>39052</v>
      </c>
      <c r="R11" s="2">
        <f t="shared" si="2"/>
        <v>3.5777716194977134</v>
      </c>
      <c r="S11" s="2">
        <f t="shared" si="3"/>
        <v>2.0061115413961952</v>
      </c>
      <c r="T11" s="2">
        <v>1.7973901116316768</v>
      </c>
      <c r="U11" s="2"/>
    </row>
    <row r="12" spans="1:22" x14ac:dyDescent="0.25">
      <c r="B12" s="22">
        <f t="shared" si="8"/>
        <v>37316</v>
      </c>
      <c r="C12" s="37">
        <f>IFERROR(INDEX([1]Primario!$B:$B,MATCH($B12,[1]Primario!$A:$A,0)),"")</f>
        <v>3.57</v>
      </c>
      <c r="D12" s="37">
        <f>IFERROR(INDEX([1]Primario!$C:$C,MATCH($B12,[1]Primario!$A:$A,0)),"")</f>
        <v>3.15883322625087</v>
      </c>
      <c r="E12" s="2">
        <f t="shared" si="9"/>
        <v>3.0532061467304032</v>
      </c>
      <c r="F12" s="13">
        <f>IFERROR(INDEX(PIB!$G:$G,MATCH($B12,PIB!$A:$A,0)),F11)</f>
        <v>0.16693787517398917</v>
      </c>
      <c r="G12" s="13">
        <f t="shared" si="4"/>
        <v>-0.99529167467270108</v>
      </c>
      <c r="H12" s="2">
        <f t="shared" si="10"/>
        <v>3.5508519840667536</v>
      </c>
      <c r="I12" s="2">
        <f t="shared" si="5"/>
        <v>1.9791919059652356</v>
      </c>
      <c r="J12" s="2" t="str">
        <f t="shared" si="1"/>
        <v/>
      </c>
      <c r="K12" s="2" t="str">
        <f t="shared" si="1"/>
        <v/>
      </c>
      <c r="M12" s="22">
        <f t="shared" si="11"/>
        <v>38231</v>
      </c>
      <c r="N12" s="2">
        <f t="shared" si="6"/>
        <v>3.5077509009254575</v>
      </c>
      <c r="O12" s="2">
        <f t="shared" si="7"/>
        <v>1.9360908228239395</v>
      </c>
      <c r="P12" s="2"/>
      <c r="Q12" s="22">
        <f t="shared" si="12"/>
        <v>39417</v>
      </c>
      <c r="R12" s="2">
        <f t="shared" si="2"/>
        <v>3.0468338423562149</v>
      </c>
      <c r="S12" s="2">
        <f t="shared" si="3"/>
        <v>1.4751737642546969</v>
      </c>
      <c r="T12" s="2">
        <v>1.6315361041746264</v>
      </c>
      <c r="U12" s="2"/>
    </row>
    <row r="13" spans="1:22" x14ac:dyDescent="0.25">
      <c r="B13" s="22">
        <f t="shared" si="8"/>
        <v>37347</v>
      </c>
      <c r="C13" s="37">
        <f>IFERROR(INDEX([1]Primario!$B:$B,MATCH($B13,[1]Primario!$A:$A,0)),"")</f>
        <v>5.9</v>
      </c>
      <c r="D13" s="37">
        <f>IFERROR(INDEX([1]Primario!$C:$C,MATCH($B13,[1]Primario!$A:$A,0)),"")</f>
        <v>2.2633490932451599</v>
      </c>
      <c r="E13" s="2">
        <f t="shared" si="9"/>
        <v>2.8463455821503065</v>
      </c>
      <c r="F13" s="13">
        <f>IFERROR(INDEX(PIB!$G:$G,MATCH($B13,PIB!$A:$A,0)),F12)</f>
        <v>0.16693787517398917</v>
      </c>
      <c r="G13" s="13">
        <f t="shared" si="4"/>
        <v>-0.41417689974935595</v>
      </c>
      <c r="H13" s="2">
        <f t="shared" si="10"/>
        <v>3.0534340320249846</v>
      </c>
      <c r="I13" s="2">
        <f t="shared" si="5"/>
        <v>1.4817739539234667</v>
      </c>
      <c r="J13" s="2" t="str">
        <f t="shared" si="1"/>
        <v/>
      </c>
      <c r="K13" s="2" t="str">
        <f t="shared" si="1"/>
        <v/>
      </c>
      <c r="M13" s="22">
        <f t="shared" si="11"/>
        <v>38322</v>
      </c>
      <c r="N13" s="2">
        <f t="shared" si="6"/>
        <v>3.4592275675994482</v>
      </c>
      <c r="O13" s="2">
        <f t="shared" si="7"/>
        <v>1.8875674894979302</v>
      </c>
      <c r="P13" s="2"/>
      <c r="Q13" s="22">
        <f t="shared" si="12"/>
        <v>39783</v>
      </c>
      <c r="R13" s="2">
        <f t="shared" si="2"/>
        <v>2.4886335229408125</v>
      </c>
      <c r="S13" s="2">
        <f t="shared" si="3"/>
        <v>0.91697344483929455</v>
      </c>
      <c r="T13" s="2">
        <v>1.8854410843190199</v>
      </c>
      <c r="U13" s="2"/>
    </row>
    <row r="14" spans="1:22" x14ac:dyDescent="0.25">
      <c r="B14" s="22">
        <f t="shared" si="8"/>
        <v>37377</v>
      </c>
      <c r="C14" s="37">
        <f>IFERROR(INDEX([1]Primario!$B:$B,MATCH($B14,[1]Primario!$A:$A,0)),"")</f>
        <v>2.87</v>
      </c>
      <c r="D14" s="37">
        <f>IFERROR(INDEX([1]Primario!$C:$C,MATCH($B14,[1]Primario!$A:$A,0)),"")</f>
        <v>3.0600877620196298</v>
      </c>
      <c r="E14" s="2">
        <f t="shared" si="9"/>
        <v>2.8274233605052199</v>
      </c>
      <c r="F14" s="13">
        <f>IFERROR(INDEX(PIB!$G:$G,MATCH($B14,PIB!$A:$A,0)),F13)</f>
        <v>0.16693787517398917</v>
      </c>
      <c r="G14" s="13">
        <f t="shared" si="4"/>
        <v>0.16693787517398917</v>
      </c>
      <c r="H14" s="2">
        <f t="shared" si="10"/>
        <v>2.7439544229182253</v>
      </c>
      <c r="I14" s="2">
        <f t="shared" si="5"/>
        <v>1.1722943448167074</v>
      </c>
      <c r="J14" s="2" t="str">
        <f t="shared" si="1"/>
        <v/>
      </c>
      <c r="K14" s="2" t="str">
        <f t="shared" si="1"/>
        <v/>
      </c>
      <c r="M14" s="22">
        <f t="shared" si="11"/>
        <v>38412</v>
      </c>
      <c r="N14" s="2">
        <f t="shared" si="6"/>
        <v>3.8499956575098504</v>
      </c>
      <c r="O14" s="2">
        <f t="shared" si="7"/>
        <v>2.2783355794083322</v>
      </c>
      <c r="P14" s="2"/>
      <c r="Q14" s="22">
        <f t="shared" si="12"/>
        <v>40148</v>
      </c>
      <c r="R14" s="2">
        <f t="shared" si="2"/>
        <v>3.3879611415834767</v>
      </c>
      <c r="S14" s="2">
        <f t="shared" si="3"/>
        <v>1.8163010634819587</v>
      </c>
      <c r="T14" s="2">
        <v>0.99611151651557772</v>
      </c>
      <c r="U14" s="2"/>
    </row>
    <row r="15" spans="1:22" x14ac:dyDescent="0.25">
      <c r="B15" s="22">
        <f t="shared" si="8"/>
        <v>37408</v>
      </c>
      <c r="C15" s="37">
        <f>IFERROR(INDEX([1]Primario!$B:$B,MATCH($B15,[1]Primario!$A:$A,0)),"")</f>
        <v>3.32</v>
      </c>
      <c r="D15" s="37">
        <f>IFERROR(INDEX([1]Primario!$C:$C,MATCH($B15,[1]Primario!$A:$A,0)),"")</f>
        <v>3.6887326556508602</v>
      </c>
      <c r="E15" s="2">
        <f t="shared" si="9"/>
        <v>3.0040565036385498</v>
      </c>
      <c r="F15" s="13">
        <f>IFERROR(INDEX(PIB!$G:$G,MATCH($B15,PIB!$A:$A,0)),F14)</f>
        <v>-0.1942813532889609</v>
      </c>
      <c r="G15" s="13">
        <f t="shared" si="4"/>
        <v>4.6531465686339146E-2</v>
      </c>
      <c r="H15" s="2">
        <f t="shared" si="10"/>
        <v>2.9807907707953802</v>
      </c>
      <c r="I15" s="2">
        <f t="shared" si="5"/>
        <v>1.4091306926938623</v>
      </c>
      <c r="J15" s="2" t="str">
        <f t="shared" si="1"/>
        <v/>
      </c>
      <c r="K15" s="2" t="str">
        <f t="shared" si="1"/>
        <v/>
      </c>
      <c r="M15" s="22">
        <f t="shared" si="11"/>
        <v>38504</v>
      </c>
      <c r="N15" s="2">
        <f t="shared" si="6"/>
        <v>3.9338217300431433</v>
      </c>
      <c r="O15" s="2">
        <f t="shared" si="7"/>
        <v>2.3621616519416255</v>
      </c>
      <c r="P15" s="2"/>
      <c r="Q15" s="22">
        <f t="shared" si="12"/>
        <v>40513</v>
      </c>
      <c r="R15" s="2">
        <f t="shared" si="2"/>
        <v>1.7886684180348533</v>
      </c>
      <c r="S15" s="2">
        <f t="shared" si="3"/>
        <v>0.21700833993333529</v>
      </c>
      <c r="T15" s="2">
        <v>0.61919102982614804</v>
      </c>
      <c r="U15" s="2"/>
    </row>
    <row r="16" spans="1:22" x14ac:dyDescent="0.25">
      <c r="B16" s="22">
        <f t="shared" si="8"/>
        <v>37438</v>
      </c>
      <c r="C16" s="37">
        <f>IFERROR(INDEX([1]Primario!$B:$B,MATCH($B16,[1]Primario!$A:$A,0)),"")</f>
        <v>3</v>
      </c>
      <c r="D16" s="37">
        <f>IFERROR(INDEX([1]Primario!$C:$C,MATCH($B16,[1]Primario!$A:$A,0)),"")</f>
        <v>3.3385742639043601</v>
      </c>
      <c r="E16" s="2">
        <f t="shared" si="9"/>
        <v>3.3624648938582831</v>
      </c>
      <c r="F16" s="13">
        <f>IFERROR(INDEX(PIB!$G:$G,MATCH($B16,PIB!$A:$A,0)),F15)</f>
        <v>-0.1942813532889609</v>
      </c>
      <c r="G16" s="13">
        <f t="shared" si="4"/>
        <v>-7.3874943801310877E-2</v>
      </c>
      <c r="H16" s="2">
        <f t="shared" si="10"/>
        <v>3.3994023657589385</v>
      </c>
      <c r="I16" s="2">
        <f t="shared" si="5"/>
        <v>1.8277422876574205</v>
      </c>
      <c r="J16" s="2" t="str">
        <f t="shared" si="1"/>
        <v/>
      </c>
      <c r="K16" s="2" t="str">
        <f t="shared" si="1"/>
        <v/>
      </c>
      <c r="M16" s="22">
        <f t="shared" si="11"/>
        <v>38596</v>
      </c>
      <c r="N16" s="2">
        <f t="shared" si="6"/>
        <v>3.7337927430742588</v>
      </c>
      <c r="O16" s="2">
        <f t="shared" si="7"/>
        <v>2.1621326649727406</v>
      </c>
      <c r="P16" s="2"/>
      <c r="Q16" s="22">
        <f t="shared" si="12"/>
        <v>40878</v>
      </c>
      <c r="R16" s="2">
        <f t="shared" si="2"/>
        <v>2.3623839530301596</v>
      </c>
      <c r="S16" s="2">
        <f t="shared" si="3"/>
        <v>0.7907238749286416</v>
      </c>
      <c r="T16" s="2">
        <v>1.816842534081994</v>
      </c>
      <c r="U16" s="2"/>
    </row>
    <row r="17" spans="2:21" x14ac:dyDescent="0.25">
      <c r="B17" s="22">
        <f t="shared" si="8"/>
        <v>37469</v>
      </c>
      <c r="C17" s="37">
        <f>IFERROR(INDEX([1]Primario!$B:$B,MATCH($B17,[1]Primario!$A:$A,0)),"")</f>
        <v>0.96</v>
      </c>
      <c r="D17" s="37">
        <f>IFERROR(INDEX([1]Primario!$C:$C,MATCH($B17,[1]Primario!$A:$A,0)),"")</f>
        <v>2.1565151413769801</v>
      </c>
      <c r="E17" s="2">
        <f t="shared" si="9"/>
        <v>3.0612740203107336</v>
      </c>
      <c r="F17" s="13">
        <f>IFERROR(INDEX(PIB!$G:$G,MATCH($B17,PIB!$A:$A,0)),F16)</f>
        <v>-0.1942813532889609</v>
      </c>
      <c r="G17" s="13">
        <f t="shared" si="4"/>
        <v>-0.1942813532889609</v>
      </c>
      <c r="H17" s="2">
        <f t="shared" si="10"/>
        <v>3.158414696955214</v>
      </c>
      <c r="I17" s="2">
        <f t="shared" si="5"/>
        <v>1.5867546188536961</v>
      </c>
      <c r="J17" s="2" t="str">
        <f t="shared" si="1"/>
        <v/>
      </c>
      <c r="K17" s="2" t="str">
        <f t="shared" si="1"/>
        <v/>
      </c>
      <c r="M17" s="22">
        <f t="shared" si="11"/>
        <v>38687</v>
      </c>
      <c r="N17" s="2">
        <f t="shared" si="6"/>
        <v>3.7779998693216679</v>
      </c>
      <c r="O17" s="2">
        <f t="shared" si="7"/>
        <v>2.2063397912201497</v>
      </c>
      <c r="P17" s="2"/>
      <c r="Q17" s="22">
        <f t="shared" si="12"/>
        <v>41244</v>
      </c>
      <c r="R17" s="2">
        <f t="shared" si="2"/>
        <v>2.0476565553269181</v>
      </c>
      <c r="S17" s="2">
        <f t="shared" si="3"/>
        <v>0.47599647722540017</v>
      </c>
      <c r="T17" s="2">
        <v>1.0187171548684983</v>
      </c>
      <c r="U17" s="2"/>
    </row>
    <row r="18" spans="2:21" x14ac:dyDescent="0.25">
      <c r="B18" s="22">
        <f t="shared" si="8"/>
        <v>37500</v>
      </c>
      <c r="C18" s="37">
        <f>IFERROR(INDEX([1]Primario!$B:$B,MATCH($B18,[1]Primario!$A:$A,0)),"")</f>
        <v>6.81</v>
      </c>
      <c r="D18" s="37">
        <f>IFERROR(INDEX([1]Primario!$C:$C,MATCH($B18,[1]Primario!$A:$A,0)),"")</f>
        <v>5.3374842739557797</v>
      </c>
      <c r="E18" s="2">
        <f t="shared" si="9"/>
        <v>3.6108578930790398</v>
      </c>
      <c r="F18" s="13">
        <f>IFERROR(INDEX(PIB!$G:$G,MATCH($B18,PIB!$A:$A,0)),F17)</f>
        <v>0.45963526910899333</v>
      </c>
      <c r="G18" s="13">
        <f t="shared" si="4"/>
        <v>2.3690854177023841E-2</v>
      </c>
      <c r="H18" s="2">
        <f t="shared" si="10"/>
        <v>3.599012465990528</v>
      </c>
      <c r="I18" s="2">
        <f t="shared" si="5"/>
        <v>2.0273523878890103</v>
      </c>
      <c r="J18" s="2" t="str">
        <f t="shared" si="1"/>
        <v/>
      </c>
      <c r="K18" s="2" t="str">
        <f t="shared" si="1"/>
        <v/>
      </c>
      <c r="M18" s="22">
        <f t="shared" si="11"/>
        <v>38777</v>
      </c>
      <c r="N18" s="2">
        <f t="shared" si="6"/>
        <v>2.6621707021025252</v>
      </c>
      <c r="O18" s="2">
        <f t="shared" si="7"/>
        <v>1.0905106240010072</v>
      </c>
      <c r="P18" s="2"/>
      <c r="Q18" s="22">
        <f t="shared" si="12"/>
        <v>41609</v>
      </c>
      <c r="R18" s="2">
        <f t="shared" si="2"/>
        <v>0.22663308823871481</v>
      </c>
      <c r="S18" s="2">
        <f t="shared" si="3"/>
        <v>-1.3450269898628031</v>
      </c>
      <c r="T18" s="2">
        <v>-0.11759508224295932</v>
      </c>
      <c r="U18" s="2"/>
    </row>
    <row r="19" spans="2:21" x14ac:dyDescent="0.25">
      <c r="B19" s="22">
        <f t="shared" si="8"/>
        <v>37530</v>
      </c>
      <c r="C19" s="37">
        <f>IFERROR(INDEX([1]Primario!$B:$B,MATCH($B19,[1]Primario!$A:$A,0)),"")</f>
        <v>4.71</v>
      </c>
      <c r="D19" s="37">
        <f>IFERROR(INDEX([1]Primario!$C:$C,MATCH($B19,[1]Primario!$A:$A,0)),"")</f>
        <v>3.6615669838711602</v>
      </c>
      <c r="E19" s="2">
        <f t="shared" si="9"/>
        <v>3.7185221330679732</v>
      </c>
      <c r="F19" s="13">
        <f>IFERROR(INDEX(PIB!$G:$G,MATCH($B19,PIB!$A:$A,0)),F18)</f>
        <v>0.45963526910899333</v>
      </c>
      <c r="G19" s="13">
        <f t="shared" si="4"/>
        <v>0.24166306164300858</v>
      </c>
      <c r="H19" s="2">
        <f t="shared" ref="H19:H81" si="13">IFERROR(E19-G19*$H$5,"")</f>
        <v>3.5976906022464687</v>
      </c>
      <c r="I19" s="2">
        <f t="shared" si="5"/>
        <v>2.026030524144951</v>
      </c>
      <c r="J19" s="2">
        <f t="shared" ref="J19:K19" si="14">IFERROR(AVERAGE(H19,H16,H13,H10),"")</f>
        <v>3.3501756666767974</v>
      </c>
      <c r="K19" s="2">
        <f t="shared" si="14"/>
        <v>0.94097167190608011</v>
      </c>
      <c r="M19" s="22">
        <f t="shared" si="11"/>
        <v>38869</v>
      </c>
      <c r="N19" s="2">
        <f t="shared" si="6"/>
        <v>4.3101649672240629</v>
      </c>
      <c r="O19" s="2">
        <f t="shared" si="7"/>
        <v>2.7385048891225452</v>
      </c>
      <c r="P19" s="2"/>
      <c r="Q19" s="22">
        <f t="shared" si="12"/>
        <v>41974</v>
      </c>
      <c r="R19" s="2">
        <f t="shared" si="2"/>
        <v>-1.7214489648058984</v>
      </c>
      <c r="S19" s="2">
        <f t="shared" si="3"/>
        <v>-3.2931090429074161</v>
      </c>
      <c r="T19" s="2">
        <v>-1.5083760976918221</v>
      </c>
      <c r="U19" s="2"/>
    </row>
    <row r="20" spans="2:21" x14ac:dyDescent="0.25">
      <c r="B20" s="22">
        <f t="shared" si="8"/>
        <v>37561</v>
      </c>
      <c r="C20" s="37">
        <f>IFERROR(INDEX([1]Primario!$B:$B,MATCH($B20,[1]Primario!$A:$A,0)),"")</f>
        <v>2.77</v>
      </c>
      <c r="D20" s="37">
        <f>IFERROR(INDEX([1]Primario!$C:$C,MATCH($B20,[1]Primario!$A:$A,0)),"")</f>
        <v>3.6879533120111598</v>
      </c>
      <c r="E20" s="2">
        <f t="shared" si="9"/>
        <v>4.2290015232793667</v>
      </c>
      <c r="F20" s="13">
        <f>IFERROR(INDEX(PIB!$G:$G,MATCH($B20,PIB!$A:$A,0)),F19)</f>
        <v>0.45963526910899333</v>
      </c>
      <c r="G20" s="13">
        <f t="shared" si="4"/>
        <v>0.45963526910899333</v>
      </c>
      <c r="H20" s="2">
        <f t="shared" si="13"/>
        <v>3.9991838887248701</v>
      </c>
      <c r="I20" s="2">
        <f t="shared" si="5"/>
        <v>2.4275238106233523</v>
      </c>
      <c r="J20" s="2">
        <f t="shared" ref="J20:K20" si="15">IFERROR(AVERAGE(H20,H17,H14,H11),"")</f>
        <v>3.4365167302719732</v>
      </c>
      <c r="K20" s="2">
        <f t="shared" si="15"/>
        <v>1.8648566521704555</v>
      </c>
      <c r="M20" s="22">
        <f t="shared" si="11"/>
        <v>38961</v>
      </c>
      <c r="N20" s="2">
        <f t="shared" si="6"/>
        <v>3.9863208745011169</v>
      </c>
      <c r="O20" s="2">
        <f t="shared" si="7"/>
        <v>2.4146607963995992</v>
      </c>
      <c r="P20" s="2"/>
      <c r="Q20" s="22">
        <f t="shared" si="12"/>
        <v>42339</v>
      </c>
      <c r="R20" s="2">
        <f t="shared" si="2"/>
        <v>-1.0064807932347539</v>
      </c>
      <c r="S20" s="2">
        <f t="shared" si="3"/>
        <v>-2.5781408713362719</v>
      </c>
      <c r="T20" s="2">
        <v>-0.39328778146707677</v>
      </c>
      <c r="U20" s="2"/>
    </row>
    <row r="21" spans="2:21" x14ac:dyDescent="0.25">
      <c r="B21" s="22">
        <f t="shared" si="8"/>
        <v>37591</v>
      </c>
      <c r="C21" s="37">
        <f>IFERROR(INDEX([1]Primario!$B:$B,MATCH($B21,[1]Primario!$A:$A,0)),"")</f>
        <v>-4.7699999999999996</v>
      </c>
      <c r="D21" s="37">
        <f>IFERROR(INDEX([1]Primario!$C:$C,MATCH($B21,[1]Primario!$A:$A,0)),"")</f>
        <v>2.8929882187959501</v>
      </c>
      <c r="E21" s="2">
        <f t="shared" si="9"/>
        <v>3.4141695048927567</v>
      </c>
      <c r="F21" s="13">
        <f>IFERROR(INDEX(PIB!$G:$G,MATCH($B21,PIB!$A:$A,0)),F20)</f>
        <v>0.72793492108900182</v>
      </c>
      <c r="G21" s="13">
        <f t="shared" si="4"/>
        <v>0.54906848643566286</v>
      </c>
      <c r="H21" s="2">
        <f t="shared" si="13"/>
        <v>3.1396352616749255</v>
      </c>
      <c r="I21" s="2">
        <f t="shared" si="5"/>
        <v>1.5679751835734075</v>
      </c>
      <c r="J21" s="2">
        <f t="shared" ref="J21:K21" si="16">IFERROR(AVERAGE(H21,H18,H15,H12),"")</f>
        <v>3.3175726206318967</v>
      </c>
      <c r="K21" s="2">
        <f t="shared" si="16"/>
        <v>1.745912542530379</v>
      </c>
      <c r="M21" s="22">
        <f t="shared" si="11"/>
        <v>39052</v>
      </c>
      <c r="N21" s="2">
        <f t="shared" si="6"/>
        <v>3.3524299341631481</v>
      </c>
      <c r="O21" s="2">
        <f t="shared" si="7"/>
        <v>1.7807698560616301</v>
      </c>
      <c r="P21" s="2"/>
      <c r="Q21" s="22">
        <f t="shared" si="12"/>
        <v>42705</v>
      </c>
      <c r="R21" s="2">
        <f t="shared" si="2"/>
        <v>-0.71687811303860483</v>
      </c>
      <c r="S21" s="2">
        <f t="shared" si="3"/>
        <v>-2.2885381911401228</v>
      </c>
      <c r="T21" s="2">
        <v>-1.4355384795774309</v>
      </c>
      <c r="U21" s="2"/>
    </row>
    <row r="22" spans="2:21" x14ac:dyDescent="0.25">
      <c r="B22" s="22">
        <f t="shared" si="8"/>
        <v>37622</v>
      </c>
      <c r="C22" s="37">
        <f>IFERROR(INDEX([1]Primario!$B:$B,MATCH($B22,[1]Primario!$A:$A,0)),"")</f>
        <v>6.16</v>
      </c>
      <c r="D22" s="37">
        <f>IFERROR(INDEX([1]Primario!$C:$C,MATCH($B22,[1]Primario!$A:$A,0)),"")</f>
        <v>3.1740233911723399</v>
      </c>
      <c r="E22" s="2">
        <f t="shared" si="9"/>
        <v>3.25165497399315</v>
      </c>
      <c r="F22" s="13">
        <f>IFERROR(INDEX(PIB!$G:$G,MATCH($B22,PIB!$A:$A,0)),F21)</f>
        <v>0.72793492108900182</v>
      </c>
      <c r="G22" s="13">
        <f t="shared" si="4"/>
        <v>0.63850170376233228</v>
      </c>
      <c r="H22" s="2">
        <f t="shared" si="13"/>
        <v>2.9324041221119836</v>
      </c>
      <c r="I22" s="2">
        <f t="shared" si="5"/>
        <v>1.3607440440104657</v>
      </c>
      <c r="J22" s="2">
        <f t="shared" ref="J22:K22" si="17">IFERROR(AVERAGE(H22,H19,H16,H13),"")</f>
        <v>3.2457327805355938</v>
      </c>
      <c r="K22" s="2">
        <f t="shared" si="17"/>
        <v>1.674072702434076</v>
      </c>
      <c r="M22" s="22">
        <f t="shared" si="11"/>
        <v>39142</v>
      </c>
      <c r="N22" s="2">
        <f t="shared" si="6"/>
        <v>3.3424500699495003</v>
      </c>
      <c r="O22" s="2">
        <f t="shared" si="7"/>
        <v>1.7707899918479824</v>
      </c>
      <c r="P22" s="2"/>
      <c r="Q22" s="22">
        <f t="shared" si="12"/>
        <v>43070</v>
      </c>
      <c r="R22" s="2">
        <f t="shared" si="2"/>
        <v>-0.17031704860925231</v>
      </c>
      <c r="S22" s="2">
        <f t="shared" si="3"/>
        <v>-1.7419771267107704</v>
      </c>
      <c r="T22" s="2">
        <v>-0.7054013066493533</v>
      </c>
      <c r="U22" s="2"/>
    </row>
    <row r="23" spans="2:21" x14ac:dyDescent="0.25">
      <c r="B23" s="22">
        <f t="shared" si="8"/>
        <v>37653</v>
      </c>
      <c r="C23" s="37">
        <f>IFERROR(INDEX([1]Primario!$B:$B,MATCH($B23,[1]Primario!$A:$A,0)),"")</f>
        <v>5.3</v>
      </c>
      <c r="D23" s="37">
        <f>IFERROR(INDEX([1]Primario!$C:$C,MATCH($B23,[1]Primario!$A:$A,0)),"")</f>
        <v>4.2823152025342903</v>
      </c>
      <c r="E23" s="2">
        <f t="shared" si="9"/>
        <v>3.4497756041675269</v>
      </c>
      <c r="F23" s="13">
        <f>IFERROR(INDEX(PIB!$G:$G,MATCH($B23,PIB!$A:$A,0)),F22)</f>
        <v>0.72793492108900182</v>
      </c>
      <c r="G23" s="13">
        <f t="shared" si="4"/>
        <v>0.72793492108900182</v>
      </c>
      <c r="H23" s="2">
        <f t="shared" si="13"/>
        <v>3.085808143623026</v>
      </c>
      <c r="I23" s="2">
        <f t="shared" si="5"/>
        <v>1.514148065521508</v>
      </c>
      <c r="J23" s="2">
        <f t="shared" ref="J23:K23" si="18">IFERROR(AVERAGE(H23,H20,H17,H14),"")</f>
        <v>3.246840288055334</v>
      </c>
      <c r="K23" s="2">
        <f t="shared" si="18"/>
        <v>1.675180209953816</v>
      </c>
      <c r="M23" s="22">
        <f t="shared" si="11"/>
        <v>39234</v>
      </c>
      <c r="N23" s="2">
        <f t="shared" si="6"/>
        <v>3.5242282474233879</v>
      </c>
      <c r="O23" s="2">
        <f t="shared" si="7"/>
        <v>1.9525681693218699</v>
      </c>
      <c r="P23" s="2"/>
      <c r="Q23" s="22">
        <f t="shared" si="12"/>
        <v>43435</v>
      </c>
      <c r="R23" s="2">
        <f t="shared" si="2"/>
        <v>-0.94878476862567973</v>
      </c>
      <c r="S23" s="2">
        <f t="shared" si="3"/>
        <v>-2.5204448467271976</v>
      </c>
      <c r="T23" s="2">
        <v>-0.12019995312440572</v>
      </c>
      <c r="U23" s="2"/>
    </row>
    <row r="24" spans="2:21" x14ac:dyDescent="0.25">
      <c r="B24" s="22">
        <f t="shared" si="8"/>
        <v>37681</v>
      </c>
      <c r="C24" s="37">
        <f>IFERROR(INDEX([1]Primario!$B:$B,MATCH($B24,[1]Primario!$A:$A,0)),"")</f>
        <v>3.3</v>
      </c>
      <c r="D24" s="37">
        <f>IFERROR(INDEX([1]Primario!$C:$C,MATCH($B24,[1]Primario!$A:$A,0)),"")</f>
        <v>2.8745098063258201</v>
      </c>
      <c r="E24" s="2">
        <f t="shared" si="9"/>
        <v>3.4436161333441504</v>
      </c>
      <c r="F24" s="13">
        <f>IFERROR(INDEX(PIB!$G:$G,MATCH($B24,PIB!$A:$A,0)),F23)</f>
        <v>-0.49030681367003837</v>
      </c>
      <c r="G24" s="13">
        <f t="shared" si="4"/>
        <v>0.32185434283598841</v>
      </c>
      <c r="H24" s="2">
        <f t="shared" si="13"/>
        <v>3.2826889619261563</v>
      </c>
      <c r="I24" s="2">
        <f t="shared" si="5"/>
        <v>1.7110288838246384</v>
      </c>
      <c r="J24" s="2">
        <f t="shared" ref="J24:K24" si="19">IFERROR(AVERAGE(H24,H21,H18,H15),"")</f>
        <v>3.2505318650967476</v>
      </c>
      <c r="K24" s="2">
        <f t="shared" si="19"/>
        <v>1.6788717869952297</v>
      </c>
      <c r="M24" s="22">
        <f t="shared" si="11"/>
        <v>39326</v>
      </c>
      <c r="N24" s="2">
        <f t="shared" si="6"/>
        <v>2.6845672130593408</v>
      </c>
      <c r="O24" s="2">
        <f t="shared" si="7"/>
        <v>1.1129071349578228</v>
      </c>
      <c r="P24" s="2"/>
      <c r="Q24" s="22">
        <f t="shared" si="12"/>
        <v>43800</v>
      </c>
      <c r="R24" s="2">
        <f t="shared" si="2"/>
        <v>-0.61413729558043362</v>
      </c>
      <c r="S24" s="2">
        <f t="shared" si="3"/>
        <v>-2.1857973736819516</v>
      </c>
      <c r="T24" s="2">
        <v>-0.13500410246313391</v>
      </c>
      <c r="U24" s="2"/>
    </row>
    <row r="25" spans="2:21" x14ac:dyDescent="0.25">
      <c r="B25" s="22">
        <f t="shared" si="8"/>
        <v>37712</v>
      </c>
      <c r="C25" s="37">
        <f>IFERROR(INDEX([1]Primario!$B:$B,MATCH($B25,[1]Primario!$A:$A,0)),"")</f>
        <v>8.14</v>
      </c>
      <c r="D25" s="37">
        <f>IFERROR(INDEX([1]Primario!$C:$C,MATCH($B25,[1]Primario!$A:$A,0)),"")</f>
        <v>4.1996250573796701</v>
      </c>
      <c r="E25" s="2">
        <f t="shared" ref="E25:E81" si="20">IFERROR(AVERAGE(D23:D25),"")</f>
        <v>3.7854833554132603</v>
      </c>
      <c r="F25" s="13">
        <f>IFERROR(INDEX(PIB!$G:$G,MATCH($B25,PIB!$A:$A,0)),F24)</f>
        <v>-0.49030681367003837</v>
      </c>
      <c r="G25" s="13">
        <f t="shared" si="4"/>
        <v>-8.4226235417024967E-2</v>
      </c>
      <c r="H25" s="2">
        <f t="shared" si="13"/>
        <v>3.8275964731217726</v>
      </c>
      <c r="I25" s="2">
        <f t="shared" si="5"/>
        <v>2.2559363950202549</v>
      </c>
      <c r="J25" s="2">
        <f t="shared" ref="J25:K25" si="21">IFERROR(AVERAGE(H25,H22,H19,H16),"")</f>
        <v>3.4392733908097908</v>
      </c>
      <c r="K25" s="2">
        <f t="shared" si="21"/>
        <v>1.867613312708273</v>
      </c>
      <c r="M25" s="22">
        <f t="shared" si="11"/>
        <v>39417</v>
      </c>
      <c r="N25" s="2">
        <f t="shared" si="6"/>
        <v>2.6360898389926306</v>
      </c>
      <c r="O25" s="2">
        <f t="shared" si="7"/>
        <v>1.0644297608911126</v>
      </c>
      <c r="P25" s="2"/>
      <c r="Q25" s="22">
        <f t="shared" si="12"/>
        <v>44166</v>
      </c>
      <c r="R25" s="2">
        <f t="shared" si="2"/>
        <v>-6.9086068322594461</v>
      </c>
      <c r="S25" s="2">
        <f t="shared" si="3"/>
        <v>-8.4802669103609638</v>
      </c>
      <c r="T25" s="15" t="s">
        <v>39</v>
      </c>
      <c r="U25" s="2"/>
    </row>
    <row r="26" spans="2:21" x14ac:dyDescent="0.25">
      <c r="B26" s="22">
        <f t="shared" si="8"/>
        <v>37742</v>
      </c>
      <c r="C26" s="37">
        <f>IFERROR(INDEX([1]Primario!$B:$B,MATCH($B26,[1]Primario!$A:$A,0)),"")</f>
        <v>3.42</v>
      </c>
      <c r="D26" s="37">
        <f>IFERROR(INDEX([1]Primario!$C:$C,MATCH($B26,[1]Primario!$A:$A,0)),"")</f>
        <v>3.5596739792163801</v>
      </c>
      <c r="E26" s="2">
        <f t="shared" si="20"/>
        <v>3.5446029476406231</v>
      </c>
      <c r="F26" s="13">
        <f>IFERROR(INDEX(PIB!$G:$G,MATCH($B26,PIB!$A:$A,0)),F25)</f>
        <v>-0.49030681367003837</v>
      </c>
      <c r="G26" s="13">
        <f t="shared" si="4"/>
        <v>-0.49030681367003837</v>
      </c>
      <c r="H26" s="2">
        <f t="shared" si="13"/>
        <v>3.7897563544756423</v>
      </c>
      <c r="I26" s="2">
        <f t="shared" si="5"/>
        <v>2.2180962763741245</v>
      </c>
      <c r="J26" s="2">
        <f t="shared" ref="J26:K26" si="22">IFERROR(AVERAGE(H26,H23,H20,H17),"")</f>
        <v>3.5082907709446882</v>
      </c>
      <c r="K26" s="2">
        <f t="shared" si="22"/>
        <v>1.9366306928431702</v>
      </c>
      <c r="M26" s="22">
        <f t="shared" si="11"/>
        <v>39508</v>
      </c>
      <c r="N26" s="2">
        <f t="shared" si="6"/>
        <v>3.8285513105450315</v>
      </c>
      <c r="O26" s="2">
        <f t="shared" si="7"/>
        <v>2.2568912324435138</v>
      </c>
      <c r="P26" s="2"/>
      <c r="Q26" s="1"/>
    </row>
    <row r="27" spans="2:21" x14ac:dyDescent="0.25">
      <c r="B27" s="22">
        <f t="shared" si="8"/>
        <v>37773</v>
      </c>
      <c r="C27" s="37">
        <f>IFERROR(INDEX([1]Primario!$B:$B,MATCH($B27,[1]Primario!$A:$A,0)),"")</f>
        <v>1.1599999999999999</v>
      </c>
      <c r="D27" s="37">
        <f>IFERROR(INDEX([1]Primario!$C:$C,MATCH($B27,[1]Primario!$A:$A,0)),"")</f>
        <v>1.60986128490285</v>
      </c>
      <c r="E27" s="2">
        <f t="shared" si="20"/>
        <v>3.1230534404996333</v>
      </c>
      <c r="F27" s="13">
        <f>IFERROR(INDEX(PIB!$G:$G,MATCH($B27,PIB!$A:$A,0)),F26)</f>
        <v>-2.1042077150579708</v>
      </c>
      <c r="G27" s="13">
        <f t="shared" si="4"/>
        <v>-1.0282737807993492</v>
      </c>
      <c r="H27" s="2">
        <f t="shared" si="13"/>
        <v>3.6371903308993079</v>
      </c>
      <c r="I27" s="2">
        <f t="shared" si="5"/>
        <v>2.0655302527977897</v>
      </c>
      <c r="J27" s="2">
        <f t="shared" ref="J27:K27" si="23">IFERROR(AVERAGE(H27,H24,H21,H18),"")</f>
        <v>3.4146317551227292</v>
      </c>
      <c r="K27" s="2">
        <f t="shared" si="23"/>
        <v>1.8429716770212115</v>
      </c>
      <c r="M27" s="22">
        <f t="shared" si="11"/>
        <v>39600</v>
      </c>
      <c r="N27" s="2">
        <f t="shared" si="6"/>
        <v>2.9703117166426858</v>
      </c>
      <c r="O27" s="2">
        <f t="shared" si="7"/>
        <v>1.3986516385411678</v>
      </c>
      <c r="P27" s="2"/>
      <c r="Q27" s="1"/>
    </row>
    <row r="28" spans="2:21" x14ac:dyDescent="0.25">
      <c r="B28" s="22">
        <f t="shared" si="8"/>
        <v>37803</v>
      </c>
      <c r="C28" s="37">
        <f>IFERROR(INDEX([1]Primario!$B:$B,MATCH($B28,[1]Primario!$A:$A,0)),"")</f>
        <v>3.07</v>
      </c>
      <c r="D28" s="37">
        <f>IFERROR(INDEX([1]Primario!$C:$C,MATCH($B28,[1]Primario!$A:$A,0)),"")</f>
        <v>3.4267058227858498</v>
      </c>
      <c r="E28" s="2">
        <f t="shared" si="20"/>
        <v>2.8654136956350267</v>
      </c>
      <c r="F28" s="13">
        <f>IFERROR(INDEX(PIB!$G:$G,MATCH($B28,PIB!$A:$A,0)),F27)</f>
        <v>-2.1042077150579708</v>
      </c>
      <c r="G28" s="13">
        <f t="shared" si="4"/>
        <v>-1.56624074792866</v>
      </c>
      <c r="H28" s="2">
        <f t="shared" si="13"/>
        <v>3.6485340695993567</v>
      </c>
      <c r="I28" s="2">
        <f t="shared" si="5"/>
        <v>2.0768739914978385</v>
      </c>
      <c r="J28" s="2">
        <f t="shared" ref="J28:K28" si="24">IFERROR(AVERAGE(H28,H25,H22,H19),"")</f>
        <v>3.5015563167698955</v>
      </c>
      <c r="K28" s="2">
        <f t="shared" si="24"/>
        <v>1.9298962386683776</v>
      </c>
      <c r="M28" s="22">
        <f t="shared" si="11"/>
        <v>39692</v>
      </c>
      <c r="N28" s="2">
        <f t="shared" si="6"/>
        <v>3.0355596598957728</v>
      </c>
      <c r="O28" s="2">
        <f t="shared" si="7"/>
        <v>1.4638995817942548</v>
      </c>
      <c r="P28" s="2"/>
      <c r="Q28" s="1"/>
    </row>
    <row r="29" spans="2:21" x14ac:dyDescent="0.25">
      <c r="B29" s="22">
        <f t="shared" si="8"/>
        <v>37834</v>
      </c>
      <c r="C29" s="37">
        <f>IFERROR(INDEX([1]Primario!$B:$B,MATCH($B29,[1]Primario!$A:$A,0)),"")</f>
        <v>2.74</v>
      </c>
      <c r="D29" s="37">
        <f>IFERROR(INDEX([1]Primario!$C:$C,MATCH($B29,[1]Primario!$A:$A,0)),"")</f>
        <v>3.50313350834571</v>
      </c>
      <c r="E29" s="2">
        <f t="shared" si="20"/>
        <v>2.8465668720114699</v>
      </c>
      <c r="F29" s="13">
        <f>IFERROR(INDEX(PIB!$G:$G,MATCH($B29,PIB!$A:$A,0)),F28)</f>
        <v>-2.1042077150579708</v>
      </c>
      <c r="G29" s="13">
        <f t="shared" si="4"/>
        <v>-2.1042077150579708</v>
      </c>
      <c r="H29" s="2">
        <f t="shared" si="13"/>
        <v>3.8986707295404552</v>
      </c>
      <c r="I29" s="2">
        <f t="shared" si="5"/>
        <v>2.327010651438937</v>
      </c>
      <c r="J29" s="2">
        <f t="shared" ref="J29:K29" si="25">IFERROR(AVERAGE(H29,H26,H23,H20),"")</f>
        <v>3.6933547790909986</v>
      </c>
      <c r="K29" s="2">
        <f t="shared" si="25"/>
        <v>2.1216947009894804</v>
      </c>
      <c r="M29" s="22">
        <f t="shared" si="11"/>
        <v>39783</v>
      </c>
      <c r="N29" s="2">
        <f t="shared" si="6"/>
        <v>0.12011140467975956</v>
      </c>
      <c r="O29" s="2">
        <f t="shared" si="7"/>
        <v>-1.4515486734217584</v>
      </c>
      <c r="P29" s="2"/>
      <c r="Q29" s="1"/>
    </row>
    <row r="30" spans="2:21" x14ac:dyDescent="0.25">
      <c r="B30" s="22">
        <f t="shared" si="8"/>
        <v>37865</v>
      </c>
      <c r="C30" s="37">
        <f>IFERROR(INDEX([1]Primario!$B:$B,MATCH($B30,[1]Primario!$A:$A,0)),"")</f>
        <v>4.04</v>
      </c>
      <c r="D30" s="37">
        <f>IFERROR(INDEX([1]Primario!$C:$C,MATCH($B30,[1]Primario!$A:$A,0)),"")</f>
        <v>3.3029602855784699</v>
      </c>
      <c r="E30" s="2">
        <f t="shared" si="20"/>
        <v>3.4109332055700095</v>
      </c>
      <c r="F30" s="13">
        <f>IFERROR(INDEX(PIB!$G:$G,MATCH($B30,PIB!$A:$A,0)),F29)</f>
        <v>-1.9899927833369802</v>
      </c>
      <c r="G30" s="13">
        <f t="shared" si="4"/>
        <v>-2.0661360711509738</v>
      </c>
      <c r="H30" s="2">
        <f t="shared" si="13"/>
        <v>4.4440012411454966</v>
      </c>
      <c r="I30" s="2">
        <f t="shared" si="5"/>
        <v>2.8723411630439788</v>
      </c>
      <c r="J30" s="2">
        <f t="shared" ref="J30:K30" si="26">IFERROR(AVERAGE(H30,H27,H24,H21),"")</f>
        <v>3.6258789489114718</v>
      </c>
      <c r="K30" s="2">
        <f t="shared" si="26"/>
        <v>2.0542188708099536</v>
      </c>
      <c r="M30" s="22">
        <f t="shared" si="11"/>
        <v>39873</v>
      </c>
      <c r="N30" s="2">
        <f t="shared" si="6"/>
        <v>2.5933991136232879</v>
      </c>
      <c r="O30" s="2">
        <f t="shared" si="7"/>
        <v>1.0217390355217699</v>
      </c>
      <c r="P30" s="2"/>
      <c r="Q30" s="1"/>
    </row>
    <row r="31" spans="2:21" x14ac:dyDescent="0.25">
      <c r="B31" s="22">
        <f t="shared" si="8"/>
        <v>37895</v>
      </c>
      <c r="C31" s="37">
        <f>IFERROR(INDEX([1]Primario!$B:$B,MATCH($B31,[1]Primario!$A:$A,0)),"")</f>
        <v>4.33</v>
      </c>
      <c r="D31" s="37">
        <f>IFERROR(INDEX([1]Primario!$C:$C,MATCH($B31,[1]Primario!$A:$A,0)),"")</f>
        <v>3.3843070975976799</v>
      </c>
      <c r="E31" s="2">
        <f t="shared" si="20"/>
        <v>3.3968002971739537</v>
      </c>
      <c r="F31" s="13">
        <f>IFERROR(INDEX(PIB!$G:$G,MATCH($B31,PIB!$A:$A,0)),F30)</f>
        <v>-1.9899927833369802</v>
      </c>
      <c r="G31" s="13">
        <f t="shared" si="4"/>
        <v>-2.0280644272439772</v>
      </c>
      <c r="H31" s="2">
        <f t="shared" si="13"/>
        <v>4.4108325107959425</v>
      </c>
      <c r="I31" s="2">
        <f t="shared" si="5"/>
        <v>2.8391724326944248</v>
      </c>
      <c r="J31" s="2">
        <f t="shared" ref="J31:K31" si="27">IFERROR(AVERAGE(H31,H28,H25,H22),"")</f>
        <v>3.7048417939072635</v>
      </c>
      <c r="K31" s="2">
        <f t="shared" si="27"/>
        <v>2.1331817158057458</v>
      </c>
      <c r="M31" s="22">
        <f t="shared" si="11"/>
        <v>39965</v>
      </c>
      <c r="N31" s="2">
        <f t="shared" si="6"/>
        <v>3.3843631546725952</v>
      </c>
      <c r="O31" s="2">
        <f t="shared" si="7"/>
        <v>1.8127030765710772</v>
      </c>
      <c r="P31" s="2"/>
      <c r="Q31" s="1"/>
    </row>
    <row r="32" spans="2:21" x14ac:dyDescent="0.25">
      <c r="B32" s="22">
        <f t="shared" si="8"/>
        <v>37926</v>
      </c>
      <c r="C32" s="43">
        <f>IFERROR(INDEX([1]Primario!$B:$B,MATCH($B32,[1]Primario!$A:$A,0)),"")</f>
        <v>3</v>
      </c>
      <c r="D32" s="43">
        <f>IFERROR(INDEX([1]Primario!$C:$C,MATCH($B32,[1]Primario!$A:$A,0)),"")</f>
        <v>4.05408765976577</v>
      </c>
      <c r="E32" s="31">
        <f t="shared" si="20"/>
        <v>3.5804516809806395</v>
      </c>
      <c r="F32" s="32">
        <f>IFERROR(INDEX(PIB!$G:$G,MATCH($B32,PIB!$A:$A,0)),F31)</f>
        <v>-1.9899927833369802</v>
      </c>
      <c r="G32" s="32">
        <f t="shared" si="4"/>
        <v>-1.9899927833369802</v>
      </c>
      <c r="H32" s="31">
        <f t="shared" si="13"/>
        <v>4.5754480726491291</v>
      </c>
      <c r="I32" s="31">
        <f t="shared" si="5"/>
        <v>3.0037879945476114</v>
      </c>
      <c r="J32" s="31">
        <f t="shared" ref="J32:K32" si="28">IFERROR(AVERAGE(H32,H29,H26,H23),"")</f>
        <v>3.8374208250720634</v>
      </c>
      <c r="K32" s="31">
        <f t="shared" si="28"/>
        <v>2.2657607469705452</v>
      </c>
      <c r="M32" s="22">
        <f t="shared" si="11"/>
        <v>40057</v>
      </c>
      <c r="N32" s="2">
        <f t="shared" si="6"/>
        <v>3.0533388562134602</v>
      </c>
      <c r="O32" s="2">
        <f t="shared" si="7"/>
        <v>1.4816787781119423</v>
      </c>
      <c r="P32" s="2"/>
      <c r="Q32" s="1"/>
    </row>
    <row r="33" spans="2:17" x14ac:dyDescent="0.25">
      <c r="B33" s="22">
        <f t="shared" si="8"/>
        <v>37956</v>
      </c>
      <c r="C33" s="37">
        <f>IFERROR(INDEX([1]Primario!$B:$B,MATCH($B33,[1]Primario!$A:$A,0)),"")</f>
        <v>-5.07</v>
      </c>
      <c r="D33" s="37">
        <f>IFERROR(INDEX([1]Primario!$C:$C,MATCH($B33,[1]Primario!$A:$A,0)),"")</f>
        <v>2.3978187324784601</v>
      </c>
      <c r="E33" s="2">
        <f t="shared" si="20"/>
        <v>3.2787378299473033</v>
      </c>
      <c r="F33" s="2">
        <f>IFERROR(INDEX(PIB!$G:$G,MATCH($B33,PIB!$A:$A,0)),F32)</f>
        <v>-1.8209173673479739</v>
      </c>
      <c r="G33" s="2">
        <f t="shared" si="4"/>
        <v>-1.9336343113406447</v>
      </c>
      <c r="H33" s="2">
        <f t="shared" si="13"/>
        <v>4.245554985617626</v>
      </c>
      <c r="I33" s="2">
        <f t="shared" si="5"/>
        <v>2.6738949075161083</v>
      </c>
      <c r="J33" s="2">
        <f t="shared" ref="J33:K33" si="29">IFERROR(AVERAGE(H33,H30,H27,H24),"")</f>
        <v>3.9023588798971471</v>
      </c>
      <c r="K33" s="2">
        <f t="shared" si="29"/>
        <v>2.3306988017956289</v>
      </c>
      <c r="M33" s="22">
        <f t="shared" si="11"/>
        <v>40148</v>
      </c>
      <c r="N33" s="2">
        <f t="shared" si="6"/>
        <v>4.5207434418245631</v>
      </c>
      <c r="O33" s="2">
        <f t="shared" si="7"/>
        <v>2.9490833637230454</v>
      </c>
      <c r="P33" s="2"/>
      <c r="Q33" s="1"/>
    </row>
    <row r="34" spans="2:17" x14ac:dyDescent="0.25">
      <c r="B34" s="22">
        <f t="shared" si="8"/>
        <v>37987</v>
      </c>
      <c r="C34" s="37">
        <f>IFERROR(INDEX([1]Primario!$B:$B,MATCH($B34,[1]Primario!$A:$A,0)),"")</f>
        <v>7.18</v>
      </c>
      <c r="D34" s="37">
        <f>IFERROR(INDEX([1]Primario!$C:$C,MATCH($B34,[1]Primario!$A:$A,0)),"")</f>
        <v>4.0454524412702604</v>
      </c>
      <c r="E34" s="2">
        <f t="shared" si="20"/>
        <v>3.4991196111714964</v>
      </c>
      <c r="F34" s="2">
        <f>IFERROR(INDEX(PIB!$G:$G,MATCH($B34,PIB!$A:$A,0)),F33)</f>
        <v>-1.8209173673479739</v>
      </c>
      <c r="G34" s="2">
        <f t="shared" si="4"/>
        <v>-1.8772758393443094</v>
      </c>
      <c r="H34" s="2">
        <f t="shared" si="13"/>
        <v>4.4377575308436512</v>
      </c>
      <c r="I34" s="2">
        <f t="shared" si="5"/>
        <v>2.8660974527421335</v>
      </c>
      <c r="J34" s="2">
        <f t="shared" ref="J34:K34" si="30">IFERROR(AVERAGE(H34,H31,H28,H25),"")</f>
        <v>4.0811801460901806</v>
      </c>
      <c r="K34" s="2">
        <f t="shared" si="30"/>
        <v>2.5095200679886629</v>
      </c>
      <c r="M34" s="22">
        <f t="shared" si="11"/>
        <v>40238</v>
      </c>
      <c r="N34" s="2">
        <f t="shared" si="6"/>
        <v>1.4175700762227417</v>
      </c>
      <c r="O34" s="2">
        <f t="shared" si="7"/>
        <v>-0.15409000187877631</v>
      </c>
      <c r="P34" s="2"/>
      <c r="Q34" s="1"/>
    </row>
    <row r="35" spans="2:17" x14ac:dyDescent="0.25">
      <c r="B35" s="22">
        <f t="shared" si="8"/>
        <v>38018</v>
      </c>
      <c r="C35" s="37">
        <f>IFERROR(INDEX([1]Primario!$B:$B,MATCH($B35,[1]Primario!$A:$A,0)),"")</f>
        <v>4.93</v>
      </c>
      <c r="D35" s="37">
        <f>IFERROR(INDEX([1]Primario!$C:$C,MATCH($B35,[1]Primario!$A:$A,0)),"")</f>
        <v>4.2726795725340603</v>
      </c>
      <c r="E35" s="2">
        <f t="shared" si="20"/>
        <v>3.5719835820942603</v>
      </c>
      <c r="F35" s="2">
        <f>IFERROR(INDEX(PIB!$G:$G,MATCH($B35,PIB!$A:$A,0)),F34)</f>
        <v>-1.8209173673479739</v>
      </c>
      <c r="G35" s="2">
        <f t="shared" si="4"/>
        <v>-1.8209173673479739</v>
      </c>
      <c r="H35" s="2">
        <f t="shared" si="13"/>
        <v>4.4824422657682472</v>
      </c>
      <c r="I35" s="2">
        <f t="shared" si="5"/>
        <v>2.9107821876667295</v>
      </c>
      <c r="J35" s="2">
        <f t="shared" ref="J35:K35" si="31">IFERROR(AVERAGE(H35,H32,H29,H26),"")</f>
        <v>4.1865793556083686</v>
      </c>
      <c r="K35" s="2">
        <f t="shared" si="31"/>
        <v>2.6149192775068504</v>
      </c>
      <c r="M35" s="22">
        <f t="shared" si="11"/>
        <v>40330</v>
      </c>
      <c r="N35" s="2">
        <f t="shared" si="6"/>
        <v>1.6600785977314114</v>
      </c>
      <c r="O35" s="2">
        <f t="shared" si="7"/>
        <v>8.8418519629893444E-2</v>
      </c>
      <c r="P35" s="2"/>
      <c r="Q35" s="1"/>
    </row>
    <row r="36" spans="2:17" x14ac:dyDescent="0.25">
      <c r="B36" s="22">
        <f t="shared" si="8"/>
        <v>38047</v>
      </c>
      <c r="C36" s="37">
        <f>IFERROR(INDEX([1]Primario!$B:$B,MATCH($B36,[1]Primario!$A:$A,0)),"")</f>
        <v>4.3499999999999996</v>
      </c>
      <c r="D36" s="37">
        <f>IFERROR(INDEX([1]Primario!$C:$C,MATCH($B36,[1]Primario!$A:$A,0)),"")</f>
        <v>3.7378464220218102</v>
      </c>
      <c r="E36" s="2">
        <f t="shared" si="20"/>
        <v>4.0186594786087104</v>
      </c>
      <c r="F36" s="2">
        <f>IFERROR(INDEX(PIB!$G:$G,MATCH($B36,PIB!$A:$A,0)),F35)</f>
        <v>-1.3460346848069626</v>
      </c>
      <c r="G36" s="2">
        <f t="shared" si="4"/>
        <v>-1.6626231398343034</v>
      </c>
      <c r="H36" s="2">
        <f t="shared" si="13"/>
        <v>4.8499710485258625</v>
      </c>
      <c r="I36" s="2">
        <f t="shared" si="5"/>
        <v>3.2783109704243447</v>
      </c>
      <c r="J36" s="2">
        <f t="shared" ref="J36:K36" si="32">IFERROR(AVERAGE(H36,H33,H30,H27),"")</f>
        <v>4.2941794015470736</v>
      </c>
      <c r="K36" s="2">
        <f t="shared" si="32"/>
        <v>2.7225193234455549</v>
      </c>
      <c r="M36" s="22">
        <f t="shared" si="11"/>
        <v>40422</v>
      </c>
      <c r="N36" s="2">
        <f t="shared" si="6"/>
        <v>1.5588979960254852</v>
      </c>
      <c r="O36" s="2">
        <f t="shared" si="7"/>
        <v>-1.2762082076032799E-2</v>
      </c>
      <c r="P36" s="2"/>
      <c r="Q36" s="1"/>
    </row>
    <row r="37" spans="2:17" x14ac:dyDescent="0.25">
      <c r="B37" s="22">
        <f t="shared" si="8"/>
        <v>38078</v>
      </c>
      <c r="C37" s="37">
        <f>IFERROR(INDEX([1]Primario!$B:$B,MATCH($B37,[1]Primario!$A:$A,0)),"")</f>
        <v>6.01</v>
      </c>
      <c r="D37" s="37">
        <f>IFERROR(INDEX([1]Primario!$C:$C,MATCH($B37,[1]Primario!$A:$A,0)),"")</f>
        <v>1.9086449576439599</v>
      </c>
      <c r="E37" s="2">
        <f t="shared" si="20"/>
        <v>3.3063903173999432</v>
      </c>
      <c r="F37" s="2">
        <f>IFERROR(INDEX(PIB!$G:$G,MATCH($B37,PIB!$A:$A,0)),F36)</f>
        <v>-1.3460346848069626</v>
      </c>
      <c r="G37" s="2">
        <f t="shared" si="4"/>
        <v>-1.5043289123206331</v>
      </c>
      <c r="H37" s="2">
        <f t="shared" si="13"/>
        <v>4.0585547735602594</v>
      </c>
      <c r="I37" s="2">
        <f t="shared" si="5"/>
        <v>2.4868946954587416</v>
      </c>
      <c r="J37" s="2">
        <f t="shared" ref="J37:K37" si="33">IFERROR(AVERAGE(H37,H34,H31,H28),"")</f>
        <v>4.1389197211998026</v>
      </c>
      <c r="K37" s="2">
        <f t="shared" si="33"/>
        <v>2.5672596430982848</v>
      </c>
      <c r="M37" s="22">
        <f t="shared" si="11"/>
        <v>40513</v>
      </c>
      <c r="N37" s="2">
        <f t="shared" si="6"/>
        <v>2.5181270021597748</v>
      </c>
      <c r="O37" s="2">
        <f t="shared" si="7"/>
        <v>0.94646692405825683</v>
      </c>
      <c r="P37" s="2"/>
    </row>
    <row r="38" spans="2:17" x14ac:dyDescent="0.25">
      <c r="B38" s="22">
        <f t="shared" si="8"/>
        <v>38108</v>
      </c>
      <c r="C38" s="37">
        <f>IFERROR(INDEX([1]Primario!$B:$B,MATCH($B38,[1]Primario!$A:$A,0)),"")</f>
        <v>3.92</v>
      </c>
      <c r="D38" s="37">
        <f>IFERROR(INDEX([1]Primario!$C:$C,MATCH($B38,[1]Primario!$A:$A,0)),"")</f>
        <v>4.0796291997404603</v>
      </c>
      <c r="E38" s="2">
        <f t="shared" si="20"/>
        <v>3.2420401931354106</v>
      </c>
      <c r="F38" s="2">
        <f>IFERROR(INDEX(PIB!$G:$G,MATCH($B38,PIB!$A:$A,0)),F37)</f>
        <v>-1.3460346848069626</v>
      </c>
      <c r="G38" s="2">
        <f t="shared" si="4"/>
        <v>-1.3460346848069626</v>
      </c>
      <c r="H38" s="2">
        <f t="shared" si="13"/>
        <v>3.9150575355388919</v>
      </c>
      <c r="I38" s="2">
        <f t="shared" si="5"/>
        <v>2.3433974574373737</v>
      </c>
      <c r="J38" s="2">
        <f t="shared" ref="J38:K38" si="34">IFERROR(AVERAGE(H38,H35,H32,H29),"")</f>
        <v>4.2179046508741811</v>
      </c>
      <c r="K38" s="2">
        <f t="shared" si="34"/>
        <v>2.6462445727726625</v>
      </c>
      <c r="M38" s="22">
        <f t="shared" si="11"/>
        <v>40603</v>
      </c>
      <c r="N38" s="2">
        <f t="shared" si="6"/>
        <v>2.1401959237561017</v>
      </c>
      <c r="O38" s="2">
        <f t="shared" si="7"/>
        <v>0.5685358456545837</v>
      </c>
      <c r="P38" s="2"/>
    </row>
    <row r="39" spans="2:17" x14ac:dyDescent="0.25">
      <c r="B39" s="22">
        <f t="shared" si="8"/>
        <v>38139</v>
      </c>
      <c r="C39" s="37">
        <f>IFERROR(INDEX([1]Primario!$B:$B,MATCH($B39,[1]Primario!$A:$A,0)),"")</f>
        <v>4.47</v>
      </c>
      <c r="D39" s="37">
        <f>IFERROR(INDEX([1]Primario!$C:$C,MATCH($B39,[1]Primario!$A:$A,0)),"")</f>
        <v>4.4799683018909997</v>
      </c>
      <c r="E39" s="2">
        <f t="shared" si="20"/>
        <v>3.4894141530918064</v>
      </c>
      <c r="F39" s="2">
        <f>IFERROR(INDEX(PIB!$G:$G,MATCH($B39,PIB!$A:$A,0)),F38)</f>
        <v>0.4831462738509984</v>
      </c>
      <c r="G39" s="2">
        <f t="shared" si="4"/>
        <v>-0.73630769858764233</v>
      </c>
      <c r="H39" s="2">
        <f t="shared" si="13"/>
        <v>3.8575680023856274</v>
      </c>
      <c r="I39" s="2">
        <f t="shared" si="5"/>
        <v>2.2859079242841096</v>
      </c>
      <c r="J39" s="2">
        <f t="shared" ref="J39:K39" si="35">IFERROR(AVERAGE(H39,H36,H33,H30),"")</f>
        <v>4.3492738194186531</v>
      </c>
      <c r="K39" s="2">
        <f t="shared" si="35"/>
        <v>2.7776137413171353</v>
      </c>
      <c r="M39" s="22">
        <f t="shared" si="11"/>
        <v>40695</v>
      </c>
      <c r="N39" s="2">
        <f t="shared" si="6"/>
        <v>2.3912525147986501</v>
      </c>
      <c r="O39" s="2">
        <f t="shared" si="7"/>
        <v>0.81959243669713211</v>
      </c>
      <c r="P39" s="2"/>
    </row>
    <row r="40" spans="2:17" x14ac:dyDescent="0.25">
      <c r="B40" s="22">
        <f t="shared" si="8"/>
        <v>38169</v>
      </c>
      <c r="C40" s="37">
        <f>IFERROR(INDEX([1]Primario!$B:$B,MATCH($B40,[1]Primario!$A:$A,0)),"")</f>
        <v>3.27</v>
      </c>
      <c r="D40" s="37">
        <f>IFERROR(INDEX([1]Primario!$C:$C,MATCH($B40,[1]Primario!$A:$A,0)),"")</f>
        <v>3.6678685053486402</v>
      </c>
      <c r="E40" s="2">
        <f t="shared" si="20"/>
        <v>4.0758220023267002</v>
      </c>
      <c r="F40" s="2">
        <f>IFERROR(INDEX(PIB!$G:$G,MATCH($B40,PIB!$A:$A,0)),F39)</f>
        <v>0.4831462738509984</v>
      </c>
      <c r="G40" s="2">
        <f t="shared" si="4"/>
        <v>-0.12658071236832194</v>
      </c>
      <c r="H40" s="2">
        <f t="shared" si="13"/>
        <v>4.1391123585108609</v>
      </c>
      <c r="I40" s="2">
        <f t="shared" si="5"/>
        <v>2.5674522804093431</v>
      </c>
      <c r="J40" s="2">
        <f t="shared" ref="J40:K40" si="36">IFERROR(AVERAGE(H40,H37,H34,H31),"")</f>
        <v>4.2615642934276785</v>
      </c>
      <c r="K40" s="2">
        <f t="shared" si="36"/>
        <v>2.6899042153261608</v>
      </c>
      <c r="M40" s="22">
        <f t="shared" si="11"/>
        <v>40787</v>
      </c>
      <c r="N40" s="2">
        <f t="shared" si="6"/>
        <v>2.8488219919055595</v>
      </c>
      <c r="O40" s="2">
        <f t="shared" si="7"/>
        <v>1.2771619138040415</v>
      </c>
      <c r="P40" s="2"/>
    </row>
    <row r="41" spans="2:17" x14ac:dyDescent="0.25">
      <c r="B41" s="22">
        <f t="shared" si="8"/>
        <v>38200</v>
      </c>
      <c r="C41" s="37">
        <f>IFERROR(INDEX([1]Primario!$B:$B,MATCH($B41,[1]Primario!$A:$A,0)),"")</f>
        <v>3.73</v>
      </c>
      <c r="D41" s="37">
        <f>IFERROR(INDEX([1]Primario!$C:$C,MATCH($B41,[1]Primario!$A:$A,0)),"")</f>
        <v>4.0672921210997703</v>
      </c>
      <c r="E41" s="2">
        <f t="shared" si="20"/>
        <v>4.0717096427798039</v>
      </c>
      <c r="F41" s="2">
        <f>IFERROR(INDEX(PIB!$G:$G,MATCH($B41,PIB!$A:$A,0)),F40)</f>
        <v>0.4831462738509984</v>
      </c>
      <c r="G41" s="2">
        <f t="shared" si="4"/>
        <v>0.4831462738509984</v>
      </c>
      <c r="H41" s="2">
        <f t="shared" si="13"/>
        <v>3.8301365058543047</v>
      </c>
      <c r="I41" s="2">
        <f t="shared" si="5"/>
        <v>2.2584764277527869</v>
      </c>
      <c r="J41" s="2">
        <f t="shared" ref="J41:K41" si="37">IFERROR(AVERAGE(H41,H38,H35,H32),"")</f>
        <v>4.2007710949526427</v>
      </c>
      <c r="K41" s="2">
        <f t="shared" si="37"/>
        <v>2.6291110168511254</v>
      </c>
      <c r="M41" s="22">
        <f t="shared" si="11"/>
        <v>40878</v>
      </c>
      <c r="N41" s="2">
        <f t="shared" si="6"/>
        <v>2.069265381660327</v>
      </c>
      <c r="O41" s="2">
        <f t="shared" si="7"/>
        <v>0.49760530355880905</v>
      </c>
      <c r="P41" s="2"/>
    </row>
    <row r="42" spans="2:17" x14ac:dyDescent="0.25">
      <c r="B42" s="22">
        <f t="shared" si="8"/>
        <v>38231</v>
      </c>
      <c r="C42" s="37">
        <f>IFERROR(INDEX([1]Primario!$B:$B,MATCH($B42,[1]Primario!$A:$A,0)),"")</f>
        <v>3.61</v>
      </c>
      <c r="D42" s="37">
        <f>IFERROR(INDEX([1]Primario!$C:$C,MATCH($B42,[1]Primario!$A:$A,0)),"")</f>
        <v>3.6684258130544301</v>
      </c>
      <c r="E42" s="2">
        <f t="shared" si="20"/>
        <v>3.8011954798342802</v>
      </c>
      <c r="F42" s="2">
        <f>IFERROR(INDEX(PIB!$G:$G,MATCH($B42,PIB!$A:$A,0)),F41)</f>
        <v>0.79437492575094026</v>
      </c>
      <c r="G42" s="2">
        <f t="shared" si="4"/>
        <v>0.58688915781764572</v>
      </c>
      <c r="H42" s="2">
        <f t="shared" si="13"/>
        <v>3.5077509009254575</v>
      </c>
      <c r="I42" s="2">
        <f t="shared" si="5"/>
        <v>1.9360908228239395</v>
      </c>
      <c r="J42" s="2">
        <f t="shared" ref="J42:K42" si="38">IFERROR(AVERAGE(H42,H39,H36,H33),"")</f>
        <v>4.1152112343636436</v>
      </c>
      <c r="K42" s="2">
        <f t="shared" si="38"/>
        <v>2.5435511562621258</v>
      </c>
      <c r="M42" s="22">
        <f t="shared" si="11"/>
        <v>40969</v>
      </c>
      <c r="N42" s="2">
        <f t="shared" si="6"/>
        <v>2.6879077478060407</v>
      </c>
      <c r="O42" s="2">
        <f t="shared" si="7"/>
        <v>1.1162476697045227</v>
      </c>
      <c r="P42" s="2"/>
    </row>
    <row r="43" spans="2:17" x14ac:dyDescent="0.25">
      <c r="B43" s="22">
        <f t="shared" si="8"/>
        <v>38261</v>
      </c>
      <c r="C43" s="37">
        <f>IFERROR(INDEX([1]Primario!$B:$B,MATCH($B43,[1]Primario!$A:$A,0)),"")</f>
        <v>4.0199999999999996</v>
      </c>
      <c r="D43" s="37">
        <f>IFERROR(INDEX([1]Primario!$C:$C,MATCH($B43,[1]Primario!$A:$A,0)),"")</f>
        <v>3.15692094458411</v>
      </c>
      <c r="E43" s="2">
        <f t="shared" si="20"/>
        <v>3.6308796262461036</v>
      </c>
      <c r="F43" s="2">
        <f>IFERROR(INDEX(PIB!$G:$G,MATCH($B43,PIB!$A:$A,0)),F42)</f>
        <v>0.79437492575094026</v>
      </c>
      <c r="G43" s="2">
        <f t="shared" si="4"/>
        <v>0.69063204178429294</v>
      </c>
      <c r="H43" s="2">
        <f t="shared" si="13"/>
        <v>3.285563605353957</v>
      </c>
      <c r="I43" s="2">
        <f t="shared" si="5"/>
        <v>1.713903527252439</v>
      </c>
      <c r="J43" s="2">
        <f t="shared" ref="J43:K43" si="39">IFERROR(AVERAGE(H43,H40,H37,H34),"")</f>
        <v>3.9802470670671823</v>
      </c>
      <c r="K43" s="2">
        <f t="shared" si="39"/>
        <v>2.4085869889656646</v>
      </c>
      <c r="M43" s="22">
        <f t="shared" si="11"/>
        <v>41061</v>
      </c>
      <c r="N43" s="2">
        <f t="shared" si="6"/>
        <v>1.7646709862411354</v>
      </c>
      <c r="O43" s="2">
        <f t="shared" si="7"/>
        <v>0.19301090813961741</v>
      </c>
      <c r="P43" s="2"/>
    </row>
    <row r="44" spans="2:17" x14ac:dyDescent="0.25">
      <c r="B44" s="22">
        <f t="shared" si="8"/>
        <v>38292</v>
      </c>
      <c r="C44" s="37">
        <f>IFERROR(INDEX([1]Primario!$B:$B,MATCH($B44,[1]Primario!$A:$A,0)),"")</f>
        <v>1.81</v>
      </c>
      <c r="D44" s="37">
        <f>IFERROR(INDEX([1]Primario!$C:$C,MATCH($B44,[1]Primario!$A:$A,0)),"")</f>
        <v>3.1938872811775298</v>
      </c>
      <c r="E44" s="2">
        <f t="shared" si="20"/>
        <v>3.3397446796053565</v>
      </c>
      <c r="F44" s="2">
        <f>IFERROR(INDEX(PIB!$G:$G,MATCH($B44,PIB!$A:$A,0)),F43)</f>
        <v>0.79437492575094026</v>
      </c>
      <c r="G44" s="2">
        <f t="shared" si="4"/>
        <v>0.79437492575094026</v>
      </c>
      <c r="H44" s="2">
        <f t="shared" si="13"/>
        <v>2.9425572167298863</v>
      </c>
      <c r="I44" s="2">
        <f t="shared" si="5"/>
        <v>1.3708971386283684</v>
      </c>
      <c r="J44" s="2">
        <f t="shared" ref="J44:K44" si="40">IFERROR(AVERAGE(H44,H41,H38,H35),"")</f>
        <v>3.7925483809728324</v>
      </c>
      <c r="K44" s="2">
        <f t="shared" si="40"/>
        <v>2.2208883028713147</v>
      </c>
      <c r="M44" s="22">
        <f t="shared" si="11"/>
        <v>41153</v>
      </c>
      <c r="N44" s="2">
        <f t="shared" si="6"/>
        <v>1.8056170783048684</v>
      </c>
      <c r="O44" s="2">
        <f t="shared" si="7"/>
        <v>0.23395700020335042</v>
      </c>
      <c r="P44" s="2"/>
    </row>
    <row r="45" spans="2:17" x14ac:dyDescent="0.25">
      <c r="B45" s="22">
        <f t="shared" si="8"/>
        <v>38322</v>
      </c>
      <c r="C45" s="37">
        <f>IFERROR(INDEX([1]Primario!$B:$B,MATCH($B45,[1]Primario!$A:$A,0)),"")</f>
        <v>-1.85</v>
      </c>
      <c r="D45" s="37">
        <f>IFERROR(INDEX([1]Primario!$C:$C,MATCH($B45,[1]Primario!$A:$A,0)),"")</f>
        <v>5.1107597345581599</v>
      </c>
      <c r="E45" s="2">
        <f t="shared" si="20"/>
        <v>3.8205226534399332</v>
      </c>
      <c r="F45" s="2">
        <f>IFERROR(INDEX(PIB!$G:$G,MATCH($B45,PIB!$A:$A,0)),F44)</f>
        <v>0.57902066354102999</v>
      </c>
      <c r="G45" s="2">
        <f t="shared" si="4"/>
        <v>0.72259017168097017</v>
      </c>
      <c r="H45" s="2">
        <f t="shared" si="13"/>
        <v>3.4592275675994482</v>
      </c>
      <c r="I45" s="2">
        <f t="shared" si="5"/>
        <v>1.8875674894979302</v>
      </c>
      <c r="J45" s="2">
        <f t="shared" ref="J45:K45" si="41">IFERROR(AVERAGE(H45,H42,H39,H36),"")</f>
        <v>3.918629379859099</v>
      </c>
      <c r="K45" s="2">
        <f t="shared" si="41"/>
        <v>2.3469693017575812</v>
      </c>
      <c r="M45" s="22">
        <f t="shared" si="11"/>
        <v>41244</v>
      </c>
      <c r="N45" s="2">
        <f t="shared" si="6"/>
        <v>1.9324304089556281</v>
      </c>
      <c r="O45" s="2">
        <f t="shared" si="7"/>
        <v>0.36077033085411014</v>
      </c>
      <c r="P45" s="2"/>
    </row>
    <row r="46" spans="2:17" x14ac:dyDescent="0.25">
      <c r="B46" s="22">
        <f t="shared" si="8"/>
        <v>38353</v>
      </c>
      <c r="C46" s="37">
        <f>IFERROR(INDEX([1]Primario!$B:$B,MATCH($B46,[1]Primario!$A:$A,0)),"")</f>
        <v>7.91</v>
      </c>
      <c r="D46" s="37">
        <f>IFERROR(INDEX([1]Primario!$C:$C,MATCH($B46,[1]Primario!$A:$A,0)),"")</f>
        <v>4.8446658849481503</v>
      </c>
      <c r="E46" s="2">
        <f t="shared" si="20"/>
        <v>4.3831043002279459</v>
      </c>
      <c r="F46" s="2">
        <f>IFERROR(INDEX(PIB!$G:$G,MATCH($B46,PIB!$A:$A,0)),F45)</f>
        <v>0.57902066354102999</v>
      </c>
      <c r="G46" s="2">
        <f t="shared" si="4"/>
        <v>0.65080541761100008</v>
      </c>
      <c r="H46" s="2">
        <f t="shared" si="13"/>
        <v>4.0577015914224459</v>
      </c>
      <c r="I46" s="2">
        <f t="shared" si="5"/>
        <v>2.4860415133209282</v>
      </c>
      <c r="J46" s="2">
        <f t="shared" ref="J46:K46" si="42">IFERROR(AVERAGE(H46,H43,H40,H37),"")</f>
        <v>3.8852330822118812</v>
      </c>
      <c r="K46" s="2">
        <f t="shared" si="42"/>
        <v>2.313573004110363</v>
      </c>
      <c r="M46" s="22">
        <f t="shared" si="11"/>
        <v>41334</v>
      </c>
      <c r="N46" s="2">
        <f t="shared" si="6"/>
        <v>0.58479953774666404</v>
      </c>
      <c r="O46" s="2">
        <f t="shared" si="7"/>
        <v>-0.98686054035485393</v>
      </c>
      <c r="P46" s="2"/>
    </row>
    <row r="47" spans="2:17" x14ac:dyDescent="0.25">
      <c r="B47" s="22">
        <f t="shared" si="8"/>
        <v>38384</v>
      </c>
      <c r="C47" s="37">
        <f>IFERROR(INDEX([1]Primario!$B:$B,MATCH($B47,[1]Primario!$A:$A,0)),"")</f>
        <v>3.05</v>
      </c>
      <c r="D47" s="37">
        <f>IFERROR(INDEX([1]Primario!$C:$C,MATCH($B47,[1]Primario!$A:$A,0)),"")</f>
        <v>2.9978813441386798</v>
      </c>
      <c r="E47" s="2">
        <f t="shared" si="20"/>
        <v>4.3177689878816636</v>
      </c>
      <c r="F47" s="2">
        <f>IFERROR(INDEX(PIB!$G:$G,MATCH($B47,PIB!$A:$A,0)),F46)</f>
        <v>0.57902066354102999</v>
      </c>
      <c r="G47" s="2">
        <f t="shared" si="4"/>
        <v>0.57902066354102999</v>
      </c>
      <c r="H47" s="2">
        <f t="shared" si="13"/>
        <v>4.0282586561111486</v>
      </c>
      <c r="I47" s="2">
        <f t="shared" si="5"/>
        <v>2.4565985780096309</v>
      </c>
      <c r="J47" s="2">
        <f t="shared" ref="J47:K47" si="43">IFERROR(AVERAGE(H47,H44,H41,H38),"")</f>
        <v>3.6790024785585578</v>
      </c>
      <c r="K47" s="2">
        <f t="shared" si="43"/>
        <v>2.10734240045704</v>
      </c>
      <c r="M47" s="22">
        <f t="shared" si="11"/>
        <v>41426</v>
      </c>
      <c r="N47" s="2">
        <f t="shared" si="6"/>
        <v>0.53531607071063347</v>
      </c>
      <c r="O47" s="2">
        <f t="shared" si="7"/>
        <v>-1.0363440073908845</v>
      </c>
      <c r="P47" s="2"/>
    </row>
    <row r="48" spans="2:17" x14ac:dyDescent="0.25">
      <c r="B48" s="22">
        <f t="shared" si="8"/>
        <v>38412</v>
      </c>
      <c r="C48" s="37">
        <f>IFERROR(INDEX([1]Primario!$B:$B,MATCH($B48,[1]Primario!$A:$A,0)),"")</f>
        <v>5.23</v>
      </c>
      <c r="D48" s="37">
        <f>IFERROR(INDEX([1]Primario!$C:$C,MATCH($B48,[1]Primario!$A:$A,0)),"")</f>
        <v>4.4911499510252204</v>
      </c>
      <c r="E48" s="2">
        <f t="shared" si="20"/>
        <v>4.1112323933706838</v>
      </c>
      <c r="F48" s="2">
        <f>IFERROR(INDEX(PIB!$G:$G,MATCH($B48,PIB!$A:$A,0)),F47)</f>
        <v>0.40937908808293955</v>
      </c>
      <c r="G48" s="2">
        <f t="shared" si="4"/>
        <v>0.52247347172166647</v>
      </c>
      <c r="H48" s="2">
        <f t="shared" si="13"/>
        <v>3.8499956575098504</v>
      </c>
      <c r="I48" s="2">
        <f t="shared" si="5"/>
        <v>2.2783355794083322</v>
      </c>
      <c r="J48" s="2">
        <f t="shared" ref="J48:K48" si="44">IFERROR(AVERAGE(H48,H45,H42,H39),"")</f>
        <v>3.6686355321050961</v>
      </c>
      <c r="K48" s="2">
        <f t="shared" si="44"/>
        <v>2.0969754540035779</v>
      </c>
      <c r="M48" s="22">
        <f t="shared" si="11"/>
        <v>41518</v>
      </c>
      <c r="N48" s="2">
        <f t="shared" si="6"/>
        <v>-0.31913514582546598</v>
      </c>
      <c r="O48" s="2">
        <f t="shared" si="7"/>
        <v>-1.8907952239269838</v>
      </c>
      <c r="P48" s="2"/>
    </row>
    <row r="49" spans="2:16" x14ac:dyDescent="0.25">
      <c r="B49" s="22">
        <f t="shared" si="8"/>
        <v>38443</v>
      </c>
      <c r="C49" s="37">
        <f>IFERROR(INDEX([1]Primario!$B:$B,MATCH($B49,[1]Primario!$A:$A,0)),"")</f>
        <v>9.7899999999999991</v>
      </c>
      <c r="D49" s="37">
        <f>IFERROR(INDEX([1]Primario!$C:$C,MATCH($B49,[1]Primario!$A:$A,0)),"")</f>
        <v>5.0545581773488601</v>
      </c>
      <c r="E49" s="2">
        <f t="shared" si="20"/>
        <v>4.1811964908375865</v>
      </c>
      <c r="F49" s="2">
        <f>IFERROR(INDEX(PIB!$G:$G,MATCH($B49,PIB!$A:$A,0)),F48)</f>
        <v>0.40937908808293955</v>
      </c>
      <c r="G49" s="2">
        <f t="shared" si="4"/>
        <v>0.46592627990230301</v>
      </c>
      <c r="H49" s="2">
        <f t="shared" si="13"/>
        <v>3.9482333508864351</v>
      </c>
      <c r="I49" s="2">
        <f t="shared" si="5"/>
        <v>2.3765732727849169</v>
      </c>
      <c r="J49" s="2">
        <f t="shared" ref="J49:K49" si="45">IFERROR(AVERAGE(H49,H46,H43,H40),"")</f>
        <v>3.8576527265434248</v>
      </c>
      <c r="K49" s="2">
        <f t="shared" si="45"/>
        <v>2.2859926484419066</v>
      </c>
      <c r="M49" s="22">
        <f t="shared" si="11"/>
        <v>41609</v>
      </c>
      <c r="N49" s="2">
        <f t="shared" si="6"/>
        <v>0.1055518903230277</v>
      </c>
      <c r="O49" s="2">
        <f t="shared" si="7"/>
        <v>-1.4661081877784903</v>
      </c>
      <c r="P49" s="2"/>
    </row>
    <row r="50" spans="2:16" x14ac:dyDescent="0.25">
      <c r="B50" s="22">
        <f t="shared" si="8"/>
        <v>38473</v>
      </c>
      <c r="C50" s="37">
        <f>IFERROR(INDEX([1]Primario!$B:$B,MATCH($B50,[1]Primario!$A:$A,0)),"")</f>
        <v>3.15</v>
      </c>
      <c r="D50" s="37">
        <f>IFERROR(INDEX([1]Primario!$C:$C,MATCH($B50,[1]Primario!$A:$A,0)),"")</f>
        <v>3.4492197043040198</v>
      </c>
      <c r="E50" s="2">
        <f t="shared" si="20"/>
        <v>4.3316426108927004</v>
      </c>
      <c r="F50" s="2">
        <f>IFERROR(INDEX(PIB!$G:$G,MATCH($B50,PIB!$A:$A,0)),F49)</f>
        <v>0.40937908808293955</v>
      </c>
      <c r="G50" s="2">
        <f t="shared" si="4"/>
        <v>0.40937908808293955</v>
      </c>
      <c r="H50" s="2">
        <f t="shared" si="13"/>
        <v>4.1269530668512306</v>
      </c>
      <c r="I50" s="2">
        <f t="shared" si="5"/>
        <v>2.5552929887497129</v>
      </c>
      <c r="J50" s="2">
        <f t="shared" ref="J50:K50" si="46">IFERROR(AVERAGE(H50,H47,H44,H41),"")</f>
        <v>3.7319763613866428</v>
      </c>
      <c r="K50" s="2">
        <f t="shared" si="46"/>
        <v>2.160316283285125</v>
      </c>
      <c r="M50" s="22">
        <f t="shared" si="11"/>
        <v>41699</v>
      </c>
      <c r="N50" s="2">
        <f t="shared" si="6"/>
        <v>-1.1481335638926953</v>
      </c>
      <c r="O50" s="2">
        <f t="shared" si="7"/>
        <v>-2.7197936419942135</v>
      </c>
      <c r="P50" s="2"/>
    </row>
    <row r="51" spans="2:16" x14ac:dyDescent="0.25">
      <c r="B51" s="22">
        <f t="shared" si="8"/>
        <v>38504</v>
      </c>
      <c r="C51" s="37">
        <f>IFERROR(INDEX([1]Primario!$B:$B,MATCH($B51,[1]Primario!$A:$A,0)),"")</f>
        <v>4.25</v>
      </c>
      <c r="D51" s="37">
        <f>IFERROR(INDEX([1]Primario!$C:$C,MATCH($B51,[1]Primario!$A:$A,0)),"")</f>
        <v>3.9866690996344998</v>
      </c>
      <c r="E51" s="2">
        <f t="shared" si="20"/>
        <v>4.1634823270957932</v>
      </c>
      <c r="F51" s="2">
        <f>IFERROR(INDEX(PIB!$G:$G,MATCH($B51,PIB!$A:$A,0)),F50)</f>
        <v>0.55920540615002068</v>
      </c>
      <c r="G51" s="2">
        <f t="shared" si="4"/>
        <v>0.45932119410529992</v>
      </c>
      <c r="H51" s="2">
        <f t="shared" si="13"/>
        <v>3.9338217300431433</v>
      </c>
      <c r="I51" s="2">
        <f t="shared" si="5"/>
        <v>2.3621616519416255</v>
      </c>
      <c r="J51" s="2">
        <f t="shared" ref="J51:K51" si="47">IFERROR(AVERAGE(H51,H48,H45,H42),"")</f>
        <v>3.6876989640194751</v>
      </c>
      <c r="K51" s="2">
        <f t="shared" si="47"/>
        <v>2.1160388859179569</v>
      </c>
      <c r="M51" s="22">
        <f t="shared" si="11"/>
        <v>41791</v>
      </c>
      <c r="N51" s="2">
        <f t="shared" si="6"/>
        <v>-1.6069853001846015</v>
      </c>
      <c r="O51" s="2">
        <f t="shared" si="7"/>
        <v>-3.1786453782861193</v>
      </c>
      <c r="P51" s="2"/>
    </row>
    <row r="52" spans="2:16" x14ac:dyDescent="0.25">
      <c r="B52" s="22">
        <f t="shared" si="8"/>
        <v>38534</v>
      </c>
      <c r="C52" s="37">
        <f>IFERROR(INDEX([1]Primario!$B:$B,MATCH($B52,[1]Primario!$A:$A,0)),"")</f>
        <v>3.58</v>
      </c>
      <c r="D52" s="37">
        <f>IFERROR(INDEX([1]Primario!$C:$C,MATCH($B52,[1]Primario!$A:$A,0)),"")</f>
        <v>3.9830891415472598</v>
      </c>
      <c r="E52" s="2">
        <f t="shared" si="20"/>
        <v>3.8063259818285928</v>
      </c>
      <c r="F52" s="2">
        <f>IFERROR(INDEX(PIB!$G:$G,MATCH($B52,PIB!$A:$A,0)),F51)</f>
        <v>0.55920540615002068</v>
      </c>
      <c r="G52" s="2">
        <f t="shared" si="4"/>
        <v>0.5092633001276603</v>
      </c>
      <c r="H52" s="2">
        <f t="shared" si="13"/>
        <v>3.5516943317647627</v>
      </c>
      <c r="I52" s="2">
        <f t="shared" si="5"/>
        <v>1.9800342536632447</v>
      </c>
      <c r="J52" s="2">
        <f t="shared" ref="J52:K52" si="48">IFERROR(AVERAGE(H52,H49,H46,H43),"")</f>
        <v>3.7107982198569003</v>
      </c>
      <c r="K52" s="2">
        <f t="shared" si="48"/>
        <v>2.1391381417553821</v>
      </c>
      <c r="M52" s="22">
        <f t="shared" si="11"/>
        <v>41883</v>
      </c>
      <c r="N52" s="2">
        <f t="shared" si="6"/>
        <v>-2.5189657254000966</v>
      </c>
      <c r="O52" s="2">
        <f t="shared" si="7"/>
        <v>-4.0906258035016148</v>
      </c>
      <c r="P52" s="2"/>
    </row>
    <row r="53" spans="2:16" x14ac:dyDescent="0.25">
      <c r="B53" s="22">
        <f t="shared" si="8"/>
        <v>38565</v>
      </c>
      <c r="C53" s="37">
        <f>IFERROR(INDEX([1]Primario!$B:$B,MATCH($B53,[1]Primario!$A:$A,0)),"")</f>
        <v>3.79</v>
      </c>
      <c r="D53" s="37">
        <f>IFERROR(INDEX([1]Primario!$C:$C,MATCH($B53,[1]Primario!$A:$A,0)),"")</f>
        <v>3.7778879219344801</v>
      </c>
      <c r="E53" s="2">
        <f t="shared" si="20"/>
        <v>3.91588205437208</v>
      </c>
      <c r="F53" s="2">
        <f>IFERROR(INDEX(PIB!$G:$G,MATCH($B53,PIB!$A:$A,0)),F52)</f>
        <v>0.55920540615002068</v>
      </c>
      <c r="G53" s="2">
        <f t="shared" si="4"/>
        <v>0.55920540615002068</v>
      </c>
      <c r="H53" s="2">
        <f t="shared" si="13"/>
        <v>3.6362793512970697</v>
      </c>
      <c r="I53" s="2">
        <f t="shared" si="5"/>
        <v>2.0646192731955519</v>
      </c>
      <c r="J53" s="2">
        <f t="shared" ref="J53:K53" si="49">IFERROR(AVERAGE(H53,H50,H47,H44),"")</f>
        <v>3.6835120727473338</v>
      </c>
      <c r="K53" s="2">
        <f t="shared" si="49"/>
        <v>2.1118519946458161</v>
      </c>
      <c r="M53" s="22">
        <f t="shared" si="11"/>
        <v>41974</v>
      </c>
      <c r="N53" s="2">
        <f t="shared" si="6"/>
        <v>-1.6117112697462002</v>
      </c>
      <c r="O53" s="2">
        <f t="shared" si="7"/>
        <v>-3.1833713478477179</v>
      </c>
      <c r="P53" s="2"/>
    </row>
    <row r="54" spans="2:16" x14ac:dyDescent="0.25">
      <c r="B54" s="22">
        <f t="shared" si="8"/>
        <v>38596</v>
      </c>
      <c r="C54" s="37">
        <f>IFERROR(INDEX([1]Primario!$B:$B,MATCH($B54,[1]Primario!$A:$A,0)),"")</f>
        <v>2.69</v>
      </c>
      <c r="D54" s="37">
        <f>IFERROR(INDEX([1]Primario!$C:$C,MATCH($B54,[1]Primario!$A:$A,0)),"")</f>
        <v>3.4536200713820699</v>
      </c>
      <c r="E54" s="2">
        <f t="shared" si="20"/>
        <v>3.738199044954603</v>
      </c>
      <c r="F54" s="2">
        <f>IFERROR(INDEX(PIB!$G:$G,MATCH($B54,PIB!$A:$A,0)),F53)</f>
        <v>-1.0919730010179762</v>
      </c>
      <c r="G54" s="2">
        <f t="shared" si="4"/>
        <v>8.8126037606883756E-3</v>
      </c>
      <c r="H54" s="2">
        <f t="shared" si="13"/>
        <v>3.7337927430742588</v>
      </c>
      <c r="I54" s="2">
        <f t="shared" si="5"/>
        <v>2.1621326649727406</v>
      </c>
      <c r="J54" s="2">
        <f t="shared" ref="J54:K54" si="50">IFERROR(AVERAGE(H54,H51,H48,H45),"")</f>
        <v>3.7442094245566753</v>
      </c>
      <c r="K54" s="2">
        <f t="shared" si="50"/>
        <v>2.1725493464551571</v>
      </c>
      <c r="M54" s="22">
        <f t="shared" si="11"/>
        <v>42064</v>
      </c>
      <c r="N54" s="2">
        <f t="shared" si="6"/>
        <v>-1.6278764738297709</v>
      </c>
      <c r="O54" s="2">
        <f t="shared" si="7"/>
        <v>-3.1995365519312888</v>
      </c>
      <c r="P54" s="2"/>
    </row>
    <row r="55" spans="2:16" x14ac:dyDescent="0.25">
      <c r="B55" s="22">
        <f t="shared" si="8"/>
        <v>38626</v>
      </c>
      <c r="C55" s="37">
        <f>IFERROR(INDEX([1]Primario!$B:$B,MATCH($B55,[1]Primario!$A:$A,0)),"")</f>
        <v>4.38</v>
      </c>
      <c r="D55" s="37">
        <f>IFERROR(INDEX([1]Primario!$C:$C,MATCH($B55,[1]Primario!$A:$A,0)),"")</f>
        <v>3.3279499448335201</v>
      </c>
      <c r="E55" s="2">
        <f t="shared" si="20"/>
        <v>3.5198193127166899</v>
      </c>
      <c r="F55" s="2">
        <f>IFERROR(INDEX(PIB!$G:$G,MATCH($B55,PIB!$A:$A,0)),F54)</f>
        <v>-1.0919730010179762</v>
      </c>
      <c r="G55" s="2">
        <f t="shared" si="4"/>
        <v>-0.54158019862864393</v>
      </c>
      <c r="H55" s="2">
        <f t="shared" si="13"/>
        <v>3.7906094120310119</v>
      </c>
      <c r="I55" s="2">
        <f t="shared" si="5"/>
        <v>2.2189493339294941</v>
      </c>
      <c r="J55" s="2">
        <f t="shared" ref="J55:K55" si="51">IFERROR(AVERAGE(H55,H52,H49,H46),"")</f>
        <v>3.8370596715261636</v>
      </c>
      <c r="K55" s="2">
        <f t="shared" si="51"/>
        <v>2.2653995934246458</v>
      </c>
      <c r="M55" s="22">
        <f t="shared" si="11"/>
        <v>42156</v>
      </c>
      <c r="N55" s="2">
        <f t="shared" si="6"/>
        <v>-1.2878280503291422</v>
      </c>
      <c r="O55" s="2">
        <f t="shared" si="7"/>
        <v>-2.8594881284306601</v>
      </c>
      <c r="P55" s="2"/>
    </row>
    <row r="56" spans="2:16" x14ac:dyDescent="0.25">
      <c r="B56" s="22">
        <f t="shared" si="8"/>
        <v>38657</v>
      </c>
      <c r="C56" s="37">
        <f>IFERROR(INDEX([1]Primario!$B:$B,MATCH($B56,[1]Primario!$A:$A,0)),"")</f>
        <v>1.35</v>
      </c>
      <c r="D56" s="37">
        <f>IFERROR(INDEX([1]Primario!$C:$C,MATCH($B56,[1]Primario!$A:$A,0)),"")</f>
        <v>2.7989640568277001</v>
      </c>
      <c r="E56" s="2">
        <f t="shared" si="20"/>
        <v>3.1935113576810967</v>
      </c>
      <c r="F56" s="2">
        <f>IFERROR(INDEX(PIB!$G:$G,MATCH($B56,PIB!$A:$A,0)),F55)</f>
        <v>-1.0919730010179762</v>
      </c>
      <c r="G56" s="2">
        <f t="shared" si="4"/>
        <v>-1.0919730010179762</v>
      </c>
      <c r="H56" s="2">
        <f t="shared" si="13"/>
        <v>3.7394978581900848</v>
      </c>
      <c r="I56" s="2">
        <f t="shared" si="5"/>
        <v>2.1678377800885666</v>
      </c>
      <c r="J56" s="2">
        <f t="shared" ref="J56:K56" si="52">IFERROR(AVERAGE(H56,H53,H50,H47),"")</f>
        <v>3.8827472331123833</v>
      </c>
      <c r="K56" s="2">
        <f t="shared" si="52"/>
        <v>2.3110871550108656</v>
      </c>
      <c r="M56" s="22">
        <f t="shared" si="11"/>
        <v>42248</v>
      </c>
      <c r="N56" s="2">
        <f t="shared" si="6"/>
        <v>3.0738387969184489E-2</v>
      </c>
      <c r="O56" s="2">
        <f t="shared" si="7"/>
        <v>-1.5409216901323335</v>
      </c>
      <c r="P56" s="2"/>
    </row>
    <row r="57" spans="2:16" x14ac:dyDescent="0.25">
      <c r="B57" s="22">
        <f t="shared" si="8"/>
        <v>38687</v>
      </c>
      <c r="C57" s="37">
        <f>IFERROR(INDEX([1]Primario!$B:$B,MATCH($B57,[1]Primario!$A:$A,0)),"")</f>
        <v>-3.12</v>
      </c>
      <c r="D57" s="37">
        <f>IFERROR(INDEX([1]Primario!$C:$C,MATCH($B57,[1]Primario!$A:$A,0)),"")</f>
        <v>3.65467963947532</v>
      </c>
      <c r="E57" s="2">
        <f t="shared" si="20"/>
        <v>3.2605312137121802</v>
      </c>
      <c r="F57" s="2">
        <f>IFERROR(INDEX(PIB!$G:$G,MATCH($B57,PIB!$A:$A,0)),F56)</f>
        <v>-0.9208659316209733</v>
      </c>
      <c r="G57" s="2">
        <f t="shared" si="4"/>
        <v>-1.0349373112189753</v>
      </c>
      <c r="H57" s="2">
        <f t="shared" si="13"/>
        <v>3.7779998693216679</v>
      </c>
      <c r="I57" s="2">
        <f t="shared" si="5"/>
        <v>2.2063397912201497</v>
      </c>
      <c r="J57" s="2">
        <f t="shared" ref="J57:K57" si="53">IFERROR(AVERAGE(H57,H54,H51,H48),"")</f>
        <v>3.8239024999872302</v>
      </c>
      <c r="K57" s="2">
        <f t="shared" si="53"/>
        <v>2.252242421885712</v>
      </c>
      <c r="M57" s="22">
        <f t="shared" si="11"/>
        <v>42339</v>
      </c>
      <c r="N57" s="2">
        <f t="shared" si="6"/>
        <v>-1.1409570367492872</v>
      </c>
      <c r="O57" s="2">
        <f t="shared" si="7"/>
        <v>-2.7126171148508051</v>
      </c>
      <c r="P57" s="2"/>
    </row>
    <row r="58" spans="2:16" x14ac:dyDescent="0.25">
      <c r="B58" s="22">
        <f t="shared" si="8"/>
        <v>38718</v>
      </c>
      <c r="C58" s="37">
        <f>IFERROR(INDEX([1]Primario!$B:$B,MATCH($B58,[1]Primario!$A:$A,0)),"")</f>
        <v>3.54</v>
      </c>
      <c r="D58" s="37">
        <f>IFERROR(INDEX([1]Primario!$C:$C,MATCH($B58,[1]Primario!$A:$A,0)),"")</f>
        <v>0.71845144801140304</v>
      </c>
      <c r="E58" s="2">
        <f t="shared" si="20"/>
        <v>2.3906983814381411</v>
      </c>
      <c r="F58" s="2">
        <f>IFERROR(INDEX(PIB!$G:$G,MATCH($B58,PIB!$A:$A,0)),F57)</f>
        <v>-0.9208659316209733</v>
      </c>
      <c r="G58" s="2">
        <f t="shared" si="4"/>
        <v>-0.97790162141997428</v>
      </c>
      <c r="H58" s="2">
        <f t="shared" si="13"/>
        <v>2.8796491921481282</v>
      </c>
      <c r="I58" s="2">
        <f t="shared" si="5"/>
        <v>1.3079891140466102</v>
      </c>
      <c r="J58" s="2">
        <f t="shared" ref="J58:K58" si="54">IFERROR(AVERAGE(H58,H55,H52,H49),"")</f>
        <v>3.5425465717075846</v>
      </c>
      <c r="K58" s="2">
        <f t="shared" si="54"/>
        <v>1.9708864936060666</v>
      </c>
      <c r="M58" s="22">
        <f t="shared" si="11"/>
        <v>42430</v>
      </c>
      <c r="N58" s="2">
        <f t="shared" si="6"/>
        <v>-0.59534167186565523</v>
      </c>
      <c r="O58" s="2">
        <f t="shared" si="7"/>
        <v>-2.1670017499671732</v>
      </c>
      <c r="P58" s="2"/>
    </row>
    <row r="59" spans="2:16" x14ac:dyDescent="0.25">
      <c r="B59" s="22">
        <f t="shared" si="8"/>
        <v>38749</v>
      </c>
      <c r="C59" s="37">
        <f>IFERROR(INDEX([1]Primario!$B:$B,MATCH($B59,[1]Primario!$A:$A,0)),"")</f>
        <v>2.56</v>
      </c>
      <c r="D59" s="37">
        <f>IFERROR(INDEX([1]Primario!$C:$C,MATCH($B59,[1]Primario!$A:$A,0)),"")</f>
        <v>2.7901195730333801</v>
      </c>
      <c r="E59" s="2">
        <f t="shared" si="20"/>
        <v>2.3877502201733676</v>
      </c>
      <c r="F59" s="2">
        <f>IFERROR(INDEX(PIB!$G:$G,MATCH($B59,PIB!$A:$A,0)),F58)</f>
        <v>-0.9208659316209733</v>
      </c>
      <c r="G59" s="2">
        <f t="shared" si="4"/>
        <v>-0.9208659316209733</v>
      </c>
      <c r="H59" s="2">
        <f t="shared" si="13"/>
        <v>2.8481831859838542</v>
      </c>
      <c r="I59" s="2">
        <f t="shared" si="5"/>
        <v>1.2765231078823362</v>
      </c>
      <c r="J59" s="2">
        <f t="shared" ref="J59:K59" si="55">IFERROR(AVERAGE(H59,H56,H53,H50),"")</f>
        <v>3.5877283655805599</v>
      </c>
      <c r="K59" s="2">
        <f t="shared" si="55"/>
        <v>2.0160682874790421</v>
      </c>
      <c r="M59" s="22">
        <f t="shared" si="11"/>
        <v>42522</v>
      </c>
      <c r="N59" s="2">
        <f t="shared" si="6"/>
        <v>0.39394649980288898</v>
      </c>
      <c r="O59" s="2">
        <f t="shared" si="7"/>
        <v>-1.177713578298629</v>
      </c>
      <c r="P59" s="2"/>
    </row>
    <row r="60" spans="2:16" x14ac:dyDescent="0.25">
      <c r="B60" s="22">
        <f t="shared" si="8"/>
        <v>38777</v>
      </c>
      <c r="C60" s="37">
        <f>IFERROR(INDEX([1]Primario!$B:$B,MATCH($B60,[1]Primario!$A:$A,0)),"")</f>
        <v>4.08</v>
      </c>
      <c r="D60" s="37">
        <f>IFERROR(INDEX([1]Primario!$C:$C,MATCH($B60,[1]Primario!$A:$A,0)),"")</f>
        <v>3.3974985176363202</v>
      </c>
      <c r="E60" s="2">
        <f t="shared" si="20"/>
        <v>2.3020231795603681</v>
      </c>
      <c r="F60" s="2">
        <f>IFERROR(INDEX(PIB!$G:$G,MATCH($B60,PIB!$A:$A,0)),F59)</f>
        <v>-0.31915327201099686</v>
      </c>
      <c r="G60" s="2">
        <f t="shared" si="4"/>
        <v>-0.72029504508431452</v>
      </c>
      <c r="H60" s="2">
        <f t="shared" si="13"/>
        <v>2.6621707021025252</v>
      </c>
      <c r="I60" s="2">
        <f t="shared" si="5"/>
        <v>1.0905106240010072</v>
      </c>
      <c r="J60" s="2">
        <f t="shared" ref="J60:K60" si="56">IFERROR(AVERAGE(H60,H57,H54,H51),"")</f>
        <v>3.5269462611353992</v>
      </c>
      <c r="K60" s="2">
        <f t="shared" si="56"/>
        <v>1.9552861830338808</v>
      </c>
      <c r="M60" s="22">
        <f t="shared" si="11"/>
        <v>42614</v>
      </c>
      <c r="N60" s="2">
        <f t="shared" si="6"/>
        <v>-0.69547335915613551</v>
      </c>
      <c r="O60" s="2">
        <f t="shared" si="7"/>
        <v>-2.2671334372576535</v>
      </c>
      <c r="P60" s="2"/>
    </row>
    <row r="61" spans="2:16" x14ac:dyDescent="0.25">
      <c r="B61" s="22">
        <f t="shared" si="8"/>
        <v>38808</v>
      </c>
      <c r="C61" s="37">
        <f>IFERROR(INDEX([1]Primario!$B:$B,MATCH($B61,[1]Primario!$A:$A,0)),"")</f>
        <v>9.65</v>
      </c>
      <c r="D61" s="37">
        <f>IFERROR(INDEX([1]Primario!$C:$C,MATCH($B61,[1]Primario!$A:$A,0)),"")</f>
        <v>4.6380825875644902</v>
      </c>
      <c r="E61" s="2">
        <f t="shared" si="20"/>
        <v>3.6085668927447299</v>
      </c>
      <c r="F61" s="2">
        <f>IFERROR(INDEX(PIB!$G:$G,MATCH($B61,PIB!$A:$A,0)),F60)</f>
        <v>-0.31915327201099686</v>
      </c>
      <c r="G61" s="2">
        <f t="shared" si="4"/>
        <v>-0.51972415854765563</v>
      </c>
      <c r="H61" s="2">
        <f t="shared" si="13"/>
        <v>3.8684289720185578</v>
      </c>
      <c r="I61" s="2">
        <f t="shared" si="5"/>
        <v>2.2967688939170401</v>
      </c>
      <c r="J61" s="2">
        <f t="shared" ref="J61:K61" si="57">IFERROR(AVERAGE(H61,H58,H55,H52),"")</f>
        <v>3.5225954769906154</v>
      </c>
      <c r="K61" s="2">
        <f t="shared" si="57"/>
        <v>1.9509353988890974</v>
      </c>
      <c r="M61" s="22">
        <f t="shared" si="11"/>
        <v>42705</v>
      </c>
      <c r="N61" s="2">
        <f t="shared" si="6"/>
        <v>-1.9706439209355175</v>
      </c>
      <c r="O61" s="2">
        <f t="shared" si="7"/>
        <v>-3.5423039990370357</v>
      </c>
      <c r="P61" s="2"/>
    </row>
    <row r="62" spans="2:16" x14ac:dyDescent="0.25">
      <c r="B62" s="22">
        <f t="shared" si="8"/>
        <v>38838</v>
      </c>
      <c r="C62" s="37">
        <f>IFERROR(INDEX([1]Primario!$B:$B,MATCH($B62,[1]Primario!$A:$A,0)),"")</f>
        <v>2.98</v>
      </c>
      <c r="D62" s="37">
        <f>IFERROR(INDEX([1]Primario!$C:$C,MATCH($B62,[1]Primario!$A:$A,0)),"")</f>
        <v>3.3067465088165502</v>
      </c>
      <c r="E62" s="2">
        <f t="shared" si="20"/>
        <v>3.7807758713391202</v>
      </c>
      <c r="F62" s="2">
        <f>IFERROR(INDEX(PIB!$G:$G,MATCH($B62,PIB!$A:$A,0)),F61)</f>
        <v>-0.31915327201099686</v>
      </c>
      <c r="G62" s="2">
        <f t="shared" si="4"/>
        <v>-0.31915327201099686</v>
      </c>
      <c r="H62" s="2">
        <f t="shared" si="13"/>
        <v>3.9403525073446186</v>
      </c>
      <c r="I62" s="2">
        <f t="shared" si="5"/>
        <v>2.3686924292431009</v>
      </c>
      <c r="J62" s="2">
        <f t="shared" ref="J62:K62" si="58">IFERROR(AVERAGE(H62,H59,H56,H53),"")</f>
        <v>3.5410782257039068</v>
      </c>
      <c r="K62" s="2">
        <f t="shared" si="58"/>
        <v>1.9694181476023889</v>
      </c>
      <c r="M62" s="22">
        <f t="shared" si="11"/>
        <v>42795</v>
      </c>
      <c r="N62" s="2">
        <f t="shared" si="6"/>
        <v>0.27610887061800082</v>
      </c>
      <c r="O62" s="2">
        <f t="shared" si="7"/>
        <v>-1.2955512074835172</v>
      </c>
      <c r="P62" s="2"/>
    </row>
    <row r="63" spans="2:16" x14ac:dyDescent="0.25">
      <c r="B63" s="22">
        <f t="shared" si="8"/>
        <v>38869</v>
      </c>
      <c r="C63" s="37">
        <f>IFERROR(INDEX([1]Primario!$B:$B,MATCH($B63,[1]Primario!$A:$A,0)),"")</f>
        <v>4.51</v>
      </c>
      <c r="D63" s="37">
        <f>IFERROR(INDEX([1]Primario!$C:$C,MATCH($B63,[1]Primario!$A:$A,0)),"")</f>
        <v>4.1156378232221602</v>
      </c>
      <c r="E63" s="2">
        <f t="shared" si="20"/>
        <v>4.0201556398677338</v>
      </c>
      <c r="F63" s="2">
        <f>IFERROR(INDEX(PIB!$G:$G,MATCH($B63,PIB!$A:$A,0)),F62)</f>
        <v>-1.1017494201159828</v>
      </c>
      <c r="G63" s="2">
        <f t="shared" si="4"/>
        <v>-0.58001865471265879</v>
      </c>
      <c r="H63" s="2">
        <f t="shared" si="13"/>
        <v>4.3101649672240629</v>
      </c>
      <c r="I63" s="2">
        <f t="shared" si="5"/>
        <v>2.7385048891225452</v>
      </c>
      <c r="J63" s="2">
        <f t="shared" ref="J63:K63" si="59">IFERROR(AVERAGE(H63,H60,H57,H54),"")</f>
        <v>3.6210320704306289</v>
      </c>
      <c r="K63" s="2">
        <f t="shared" si="59"/>
        <v>2.0493719923291107</v>
      </c>
      <c r="M63" s="22">
        <f t="shared" si="11"/>
        <v>42887</v>
      </c>
      <c r="N63" s="2">
        <f t="shared" si="6"/>
        <v>-0.93034044803842897</v>
      </c>
      <c r="O63" s="2">
        <f t="shared" si="7"/>
        <v>-2.5020005261399469</v>
      </c>
      <c r="P63" s="2"/>
    </row>
    <row r="64" spans="2:16" x14ac:dyDescent="0.25">
      <c r="B64" s="22">
        <f t="shared" si="8"/>
        <v>38899</v>
      </c>
      <c r="C64" s="37">
        <f>IFERROR(INDEX([1]Primario!$B:$B,MATCH($B64,[1]Primario!$A:$A,0)),"")</f>
        <v>2.61</v>
      </c>
      <c r="D64" s="37">
        <f>IFERROR(INDEX([1]Primario!$C:$C,MATCH($B64,[1]Primario!$A:$A,0)),"")</f>
        <v>3.10057984867304</v>
      </c>
      <c r="E64" s="2">
        <f t="shared" si="20"/>
        <v>3.5076547269039167</v>
      </c>
      <c r="F64" s="2">
        <f>IFERROR(INDEX(PIB!$G:$G,MATCH($B64,PIB!$A:$A,0)),F63)</f>
        <v>-1.1017494201159828</v>
      </c>
      <c r="G64" s="2">
        <f t="shared" si="4"/>
        <v>-0.84088403741432083</v>
      </c>
      <c r="H64" s="2">
        <f t="shared" si="13"/>
        <v>3.9280967456110769</v>
      </c>
      <c r="I64" s="2">
        <f t="shared" si="5"/>
        <v>2.3564366675095592</v>
      </c>
      <c r="J64" s="2">
        <f t="shared" ref="J64:K64" si="60">IFERROR(AVERAGE(H64,H61,H58,H55),"")</f>
        <v>3.6166960804521939</v>
      </c>
      <c r="K64" s="2">
        <f t="shared" si="60"/>
        <v>2.0450360023506757</v>
      </c>
      <c r="M64" s="22">
        <f t="shared" si="11"/>
        <v>42979</v>
      </c>
      <c r="N64" s="2">
        <f t="shared" si="6"/>
        <v>-0.41525304343538072</v>
      </c>
      <c r="O64" s="2">
        <f t="shared" si="7"/>
        <v>-1.9869131215368987</v>
      </c>
      <c r="P64" s="2"/>
    </row>
    <row r="65" spans="2:16" x14ac:dyDescent="0.25">
      <c r="B65" s="22">
        <f t="shared" si="8"/>
        <v>38930</v>
      </c>
      <c r="C65" s="37">
        <f>IFERROR(INDEX([1]Primario!$B:$B,MATCH($B65,[1]Primario!$A:$A,0)),"")</f>
        <v>5.03</v>
      </c>
      <c r="D65" s="37">
        <f>IFERROR(INDEX([1]Primario!$C:$C,MATCH($B65,[1]Primario!$A:$A,0)),"")</f>
        <v>4.8009278372534299</v>
      </c>
      <c r="E65" s="2">
        <f t="shared" si="20"/>
        <v>4.0057151697162103</v>
      </c>
      <c r="F65" s="2">
        <f>IFERROR(INDEX(PIB!$G:$G,MATCH($B65,PIB!$A:$A,0)),F64)</f>
        <v>-1.1017494201159828</v>
      </c>
      <c r="G65" s="2">
        <f t="shared" si="4"/>
        <v>-1.1017494201159828</v>
      </c>
      <c r="H65" s="2">
        <f t="shared" si="13"/>
        <v>4.5565898797742017</v>
      </c>
      <c r="I65" s="2">
        <f t="shared" si="5"/>
        <v>2.984929801672684</v>
      </c>
      <c r="J65" s="2">
        <f t="shared" ref="J65:K65" si="61">IFERROR(AVERAGE(H65,H62,H59,H56),"")</f>
        <v>3.7711558578231901</v>
      </c>
      <c r="K65" s="2">
        <f t="shared" si="61"/>
        <v>2.1994957797216719</v>
      </c>
      <c r="M65" s="22">
        <f t="shared" si="11"/>
        <v>43070</v>
      </c>
      <c r="N65" s="2">
        <f t="shared" si="6"/>
        <v>0.38821642641879961</v>
      </c>
      <c r="O65" s="2">
        <f t="shared" si="7"/>
        <v>-1.1834436516827185</v>
      </c>
      <c r="P65" s="2"/>
    </row>
    <row r="66" spans="2:16" x14ac:dyDescent="0.25">
      <c r="B66" s="22">
        <f t="shared" si="8"/>
        <v>38961</v>
      </c>
      <c r="C66" s="37">
        <f>IFERROR(INDEX([1]Primario!$B:$B,MATCH($B66,[1]Primario!$A:$A,0)),"")</f>
        <v>1.26</v>
      </c>
      <c r="D66" s="37">
        <f>IFERROR(INDEX([1]Primario!$C:$C,MATCH($B66,[1]Primario!$A:$A,0)),"")</f>
        <v>2.6641570753018802</v>
      </c>
      <c r="E66" s="2">
        <f t="shared" si="20"/>
        <v>3.5218882537427834</v>
      </c>
      <c r="F66" s="2">
        <f>IFERROR(INDEX(PIB!$G:$G,MATCH($B66,PIB!$A:$A,0)),F65)</f>
        <v>-0.58309688431803508</v>
      </c>
      <c r="G66" s="2">
        <f t="shared" si="4"/>
        <v>-0.92886524151666683</v>
      </c>
      <c r="H66" s="2">
        <f t="shared" si="13"/>
        <v>3.9863208745011169</v>
      </c>
      <c r="I66" s="2">
        <f t="shared" si="5"/>
        <v>2.4146607963995992</v>
      </c>
      <c r="J66" s="2">
        <f t="shared" ref="J66:K66" si="62">IFERROR(AVERAGE(H66,H63,H60,H57),"")</f>
        <v>3.6841641032873431</v>
      </c>
      <c r="K66" s="2">
        <f t="shared" si="62"/>
        <v>2.1125040251858254</v>
      </c>
      <c r="M66" s="22">
        <f t="shared" si="11"/>
        <v>43160</v>
      </c>
      <c r="N66" s="2">
        <f t="shared" si="6"/>
        <v>-0.79671730497213245</v>
      </c>
      <c r="O66" s="2">
        <f t="shared" si="7"/>
        <v>-2.3683773830736503</v>
      </c>
      <c r="P66" s="2"/>
    </row>
    <row r="67" spans="2:16" x14ac:dyDescent="0.25">
      <c r="B67" s="22">
        <f t="shared" si="8"/>
        <v>38991</v>
      </c>
      <c r="C67" s="37">
        <f>IFERROR(INDEX([1]Primario!$B:$B,MATCH($B67,[1]Primario!$A:$A,0)),"")</f>
        <v>4.91</v>
      </c>
      <c r="D67" s="37">
        <f>IFERROR(INDEX([1]Primario!$C:$C,MATCH($B67,[1]Primario!$A:$A,0)),"")</f>
        <v>3.6052401724574201</v>
      </c>
      <c r="E67" s="2">
        <f t="shared" si="20"/>
        <v>3.6901083616709101</v>
      </c>
      <c r="F67" s="2">
        <f>IFERROR(INDEX(PIB!$G:$G,MATCH($B67,PIB!$A:$A,0)),F66)</f>
        <v>-0.58309688431803508</v>
      </c>
      <c r="G67" s="2">
        <f t="shared" si="4"/>
        <v>-0.75598106291735101</v>
      </c>
      <c r="H67" s="2">
        <f t="shared" si="13"/>
        <v>4.0680988931295854</v>
      </c>
      <c r="I67" s="2">
        <f t="shared" si="5"/>
        <v>2.4964388150280676</v>
      </c>
      <c r="J67" s="2">
        <f t="shared" ref="J67:K67" si="63">IFERROR(AVERAGE(H67,H64,H61,H58),"")</f>
        <v>3.6860684507268369</v>
      </c>
      <c r="K67" s="2">
        <f t="shared" si="63"/>
        <v>2.1144083726253191</v>
      </c>
      <c r="M67" s="22">
        <f t="shared" si="11"/>
        <v>43252</v>
      </c>
      <c r="N67" s="2">
        <f t="shared" si="6"/>
        <v>-0.59885884050233618</v>
      </c>
      <c r="O67" s="2">
        <f t="shared" si="7"/>
        <v>-2.1705189186038543</v>
      </c>
      <c r="P67" s="2"/>
    </row>
    <row r="68" spans="2:16" x14ac:dyDescent="0.25">
      <c r="B68" s="22">
        <f t="shared" si="8"/>
        <v>39022</v>
      </c>
      <c r="C68" s="37">
        <f>IFERROR(INDEX([1]Primario!$B:$B,MATCH($B68,[1]Primario!$A:$A,0)),"")</f>
        <v>1.56</v>
      </c>
      <c r="D68" s="37">
        <f>IFERROR(INDEX([1]Primario!$C:$C,MATCH($B68,[1]Primario!$A:$A,0)),"")</f>
        <v>2.8254125720930299</v>
      </c>
      <c r="E68" s="2">
        <f t="shared" si="20"/>
        <v>3.0316032732841101</v>
      </c>
      <c r="F68" s="2">
        <f>IFERROR(INDEX(PIB!$G:$G,MATCH($B68,PIB!$A:$A,0)),F67)</f>
        <v>-0.58309688431803508</v>
      </c>
      <c r="G68" s="2">
        <f t="shared" si="4"/>
        <v>-0.58309688431803508</v>
      </c>
      <c r="H68" s="2">
        <f t="shared" si="13"/>
        <v>3.3231517154431276</v>
      </c>
      <c r="I68" s="2">
        <f t="shared" si="5"/>
        <v>1.7514916373416096</v>
      </c>
      <c r="J68" s="2">
        <f t="shared" ref="J68:K68" si="64">IFERROR(AVERAGE(H68,H65,H62,H59),"")</f>
        <v>3.6670693221364505</v>
      </c>
      <c r="K68" s="2">
        <f t="shared" si="64"/>
        <v>2.0954092440349328</v>
      </c>
      <c r="M68" s="22">
        <f t="shared" si="11"/>
        <v>43344</v>
      </c>
      <c r="N68" s="2">
        <f t="shared" si="6"/>
        <v>-0.92720447508116388</v>
      </c>
      <c r="O68" s="2">
        <f t="shared" si="7"/>
        <v>-2.4988645531826821</v>
      </c>
      <c r="P68" s="2"/>
    </row>
    <row r="69" spans="2:16" x14ac:dyDescent="0.25">
      <c r="B69" s="22">
        <f t="shared" si="8"/>
        <v>39052</v>
      </c>
      <c r="C69" s="37">
        <f>IFERROR(INDEX([1]Primario!$B:$B,MATCH($B69,[1]Primario!$A:$A,0)),"")</f>
        <v>-3.94</v>
      </c>
      <c r="D69" s="37">
        <f>IFERROR(INDEX([1]Primario!$C:$C,MATCH($B69,[1]Primario!$A:$A,0)),"")</f>
        <v>2.78725922933842</v>
      </c>
      <c r="E69" s="2">
        <f t="shared" si="20"/>
        <v>3.0726373246296235</v>
      </c>
      <c r="F69" s="2">
        <f>IFERROR(INDEX(PIB!$G:$G,MATCH($B69,PIB!$A:$A,0)),F68)</f>
        <v>-0.51256188856507734</v>
      </c>
      <c r="G69" s="2">
        <f t="shared" si="4"/>
        <v>-0.55958521906704917</v>
      </c>
      <c r="H69" s="2">
        <f t="shared" si="13"/>
        <v>3.3524299341631481</v>
      </c>
      <c r="I69" s="2">
        <f t="shared" si="5"/>
        <v>1.7807698560616301</v>
      </c>
      <c r="J69" s="2">
        <f t="shared" ref="J69:K69" si="65">IFERROR(AVERAGE(H69,H66,H63,H60),"")</f>
        <v>3.5777716194977134</v>
      </c>
      <c r="K69" s="2">
        <f t="shared" si="65"/>
        <v>2.0061115413961952</v>
      </c>
      <c r="M69" s="22">
        <f t="shared" si="11"/>
        <v>43435</v>
      </c>
      <c r="N69" s="2">
        <f t="shared" si="6"/>
        <v>-1.4723584539470862</v>
      </c>
      <c r="O69" s="2">
        <f t="shared" si="7"/>
        <v>-3.0440185320486042</v>
      </c>
      <c r="P69" s="2"/>
    </row>
    <row r="70" spans="2:16" x14ac:dyDescent="0.25">
      <c r="B70" s="22">
        <f t="shared" si="8"/>
        <v>39083</v>
      </c>
      <c r="C70" s="37">
        <f>IFERROR(INDEX([1]Primario!$B:$B,MATCH($B70,[1]Primario!$A:$A,0)),"")</f>
        <v>7.49</v>
      </c>
      <c r="D70" s="37">
        <f>IFERROR(INDEX([1]Primario!$C:$C,MATCH($B70,[1]Primario!$A:$A,0)),"")</f>
        <v>4.1474181645154902</v>
      </c>
      <c r="E70" s="2">
        <f t="shared" si="20"/>
        <v>3.253363321982313</v>
      </c>
      <c r="F70" s="2">
        <f>IFERROR(INDEX(PIB!$G:$G,MATCH($B70,PIB!$A:$A,0)),F69)</f>
        <v>-0.51256188856507734</v>
      </c>
      <c r="G70" s="2">
        <f t="shared" si="4"/>
        <v>-0.53607355381606325</v>
      </c>
      <c r="H70" s="2">
        <f t="shared" si="13"/>
        <v>3.5214000988903447</v>
      </c>
      <c r="I70" s="2">
        <f t="shared" si="5"/>
        <v>1.9497400207888267</v>
      </c>
      <c r="J70" s="2">
        <f t="shared" ref="J70:K70" si="66">IFERROR(AVERAGE(H70,H67,H64,H61),"")</f>
        <v>3.8465061774123912</v>
      </c>
      <c r="K70" s="2">
        <f t="shared" si="66"/>
        <v>2.2748460993108734</v>
      </c>
      <c r="M70" s="22">
        <f t="shared" si="11"/>
        <v>43525</v>
      </c>
      <c r="N70" s="2">
        <f t="shared" si="6"/>
        <v>-0.81022705117771565</v>
      </c>
      <c r="O70" s="2">
        <f t="shared" si="7"/>
        <v>-2.3818871292792334</v>
      </c>
      <c r="P70" s="2"/>
    </row>
    <row r="71" spans="2:16" x14ac:dyDescent="0.25">
      <c r="B71" s="22">
        <f t="shared" si="8"/>
        <v>39114</v>
      </c>
      <c r="C71" s="37">
        <f>IFERROR(INDEX([1]Primario!$B:$B,MATCH($B71,[1]Primario!$A:$A,0)),"")</f>
        <v>2.77</v>
      </c>
      <c r="D71" s="37">
        <f>IFERROR(INDEX([1]Primario!$C:$C,MATCH($B71,[1]Primario!$A:$A,0)),"")</f>
        <v>3.0721200965155302</v>
      </c>
      <c r="E71" s="2">
        <f t="shared" si="20"/>
        <v>3.3355991634564801</v>
      </c>
      <c r="F71" s="2">
        <f>IFERROR(INDEX(PIB!$G:$G,MATCH($B71,PIB!$A:$A,0)),F70)</f>
        <v>-0.51256188856507734</v>
      </c>
      <c r="G71" s="2">
        <f t="shared" si="4"/>
        <v>-0.51256188856507734</v>
      </c>
      <c r="H71" s="2">
        <f t="shared" si="13"/>
        <v>3.5918801077390188</v>
      </c>
      <c r="I71" s="2">
        <f t="shared" si="5"/>
        <v>2.0202200296375006</v>
      </c>
      <c r="J71" s="2">
        <f t="shared" ref="J71:K71" si="67">IFERROR(AVERAGE(H71,H68,H65,H62),"")</f>
        <v>3.8529935525752417</v>
      </c>
      <c r="K71" s="2">
        <f t="shared" si="67"/>
        <v>2.2813334744737235</v>
      </c>
      <c r="M71" s="22">
        <f t="shared" si="11"/>
        <v>43617</v>
      </c>
      <c r="N71" s="2">
        <f t="shared" si="6"/>
        <v>-0.81384530288365298</v>
      </c>
      <c r="O71" s="2">
        <f t="shared" si="7"/>
        <v>-2.3855053809851707</v>
      </c>
      <c r="P71" s="2"/>
    </row>
    <row r="72" spans="2:16" x14ac:dyDescent="0.25">
      <c r="B72" s="22">
        <f t="shared" si="8"/>
        <v>39142</v>
      </c>
      <c r="C72" s="37">
        <f>IFERROR(INDEX([1]Primario!$B:$B,MATCH($B72,[1]Primario!$A:$A,0)),"")</f>
        <v>3.05</v>
      </c>
      <c r="D72" s="37">
        <f>IFERROR(INDEX([1]Primario!$C:$C,MATCH($B72,[1]Primario!$A:$A,0)),"")</f>
        <v>2.4492665269568801</v>
      </c>
      <c r="E72" s="2">
        <f t="shared" si="20"/>
        <v>3.2229349293293001</v>
      </c>
      <c r="F72" s="2">
        <f>IFERROR(INDEX(PIB!$G:$G,MATCH($B72,PIB!$A:$A,0)),F71)</f>
        <v>0.30803293340895266</v>
      </c>
      <c r="G72" s="2">
        <f t="shared" si="4"/>
        <v>-0.23903028124040068</v>
      </c>
      <c r="H72" s="2">
        <f t="shared" si="13"/>
        <v>3.3424500699495003</v>
      </c>
      <c r="I72" s="2">
        <f t="shared" si="5"/>
        <v>1.7707899918479824</v>
      </c>
      <c r="J72" s="2">
        <f t="shared" ref="J72:K72" si="68">IFERROR(AVERAGE(H72,H69,H66,H63),"")</f>
        <v>3.7478414614594571</v>
      </c>
      <c r="K72" s="2">
        <f t="shared" si="68"/>
        <v>2.1761813833579393</v>
      </c>
      <c r="M72" s="22">
        <f t="shared" si="11"/>
        <v>43709</v>
      </c>
      <c r="N72" s="2">
        <f t="shared" si="6"/>
        <v>-0.82199238688378484</v>
      </c>
      <c r="O72" s="2">
        <f t="shared" si="7"/>
        <v>-2.393652464985303</v>
      </c>
      <c r="P72" s="2"/>
    </row>
    <row r="73" spans="2:16" x14ac:dyDescent="0.25">
      <c r="B73" s="22">
        <f t="shared" si="8"/>
        <v>39173</v>
      </c>
      <c r="C73" s="37">
        <f>IFERROR(INDEX([1]Primario!$B:$B,MATCH($B73,[1]Primario!$A:$A,0)),"")</f>
        <v>8.76</v>
      </c>
      <c r="D73" s="37">
        <f>IFERROR(INDEX([1]Primario!$C:$C,MATCH($B73,[1]Primario!$A:$A,0)),"")</f>
        <v>3.9965316504213702</v>
      </c>
      <c r="E73" s="2">
        <f t="shared" si="20"/>
        <v>3.1726394246312601</v>
      </c>
      <c r="F73" s="2">
        <f>IFERROR(INDEX(PIB!$G:$G,MATCH($B73,PIB!$A:$A,0)),F72)</f>
        <v>0.30803293340895266</v>
      </c>
      <c r="G73" s="2">
        <f t="shared" si="4"/>
        <v>3.4501326084275995E-2</v>
      </c>
      <c r="H73" s="2">
        <f t="shared" si="13"/>
        <v>3.1553887615891223</v>
      </c>
      <c r="I73" s="2">
        <f t="shared" si="5"/>
        <v>1.5837286834876043</v>
      </c>
      <c r="J73" s="2">
        <f t="shared" ref="J73:K73" si="69">IFERROR(AVERAGE(H73,H70,H67,H64),"")</f>
        <v>3.6682461248050324</v>
      </c>
      <c r="K73" s="2">
        <f t="shared" si="69"/>
        <v>2.0965860467035142</v>
      </c>
      <c r="M73" s="22">
        <f t="shared" si="11"/>
        <v>43800</v>
      </c>
      <c r="N73" s="2">
        <f t="shared" si="6"/>
        <v>-1.0484441376581076E-2</v>
      </c>
      <c r="O73" s="2">
        <f t="shared" si="7"/>
        <v>-1.582144519478099</v>
      </c>
      <c r="P73" s="2"/>
    </row>
    <row r="74" spans="2:16" x14ac:dyDescent="0.25">
      <c r="B74" s="22">
        <f t="shared" si="8"/>
        <v>39203</v>
      </c>
      <c r="C74" s="37">
        <f>IFERROR(INDEX([1]Primario!$B:$B,MATCH($B74,[1]Primario!$A:$A,0)),"")</f>
        <v>3.47</v>
      </c>
      <c r="D74" s="37">
        <f>IFERROR(INDEX([1]Primario!$C:$C,MATCH($B74,[1]Primario!$A:$A,0)),"")</f>
        <v>3.8277581766571802</v>
      </c>
      <c r="E74" s="2">
        <f t="shared" si="20"/>
        <v>3.4245187846784773</v>
      </c>
      <c r="F74" s="2">
        <f>IFERROR(INDEX(PIB!$G:$G,MATCH($B74,PIB!$A:$A,0)),F73)</f>
        <v>0.30803293340895266</v>
      </c>
      <c r="G74" s="2">
        <f t="shared" ref="G74:G137" si="70">AVERAGE(F72:F74)</f>
        <v>0.30803293340895266</v>
      </c>
      <c r="H74" s="2">
        <f t="shared" si="13"/>
        <v>3.2705023179740009</v>
      </c>
      <c r="I74" s="2">
        <f t="shared" ref="I74:I137" si="71">IFERROR(H74-AVERAGE($H$11:$H$228),"")</f>
        <v>1.698842239872483</v>
      </c>
      <c r="J74" s="2">
        <f t="shared" ref="J74:K74" si="72">IFERROR(AVERAGE(H74,H71,H68,H65),"")</f>
        <v>3.6855310052325869</v>
      </c>
      <c r="K74" s="2">
        <f t="shared" si="72"/>
        <v>2.1138709271310692</v>
      </c>
      <c r="M74" s="22">
        <f t="shared" si="11"/>
        <v>43891</v>
      </c>
      <c r="N74" s="2">
        <f t="shared" ref="N74:N117" si="73">IFERROR(INDEX($H:$H,MATCH(M74,$B:$B,0)),"")</f>
        <v>-1.06492065759792</v>
      </c>
      <c r="O74" s="2">
        <f t="shared" ref="O74:O96" si="74">IFERROR(INDEX($I:$I,MATCH(M74,$B:$B,0)),"")</f>
        <v>-2.6365807356994377</v>
      </c>
      <c r="P74" s="2"/>
    </row>
    <row r="75" spans="2:16" x14ac:dyDescent="0.25">
      <c r="B75" s="22">
        <f t="shared" ref="B75:B138" si="75">EDATE(B74,1)</f>
        <v>39234</v>
      </c>
      <c r="C75" s="37">
        <f>IFERROR(INDEX([1]Primario!$B:$B,MATCH($B75,[1]Primario!$A:$A,0)),"")</f>
        <v>3.73</v>
      </c>
      <c r="D75" s="37">
        <f>IFERROR(INDEX([1]Primario!$C:$C,MATCH($B75,[1]Primario!$A:$A,0)),"")</f>
        <v>3.47981799276707</v>
      </c>
      <c r="E75" s="2">
        <f t="shared" si="20"/>
        <v>3.7680359399485397</v>
      </c>
      <c r="F75" s="2">
        <f>IFERROR(INDEX(PIB!$G:$G,MATCH($B75,PIB!$A:$A,0)),F74)</f>
        <v>0.84678028833300445</v>
      </c>
      <c r="G75" s="2">
        <f t="shared" si="70"/>
        <v>0.48761538505030327</v>
      </c>
      <c r="H75" s="2">
        <f t="shared" si="13"/>
        <v>3.5242282474233879</v>
      </c>
      <c r="I75" s="2">
        <f t="shared" si="71"/>
        <v>1.9525681693218699</v>
      </c>
      <c r="J75" s="2">
        <f t="shared" ref="J75:K75" si="76">IFERROR(AVERAGE(H75,H72,H69,H66),"")</f>
        <v>3.5513572815092882</v>
      </c>
      <c r="K75" s="2">
        <f t="shared" si="76"/>
        <v>1.9796972034077704</v>
      </c>
      <c r="M75" s="22">
        <f t="shared" ref="M75:M117" si="77">EDATE(M74,3)</f>
        <v>43983</v>
      </c>
      <c r="N75" s="2">
        <f t="shared" si="73"/>
        <v>-20.56930951583103</v>
      </c>
      <c r="O75" s="2">
        <f t="shared" si="74"/>
        <v>-22.140969593932549</v>
      </c>
      <c r="P75" s="2"/>
    </row>
    <row r="76" spans="2:16" x14ac:dyDescent="0.25">
      <c r="B76" s="22">
        <f t="shared" si="75"/>
        <v>39264</v>
      </c>
      <c r="C76" s="37">
        <f>IFERROR(INDEX([1]Primario!$B:$B,MATCH($B76,[1]Primario!$A:$A,0)),"")</f>
        <v>2.72</v>
      </c>
      <c r="D76" s="37">
        <f>IFERROR(INDEX([1]Primario!$C:$C,MATCH($B76,[1]Primario!$A:$A,0)),"")</f>
        <v>3.22421763182217</v>
      </c>
      <c r="E76" s="2">
        <f t="shared" si="20"/>
        <v>3.5105979337488065</v>
      </c>
      <c r="F76" s="2">
        <f>IFERROR(INDEX(PIB!$G:$G,MATCH($B76,PIB!$A:$A,0)),F75)</f>
        <v>0.84678028833300445</v>
      </c>
      <c r="G76" s="2">
        <f t="shared" si="70"/>
        <v>0.66719783669165389</v>
      </c>
      <c r="H76" s="2">
        <f t="shared" si="13"/>
        <v>3.1769990154029797</v>
      </c>
      <c r="I76" s="2">
        <f t="shared" si="71"/>
        <v>1.6053389373014617</v>
      </c>
      <c r="J76" s="2">
        <f t="shared" ref="J76:K76" si="78">IFERROR(AVERAGE(H76,H73,H70,H67),"")</f>
        <v>3.4804716922530079</v>
      </c>
      <c r="K76" s="2">
        <f t="shared" si="78"/>
        <v>1.9088116141514901</v>
      </c>
      <c r="M76" s="22">
        <f t="shared" si="77"/>
        <v>44075</v>
      </c>
      <c r="N76" s="2">
        <f t="shared" si="73"/>
        <v>-6.4753261354870988</v>
      </c>
      <c r="O76" s="2">
        <f t="shared" si="74"/>
        <v>-8.0469862135886174</v>
      </c>
      <c r="P76" s="2"/>
    </row>
    <row r="77" spans="2:16" x14ac:dyDescent="0.25">
      <c r="B77" s="22">
        <f t="shared" si="75"/>
        <v>39295</v>
      </c>
      <c r="C77" s="37">
        <f>IFERROR(INDEX([1]Primario!$B:$B,MATCH($B77,[1]Primario!$A:$A,0)),"")</f>
        <v>3.05</v>
      </c>
      <c r="D77" s="37">
        <f>IFERROR(INDEX([1]Primario!$C:$C,MATCH($B77,[1]Primario!$A:$A,0)),"")</f>
        <v>3.07240090908418</v>
      </c>
      <c r="E77" s="2">
        <f t="shared" si="20"/>
        <v>3.2588121778911403</v>
      </c>
      <c r="F77" s="2">
        <f>IFERROR(INDEX(PIB!$G:$G,MATCH($B77,PIB!$A:$A,0)),F76)</f>
        <v>0.84678028833300445</v>
      </c>
      <c r="G77" s="2">
        <f t="shared" si="70"/>
        <v>0.84678028833300445</v>
      </c>
      <c r="H77" s="2">
        <f t="shared" si="13"/>
        <v>2.8354220337246381</v>
      </c>
      <c r="I77" s="2">
        <f t="shared" si="71"/>
        <v>1.2637619556231201</v>
      </c>
      <c r="J77" s="2">
        <f t="shared" ref="J77:K77" si="79">IFERROR(AVERAGE(H77,H74,H71,H68),"")</f>
        <v>3.2552390437201963</v>
      </c>
      <c r="K77" s="2">
        <f t="shared" si="79"/>
        <v>1.6835789656186784</v>
      </c>
      <c r="M77" s="22">
        <f t="shared" si="77"/>
        <v>44166</v>
      </c>
      <c r="N77" s="2">
        <f t="shared" si="73"/>
        <v>0.47512897987826497</v>
      </c>
      <c r="O77" s="2">
        <f t="shared" si="74"/>
        <v>-1.096531098223253</v>
      </c>
      <c r="P77" s="2"/>
    </row>
    <row r="78" spans="2:16" x14ac:dyDescent="0.25">
      <c r="B78" s="22">
        <f t="shared" si="75"/>
        <v>39326</v>
      </c>
      <c r="C78" s="37">
        <f>IFERROR(INDEX([1]Primario!$B:$B,MATCH($B78,[1]Primario!$A:$A,0)),"")</f>
        <v>1.18</v>
      </c>
      <c r="D78" s="37">
        <f>IFERROR(INDEX([1]Primario!$C:$C,MATCH($B78,[1]Primario!$A:$A,0)),"")</f>
        <v>2.9708743695531901</v>
      </c>
      <c r="E78" s="2">
        <f t="shared" si="20"/>
        <v>3.0891643034865131</v>
      </c>
      <c r="F78" s="2">
        <f>IFERROR(INDEX(PIB!$G:$G,MATCH($B78,PIB!$A:$A,0)),F77)</f>
        <v>0.73402196589702484</v>
      </c>
      <c r="G78" s="2">
        <f t="shared" si="70"/>
        <v>0.80919418085434458</v>
      </c>
      <c r="H78" s="2">
        <f t="shared" si="13"/>
        <v>2.6845672130593408</v>
      </c>
      <c r="I78" s="2">
        <f t="shared" si="71"/>
        <v>1.1129071349578228</v>
      </c>
      <c r="J78" s="2">
        <f t="shared" ref="J78:K78" si="80">IFERROR(AVERAGE(H78,H75,H72,H69),"")</f>
        <v>3.2259188661488443</v>
      </c>
      <c r="K78" s="2">
        <f t="shared" si="80"/>
        <v>1.6542587880473263</v>
      </c>
      <c r="M78" s="22">
        <f t="shared" si="77"/>
        <v>44256</v>
      </c>
      <c r="N78" s="2">
        <f t="shared" si="73"/>
        <v>0.83319873640131992</v>
      </c>
      <c r="O78" s="2">
        <f t="shared" si="74"/>
        <v>-0.73846134170019806</v>
      </c>
      <c r="P78" s="2"/>
    </row>
    <row r="79" spans="2:16" x14ac:dyDescent="0.25">
      <c r="B79" s="22">
        <f t="shared" si="75"/>
        <v>39356</v>
      </c>
      <c r="C79" s="37">
        <f>IFERROR(INDEX([1]Primario!$B:$B,MATCH($B79,[1]Primario!$A:$A,0)),"")</f>
        <v>5.03</v>
      </c>
      <c r="D79" s="37">
        <f>IFERROR(INDEX([1]Primario!$C:$C,MATCH($B79,[1]Primario!$A:$A,0)),"")</f>
        <v>3.5502473787592401</v>
      </c>
      <c r="E79" s="2">
        <f t="shared" si="20"/>
        <v>3.19784088579887</v>
      </c>
      <c r="F79" s="2">
        <f>IFERROR(INDEX(PIB!$G:$G,MATCH($B79,PIB!$A:$A,0)),F78)</f>
        <v>0.73402196589702484</v>
      </c>
      <c r="G79" s="2">
        <f t="shared" si="70"/>
        <v>0.77160807337568471</v>
      </c>
      <c r="H79" s="2">
        <f t="shared" si="13"/>
        <v>2.8120368491110277</v>
      </c>
      <c r="I79" s="2">
        <f t="shared" si="71"/>
        <v>1.2403767710095097</v>
      </c>
      <c r="J79" s="2">
        <f t="shared" ref="J79:K79" si="81">IFERROR(AVERAGE(H79,H76,H73,H70),"")</f>
        <v>3.1664561812483685</v>
      </c>
      <c r="K79" s="2">
        <f t="shared" si="81"/>
        <v>1.5947961031468507</v>
      </c>
      <c r="M79" s="22">
        <f t="shared" si="77"/>
        <v>44348</v>
      </c>
      <c r="N79" s="2">
        <f t="shared" si="73"/>
        <v>-1.7590888177707251</v>
      </c>
      <c r="O79" s="2">
        <f t="shared" si="74"/>
        <v>-3.3307488958722429</v>
      </c>
    </row>
    <row r="80" spans="2:16" x14ac:dyDescent="0.25">
      <c r="B80" s="22">
        <f t="shared" si="75"/>
        <v>39387</v>
      </c>
      <c r="C80" s="37">
        <f>IFERROR(INDEX([1]Primario!$B:$B,MATCH($B80,[1]Primario!$A:$A,0)),"")</f>
        <v>2.86</v>
      </c>
      <c r="D80" s="37">
        <f>IFERROR(INDEX([1]Primario!$C:$C,MATCH($B80,[1]Primario!$A:$A,0)),"")</f>
        <v>3.7479577899935599</v>
      </c>
      <c r="E80" s="2">
        <f t="shared" si="20"/>
        <v>3.4230265127686632</v>
      </c>
      <c r="F80" s="2">
        <f>IFERROR(INDEX(PIB!$G:$G,MATCH($B80,PIB!$A:$A,0)),F79)</f>
        <v>0.73402196589702484</v>
      </c>
      <c r="G80" s="2">
        <f t="shared" si="70"/>
        <v>0.73402196589702484</v>
      </c>
      <c r="H80" s="2">
        <f t="shared" si="13"/>
        <v>3.0560155298201508</v>
      </c>
      <c r="I80" s="2">
        <f t="shared" si="71"/>
        <v>1.4843554517186328</v>
      </c>
      <c r="J80" s="2">
        <f t="shared" ref="J80:K80" si="82">IFERROR(AVERAGE(H80,H77,H74,H71),"")</f>
        <v>3.1884549973144525</v>
      </c>
      <c r="K80" s="2">
        <f t="shared" si="82"/>
        <v>1.6167949192129341</v>
      </c>
      <c r="M80" s="22">
        <f t="shared" si="77"/>
        <v>44440</v>
      </c>
      <c r="N80" s="2">
        <f t="shared" si="73"/>
        <v>2.6971045581575552</v>
      </c>
      <c r="O80" s="2">
        <f t="shared" si="74"/>
        <v>1.1254444800560373</v>
      </c>
    </row>
    <row r="81" spans="2:15" x14ac:dyDescent="0.25">
      <c r="B81" s="22">
        <f t="shared" si="75"/>
        <v>39417</v>
      </c>
      <c r="C81" s="37">
        <f>IFERROR(INDEX([1]Primario!$B:$B,MATCH($B81,[1]Primario!$A:$A,0)),"")</f>
        <v>-4.49</v>
      </c>
      <c r="D81" s="37">
        <f>IFERROR(INDEX([1]Primario!$C:$C,MATCH($B81,[1]Primario!$A:$A,0)),"")</f>
        <v>1.93938530308463</v>
      </c>
      <c r="E81" s="2">
        <f t="shared" si="20"/>
        <v>3.0791968239458094</v>
      </c>
      <c r="F81" s="2">
        <f>IFERROR(INDEX(PIB!$G:$G,MATCH($B81,PIB!$A:$A,0)),F80)</f>
        <v>1.1905979779250231</v>
      </c>
      <c r="G81" s="2">
        <f t="shared" si="70"/>
        <v>0.88621396990635759</v>
      </c>
      <c r="H81" s="2">
        <f t="shared" si="13"/>
        <v>2.6360898389926306</v>
      </c>
      <c r="I81" s="2">
        <f t="shared" si="71"/>
        <v>1.0644297608911126</v>
      </c>
      <c r="J81" s="2">
        <f t="shared" ref="J81:K81" si="83">IFERROR(AVERAGE(H81,H78,H75,H72),"")</f>
        <v>3.0468338423562149</v>
      </c>
      <c r="K81" s="2">
        <f t="shared" si="83"/>
        <v>1.4751737642546969</v>
      </c>
      <c r="M81" s="22">
        <f t="shared" si="77"/>
        <v>44531</v>
      </c>
      <c r="N81" s="2">
        <f t="shared" si="73"/>
        <v>3.954658757881627</v>
      </c>
      <c r="O81" s="2">
        <f t="shared" si="74"/>
        <v>2.3829986797801093</v>
      </c>
    </row>
    <row r="82" spans="2:15" x14ac:dyDescent="0.25">
      <c r="B82" s="22">
        <f t="shared" si="75"/>
        <v>39448</v>
      </c>
      <c r="C82" s="37">
        <f>IFERROR(INDEX([1]Primario!$B:$B,MATCH($B82,[1]Primario!$A:$A,0)),"")</f>
        <v>8.81</v>
      </c>
      <c r="D82" s="37">
        <f>IFERROR(INDEX([1]Primario!$C:$C,MATCH($B82,[1]Primario!$A:$A,0)),"")</f>
        <v>5.1557842968001797</v>
      </c>
      <c r="E82" s="2">
        <f t="shared" ref="E82:E145" si="84">IFERROR(AVERAGE(D80:D82),"")</f>
        <v>3.6143757966261227</v>
      </c>
      <c r="F82" s="2">
        <f>IFERROR(INDEX(PIB!$G:$G,MATCH($B82,PIB!$A:$A,0)),F81)</f>
        <v>1.1905979779250231</v>
      </c>
      <c r="G82" s="2">
        <f t="shared" si="70"/>
        <v>1.0384059739156903</v>
      </c>
      <c r="H82" s="2">
        <f t="shared" ref="H82:H145" si="85">IFERROR(E82-G82*$H$5,"")</f>
        <v>3.0951728096682776</v>
      </c>
      <c r="I82" s="2">
        <f t="shared" si="71"/>
        <v>1.5235127315667596</v>
      </c>
      <c r="J82" s="2">
        <f t="shared" ref="J82:K82" si="86">IFERROR(AVERAGE(H82,H79,H76,H73),"")</f>
        <v>3.059899358942852</v>
      </c>
      <c r="K82" s="2">
        <f t="shared" si="86"/>
        <v>1.4882392808413338</v>
      </c>
      <c r="M82" s="22">
        <f t="shared" si="77"/>
        <v>44621</v>
      </c>
      <c r="N82" s="2">
        <f t="shared" si="73"/>
        <v>2.9307912545861114</v>
      </c>
      <c r="O82" s="2">
        <f t="shared" si="74"/>
        <v>1.3591311764845935</v>
      </c>
    </row>
    <row r="83" spans="2:15" x14ac:dyDescent="0.25">
      <c r="B83" s="22">
        <f t="shared" si="75"/>
        <v>39479</v>
      </c>
      <c r="C83" s="37">
        <f>IFERROR(INDEX([1]Primario!$B:$B,MATCH($B83,[1]Primario!$A:$A,0)),"")</f>
        <v>3.36</v>
      </c>
      <c r="D83" s="37">
        <f>IFERROR(INDEX([1]Primario!$C:$C,MATCH($B83,[1]Primario!$A:$A,0)),"")</f>
        <v>3.6152101499474498</v>
      </c>
      <c r="E83" s="2">
        <f t="shared" si="84"/>
        <v>3.5701265832774198</v>
      </c>
      <c r="F83" s="2">
        <f>IFERROR(INDEX(PIB!$G:$G,MATCH($B83,PIB!$A:$A,0)),F82)</f>
        <v>1.1905979779250231</v>
      </c>
      <c r="G83" s="2">
        <f t="shared" si="70"/>
        <v>1.1905979779250231</v>
      </c>
      <c r="H83" s="2">
        <f t="shared" si="85"/>
        <v>2.9748275943149083</v>
      </c>
      <c r="I83" s="2">
        <f t="shared" si="71"/>
        <v>1.4031675162133903</v>
      </c>
      <c r="J83" s="2">
        <f t="shared" ref="J83:K83" si="87">IFERROR(AVERAGE(H83,H80,H77,H74),"")</f>
        <v>3.0341918689584246</v>
      </c>
      <c r="K83" s="2">
        <f t="shared" si="87"/>
        <v>1.4625317908569064</v>
      </c>
      <c r="M83" s="22">
        <f t="shared" si="77"/>
        <v>44713</v>
      </c>
      <c r="N83" s="2">
        <f t="shared" si="73"/>
        <v>1.3863626819171411</v>
      </c>
      <c r="O83" s="2">
        <f t="shared" si="74"/>
        <v>-0.18529739618437691</v>
      </c>
    </row>
    <row r="84" spans="2:15" x14ac:dyDescent="0.25">
      <c r="B84" s="22">
        <f t="shared" si="75"/>
        <v>39508</v>
      </c>
      <c r="C84" s="37">
        <f>IFERROR(INDEX([1]Primario!$B:$B,MATCH($B84,[1]Primario!$A:$A,0)),"")</f>
        <v>5.34</v>
      </c>
      <c r="D84" s="37">
        <f>IFERROR(INDEX([1]Primario!$C:$C,MATCH($B84,[1]Primario!$A:$A,0)),"")</f>
        <v>4.5678942805274803</v>
      </c>
      <c r="E84" s="2">
        <f t="shared" si="84"/>
        <v>4.4462962424250358</v>
      </c>
      <c r="F84" s="2">
        <f>IFERROR(INDEX(PIB!$G:$G,MATCH($B84,PIB!$A:$A,0)),F83)</f>
        <v>1.3252736354299799</v>
      </c>
      <c r="G84" s="2">
        <f t="shared" si="70"/>
        <v>1.2354898637600087</v>
      </c>
      <c r="H84" s="2">
        <f t="shared" si="85"/>
        <v>3.8285513105450315</v>
      </c>
      <c r="I84" s="2">
        <f t="shared" si="71"/>
        <v>2.2568912324435138</v>
      </c>
      <c r="J84" s="2">
        <f t="shared" ref="J84:K84" si="88">IFERROR(AVERAGE(H84,H81,H78,H75),"")</f>
        <v>3.1683591525050976</v>
      </c>
      <c r="K84" s="2">
        <f t="shared" si="88"/>
        <v>1.5966990744035796</v>
      </c>
      <c r="M84" s="22">
        <f t="shared" si="77"/>
        <v>44805</v>
      </c>
      <c r="N84" s="2">
        <f t="shared" si="73"/>
        <v>1.1142012152925991</v>
      </c>
      <c r="O84" s="2">
        <f t="shared" si="74"/>
        <v>-0.4574588628089189</v>
      </c>
    </row>
    <row r="85" spans="2:15" x14ac:dyDescent="0.25">
      <c r="B85" s="22">
        <f t="shared" si="75"/>
        <v>39539</v>
      </c>
      <c r="C85" s="37">
        <f>IFERROR(INDEX([1]Primario!$B:$B,MATCH($B85,[1]Primario!$A:$A,0)),"")</f>
        <v>7.82</v>
      </c>
      <c r="D85" s="37">
        <f>IFERROR(INDEX([1]Primario!$C:$C,MATCH($B85,[1]Primario!$A:$A,0)),"")</f>
        <v>3.5687538600772801</v>
      </c>
      <c r="E85" s="2">
        <f t="shared" si="84"/>
        <v>3.9172860968507366</v>
      </c>
      <c r="F85" s="2">
        <f>IFERROR(INDEX(PIB!$G:$G,MATCH($B85,PIB!$A:$A,0)),F84)</f>
        <v>1.3252736354299799</v>
      </c>
      <c r="G85" s="2">
        <f t="shared" si="70"/>
        <v>1.2803817495949943</v>
      </c>
      <c r="H85" s="2">
        <f t="shared" si="85"/>
        <v>3.2770952220532394</v>
      </c>
      <c r="I85" s="2">
        <f t="shared" si="71"/>
        <v>1.7054351439517215</v>
      </c>
      <c r="J85" s="2">
        <f t="shared" ref="J85:K85" si="89">IFERROR(AVERAGE(H85,H82,H79,H76),"")</f>
        <v>3.0903259740588815</v>
      </c>
      <c r="K85" s="2">
        <f t="shared" si="89"/>
        <v>1.5186658959573631</v>
      </c>
      <c r="M85" s="22">
        <f t="shared" si="77"/>
        <v>44896</v>
      </c>
      <c r="N85" s="2">
        <f t="shared" si="73"/>
        <v>0.9332181762842422</v>
      </c>
      <c r="O85" s="2">
        <f t="shared" si="74"/>
        <v>-0.63844190181727578</v>
      </c>
    </row>
    <row r="86" spans="2:15" x14ac:dyDescent="0.25">
      <c r="B86" s="22">
        <f t="shared" si="75"/>
        <v>39569</v>
      </c>
      <c r="C86" s="37">
        <f>IFERROR(INDEX([1]Primario!$B:$B,MATCH($B86,[1]Primario!$A:$A,0)),"")</f>
        <v>3.33</v>
      </c>
      <c r="D86" s="37">
        <f>IFERROR(INDEX([1]Primario!$C:$C,MATCH($B86,[1]Primario!$A:$A,0)),"")</f>
        <v>3.87563273799939</v>
      </c>
      <c r="E86" s="2">
        <f t="shared" si="84"/>
        <v>4.0040936262013842</v>
      </c>
      <c r="F86" s="2">
        <f>IFERROR(INDEX(PIB!$G:$G,MATCH($B86,PIB!$A:$A,0)),F85)</f>
        <v>1.3252736354299799</v>
      </c>
      <c r="G86" s="2">
        <f t="shared" si="70"/>
        <v>1.3252736354299799</v>
      </c>
      <c r="H86" s="2">
        <f t="shared" si="85"/>
        <v>3.3414568084863943</v>
      </c>
      <c r="I86" s="2">
        <f t="shared" si="71"/>
        <v>1.7697967303848763</v>
      </c>
      <c r="J86" s="2">
        <f t="shared" ref="J86:K86" si="90">IFERROR(AVERAGE(H86,H83,H80,H77),"")</f>
        <v>3.0519304915865231</v>
      </c>
      <c r="K86" s="2">
        <f t="shared" si="90"/>
        <v>1.4802704134850049</v>
      </c>
      <c r="M86" s="22">
        <f t="shared" si="77"/>
        <v>44986</v>
      </c>
      <c r="N86" s="2" t="str">
        <f t="shared" si="73"/>
        <v/>
      </c>
      <c r="O86" s="2" t="str">
        <f t="shared" si="74"/>
        <v/>
      </c>
    </row>
    <row r="87" spans="2:15" x14ac:dyDescent="0.25">
      <c r="B87" s="22">
        <f t="shared" si="75"/>
        <v>39600</v>
      </c>
      <c r="C87" s="37">
        <f>IFERROR(INDEX([1]Primario!$B:$B,MATCH($B87,[1]Primario!$A:$A,0)),"")</f>
        <v>3.98</v>
      </c>
      <c r="D87" s="37">
        <f>IFERROR(INDEX([1]Primario!$C:$C,MATCH($B87,[1]Primario!$A:$A,0)),"")</f>
        <v>3.9504143159748599</v>
      </c>
      <c r="E87" s="2">
        <f t="shared" si="84"/>
        <v>3.7982669713505097</v>
      </c>
      <c r="F87" s="2">
        <f>IFERROR(INDEX(PIB!$G:$G,MATCH($B87,PIB!$A:$A,0)),F86)</f>
        <v>2.3171842573869839</v>
      </c>
      <c r="G87" s="2">
        <f t="shared" si="70"/>
        <v>1.6559105094156479</v>
      </c>
      <c r="H87" s="2">
        <f t="shared" si="85"/>
        <v>2.9703117166426858</v>
      </c>
      <c r="I87" s="2">
        <f t="shared" si="71"/>
        <v>1.3986516385411678</v>
      </c>
      <c r="J87" s="2">
        <f t="shared" ref="J87:K87" si="91">IFERROR(AVERAGE(H87,H84,H81,H78),"")</f>
        <v>3.0298800198099221</v>
      </c>
      <c r="K87" s="2">
        <f t="shared" si="91"/>
        <v>1.4582199417084041</v>
      </c>
      <c r="M87" s="22">
        <f t="shared" si="77"/>
        <v>45078</v>
      </c>
      <c r="N87" s="2" t="str">
        <f t="shared" si="73"/>
        <v/>
      </c>
      <c r="O87" s="2" t="str">
        <f t="shared" si="74"/>
        <v/>
      </c>
    </row>
    <row r="88" spans="2:15" x14ac:dyDescent="0.25">
      <c r="B88" s="22">
        <f t="shared" si="75"/>
        <v>39630</v>
      </c>
      <c r="C88" s="37">
        <f>IFERROR(INDEX([1]Primario!$B:$B,MATCH($B88,[1]Primario!$A:$A,0)),"")</f>
        <v>3.97</v>
      </c>
      <c r="D88" s="37">
        <f>IFERROR(INDEX([1]Primario!$C:$C,MATCH($B88,[1]Primario!$A:$A,0)),"")</f>
        <v>4.4496811590314103</v>
      </c>
      <c r="E88" s="2">
        <f t="shared" si="84"/>
        <v>4.0919094043352198</v>
      </c>
      <c r="F88" s="2">
        <f>IFERROR(INDEX(PIB!$G:$G,MATCH($B88,PIB!$A:$A,0)),F87)</f>
        <v>2.3171842573869839</v>
      </c>
      <c r="G88" s="2">
        <f t="shared" si="70"/>
        <v>1.9865473834013159</v>
      </c>
      <c r="H88" s="2">
        <f t="shared" si="85"/>
        <v>3.0986357126345618</v>
      </c>
      <c r="I88" s="2">
        <f t="shared" si="71"/>
        <v>1.5269756345330439</v>
      </c>
      <c r="J88" s="2">
        <f t="shared" ref="J88:K88" si="92">IFERROR(AVERAGE(H88,H85,H82,H79),"")</f>
        <v>3.0707351483667766</v>
      </c>
      <c r="K88" s="2">
        <f t="shared" si="92"/>
        <v>1.4990750702652587</v>
      </c>
      <c r="M88" s="22">
        <f t="shared" si="77"/>
        <v>45170</v>
      </c>
      <c r="N88" s="2" t="str">
        <f t="shared" si="73"/>
        <v/>
      </c>
      <c r="O88" s="2" t="str">
        <f t="shared" si="74"/>
        <v/>
      </c>
    </row>
    <row r="89" spans="2:15" x14ac:dyDescent="0.25">
      <c r="B89" s="22">
        <f t="shared" si="75"/>
        <v>39661</v>
      </c>
      <c r="C89" s="37">
        <f>IFERROR(INDEX([1]Primario!$B:$B,MATCH($B89,[1]Primario!$A:$A,0)),"")</f>
        <v>3.64</v>
      </c>
      <c r="D89" s="37">
        <f>IFERROR(INDEX([1]Primario!$C:$C,MATCH($B89,[1]Primario!$A:$A,0)),"")</f>
        <v>3.86437725856138</v>
      </c>
      <c r="E89" s="2">
        <f t="shared" si="84"/>
        <v>4.0881575778558839</v>
      </c>
      <c r="F89" s="2">
        <f>IFERROR(INDEX(PIB!$G:$G,MATCH($B89,PIB!$A:$A,0)),F88)</f>
        <v>2.3171842573869839</v>
      </c>
      <c r="G89" s="2">
        <f t="shared" si="70"/>
        <v>2.3171842573869839</v>
      </c>
      <c r="H89" s="2">
        <f t="shared" si="85"/>
        <v>2.9295654491623919</v>
      </c>
      <c r="I89" s="2">
        <f t="shared" si="71"/>
        <v>1.3579053710608739</v>
      </c>
      <c r="J89" s="2">
        <f t="shared" ref="J89:K89" si="93">IFERROR(AVERAGE(H89,H86,H83,H80),"")</f>
        <v>3.0754663454459612</v>
      </c>
      <c r="K89" s="2">
        <f t="shared" si="93"/>
        <v>1.5038062673444434</v>
      </c>
      <c r="M89" s="22">
        <f t="shared" si="77"/>
        <v>45261</v>
      </c>
      <c r="N89" s="2" t="str">
        <f t="shared" si="73"/>
        <v/>
      </c>
      <c r="O89" s="2" t="str">
        <f t="shared" si="74"/>
        <v/>
      </c>
    </row>
    <row r="90" spans="2:15" x14ac:dyDescent="0.25">
      <c r="B90" s="22">
        <f t="shared" si="75"/>
        <v>39692</v>
      </c>
      <c r="C90" s="37">
        <f>IFERROR(INDEX([1]Primario!$B:$B,MATCH($B90,[1]Primario!$A:$A,0)),"")</f>
        <v>2.52</v>
      </c>
      <c r="D90" s="37">
        <f>IFERROR(INDEX([1]Primario!$C:$C,MATCH($B90,[1]Primario!$A:$A,0)),"")</f>
        <v>4.5324059402289896</v>
      </c>
      <c r="E90" s="2">
        <f t="shared" si="84"/>
        <v>4.2821547859405937</v>
      </c>
      <c r="F90" s="2">
        <f>IFERROR(INDEX(PIB!$G:$G,MATCH($B90,PIB!$A:$A,0)),F89)</f>
        <v>2.8452022414949596</v>
      </c>
      <c r="G90" s="2">
        <f t="shared" si="70"/>
        <v>2.4931902520896423</v>
      </c>
      <c r="H90" s="2">
        <f t="shared" si="85"/>
        <v>3.0355596598957728</v>
      </c>
      <c r="I90" s="2">
        <f t="shared" si="71"/>
        <v>1.4638995817942548</v>
      </c>
      <c r="J90" s="2">
        <f t="shared" ref="J90:K90" si="94">IFERROR(AVERAGE(H90,H87,H84,H81),"")</f>
        <v>3.1176281315190297</v>
      </c>
      <c r="K90" s="2">
        <f t="shared" si="94"/>
        <v>1.5459680534175122</v>
      </c>
      <c r="M90" s="22">
        <f t="shared" si="77"/>
        <v>45352</v>
      </c>
      <c r="N90" s="2" t="str">
        <f t="shared" si="73"/>
        <v/>
      </c>
      <c r="O90" s="2" t="str">
        <f t="shared" si="74"/>
        <v/>
      </c>
    </row>
    <row r="91" spans="2:15" x14ac:dyDescent="0.25">
      <c r="B91" s="22">
        <f t="shared" si="75"/>
        <v>39722</v>
      </c>
      <c r="C91" s="37">
        <f>IFERROR(INDEX([1]Primario!$B:$B,MATCH($B91,[1]Primario!$A:$A,0)),"")</f>
        <v>6.27</v>
      </c>
      <c r="D91" s="37">
        <f>IFERROR(INDEX([1]Primario!$C:$C,MATCH($B91,[1]Primario!$A:$A,0)),"")</f>
        <v>4.6683275976199203</v>
      </c>
      <c r="E91" s="2">
        <f t="shared" si="84"/>
        <v>4.3550369321367635</v>
      </c>
      <c r="F91" s="2">
        <f>IFERROR(INDEX(PIB!$G:$G,MATCH($B91,PIB!$A:$A,0)),F90)</f>
        <v>2.8452022414949596</v>
      </c>
      <c r="G91" s="2">
        <f t="shared" si="70"/>
        <v>2.6691962467923012</v>
      </c>
      <c r="H91" s="2">
        <f t="shared" si="85"/>
        <v>3.0204388087406127</v>
      </c>
      <c r="I91" s="2">
        <f t="shared" si="71"/>
        <v>1.4487787306390947</v>
      </c>
      <c r="J91" s="2">
        <f t="shared" ref="J91:K91" si="95">IFERROR(AVERAGE(H91,H88,H85,H82),"")</f>
        <v>3.1228356382741729</v>
      </c>
      <c r="K91" s="2">
        <f t="shared" si="95"/>
        <v>1.5511755601726549</v>
      </c>
      <c r="M91" s="22">
        <f t="shared" si="77"/>
        <v>45444</v>
      </c>
      <c r="N91" s="2" t="str">
        <f t="shared" si="73"/>
        <v/>
      </c>
      <c r="O91" s="2" t="str">
        <f t="shared" si="74"/>
        <v/>
      </c>
    </row>
    <row r="92" spans="2:15" x14ac:dyDescent="0.25">
      <c r="B92" s="22">
        <f t="shared" si="75"/>
        <v>39753</v>
      </c>
      <c r="C92" s="37">
        <f>IFERROR(INDEX([1]Primario!$B:$B,MATCH($B92,[1]Primario!$A:$A,0)),"")</f>
        <v>-0.36</v>
      </c>
      <c r="D92" s="37">
        <f>IFERROR(INDEX([1]Primario!$C:$C,MATCH($B92,[1]Primario!$A:$A,0)),"")</f>
        <v>0.19135364677275499</v>
      </c>
      <c r="E92" s="2">
        <f t="shared" si="84"/>
        <v>3.1306957282072219</v>
      </c>
      <c r="F92" s="2">
        <f>IFERROR(INDEX(PIB!$G:$G,MATCH($B92,PIB!$A:$A,0)),F91)</f>
        <v>2.8452022414949596</v>
      </c>
      <c r="G92" s="2">
        <f t="shared" si="70"/>
        <v>2.8452022414949596</v>
      </c>
      <c r="H92" s="2">
        <f t="shared" si="85"/>
        <v>1.7080946074597421</v>
      </c>
      <c r="I92" s="2">
        <f t="shared" si="71"/>
        <v>0.13643452935822409</v>
      </c>
      <c r="J92" s="2">
        <f t="shared" ref="J92:K92" si="96">IFERROR(AVERAGE(H92,H89,H86,H83),"")</f>
        <v>2.738486114855859</v>
      </c>
      <c r="K92" s="2">
        <f t="shared" si="96"/>
        <v>1.166826036754341</v>
      </c>
      <c r="M92" s="22">
        <f t="shared" si="77"/>
        <v>45536</v>
      </c>
      <c r="N92" s="2" t="str">
        <f t="shared" si="73"/>
        <v/>
      </c>
      <c r="O92" s="2" t="str">
        <f t="shared" si="74"/>
        <v/>
      </c>
    </row>
    <row r="93" spans="2:15" x14ac:dyDescent="0.25">
      <c r="B93" s="22">
        <f t="shared" si="75"/>
        <v>39783</v>
      </c>
      <c r="C93" s="37">
        <f>IFERROR(INDEX([1]Primario!$B:$B,MATCH($B93,[1]Primario!$A:$A,0)),"")</f>
        <v>-8.1</v>
      </c>
      <c r="D93" s="37">
        <f>IFERROR(INDEX([1]Primario!$C:$C,MATCH($B93,[1]Primario!$A:$A,0)),"")</f>
        <v>-2.6776796725754402</v>
      </c>
      <c r="E93" s="2">
        <f t="shared" si="84"/>
        <v>0.72733385727241162</v>
      </c>
      <c r="F93" s="2">
        <f>IFERROR(INDEX(PIB!$G:$G,MATCH($B93,PIB!$A:$A,0)),F92)</f>
        <v>-2.0470697674340066</v>
      </c>
      <c r="G93" s="2">
        <f t="shared" si="70"/>
        <v>1.2144449051853041</v>
      </c>
      <c r="H93" s="2">
        <f t="shared" si="85"/>
        <v>0.12011140467975956</v>
      </c>
      <c r="I93" s="2">
        <f t="shared" si="71"/>
        <v>-1.4515486734217584</v>
      </c>
      <c r="J93" s="2">
        <f t="shared" ref="J93:K93" si="97">IFERROR(AVERAGE(H93,H90,H87,H84),"")</f>
        <v>2.4886335229408125</v>
      </c>
      <c r="K93" s="2">
        <f t="shared" si="97"/>
        <v>0.91697344483929455</v>
      </c>
      <c r="M93" s="22">
        <f t="shared" si="77"/>
        <v>45627</v>
      </c>
      <c r="N93" s="2" t="str">
        <f t="shared" si="73"/>
        <v/>
      </c>
      <c r="O93" s="2" t="str">
        <f t="shared" si="74"/>
        <v/>
      </c>
    </row>
    <row r="94" spans="2:15" x14ac:dyDescent="0.25">
      <c r="B94" s="22">
        <f t="shared" si="75"/>
        <v>39814</v>
      </c>
      <c r="C94" s="37">
        <f>IFERROR(INDEX([1]Primario!$B:$B,MATCH($B94,[1]Primario!$A:$A,0)),"")</f>
        <v>2.95</v>
      </c>
      <c r="D94" s="37">
        <f>IFERROR(INDEX([1]Primario!$C:$C,MATCH($B94,[1]Primario!$A:$A,0)),"")</f>
        <v>-0.53161157730007502</v>
      </c>
      <c r="E94" s="2">
        <f t="shared" si="84"/>
        <v>-1.0059792010342534</v>
      </c>
      <c r="F94" s="2">
        <f>IFERROR(INDEX(PIB!$G:$G,MATCH($B94,PIB!$A:$A,0)),F93)</f>
        <v>-2.0470697674340066</v>
      </c>
      <c r="G94" s="2">
        <f t="shared" si="70"/>
        <v>-0.41631243112435118</v>
      </c>
      <c r="H94" s="2">
        <f t="shared" si="85"/>
        <v>-0.79782298547207786</v>
      </c>
      <c r="I94" s="2">
        <f t="shared" si="71"/>
        <v>-2.3694830635735959</v>
      </c>
      <c r="J94" s="2">
        <f t="shared" ref="J94:K94" si="98">IFERROR(AVERAGE(H94,H91,H88,H85),"")</f>
        <v>2.1495866894890838</v>
      </c>
      <c r="K94" s="2">
        <f t="shared" si="98"/>
        <v>0.57792661138756607</v>
      </c>
      <c r="M94" s="22">
        <f t="shared" si="77"/>
        <v>45717</v>
      </c>
      <c r="N94" s="2" t="str">
        <f t="shared" si="73"/>
        <v/>
      </c>
      <c r="O94" s="2" t="str">
        <f t="shared" si="74"/>
        <v/>
      </c>
    </row>
    <row r="95" spans="2:15" x14ac:dyDescent="0.25">
      <c r="B95" s="22">
        <f t="shared" si="75"/>
        <v>39845</v>
      </c>
      <c r="C95" s="37">
        <f>IFERROR(INDEX([1]Primario!$B:$B,MATCH($B95,[1]Primario!$A:$A,0)),"")</f>
        <v>1.4</v>
      </c>
      <c r="D95" s="37">
        <f>IFERROR(INDEX([1]Primario!$C:$C,MATCH($B95,[1]Primario!$A:$A,0)),"")</f>
        <v>1.6120216971472801</v>
      </c>
      <c r="E95" s="2">
        <f t="shared" si="84"/>
        <v>-0.53242318424274504</v>
      </c>
      <c r="F95" s="2">
        <f>IFERROR(INDEX(PIB!$G:$G,MATCH($B95,PIB!$A:$A,0)),F94)</f>
        <v>-2.0470697674340066</v>
      </c>
      <c r="G95" s="2">
        <f t="shared" si="70"/>
        <v>-2.0470697674340066</v>
      </c>
      <c r="H95" s="2">
        <f t="shared" si="85"/>
        <v>0.49111169947425826</v>
      </c>
      <c r="I95" s="2">
        <f t="shared" si="71"/>
        <v>-1.0805483786272596</v>
      </c>
      <c r="J95" s="2">
        <f t="shared" ref="J95:K95" si="99">IFERROR(AVERAGE(H95,H92,H89,H86),"")</f>
        <v>2.1175571411456966</v>
      </c>
      <c r="K95" s="2">
        <f t="shared" si="99"/>
        <v>0.54589706304417862</v>
      </c>
      <c r="M95" s="22">
        <f t="shared" si="77"/>
        <v>45809</v>
      </c>
      <c r="N95" s="2" t="str">
        <f t="shared" si="73"/>
        <v/>
      </c>
      <c r="O95" s="2" t="str">
        <f t="shared" si="74"/>
        <v/>
      </c>
    </row>
    <row r="96" spans="2:15" x14ac:dyDescent="0.25">
      <c r="B96" s="22">
        <f t="shared" si="75"/>
        <v>39873</v>
      </c>
      <c r="C96" s="37">
        <f>IFERROR(INDEX([1]Primario!$B:$B,MATCH($B96,[1]Primario!$A:$A,0)),"")</f>
        <v>3.03</v>
      </c>
      <c r="D96" s="37">
        <f>IFERROR(INDEX([1]Primario!$C:$C,MATCH($B96,[1]Primario!$A:$A,0)),"")</f>
        <v>2.3903758253841398</v>
      </c>
      <c r="E96" s="2">
        <f t="shared" si="84"/>
        <v>1.1569286484104484</v>
      </c>
      <c r="F96" s="2">
        <f>IFERROR(INDEX(PIB!$G:$G,MATCH($B96,PIB!$A:$A,0)),F95)</f>
        <v>-4.5246832564090234</v>
      </c>
      <c r="G96" s="2">
        <f t="shared" si="70"/>
        <v>-2.872940930425679</v>
      </c>
      <c r="H96" s="2">
        <f t="shared" si="85"/>
        <v>2.5933991136232879</v>
      </c>
      <c r="I96" s="2">
        <f t="shared" si="71"/>
        <v>1.0217390355217699</v>
      </c>
      <c r="J96" s="2">
        <f t="shared" ref="J96:K96" si="100">IFERROR(AVERAGE(H96,H93,H90,H87),"")</f>
        <v>2.1798454737103765</v>
      </c>
      <c r="K96" s="2">
        <f t="shared" si="100"/>
        <v>0.60818539560885854</v>
      </c>
      <c r="M96" s="22">
        <f t="shared" si="77"/>
        <v>45901</v>
      </c>
      <c r="N96" s="2" t="str">
        <f t="shared" si="73"/>
        <v/>
      </c>
      <c r="O96" s="2" t="str">
        <f t="shared" si="74"/>
        <v/>
      </c>
    </row>
    <row r="97" spans="2:15" x14ac:dyDescent="0.25">
      <c r="B97" s="22">
        <f t="shared" si="75"/>
        <v>39904</v>
      </c>
      <c r="C97" s="37">
        <f>IFERROR(INDEX([1]Primario!$B:$B,MATCH($B97,[1]Primario!$A:$A,0)),"")</f>
        <v>4.51</v>
      </c>
      <c r="D97" s="37">
        <f>IFERROR(INDEX([1]Primario!$C:$C,MATCH($B97,[1]Primario!$A:$A,0)),"")</f>
        <v>0.71792729411756095</v>
      </c>
      <c r="E97" s="2">
        <f t="shared" si="84"/>
        <v>1.5734416055496603</v>
      </c>
      <c r="F97" s="2">
        <f>IFERROR(INDEX(PIB!$G:$G,MATCH($B97,PIB!$A:$A,0)),F96)</f>
        <v>-4.5246832564090234</v>
      </c>
      <c r="G97" s="2">
        <f t="shared" si="70"/>
        <v>-3.698812093417351</v>
      </c>
      <c r="H97" s="2">
        <f t="shared" si="85"/>
        <v>3.4228476522583358</v>
      </c>
      <c r="I97" s="2">
        <f t="shared" si="71"/>
        <v>1.8511875741568178</v>
      </c>
      <c r="J97" s="2">
        <f t="shared" ref="J97:K97" si="101">IFERROR(AVERAGE(H97,H94,H91,H88),"")</f>
        <v>2.1860247970403579</v>
      </c>
      <c r="K97" s="2">
        <f t="shared" si="101"/>
        <v>0.61436471893884015</v>
      </c>
      <c r="M97" s="22">
        <f t="shared" si="77"/>
        <v>45992</v>
      </c>
      <c r="N97" s="2" t="str">
        <f t="shared" si="73"/>
        <v/>
      </c>
      <c r="O97" s="2" t="str">
        <f t="shared" ref="O97:O114" si="102">IFERROR(INDEX($I:$I,MATCH(M97,$B:$B,0)),"")</f>
        <v/>
      </c>
    </row>
    <row r="98" spans="2:15" x14ac:dyDescent="0.25">
      <c r="B98" s="22">
        <f t="shared" si="75"/>
        <v>39934</v>
      </c>
      <c r="C98" s="37">
        <f>IFERROR(INDEX([1]Primario!$B:$B,MATCH($B98,[1]Primario!$A:$A,0)),"")</f>
        <v>0.79</v>
      </c>
      <c r="D98" s="37">
        <f>IFERROR(INDEX([1]Primario!$C:$C,MATCH($B98,[1]Primario!$A:$A,0)),"")</f>
        <v>1.57724860238533</v>
      </c>
      <c r="E98" s="2">
        <f t="shared" si="84"/>
        <v>1.5618505739623434</v>
      </c>
      <c r="F98" s="2">
        <f>IFERROR(INDEX(PIB!$G:$G,MATCH($B98,PIB!$A:$A,0)),F97)</f>
        <v>-4.5246832564090234</v>
      </c>
      <c r="G98" s="2">
        <f t="shared" si="70"/>
        <v>-4.5246832564090234</v>
      </c>
      <c r="H98" s="2">
        <f t="shared" si="85"/>
        <v>3.8241922021668548</v>
      </c>
      <c r="I98" s="2">
        <f t="shared" si="71"/>
        <v>2.2525321240653371</v>
      </c>
      <c r="J98" s="2">
        <f t="shared" ref="J98:K98" si="103">IFERROR(AVERAGE(H98,H95,H92,H89),"")</f>
        <v>2.2382409895658117</v>
      </c>
      <c r="K98" s="2">
        <f t="shared" si="103"/>
        <v>0.66658091146429388</v>
      </c>
      <c r="M98" s="22">
        <f t="shared" si="77"/>
        <v>46082</v>
      </c>
      <c r="N98" s="2" t="str">
        <f t="shared" si="73"/>
        <v/>
      </c>
      <c r="O98" s="2" t="str">
        <f t="shared" si="102"/>
        <v/>
      </c>
    </row>
    <row r="99" spans="2:15" x14ac:dyDescent="0.25">
      <c r="B99" s="22">
        <f t="shared" si="75"/>
        <v>39965</v>
      </c>
      <c r="C99" s="37">
        <f>IFERROR(INDEX([1]Primario!$B:$B,MATCH($B99,[1]Primario!$A:$A,0)),"")</f>
        <v>1.24</v>
      </c>
      <c r="D99" s="37">
        <f>IFERROR(INDEX([1]Primario!$C:$C,MATCH($B99,[1]Primario!$A:$A,0)),"")</f>
        <v>1.4591784033758699</v>
      </c>
      <c r="E99" s="2">
        <f t="shared" si="84"/>
        <v>1.2514514332929203</v>
      </c>
      <c r="F99" s="2">
        <f>IFERROR(INDEX(PIB!$G:$G,MATCH($B99,PIB!$A:$A,0)),F98)</f>
        <v>-3.7481038154600022</v>
      </c>
      <c r="G99" s="2">
        <f t="shared" si="70"/>
        <v>-4.2658234427593493</v>
      </c>
      <c r="H99" s="2">
        <f t="shared" si="85"/>
        <v>3.3843631546725952</v>
      </c>
      <c r="I99" s="2">
        <f t="shared" si="71"/>
        <v>1.8127030765710772</v>
      </c>
      <c r="J99" s="2">
        <f t="shared" ref="J99:K99" si="104">IFERROR(AVERAGE(H99,H96,H93,H90),"")</f>
        <v>2.283358333217854</v>
      </c>
      <c r="K99" s="2">
        <f t="shared" si="104"/>
        <v>0.71169825511633589</v>
      </c>
      <c r="M99" s="22">
        <f t="shared" si="77"/>
        <v>46174</v>
      </c>
      <c r="N99" s="2" t="str">
        <f t="shared" si="73"/>
        <v/>
      </c>
      <c r="O99" s="2" t="str">
        <f t="shared" si="102"/>
        <v/>
      </c>
    </row>
    <row r="100" spans="2:15" x14ac:dyDescent="0.25">
      <c r="B100" s="22">
        <f t="shared" si="75"/>
        <v>39995</v>
      </c>
      <c r="C100" s="37">
        <f>IFERROR(INDEX([1]Primario!$B:$B,MATCH($B100,[1]Primario!$A:$A,0)),"")</f>
        <v>0.86</v>
      </c>
      <c r="D100" s="37">
        <f>IFERROR(INDEX([1]Primario!$C:$C,MATCH($B100,[1]Primario!$A:$A,0)),"")</f>
        <v>1.4647992084126999</v>
      </c>
      <c r="E100" s="2">
        <f t="shared" si="84"/>
        <v>1.5004087380579667</v>
      </c>
      <c r="F100" s="2">
        <f>IFERROR(INDEX(PIB!$G:$G,MATCH($B100,PIB!$A:$A,0)),F99)</f>
        <v>-3.7481038154600022</v>
      </c>
      <c r="G100" s="2">
        <f t="shared" si="70"/>
        <v>-4.0069636291096762</v>
      </c>
      <c r="H100" s="2">
        <f t="shared" si="85"/>
        <v>3.5038905526128046</v>
      </c>
      <c r="I100" s="2">
        <f t="shared" si="71"/>
        <v>1.9322304745112866</v>
      </c>
      <c r="J100" s="2">
        <f t="shared" ref="J100:K100" si="105">IFERROR(AVERAGE(H100,H97,H94,H91),"")</f>
        <v>2.287338507034919</v>
      </c>
      <c r="K100" s="2">
        <f t="shared" si="105"/>
        <v>0.71567842893340083</v>
      </c>
      <c r="M100" s="22">
        <f t="shared" si="77"/>
        <v>46266</v>
      </c>
      <c r="N100" s="2" t="str">
        <f t="shared" si="73"/>
        <v/>
      </c>
      <c r="O100" s="2" t="str">
        <f t="shared" si="102"/>
        <v/>
      </c>
    </row>
    <row r="101" spans="2:15" x14ac:dyDescent="0.25">
      <c r="B101" s="22">
        <f t="shared" si="75"/>
        <v>40026</v>
      </c>
      <c r="C101" s="37">
        <f>IFERROR(INDEX([1]Primario!$B:$B,MATCH($B101,[1]Primario!$A:$A,0)),"")</f>
        <v>1.94</v>
      </c>
      <c r="D101" s="37">
        <f>IFERROR(INDEX([1]Primario!$C:$C,MATCH($B101,[1]Primario!$A:$A,0)),"")</f>
        <v>2.3213682196869301</v>
      </c>
      <c r="E101" s="2">
        <f t="shared" si="84"/>
        <v>1.7484486104918335</v>
      </c>
      <c r="F101" s="2">
        <f>IFERROR(INDEX(PIB!$G:$G,MATCH($B101,PIB!$A:$A,0)),F100)</f>
        <v>-3.7481038154600022</v>
      </c>
      <c r="G101" s="2">
        <f t="shared" si="70"/>
        <v>-3.7481038154600022</v>
      </c>
      <c r="H101" s="2">
        <f t="shared" si="85"/>
        <v>3.6225005182218348</v>
      </c>
      <c r="I101" s="2">
        <f t="shared" si="71"/>
        <v>2.0508404401203171</v>
      </c>
      <c r="J101" s="2">
        <f t="shared" ref="J101:K101" si="106">IFERROR(AVERAGE(H101,H98,H95,H92),"")</f>
        <v>2.4114747568306725</v>
      </c>
      <c r="K101" s="2">
        <f t="shared" si="106"/>
        <v>0.83981467872915472</v>
      </c>
      <c r="M101" s="22">
        <f t="shared" si="77"/>
        <v>46357</v>
      </c>
      <c r="N101" s="2" t="str">
        <f t="shared" si="73"/>
        <v/>
      </c>
      <c r="O101" s="2" t="str">
        <f t="shared" si="102"/>
        <v/>
      </c>
    </row>
    <row r="102" spans="2:15" x14ac:dyDescent="0.25">
      <c r="B102" s="22">
        <f t="shared" si="75"/>
        <v>40057</v>
      </c>
      <c r="C102" s="37">
        <f>IFERROR(INDEX([1]Primario!$B:$B,MATCH($B102,[1]Primario!$A:$A,0)),"")</f>
        <v>-1.88</v>
      </c>
      <c r="D102" s="37">
        <f>IFERROR(INDEX([1]Primario!$C:$C,MATCH($B102,[1]Primario!$A:$A,0)),"")</f>
        <v>0.403908985108754</v>
      </c>
      <c r="E102" s="2">
        <f t="shared" si="84"/>
        <v>1.3966921377361281</v>
      </c>
      <c r="F102" s="2">
        <f>IFERROR(INDEX(PIB!$G:$G,MATCH($B102,PIB!$A:$A,0)),F101)</f>
        <v>-2.4436726799439867</v>
      </c>
      <c r="G102" s="2">
        <f t="shared" si="70"/>
        <v>-3.3132934369546638</v>
      </c>
      <c r="H102" s="2">
        <f t="shared" si="85"/>
        <v>3.0533388562134602</v>
      </c>
      <c r="I102" s="2">
        <f t="shared" si="71"/>
        <v>1.4816787781119423</v>
      </c>
      <c r="J102" s="2">
        <f t="shared" ref="J102:K102" si="107">IFERROR(AVERAGE(H102,H99,H96,H93),"")</f>
        <v>2.2878031322972756</v>
      </c>
      <c r="K102" s="2">
        <f t="shared" si="107"/>
        <v>0.71614305419575786</v>
      </c>
      <c r="M102" s="22">
        <f t="shared" si="77"/>
        <v>46447</v>
      </c>
      <c r="N102" s="2" t="str">
        <f t="shared" si="73"/>
        <v/>
      </c>
      <c r="O102" s="2" t="str">
        <f t="shared" si="102"/>
        <v/>
      </c>
    </row>
    <row r="103" spans="2:15" x14ac:dyDescent="0.25">
      <c r="B103" s="22">
        <f t="shared" si="75"/>
        <v>40087</v>
      </c>
      <c r="C103" s="37">
        <f>IFERROR(INDEX([1]Primario!$B:$B,MATCH($B103,[1]Primario!$A:$A,0)),"")</f>
        <v>4.45</v>
      </c>
      <c r="D103" s="37">
        <f>IFERROR(INDEX([1]Primario!$C:$C,MATCH($B103,[1]Primario!$A:$A,0)),"")</f>
        <v>2.9256197046348702</v>
      </c>
      <c r="E103" s="2">
        <f t="shared" si="84"/>
        <v>1.883632303143518</v>
      </c>
      <c r="F103" s="2">
        <f>IFERROR(INDEX(PIB!$G:$G,MATCH($B103,PIB!$A:$A,0)),F102)</f>
        <v>-2.4436726799439867</v>
      </c>
      <c r="G103" s="2">
        <f t="shared" si="70"/>
        <v>-2.8784830584493251</v>
      </c>
      <c r="H103" s="2">
        <f t="shared" si="85"/>
        <v>3.3228738323681806</v>
      </c>
      <c r="I103" s="2">
        <f t="shared" si="71"/>
        <v>1.7512137542666626</v>
      </c>
      <c r="J103" s="2">
        <f t="shared" ref="J103:K103" si="108">IFERROR(AVERAGE(H103,H100,H97,H94),"")</f>
        <v>2.3629472629418107</v>
      </c>
      <c r="K103" s="2">
        <f t="shared" si="108"/>
        <v>0.7912871848402927</v>
      </c>
      <c r="M103" s="22">
        <f t="shared" si="77"/>
        <v>46539</v>
      </c>
      <c r="N103" s="2" t="str">
        <f t="shared" si="73"/>
        <v/>
      </c>
      <c r="O103" s="2" t="str">
        <f t="shared" si="102"/>
        <v/>
      </c>
    </row>
    <row r="104" spans="2:15" x14ac:dyDescent="0.25">
      <c r="B104" s="22">
        <f t="shared" si="75"/>
        <v>40118</v>
      </c>
      <c r="C104" s="37">
        <f>IFERROR(INDEX([1]Primario!$B:$B,MATCH($B104,[1]Primario!$A:$A,0)),"")</f>
        <v>3.99</v>
      </c>
      <c r="D104" s="37">
        <f>IFERROR(INDEX([1]Primario!$C:$C,MATCH($B104,[1]Primario!$A:$A,0)),"")</f>
        <v>4.29502240729812</v>
      </c>
      <c r="E104" s="2">
        <f t="shared" si="84"/>
        <v>2.5415170323472478</v>
      </c>
      <c r="F104" s="2">
        <f>IFERROR(INDEX(PIB!$G:$G,MATCH($B104,PIB!$A:$A,0)),F103)</f>
        <v>-2.4436726799439867</v>
      </c>
      <c r="G104" s="2">
        <f t="shared" si="70"/>
        <v>-2.4436726799439867</v>
      </c>
      <c r="H104" s="2">
        <f t="shared" si="85"/>
        <v>3.7633533723192412</v>
      </c>
      <c r="I104" s="2">
        <f t="shared" si="71"/>
        <v>2.191693294217723</v>
      </c>
      <c r="J104" s="2">
        <f t="shared" ref="J104:K104" si="109">IFERROR(AVERAGE(H104,H101,H98,H95),"")</f>
        <v>2.9252894480455471</v>
      </c>
      <c r="K104" s="2">
        <f t="shared" si="109"/>
        <v>1.3536293699440294</v>
      </c>
      <c r="M104" s="22">
        <f t="shared" si="77"/>
        <v>46631</v>
      </c>
      <c r="N104" s="2" t="str">
        <f t="shared" si="73"/>
        <v/>
      </c>
      <c r="O104" s="2" t="str">
        <f t="shared" si="102"/>
        <v/>
      </c>
    </row>
    <row r="105" spans="2:15" x14ac:dyDescent="0.25">
      <c r="B105" s="22">
        <f t="shared" si="75"/>
        <v>40148</v>
      </c>
      <c r="C105" s="37">
        <f>IFERROR(INDEX([1]Primario!$B:$B,MATCH($B105,[1]Primario!$A:$A,0)),"")</f>
        <v>0.05</v>
      </c>
      <c r="D105" s="37">
        <f>IFERROR(INDEX([1]Primario!$C:$C,MATCH($B105,[1]Primario!$A:$A,0)),"")</f>
        <v>3.4437267706036998</v>
      </c>
      <c r="E105" s="2">
        <f t="shared" si="84"/>
        <v>3.5547896275122302</v>
      </c>
      <c r="F105" s="2">
        <f>IFERROR(INDEX(PIB!$G:$G,MATCH($B105,PIB!$A:$A,0)),F104)</f>
        <v>-0.90837752598602606</v>
      </c>
      <c r="G105" s="2">
        <f t="shared" si="70"/>
        <v>-1.9319076286246666</v>
      </c>
      <c r="H105" s="2">
        <f t="shared" si="85"/>
        <v>4.5207434418245631</v>
      </c>
      <c r="I105" s="2">
        <f t="shared" si="71"/>
        <v>2.9490833637230454</v>
      </c>
      <c r="J105" s="2">
        <f t="shared" ref="J105:K105" si="110">IFERROR(AVERAGE(H105,H102,H99,H96),"")</f>
        <v>3.3879611415834767</v>
      </c>
      <c r="K105" s="2">
        <f t="shared" si="110"/>
        <v>1.8163010634819587</v>
      </c>
      <c r="M105" s="22">
        <f t="shared" si="77"/>
        <v>46722</v>
      </c>
      <c r="N105" s="2" t="str">
        <f t="shared" si="73"/>
        <v/>
      </c>
      <c r="O105" s="2" t="str">
        <f t="shared" si="102"/>
        <v/>
      </c>
    </row>
    <row r="106" spans="2:15" x14ac:dyDescent="0.25">
      <c r="B106" s="22">
        <f t="shared" si="75"/>
        <v>40179</v>
      </c>
      <c r="C106" s="37">
        <f>IFERROR(INDEX([1]Primario!$B:$B,MATCH($B106,[1]Primario!$A:$A,0)),"")</f>
        <v>5.66</v>
      </c>
      <c r="D106" s="37">
        <f>IFERROR(INDEX([1]Primario!$C:$C,MATCH($B106,[1]Primario!$A:$A,0)),"")</f>
        <v>2.0554678117232399</v>
      </c>
      <c r="E106" s="2">
        <f t="shared" si="84"/>
        <v>3.2647389965416864</v>
      </c>
      <c r="F106" s="2">
        <f>IFERROR(INDEX(PIB!$G:$G,MATCH($B106,PIB!$A:$A,0)),F105)</f>
        <v>-0.90837752598602606</v>
      </c>
      <c r="G106" s="2">
        <f t="shared" si="70"/>
        <v>-1.4201425773053462</v>
      </c>
      <c r="H106" s="2">
        <f t="shared" si="85"/>
        <v>3.9748102851943594</v>
      </c>
      <c r="I106" s="2">
        <f t="shared" si="71"/>
        <v>2.4031502070928417</v>
      </c>
      <c r="J106" s="2">
        <f t="shared" ref="J106:K106" si="111">IFERROR(AVERAGE(H106,H103,H100,H97),"")</f>
        <v>3.5561055806084201</v>
      </c>
      <c r="K106" s="2">
        <f t="shared" si="111"/>
        <v>1.9844455025069021</v>
      </c>
      <c r="M106" s="22">
        <f t="shared" si="77"/>
        <v>46813</v>
      </c>
      <c r="N106" s="2" t="str">
        <f t="shared" si="73"/>
        <v/>
      </c>
      <c r="O106" s="2" t="str">
        <f t="shared" si="102"/>
        <v/>
      </c>
    </row>
    <row r="107" spans="2:15" x14ac:dyDescent="0.25">
      <c r="B107" s="22">
        <f t="shared" si="75"/>
        <v>40210</v>
      </c>
      <c r="C107" s="37">
        <f>IFERROR(INDEX([1]Primario!$B:$B,MATCH($B107,[1]Primario!$A:$A,0)),"")</f>
        <v>1.1200000000000001</v>
      </c>
      <c r="D107" s="37">
        <f>IFERROR(INDEX([1]Primario!$C:$C,MATCH($B107,[1]Primario!$A:$A,0)),"")</f>
        <v>1.5348584188996599</v>
      </c>
      <c r="E107" s="2">
        <f t="shared" si="84"/>
        <v>2.3446843337421996</v>
      </c>
      <c r="F107" s="2">
        <f>IFERROR(INDEX(PIB!$G:$G,MATCH($B107,PIB!$A:$A,0)),F106)</f>
        <v>-0.90837752598602606</v>
      </c>
      <c r="G107" s="2">
        <f t="shared" si="70"/>
        <v>-0.90837752598602606</v>
      </c>
      <c r="H107" s="2">
        <f t="shared" si="85"/>
        <v>2.7988730967352127</v>
      </c>
      <c r="I107" s="2">
        <f t="shared" si="71"/>
        <v>1.2272130186336947</v>
      </c>
      <c r="J107" s="2">
        <f t="shared" ref="J107:K107" si="112">IFERROR(AVERAGE(H107,H104,H101,H98),"")</f>
        <v>3.5022297973607861</v>
      </c>
      <c r="K107" s="2">
        <f t="shared" si="112"/>
        <v>1.9305697192592679</v>
      </c>
      <c r="M107" s="22">
        <f t="shared" si="77"/>
        <v>46905</v>
      </c>
      <c r="N107" s="2" t="str">
        <f t="shared" si="73"/>
        <v/>
      </c>
      <c r="O107" s="2" t="str">
        <f t="shared" si="102"/>
        <v/>
      </c>
    </row>
    <row r="108" spans="2:15" x14ac:dyDescent="0.25">
      <c r="B108" s="22">
        <f t="shared" si="75"/>
        <v>40238</v>
      </c>
      <c r="C108" s="37">
        <f>IFERROR(INDEX([1]Primario!$B:$B,MATCH($B108,[1]Primario!$A:$A,0)),"")</f>
        <v>-0.05</v>
      </c>
      <c r="D108" s="37">
        <f>IFERROR(INDEX([1]Primario!$C:$C,MATCH($B108,[1]Primario!$A:$A,0)),"")</f>
        <v>-0.15690718730321099</v>
      </c>
      <c r="E108" s="2">
        <f t="shared" si="84"/>
        <v>1.1444730144398962</v>
      </c>
      <c r="F108" s="2">
        <f>IFERROR(INDEX(PIB!$G:$G,MATCH($B108,PIB!$A:$A,0)),F107)</f>
        <v>0.17817268127497954</v>
      </c>
      <c r="G108" s="2">
        <f t="shared" si="70"/>
        <v>-0.54619412356569086</v>
      </c>
      <c r="H108" s="2">
        <f t="shared" si="85"/>
        <v>1.4175700762227417</v>
      </c>
      <c r="I108" s="2">
        <f t="shared" si="71"/>
        <v>-0.15409000187877631</v>
      </c>
      <c r="J108" s="2">
        <f t="shared" ref="J108:K108" si="113">IFERROR(AVERAGE(H108,H105,H102,H99),"")</f>
        <v>3.09400388223334</v>
      </c>
      <c r="K108" s="2">
        <f t="shared" si="113"/>
        <v>1.5223438041318222</v>
      </c>
      <c r="M108" s="22">
        <f t="shared" si="77"/>
        <v>46997</v>
      </c>
      <c r="N108" s="2" t="str">
        <f t="shared" si="73"/>
        <v/>
      </c>
      <c r="O108" s="2" t="str">
        <f t="shared" si="102"/>
        <v/>
      </c>
    </row>
    <row r="109" spans="2:15" x14ac:dyDescent="0.25">
      <c r="B109" s="22">
        <f t="shared" si="75"/>
        <v>40269</v>
      </c>
      <c r="C109" s="37">
        <f>IFERROR(INDEX([1]Primario!$B:$B,MATCH($B109,[1]Primario!$A:$A,0)),"")</f>
        <v>6.51</v>
      </c>
      <c r="D109" s="37">
        <f>IFERROR(INDEX([1]Primario!$C:$C,MATCH($B109,[1]Primario!$A:$A,0)),"")</f>
        <v>3.0638086703542</v>
      </c>
      <c r="E109" s="2">
        <f t="shared" si="84"/>
        <v>1.4805866339835496</v>
      </c>
      <c r="F109" s="2">
        <f>IFERROR(INDEX(PIB!$G:$G,MATCH($B109,PIB!$A:$A,0)),F108)</f>
        <v>0.17817268127497954</v>
      </c>
      <c r="G109" s="2">
        <f t="shared" si="70"/>
        <v>-0.18401072114535566</v>
      </c>
      <c r="H109" s="2">
        <f t="shared" si="85"/>
        <v>1.5725919945562274</v>
      </c>
      <c r="I109" s="2">
        <f t="shared" si="71"/>
        <v>9.3191645470946938E-4</v>
      </c>
      <c r="J109" s="2">
        <f t="shared" ref="J109:K109" si="114">IFERROR(AVERAGE(H109,H106,H103,H100),"")</f>
        <v>3.0935416661828929</v>
      </c>
      <c r="K109" s="2">
        <f t="shared" si="114"/>
        <v>1.5218815880813752</v>
      </c>
      <c r="M109" s="22">
        <f t="shared" si="77"/>
        <v>47088</v>
      </c>
      <c r="N109" s="2" t="str">
        <f t="shared" si="73"/>
        <v/>
      </c>
      <c r="O109" s="2" t="str">
        <f t="shared" si="102"/>
        <v/>
      </c>
    </row>
    <row r="110" spans="2:15" x14ac:dyDescent="0.25">
      <c r="B110" s="22">
        <f t="shared" si="75"/>
        <v>40299</v>
      </c>
      <c r="C110" s="37">
        <f>IFERROR(INDEX([1]Primario!$B:$B,MATCH($B110,[1]Primario!$A:$A,0)),"")</f>
        <v>0.15</v>
      </c>
      <c r="D110" s="37">
        <f>IFERROR(INDEX([1]Primario!$C:$C,MATCH($B110,[1]Primario!$A:$A,0)),"")</f>
        <v>1.2206020163176901</v>
      </c>
      <c r="E110" s="2">
        <f t="shared" si="84"/>
        <v>1.3758344997895595</v>
      </c>
      <c r="F110" s="2">
        <f>IFERROR(INDEX(PIB!$G:$G,MATCH($B110,PIB!$A:$A,0)),F109)</f>
        <v>0.17817268127497954</v>
      </c>
      <c r="G110" s="2">
        <f t="shared" si="70"/>
        <v>0.17817268127497954</v>
      </c>
      <c r="H110" s="2">
        <f t="shared" si="85"/>
        <v>1.2867481591520697</v>
      </c>
      <c r="I110" s="2">
        <f t="shared" si="71"/>
        <v>-0.28491191894944823</v>
      </c>
      <c r="J110" s="2">
        <f t="shared" ref="J110:K110" si="115">IFERROR(AVERAGE(H110,H107,H104,H101),"")</f>
        <v>2.8678687866070893</v>
      </c>
      <c r="K110" s="2">
        <f t="shared" si="115"/>
        <v>1.2962087085055716</v>
      </c>
      <c r="M110" s="22">
        <f t="shared" si="77"/>
        <v>47178</v>
      </c>
      <c r="N110" s="2" t="str">
        <f t="shared" si="73"/>
        <v/>
      </c>
      <c r="O110" s="2" t="str">
        <f t="shared" si="102"/>
        <v/>
      </c>
    </row>
    <row r="111" spans="2:15" x14ac:dyDescent="0.25">
      <c r="B111" s="22">
        <f t="shared" si="75"/>
        <v>40330</v>
      </c>
      <c r="C111" s="37">
        <f>IFERROR(INDEX([1]Primario!$B:$B,MATCH($B111,[1]Primario!$A:$A,0)),"")</f>
        <v>0.69</v>
      </c>
      <c r="D111" s="37">
        <f>IFERROR(INDEX([1]Primario!$C:$C,MATCH($B111,[1]Primario!$A:$A,0)),"")</f>
        <v>1.1029897602113401</v>
      </c>
      <c r="E111" s="2">
        <f t="shared" si="84"/>
        <v>1.7958001489610769</v>
      </c>
      <c r="F111" s="2">
        <f>IFERROR(INDEX(PIB!$G:$G,MATCH($B111,PIB!$A:$A,0)),F110)</f>
        <v>0.45798394482803317</v>
      </c>
      <c r="G111" s="2">
        <f t="shared" si="70"/>
        <v>0.27144310245933073</v>
      </c>
      <c r="H111" s="2">
        <f t="shared" si="85"/>
        <v>1.6600785977314114</v>
      </c>
      <c r="I111" s="2">
        <f t="shared" si="71"/>
        <v>8.8418519629893444E-2</v>
      </c>
      <c r="J111" s="2">
        <f t="shared" ref="J111:K111" si="116">IFERROR(AVERAGE(H111,H108,H105,H102),"")</f>
        <v>2.6629327429980441</v>
      </c>
      <c r="K111" s="2">
        <f t="shared" si="116"/>
        <v>1.0912726648965263</v>
      </c>
      <c r="M111" s="22">
        <f t="shared" si="77"/>
        <v>47270</v>
      </c>
      <c r="N111" s="2" t="str">
        <f t="shared" si="73"/>
        <v/>
      </c>
      <c r="O111" s="2" t="str">
        <f t="shared" si="102"/>
        <v/>
      </c>
    </row>
    <row r="112" spans="2:15" x14ac:dyDescent="0.25">
      <c r="B112" s="22">
        <f t="shared" si="75"/>
        <v>40360</v>
      </c>
      <c r="C112" s="37">
        <f>IFERROR(INDEX([1]Primario!$B:$B,MATCH($B112,[1]Primario!$A:$A,0)),"")</f>
        <v>0.47</v>
      </c>
      <c r="D112" s="37">
        <f>IFERROR(INDEX([1]Primario!$C:$C,MATCH($B112,[1]Primario!$A:$A,0)),"")</f>
        <v>1.11886511900287</v>
      </c>
      <c r="E112" s="2">
        <f t="shared" si="84"/>
        <v>1.1474856318439668</v>
      </c>
      <c r="F112" s="2">
        <f>IFERROR(INDEX(PIB!$G:$G,MATCH($B112,PIB!$A:$A,0)),F111)</f>
        <v>0.45798394482803317</v>
      </c>
      <c r="G112" s="2">
        <f t="shared" si="70"/>
        <v>0.36471352364368198</v>
      </c>
      <c r="H112" s="2">
        <f t="shared" si="85"/>
        <v>0.96512887002212577</v>
      </c>
      <c r="I112" s="2">
        <f t="shared" si="71"/>
        <v>-0.6065312080793922</v>
      </c>
      <c r="J112" s="2">
        <f t="shared" ref="J112:K112" si="117">IFERROR(AVERAGE(H112,H109,H106,H103),"")</f>
        <v>2.4588512455352234</v>
      </c>
      <c r="K112" s="2">
        <f t="shared" si="117"/>
        <v>0.88719116743370541</v>
      </c>
      <c r="M112" s="22">
        <f t="shared" si="77"/>
        <v>47362</v>
      </c>
      <c r="N112" s="2" t="str">
        <f t="shared" si="73"/>
        <v/>
      </c>
      <c r="O112" s="2" t="str">
        <f t="shared" si="102"/>
        <v/>
      </c>
    </row>
    <row r="113" spans="2:15" x14ac:dyDescent="0.25">
      <c r="B113" s="22">
        <f t="shared" si="75"/>
        <v>40391</v>
      </c>
      <c r="C113" s="37">
        <f>IFERROR(INDEX([1]Primario!$B:$B,MATCH($B113,[1]Primario!$A:$A,0)),"")</f>
        <v>1.56</v>
      </c>
      <c r="D113" s="37">
        <f>IFERROR(INDEX([1]Primario!$C:$C,MATCH($B113,[1]Primario!$A:$A,0)),"")</f>
        <v>2.2791149243470898</v>
      </c>
      <c r="E113" s="2">
        <f t="shared" si="84"/>
        <v>1.5003232678537668</v>
      </c>
      <c r="F113" s="2">
        <f>IFERROR(INDEX(PIB!$G:$G,MATCH($B113,PIB!$A:$A,0)),F112)</f>
        <v>0.45798394482803317</v>
      </c>
      <c r="G113" s="2">
        <f t="shared" si="70"/>
        <v>0.45798394482803317</v>
      </c>
      <c r="H113" s="2">
        <f t="shared" si="85"/>
        <v>1.2713312954397502</v>
      </c>
      <c r="I113" s="2">
        <f t="shared" si="71"/>
        <v>-0.30032878266176777</v>
      </c>
      <c r="J113" s="2">
        <f t="shared" ref="J113:K113" si="118">IFERROR(AVERAGE(H113,H110,H107,H104),"")</f>
        <v>2.2800764809115686</v>
      </c>
      <c r="K113" s="2">
        <f t="shared" si="118"/>
        <v>0.70841640281005036</v>
      </c>
      <c r="M113" s="22">
        <f t="shared" si="77"/>
        <v>47453</v>
      </c>
      <c r="N113" s="2" t="str">
        <f t="shared" si="73"/>
        <v/>
      </c>
      <c r="O113" s="2" t="str">
        <f t="shared" si="102"/>
        <v/>
      </c>
    </row>
    <row r="114" spans="2:15" x14ac:dyDescent="0.25">
      <c r="B114" s="22">
        <f t="shared" si="75"/>
        <v>40422</v>
      </c>
      <c r="C114" s="53">
        <f>IFERROR(INDEX([1]Primario!$B:$B,MATCH($B114,[1]Primario!$A:$A,0)),"")</f>
        <v>8.36</v>
      </c>
      <c r="D114" s="53">
        <f>AVERAGE(D113,D115)</f>
        <v>1.9520543965625199</v>
      </c>
      <c r="E114" s="24">
        <f t="shared" si="84"/>
        <v>1.7833448133041598</v>
      </c>
      <c r="F114" s="24">
        <f>IFERROR(INDEX(PIB!$G:$G,MATCH($B114,PIB!$A:$A,0)),F113)</f>
        <v>0.43071301401598205</v>
      </c>
      <c r="G114" s="24">
        <f t="shared" si="70"/>
        <v>0.44889363455734949</v>
      </c>
      <c r="H114" s="24">
        <f t="shared" si="85"/>
        <v>1.5588979960254852</v>
      </c>
      <c r="I114" s="2">
        <f t="shared" si="71"/>
        <v>-1.2762082076032799E-2</v>
      </c>
      <c r="J114" s="2">
        <f t="shared" ref="J114:K114" si="119">IFERROR(AVERAGE(H114,H111,H108,H105),"")</f>
        <v>2.2893225279510503</v>
      </c>
      <c r="K114" s="2">
        <f t="shared" si="119"/>
        <v>0.71766244984953242</v>
      </c>
      <c r="M114" s="22">
        <f t="shared" si="77"/>
        <v>47543</v>
      </c>
      <c r="N114" s="2" t="str">
        <f t="shared" si="73"/>
        <v/>
      </c>
      <c r="O114" s="2" t="str">
        <f t="shared" si="102"/>
        <v/>
      </c>
    </row>
    <row r="115" spans="2:15" x14ac:dyDescent="0.25">
      <c r="B115" s="22">
        <f t="shared" si="75"/>
        <v>40452</v>
      </c>
      <c r="C115" s="37">
        <f>IFERROR(INDEX([1]Primario!$B:$B,MATCH($B115,[1]Primario!$A:$A,0)),"")</f>
        <v>2.77</v>
      </c>
      <c r="D115" s="37">
        <f>IFERROR(INDEX([1]Primario!$C:$C,MATCH($B115,[1]Primario!$A:$A,0)),"")</f>
        <v>1.6249938687779499</v>
      </c>
      <c r="E115" s="2">
        <f t="shared" si="84"/>
        <v>1.9520543965625199</v>
      </c>
      <c r="F115" s="2">
        <f>IFERROR(INDEX(PIB!$G:$G,MATCH($B115,PIB!$A:$A,0)),F114)</f>
        <v>0.43071301401598205</v>
      </c>
      <c r="G115" s="2">
        <f t="shared" si="70"/>
        <v>0.43980332428666574</v>
      </c>
      <c r="H115" s="2">
        <f t="shared" si="85"/>
        <v>1.7321527344191869</v>
      </c>
      <c r="I115" s="2">
        <f t="shared" si="71"/>
        <v>0.16049265631766896</v>
      </c>
      <c r="J115" s="2">
        <f t="shared" ref="J115:K115" si="120">IFERROR(AVERAGE(H115,H112,H109,H106),"")</f>
        <v>2.0611709710479751</v>
      </c>
      <c r="K115" s="2">
        <f t="shared" si="120"/>
        <v>0.489510892946457</v>
      </c>
      <c r="M115" s="22">
        <f t="shared" si="77"/>
        <v>47635</v>
      </c>
      <c r="N115" s="2" t="str">
        <f t="shared" si="73"/>
        <v/>
      </c>
      <c r="O115" s="2" t="str">
        <f t="shared" ref="O115:O117" si="121">IFERROR(INDEX($I:$I,MATCH(M115,$B:$B,0)),"")</f>
        <v/>
      </c>
    </row>
    <row r="116" spans="2:15" x14ac:dyDescent="0.25">
      <c r="B116" s="22">
        <f t="shared" si="75"/>
        <v>40483</v>
      </c>
      <c r="C116" s="37">
        <f>IFERROR(INDEX([1]Primario!$B:$B,MATCH($B116,[1]Primario!$A:$A,0)),"")</f>
        <v>1.1599999999999999</v>
      </c>
      <c r="D116" s="37">
        <f>IFERROR(INDEX([1]Primario!$C:$C,MATCH($B116,[1]Primario!$A:$A,0)),"")</f>
        <v>1.9333596263332899</v>
      </c>
      <c r="E116" s="2">
        <f t="shared" si="84"/>
        <v>1.8368026305579199</v>
      </c>
      <c r="F116" s="2">
        <f>IFERROR(INDEX(PIB!$G:$G,MATCH($B116,PIB!$A:$A,0)),F115)</f>
        <v>0.43071301401598205</v>
      </c>
      <c r="G116" s="2">
        <f t="shared" si="70"/>
        <v>0.43071301401598205</v>
      </c>
      <c r="H116" s="2">
        <f t="shared" si="85"/>
        <v>1.6214461235499289</v>
      </c>
      <c r="I116" s="2">
        <f t="shared" si="71"/>
        <v>4.978604544841092E-2</v>
      </c>
      <c r="J116" s="2">
        <f t="shared" ref="J116:K116" si="122">IFERROR(AVERAGE(H116,H113,H110,H107),"")</f>
        <v>1.7445996687192404</v>
      </c>
      <c r="K116" s="2">
        <f t="shared" si="122"/>
        <v>0.17293959061772241</v>
      </c>
      <c r="M116" s="22">
        <f t="shared" si="77"/>
        <v>47727</v>
      </c>
      <c r="N116" s="2" t="str">
        <f t="shared" si="73"/>
        <v/>
      </c>
      <c r="O116" s="2" t="str">
        <f t="shared" si="121"/>
        <v/>
      </c>
    </row>
    <row r="117" spans="2:15" x14ac:dyDescent="0.25">
      <c r="B117" s="22">
        <f t="shared" si="75"/>
        <v>40513</v>
      </c>
      <c r="C117" s="37">
        <f>IFERROR(INDEX([1]Primario!$B:$B,MATCH($B117,[1]Primario!$A:$A,0)),"")</f>
        <v>3.12</v>
      </c>
      <c r="D117" s="37">
        <f>IFERROR(INDEX([1]Primario!$C:$C,MATCH($B117,[1]Primario!$A:$A,0)),"")</f>
        <v>4.9063589736420798</v>
      </c>
      <c r="E117" s="2">
        <f t="shared" si="84"/>
        <v>2.8215708229177729</v>
      </c>
      <c r="F117" s="2">
        <f>IFERROR(INDEX(PIB!$G:$G,MATCH($B117,PIB!$A:$A,0)),F116)</f>
        <v>0.95923689651602473</v>
      </c>
      <c r="G117" s="2">
        <f t="shared" si="70"/>
        <v>0.60688764151599628</v>
      </c>
      <c r="H117" s="2">
        <f t="shared" si="85"/>
        <v>2.5181270021597748</v>
      </c>
      <c r="I117" s="2">
        <f t="shared" si="71"/>
        <v>0.94646692405825683</v>
      </c>
      <c r="J117" s="2">
        <f t="shared" ref="J117:K117" si="123">IFERROR(AVERAGE(H117,H114,H111,H108),"")</f>
        <v>1.7886684180348533</v>
      </c>
      <c r="K117" s="2">
        <f t="shared" si="123"/>
        <v>0.21700833993333529</v>
      </c>
      <c r="M117" s="22">
        <f t="shared" si="77"/>
        <v>47818</v>
      </c>
      <c r="N117" s="2" t="str">
        <f t="shared" si="73"/>
        <v/>
      </c>
      <c r="O117" s="2" t="str">
        <f t="shared" si="121"/>
        <v/>
      </c>
    </row>
    <row r="118" spans="2:15" x14ac:dyDescent="0.25">
      <c r="B118" s="22">
        <f t="shared" si="75"/>
        <v>40544</v>
      </c>
      <c r="C118" s="37">
        <f>IFERROR(INDEX([1]Primario!$B:$B,MATCH($B118,[1]Primario!$A:$A,0)),"")</f>
        <v>5.42</v>
      </c>
      <c r="D118" s="37">
        <f>IFERROR(INDEX([1]Primario!$C:$C,MATCH($B118,[1]Primario!$A:$A,0)),"")</f>
        <v>1.6001322219438501</v>
      </c>
      <c r="E118" s="2">
        <f t="shared" si="84"/>
        <v>2.8132836073064067</v>
      </c>
      <c r="F118" s="2">
        <f>IFERROR(INDEX(PIB!$G:$G,MATCH($B118,PIB!$A:$A,0)),F117)</f>
        <v>0.95923689651602473</v>
      </c>
      <c r="G118" s="2">
        <f t="shared" si="70"/>
        <v>0.7830622690160105</v>
      </c>
      <c r="H118" s="2">
        <f t="shared" si="85"/>
        <v>2.4217524727984014</v>
      </c>
      <c r="I118" s="2">
        <f t="shared" si="71"/>
        <v>0.85009239469688347</v>
      </c>
      <c r="J118" s="2">
        <f t="shared" ref="J118:K118" si="124">IFERROR(AVERAGE(H118,H115,H112,H109),"")</f>
        <v>1.6729065179489855</v>
      </c>
      <c r="K118" s="2">
        <f t="shared" si="124"/>
        <v>0.10124643984746742</v>
      </c>
    </row>
    <row r="119" spans="2:15" x14ac:dyDescent="0.25">
      <c r="B119" s="22">
        <f t="shared" si="75"/>
        <v>40575</v>
      </c>
      <c r="C119" s="37">
        <f>IFERROR(INDEX([1]Primario!$B:$B,MATCH($B119,[1]Primario!$A:$A,0)),"")</f>
        <v>2.38</v>
      </c>
      <c r="D119" s="37">
        <f>IFERROR(INDEX([1]Primario!$C:$C,MATCH($B119,[1]Primario!$A:$A,0)),"")</f>
        <v>2.88953360617176</v>
      </c>
      <c r="E119" s="2">
        <f t="shared" si="84"/>
        <v>3.1320082672525635</v>
      </c>
      <c r="F119" s="2">
        <f>IFERROR(INDEX(PIB!$G:$G,MATCH($B119,PIB!$A:$A,0)),F118)</f>
        <v>0.95923689651602473</v>
      </c>
      <c r="G119" s="2">
        <f t="shared" si="70"/>
        <v>0.95923689651602473</v>
      </c>
      <c r="H119" s="2">
        <f t="shared" si="85"/>
        <v>2.6523898189945512</v>
      </c>
      <c r="I119" s="2">
        <f t="shared" si="71"/>
        <v>1.0807297408930332</v>
      </c>
      <c r="J119" s="2">
        <f t="shared" ref="J119:K119" si="125">IFERROR(AVERAGE(H119,H116,H113,H110),"")</f>
        <v>1.7079788492840748</v>
      </c>
      <c r="K119" s="2">
        <f t="shared" si="125"/>
        <v>0.13631877118255703</v>
      </c>
    </row>
    <row r="120" spans="2:15" x14ac:dyDescent="0.25">
      <c r="B120" s="22">
        <f t="shared" si="75"/>
        <v>40603</v>
      </c>
      <c r="C120" s="37">
        <f>IFERROR(INDEX([1]Primario!$B:$B,MATCH($B120,[1]Primario!$A:$A,0)),"")</f>
        <v>3.81</v>
      </c>
      <c r="D120" s="37">
        <f>IFERROR(INDEX([1]Primario!$C:$C,MATCH($B120,[1]Primario!$A:$A,0)),"")</f>
        <v>3.63624066728869</v>
      </c>
      <c r="E120" s="2">
        <f t="shared" si="84"/>
        <v>2.7086354984681003</v>
      </c>
      <c r="F120" s="2">
        <f>IFERROR(INDEX(PIB!$G:$G,MATCH($B120,PIB!$A:$A,0)),F119)</f>
        <v>1.492163655239942</v>
      </c>
      <c r="G120" s="2">
        <f t="shared" si="70"/>
        <v>1.1368791494239971</v>
      </c>
      <c r="H120" s="2">
        <f t="shared" si="85"/>
        <v>2.1401959237561017</v>
      </c>
      <c r="I120" s="2">
        <f t="shared" si="71"/>
        <v>0.5685358456545837</v>
      </c>
      <c r="J120" s="2">
        <f t="shared" ref="J120:K120" si="126">IFERROR(AVERAGE(H120,H117,H114,H111),"")</f>
        <v>1.9693248799181933</v>
      </c>
      <c r="K120" s="2">
        <f t="shared" si="126"/>
        <v>0.3976648018166753</v>
      </c>
    </row>
    <row r="121" spans="2:15" x14ac:dyDescent="0.25">
      <c r="B121" s="22">
        <f t="shared" si="75"/>
        <v>40634</v>
      </c>
      <c r="C121" s="37">
        <f>IFERROR(INDEX([1]Primario!$B:$B,MATCH($B121,[1]Primario!$A:$A,0)),"")</f>
        <v>5.09</v>
      </c>
      <c r="D121" s="37">
        <f>IFERROR(INDEX([1]Primario!$C:$C,MATCH($B121,[1]Primario!$A:$A,0)),"")</f>
        <v>2.3064079254982999</v>
      </c>
      <c r="E121" s="2">
        <f t="shared" si="84"/>
        <v>2.9440607329862498</v>
      </c>
      <c r="F121" s="2">
        <f>IFERROR(INDEX(PIB!$G:$G,MATCH($B121,PIB!$A:$A,0)),F120)</f>
        <v>1.492163655239942</v>
      </c>
      <c r="G121" s="2">
        <f t="shared" si="70"/>
        <v>1.3145214023319696</v>
      </c>
      <c r="H121" s="2">
        <f t="shared" si="85"/>
        <v>2.286800031820265</v>
      </c>
      <c r="I121" s="2">
        <f t="shared" si="71"/>
        <v>0.71513995371874706</v>
      </c>
      <c r="J121" s="2">
        <f t="shared" ref="J121:K121" si="127">IFERROR(AVERAGE(H121,H118,H115,H112),"")</f>
        <v>1.8514585272649946</v>
      </c>
      <c r="K121" s="2">
        <f t="shared" si="127"/>
        <v>0.27979844916347685</v>
      </c>
    </row>
    <row r="122" spans="2:15" x14ac:dyDescent="0.25">
      <c r="B122" s="22">
        <f t="shared" si="75"/>
        <v>40664</v>
      </c>
      <c r="C122" s="37">
        <f>IFERROR(INDEX([1]Primario!$B:$B,MATCH($B122,[1]Primario!$A:$A,0)),"")</f>
        <v>2.04</v>
      </c>
      <c r="D122" s="37">
        <f>IFERROR(INDEX([1]Primario!$C:$C,MATCH($B122,[1]Primario!$A:$A,0)),"")</f>
        <v>3.1688433499126298</v>
      </c>
      <c r="E122" s="2">
        <f t="shared" si="84"/>
        <v>3.0371639808998729</v>
      </c>
      <c r="F122" s="2">
        <f>IFERROR(INDEX(PIB!$G:$G,MATCH($B122,PIB!$A:$A,0)),F121)</f>
        <v>1.492163655239942</v>
      </c>
      <c r="G122" s="2">
        <f t="shared" si="70"/>
        <v>1.492163655239942</v>
      </c>
      <c r="H122" s="2">
        <f t="shared" si="85"/>
        <v>2.2910821532799019</v>
      </c>
      <c r="I122" s="2">
        <f t="shared" si="71"/>
        <v>0.71942207517838397</v>
      </c>
      <c r="J122" s="2">
        <f t="shared" ref="J122:K122" si="128">IFERROR(AVERAGE(H122,H119,H116,H113),"")</f>
        <v>1.9590623478160332</v>
      </c>
      <c r="K122" s="2">
        <f t="shared" si="128"/>
        <v>0.38740226971451508</v>
      </c>
    </row>
    <row r="123" spans="2:15" x14ac:dyDescent="0.25">
      <c r="B123" s="22">
        <f t="shared" si="75"/>
        <v>40695</v>
      </c>
      <c r="C123" s="37">
        <f>IFERROR(INDEX([1]Primario!$B:$B,MATCH($B123,[1]Primario!$A:$A,0)),"")</f>
        <v>3.67</v>
      </c>
      <c r="D123" s="37">
        <f>IFERROR(INDEX([1]Primario!$C:$C,MATCH($B123,[1]Primario!$A:$A,0)),"")</f>
        <v>4.0310874964769798</v>
      </c>
      <c r="E123" s="2">
        <f t="shared" si="84"/>
        <v>3.168779590629303</v>
      </c>
      <c r="F123" s="2">
        <f>IFERROR(INDEX(PIB!$G:$G,MATCH($B123,PIB!$A:$A,0)),F122)</f>
        <v>1.6808351445040337</v>
      </c>
      <c r="G123" s="2">
        <f t="shared" si="70"/>
        <v>1.5550541516613059</v>
      </c>
      <c r="H123" s="2">
        <f t="shared" si="85"/>
        <v>2.3912525147986501</v>
      </c>
      <c r="I123" s="2">
        <f t="shared" si="71"/>
        <v>0.81959243669713211</v>
      </c>
      <c r="J123" s="2">
        <f t="shared" ref="J123:K123" si="129">IFERROR(AVERAGE(H123,H120,H117,H114),"")</f>
        <v>2.1521183591850033</v>
      </c>
      <c r="K123" s="2">
        <f t="shared" si="129"/>
        <v>0.58045828108348507</v>
      </c>
    </row>
    <row r="124" spans="2:15" x14ac:dyDescent="0.25">
      <c r="B124" s="22">
        <f t="shared" si="75"/>
        <v>40725</v>
      </c>
      <c r="C124" s="37">
        <f>IFERROR(INDEX([1]Primario!$B:$B,MATCH($B124,[1]Primario!$A:$A,0)),"")</f>
        <v>3.75</v>
      </c>
      <c r="D124" s="37">
        <f>IFERROR(INDEX([1]Primario!$C:$C,MATCH($B124,[1]Primario!$A:$A,0)),"")</f>
        <v>4.1858393877980502</v>
      </c>
      <c r="E124" s="2">
        <f t="shared" si="84"/>
        <v>3.7952567447292203</v>
      </c>
      <c r="F124" s="2">
        <f>IFERROR(INDEX(PIB!$G:$G,MATCH($B124,PIB!$A:$A,0)),F123)</f>
        <v>1.6808351445040337</v>
      </c>
      <c r="G124" s="2">
        <f t="shared" si="70"/>
        <v>1.6179446480826698</v>
      </c>
      <c r="H124" s="2">
        <f t="shared" si="85"/>
        <v>2.9862844206878854</v>
      </c>
      <c r="I124" s="2">
        <f t="shared" si="71"/>
        <v>1.4146243425863674</v>
      </c>
      <c r="J124" s="2">
        <f t="shared" ref="J124:K124" si="130">IFERROR(AVERAGE(H124,H121,H118,H115),"")</f>
        <v>2.3567474149314345</v>
      </c>
      <c r="K124" s="2">
        <f t="shared" si="130"/>
        <v>0.78508733682991672</v>
      </c>
    </row>
    <row r="125" spans="2:15" x14ac:dyDescent="0.25">
      <c r="B125" s="22">
        <f t="shared" si="75"/>
        <v>40756</v>
      </c>
      <c r="C125" s="37">
        <f>IFERROR(INDEX([1]Primario!$B:$B,MATCH($B125,[1]Primario!$A:$A,0)),"")</f>
        <v>1.22</v>
      </c>
      <c r="D125" s="37">
        <f>IFERROR(INDEX([1]Primario!$C:$C,MATCH($B125,[1]Primario!$A:$A,0)),"")</f>
        <v>2.3261339395918998</v>
      </c>
      <c r="E125" s="2">
        <f t="shared" si="84"/>
        <v>3.514353607955643</v>
      </c>
      <c r="F125" s="2">
        <f>IFERROR(INDEX(PIB!$G:$G,MATCH($B125,PIB!$A:$A,0)),F124)</f>
        <v>1.6808351445040337</v>
      </c>
      <c r="G125" s="2">
        <f t="shared" si="70"/>
        <v>1.6808351445040337</v>
      </c>
      <c r="H125" s="2">
        <f t="shared" si="85"/>
        <v>2.6739360357036261</v>
      </c>
      <c r="I125" s="2">
        <f t="shared" si="71"/>
        <v>1.1022759576021082</v>
      </c>
      <c r="J125" s="2">
        <f t="shared" ref="J125:K125" si="131">IFERROR(AVERAGE(H125,H122,H119,H116),"")</f>
        <v>2.309713532882002</v>
      </c>
      <c r="K125" s="2">
        <f t="shared" si="131"/>
        <v>0.73805345478048412</v>
      </c>
    </row>
    <row r="126" spans="2:15" x14ac:dyDescent="0.25">
      <c r="B126" s="22">
        <f t="shared" si="75"/>
        <v>40787</v>
      </c>
      <c r="C126" s="37">
        <f>IFERROR(INDEX([1]Primario!$B:$B,MATCH($B126,[1]Primario!$A:$A,0)),"")</f>
        <v>2.19</v>
      </c>
      <c r="D126" s="37">
        <f>IFERROR(INDEX([1]Primario!$C:$C,MATCH($B126,[1]Primario!$A:$A,0)),"")</f>
        <v>4.0896730679992697</v>
      </c>
      <c r="E126" s="2">
        <f t="shared" si="84"/>
        <v>3.5338821317964069</v>
      </c>
      <c r="F126" s="2">
        <f>IFERROR(INDEX(PIB!$G:$G,MATCH($B126,PIB!$A:$A,0)),F125)</f>
        <v>0.7486905503370167</v>
      </c>
      <c r="G126" s="2">
        <f t="shared" si="70"/>
        <v>1.3701202797816947</v>
      </c>
      <c r="H126" s="2">
        <f t="shared" si="85"/>
        <v>2.8488219919055595</v>
      </c>
      <c r="I126" s="2">
        <f t="shared" si="71"/>
        <v>1.2771619138040415</v>
      </c>
      <c r="J126" s="2">
        <f t="shared" ref="J126:K126" si="132">IFERROR(AVERAGE(H126,H123,H120,H117),"")</f>
        <v>2.4745993581550212</v>
      </c>
      <c r="K126" s="2">
        <f t="shared" si="132"/>
        <v>0.90293928005350343</v>
      </c>
    </row>
    <row r="127" spans="2:15" x14ac:dyDescent="0.25">
      <c r="B127" s="22">
        <f t="shared" si="75"/>
        <v>40817</v>
      </c>
      <c r="C127" s="37">
        <f>IFERROR(INDEX([1]Primario!$B:$B,MATCH($B127,[1]Primario!$A:$A,0)),"")</f>
        <v>3.63</v>
      </c>
      <c r="D127" s="37">
        <f>IFERROR(INDEX([1]Primario!$C:$C,MATCH($B127,[1]Primario!$A:$A,0)),"")</f>
        <v>2.67242982076429</v>
      </c>
      <c r="E127" s="2">
        <f t="shared" si="84"/>
        <v>3.0294122761184865</v>
      </c>
      <c r="F127" s="2">
        <f>IFERROR(INDEX(PIB!$G:$G,MATCH($B127,PIB!$A:$A,0)),F126)</f>
        <v>0.7486905503370167</v>
      </c>
      <c r="G127" s="2">
        <f t="shared" si="70"/>
        <v>1.0594054150593557</v>
      </c>
      <c r="H127" s="2">
        <f t="shared" si="85"/>
        <v>2.4997095685888087</v>
      </c>
      <c r="I127" s="2">
        <f t="shared" si="71"/>
        <v>0.92804949048729068</v>
      </c>
      <c r="J127" s="2">
        <f t="shared" ref="J127:K127" si="133">IFERROR(AVERAGE(H127,H124,H121,H118),"")</f>
        <v>2.5486366234738402</v>
      </c>
      <c r="K127" s="2">
        <f t="shared" si="133"/>
        <v>0.97697654537232204</v>
      </c>
    </row>
    <row r="128" spans="2:15" x14ac:dyDescent="0.25">
      <c r="B128" s="22">
        <f t="shared" si="75"/>
        <v>40848</v>
      </c>
      <c r="C128" s="37">
        <f>IFERROR(INDEX([1]Primario!$B:$B,MATCH($B128,[1]Primario!$A:$A,0)),"")</f>
        <v>2.1</v>
      </c>
      <c r="D128" s="37">
        <f>IFERROR(INDEX([1]Primario!$C:$C,MATCH($B128,[1]Primario!$A:$A,0)),"")</f>
        <v>3.3002073633457099</v>
      </c>
      <c r="E128" s="2">
        <f t="shared" si="84"/>
        <v>3.3541034173697564</v>
      </c>
      <c r="F128" s="2">
        <f>IFERROR(INDEX(PIB!$G:$G,MATCH($B128,PIB!$A:$A,0)),F127)</f>
        <v>0.7486905503370167</v>
      </c>
      <c r="G128" s="2">
        <f t="shared" si="70"/>
        <v>0.7486905503370167</v>
      </c>
      <c r="H128" s="2">
        <f t="shared" si="85"/>
        <v>2.979758142201248</v>
      </c>
      <c r="I128" s="2">
        <f t="shared" si="71"/>
        <v>1.40809806409973</v>
      </c>
      <c r="J128" s="2">
        <f t="shared" ref="J128:K128" si="134">IFERROR(AVERAGE(H128,H125,H122,H119),"")</f>
        <v>2.649291537544832</v>
      </c>
      <c r="K128" s="2">
        <f t="shared" si="134"/>
        <v>1.0776314594433138</v>
      </c>
    </row>
    <row r="129" spans="2:11" x14ac:dyDescent="0.25">
      <c r="B129" s="22">
        <f t="shared" si="75"/>
        <v>40878</v>
      </c>
      <c r="C129" s="37">
        <f>IFERROR(INDEX([1]Primario!$B:$B,MATCH($B129,[1]Primario!$A:$A,0)),"")</f>
        <v>0.5</v>
      </c>
      <c r="D129" s="37">
        <f>IFERROR(INDEX([1]Primario!$C:$C,MATCH($B129,[1]Primario!$A:$A,0)),"")</f>
        <v>1.4525637713149699</v>
      </c>
      <c r="E129" s="2">
        <f t="shared" si="84"/>
        <v>2.4750669851416567</v>
      </c>
      <c r="F129" s="2">
        <f>IFERROR(INDEX(PIB!$G:$G,MATCH($B129,PIB!$A:$A,0)),F128)</f>
        <v>0.9374285202139454</v>
      </c>
      <c r="G129" s="2">
        <f t="shared" si="70"/>
        <v>0.81160320696265964</v>
      </c>
      <c r="H129" s="2">
        <f t="shared" si="85"/>
        <v>2.069265381660327</v>
      </c>
      <c r="I129" s="2">
        <f t="shared" si="71"/>
        <v>0.49760530355880905</v>
      </c>
      <c r="J129" s="2">
        <f t="shared" ref="J129:K129" si="135">IFERROR(AVERAGE(H129,H126,H123,H120),"")</f>
        <v>2.3623839530301596</v>
      </c>
      <c r="K129" s="2">
        <f t="shared" si="135"/>
        <v>0.7907238749286416</v>
      </c>
    </row>
    <row r="130" spans="2:11" x14ac:dyDescent="0.25">
      <c r="B130" s="22">
        <f t="shared" si="75"/>
        <v>40909</v>
      </c>
      <c r="C130" s="37">
        <f>IFERROR(INDEX([1]Primario!$B:$B,MATCH($B130,[1]Primario!$A:$A,0)),"")</f>
        <v>7.14</v>
      </c>
      <c r="D130" s="37">
        <f>IFERROR(INDEX([1]Primario!$C:$C,MATCH($B130,[1]Primario!$A:$A,0)),"")</f>
        <v>2.7454965706255399</v>
      </c>
      <c r="E130" s="2">
        <f t="shared" si="84"/>
        <v>2.4994225684287401</v>
      </c>
      <c r="F130" s="2">
        <f>IFERROR(INDEX(PIB!$G:$G,MATCH($B130,PIB!$A:$A,0)),F129)</f>
        <v>0.9374285202139454</v>
      </c>
      <c r="G130" s="2">
        <f t="shared" si="70"/>
        <v>0.87451586358830247</v>
      </c>
      <c r="H130" s="2">
        <f t="shared" si="85"/>
        <v>2.0621646366345887</v>
      </c>
      <c r="I130" s="2">
        <f t="shared" si="71"/>
        <v>0.49050455853307073</v>
      </c>
      <c r="J130" s="2">
        <f t="shared" ref="J130:K130" si="136">IFERROR(AVERAGE(H130,H127,H124,H121),"")</f>
        <v>2.4587396644328869</v>
      </c>
      <c r="K130" s="2">
        <f t="shared" si="136"/>
        <v>0.88707958633136896</v>
      </c>
    </row>
    <row r="131" spans="2:11" x14ac:dyDescent="0.25">
      <c r="B131" s="22">
        <f t="shared" si="75"/>
        <v>40940</v>
      </c>
      <c r="C131" s="37">
        <f>IFERROR(INDEX([1]Primario!$B:$B,MATCH($B131,[1]Primario!$A:$A,0)),"")</f>
        <v>2.59</v>
      </c>
      <c r="D131" s="37">
        <f>IFERROR(INDEX([1]Primario!$C:$C,MATCH($B131,[1]Primario!$A:$A,0)),"")</f>
        <v>3.2201453773662401</v>
      </c>
      <c r="E131" s="2">
        <f t="shared" si="84"/>
        <v>2.4727352397689164</v>
      </c>
      <c r="F131" s="2">
        <f>IFERROR(INDEX(PIB!$G:$G,MATCH($B131,PIB!$A:$A,0)),F130)</f>
        <v>0.9374285202139454</v>
      </c>
      <c r="G131" s="2">
        <f t="shared" si="70"/>
        <v>0.9374285202139454</v>
      </c>
      <c r="H131" s="2">
        <f t="shared" si="85"/>
        <v>2.0040209796619437</v>
      </c>
      <c r="I131" s="2">
        <f t="shared" si="71"/>
        <v>0.43236090156042573</v>
      </c>
      <c r="J131" s="2">
        <f t="shared" ref="J131:K131" si="137">IFERROR(AVERAGE(H131,H128,H125,H122),"")</f>
        <v>2.48719932771168</v>
      </c>
      <c r="K131" s="2">
        <f t="shared" si="137"/>
        <v>0.91553924961016198</v>
      </c>
    </row>
    <row r="132" spans="2:11" x14ac:dyDescent="0.25">
      <c r="B132" s="22">
        <f t="shared" si="75"/>
        <v>40969</v>
      </c>
      <c r="C132" s="37">
        <f>IFERROR(INDEX([1]Primario!$B:$B,MATCH($B132,[1]Primario!$A:$A,0)),"")</f>
        <v>2.63</v>
      </c>
      <c r="D132" s="37">
        <f>IFERROR(INDEX([1]Primario!$C:$C,MATCH($B132,[1]Primario!$A:$A,0)),"")</f>
        <v>2.5203806852058102</v>
      </c>
      <c r="E132" s="2">
        <f t="shared" si="84"/>
        <v>2.8286742110658634</v>
      </c>
      <c r="F132" s="2">
        <f>IFERROR(INDEX(PIB!$G:$G,MATCH($B132,PIB!$A:$A,0)),F131)</f>
        <v>-1.0302582608689548</v>
      </c>
      <c r="G132" s="2">
        <f t="shared" si="70"/>
        <v>0.28153292651964534</v>
      </c>
      <c r="H132" s="2">
        <f t="shared" si="85"/>
        <v>2.6879077478060407</v>
      </c>
      <c r="I132" s="2">
        <f t="shared" si="71"/>
        <v>1.1162476697045227</v>
      </c>
      <c r="J132" s="2">
        <f t="shared" ref="J132:K132" si="138">IFERROR(AVERAGE(H132,H129,H126,H123),"")</f>
        <v>2.4993119090426443</v>
      </c>
      <c r="K132" s="2">
        <f t="shared" si="138"/>
        <v>0.92765183094112635</v>
      </c>
    </row>
    <row r="133" spans="2:11" x14ac:dyDescent="0.25">
      <c r="B133" s="22">
        <f t="shared" si="75"/>
        <v>41000</v>
      </c>
      <c r="C133" s="37">
        <f>IFERROR(INDEX([1]Primario!$B:$B,MATCH($B133,[1]Primario!$A:$A,0)),"")</f>
        <v>3.69</v>
      </c>
      <c r="D133" s="37">
        <f>IFERROR(INDEX([1]Primario!$C:$C,MATCH($B133,[1]Primario!$A:$A,0)),"")</f>
        <v>1.3265638070327199</v>
      </c>
      <c r="E133" s="2">
        <f t="shared" si="84"/>
        <v>2.3556966232015899</v>
      </c>
      <c r="F133" s="2">
        <f>IFERROR(INDEX(PIB!$G:$G,MATCH($B133,PIB!$A:$A,0)),F132)</f>
        <v>-1.0302582608689548</v>
      </c>
      <c r="G133" s="2">
        <f t="shared" si="70"/>
        <v>-0.37436266717465472</v>
      </c>
      <c r="H133" s="2">
        <f t="shared" si="85"/>
        <v>2.5428779567889173</v>
      </c>
      <c r="I133" s="2">
        <f t="shared" si="71"/>
        <v>0.97121787868739928</v>
      </c>
      <c r="J133" s="2">
        <f t="shared" ref="J133:K133" si="139">IFERROR(AVERAGE(H133,H130,H127,H124),"")</f>
        <v>2.52275914567505</v>
      </c>
      <c r="K133" s="2">
        <f t="shared" si="139"/>
        <v>0.95109906757353202</v>
      </c>
    </row>
    <row r="134" spans="2:11" x14ac:dyDescent="0.25">
      <c r="B134" s="22">
        <f t="shared" si="75"/>
        <v>41030</v>
      </c>
      <c r="C134" s="37">
        <f>IFERROR(INDEX([1]Primario!$B:$B,MATCH($B134,[1]Primario!$A:$A,0)),"")</f>
        <v>0.66</v>
      </c>
      <c r="D134" s="37">
        <f>IFERROR(INDEX([1]Primario!$C:$C,MATCH($B134,[1]Primario!$A:$A,0)),"")</f>
        <v>1.80728592292886</v>
      </c>
      <c r="E134" s="2">
        <f t="shared" si="84"/>
        <v>1.8847434717224634</v>
      </c>
      <c r="F134" s="2">
        <f>IFERROR(INDEX(PIB!$G:$G,MATCH($B134,PIB!$A:$A,0)),F133)</f>
        <v>-1.0302582608689548</v>
      </c>
      <c r="G134" s="2">
        <f t="shared" si="70"/>
        <v>-1.0302582608689548</v>
      </c>
      <c r="H134" s="2">
        <f t="shared" si="85"/>
        <v>2.3998726021569405</v>
      </c>
      <c r="I134" s="2">
        <f t="shared" si="71"/>
        <v>0.82821252405542256</v>
      </c>
      <c r="J134" s="2">
        <f t="shared" ref="J134:K134" si="140">IFERROR(AVERAGE(H134,H131,H128,H125),"")</f>
        <v>2.5143969399309398</v>
      </c>
      <c r="K134" s="2">
        <f t="shared" si="140"/>
        <v>0.94273686182942162</v>
      </c>
    </row>
    <row r="135" spans="2:11" x14ac:dyDescent="0.25">
      <c r="B135" s="22">
        <f t="shared" si="75"/>
        <v>41061</v>
      </c>
      <c r="C135" s="37">
        <f>IFERROR(INDEX([1]Primario!$B:$B,MATCH($B135,[1]Primario!$A:$A,0)),"")</f>
        <v>0.71</v>
      </c>
      <c r="D135" s="37">
        <f>IFERROR(INDEX([1]Primario!$C:$C,MATCH($B135,[1]Primario!$A:$A,0)),"")</f>
        <v>1.2199712647499099</v>
      </c>
      <c r="E135" s="2">
        <f t="shared" si="84"/>
        <v>1.45127366490383</v>
      </c>
      <c r="F135" s="2">
        <f>IFERROR(INDEX(PIB!$G:$G,MATCH($B135,PIB!$A:$A,0)),F134)</f>
        <v>0.18013259371407742</v>
      </c>
      <c r="G135" s="2">
        <f t="shared" si="70"/>
        <v>-0.62679464267461071</v>
      </c>
      <c r="H135" s="2">
        <f t="shared" si="85"/>
        <v>1.7646709862411354</v>
      </c>
      <c r="I135" s="2">
        <f t="shared" si="71"/>
        <v>0.19301090813961741</v>
      </c>
      <c r="J135" s="2">
        <f t="shared" ref="J135:K135" si="141">IFERROR(AVERAGE(H135,H132,H129,H126),"")</f>
        <v>2.3426665269032654</v>
      </c>
      <c r="K135" s="2">
        <f t="shared" si="141"/>
        <v>0.77100644880174762</v>
      </c>
    </row>
    <row r="136" spans="2:11" x14ac:dyDescent="0.25">
      <c r="B136" s="22">
        <f t="shared" si="75"/>
        <v>41091</v>
      </c>
      <c r="C136" s="37">
        <f>IFERROR(INDEX([1]Primario!$B:$B,MATCH($B136,[1]Primario!$A:$A,0)),"")</f>
        <v>1.36</v>
      </c>
      <c r="D136" s="37">
        <f>IFERROR(INDEX([1]Primario!$C:$C,MATCH($B136,[1]Primario!$A:$A,0)),"")</f>
        <v>1.8663092835259101</v>
      </c>
      <c r="E136" s="2">
        <f t="shared" si="84"/>
        <v>1.6311888237348935</v>
      </c>
      <c r="F136" s="2">
        <f>IFERROR(INDEX(PIB!$G:$G,MATCH($B136,PIB!$A:$A,0)),F135)</f>
        <v>0.18013259371407742</v>
      </c>
      <c r="G136" s="2">
        <f t="shared" si="70"/>
        <v>-0.22333102448026665</v>
      </c>
      <c r="H136" s="2">
        <f t="shared" si="85"/>
        <v>1.7428543359750268</v>
      </c>
      <c r="I136" s="2">
        <f t="shared" si="71"/>
        <v>0.17119425787350884</v>
      </c>
      <c r="J136" s="2">
        <f t="shared" ref="J136:K136" si="142">IFERROR(AVERAGE(H136,H133,H130,H127),"")</f>
        <v>2.2119016244968353</v>
      </c>
      <c r="K136" s="2">
        <f t="shared" si="142"/>
        <v>0.64024154639531738</v>
      </c>
    </row>
    <row r="137" spans="2:11" x14ac:dyDescent="0.25">
      <c r="B137" s="22">
        <f t="shared" si="75"/>
        <v>41122</v>
      </c>
      <c r="C137" s="37">
        <f>IFERROR(INDEX([1]Primario!$B:$B,MATCH($B137,[1]Primario!$A:$A,0)),"")</f>
        <v>0.72</v>
      </c>
      <c r="D137" s="37">
        <f>IFERROR(INDEX([1]Primario!$C:$C,MATCH($B137,[1]Primario!$A:$A,0)),"")</f>
        <v>1.95377576295013</v>
      </c>
      <c r="E137" s="2">
        <f t="shared" si="84"/>
        <v>1.68001877040865</v>
      </c>
      <c r="F137" s="2">
        <f>IFERROR(INDEX(PIB!$G:$G,MATCH($B137,PIB!$A:$A,0)),F136)</f>
        <v>0.18013259371407742</v>
      </c>
      <c r="G137" s="2">
        <f t="shared" si="70"/>
        <v>0.18013259371407742</v>
      </c>
      <c r="H137" s="2">
        <f t="shared" si="85"/>
        <v>1.5899524735516113</v>
      </c>
      <c r="I137" s="2">
        <f t="shared" si="71"/>
        <v>1.8292395450093313E-2</v>
      </c>
      <c r="J137" s="2">
        <f t="shared" ref="J137:K137" si="143">IFERROR(AVERAGE(H137,H134,H131,H128),"")</f>
        <v>2.2434010493929359</v>
      </c>
      <c r="K137" s="2">
        <f t="shared" si="143"/>
        <v>0.67174097129141797</v>
      </c>
    </row>
    <row r="138" spans="2:11" x14ac:dyDescent="0.25">
      <c r="B138" s="22">
        <f t="shared" si="75"/>
        <v>41153</v>
      </c>
      <c r="C138" s="37">
        <f>IFERROR(INDEX([1]Primario!$B:$B,MATCH($B138,[1]Primario!$A:$A,0)),"")</f>
        <v>0.4</v>
      </c>
      <c r="D138" s="37">
        <f>IFERROR(INDEX([1]Primario!$C:$C,MATCH($B138,[1]Primario!$A:$A,0)),"")</f>
        <v>2.4733039313916301</v>
      </c>
      <c r="E138" s="2">
        <f t="shared" si="84"/>
        <v>2.0977963259558901</v>
      </c>
      <c r="F138" s="2">
        <f>IFERROR(INDEX(PIB!$G:$G,MATCH($B138,PIB!$A:$A,0)),F137)</f>
        <v>1.3928102984779756</v>
      </c>
      <c r="G138" s="2">
        <f t="shared" ref="G138:G201" si="144">AVERAGE(F136:F138)</f>
        <v>0.58435849530204342</v>
      </c>
      <c r="H138" s="2">
        <f t="shared" si="85"/>
        <v>1.8056170783048684</v>
      </c>
      <c r="I138" s="2">
        <f t="shared" ref="I138:I201" si="145">IFERROR(H138-AVERAGE($H$11:$H$228),"")</f>
        <v>0.23395700020335042</v>
      </c>
      <c r="J138" s="2">
        <f t="shared" ref="J138:K138" si="146">IFERROR(AVERAGE(H138,H135,H132,H129),"")</f>
        <v>2.081865298503093</v>
      </c>
      <c r="K138" s="2">
        <f t="shared" si="146"/>
        <v>0.5102052204015749</v>
      </c>
    </row>
    <row r="139" spans="2:11" x14ac:dyDescent="0.25">
      <c r="B139" s="22">
        <f t="shared" ref="B139:B202" si="147">EDATE(B138,1)</f>
        <v>41183</v>
      </c>
      <c r="C139" s="37">
        <f>IFERROR(INDEX([1]Primario!$B:$B,MATCH($B139,[1]Primario!$A:$A,0)),"")</f>
        <v>2.87</v>
      </c>
      <c r="D139" s="37">
        <f>IFERROR(INDEX([1]Primario!$C:$C,MATCH($B139,[1]Primario!$A:$A,0)),"")</f>
        <v>1.9739644567932999</v>
      </c>
      <c r="E139" s="2">
        <f t="shared" si="84"/>
        <v>2.1336813837116866</v>
      </c>
      <c r="F139" s="2">
        <f>IFERROR(INDEX(PIB!$G:$G,MATCH($B139,PIB!$A:$A,0)),F138)</f>
        <v>1.3928102984779756</v>
      </c>
      <c r="G139" s="2">
        <f t="shared" si="144"/>
        <v>0.98858439689000954</v>
      </c>
      <c r="H139" s="2">
        <f t="shared" si="85"/>
        <v>1.6393891852666818</v>
      </c>
      <c r="I139" s="2">
        <f t="shared" si="145"/>
        <v>6.7729107165163782E-2</v>
      </c>
      <c r="J139" s="2">
        <f t="shared" ref="J139:K139" si="148">IFERROR(AVERAGE(H139,H136,H133,H130),"")</f>
        <v>1.9968215286663036</v>
      </c>
      <c r="K139" s="2">
        <f t="shared" si="148"/>
        <v>0.42516145056478566</v>
      </c>
    </row>
    <row r="140" spans="2:11" x14ac:dyDescent="0.25">
      <c r="B140" s="22">
        <f t="shared" si="147"/>
        <v>41214</v>
      </c>
      <c r="C140" s="37">
        <f>IFERROR(INDEX([1]Primario!$B:$B,MATCH($B140,[1]Primario!$A:$A,0)),"")</f>
        <v>-1.29</v>
      </c>
      <c r="D140" s="37">
        <f>IFERROR(INDEX([1]Primario!$C:$C,MATCH($B140,[1]Primario!$A:$A,0)),"")</f>
        <v>0.395939742748735</v>
      </c>
      <c r="E140" s="2">
        <f t="shared" si="84"/>
        <v>1.6144027103112215</v>
      </c>
      <c r="F140" s="2">
        <f>IFERROR(INDEX(PIB!$G:$G,MATCH($B140,PIB!$A:$A,0)),F139)</f>
        <v>1.3928102984779756</v>
      </c>
      <c r="G140" s="2">
        <f t="shared" si="144"/>
        <v>1.3928102984779756</v>
      </c>
      <c r="H140" s="2">
        <f t="shared" si="85"/>
        <v>0.91799756107223374</v>
      </c>
      <c r="I140" s="2">
        <f t="shared" si="145"/>
        <v>-0.65366251702928424</v>
      </c>
      <c r="J140" s="2">
        <f t="shared" ref="J140:K140" si="149">IFERROR(AVERAGE(H140,H137,H134,H131),"")</f>
        <v>1.7279609041106823</v>
      </c>
      <c r="K140" s="2">
        <f t="shared" si="149"/>
        <v>0.15630082600916434</v>
      </c>
    </row>
    <row r="141" spans="2:11" x14ac:dyDescent="0.25">
      <c r="B141" s="22">
        <f t="shared" si="147"/>
        <v>41244</v>
      </c>
      <c r="C141" s="37">
        <f>IFERROR(INDEX([1]Primario!$B:$B,MATCH($B141,[1]Primario!$A:$A,0)),"")</f>
        <v>5.38</v>
      </c>
      <c r="D141" s="37">
        <f>IFERROR(INDEX([1]Primario!$C:$C,MATCH($B141,[1]Primario!$A:$A,0)),"")</f>
        <v>5.3408238691313201</v>
      </c>
      <c r="E141" s="2">
        <f t="shared" si="84"/>
        <v>2.570242689557785</v>
      </c>
      <c r="F141" s="2">
        <f>IFERROR(INDEX(PIB!$G:$G,MATCH($B141,PIB!$A:$A,0)),F140)</f>
        <v>1.0412530866569902</v>
      </c>
      <c r="G141" s="2">
        <f t="shared" si="144"/>
        <v>1.2756245612043138</v>
      </c>
      <c r="H141" s="2">
        <f t="shared" si="85"/>
        <v>1.9324304089556281</v>
      </c>
      <c r="I141" s="2">
        <f t="shared" si="145"/>
        <v>0.36077033085411014</v>
      </c>
      <c r="J141" s="2">
        <f t="shared" ref="J141:K141" si="150">IFERROR(AVERAGE(H141,H138,H135,H132),"")</f>
        <v>2.0476565553269181</v>
      </c>
      <c r="K141" s="2">
        <f t="shared" si="150"/>
        <v>0.47599647722540017</v>
      </c>
    </row>
    <row r="142" spans="2:11" x14ac:dyDescent="0.25">
      <c r="B142" s="22">
        <f t="shared" si="147"/>
        <v>41275</v>
      </c>
      <c r="C142" s="37">
        <f>IFERROR(INDEX([1]Primario!$B:$B,MATCH($B142,[1]Primario!$A:$A,0)),"")</f>
        <v>7.4</v>
      </c>
      <c r="D142" s="37">
        <f>IFERROR(INDEX([1]Primario!$C:$C,MATCH($B142,[1]Primario!$A:$A,0)),"")</f>
        <v>2.45267895116671</v>
      </c>
      <c r="E142" s="2">
        <f t="shared" si="84"/>
        <v>2.7298141876822548</v>
      </c>
      <c r="F142" s="2">
        <f>IFERROR(INDEX(PIB!$G:$G,MATCH($B142,PIB!$A:$A,0)),F141)</f>
        <v>1.0412530866569902</v>
      </c>
      <c r="G142" s="2">
        <f t="shared" si="144"/>
        <v>1.158438823930652</v>
      </c>
      <c r="H142" s="2">
        <f t="shared" si="85"/>
        <v>2.1505947757169288</v>
      </c>
      <c r="I142" s="2">
        <f t="shared" si="145"/>
        <v>0.57893469761541083</v>
      </c>
      <c r="J142" s="2">
        <f t="shared" ref="J142:K142" si="151">IFERROR(AVERAGE(H142,H139,H136,H133),"")</f>
        <v>2.0189290634368886</v>
      </c>
      <c r="K142" s="2">
        <f t="shared" si="151"/>
        <v>0.44726898533537068</v>
      </c>
    </row>
    <row r="143" spans="2:11" x14ac:dyDescent="0.25">
      <c r="B143" s="22">
        <f t="shared" si="147"/>
        <v>41306</v>
      </c>
      <c r="C143" s="37">
        <f>IFERROR(INDEX([1]Primario!$B:$B,MATCH($B143,[1]Primario!$A:$A,0)),"")</f>
        <v>-0.76</v>
      </c>
      <c r="D143" s="37">
        <f>IFERROR(INDEX([1]Primario!$C:$C,MATCH($B143,[1]Primario!$A:$A,0)),"")</f>
        <v>0.154733754902418</v>
      </c>
      <c r="E143" s="2">
        <f t="shared" si="84"/>
        <v>2.6494121917334827</v>
      </c>
      <c r="F143" s="2">
        <f>IFERROR(INDEX(PIB!$G:$G,MATCH($B143,PIB!$A:$A,0)),F142)</f>
        <v>1.0412530866569902</v>
      </c>
      <c r="G143" s="2">
        <f t="shared" si="144"/>
        <v>1.0412530866569902</v>
      </c>
      <c r="H143" s="2">
        <f t="shared" si="85"/>
        <v>2.1287856484049876</v>
      </c>
      <c r="I143" s="2">
        <f t="shared" si="145"/>
        <v>0.55712557030346965</v>
      </c>
      <c r="J143" s="2">
        <f t="shared" ref="J143:K143" si="152">IFERROR(AVERAGE(H143,H140,H137,H134),"")</f>
        <v>1.7591520712964432</v>
      </c>
      <c r="K143" s="2">
        <f t="shared" si="152"/>
        <v>0.18749199319492532</v>
      </c>
    </row>
    <row r="144" spans="2:11" x14ac:dyDescent="0.25">
      <c r="B144" s="22">
        <f t="shared" si="147"/>
        <v>41334</v>
      </c>
      <c r="C144" s="37">
        <f>IFERROR(INDEX([1]Primario!$B:$B,MATCH($B144,[1]Primario!$A:$A,0)),"")</f>
        <v>0.81</v>
      </c>
      <c r="D144" s="37">
        <f>IFERROR(INDEX([1]Primario!$C:$C,MATCH($B144,[1]Primario!$A:$A,0)),"")</f>
        <v>0.79733294414386302</v>
      </c>
      <c r="E144" s="2">
        <f t="shared" si="84"/>
        <v>1.1349152167376637</v>
      </c>
      <c r="F144" s="2">
        <f>IFERROR(INDEX(PIB!$G:$G,MATCH($B144,PIB!$A:$A,0)),F143)</f>
        <v>1.2181879006320173</v>
      </c>
      <c r="G144" s="2">
        <f t="shared" si="144"/>
        <v>1.1002313579819993</v>
      </c>
      <c r="H144" s="2">
        <f t="shared" si="85"/>
        <v>0.58479953774666404</v>
      </c>
      <c r="I144" s="2">
        <f t="shared" si="145"/>
        <v>-0.98686054035485393</v>
      </c>
      <c r="J144" s="2">
        <f t="shared" ref="J144:K144" si="153">IFERROR(AVERAGE(H144,H141,H138,H135),"")</f>
        <v>1.521879502812074</v>
      </c>
      <c r="K144" s="2">
        <f t="shared" si="153"/>
        <v>-4.978057528944399E-2</v>
      </c>
    </row>
    <row r="145" spans="2:11" x14ac:dyDescent="0.25">
      <c r="B145" s="22">
        <f t="shared" si="147"/>
        <v>41365</v>
      </c>
      <c r="C145" s="37">
        <f>IFERROR(INDEX([1]Primario!$B:$B,MATCH($B145,[1]Primario!$A:$A,0)),"")</f>
        <v>2.31</v>
      </c>
      <c r="D145" s="37">
        <f>IFERROR(INDEX([1]Primario!$C:$C,MATCH($B145,[1]Primario!$A:$A,0)),"")</f>
        <v>-5.0989172131462403E-2</v>
      </c>
      <c r="E145" s="2">
        <f t="shared" si="84"/>
        <v>0.30035917563827291</v>
      </c>
      <c r="F145" s="2">
        <f>IFERROR(INDEX(PIB!$G:$G,MATCH($B145,PIB!$A:$A,0)),F144)</f>
        <v>1.2181879006320173</v>
      </c>
      <c r="G145" s="2">
        <f t="shared" si="144"/>
        <v>1.1592096293070082</v>
      </c>
      <c r="H145" s="2">
        <f t="shared" si="85"/>
        <v>-0.2792456390152312</v>
      </c>
      <c r="I145" s="2">
        <f t="shared" si="145"/>
        <v>-1.8509057171167491</v>
      </c>
      <c r="J145" s="2">
        <f t="shared" ref="J145:K145" si="154">IFERROR(AVERAGE(H145,H142,H139,H136),"")</f>
        <v>1.3133981644858514</v>
      </c>
      <c r="K145" s="2">
        <f t="shared" si="154"/>
        <v>-0.25826191361566642</v>
      </c>
    </row>
    <row r="146" spans="2:11" x14ac:dyDescent="0.25">
      <c r="B146" s="22">
        <f t="shared" si="147"/>
        <v>41395</v>
      </c>
      <c r="C146" s="37">
        <f>IFERROR(INDEX([1]Primario!$B:$B,MATCH($B146,[1]Primario!$A:$A,0)),"")</f>
        <v>1.29</v>
      </c>
      <c r="D146" s="37">
        <f>IFERROR(INDEX([1]Primario!$C:$C,MATCH($B146,[1]Primario!$A:$A,0)),"")</f>
        <v>2.3836072064568898</v>
      </c>
      <c r="E146" s="2">
        <f t="shared" ref="E146:E209" si="155">IFERROR(AVERAGE(D144:D146),"")</f>
        <v>1.0433169928230968</v>
      </c>
      <c r="F146" s="2">
        <f>IFERROR(INDEX(PIB!$G:$G,MATCH($B146,PIB!$A:$A,0)),F145)</f>
        <v>1.2181879006320173</v>
      </c>
      <c r="G146" s="2">
        <f t="shared" si="144"/>
        <v>1.2181879006320173</v>
      </c>
      <c r="H146" s="2">
        <f t="shared" ref="H146:H209" si="156">IFERROR(E146-G146*$H$5,"")</f>
        <v>0.4342230425070881</v>
      </c>
      <c r="I146" s="2">
        <f t="shared" si="145"/>
        <v>-1.1374370355944299</v>
      </c>
      <c r="J146" s="2">
        <f t="shared" ref="J146:K146" si="157">IFERROR(AVERAGE(H146,H143,H140,H137),"")</f>
        <v>1.2677396813839803</v>
      </c>
      <c r="K146" s="2">
        <f t="shared" si="157"/>
        <v>-0.30392039671753779</v>
      </c>
    </row>
    <row r="147" spans="2:11" x14ac:dyDescent="0.25">
      <c r="B147" s="22">
        <f t="shared" si="147"/>
        <v>41426</v>
      </c>
      <c r="C147" s="37">
        <f>IFERROR(INDEX([1]Primario!$B:$B,MATCH($B147,[1]Primario!$A:$A,0)),"")</f>
        <v>1.25</v>
      </c>
      <c r="D147" s="37">
        <f>IFERROR(INDEX([1]Primario!$C:$C,MATCH($B147,[1]Primario!$A:$A,0)),"")</f>
        <v>1.68534332386746</v>
      </c>
      <c r="E147" s="2">
        <f t="shared" si="155"/>
        <v>1.3393204527309626</v>
      </c>
      <c r="F147" s="2">
        <f>IFERROR(INDEX(PIB!$G:$G,MATCH($B147,PIB!$A:$A,0)),F146)</f>
        <v>2.3876504908579399</v>
      </c>
      <c r="G147" s="2">
        <f t="shared" si="144"/>
        <v>1.6080087640406582</v>
      </c>
      <c r="H147" s="2">
        <f t="shared" si="156"/>
        <v>0.53531607071063347</v>
      </c>
      <c r="I147" s="2">
        <f t="shared" si="145"/>
        <v>-1.0363440073908845</v>
      </c>
      <c r="J147" s="2">
        <f t="shared" ref="J147:K147" si="158">IFERROR(AVERAGE(H147,H144,H141,H138),"")</f>
        <v>1.2145407739294485</v>
      </c>
      <c r="K147" s="2">
        <f t="shared" si="158"/>
        <v>-0.35711930417206944</v>
      </c>
    </row>
    <row r="148" spans="2:11" x14ac:dyDescent="0.25">
      <c r="B148" s="22">
        <f t="shared" si="147"/>
        <v>41456</v>
      </c>
      <c r="C148" s="37">
        <f>IFERROR(INDEX([1]Primario!$B:$B,MATCH($B148,[1]Primario!$A:$A,0)),"")</f>
        <v>0.51</v>
      </c>
      <c r="D148" s="37">
        <f>IFERROR(INDEX([1]Primario!$C:$C,MATCH($B148,[1]Primario!$A:$A,0)),"")</f>
        <v>1.0841612581528599</v>
      </c>
      <c r="E148" s="2">
        <f t="shared" si="155"/>
        <v>1.7177039294924032</v>
      </c>
      <c r="F148" s="2">
        <f>IFERROR(INDEX(PIB!$G:$G,MATCH($B148,PIB!$A:$A,0)),F147)</f>
        <v>2.3876504908579399</v>
      </c>
      <c r="G148" s="2">
        <f t="shared" si="144"/>
        <v>1.997829627449299</v>
      </c>
      <c r="H148" s="2">
        <f t="shared" si="156"/>
        <v>0.71878911576775373</v>
      </c>
      <c r="I148" s="2">
        <f t="shared" si="145"/>
        <v>-0.85287096233376425</v>
      </c>
      <c r="J148" s="2">
        <f t="shared" ref="J148:K148" si="159">IFERROR(AVERAGE(H148,H145,H142,H139),"")</f>
        <v>1.0573818594340332</v>
      </c>
      <c r="K148" s="2">
        <f t="shared" si="159"/>
        <v>-0.51427821866748458</v>
      </c>
    </row>
    <row r="149" spans="2:11" x14ac:dyDescent="0.25">
      <c r="B149" s="22">
        <f t="shared" si="147"/>
        <v>41487</v>
      </c>
      <c r="C149" s="37">
        <f>IFERROR(INDEX([1]Primario!$B:$B,MATCH($B149,[1]Primario!$A:$A,0)),"")</f>
        <v>-0.1</v>
      </c>
      <c r="D149" s="37">
        <f>IFERROR(INDEX([1]Primario!$C:$C,MATCH($B149,[1]Primario!$A:$A,0)),"")</f>
        <v>1.2350486269999199</v>
      </c>
      <c r="E149" s="2">
        <f t="shared" si="155"/>
        <v>1.3348510696734133</v>
      </c>
      <c r="F149" s="2">
        <f>IFERROR(INDEX(PIB!$G:$G,MATCH($B149,PIB!$A:$A,0)),F148)</f>
        <v>2.3876504908579399</v>
      </c>
      <c r="G149" s="2">
        <f t="shared" si="144"/>
        <v>2.3876504908579399</v>
      </c>
      <c r="H149" s="2">
        <f t="shared" si="156"/>
        <v>0.14102582424444332</v>
      </c>
      <c r="I149" s="2">
        <f t="shared" si="145"/>
        <v>-1.4306342538570747</v>
      </c>
      <c r="J149" s="2">
        <f t="shared" ref="J149:K149" si="160">IFERROR(AVERAGE(H149,H146,H143,H140),"")</f>
        <v>0.90550801905718825</v>
      </c>
      <c r="K149" s="2">
        <f t="shared" si="160"/>
        <v>-0.66615205904432973</v>
      </c>
    </row>
    <row r="150" spans="2:11" x14ac:dyDescent="0.25">
      <c r="B150" s="22">
        <f t="shared" si="147"/>
        <v>41518</v>
      </c>
      <c r="C150" s="37">
        <f>IFERROR(INDEX([1]Primario!$B:$B,MATCH($B150,[1]Primario!$A:$A,0)),"")</f>
        <v>-2.02</v>
      </c>
      <c r="D150" s="37">
        <f>IFERROR(INDEX([1]Primario!$C:$C,MATCH($B150,[1]Primario!$A:$A,0)),"")</f>
        <v>0.43891462431475198</v>
      </c>
      <c r="E150" s="2">
        <f t="shared" si="155"/>
        <v>0.91937483648917728</v>
      </c>
      <c r="F150" s="2">
        <f>IFERROR(INDEX(PIB!$G:$G,MATCH($B150,PIB!$A:$A,0)),F149)</f>
        <v>2.6557589121719793</v>
      </c>
      <c r="G150" s="2">
        <f t="shared" si="144"/>
        <v>2.4770199646292865</v>
      </c>
      <c r="H150" s="2">
        <f t="shared" si="156"/>
        <v>-0.31913514582546598</v>
      </c>
      <c r="I150" s="2">
        <f t="shared" si="145"/>
        <v>-1.8907952239269838</v>
      </c>
      <c r="J150" s="2">
        <f t="shared" ref="J150:K150" si="161">IFERROR(AVERAGE(H150,H147,H144,H141),"")</f>
        <v>0.68335271789686491</v>
      </c>
      <c r="K150" s="2">
        <f t="shared" si="161"/>
        <v>-0.88830736020465295</v>
      </c>
    </row>
    <row r="151" spans="2:11" x14ac:dyDescent="0.25">
      <c r="B151" s="22">
        <f t="shared" si="147"/>
        <v>41548</v>
      </c>
      <c r="C151" s="37">
        <f>IFERROR(INDEX([1]Primario!$B:$B,MATCH($B151,[1]Primario!$A:$A,0)),"")</f>
        <v>1.3</v>
      </c>
      <c r="D151" s="37">
        <f>IFERROR(INDEX([1]Primario!$C:$C,MATCH($B151,[1]Primario!$A:$A,0)),"")</f>
        <v>0.47664801117823602</v>
      </c>
      <c r="E151" s="2">
        <f t="shared" si="155"/>
        <v>0.7168704208309693</v>
      </c>
      <c r="F151" s="2">
        <f>IFERROR(INDEX(PIB!$G:$G,MATCH($B151,PIB!$A:$A,0)),F150)</f>
        <v>2.6557589121719793</v>
      </c>
      <c r="G151" s="2">
        <f t="shared" si="144"/>
        <v>2.5663894384006327</v>
      </c>
      <c r="H151" s="2">
        <f t="shared" si="156"/>
        <v>-0.56632429836934706</v>
      </c>
      <c r="I151" s="2">
        <f t="shared" si="145"/>
        <v>-2.137984376470865</v>
      </c>
      <c r="J151" s="2">
        <f t="shared" ref="J151:K151" si="162">IFERROR(AVERAGE(H151,H148,H145,H142),"")</f>
        <v>0.50595348852502608</v>
      </c>
      <c r="K151" s="2">
        <f t="shared" si="162"/>
        <v>-1.0657065895764919</v>
      </c>
    </row>
    <row r="152" spans="2:11" x14ac:dyDescent="0.25">
      <c r="B152" s="22">
        <f t="shared" si="147"/>
        <v>41579</v>
      </c>
      <c r="C152" s="53">
        <f>IFERROR(INDEX([1]Primario!$B:$B,MATCH($B152,[1]Primario!$A:$A,0)),"")</f>
        <v>6.32</v>
      </c>
      <c r="D152" s="53">
        <f>AVERAGE(D151,D153)</f>
        <v>1.438941315774853</v>
      </c>
      <c r="E152" s="24">
        <f t="shared" si="155"/>
        <v>0.78483465042261358</v>
      </c>
      <c r="F152" s="24">
        <f>IFERROR(INDEX(PIB!$G:$G,MATCH($B152,PIB!$A:$A,0)),F151)</f>
        <v>2.6557589121719793</v>
      </c>
      <c r="G152" s="24">
        <f t="shared" si="144"/>
        <v>2.6557589121719793</v>
      </c>
      <c r="H152" s="24">
        <f t="shared" si="156"/>
        <v>-0.5430448056633761</v>
      </c>
      <c r="I152" s="2">
        <f t="shared" si="145"/>
        <v>-2.1147048837648939</v>
      </c>
      <c r="J152" s="2">
        <f t="shared" ref="J152:K152" si="163">IFERROR(AVERAGE(H152,H149,H146,H143),"")</f>
        <v>0.54024742737328579</v>
      </c>
      <c r="K152" s="2">
        <f t="shared" si="163"/>
        <v>-1.0314126507282322</v>
      </c>
    </row>
    <row r="153" spans="2:11" x14ac:dyDescent="0.25">
      <c r="B153" s="22">
        <f t="shared" si="147"/>
        <v>41609</v>
      </c>
      <c r="C153" s="37">
        <f>IFERROR(INDEX([1]Primario!$B:$B,MATCH($B153,[1]Primario!$A:$A,0)),"")</f>
        <v>2.23</v>
      </c>
      <c r="D153" s="37">
        <f>IFERROR(INDEX([1]Primario!$C:$C,MATCH($B153,[1]Primario!$A:$A,0)),"")</f>
        <v>2.4012346203714698</v>
      </c>
      <c r="E153" s="2">
        <f t="shared" si="155"/>
        <v>1.438941315774853</v>
      </c>
      <c r="F153" s="2">
        <f>IFERROR(INDEX(PIB!$G:$G,MATCH($B153,PIB!$A:$A,0)),F152)</f>
        <v>2.6888187283669929</v>
      </c>
      <c r="G153" s="2">
        <f t="shared" si="144"/>
        <v>2.6667788509036505</v>
      </c>
      <c r="H153" s="2">
        <f t="shared" si="156"/>
        <v>0.1055518903230277</v>
      </c>
      <c r="I153" s="2">
        <f t="shared" si="145"/>
        <v>-1.4661081877784903</v>
      </c>
      <c r="J153" s="2">
        <f t="shared" ref="J153:K153" si="164">IFERROR(AVERAGE(H153,H150,H147,H144),"")</f>
        <v>0.22663308823871481</v>
      </c>
      <c r="K153" s="2">
        <f t="shared" si="164"/>
        <v>-1.3450269898628031</v>
      </c>
    </row>
    <row r="154" spans="2:11" x14ac:dyDescent="0.25">
      <c r="B154" s="22">
        <f t="shared" si="147"/>
        <v>41640</v>
      </c>
      <c r="C154" s="37">
        <f>IFERROR(INDEX([1]Primario!$B:$B,MATCH($B154,[1]Primario!$A:$A,0)),"")</f>
        <v>4.3899999999999997</v>
      </c>
      <c r="D154" s="37">
        <f>IFERROR(INDEX([1]Primario!$C:$C,MATCH($B154,[1]Primario!$A:$A,0)),"")</f>
        <v>-0.91408387439844097</v>
      </c>
      <c r="E154" s="2">
        <f t="shared" si="155"/>
        <v>0.97536402058262717</v>
      </c>
      <c r="F154" s="2">
        <f>IFERROR(INDEX(PIB!$G:$G,MATCH($B154,PIB!$A:$A,0)),F153)</f>
        <v>2.6888187283669929</v>
      </c>
      <c r="G154" s="2">
        <f t="shared" si="144"/>
        <v>2.6777987896353217</v>
      </c>
      <c r="H154" s="2">
        <f t="shared" si="156"/>
        <v>-0.36353537423503368</v>
      </c>
      <c r="I154" s="2">
        <f t="shared" si="145"/>
        <v>-1.9351954523365515</v>
      </c>
      <c r="J154" s="2">
        <f t="shared" ref="J154:K154" si="165">IFERROR(AVERAGE(H154,H151,H148,H145),"")</f>
        <v>-0.12257904896296455</v>
      </c>
      <c r="K154" s="2">
        <f t="shared" si="165"/>
        <v>-1.6942391270644825</v>
      </c>
    </row>
    <row r="155" spans="2:11" x14ac:dyDescent="0.25">
      <c r="B155" s="22">
        <f t="shared" si="147"/>
        <v>41671</v>
      </c>
      <c r="C155" s="37">
        <f>IFERROR(INDEX([1]Primario!$B:$B,MATCH($B155,[1]Primario!$A:$A,0)),"")</f>
        <v>0.47</v>
      </c>
      <c r="D155" s="37">
        <f>IFERROR(INDEX([1]Primario!$C:$C,MATCH($B155,[1]Primario!$A:$A,0)),"")</f>
        <v>1.26996285557832</v>
      </c>
      <c r="E155" s="2">
        <f t="shared" si="155"/>
        <v>0.91903786718378289</v>
      </c>
      <c r="F155" s="2">
        <f>IFERROR(INDEX(PIB!$G:$G,MATCH($B155,PIB!$A:$A,0)),F154)</f>
        <v>2.6888187283669929</v>
      </c>
      <c r="G155" s="2">
        <f t="shared" si="144"/>
        <v>2.6888187283669929</v>
      </c>
      <c r="H155" s="2">
        <f t="shared" si="156"/>
        <v>-0.42537149699971355</v>
      </c>
      <c r="I155" s="2">
        <f t="shared" si="145"/>
        <v>-1.9970315751012315</v>
      </c>
      <c r="J155" s="2">
        <f t="shared" ref="J155:K155" si="166">IFERROR(AVERAGE(H155,H152,H149,H146),"")</f>
        <v>-9.8291858977889557E-2</v>
      </c>
      <c r="K155" s="2">
        <f t="shared" si="166"/>
        <v>-1.6699519370794074</v>
      </c>
    </row>
    <row r="156" spans="2:11" x14ac:dyDescent="0.25">
      <c r="B156" s="22">
        <f t="shared" si="147"/>
        <v>41699</v>
      </c>
      <c r="C156" s="37">
        <f>IFERROR(INDEX([1]Primario!$B:$B,MATCH($B156,[1]Primario!$A:$A,0)),"")</f>
        <v>0.75</v>
      </c>
      <c r="D156" s="37">
        <f>IFERROR(INDEX([1]Primario!$C:$C,MATCH($B156,[1]Primario!$A:$A,0)),"")</f>
        <v>0.62392761203953195</v>
      </c>
      <c r="E156" s="2">
        <f t="shared" si="155"/>
        <v>0.32660219773980365</v>
      </c>
      <c r="F156" s="2">
        <f>IFERROR(INDEX(PIB!$G:$G,MATCH($B156,PIB!$A:$A,0)),F155)</f>
        <v>3.4707771130610077</v>
      </c>
      <c r="G156" s="2">
        <f t="shared" si="144"/>
        <v>2.949471523264998</v>
      </c>
      <c r="H156" s="2">
        <f t="shared" si="156"/>
        <v>-1.1481335638926953</v>
      </c>
      <c r="I156" s="2">
        <f t="shared" si="145"/>
        <v>-2.7197936419942135</v>
      </c>
      <c r="J156" s="2">
        <f t="shared" ref="J156:K156" si="167">IFERROR(AVERAGE(H156,H153,H150,H147),"")</f>
        <v>-0.20660018717112499</v>
      </c>
      <c r="K156" s="2">
        <f t="shared" si="167"/>
        <v>-1.7782602652726429</v>
      </c>
    </row>
    <row r="157" spans="2:11" x14ac:dyDescent="0.25">
      <c r="B157" s="22">
        <f t="shared" si="147"/>
        <v>41730</v>
      </c>
      <c r="C157" s="37">
        <f>IFERROR(INDEX([1]Primario!$B:$B,MATCH($B157,[1]Primario!$A:$A,0)),"")</f>
        <v>3.52</v>
      </c>
      <c r="D157" s="37">
        <f>IFERROR(INDEX([1]Primario!$C:$C,MATCH($B157,[1]Primario!$A:$A,0)),"")</f>
        <v>0.65024138517811203</v>
      </c>
      <c r="E157" s="2">
        <f t="shared" si="155"/>
        <v>0.84804395093198792</v>
      </c>
      <c r="F157" s="2">
        <f>IFERROR(INDEX(PIB!$G:$G,MATCH($B157,PIB!$A:$A,0)),F156)</f>
        <v>3.4707771130610077</v>
      </c>
      <c r="G157" s="2">
        <f t="shared" si="144"/>
        <v>3.2101243181630026</v>
      </c>
      <c r="H157" s="2">
        <f t="shared" si="156"/>
        <v>-0.75701820814951337</v>
      </c>
      <c r="I157" s="2">
        <f t="shared" si="145"/>
        <v>-2.3286782862510313</v>
      </c>
      <c r="J157" s="2">
        <f t="shared" ref="J157:K157" si="168">IFERROR(AVERAGE(H157,H154,H151,H148),"")</f>
        <v>-0.24202219124653507</v>
      </c>
      <c r="K157" s="2">
        <f t="shared" si="168"/>
        <v>-1.8136822693480528</v>
      </c>
    </row>
    <row r="158" spans="2:11" x14ac:dyDescent="0.25">
      <c r="B158" s="22">
        <f t="shared" si="147"/>
        <v>41760</v>
      </c>
      <c r="C158" s="37">
        <f>IFERROR(INDEX([1]Primario!$B:$B,MATCH($B158,[1]Primario!$A:$A,0)),"")</f>
        <v>-2.2999999999999998</v>
      </c>
      <c r="D158" s="37">
        <f>IFERROR(INDEX([1]Primario!$C:$C,MATCH($B158,[1]Primario!$A:$A,0)),"")</f>
        <v>-0.99209751195838003</v>
      </c>
      <c r="E158" s="2">
        <f t="shared" si="155"/>
        <v>9.4023828419754651E-2</v>
      </c>
      <c r="F158" s="2">
        <f>IFERROR(INDEX(PIB!$G:$G,MATCH($B158,PIB!$A:$A,0)),F157)</f>
        <v>3.4707771130610077</v>
      </c>
      <c r="G158" s="2">
        <f t="shared" si="144"/>
        <v>3.4707771130610077</v>
      </c>
      <c r="H158" s="2">
        <f t="shared" si="156"/>
        <v>-1.6413647281107493</v>
      </c>
      <c r="I158" s="2">
        <f t="shared" si="145"/>
        <v>-3.2130248062122675</v>
      </c>
      <c r="J158" s="2">
        <f t="shared" ref="J158:K158" si="169">IFERROR(AVERAGE(H158,H155,H152,H149),"")</f>
        <v>-0.6171888016323489</v>
      </c>
      <c r="K158" s="2">
        <f t="shared" si="169"/>
        <v>-2.1888488797338668</v>
      </c>
    </row>
    <row r="159" spans="2:11" x14ac:dyDescent="0.25">
      <c r="B159" s="22">
        <f t="shared" si="147"/>
        <v>41791</v>
      </c>
      <c r="C159" s="37">
        <f>IFERROR(INDEX([1]Primario!$B:$B,MATCH($B159,[1]Primario!$A:$A,0)),"")</f>
        <v>-0.46</v>
      </c>
      <c r="D159" s="37">
        <f>IFERROR(INDEX([1]Primario!$C:$C,MATCH($B159,[1]Primario!$A:$A,0)),"")</f>
        <v>-8.9774243960447104E-3</v>
      </c>
      <c r="E159" s="2">
        <f t="shared" si="155"/>
        <v>-0.1169445170587709</v>
      </c>
      <c r="F159" s="2">
        <f>IFERROR(INDEX(PIB!$G:$G,MATCH($B159,PIB!$A:$A,0)),F158)</f>
        <v>1.9986904726329691</v>
      </c>
      <c r="G159" s="2">
        <f t="shared" si="144"/>
        <v>2.9800815662516613</v>
      </c>
      <c r="H159" s="2">
        <f t="shared" si="156"/>
        <v>-1.6069853001846015</v>
      </c>
      <c r="I159" s="2">
        <f t="shared" si="145"/>
        <v>-3.1786453782861193</v>
      </c>
      <c r="J159" s="2">
        <f t="shared" ref="J159:K159" si="170">IFERROR(AVERAGE(H159,H156,H153,H150),"")</f>
        <v>-0.74217552989493385</v>
      </c>
      <c r="K159" s="2">
        <f t="shared" si="170"/>
        <v>-2.3138356079964519</v>
      </c>
    </row>
    <row r="160" spans="2:11" x14ac:dyDescent="0.25">
      <c r="B160" s="22">
        <f t="shared" si="147"/>
        <v>41821</v>
      </c>
      <c r="C160" s="37">
        <f>IFERROR(INDEX([1]Primario!$B:$B,MATCH($B160,[1]Primario!$A:$A,0)),"")</f>
        <v>-0.97</v>
      </c>
      <c r="D160" s="37">
        <f>IFERROR(INDEX([1]Primario!$C:$C,MATCH($B160,[1]Primario!$A:$A,0)),"")</f>
        <v>-0.38273636346795997</v>
      </c>
      <c r="E160" s="2">
        <f t="shared" si="155"/>
        <v>-0.4612704332741282</v>
      </c>
      <c r="F160" s="2">
        <f>IFERROR(INDEX(PIB!$G:$G,MATCH($B160,PIB!$A:$A,0)),F159)</f>
        <v>1.9986904726329691</v>
      </c>
      <c r="G160" s="2">
        <f t="shared" si="144"/>
        <v>2.4893860194423154</v>
      </c>
      <c r="H160" s="2">
        <f t="shared" si="156"/>
        <v>-1.7059634429952859</v>
      </c>
      <c r="I160" s="2">
        <f t="shared" si="145"/>
        <v>-3.2776235210968041</v>
      </c>
      <c r="J160" s="2">
        <f t="shared" ref="J160:K160" si="171">IFERROR(AVERAGE(H160,H157,H154,H151),"")</f>
        <v>-0.84821033093729503</v>
      </c>
      <c r="K160" s="2">
        <f t="shared" si="171"/>
        <v>-2.419870409038813</v>
      </c>
    </row>
    <row r="161" spans="2:11" x14ac:dyDescent="0.25">
      <c r="B161" s="22">
        <f t="shared" si="147"/>
        <v>41852</v>
      </c>
      <c r="C161" s="37">
        <f>IFERROR(INDEX([1]Primario!$B:$B,MATCH($B161,[1]Primario!$A:$A,0)),"")</f>
        <v>-2.99</v>
      </c>
      <c r="D161" s="37">
        <f>IFERROR(INDEX([1]Primario!$C:$C,MATCH($B161,[1]Primario!$A:$A,0)),"")</f>
        <v>-1.5631974716492301</v>
      </c>
      <c r="E161" s="2">
        <f t="shared" si="155"/>
        <v>-0.65163708650441154</v>
      </c>
      <c r="F161" s="2">
        <f>IFERROR(INDEX(PIB!$G:$G,MATCH($B161,PIB!$A:$A,0)),F160)</f>
        <v>1.9986904726329691</v>
      </c>
      <c r="G161" s="2">
        <f t="shared" si="144"/>
        <v>1.9986904726329691</v>
      </c>
      <c r="H161" s="2">
        <f t="shared" si="156"/>
        <v>-1.6509823228208962</v>
      </c>
      <c r="I161" s="2">
        <f t="shared" si="145"/>
        <v>-3.2226424009224139</v>
      </c>
      <c r="J161" s="2">
        <f t="shared" ref="J161:K161" si="172">IFERROR(AVERAGE(H161,H158,H155,H152),"")</f>
        <v>-1.0651908383986837</v>
      </c>
      <c r="K161" s="2">
        <f t="shared" si="172"/>
        <v>-2.6368509165002019</v>
      </c>
    </row>
    <row r="162" spans="2:11" x14ac:dyDescent="0.25">
      <c r="B162" s="22">
        <f t="shared" si="147"/>
        <v>41883</v>
      </c>
      <c r="C162" s="37">
        <f>IFERROR(INDEX([1]Primario!$B:$B,MATCH($B162,[1]Primario!$A:$A,0)),"")</f>
        <v>-5.19</v>
      </c>
      <c r="D162" s="37">
        <f>IFERROR(INDEX([1]Primario!$C:$C,MATCH($B162,[1]Primario!$A:$A,0)),"")</f>
        <v>-2.5918697458175899</v>
      </c>
      <c r="E162" s="2">
        <f t="shared" si="155"/>
        <v>-1.5126011936449266</v>
      </c>
      <c r="F162" s="2">
        <f>IFERROR(INDEX(PIB!$G:$G,MATCH($B162,PIB!$A:$A,0)),F161)</f>
        <v>2.040806245265081</v>
      </c>
      <c r="G162" s="2">
        <f t="shared" si="144"/>
        <v>2.0127290635103399</v>
      </c>
      <c r="H162" s="2">
        <f t="shared" si="156"/>
        <v>-2.5189657254000966</v>
      </c>
      <c r="I162" s="2">
        <f t="shared" si="145"/>
        <v>-4.0906258035016148</v>
      </c>
      <c r="J162" s="2">
        <f t="shared" ref="J162:K162" si="173">IFERROR(AVERAGE(H162,H159,H156,H153),"")</f>
        <v>-1.2921331747885914</v>
      </c>
      <c r="K162" s="2">
        <f t="shared" si="173"/>
        <v>-2.8637932528901096</v>
      </c>
    </row>
    <row r="163" spans="2:11" x14ac:dyDescent="0.25">
      <c r="B163" s="22">
        <f t="shared" si="147"/>
        <v>41913</v>
      </c>
      <c r="C163" s="37">
        <f>IFERROR(INDEX([1]Primario!$B:$B,MATCH($B163,[1]Primario!$A:$A,0)),"")</f>
        <v>0.73</v>
      </c>
      <c r="D163" s="37">
        <f>IFERROR(INDEX([1]Primario!$C:$C,MATCH($B163,[1]Primario!$A:$A,0)),"")</f>
        <v>-0.116121287553365</v>
      </c>
      <c r="E163" s="2">
        <f t="shared" si="155"/>
        <v>-1.4237295016733951</v>
      </c>
      <c r="F163" s="2">
        <f>IFERROR(INDEX(PIB!$G:$G,MATCH($B163,PIB!$A:$A,0)),F162)</f>
        <v>2.040806245265081</v>
      </c>
      <c r="G163" s="2">
        <f t="shared" si="144"/>
        <v>2.0267676543877102</v>
      </c>
      <c r="H163" s="2">
        <f t="shared" si="156"/>
        <v>-2.43711332886725</v>
      </c>
      <c r="I163" s="2">
        <f t="shared" si="145"/>
        <v>-4.0087734069687677</v>
      </c>
      <c r="J163" s="2">
        <f t="shared" ref="J163:K163" si="174">IFERROR(AVERAGE(H163,H160,H157,H154),"")</f>
        <v>-1.3159075885617706</v>
      </c>
      <c r="K163" s="2">
        <f t="shared" si="174"/>
        <v>-2.8875676666632888</v>
      </c>
    </row>
    <row r="164" spans="2:11" x14ac:dyDescent="0.25">
      <c r="B164" s="22">
        <f t="shared" si="147"/>
        <v>41944</v>
      </c>
      <c r="C164" s="37">
        <f>IFERROR(INDEX([1]Primario!$B:$B,MATCH($B164,[1]Primario!$A:$A,0)),"")</f>
        <v>-1.62</v>
      </c>
      <c r="D164" s="37">
        <f>IFERROR(INDEX([1]Primario!$C:$C,MATCH($B164,[1]Primario!$A:$A,0)),"")</f>
        <v>0.122658904313435</v>
      </c>
      <c r="E164" s="2">
        <f t="shared" si="155"/>
        <v>-0.86177737635250651</v>
      </c>
      <c r="F164" s="2">
        <f>IFERROR(INDEX(PIB!$G:$G,MATCH($B164,PIB!$A:$A,0)),F163)</f>
        <v>2.040806245265081</v>
      </c>
      <c r="G164" s="2">
        <f t="shared" si="144"/>
        <v>2.040806245265081</v>
      </c>
      <c r="H164" s="2">
        <f t="shared" si="156"/>
        <v>-1.882180498985047</v>
      </c>
      <c r="I164" s="2">
        <f t="shared" si="145"/>
        <v>-3.4538405770865648</v>
      </c>
      <c r="J164" s="2">
        <f t="shared" ref="J164:K164" si="175">IFERROR(AVERAGE(H164,H161,H158,H155),"")</f>
        <v>-1.3999747617291016</v>
      </c>
      <c r="K164" s="2">
        <f t="shared" si="175"/>
        <v>-2.9716348398306196</v>
      </c>
    </row>
    <row r="165" spans="2:11" x14ac:dyDescent="0.25">
      <c r="B165" s="22">
        <f t="shared" si="147"/>
        <v>41974</v>
      </c>
      <c r="C165" s="37">
        <f>IFERROR(INDEX([1]Primario!$B:$B,MATCH($B165,[1]Primario!$A:$A,0)),"")</f>
        <v>-2.57</v>
      </c>
      <c r="D165" s="37">
        <f>IFERROR(INDEX([1]Primario!$C:$C,MATCH($B165,[1]Primario!$A:$A,0)),"")</f>
        <v>-1.45780773150612</v>
      </c>
      <c r="E165" s="2">
        <f t="shared" si="155"/>
        <v>-0.48375670491535</v>
      </c>
      <c r="F165" s="2">
        <f>IFERROR(INDEX(PIB!$G:$G,MATCH($B165,PIB!$A:$A,0)),F164)</f>
        <v>2.6861148984549388</v>
      </c>
      <c r="G165" s="2">
        <f t="shared" si="144"/>
        <v>2.2559091296617004</v>
      </c>
      <c r="H165" s="2">
        <f t="shared" si="156"/>
        <v>-1.6117112697462002</v>
      </c>
      <c r="I165" s="2">
        <f t="shared" si="145"/>
        <v>-3.1833713478477179</v>
      </c>
      <c r="J165" s="2">
        <f t="shared" ref="J165:K165" si="176">IFERROR(AVERAGE(H165,H162,H159,H156),"")</f>
        <v>-1.7214489648058984</v>
      </c>
      <c r="K165" s="2">
        <f t="shared" si="176"/>
        <v>-3.2931090429074161</v>
      </c>
    </row>
    <row r="166" spans="2:11" x14ac:dyDescent="0.25">
      <c r="B166" s="22">
        <f t="shared" si="147"/>
        <v>42005</v>
      </c>
      <c r="C166" s="37">
        <f>IFERROR(INDEX([1]Primario!$B:$B,MATCH($B166,[1]Primario!$A:$A,0)),"")</f>
        <v>4.4400000000000004</v>
      </c>
      <c r="D166" s="37">
        <f>IFERROR(INDEX([1]Primario!$C:$C,MATCH($B166,[1]Primario!$A:$A,0)),"")</f>
        <v>-1.6690189105940101</v>
      </c>
      <c r="E166" s="2">
        <f t="shared" si="155"/>
        <v>-1.0013892459288984</v>
      </c>
      <c r="F166" s="2">
        <f>IFERROR(INDEX(PIB!$G:$G,MATCH($B166,PIB!$A:$A,0)),F165)</f>
        <v>2.6861148984549388</v>
      </c>
      <c r="G166" s="2">
        <f t="shared" si="144"/>
        <v>2.4710120140583194</v>
      </c>
      <c r="H166" s="2">
        <f t="shared" si="156"/>
        <v>-2.2368952529580581</v>
      </c>
      <c r="I166" s="2">
        <f t="shared" si="145"/>
        <v>-3.8085553310595763</v>
      </c>
      <c r="J166" s="2">
        <f t="shared" ref="J166:K166" si="177">IFERROR(AVERAGE(H166,H163,H160,H157),"")</f>
        <v>-1.7842475582425268</v>
      </c>
      <c r="K166" s="2">
        <f t="shared" si="177"/>
        <v>-3.3559076363440448</v>
      </c>
    </row>
    <row r="167" spans="2:11" x14ac:dyDescent="0.25">
      <c r="B167" s="22">
        <f t="shared" si="147"/>
        <v>42036</v>
      </c>
      <c r="C167" s="37">
        <f>IFERROR(INDEX([1]Primario!$B:$B,MATCH($B167,[1]Primario!$A:$A,0)),"")</f>
        <v>-0.49</v>
      </c>
      <c r="D167" s="37">
        <f>IFERROR(INDEX([1]Primario!$C:$C,MATCH($B167,[1]Primario!$A:$A,0)),"")</f>
        <v>0.51198205026678301</v>
      </c>
      <c r="E167" s="2">
        <f t="shared" si="155"/>
        <v>-0.87161486394444898</v>
      </c>
      <c r="F167" s="2">
        <f>IFERROR(INDEX(PIB!$G:$G,MATCH($B167,PIB!$A:$A,0)),F166)</f>
        <v>2.6861148984549388</v>
      </c>
      <c r="G167" s="2">
        <f t="shared" si="144"/>
        <v>2.6861148984549388</v>
      </c>
      <c r="H167" s="2">
        <f t="shared" si="156"/>
        <v>-2.2146723131719184</v>
      </c>
      <c r="I167" s="2">
        <f t="shared" si="145"/>
        <v>-3.7863323912734366</v>
      </c>
      <c r="J167" s="2">
        <f t="shared" ref="J167:K167" si="178">IFERROR(AVERAGE(H167,H164,H161,H158),"")</f>
        <v>-1.8472999657721529</v>
      </c>
      <c r="K167" s="2">
        <f t="shared" si="178"/>
        <v>-3.4189600438736707</v>
      </c>
    </row>
    <row r="168" spans="2:11" x14ac:dyDescent="0.25">
      <c r="B168" s="22">
        <f t="shared" si="147"/>
        <v>42064</v>
      </c>
      <c r="C168" s="37">
        <f>IFERROR(INDEX([1]Primario!$B:$B,MATCH($B168,[1]Primario!$A:$A,0)),"")</f>
        <v>0.05</v>
      </c>
      <c r="D168" s="37">
        <f>IFERROR(INDEX([1]Primario!$C:$C,MATCH($B168,[1]Primario!$A:$A,0)),"")</f>
        <v>-2.8944764078671598E-2</v>
      </c>
      <c r="E168" s="2">
        <f t="shared" si="155"/>
        <v>-0.39532720813529948</v>
      </c>
      <c r="F168" s="2">
        <f>IFERROR(INDEX(PIB!$G:$G,MATCH($B168,PIB!$A:$A,0)),F167)</f>
        <v>2.023065797256951</v>
      </c>
      <c r="G168" s="2">
        <f t="shared" si="144"/>
        <v>2.4650985313889429</v>
      </c>
      <c r="H168" s="2">
        <f t="shared" si="156"/>
        <v>-1.6278764738297709</v>
      </c>
      <c r="I168" s="2">
        <f t="shared" si="145"/>
        <v>-3.1995365519312888</v>
      </c>
      <c r="J168" s="2">
        <f t="shared" ref="J168:K168" si="179">IFERROR(AVERAGE(H168,H165,H162,H159),"")</f>
        <v>-1.8413846922901673</v>
      </c>
      <c r="K168" s="2">
        <f t="shared" si="179"/>
        <v>-3.4130447703916849</v>
      </c>
    </row>
    <row r="169" spans="2:11" x14ac:dyDescent="0.25">
      <c r="B169" s="22">
        <f t="shared" si="147"/>
        <v>42095</v>
      </c>
      <c r="C169" s="37">
        <f>IFERROR(INDEX([1]Primario!$B:$B,MATCH($B169,[1]Primario!$A:$A,0)),"")</f>
        <v>2.7</v>
      </c>
      <c r="D169" s="37">
        <f>IFERROR(INDEX([1]Primario!$C:$C,MATCH($B169,[1]Primario!$A:$A,0)),"")</f>
        <v>-0.51361286623972302</v>
      </c>
      <c r="E169" s="2">
        <f t="shared" si="155"/>
        <v>-1.0191860017203866E-2</v>
      </c>
      <c r="F169" s="2">
        <f>IFERROR(INDEX(PIB!$G:$G,MATCH($B169,PIB!$A:$A,0)),F168)</f>
        <v>2.023065797256951</v>
      </c>
      <c r="G169" s="2">
        <f t="shared" si="144"/>
        <v>2.2440821643229469</v>
      </c>
      <c r="H169" s="2">
        <f t="shared" si="156"/>
        <v>-1.1322329421786774</v>
      </c>
      <c r="I169" s="2">
        <f t="shared" si="145"/>
        <v>-2.7038930202801952</v>
      </c>
      <c r="J169" s="2">
        <f t="shared" ref="J169:K169" si="180">IFERROR(AVERAGE(H169,H166,H163,H160),"")</f>
        <v>-1.8780512417498176</v>
      </c>
      <c r="K169" s="2">
        <f t="shared" si="180"/>
        <v>-3.4497113198513354</v>
      </c>
    </row>
    <row r="170" spans="2:11" x14ac:dyDescent="0.25">
      <c r="B170" s="22">
        <f t="shared" si="147"/>
        <v>42125</v>
      </c>
      <c r="C170" s="37">
        <f>IFERROR(INDEX([1]Primario!$B:$B,MATCH($B170,[1]Primario!$A:$A,0)),"")</f>
        <v>-1.4</v>
      </c>
      <c r="D170" s="37">
        <f>IFERROR(INDEX([1]Primario!$C:$C,MATCH($B170,[1]Primario!$A:$A,0)),"")</f>
        <v>-6.9438905398861606E-2</v>
      </c>
      <c r="E170" s="2">
        <f t="shared" si="155"/>
        <v>-0.20399884523908543</v>
      </c>
      <c r="F170" s="2">
        <f>IFERROR(INDEX(PIB!$G:$G,MATCH($B170,PIB!$A:$A,0)),F169)</f>
        <v>2.023065797256951</v>
      </c>
      <c r="G170" s="2">
        <f t="shared" si="144"/>
        <v>2.023065797256951</v>
      </c>
      <c r="H170" s="2">
        <f t="shared" si="156"/>
        <v>-1.215531743867561</v>
      </c>
      <c r="I170" s="2">
        <f t="shared" si="145"/>
        <v>-2.787191821969079</v>
      </c>
      <c r="J170" s="2">
        <f t="shared" ref="J170:K170" si="181">IFERROR(AVERAGE(H170,H167,H164,H161),"")</f>
        <v>-1.7408417197113557</v>
      </c>
      <c r="K170" s="2">
        <f t="shared" si="181"/>
        <v>-3.3125017978128737</v>
      </c>
    </row>
    <row r="171" spans="2:11" x14ac:dyDescent="0.25">
      <c r="B171" s="22">
        <f t="shared" si="147"/>
        <v>42156</v>
      </c>
      <c r="C171" s="37">
        <f>IFERROR(INDEX([1]Primario!$B:$B,MATCH($B171,[1]Primario!$A:$A,0)),"")</f>
        <v>-1.9</v>
      </c>
      <c r="D171" s="37">
        <f>IFERROR(INDEX([1]Primario!$C:$C,MATCH($B171,[1]Primario!$A:$A,0)),"")</f>
        <v>-1.3385883309453901</v>
      </c>
      <c r="E171" s="2">
        <f t="shared" si="155"/>
        <v>-0.64054670086132492</v>
      </c>
      <c r="F171" s="2">
        <f>IFERROR(INDEX(PIB!$G:$G,MATCH($B171,PIB!$A:$A,0)),F170)</f>
        <v>-0.16244349770699884</v>
      </c>
      <c r="G171" s="2">
        <f t="shared" si="144"/>
        <v>1.2945626989356345</v>
      </c>
      <c r="H171" s="2">
        <f t="shared" si="156"/>
        <v>-1.2878280503291422</v>
      </c>
      <c r="I171" s="2">
        <f t="shared" si="145"/>
        <v>-2.8594881284306601</v>
      </c>
      <c r="J171" s="2">
        <f t="shared" ref="J171:K171" si="182">IFERROR(AVERAGE(H171,H168,H165,H162),"")</f>
        <v>-1.7615953798263027</v>
      </c>
      <c r="K171" s="2">
        <f t="shared" si="182"/>
        <v>-3.3332554579278204</v>
      </c>
    </row>
    <row r="172" spans="2:11" x14ac:dyDescent="0.25">
      <c r="B172" s="22">
        <f t="shared" si="147"/>
        <v>42186</v>
      </c>
      <c r="C172" s="37">
        <f>IFERROR(INDEX([1]Primario!$B:$B,MATCH($B172,[1]Primario!$A:$A,0)),"")</f>
        <v>-1.98</v>
      </c>
      <c r="D172" s="37">
        <f>IFERROR(INDEX([1]Primario!$C:$C,MATCH($B172,[1]Primario!$A:$A,0)),"")</f>
        <v>-1.3903855430188199</v>
      </c>
      <c r="E172" s="2">
        <f t="shared" si="155"/>
        <v>-0.93280425978769055</v>
      </c>
      <c r="F172" s="2">
        <f>IFERROR(INDEX(PIB!$G:$G,MATCH($B172,PIB!$A:$A,0)),F171)</f>
        <v>-0.16244349770699884</v>
      </c>
      <c r="G172" s="2">
        <f t="shared" si="144"/>
        <v>0.56605960061431781</v>
      </c>
      <c r="H172" s="2">
        <f t="shared" si="156"/>
        <v>-1.2158340600948494</v>
      </c>
      <c r="I172" s="2">
        <f t="shared" si="145"/>
        <v>-2.7874941381963674</v>
      </c>
      <c r="J172" s="2">
        <f t="shared" ref="J172:K172" si="183">IFERROR(AVERAGE(H172,H169,H166,H163),"")</f>
        <v>-1.7555188960247086</v>
      </c>
      <c r="K172" s="2">
        <f t="shared" si="183"/>
        <v>-3.3271789741262268</v>
      </c>
    </row>
    <row r="173" spans="2:11" x14ac:dyDescent="0.25">
      <c r="B173" s="22">
        <f t="shared" si="147"/>
        <v>42217</v>
      </c>
      <c r="C173" s="37">
        <f>IFERROR(INDEX([1]Primario!$B:$B,MATCH($B173,[1]Primario!$A:$A,0)),"")</f>
        <v>-1.46</v>
      </c>
      <c r="D173" s="37">
        <f>IFERROR(INDEX([1]Primario!$C:$C,MATCH($B173,[1]Primario!$A:$A,0)),"")</f>
        <v>-0.239670333161146</v>
      </c>
      <c r="E173" s="2">
        <f t="shared" si="155"/>
        <v>-0.98954806904178538</v>
      </c>
      <c r="F173" s="2">
        <f>IFERROR(INDEX(PIB!$G:$G,MATCH($B173,PIB!$A:$A,0)),F172)</f>
        <v>-0.16244349770699884</v>
      </c>
      <c r="G173" s="2">
        <f t="shared" si="144"/>
        <v>-0.16244349770699884</v>
      </c>
      <c r="H173" s="2">
        <f t="shared" si="156"/>
        <v>-0.90832632018828596</v>
      </c>
      <c r="I173" s="2">
        <f t="shared" si="145"/>
        <v>-2.4799863982898041</v>
      </c>
      <c r="J173" s="2">
        <f t="shared" ref="J173:K173" si="184">IFERROR(AVERAGE(H173,H170,H167,H164),"")</f>
        <v>-1.5551777190532032</v>
      </c>
      <c r="K173" s="2">
        <f t="shared" si="184"/>
        <v>-3.126837797154721</v>
      </c>
    </row>
    <row r="174" spans="2:11" x14ac:dyDescent="0.25">
      <c r="B174" s="22">
        <f t="shared" si="147"/>
        <v>42248</v>
      </c>
      <c r="C174" s="37">
        <f>IFERROR(INDEX([1]Primario!$B:$B,MATCH($B174,[1]Primario!$A:$A,0)),"")</f>
        <v>-1.46</v>
      </c>
      <c r="D174" s="37">
        <f>IFERROR(INDEX([1]Primario!$C:$C,MATCH($B174,[1]Primario!$A:$A,0)),"")</f>
        <v>0.67812980088602903</v>
      </c>
      <c r="E174" s="2">
        <f t="shared" si="155"/>
        <v>-0.31730869176464566</v>
      </c>
      <c r="F174" s="2">
        <f>IFERROR(INDEX(PIB!$G:$G,MATCH($B174,PIB!$A:$A,0)),F173)</f>
        <v>-1.7633954829889831</v>
      </c>
      <c r="G174" s="2">
        <f t="shared" si="144"/>
        <v>-0.69609415946766029</v>
      </c>
      <c r="H174" s="2">
        <f t="shared" si="156"/>
        <v>3.0738387969184489E-2</v>
      </c>
      <c r="I174" s="2">
        <f t="shared" si="145"/>
        <v>-1.5409216901323335</v>
      </c>
      <c r="J174" s="2">
        <f t="shared" ref="J174:K174" si="185">IFERROR(AVERAGE(H174,H171,H168,H165),"")</f>
        <v>-1.1241693514839821</v>
      </c>
      <c r="K174" s="2">
        <f t="shared" si="185"/>
        <v>-2.6958294295854999</v>
      </c>
    </row>
    <row r="175" spans="2:11" x14ac:dyDescent="0.25">
      <c r="B175" s="22">
        <f t="shared" si="147"/>
        <v>42278</v>
      </c>
      <c r="C175" s="37">
        <f>IFERROR(INDEX([1]Primario!$B:$B,MATCH($B175,[1]Primario!$A:$A,0)),"")</f>
        <v>-2.21</v>
      </c>
      <c r="D175" s="37">
        <f>IFERROR(INDEX([1]Primario!$C:$C,MATCH($B175,[1]Primario!$A:$A,0)),"")</f>
        <v>-3.00386508803102</v>
      </c>
      <c r="E175" s="2">
        <f t="shared" si="155"/>
        <v>-0.85513520676871224</v>
      </c>
      <c r="F175" s="2">
        <f>IFERROR(INDEX(PIB!$G:$G,MATCH($B175,PIB!$A:$A,0)),F174)</f>
        <v>-1.7633954829889831</v>
      </c>
      <c r="G175" s="2">
        <f t="shared" si="144"/>
        <v>-1.2297448212283217</v>
      </c>
      <c r="H175" s="2">
        <f t="shared" si="156"/>
        <v>-0.24026279615455137</v>
      </c>
      <c r="I175" s="2">
        <f t="shared" si="145"/>
        <v>-1.8119228742560693</v>
      </c>
      <c r="J175" s="2">
        <f t="shared" ref="J175:K175" si="186">IFERROR(AVERAGE(H175,H172,H169,H166),"")</f>
        <v>-1.206306262846534</v>
      </c>
      <c r="K175" s="2">
        <f t="shared" si="186"/>
        <v>-2.7779663409480522</v>
      </c>
    </row>
    <row r="176" spans="2:11" x14ac:dyDescent="0.25">
      <c r="B176" s="22">
        <f t="shared" si="147"/>
        <v>42309</v>
      </c>
      <c r="C176" s="37">
        <f>IFERROR(INDEX([1]Primario!$B:$B,MATCH($B176,[1]Primario!$A:$A,0)),"")</f>
        <v>-3.81</v>
      </c>
      <c r="D176" s="37">
        <f>IFERROR(INDEX([1]Primario!$C:$C,MATCH($B176,[1]Primario!$A:$A,0)),"")</f>
        <v>-1.8119685113420401</v>
      </c>
      <c r="E176" s="2">
        <f t="shared" si="155"/>
        <v>-1.3792345994956772</v>
      </c>
      <c r="F176" s="2">
        <f>IFERROR(INDEX(PIB!$G:$G,MATCH($B176,PIB!$A:$A,0)),F175)</f>
        <v>-1.7633954829889831</v>
      </c>
      <c r="G176" s="2">
        <f t="shared" si="144"/>
        <v>-1.7633954829889831</v>
      </c>
      <c r="H176" s="2">
        <f t="shared" si="156"/>
        <v>-0.49753685800118563</v>
      </c>
      <c r="I176" s="2">
        <f t="shared" si="145"/>
        <v>-2.0691969361027036</v>
      </c>
      <c r="J176" s="2">
        <f t="shared" ref="J176:K176" si="187">IFERROR(AVERAGE(H176,H173,H170,H167),"")</f>
        <v>-1.2090168088072377</v>
      </c>
      <c r="K176" s="2">
        <f t="shared" si="187"/>
        <v>-2.7806768869087559</v>
      </c>
    </row>
    <row r="177" spans="2:11" x14ac:dyDescent="0.25">
      <c r="B177" s="22">
        <f t="shared" si="147"/>
        <v>42339</v>
      </c>
      <c r="C177" s="53">
        <f>IFERROR(INDEX([1]Primario!$B:$B,MATCH($B177,[1]Primario!$A:$A,0)),"")</f>
        <v>-13.9</v>
      </c>
      <c r="D177" s="53">
        <f>AVERAGE(D176,D178)</f>
        <v>-1.6529711608232751</v>
      </c>
      <c r="E177" s="24">
        <f t="shared" si="155"/>
        <v>-2.1562682533987783</v>
      </c>
      <c r="F177" s="24">
        <f>IFERROR(INDEX(PIB!$G:$G,MATCH($B177,PIB!$A:$A,0)),F176)</f>
        <v>-2.5650763339189808</v>
      </c>
      <c r="G177" s="24">
        <f t="shared" si="144"/>
        <v>-2.0306224332989822</v>
      </c>
      <c r="H177" s="24">
        <f t="shared" si="156"/>
        <v>-1.1409570367492872</v>
      </c>
      <c r="I177" s="2">
        <f t="shared" si="145"/>
        <v>-2.7126171148508051</v>
      </c>
      <c r="J177" s="2">
        <f t="shared" ref="J177:K177" si="188">IFERROR(AVERAGE(H177,H174,H171,H168),"")</f>
        <v>-1.0064807932347539</v>
      </c>
      <c r="K177" s="2">
        <f t="shared" si="188"/>
        <v>-2.5781408713362719</v>
      </c>
    </row>
    <row r="178" spans="2:11" x14ac:dyDescent="0.25">
      <c r="B178" s="22">
        <f t="shared" si="147"/>
        <v>42370</v>
      </c>
      <c r="C178" s="37">
        <f>IFERROR(INDEX([1]Primario!$B:$B,MATCH($B178,[1]Primario!$A:$A,0)),"")</f>
        <v>5.79</v>
      </c>
      <c r="D178" s="37">
        <f>IFERROR(INDEX([1]Primario!$C:$C,MATCH($B178,[1]Primario!$A:$A,0)),"")</f>
        <v>-1.4939738103045099</v>
      </c>
      <c r="E178" s="2">
        <f t="shared" si="155"/>
        <v>-1.6529711608232749</v>
      </c>
      <c r="F178" s="2">
        <f>IFERROR(INDEX(PIB!$G:$G,MATCH($B178,PIB!$A:$A,0)),F177)</f>
        <v>-2.5650763339189808</v>
      </c>
      <c r="G178" s="2">
        <f t="shared" si="144"/>
        <v>-2.2978493836089817</v>
      </c>
      <c r="H178" s="2">
        <f t="shared" si="156"/>
        <v>-0.50404646901878403</v>
      </c>
      <c r="I178" s="2">
        <f t="shared" si="145"/>
        <v>-2.0757065471203022</v>
      </c>
      <c r="J178" s="2">
        <f t="shared" ref="J178:K178" si="189">IFERROR(AVERAGE(H178,H175,H172,H169),"")</f>
        <v>-0.77309406686171556</v>
      </c>
      <c r="K178" s="2">
        <f t="shared" si="189"/>
        <v>-2.3447541449632334</v>
      </c>
    </row>
    <row r="179" spans="2:11" x14ac:dyDescent="0.25">
      <c r="B179" s="22">
        <f t="shared" si="147"/>
        <v>42401</v>
      </c>
      <c r="C179" s="37">
        <f>IFERROR(INDEX([1]Primario!$B:$B,MATCH($B179,[1]Primario!$A:$A,0)),"")</f>
        <v>-4.7</v>
      </c>
      <c r="D179" s="37">
        <f>IFERROR(INDEX([1]Primario!$C:$C,MATCH($B179,[1]Primario!$A:$A,0)),"")</f>
        <v>-3.1066916552124102</v>
      </c>
      <c r="E179" s="2">
        <f t="shared" si="155"/>
        <v>-2.0845455421133985</v>
      </c>
      <c r="F179" s="2">
        <f>IFERROR(INDEX(PIB!$G:$G,MATCH($B179,PIB!$A:$A,0)),F178)</f>
        <v>-2.5650763339189808</v>
      </c>
      <c r="G179" s="2">
        <f t="shared" si="144"/>
        <v>-2.5650763339189808</v>
      </c>
      <c r="H179" s="2">
        <f t="shared" si="156"/>
        <v>-0.80200737515390808</v>
      </c>
      <c r="I179" s="2">
        <f t="shared" si="145"/>
        <v>-2.3736674532554263</v>
      </c>
      <c r="J179" s="2">
        <f t="shared" ref="J179:K179" si="190">IFERROR(AVERAGE(H179,H176,H173,H170),"")</f>
        <v>-0.85585057430273515</v>
      </c>
      <c r="K179" s="2">
        <f t="shared" si="190"/>
        <v>-2.4275106524042531</v>
      </c>
    </row>
    <row r="180" spans="2:11" x14ac:dyDescent="0.25">
      <c r="B180" s="22">
        <f t="shared" si="147"/>
        <v>42430</v>
      </c>
      <c r="C180" s="37">
        <f>IFERROR(INDEX([1]Primario!$B:$B,MATCH($B180,[1]Primario!$A:$A,0)),"")</f>
        <v>-2.02</v>
      </c>
      <c r="D180" s="37">
        <f>IFERROR(INDEX([1]Primario!$C:$C,MATCH($B180,[1]Primario!$A:$A,0)),"")</f>
        <v>-1.79118902454051</v>
      </c>
      <c r="E180" s="2">
        <f t="shared" si="155"/>
        <v>-2.130618163352477</v>
      </c>
      <c r="F180" s="2">
        <f>IFERROR(INDEX(PIB!$G:$G,MATCH($B180,PIB!$A:$A,0)),F179)</f>
        <v>-4.0815062810829694</v>
      </c>
      <c r="G180" s="2">
        <f t="shared" si="144"/>
        <v>-3.0705529829736435</v>
      </c>
      <c r="H180" s="2">
        <f t="shared" si="156"/>
        <v>-0.59534167186565523</v>
      </c>
      <c r="I180" s="2">
        <f t="shared" si="145"/>
        <v>-2.1670017499671732</v>
      </c>
      <c r="J180" s="2">
        <f t="shared" ref="J180:K180" si="191">IFERROR(AVERAGE(H180,H177,H174,H171),"")</f>
        <v>-0.74834709274372502</v>
      </c>
      <c r="K180" s="2">
        <f t="shared" si="191"/>
        <v>-2.3200071708452428</v>
      </c>
    </row>
    <row r="181" spans="2:11" x14ac:dyDescent="0.25">
      <c r="B181" s="22">
        <f t="shared" si="147"/>
        <v>42461</v>
      </c>
      <c r="C181" s="37">
        <f>IFERROR(INDEX([1]Primario!$B:$B,MATCH($B181,[1]Primario!$A:$A,0)),"")</f>
        <v>1.95</v>
      </c>
      <c r="D181" s="37">
        <f>IFERROR(INDEX([1]Primario!$C:$C,MATCH($B181,[1]Primario!$A:$A,0)),"")</f>
        <v>-1.4674562957266499</v>
      </c>
      <c r="E181" s="2">
        <f t="shared" si="155"/>
        <v>-2.1217789918265235</v>
      </c>
      <c r="F181" s="2">
        <f>IFERROR(INDEX(PIB!$G:$G,MATCH($B181,PIB!$A:$A,0)),F180)</f>
        <v>-4.0815062810829694</v>
      </c>
      <c r="G181" s="2">
        <f t="shared" si="144"/>
        <v>-3.5760296320283067</v>
      </c>
      <c r="H181" s="2">
        <f t="shared" si="156"/>
        <v>-0.33376417581237017</v>
      </c>
      <c r="I181" s="2">
        <f t="shared" si="145"/>
        <v>-1.9054242539138881</v>
      </c>
      <c r="J181" s="2">
        <f t="shared" ref="J181:K181" si="192">IFERROR(AVERAGE(H181,H178,H175,H172),"")</f>
        <v>-0.57347687527013869</v>
      </c>
      <c r="K181" s="2">
        <f t="shared" si="192"/>
        <v>-2.1451369533716567</v>
      </c>
    </row>
    <row r="182" spans="2:11" x14ac:dyDescent="0.25">
      <c r="B182" s="22">
        <f t="shared" si="147"/>
        <v>42491</v>
      </c>
      <c r="C182" s="37">
        <f>IFERROR(INDEX([1]Primario!$B:$B,MATCH($B182,[1]Primario!$A:$A,0)),"")</f>
        <v>-3.51</v>
      </c>
      <c r="D182" s="37">
        <f>IFERROR(INDEX([1]Primario!$C:$C,MATCH($B182,[1]Primario!$A:$A,0)),"")</f>
        <v>-1.93902348595296</v>
      </c>
      <c r="E182" s="2">
        <f t="shared" si="155"/>
        <v>-1.73255626874004</v>
      </c>
      <c r="F182" s="2">
        <f>IFERROR(INDEX(PIB!$G:$G,MATCH($B182,PIB!$A:$A,0)),F181)</f>
        <v>-4.0815062810829694</v>
      </c>
      <c r="G182" s="2">
        <f t="shared" si="144"/>
        <v>-4.0815062810829694</v>
      </c>
      <c r="H182" s="2">
        <f t="shared" si="156"/>
        <v>0.30819687180144473</v>
      </c>
      <c r="I182" s="2">
        <f t="shared" si="145"/>
        <v>-1.2634632063000732</v>
      </c>
      <c r="J182" s="2">
        <f t="shared" ref="J182:K182" si="193">IFERROR(AVERAGE(H182,H179,H176,H173),"")</f>
        <v>-0.47491842038548371</v>
      </c>
      <c r="K182" s="2">
        <f t="shared" si="193"/>
        <v>-2.0465784984870021</v>
      </c>
    </row>
    <row r="183" spans="2:11" x14ac:dyDescent="0.25">
      <c r="B183" s="22">
        <f t="shared" si="147"/>
        <v>42522</v>
      </c>
      <c r="C183" s="37">
        <f>IFERROR(INDEX([1]Primario!$B:$B,MATCH($B183,[1]Primario!$A:$A,0)),"")</f>
        <v>-1.93</v>
      </c>
      <c r="D183" s="37">
        <f>IFERROR(INDEX([1]Primario!$C:$C,MATCH($B183,[1]Primario!$A:$A,0)),"")</f>
        <v>-1.3593166029511601</v>
      </c>
      <c r="E183" s="2">
        <f t="shared" si="155"/>
        <v>-1.5885987948769233</v>
      </c>
      <c r="F183" s="2">
        <f>IFERROR(INDEX(PIB!$G:$G,MATCH($B183,PIB!$A:$A,0)),F182)</f>
        <v>-3.7322592059129356</v>
      </c>
      <c r="G183" s="2">
        <f t="shared" si="144"/>
        <v>-3.9650905893596247</v>
      </c>
      <c r="H183" s="2">
        <f t="shared" si="156"/>
        <v>0.39394649980288898</v>
      </c>
      <c r="I183" s="2">
        <f t="shared" si="145"/>
        <v>-1.177713578298629</v>
      </c>
      <c r="J183" s="2">
        <f t="shared" ref="J183:K183" si="194">IFERROR(AVERAGE(H183,H180,H177,H174),"")</f>
        <v>-0.32790345521071723</v>
      </c>
      <c r="K183" s="2">
        <f t="shared" si="194"/>
        <v>-1.8995635333122352</v>
      </c>
    </row>
    <row r="184" spans="2:11" x14ac:dyDescent="0.25">
      <c r="B184" s="22">
        <f t="shared" si="147"/>
        <v>42552</v>
      </c>
      <c r="C184" s="37">
        <f>IFERROR(INDEX([1]Primario!$B:$B,MATCH($B184,[1]Primario!$A:$A,0)),"")</f>
        <v>-2.4500000000000002</v>
      </c>
      <c r="D184" s="37">
        <f>IFERROR(INDEX([1]Primario!$C:$C,MATCH($B184,[1]Primario!$A:$A,0)),"")</f>
        <v>-1.99225820381931</v>
      </c>
      <c r="E184" s="2">
        <f t="shared" si="155"/>
        <v>-1.7635327642411436</v>
      </c>
      <c r="F184" s="2">
        <f>IFERROR(INDEX(PIB!$G:$G,MATCH($B184,PIB!$A:$A,0)),F183)</f>
        <v>-3.7322592059129356</v>
      </c>
      <c r="G184" s="2">
        <f t="shared" si="144"/>
        <v>-3.8486748976362803</v>
      </c>
      <c r="H184" s="2">
        <f t="shared" si="156"/>
        <v>0.16080468457699659</v>
      </c>
      <c r="I184" s="2">
        <f t="shared" si="145"/>
        <v>-1.4108553935245214</v>
      </c>
      <c r="J184" s="2">
        <f t="shared" ref="J184:K184" si="195">IFERROR(AVERAGE(H184,H181,H178,H175),"")</f>
        <v>-0.22931718910217724</v>
      </c>
      <c r="K184" s="2">
        <f t="shared" si="195"/>
        <v>-1.8009772672036952</v>
      </c>
    </row>
    <row r="185" spans="2:11" x14ac:dyDescent="0.25">
      <c r="B185" s="22">
        <f t="shared" si="147"/>
        <v>42583</v>
      </c>
      <c r="C185" s="37">
        <f>IFERROR(INDEX([1]Primario!$B:$B,MATCH($B185,[1]Primario!$A:$A,0)),"")</f>
        <v>-4.2</v>
      </c>
      <c r="D185" s="37">
        <f>IFERROR(INDEX([1]Primario!$C:$C,MATCH($B185,[1]Primario!$A:$A,0)),"")</f>
        <v>-3.0094479384961801</v>
      </c>
      <c r="E185" s="2">
        <f t="shared" si="155"/>
        <v>-2.1203409150888834</v>
      </c>
      <c r="F185" s="2">
        <f>IFERROR(INDEX(PIB!$G:$G,MATCH($B185,PIB!$A:$A,0)),F184)</f>
        <v>-3.7322592059129356</v>
      </c>
      <c r="G185" s="2">
        <f t="shared" si="144"/>
        <v>-3.7322592059129356</v>
      </c>
      <c r="H185" s="2">
        <f t="shared" si="156"/>
        <v>-0.25421131213241566</v>
      </c>
      <c r="I185" s="2">
        <f t="shared" si="145"/>
        <v>-1.8258713902339336</v>
      </c>
      <c r="J185" s="2">
        <f t="shared" ref="J185:K185" si="196">IFERROR(AVERAGE(H185,H182,H179,H176),"")</f>
        <v>-0.31138966837151616</v>
      </c>
      <c r="K185" s="2">
        <f t="shared" si="196"/>
        <v>-1.8830497464730342</v>
      </c>
    </row>
    <row r="186" spans="2:11" x14ac:dyDescent="0.25">
      <c r="B186" s="22">
        <f t="shared" si="147"/>
        <v>42614</v>
      </c>
      <c r="C186" s="37">
        <f>IFERROR(INDEX([1]Primario!$B:$B,MATCH($B186,[1]Primario!$A:$A,0)),"")</f>
        <v>-5.08</v>
      </c>
      <c r="D186" s="37">
        <f>IFERROR(INDEX([1]Primario!$C:$C,MATCH($B186,[1]Primario!$A:$A,0)),"")</f>
        <v>-2.9248538461078502</v>
      </c>
      <c r="E186" s="2">
        <f t="shared" si="155"/>
        <v>-2.6421866628077799</v>
      </c>
      <c r="F186" s="2">
        <f>IFERROR(INDEX(PIB!$G:$G,MATCH($B186,PIB!$A:$A,0)),F185)</f>
        <v>-4.2157614100839957</v>
      </c>
      <c r="G186" s="2">
        <f t="shared" si="144"/>
        <v>-3.8934266073032888</v>
      </c>
      <c r="H186" s="2">
        <f t="shared" si="156"/>
        <v>-0.69547335915613551</v>
      </c>
      <c r="I186" s="2">
        <f t="shared" si="145"/>
        <v>-2.2671334372576535</v>
      </c>
      <c r="J186" s="2">
        <f t="shared" ref="J186:K186" si="197">IFERROR(AVERAGE(H186,H183,H180,H177),"")</f>
        <v>-0.50945639199204718</v>
      </c>
      <c r="K186" s="2">
        <f t="shared" si="197"/>
        <v>-2.0811164700935656</v>
      </c>
    </row>
    <row r="187" spans="2:11" x14ac:dyDescent="0.25">
      <c r="B187" s="22">
        <f t="shared" si="147"/>
        <v>42644</v>
      </c>
      <c r="C187" s="53">
        <f>IFERROR(INDEX([1]Primario!$B:$B,MATCH($B187,[1]Primario!$A:$A,0)),"")</f>
        <v>7.34</v>
      </c>
      <c r="D187" s="53">
        <f>AVERAGE(D186,D188)</f>
        <v>-4.0310336569608802</v>
      </c>
      <c r="E187" s="24">
        <f t="shared" si="155"/>
        <v>-3.3217784805216368</v>
      </c>
      <c r="F187" s="24">
        <f>IFERROR(INDEX(PIB!$G:$G,MATCH($B187,PIB!$A:$A,0)),F186)</f>
        <v>-4.2157614100839957</v>
      </c>
      <c r="G187" s="24">
        <f t="shared" si="144"/>
        <v>-4.0545940086936421</v>
      </c>
      <c r="H187" s="24">
        <f t="shared" si="156"/>
        <v>-1.2944814761748158</v>
      </c>
      <c r="I187" s="2">
        <f t="shared" si="145"/>
        <v>-2.866141554276334</v>
      </c>
      <c r="J187" s="2">
        <f t="shared" ref="J187:K187" si="198">IFERROR(AVERAGE(H187,H184,H181,H178),"")</f>
        <v>-0.49287185910724335</v>
      </c>
      <c r="K187" s="2">
        <f t="shared" si="198"/>
        <v>-2.0645319372087614</v>
      </c>
    </row>
    <row r="188" spans="2:11" x14ac:dyDescent="0.25">
      <c r="B188" s="22">
        <f t="shared" si="147"/>
        <v>42675</v>
      </c>
      <c r="C188" s="37">
        <f>IFERROR(INDEX([1]Primario!$B:$B,MATCH($B188,[1]Primario!$A:$A,0)),"")</f>
        <v>-7.17</v>
      </c>
      <c r="D188" s="37">
        <f>IFERROR(INDEX([1]Primario!$C:$C,MATCH($B188,[1]Primario!$A:$A,0)),"")</f>
        <v>-5.1372134678139103</v>
      </c>
      <c r="E188" s="2">
        <f t="shared" si="155"/>
        <v>-4.0310336569608802</v>
      </c>
      <c r="F188" s="2">
        <f>IFERROR(INDEX(PIB!$G:$G,MATCH($B188,PIB!$A:$A,0)),F187)</f>
        <v>-4.2157614100839957</v>
      </c>
      <c r="G188" s="2">
        <f t="shared" si="144"/>
        <v>-4.2157614100839957</v>
      </c>
      <c r="H188" s="2">
        <f t="shared" si="156"/>
        <v>-1.9231529519188824</v>
      </c>
      <c r="I188" s="2">
        <f t="shared" si="145"/>
        <v>-3.4948130300204001</v>
      </c>
      <c r="J188" s="2">
        <f t="shared" ref="J188:K188" si="199">IFERROR(AVERAGE(H188,H185,H182,H179),"")</f>
        <v>-0.6677936918509404</v>
      </c>
      <c r="K188" s="2">
        <f t="shared" si="199"/>
        <v>-2.2394537699524584</v>
      </c>
    </row>
    <row r="189" spans="2:11" x14ac:dyDescent="0.25">
      <c r="B189" s="22">
        <f t="shared" si="147"/>
        <v>42705</v>
      </c>
      <c r="C189" s="53">
        <f>IFERROR(INDEX([1]Primario!$B:$B,MATCH($B189,[1]Primario!$A:$A,0)),"")</f>
        <v>-12.93</v>
      </c>
      <c r="D189" s="53">
        <f>AVERAGE(D188,D190)</f>
        <v>-3.1836504123497402</v>
      </c>
      <c r="E189" s="24">
        <f t="shared" si="155"/>
        <v>-4.1172991790415105</v>
      </c>
      <c r="F189" s="24">
        <f>IFERROR(INDEX(PIB!$G:$G,MATCH($B189,PIB!$A:$A,0)),F188)</f>
        <v>-4.4484087284679674</v>
      </c>
      <c r="G189" s="24">
        <f t="shared" si="144"/>
        <v>-4.293310516211986</v>
      </c>
      <c r="H189" s="24">
        <f t="shared" si="156"/>
        <v>-1.9706439209355175</v>
      </c>
      <c r="I189" s="2">
        <f t="shared" si="145"/>
        <v>-3.5423039990370357</v>
      </c>
      <c r="J189" s="2">
        <f t="shared" ref="J189:K189" si="200">IFERROR(AVERAGE(H189,H186,H183,H180),"")</f>
        <v>-0.71687811303860483</v>
      </c>
      <c r="K189" s="2">
        <f t="shared" si="200"/>
        <v>-2.2885381911401228</v>
      </c>
    </row>
    <row r="190" spans="2:11" x14ac:dyDescent="0.25">
      <c r="B190" s="22">
        <f t="shared" si="147"/>
        <v>42736</v>
      </c>
      <c r="C190" s="37">
        <f>IFERROR(INDEX([1]Primario!$B:$B,MATCH($B190,[1]Primario!$A:$A,0)),"")</f>
        <v>7.15</v>
      </c>
      <c r="D190" s="37">
        <f>IFERROR(INDEX([1]Primario!$C:$C,MATCH($B190,[1]Primario!$A:$A,0)),"")</f>
        <v>-1.2300873568855699</v>
      </c>
      <c r="E190" s="2">
        <f t="shared" si="155"/>
        <v>-3.1836504123497398</v>
      </c>
      <c r="F190" s="2">
        <f>IFERROR(INDEX(PIB!$G:$G,MATCH($B190,PIB!$A:$A,0)),F189)</f>
        <v>-4.4484087284679674</v>
      </c>
      <c r="G190" s="2">
        <f t="shared" si="144"/>
        <v>-4.3708596223399772</v>
      </c>
      <c r="H190" s="2">
        <f t="shared" si="156"/>
        <v>-0.9982206011797512</v>
      </c>
      <c r="I190" s="2">
        <f t="shared" si="145"/>
        <v>-2.569880679281269</v>
      </c>
      <c r="J190" s="2">
        <f t="shared" ref="J190:K190" si="201">IFERROR(AVERAGE(H190,H187,H184,H181),"")</f>
        <v>-0.61641539214748509</v>
      </c>
      <c r="K190" s="2">
        <f t="shared" si="201"/>
        <v>-2.1880754702490028</v>
      </c>
    </row>
    <row r="191" spans="2:11" x14ac:dyDescent="0.25">
      <c r="B191" s="22">
        <f t="shared" si="147"/>
        <v>42767</v>
      </c>
      <c r="C191" s="37">
        <f>IFERROR(INDEX([1]Primario!$B:$B,MATCH($B191,[1]Primario!$A:$A,0)),"")</f>
        <v>-4.59</v>
      </c>
      <c r="D191" s="37">
        <f>IFERROR(INDEX([1]Primario!$C:$C,MATCH($B191,[1]Primario!$A:$A,0)),"")</f>
        <v>-2.78162640409036</v>
      </c>
      <c r="E191" s="2">
        <f t="shared" si="155"/>
        <v>-2.3984547244418901</v>
      </c>
      <c r="F191" s="2">
        <f>IFERROR(INDEX(PIB!$G:$G,MATCH($B191,PIB!$A:$A,0)),F190)</f>
        <v>-4.4484087284679674</v>
      </c>
      <c r="G191" s="2">
        <f t="shared" si="144"/>
        <v>-4.4484087284679674</v>
      </c>
      <c r="H191" s="2">
        <f t="shared" si="156"/>
        <v>-0.17425036020790641</v>
      </c>
      <c r="I191" s="2">
        <f t="shared" si="145"/>
        <v>-1.7459104383094244</v>
      </c>
      <c r="J191" s="2">
        <f t="shared" ref="J191:K191" si="202">IFERROR(AVERAGE(H191,H188,H185,H182),"")</f>
        <v>-0.51085443811443998</v>
      </c>
      <c r="K191" s="2">
        <f t="shared" si="202"/>
        <v>-2.0825145162159577</v>
      </c>
    </row>
    <row r="192" spans="2:11" x14ac:dyDescent="0.25">
      <c r="B192" s="22">
        <f t="shared" si="147"/>
        <v>42795</v>
      </c>
      <c r="C192" s="37">
        <f>IFERROR(INDEX([1]Primario!$B:$B,MATCH($B192,[1]Primario!$A:$A,0)),"")</f>
        <v>-1.97</v>
      </c>
      <c r="D192" s="37">
        <f>IFERROR(INDEX([1]Primario!$C:$C,MATCH($B192,[1]Primario!$A:$A,0)),"")</f>
        <v>-1.2931165039930099</v>
      </c>
      <c r="E192" s="2">
        <f t="shared" si="155"/>
        <v>-1.7682767549896468</v>
      </c>
      <c r="F192" s="2">
        <f>IFERROR(INDEX(PIB!$G:$G,MATCH($B192,PIB!$A:$A,0)),F191)</f>
        <v>-3.3694962967099507</v>
      </c>
      <c r="G192" s="2">
        <f t="shared" si="144"/>
        <v>-4.0887712512152952</v>
      </c>
      <c r="H192" s="2">
        <f t="shared" si="156"/>
        <v>0.27610887061800082</v>
      </c>
      <c r="I192" s="2">
        <f t="shared" si="145"/>
        <v>-1.2955512074835172</v>
      </c>
      <c r="J192" s="2">
        <f t="shared" ref="J192:K192" si="203">IFERROR(AVERAGE(H192,H189,H186,H183),"")</f>
        <v>-0.49901547741769081</v>
      </c>
      <c r="K192" s="2">
        <f t="shared" si="203"/>
        <v>-2.0706755555192089</v>
      </c>
    </row>
    <row r="193" spans="2:11" x14ac:dyDescent="0.25">
      <c r="B193" s="22">
        <f t="shared" si="147"/>
        <v>42826</v>
      </c>
      <c r="C193" s="37">
        <f>IFERROR(INDEX([1]Primario!$B:$B,MATCH($B193,[1]Primario!$A:$A,0)),"")</f>
        <v>2.4</v>
      </c>
      <c r="D193" s="37">
        <f>IFERROR(INDEX([1]Primario!$C:$C,MATCH($B193,[1]Primario!$A:$A,0)),"")</f>
        <v>-0.94627386081579601</v>
      </c>
      <c r="E193" s="2">
        <f t="shared" si="155"/>
        <v>-1.6736722562997219</v>
      </c>
      <c r="F193" s="2">
        <f>IFERROR(INDEX(PIB!$G:$G,MATCH($B193,PIB!$A:$A,0)),F192)</f>
        <v>-3.3694962967099507</v>
      </c>
      <c r="G193" s="2">
        <f t="shared" si="144"/>
        <v>-3.7291337739626229</v>
      </c>
      <c r="H193" s="2">
        <f t="shared" si="156"/>
        <v>0.19089463068158952</v>
      </c>
      <c r="I193" s="2">
        <f t="shared" si="145"/>
        <v>-1.3807654474199285</v>
      </c>
      <c r="J193" s="2">
        <f t="shared" ref="J193:K193" si="204">IFERROR(AVERAGE(H193,H190,H187,H184),"")</f>
        <v>-0.48525069052399528</v>
      </c>
      <c r="K193" s="2">
        <f t="shared" si="204"/>
        <v>-2.0569107686255133</v>
      </c>
    </row>
    <row r="194" spans="2:11" x14ac:dyDescent="0.25">
      <c r="B194" s="22">
        <f t="shared" si="147"/>
        <v>42856</v>
      </c>
      <c r="C194" s="37">
        <f>IFERROR(INDEX([1]Primario!$B:$B,MATCH($B194,[1]Primario!$A:$A,0)),"")</f>
        <v>-5.58</v>
      </c>
      <c r="D194" s="37">
        <f>IFERROR(INDEX([1]Primario!$C:$C,MATCH($B194,[1]Primario!$A:$A,0)),"")</f>
        <v>-3.7224102829496601</v>
      </c>
      <c r="E194" s="2">
        <f t="shared" si="155"/>
        <v>-1.9872668825861552</v>
      </c>
      <c r="F194" s="2">
        <f>IFERROR(INDEX(PIB!$G:$G,MATCH($B194,PIB!$A:$A,0)),F193)</f>
        <v>-3.3694962967099507</v>
      </c>
      <c r="G194" s="2">
        <f t="shared" si="144"/>
        <v>-3.3694962967099507</v>
      </c>
      <c r="H194" s="2">
        <f t="shared" si="156"/>
        <v>-0.30251873423117992</v>
      </c>
      <c r="I194" s="2">
        <f t="shared" si="145"/>
        <v>-1.8741788123326979</v>
      </c>
      <c r="J194" s="2">
        <f t="shared" ref="J194:K194" si="205">IFERROR(AVERAGE(H194,H191,H188,H185),"")</f>
        <v>-0.66353333962259609</v>
      </c>
      <c r="K194" s="2">
        <f t="shared" si="205"/>
        <v>-2.2351934177241142</v>
      </c>
    </row>
    <row r="195" spans="2:11" x14ac:dyDescent="0.25">
      <c r="B195" s="22">
        <f t="shared" si="147"/>
        <v>42887</v>
      </c>
      <c r="C195" s="37">
        <f>IFERROR(INDEX([1]Primario!$B:$B,MATCH($B195,[1]Primario!$A:$A,0)),"")</f>
        <v>-3.61</v>
      </c>
      <c r="D195" s="37">
        <f>IFERROR(INDEX([1]Primario!$C:$C,MATCH($B195,[1]Primario!$A:$A,0)),"")</f>
        <v>-2.7765093083397598</v>
      </c>
      <c r="E195" s="2">
        <f t="shared" si="155"/>
        <v>-2.4817311507017386</v>
      </c>
      <c r="F195" s="2">
        <f>IFERROR(INDEX(PIB!$G:$G,MATCH($B195,PIB!$A:$A,0)),F194)</f>
        <v>-2.5693516225599566</v>
      </c>
      <c r="G195" s="2">
        <f t="shared" si="144"/>
        <v>-3.1027814053266192</v>
      </c>
      <c r="H195" s="2">
        <f t="shared" si="156"/>
        <v>-0.93034044803842897</v>
      </c>
      <c r="I195" s="2">
        <f t="shared" si="145"/>
        <v>-2.5020005261399469</v>
      </c>
      <c r="J195" s="2">
        <f t="shared" ref="J195:K195" si="206">IFERROR(AVERAGE(H195,H192,H189,H186),"")</f>
        <v>-0.83008721437802024</v>
      </c>
      <c r="K195" s="2">
        <f t="shared" si="206"/>
        <v>-2.4017472924795382</v>
      </c>
    </row>
    <row r="196" spans="2:11" x14ac:dyDescent="0.25">
      <c r="B196" s="22">
        <f t="shared" si="147"/>
        <v>42917</v>
      </c>
      <c r="C196" s="37">
        <f>IFERROR(INDEX([1]Primario!$B:$B,MATCH($B196,[1]Primario!$A:$A,0)),"")</f>
        <v>-2.94</v>
      </c>
      <c r="D196" s="37">
        <f>IFERROR(INDEX([1]Primario!$C:$C,MATCH($B196,[1]Primario!$A:$A,0)),"")</f>
        <v>-2.52771054893508</v>
      </c>
      <c r="E196" s="2">
        <f t="shared" si="155"/>
        <v>-3.0088767134081666</v>
      </c>
      <c r="F196" s="2">
        <f>IFERROR(INDEX(PIB!$G:$G,MATCH($B196,PIB!$A:$A,0)),F195)</f>
        <v>-2.5693516225599566</v>
      </c>
      <c r="G196" s="2">
        <f t="shared" si="144"/>
        <v>-2.8360665139432881</v>
      </c>
      <c r="H196" s="2">
        <f t="shared" si="156"/>
        <v>-1.5908434564365226</v>
      </c>
      <c r="I196" s="2">
        <f t="shared" si="145"/>
        <v>-3.1625035345380406</v>
      </c>
      <c r="J196" s="2">
        <f t="shared" ref="J196:K196" si="207">IFERROR(AVERAGE(H196,H193,H190,H187),"")</f>
        <v>-0.92316272577737502</v>
      </c>
      <c r="K196" s="2">
        <f t="shared" si="207"/>
        <v>-2.4948228038788929</v>
      </c>
    </row>
    <row r="197" spans="2:11" x14ac:dyDescent="0.25">
      <c r="B197" s="22">
        <f t="shared" si="147"/>
        <v>42948</v>
      </c>
      <c r="C197" s="37">
        <f>IFERROR(INDEX([1]Primario!$B:$B,MATCH($B197,[1]Primario!$A:$A,0)),"")</f>
        <v>-1.71</v>
      </c>
      <c r="D197" s="37">
        <f>IFERROR(INDEX([1]Primario!$C:$C,MATCH($B197,[1]Primario!$A:$A,0)),"")</f>
        <v>-0.63153792302374101</v>
      </c>
      <c r="E197" s="2">
        <f t="shared" si="155"/>
        <v>-1.9785859267661934</v>
      </c>
      <c r="F197" s="2">
        <f>IFERROR(INDEX(PIB!$G:$G,MATCH($B197,PIB!$A:$A,0)),F196)</f>
        <v>-2.5693516225599566</v>
      </c>
      <c r="G197" s="2">
        <f t="shared" si="144"/>
        <v>-2.5693516225599566</v>
      </c>
      <c r="H197" s="2">
        <f t="shared" si="156"/>
        <v>-0.69391011548621506</v>
      </c>
      <c r="I197" s="2">
        <f t="shared" si="145"/>
        <v>-2.2655701935877328</v>
      </c>
      <c r="J197" s="2">
        <f t="shared" ref="J197:K197" si="208">IFERROR(AVERAGE(H197,H194,H191,H188),"")</f>
        <v>-0.77345804046104594</v>
      </c>
      <c r="K197" s="2">
        <f t="shared" si="208"/>
        <v>-2.3451181185625636</v>
      </c>
    </row>
    <row r="198" spans="2:11" x14ac:dyDescent="0.25">
      <c r="B198" s="22">
        <f t="shared" si="147"/>
        <v>42979</v>
      </c>
      <c r="C198" s="37">
        <f>IFERROR(INDEX([1]Primario!$B:$B,MATCH($B198,[1]Primario!$A:$A,0)),"")</f>
        <v>-3.91</v>
      </c>
      <c r="D198" s="37">
        <f>IFERROR(INDEX([1]Primario!$C:$C,MATCH($B198,[1]Primario!$A:$A,0)),"")</f>
        <v>-1.7832299822842801</v>
      </c>
      <c r="E198" s="2">
        <f t="shared" si="155"/>
        <v>-1.6474928180810338</v>
      </c>
      <c r="F198" s="2">
        <f>IFERROR(INDEX(PIB!$G:$G,MATCH($B198,PIB!$A:$A,0)),F197)</f>
        <v>-2.2547354027540045</v>
      </c>
      <c r="G198" s="2">
        <f t="shared" si="144"/>
        <v>-2.4644795492913061</v>
      </c>
      <c r="H198" s="2">
        <f t="shared" si="156"/>
        <v>-0.41525304343538072</v>
      </c>
      <c r="I198" s="2">
        <f t="shared" si="145"/>
        <v>-1.9869131215368987</v>
      </c>
      <c r="J198" s="2">
        <f t="shared" ref="J198:K198" si="209">IFERROR(AVERAGE(H198,H195,H192,H189),"")</f>
        <v>-0.76003213544783166</v>
      </c>
      <c r="K198" s="2">
        <f t="shared" si="209"/>
        <v>-2.3316922135493496</v>
      </c>
    </row>
    <row r="199" spans="2:11" x14ac:dyDescent="0.25">
      <c r="B199" s="22">
        <f t="shared" si="147"/>
        <v>43009</v>
      </c>
      <c r="C199" s="37">
        <f>IFERROR(INDEX([1]Primario!$B:$B,MATCH($B199,[1]Primario!$A:$A,0)),"")</f>
        <v>0.84</v>
      </c>
      <c r="D199" s="37">
        <f>IFERROR(INDEX([1]Primario!$C:$C,MATCH($B199,[1]Primario!$A:$A,0)),"")</f>
        <v>-0.92172756548192802</v>
      </c>
      <c r="E199" s="2">
        <f t="shared" si="155"/>
        <v>-1.1121651569299831</v>
      </c>
      <c r="F199" s="2">
        <f>IFERROR(INDEX(PIB!$G:$G,MATCH($B199,PIB!$A:$A,0)),F198)</f>
        <v>-2.2547354027540045</v>
      </c>
      <c r="G199" s="2">
        <f t="shared" si="144"/>
        <v>-2.3596074760226551</v>
      </c>
      <c r="H199" s="2">
        <f t="shared" si="156"/>
        <v>6.7638581081344462E-2</v>
      </c>
      <c r="I199" s="2">
        <f t="shared" si="145"/>
        <v>-1.5040214970201735</v>
      </c>
      <c r="J199" s="2">
        <f t="shared" ref="J199:K199" si="210">IFERROR(AVERAGE(H199,H196,H193,H190),"")</f>
        <v>-0.58263271146333495</v>
      </c>
      <c r="K199" s="2">
        <f t="shared" si="210"/>
        <v>-2.1542927895648529</v>
      </c>
    </row>
    <row r="200" spans="2:11" x14ac:dyDescent="0.25">
      <c r="B200" s="22">
        <f t="shared" si="147"/>
        <v>43040</v>
      </c>
      <c r="C200" s="37">
        <f>IFERROR(INDEX([1]Primario!$B:$B,MATCH($B200,[1]Primario!$A:$A,0)),"")</f>
        <v>-0.16</v>
      </c>
      <c r="D200" s="37">
        <f>IFERROR(INDEX([1]Primario!$C:$C,MATCH($B200,[1]Primario!$A:$A,0)),"")</f>
        <v>1.1604630324891101</v>
      </c>
      <c r="E200" s="2">
        <f t="shared" si="155"/>
        <v>-0.51483150509236608</v>
      </c>
      <c r="F200" s="2">
        <f>IFERROR(INDEX(PIB!$G:$G,MATCH($B200,PIB!$A:$A,0)),F199)</f>
        <v>-2.2547354027540045</v>
      </c>
      <c r="G200" s="2">
        <f t="shared" si="144"/>
        <v>-2.2547354027540045</v>
      </c>
      <c r="H200" s="2">
        <f t="shared" si="156"/>
        <v>0.61253619628463618</v>
      </c>
      <c r="I200" s="2">
        <f t="shared" si="145"/>
        <v>-0.9591238818168818</v>
      </c>
      <c r="J200" s="2">
        <f t="shared" ref="J200:K200" si="211">IFERROR(AVERAGE(H200,H197,H194,H191),"")</f>
        <v>-0.1395357534101663</v>
      </c>
      <c r="K200" s="2">
        <f t="shared" si="211"/>
        <v>-1.7111958315116842</v>
      </c>
    </row>
    <row r="201" spans="2:11" x14ac:dyDescent="0.25">
      <c r="B201" s="22">
        <f t="shared" si="147"/>
        <v>43070</v>
      </c>
      <c r="C201" s="37">
        <f>IFERROR(INDEX([1]Primario!$B:$B,MATCH($B201,[1]Primario!$A:$A,0)),"")</f>
        <v>-5.59</v>
      </c>
      <c r="D201" s="37">
        <f>IFERROR(INDEX([1]Primario!$C:$C,MATCH($B201,[1]Primario!$A:$A,0)),"")</f>
        <v>-2.2570179835272501</v>
      </c>
      <c r="E201" s="2">
        <f t="shared" si="155"/>
        <v>-0.67276083884002269</v>
      </c>
      <c r="F201" s="2">
        <f>IFERROR(INDEX(PIB!$G:$G,MATCH($B201,PIB!$A:$A,0)),F200)</f>
        <v>-1.8563927860449247</v>
      </c>
      <c r="G201" s="2">
        <f t="shared" si="144"/>
        <v>-2.1219545305176446</v>
      </c>
      <c r="H201" s="2">
        <f t="shared" si="156"/>
        <v>0.38821642641879961</v>
      </c>
      <c r="I201" s="2">
        <f t="shared" si="145"/>
        <v>-1.1834436516827185</v>
      </c>
      <c r="J201" s="2">
        <f t="shared" ref="J201:K201" si="212">IFERROR(AVERAGE(H201,H198,H195,H192),"")</f>
        <v>-0.17031704860925231</v>
      </c>
      <c r="K201" s="2">
        <f t="shared" si="212"/>
        <v>-1.7419771267107704</v>
      </c>
    </row>
    <row r="202" spans="2:11" x14ac:dyDescent="0.25">
      <c r="B202" s="22">
        <f t="shared" si="147"/>
        <v>43101</v>
      </c>
      <c r="C202" s="37">
        <f>IFERROR(INDEX([1]Primario!$B:$B,MATCH($B202,[1]Primario!$A:$A,0)),"")</f>
        <v>8.49</v>
      </c>
      <c r="D202" s="37">
        <f>IFERROR(INDEX([1]Primario!$C:$C,MATCH($B202,[1]Primario!$A:$A,0)),"")</f>
        <v>-0.55074852932846396</v>
      </c>
      <c r="E202" s="2">
        <f t="shared" si="155"/>
        <v>-0.54910116012220134</v>
      </c>
      <c r="F202" s="2">
        <f>IFERROR(INDEX(PIB!$G:$G,MATCH($B202,PIB!$A:$A,0)),F201)</f>
        <v>-1.8563927860449247</v>
      </c>
      <c r="G202" s="2">
        <f t="shared" ref="G202:G248" si="213">AVERAGE(F200:F202)</f>
        <v>-1.9891736582812847</v>
      </c>
      <c r="H202" s="2">
        <f t="shared" si="156"/>
        <v>0.445485669018441</v>
      </c>
      <c r="I202" s="2">
        <f t="shared" ref="I202:I265" si="214">IFERROR(H202-AVERAGE($H$11:$H$228),"")</f>
        <v>-1.126174409083077</v>
      </c>
      <c r="J202" s="2">
        <f t="shared" ref="J202:K202" si="215">IFERROR(AVERAGE(H202,H199,H196,H193),"")</f>
        <v>-0.2217061439137869</v>
      </c>
      <c r="K202" s="2">
        <f t="shared" si="215"/>
        <v>-1.793366222015305</v>
      </c>
    </row>
    <row r="203" spans="2:11" x14ac:dyDescent="0.25">
      <c r="B203" s="22">
        <f t="shared" ref="B203:B237" si="216">EDATE(B202,1)</f>
        <v>43132</v>
      </c>
      <c r="C203" s="37">
        <f>IFERROR(INDEX([1]Primario!$B:$B,MATCH($B203,[1]Primario!$A:$A,0)),"")</f>
        <v>-3.22</v>
      </c>
      <c r="D203" s="37">
        <f>IFERROR(INDEX([1]Primario!$C:$C,MATCH($B203,[1]Primario!$A:$A,0)),"")</f>
        <v>-1.40963879577615</v>
      </c>
      <c r="E203" s="2">
        <f t="shared" si="155"/>
        <v>-1.4058017695439549</v>
      </c>
      <c r="F203" s="2">
        <f>IFERROR(INDEX(PIB!$G:$G,MATCH($B203,PIB!$A:$A,0)),F202)</f>
        <v>-1.8563927860449247</v>
      </c>
      <c r="G203" s="2">
        <f t="shared" si="213"/>
        <v>-1.8563927860449247</v>
      </c>
      <c r="H203" s="2">
        <f t="shared" si="156"/>
        <v>-0.47760537652149249</v>
      </c>
      <c r="I203" s="2">
        <f t="shared" si="214"/>
        <v>-2.0492654546230105</v>
      </c>
      <c r="J203" s="2">
        <f t="shared" ref="J203:K203" si="217">IFERROR(AVERAGE(H203,H200,H197,H194),"")</f>
        <v>-0.21537450748856282</v>
      </c>
      <c r="K203" s="2">
        <f t="shared" si="217"/>
        <v>-1.7870345855900807</v>
      </c>
    </row>
    <row r="204" spans="2:11" x14ac:dyDescent="0.25">
      <c r="B204" s="22">
        <f t="shared" si="216"/>
        <v>43160</v>
      </c>
      <c r="C204" s="37">
        <f>IFERROR(INDEX([1]Primario!$B:$B,MATCH($B204,[1]Primario!$A:$A,0)),"")</f>
        <v>-4.26</v>
      </c>
      <c r="D204" s="37">
        <f>IFERROR(INDEX([1]Primario!$C:$C,MATCH($B204,[1]Primario!$A:$A,0)),"")</f>
        <v>-2.8924585110504402</v>
      </c>
      <c r="E204" s="2">
        <f t="shared" si="155"/>
        <v>-1.6176152787183513</v>
      </c>
      <c r="F204" s="2">
        <f>IFERROR(INDEX(PIB!$G:$G,MATCH($B204,PIB!$A:$A,0)),F203)</f>
        <v>-1.2126022703874639</v>
      </c>
      <c r="G204" s="2">
        <f t="shared" si="213"/>
        <v>-1.6417959474924377</v>
      </c>
      <c r="H204" s="2">
        <f t="shared" si="156"/>
        <v>-0.79671730497213245</v>
      </c>
      <c r="I204" s="2">
        <f t="shared" si="214"/>
        <v>-2.3683773830736503</v>
      </c>
      <c r="J204" s="2">
        <f t="shared" ref="J204:K204" si="218">IFERROR(AVERAGE(H204,H201,H198,H195),"")</f>
        <v>-0.43852359250678563</v>
      </c>
      <c r="K204" s="2">
        <f t="shared" si="218"/>
        <v>-2.0101836706083036</v>
      </c>
    </row>
    <row r="205" spans="2:11" x14ac:dyDescent="0.25">
      <c r="B205" s="22">
        <f t="shared" si="216"/>
        <v>43191</v>
      </c>
      <c r="C205" s="37">
        <f>IFERROR(INDEX([1]Primario!$B:$B,MATCH($B205,[1]Primario!$A:$A,0)),"")</f>
        <v>0.49</v>
      </c>
      <c r="D205" s="37">
        <f>IFERROR(INDEX([1]Primario!$C:$C,MATCH($B205,[1]Primario!$A:$A,0)),"")</f>
        <v>-2.4161622451563698</v>
      </c>
      <c r="E205" s="2">
        <f t="shared" si="155"/>
        <v>-2.2394198506609868</v>
      </c>
      <c r="F205" s="2">
        <f>IFERROR(INDEX(PIB!$G:$G,MATCH($B205,PIB!$A:$A,0)),F204)</f>
        <v>-1.2126022703874639</v>
      </c>
      <c r="G205" s="2">
        <f t="shared" si="213"/>
        <v>-1.4271991089399509</v>
      </c>
      <c r="H205" s="2">
        <f t="shared" si="156"/>
        <v>-1.5258202961910112</v>
      </c>
      <c r="I205" s="2">
        <f t="shared" si="214"/>
        <v>-3.0974803742925294</v>
      </c>
      <c r="J205" s="2">
        <f t="shared" ref="J205:K205" si="219">IFERROR(AVERAGE(H205,H202,H199,H196),"")</f>
        <v>-0.65088487563193709</v>
      </c>
      <c r="K205" s="2">
        <f t="shared" si="219"/>
        <v>-2.222544953733455</v>
      </c>
    </row>
    <row r="206" spans="2:11" x14ac:dyDescent="0.25">
      <c r="B206" s="22">
        <f t="shared" si="216"/>
        <v>43221</v>
      </c>
      <c r="C206" s="37">
        <f>IFERROR(INDEX([1]Primario!$B:$B,MATCH($B206,[1]Primario!$A:$A,0)),"")</f>
        <v>-1.46</v>
      </c>
      <c r="D206" s="37">
        <f>IFERROR(INDEX([1]Primario!$C:$C,MATCH($B206,[1]Primario!$A:$A,0)),"")</f>
        <v>0.211839559912475</v>
      </c>
      <c r="E206" s="2">
        <f t="shared" si="155"/>
        <v>-1.6989270654314452</v>
      </c>
      <c r="F206" s="2">
        <f>IFERROR(INDEX(PIB!$G:$G,MATCH($B206,PIB!$A:$A,0)),F205)</f>
        <v>-1.2126022703874639</v>
      </c>
      <c r="G206" s="2">
        <f t="shared" si="213"/>
        <v>-1.2126022703874639</v>
      </c>
      <c r="H206" s="2">
        <f t="shared" si="156"/>
        <v>-1.0926259302377133</v>
      </c>
      <c r="I206" s="2">
        <f t="shared" si="214"/>
        <v>-2.6642860083392312</v>
      </c>
      <c r="J206" s="2">
        <f t="shared" ref="J206:K206" si="220">IFERROR(AVERAGE(H206,H203,H200,H197),"")</f>
        <v>-0.41290130649019618</v>
      </c>
      <c r="K206" s="2">
        <f t="shared" si="220"/>
        <v>-1.9845613845917141</v>
      </c>
    </row>
    <row r="207" spans="2:11" x14ac:dyDescent="0.25">
      <c r="B207" s="22">
        <f t="shared" si="216"/>
        <v>43252</v>
      </c>
      <c r="C207" s="37">
        <f>IFERROR(INDEX([1]Primario!$B:$B,MATCH($B207,[1]Primario!$A:$A,0)),"")</f>
        <v>-2.31</v>
      </c>
      <c r="D207" s="37">
        <f>IFERROR(INDEX([1]Primario!$C:$C,MATCH($B207,[1]Primario!$A:$A,0)),"")</f>
        <v>-1.4551748023393001</v>
      </c>
      <c r="E207" s="2">
        <f t="shared" si="155"/>
        <v>-1.2198324958610651</v>
      </c>
      <c r="F207" s="2">
        <f>IFERROR(INDEX(PIB!$G:$G,MATCH($B207,PIB!$A:$A,0)),F206)</f>
        <v>-1.3006373913774461</v>
      </c>
      <c r="G207" s="2">
        <f t="shared" si="213"/>
        <v>-1.2419473107174579</v>
      </c>
      <c r="H207" s="2">
        <f t="shared" si="156"/>
        <v>-0.59885884050233618</v>
      </c>
      <c r="I207" s="2">
        <f t="shared" si="214"/>
        <v>-2.1705189186038543</v>
      </c>
      <c r="J207" s="2">
        <f t="shared" ref="J207:K207" si="221">IFERROR(AVERAGE(H207,H204,H201,H198),"")</f>
        <v>-0.35565319062276241</v>
      </c>
      <c r="K207" s="2">
        <f t="shared" si="221"/>
        <v>-1.9273132687242804</v>
      </c>
    </row>
    <row r="208" spans="2:11" x14ac:dyDescent="0.25">
      <c r="B208" s="22">
        <f t="shared" si="216"/>
        <v>43282</v>
      </c>
      <c r="C208" s="37">
        <f>IFERROR(INDEX([1]Primario!$B:$B,MATCH($B208,[1]Primario!$A:$A,0)),"")</f>
        <v>-0.56999999999999995</v>
      </c>
      <c r="D208" s="37">
        <f>IFERROR(INDEX([1]Primario!$C:$C,MATCH($B208,[1]Primario!$A:$A,0)),"")</f>
        <v>-0.38480619082067802</v>
      </c>
      <c r="E208" s="2">
        <f t="shared" si="155"/>
        <v>-0.54271381108250105</v>
      </c>
      <c r="F208" s="2">
        <f>IFERROR(INDEX(PIB!$G:$G,MATCH($B208,PIB!$A:$A,0)),F207)</f>
        <v>-1.3006373913774461</v>
      </c>
      <c r="G208" s="2">
        <f t="shared" si="213"/>
        <v>-1.2712923510474521</v>
      </c>
      <c r="H208" s="2">
        <f t="shared" si="156"/>
        <v>9.2932364441224991E-2</v>
      </c>
      <c r="I208" s="2">
        <f t="shared" si="214"/>
        <v>-1.478727713660293</v>
      </c>
      <c r="J208" s="2">
        <f t="shared" ref="J208:K208" si="222">IFERROR(AVERAGE(H208,H205,H202,H199),"")</f>
        <v>-0.22994092041250019</v>
      </c>
      <c r="K208" s="2">
        <f t="shared" si="222"/>
        <v>-1.801600998514018</v>
      </c>
    </row>
    <row r="209" spans="2:11" x14ac:dyDescent="0.25">
      <c r="B209" s="22">
        <f t="shared" si="216"/>
        <v>43313</v>
      </c>
      <c r="C209" s="37">
        <f>IFERROR(INDEX([1]Primario!$B:$B,MATCH($B209,[1]Primario!$A:$A,0)),"")</f>
        <v>-2.82</v>
      </c>
      <c r="D209" s="37">
        <f>IFERROR(INDEX([1]Primario!$C:$C,MATCH($B209,[1]Primario!$A:$A,0)),"")</f>
        <v>-1.5536576109367799</v>
      </c>
      <c r="E209" s="2">
        <f t="shared" si="155"/>
        <v>-1.1312128680322526</v>
      </c>
      <c r="F209" s="2">
        <f>IFERROR(INDEX(PIB!$G:$G,MATCH($B209,PIB!$A:$A,0)),F208)</f>
        <v>-1.3006373913774461</v>
      </c>
      <c r="G209" s="2">
        <f t="shared" si="213"/>
        <v>-1.3006373913774461</v>
      </c>
      <c r="H209" s="2">
        <f t="shared" si="156"/>
        <v>-0.4808941723435296</v>
      </c>
      <c r="I209" s="2">
        <f t="shared" si="214"/>
        <v>-2.0525542504450476</v>
      </c>
      <c r="J209" s="2">
        <f t="shared" ref="J209:K209" si="223">IFERROR(AVERAGE(H209,H206,H203,H200),"")</f>
        <v>-0.35964732070452476</v>
      </c>
      <c r="K209" s="2">
        <f t="shared" si="223"/>
        <v>-1.9313073988060427</v>
      </c>
    </row>
    <row r="210" spans="2:11" x14ac:dyDescent="0.25">
      <c r="B210" s="22">
        <f t="shared" si="216"/>
        <v>43344</v>
      </c>
      <c r="C210" s="37">
        <f>IFERROR(INDEX([1]Primario!$B:$B,MATCH($B210,[1]Primario!$A:$A,0)),"")</f>
        <v>-4.2699999999999996</v>
      </c>
      <c r="D210" s="37">
        <f>IFERROR(INDEX([1]Primario!$C:$C,MATCH($B210,[1]Primario!$A:$A,0)),"")</f>
        <v>-2.32291988496371</v>
      </c>
      <c r="E210" s="2">
        <f t="shared" ref="E210:E248" si="224">IFERROR(AVERAGE(D208:D210),"")</f>
        <v>-1.4204612289070557</v>
      </c>
      <c r="F210" s="2">
        <f>IFERROR(INDEX(PIB!$G:$G,MATCH($B210,PIB!$A:$A,0)),F209)</f>
        <v>-0.35826574020045854</v>
      </c>
      <c r="G210" s="2">
        <f t="shared" si="213"/>
        <v>-0.98651350765178358</v>
      </c>
      <c r="H210" s="2">
        <f t="shared" ref="H210:H248" si="225">IFERROR(E210-G210*$H$5,"")</f>
        <v>-0.92720447508116388</v>
      </c>
      <c r="I210" s="2">
        <f t="shared" si="214"/>
        <v>-2.4988645531826821</v>
      </c>
      <c r="J210" s="2">
        <f t="shared" ref="J210:K210" si="226">IFERROR(AVERAGE(H210,H207,H204,H201),"")</f>
        <v>-0.4836410485342082</v>
      </c>
      <c r="K210" s="2">
        <f t="shared" si="226"/>
        <v>-2.0553011266357264</v>
      </c>
    </row>
    <row r="211" spans="2:11" x14ac:dyDescent="0.25">
      <c r="B211" s="22">
        <f t="shared" si="216"/>
        <v>43374</v>
      </c>
      <c r="C211" s="37">
        <f>IFERROR(INDEX([1]Primario!$B:$B,MATCH($B211,[1]Primario!$A:$A,0)),"")</f>
        <v>1.27</v>
      </c>
      <c r="D211" s="37">
        <f>IFERROR(INDEX([1]Primario!$C:$C,MATCH($B211,[1]Primario!$A:$A,0)),"")</f>
        <v>-0.77072306129303303</v>
      </c>
      <c r="E211" s="2">
        <f t="shared" si="224"/>
        <v>-1.5491001857311744</v>
      </c>
      <c r="F211" s="2">
        <f>IFERROR(INDEX(PIB!$G:$G,MATCH($B211,PIB!$A:$A,0)),F210)</f>
        <v>-0.35826574020045854</v>
      </c>
      <c r="G211" s="2">
        <f t="shared" si="213"/>
        <v>-0.67238962392612101</v>
      </c>
      <c r="H211" s="2">
        <f t="shared" si="225"/>
        <v>-1.2129053737681139</v>
      </c>
      <c r="I211" s="2">
        <f t="shared" si="214"/>
        <v>-2.7845654518696321</v>
      </c>
      <c r="J211" s="2">
        <f t="shared" ref="J211:K211" si="227">IFERROR(AVERAGE(H211,H208,H205,H202),"")</f>
        <v>-0.55007690912486473</v>
      </c>
      <c r="K211" s="2">
        <f t="shared" si="227"/>
        <v>-2.1217369872263827</v>
      </c>
    </row>
    <row r="212" spans="2:11" x14ac:dyDescent="0.25">
      <c r="B212" s="22">
        <f t="shared" si="216"/>
        <v>43405</v>
      </c>
      <c r="C212" s="37">
        <f>IFERROR(INDEX([1]Primario!$B:$B,MATCH($B212,[1]Primario!$A:$A,0)),"")</f>
        <v>-2.57</v>
      </c>
      <c r="D212" s="37">
        <f>IFERROR(INDEX([1]Primario!$C:$C,MATCH($B212,[1]Primario!$A:$A,0)),"")</f>
        <v>-1.2575624996999799</v>
      </c>
      <c r="E212" s="2">
        <f t="shared" si="224"/>
        <v>-1.4504018153189078</v>
      </c>
      <c r="F212" s="2">
        <f>IFERROR(INDEX(PIB!$G:$G,MATCH($B212,PIB!$A:$A,0)),F211)</f>
        <v>-0.35826574020045854</v>
      </c>
      <c r="G212" s="2">
        <f t="shared" si="213"/>
        <v>-0.35826574020045854</v>
      </c>
      <c r="H212" s="2">
        <f t="shared" si="225"/>
        <v>-1.2712689452186785</v>
      </c>
      <c r="I212" s="2">
        <f t="shared" si="214"/>
        <v>-2.8429290233201963</v>
      </c>
      <c r="J212" s="2">
        <f t="shared" ref="J212:K212" si="228">IFERROR(AVERAGE(H212,H209,H206,H203),"")</f>
        <v>-0.83059860608035341</v>
      </c>
      <c r="K212" s="2">
        <f t="shared" si="228"/>
        <v>-2.4022586841818714</v>
      </c>
    </row>
    <row r="213" spans="2:11" x14ac:dyDescent="0.25">
      <c r="B213" s="22">
        <f t="shared" si="216"/>
        <v>43435</v>
      </c>
      <c r="C213" s="37">
        <f>IFERROR(INDEX([1]Primario!$B:$B,MATCH($B213,[1]Primario!$A:$A,0)),"")</f>
        <v>-6.86</v>
      </c>
      <c r="D213" s="37">
        <f>IFERROR(INDEX([1]Primario!$C:$C,MATCH($B213,[1]Primario!$A:$A,0)),"")</f>
        <v>-3.1804981756986099</v>
      </c>
      <c r="E213" s="2">
        <f t="shared" si="224"/>
        <v>-1.7362612455638742</v>
      </c>
      <c r="F213" s="2">
        <f>IFERROR(INDEX(PIB!$G:$G,MATCH($B213,PIB!$A:$A,0)),F212)</f>
        <v>-0.8668852692998108</v>
      </c>
      <c r="G213" s="2">
        <f t="shared" si="213"/>
        <v>-0.52780558323357596</v>
      </c>
      <c r="H213" s="2">
        <f t="shared" si="225"/>
        <v>-1.4723584539470862</v>
      </c>
      <c r="I213" s="2">
        <f t="shared" si="214"/>
        <v>-3.0440185320486042</v>
      </c>
      <c r="J213" s="2">
        <f t="shared" ref="J213:K213" si="229">IFERROR(AVERAGE(H213,H210,H207,H204),"")</f>
        <v>-0.94878476862567973</v>
      </c>
      <c r="K213" s="2">
        <f t="shared" si="229"/>
        <v>-2.5204448467271976</v>
      </c>
    </row>
    <row r="214" spans="2:11" x14ac:dyDescent="0.25">
      <c r="B214" s="22">
        <f t="shared" si="216"/>
        <v>43466</v>
      </c>
      <c r="C214" s="37">
        <f>IFERROR(INDEX([1]Primario!$B:$B,MATCH($B214,[1]Primario!$A:$A,0)),"")</f>
        <v>8.11</v>
      </c>
      <c r="D214" s="37">
        <f>IFERROR(INDEX([1]Primario!$C:$C,MATCH($B214,[1]Primario!$A:$A,0)),"")</f>
        <v>-1.29562429943333</v>
      </c>
      <c r="E214" s="2">
        <f t="shared" si="224"/>
        <v>-1.9112283249439732</v>
      </c>
      <c r="F214" s="2">
        <f>IFERROR(INDEX(PIB!$G:$G,MATCH($B214,PIB!$A:$A,0)),F213)</f>
        <v>-0.8668852692998108</v>
      </c>
      <c r="G214" s="2">
        <f t="shared" si="213"/>
        <v>-0.69734542626669338</v>
      </c>
      <c r="H214" s="2">
        <f t="shared" si="225"/>
        <v>-1.5625556118106265</v>
      </c>
      <c r="I214" s="2">
        <f t="shared" si="214"/>
        <v>-3.1342156899121445</v>
      </c>
      <c r="J214" s="2">
        <f t="shared" ref="J214:K214" si="230">IFERROR(AVERAGE(H214,H211,H208,H205),"")</f>
        <v>-1.0520872293321317</v>
      </c>
      <c r="K214" s="2">
        <f t="shared" si="230"/>
        <v>-2.6237473074336499</v>
      </c>
    </row>
    <row r="215" spans="2:11" x14ac:dyDescent="0.25">
      <c r="B215" s="22">
        <f t="shared" si="216"/>
        <v>43497</v>
      </c>
      <c r="C215" s="37">
        <f>IFERROR(INDEX([1]Primario!$B:$B,MATCH($B215,[1]Primario!$A:$A,0)),"")</f>
        <v>-2.59</v>
      </c>
      <c r="D215" s="37">
        <f>IFERROR(INDEX([1]Primario!$C:$C,MATCH($B215,[1]Primario!$A:$A,0)),"")</f>
        <v>-0.81453722628830105</v>
      </c>
      <c r="E215" s="2">
        <f t="shared" si="224"/>
        <v>-1.763553233806747</v>
      </c>
      <c r="F215" s="2">
        <f>IFERROR(INDEX(PIB!$G:$G,MATCH($B215,PIB!$A:$A,0)),F214)</f>
        <v>-0.8668852692998108</v>
      </c>
      <c r="G215" s="2">
        <f t="shared" si="213"/>
        <v>-0.8668852692998108</v>
      </c>
      <c r="H215" s="2">
        <f t="shared" si="225"/>
        <v>-1.3301105991568416</v>
      </c>
      <c r="I215" s="2">
        <f t="shared" si="214"/>
        <v>-2.9017706772583596</v>
      </c>
      <c r="J215" s="2">
        <f t="shared" ref="J215:K215" si="231">IFERROR(AVERAGE(H215,H212,H209,H206),"")</f>
        <v>-1.0437249117391909</v>
      </c>
      <c r="K215" s="2">
        <f t="shared" si="231"/>
        <v>-2.6153849898407087</v>
      </c>
    </row>
    <row r="216" spans="2:11" x14ac:dyDescent="0.25">
      <c r="B216" s="22">
        <f t="shared" si="216"/>
        <v>43525</v>
      </c>
      <c r="C216" s="37">
        <f>IFERROR(INDEX([1]Primario!$B:$B,MATCH($B216,[1]Primario!$A:$A,0)),"")</f>
        <v>-3.1</v>
      </c>
      <c r="D216" s="37">
        <f>IFERROR(INDEX([1]Primario!$C:$C,MATCH($B216,[1]Primario!$A:$A,0)),"")</f>
        <v>-1.5344820381333499</v>
      </c>
      <c r="E216" s="2">
        <f t="shared" si="224"/>
        <v>-1.2148811879516603</v>
      </c>
      <c r="F216" s="2">
        <f>IFERROR(INDEX(PIB!$G:$G,MATCH($B216,PIB!$A:$A,0)),F215)</f>
        <v>-0.69415428204404606</v>
      </c>
      <c r="G216" s="2">
        <f t="shared" si="213"/>
        <v>-0.80930827354788926</v>
      </c>
      <c r="H216" s="2">
        <f t="shared" si="225"/>
        <v>-0.81022705117771565</v>
      </c>
      <c r="I216" s="2">
        <f t="shared" si="214"/>
        <v>-2.3818871292792334</v>
      </c>
      <c r="J216" s="2">
        <f t="shared" ref="J216:K216" si="232">IFERROR(AVERAGE(H216,H213,H210,H207),"")</f>
        <v>-0.95216220517707539</v>
      </c>
      <c r="K216" s="2">
        <f t="shared" si="232"/>
        <v>-2.5238222832785935</v>
      </c>
    </row>
    <row r="217" spans="2:11" x14ac:dyDescent="0.25">
      <c r="B217" s="22">
        <f t="shared" si="216"/>
        <v>43556</v>
      </c>
      <c r="C217" s="37">
        <f>IFERROR(INDEX([1]Primario!$B:$B,MATCH($B217,[1]Primario!$A:$A,0)),"")</f>
        <v>1.08</v>
      </c>
      <c r="D217" s="37">
        <f>IFERROR(INDEX([1]Primario!$C:$C,MATCH($B217,[1]Primario!$A:$A,0)),"")</f>
        <v>-1.72190218307152</v>
      </c>
      <c r="E217" s="2">
        <f t="shared" si="224"/>
        <v>-1.3569738158310569</v>
      </c>
      <c r="F217" s="2">
        <f>IFERROR(INDEX(PIB!$G:$G,MATCH($B217,PIB!$A:$A,0)),F216)</f>
        <v>-0.69415428204404606</v>
      </c>
      <c r="G217" s="2">
        <f t="shared" si="213"/>
        <v>-0.7517312777959676</v>
      </c>
      <c r="H217" s="2">
        <f t="shared" si="225"/>
        <v>-0.98110817693307317</v>
      </c>
      <c r="I217" s="2">
        <f t="shared" si="214"/>
        <v>-2.5527682550345911</v>
      </c>
      <c r="J217" s="2">
        <f t="shared" ref="J217:K217" si="233">IFERROR(AVERAGE(H217,H214,H211,H208),"")</f>
        <v>-0.91590919951764715</v>
      </c>
      <c r="K217" s="2">
        <f t="shared" si="233"/>
        <v>-2.4875692776191651</v>
      </c>
    </row>
    <row r="218" spans="2:11" x14ac:dyDescent="0.25">
      <c r="B218" s="22">
        <f t="shared" si="216"/>
        <v>43586</v>
      </c>
      <c r="C218" s="37">
        <f>IFERROR(INDEX([1]Primario!$B:$B,MATCH($B218,[1]Primario!$A:$A,0)),"")</f>
        <v>-2.11</v>
      </c>
      <c r="D218" s="37">
        <f>IFERROR(INDEX([1]Primario!$C:$C,MATCH($B218,[1]Primario!$A:$A,0)),"")</f>
        <v>-0.15786151533030199</v>
      </c>
      <c r="E218" s="2">
        <f t="shared" si="224"/>
        <v>-1.1380819121783907</v>
      </c>
      <c r="F218" s="2">
        <f>IFERROR(INDEX(PIB!$G:$G,MATCH($B218,PIB!$A:$A,0)),F217)</f>
        <v>-0.69415428204404606</v>
      </c>
      <c r="G218" s="2">
        <f t="shared" si="213"/>
        <v>-0.69415428204404606</v>
      </c>
      <c r="H218" s="2">
        <f t="shared" si="225"/>
        <v>-0.79100477115636769</v>
      </c>
      <c r="I218" s="2">
        <f t="shared" si="214"/>
        <v>-2.3626648492578859</v>
      </c>
      <c r="J218" s="2">
        <f t="shared" ref="J218:K218" si="234">IFERROR(AVERAGE(H218,H215,H212,H209),"")</f>
        <v>-0.96831962196885435</v>
      </c>
      <c r="K218" s="2">
        <f t="shared" si="234"/>
        <v>-2.5399797000703721</v>
      </c>
    </row>
    <row r="219" spans="2:11" x14ac:dyDescent="0.25">
      <c r="B219" s="22">
        <f t="shared" si="216"/>
        <v>43617</v>
      </c>
      <c r="C219" s="37">
        <f>IFERROR(INDEX([1]Primario!$B:$B,MATCH($B219,[1]Primario!$A:$A,0)),"")</f>
        <v>-2.13</v>
      </c>
      <c r="D219" s="37">
        <f>IFERROR(INDEX([1]Primario!$C:$C,MATCH($B219,[1]Primario!$A:$A,0)),"")</f>
        <v>-1.35219643134932</v>
      </c>
      <c r="E219" s="2">
        <f t="shared" si="224"/>
        <v>-1.0773200432503807</v>
      </c>
      <c r="F219" s="2">
        <f>IFERROR(INDEX(PIB!$G:$G,MATCH($B219,PIB!$A:$A,0)),F218)</f>
        <v>-0.19253987811227447</v>
      </c>
      <c r="G219" s="2">
        <f t="shared" si="213"/>
        <v>-0.52694948073345549</v>
      </c>
      <c r="H219" s="2">
        <f t="shared" si="225"/>
        <v>-0.81384530288365298</v>
      </c>
      <c r="I219" s="2">
        <f t="shared" si="214"/>
        <v>-2.3855053809851707</v>
      </c>
      <c r="J219" s="2">
        <f t="shared" ref="J219:K219" si="235">IFERROR(AVERAGE(H219,H216,H213,H210),"")</f>
        <v>-1.0059088207724045</v>
      </c>
      <c r="K219" s="2">
        <f t="shared" si="235"/>
        <v>-2.5775688988739223</v>
      </c>
    </row>
    <row r="220" spans="2:11" x14ac:dyDescent="0.25">
      <c r="B220" s="22">
        <f t="shared" si="216"/>
        <v>43647</v>
      </c>
      <c r="C220" s="37">
        <f>IFERROR(INDEX([1]Primario!$B:$B,MATCH($B220,[1]Primario!$A:$A,0)),"")</f>
        <v>-0.44</v>
      </c>
      <c r="D220" s="37">
        <f>IFERROR(INDEX([1]Primario!$C:$C,MATCH($B220,[1]Primario!$A:$A,0)),"")</f>
        <v>-0.161344325838543</v>
      </c>
      <c r="E220" s="2">
        <f t="shared" si="224"/>
        <v>-0.55713409083938836</v>
      </c>
      <c r="F220" s="2">
        <f>IFERROR(INDEX(PIB!$G:$G,MATCH($B220,PIB!$A:$A,0)),F219)</f>
        <v>-0.19253987811227447</v>
      </c>
      <c r="G220" s="2">
        <f t="shared" si="213"/>
        <v>-0.35974467942286498</v>
      </c>
      <c r="H220" s="2">
        <f t="shared" si="225"/>
        <v>-0.3772617511279559</v>
      </c>
      <c r="I220" s="2">
        <f t="shared" si="214"/>
        <v>-1.9489218292294739</v>
      </c>
      <c r="J220" s="2">
        <f t="shared" ref="J220:K220" si="236">IFERROR(AVERAGE(H220,H217,H214,H211),"")</f>
        <v>-1.0334577284099424</v>
      </c>
      <c r="K220" s="2">
        <f t="shared" si="236"/>
        <v>-2.6051178065114602</v>
      </c>
    </row>
    <row r="221" spans="2:11" x14ac:dyDescent="0.25">
      <c r="B221" s="22">
        <f t="shared" si="216"/>
        <v>43678</v>
      </c>
      <c r="C221" s="37">
        <f>IFERROR(INDEX([1]Primario!$B:$B,MATCH($B221,[1]Primario!$A:$A,0)),"")</f>
        <v>-2.14</v>
      </c>
      <c r="D221" s="37">
        <f>IFERROR(INDEX([1]Primario!$C:$C,MATCH($B221,[1]Primario!$A:$A,0)),"")</f>
        <v>-0.68444157173870401</v>
      </c>
      <c r="E221" s="2">
        <f t="shared" si="224"/>
        <v>-0.73266077630885562</v>
      </c>
      <c r="F221" s="2">
        <f>IFERROR(INDEX(PIB!$G:$G,MATCH($B221,PIB!$A:$A,0)),F220)</f>
        <v>-0.19253987811227447</v>
      </c>
      <c r="G221" s="2">
        <f t="shared" si="213"/>
        <v>-0.19253987811227447</v>
      </c>
      <c r="H221" s="2">
        <f t="shared" si="225"/>
        <v>-0.63639083725271839</v>
      </c>
      <c r="I221" s="2">
        <f t="shared" si="214"/>
        <v>-2.2080509153542365</v>
      </c>
      <c r="J221" s="2">
        <f t="shared" ref="J221:K221" si="237">IFERROR(AVERAGE(H221,H218,H215,H212),"")</f>
        <v>-1.0071937881961515</v>
      </c>
      <c r="K221" s="2">
        <f t="shared" si="237"/>
        <v>-2.5788538662976697</v>
      </c>
    </row>
    <row r="222" spans="2:11" x14ac:dyDescent="0.25">
      <c r="B222" s="22">
        <f t="shared" si="216"/>
        <v>43709</v>
      </c>
      <c r="C222" s="37">
        <f>IFERROR(INDEX([1]Primario!$B:$B,MATCH($B222,[1]Primario!$A:$A,0)),"")</f>
        <v>-3.32</v>
      </c>
      <c r="D222" s="37">
        <f>IFERROR(INDEX([1]Primario!$C:$C,MATCH($B222,[1]Primario!$A:$A,0)),"")</f>
        <v>-1.9085811190583799</v>
      </c>
      <c r="E222" s="2">
        <f t="shared" si="224"/>
        <v>-0.91812233887854233</v>
      </c>
      <c r="F222" s="2">
        <f>IFERROR(INDEX(PIB!$G:$G,MATCH($B222,PIB!$A:$A,0)),F221)</f>
        <v>-0.19169995574399579</v>
      </c>
      <c r="G222" s="2">
        <f t="shared" si="213"/>
        <v>-0.1922599039895149</v>
      </c>
      <c r="H222" s="2">
        <f t="shared" si="225"/>
        <v>-0.82199238688378484</v>
      </c>
      <c r="I222" s="2">
        <f t="shared" si="214"/>
        <v>-2.393652464985303</v>
      </c>
      <c r="J222" s="2">
        <f t="shared" ref="J222:K222" si="238">IFERROR(AVERAGE(H222,H219,H216,H213),"")</f>
        <v>-0.97960579872305997</v>
      </c>
      <c r="K222" s="2">
        <f t="shared" si="238"/>
        <v>-2.5512658768245777</v>
      </c>
    </row>
    <row r="223" spans="2:11" x14ac:dyDescent="0.25">
      <c r="B223" s="22">
        <f t="shared" si="216"/>
        <v>43739</v>
      </c>
      <c r="C223" s="37">
        <f>IFERROR(INDEX([1]Primario!$B:$B,MATCH($B223,[1]Primario!$A:$A,0)),"")</f>
        <v>1.45</v>
      </c>
      <c r="D223" s="37">
        <f>IFERROR(INDEX([1]Primario!$C:$C,MATCH($B223,[1]Primario!$A:$A,0)),"")</f>
        <v>-0.61818832481893105</v>
      </c>
      <c r="E223" s="2">
        <f t="shared" si="224"/>
        <v>-1.0704036718720049</v>
      </c>
      <c r="F223" s="2">
        <f>IFERROR(INDEX(PIB!$G:$G,MATCH($B223,PIB!$A:$A,0)),F222)</f>
        <v>-0.19169995574399579</v>
      </c>
      <c r="G223" s="2">
        <f t="shared" si="213"/>
        <v>-0.19197992986675536</v>
      </c>
      <c r="H223" s="2">
        <f t="shared" si="225"/>
        <v>-0.97441370693862728</v>
      </c>
      <c r="I223" s="2">
        <f t="shared" si="214"/>
        <v>-2.5460737850401451</v>
      </c>
      <c r="J223" s="2">
        <f t="shared" ref="J223:K223" si="239">IFERROR(AVERAGE(H223,H220,H217,H214),"")</f>
        <v>-0.9738348117025708</v>
      </c>
      <c r="K223" s="2">
        <f t="shared" si="239"/>
        <v>-2.5454948898040888</v>
      </c>
    </row>
    <row r="224" spans="2:11" x14ac:dyDescent="0.25">
      <c r="B224" s="22">
        <f t="shared" si="216"/>
        <v>43770</v>
      </c>
      <c r="C224" s="37">
        <f>IFERROR(INDEX([1]Primario!$B:$B,MATCH($B224,[1]Primario!$A:$A,0)),"")</f>
        <v>-2.4</v>
      </c>
      <c r="D224" s="37">
        <f>IFERROR(INDEX([1]Primario!$C:$C,MATCH($B224,[1]Primario!$A:$A,0)),"")</f>
        <v>-0.92751642101529197</v>
      </c>
      <c r="E224" s="2">
        <f t="shared" si="224"/>
        <v>-1.1514286216308676</v>
      </c>
      <c r="F224" s="2">
        <f>IFERROR(INDEX(PIB!$G:$G,MATCH($B224,PIB!$A:$A,0)),F223)</f>
        <v>-0.19169995574399579</v>
      </c>
      <c r="G224" s="2">
        <f t="shared" si="213"/>
        <v>-0.19169995574399579</v>
      </c>
      <c r="H224" s="2">
        <f t="shared" si="225"/>
        <v>-1.0555786437588697</v>
      </c>
      <c r="I224" s="2">
        <f t="shared" si="214"/>
        <v>-2.6272387218603876</v>
      </c>
      <c r="J224" s="2">
        <f t="shared" ref="J224:K224" si="240">IFERROR(AVERAGE(H224,H221,H218,H215),"")</f>
        <v>-0.95327121283119931</v>
      </c>
      <c r="K224" s="2">
        <f t="shared" si="240"/>
        <v>-2.5249312909327175</v>
      </c>
    </row>
    <row r="225" spans="2:12" x14ac:dyDescent="0.25">
      <c r="B225" s="22">
        <f t="shared" si="216"/>
        <v>43800</v>
      </c>
      <c r="C225" s="37">
        <f>IFERROR(INDEX([1]Primario!$B:$B,MATCH($B225,[1]Primario!$A:$A,0)),"")</f>
        <v>-2.12</v>
      </c>
      <c r="D225" s="37">
        <f>IFERROR(INDEX([1]Primario!$C:$C,MATCH($B225,[1]Primario!$A:$A,0)),"")</f>
        <v>1.38130736521179</v>
      </c>
      <c r="E225" s="2">
        <f t="shared" si="224"/>
        <v>-5.4799126874144344E-2</v>
      </c>
      <c r="F225" s="2">
        <f>IFERROR(INDEX(PIB!$G:$G,MATCH($B225,PIB!$A:$A,0)),F224)</f>
        <v>0.11751179850261195</v>
      </c>
      <c r="G225" s="2">
        <f t="shared" si="213"/>
        <v>-8.8629370995126536E-2</v>
      </c>
      <c r="H225" s="2">
        <f t="shared" si="225"/>
        <v>-1.0484441376581076E-2</v>
      </c>
      <c r="I225" s="2">
        <f t="shared" si="214"/>
        <v>-1.582144519478099</v>
      </c>
      <c r="J225" s="2">
        <f t="shared" ref="J225:K225" si="241">IFERROR(AVERAGE(H225,H222,H219,H216),"")</f>
        <v>-0.61413729558043362</v>
      </c>
      <c r="K225" s="2">
        <f t="shared" si="241"/>
        <v>-2.1857973736819516</v>
      </c>
    </row>
    <row r="226" spans="2:12" x14ac:dyDescent="0.25">
      <c r="B226" s="22">
        <f t="shared" si="216"/>
        <v>43831</v>
      </c>
      <c r="C226" s="37">
        <f>IFERROR(INDEX([1]Primario!$B:$B,MATCH($B226,[1]Primario!$A:$A,0)),"")</f>
        <v>9.14</v>
      </c>
      <c r="D226" s="37">
        <f>IFERROR(INDEX([1]Primario!$C:$C,MATCH($B226,[1]Primario!$A:$A,0)),"")</f>
        <v>-0.56521096421762396</v>
      </c>
      <c r="E226" s="2">
        <f t="shared" si="224"/>
        <v>-3.7140006673708648E-2</v>
      </c>
      <c r="F226" s="2">
        <f>IFERROR(INDEX(PIB!$G:$G,MATCH($B226,PIB!$A:$A,0)),F225)</f>
        <v>0.11751179850261195</v>
      </c>
      <c r="G226" s="2">
        <f t="shared" si="213"/>
        <v>1.4441213753742707E-2</v>
      </c>
      <c r="H226" s="2">
        <f t="shared" si="225"/>
        <v>-4.4360613550579998E-2</v>
      </c>
      <c r="I226" s="2">
        <f t="shared" si="214"/>
        <v>-1.6160206916520981</v>
      </c>
      <c r="J226" s="2">
        <f t="shared" ref="J226:K226" si="242">IFERROR(AVERAGE(H226,H223,H220,H217),"")</f>
        <v>-0.59428606213755908</v>
      </c>
      <c r="K226" s="2">
        <f t="shared" si="242"/>
        <v>-2.1659461402390772</v>
      </c>
    </row>
    <row r="227" spans="2:12" x14ac:dyDescent="0.25">
      <c r="B227" s="22">
        <f t="shared" si="216"/>
        <v>43862</v>
      </c>
      <c r="C227" s="37">
        <f>IFERROR(INDEX([1]Primario!$B:$B,MATCH($B227,[1]Primario!$A:$A,0)),"")</f>
        <v>-3.37</v>
      </c>
      <c r="D227" s="37">
        <f>IFERROR(INDEX([1]Primario!$C:$C,MATCH($B227,[1]Primario!$A:$A,0)),"")</f>
        <v>-1.51158073439789</v>
      </c>
      <c r="E227" s="2">
        <f t="shared" si="224"/>
        <v>-0.23182811113457466</v>
      </c>
      <c r="F227" s="2">
        <f>IFERROR(INDEX(PIB!$G:$G,MATCH($B227,PIB!$A:$A,0)),F226)</f>
        <v>0.11751179850261195</v>
      </c>
      <c r="G227" s="2">
        <f t="shared" si="213"/>
        <v>0.11751179850261195</v>
      </c>
      <c r="H227" s="2">
        <f t="shared" si="225"/>
        <v>-0.29058401038588066</v>
      </c>
      <c r="I227" s="2">
        <f t="shared" si="214"/>
        <v>-1.8622440884873988</v>
      </c>
      <c r="J227" s="2">
        <f t="shared" ref="J227:K227" si="243">IFERROR(AVERAGE(H227,H224,H221,H218),"")</f>
        <v>-0.6933895656384591</v>
      </c>
      <c r="K227" s="2">
        <f t="shared" si="243"/>
        <v>-2.2650496437399772</v>
      </c>
    </row>
    <row r="228" spans="2:12" x14ac:dyDescent="0.25">
      <c r="B228" s="22">
        <f t="shared" si="216"/>
        <v>43891</v>
      </c>
      <c r="C228" s="37">
        <f>IFERROR(INDEX([1]Primario!$B:$B,MATCH($B228,[1]Primario!$A:$A,0)),"")</f>
        <v>-3.71</v>
      </c>
      <c r="D228" s="37">
        <f>IFERROR(INDEX([1]Primario!$C:$C,MATCH($B228,[1]Primario!$A:$A,0)),"")</f>
        <v>-2.1855384564879099</v>
      </c>
      <c r="E228" s="2">
        <f t="shared" si="224"/>
        <v>-1.4207767183678079</v>
      </c>
      <c r="F228" s="2">
        <f>IFERROR(INDEX(PIB!$G:$G,MATCH($B228,PIB!$A:$A,0)),F227)</f>
        <v>-2.3701599616245517</v>
      </c>
      <c r="G228" s="2">
        <f t="shared" si="213"/>
        <v>-0.71171212153977592</v>
      </c>
      <c r="H228" s="2">
        <f t="shared" si="225"/>
        <v>-1.06492065759792</v>
      </c>
      <c r="I228" s="2">
        <f t="shared" si="214"/>
        <v>-2.6365807356994377</v>
      </c>
      <c r="J228" s="2">
        <f t="shared" ref="J228:K228" si="244">IFERROR(AVERAGE(H228,H225,H222,H219),"")</f>
        <v>-0.6778106971854847</v>
      </c>
      <c r="K228" s="2">
        <f t="shared" si="244"/>
        <v>-2.2494707752870027</v>
      </c>
    </row>
    <row r="229" spans="2:12" x14ac:dyDescent="0.25">
      <c r="B229" s="22">
        <f t="shared" si="216"/>
        <v>43922</v>
      </c>
      <c r="C229" s="37">
        <f>IFERROR(INDEX([1]Primario!$B:$B,MATCH($B229,[1]Primario!$A:$A,0)),"")</f>
        <v>-16.559999999999999</v>
      </c>
      <c r="D229" s="37">
        <f>IFERROR(INDEX([1]Primario!$C:$C,MATCH($B229,[1]Primario!$A:$A,0)),"")</f>
        <v>-19.478257809730401</v>
      </c>
      <c r="E229" s="2">
        <f t="shared" si="224"/>
        <v>-7.7251256668720671</v>
      </c>
      <c r="F229" s="2">
        <f>IFERROR(INDEX(PIB!$G:$G,MATCH($B229,PIB!$A:$A,0)),F228)</f>
        <v>-2.3701599616245517</v>
      </c>
      <c r="G229" s="2">
        <f t="shared" si="213"/>
        <v>-1.5409360415821638</v>
      </c>
      <c r="H229" s="2">
        <f t="shared" si="225"/>
        <v>-6.9546576460809852</v>
      </c>
      <c r="I229" s="2">
        <f t="shared" si="214"/>
        <v>-8.526317724182503</v>
      </c>
      <c r="J229" s="2">
        <f t="shared" ref="J229:K229" si="245">IFERROR(AVERAGE(H229,H226,H223,H220),"")</f>
        <v>-2.0876734294245369</v>
      </c>
      <c r="K229" s="2">
        <f t="shared" si="245"/>
        <v>-3.6593335075260551</v>
      </c>
    </row>
    <row r="230" spans="2:12" x14ac:dyDescent="0.25">
      <c r="B230" s="22">
        <f t="shared" si="216"/>
        <v>43952</v>
      </c>
      <c r="C230" s="37">
        <f>IFERROR(INDEX([1]Primario!$B:$B,MATCH($B230,[1]Primario!$A:$A,0)),"")</f>
        <v>-22.69</v>
      </c>
      <c r="D230" s="37">
        <f>IFERROR(INDEX([1]Primario!$C:$C,MATCH($B230,[1]Primario!$A:$A,0)),"")</f>
        <v>-20.0927333405692</v>
      </c>
      <c r="E230" s="2">
        <f t="shared" si="224"/>
        <v>-13.918843202262503</v>
      </c>
      <c r="F230" s="2">
        <f>IFERROR(INDEX(PIB!$G:$G,MATCH($B230,PIB!$A:$A,0)),F229)</f>
        <v>-2.3701599616245517</v>
      </c>
      <c r="G230" s="2">
        <f t="shared" si="213"/>
        <v>-2.3701599616245517</v>
      </c>
      <c r="H230" s="2">
        <f t="shared" si="225"/>
        <v>-12.733763221450227</v>
      </c>
      <c r="I230" s="2">
        <f t="shared" si="214"/>
        <v>-14.305423299551745</v>
      </c>
      <c r="J230" s="2">
        <f t="shared" ref="J230:K230" si="246">IFERROR(AVERAGE(H230,H227,H224,H221),"")</f>
        <v>-3.6790791782119241</v>
      </c>
      <c r="K230" s="2">
        <f t="shared" si="246"/>
        <v>-5.250739256313441</v>
      </c>
    </row>
    <row r="231" spans="2:12" x14ac:dyDescent="0.25">
      <c r="B231" s="22">
        <f t="shared" si="216"/>
        <v>43983</v>
      </c>
      <c r="C231" s="37">
        <f>IFERROR(INDEX([1]Primario!$B:$B,MATCH($B231,[1]Primario!$A:$A,0)),"")</f>
        <v>-30.99</v>
      </c>
      <c r="D231" s="37">
        <f>IFERROR(INDEX([1]Primario!$C:$C,MATCH($B231,[1]Primario!$A:$A,0)),"")</f>
        <v>-30.394839710343199</v>
      </c>
      <c r="E231" s="2">
        <f t="shared" si="224"/>
        <v>-23.321943620214267</v>
      </c>
      <c r="F231" s="2">
        <f>IFERROR(INDEX(PIB!$G:$G,MATCH($B231,PIB!$A:$A,0)),F230)</f>
        <v>-11.775484703050321</v>
      </c>
      <c r="G231" s="2">
        <f t="shared" si="213"/>
        <v>-5.5052682087664744</v>
      </c>
      <c r="H231" s="2">
        <f t="shared" si="225"/>
        <v>-20.56930951583103</v>
      </c>
      <c r="I231" s="2">
        <f t="shared" si="214"/>
        <v>-22.140969593932549</v>
      </c>
      <c r="J231" s="2">
        <f t="shared" ref="J231:K231" si="247">IFERROR(AVERAGE(H231,H228,H225,H222),"")</f>
        <v>-5.6166767504223287</v>
      </c>
      <c r="K231" s="2">
        <f t="shared" si="247"/>
        <v>-7.1883368285238465</v>
      </c>
    </row>
    <row r="232" spans="2:12" x14ac:dyDescent="0.25">
      <c r="B232" s="22">
        <f t="shared" si="216"/>
        <v>44013</v>
      </c>
      <c r="C232" s="37">
        <f>IFERROR(INDEX([1]Primario!$B:$B,MATCH($B232,[1]Primario!$A:$A,0)),"")</f>
        <v>-12.57</v>
      </c>
      <c r="D232" s="37">
        <f>IFERROR(INDEX([1]Primario!$C:$C,MATCH($B232,[1]Primario!$A:$A,0)),"")</f>
        <v>-11.9102799666957</v>
      </c>
      <c r="E232" s="2">
        <f t="shared" si="224"/>
        <v>-20.7992843392027</v>
      </c>
      <c r="F232" s="2">
        <f>IFERROR(INDEX(PIB!$G:$G,MATCH($B232,PIB!$A:$A,0)),F231)</f>
        <v>-11.775484703050321</v>
      </c>
      <c r="G232" s="2">
        <f t="shared" si="213"/>
        <v>-8.6403764559083971</v>
      </c>
      <c r="H232" s="2">
        <f t="shared" si="225"/>
        <v>-16.479096111248502</v>
      </c>
      <c r="I232" s="2">
        <f t="shared" si="214"/>
        <v>-18.050756189350022</v>
      </c>
      <c r="J232" s="2">
        <f t="shared" ref="J232:K232" si="248">IFERROR(AVERAGE(H232,H229,H226,H223),"")</f>
        <v>-6.1131320194546737</v>
      </c>
      <c r="K232" s="2">
        <f t="shared" si="248"/>
        <v>-7.6847920975561914</v>
      </c>
    </row>
    <row r="233" spans="2:12" x14ac:dyDescent="0.25">
      <c r="B233" s="22">
        <f t="shared" si="216"/>
        <v>44044</v>
      </c>
      <c r="C233" s="37">
        <f>IFERROR(INDEX([1]Primario!$B:$B,MATCH($B233,[1]Primario!$A:$A,0)),"")</f>
        <v>-13.74</v>
      </c>
      <c r="D233" s="37">
        <f>IFERROR(INDEX([1]Primario!$C:$C,MATCH($B233,[1]Primario!$A:$A,0)),"")</f>
        <v>-12.0554290711026</v>
      </c>
      <c r="E233" s="2">
        <f t="shared" si="224"/>
        <v>-18.120182916047167</v>
      </c>
      <c r="F233" s="2">
        <f>IFERROR(INDEX(PIB!$G:$G,MATCH($B233,PIB!$A:$A,0)),F232)</f>
        <v>-11.775484703050321</v>
      </c>
      <c r="G233" s="2">
        <f t="shared" si="213"/>
        <v>-11.775484703050319</v>
      </c>
      <c r="H233" s="2">
        <f t="shared" si="225"/>
        <v>-12.232440564522008</v>
      </c>
      <c r="I233" s="2">
        <f t="shared" si="214"/>
        <v>-13.804100642623526</v>
      </c>
      <c r="J233" s="2">
        <f t="shared" ref="J233:K233" si="249">IFERROR(AVERAGE(H233,H230,H227,H224),"")</f>
        <v>-6.5780916100292464</v>
      </c>
      <c r="K233" s="2">
        <f t="shared" si="249"/>
        <v>-8.149751688130765</v>
      </c>
    </row>
    <row r="234" spans="2:12" x14ac:dyDescent="0.25">
      <c r="B234" s="22">
        <f t="shared" si="216"/>
        <v>44075</v>
      </c>
      <c r="C234" s="37">
        <f>IFERROR(INDEX([1]Primario!$B:$B,MATCH($B234,[1]Primario!$A:$A,0)),"")</f>
        <v>-9.98</v>
      </c>
      <c r="D234" s="37">
        <f>IFERROR(INDEX([1]Primario!$C:$C,MATCH($B234,[1]Primario!$A:$A,0)),"")</f>
        <v>-9.3985762175207501</v>
      </c>
      <c r="E234" s="2">
        <f t="shared" si="224"/>
        <v>-11.121428418439683</v>
      </c>
      <c r="F234" s="2">
        <f>IFERROR(INDEX(PIB!$G:$G,MATCH($B234,PIB!$A:$A,0)),F233)</f>
        <v>-4.3256442916148607</v>
      </c>
      <c r="G234" s="2">
        <f t="shared" si="213"/>
        <v>-9.292204565905168</v>
      </c>
      <c r="H234" s="2">
        <f t="shared" si="225"/>
        <v>-6.4753261354870988</v>
      </c>
      <c r="I234" s="2">
        <f t="shared" si="214"/>
        <v>-8.0469862135886174</v>
      </c>
      <c r="J234" s="2">
        <f t="shared" ref="J234:K234" si="250">IFERROR(AVERAGE(H234,H231,H228,H225),"")</f>
        <v>-7.0300101875731569</v>
      </c>
      <c r="K234" s="2">
        <f t="shared" si="250"/>
        <v>-8.6016702656746755</v>
      </c>
    </row>
    <row r="235" spans="2:12" x14ac:dyDescent="0.25">
      <c r="B235" s="22">
        <f t="shared" si="216"/>
        <v>44105</v>
      </c>
      <c r="C235" s="37">
        <f>IFERROR(INDEX([1]Primario!$B:$B,MATCH($B235,[1]Primario!$A:$A,0)),"")</f>
        <v>0.44</v>
      </c>
      <c r="D235" s="37">
        <f>IFERROR(INDEX([1]Primario!$C:$C,MATCH($B235,[1]Primario!$A:$A,0)),"")</f>
        <v>-1.5791257444435001</v>
      </c>
      <c r="E235" s="2">
        <f t="shared" si="224"/>
        <v>-7.6777103443556172</v>
      </c>
      <c r="F235" s="2">
        <f>IFERROR(INDEX(PIB!$G:$G,MATCH($B235,PIB!$A:$A,0)),F234)</f>
        <v>-4.3256442916148607</v>
      </c>
      <c r="G235" s="2">
        <f t="shared" si="213"/>
        <v>-6.8089244287600144</v>
      </c>
      <c r="H235" s="2">
        <f t="shared" si="225"/>
        <v>-4.2732481299756095</v>
      </c>
      <c r="I235" s="2">
        <f t="shared" si="214"/>
        <v>-5.8449082080771273</v>
      </c>
      <c r="J235" s="2">
        <f t="shared" ref="J235:K235" si="251">IFERROR(AVERAGE(H235,H232,H229,H226),"")</f>
        <v>-6.9378406252139193</v>
      </c>
      <c r="K235" s="2">
        <f t="shared" si="251"/>
        <v>-8.5095007033154371</v>
      </c>
    </row>
    <row r="236" spans="2:12" x14ac:dyDescent="0.25">
      <c r="B236" s="22">
        <f t="shared" si="216"/>
        <v>44136</v>
      </c>
      <c r="C236" s="37">
        <f>IFERROR(INDEX([1]Primario!$B:$B,MATCH($B236,[1]Primario!$A:$A,0)),"")</f>
        <v>-2.68</v>
      </c>
      <c r="D236" s="37">
        <f>IFERROR(INDEX([1]Primario!$C:$C,MATCH($B236,[1]Primario!$A:$A,0)),"")</f>
        <v>-1.09174966611291</v>
      </c>
      <c r="E236" s="2">
        <f t="shared" si="224"/>
        <v>-4.0231505426923873</v>
      </c>
      <c r="F236" s="2">
        <f>IFERROR(INDEX(PIB!$G:$G,MATCH($B236,PIB!$A:$A,0)),F235)</f>
        <v>-4.3256442916148607</v>
      </c>
      <c r="G236" s="2">
        <f t="shared" si="213"/>
        <v>-4.3256442916148607</v>
      </c>
      <c r="H236" s="2">
        <f t="shared" si="225"/>
        <v>-1.8603283968849569</v>
      </c>
      <c r="I236" s="2">
        <f t="shared" si="214"/>
        <v>-3.4319884749864746</v>
      </c>
      <c r="J236" s="2">
        <f t="shared" ref="J236:K236" si="252">IFERROR(AVERAGE(H236,H233,H230,H227),"")</f>
        <v>-6.7792790483107686</v>
      </c>
      <c r="K236" s="2">
        <f t="shared" si="252"/>
        <v>-8.3509391264122854</v>
      </c>
    </row>
    <row r="237" spans="2:12" x14ac:dyDescent="0.25">
      <c r="B237" s="22">
        <f t="shared" si="216"/>
        <v>44166</v>
      </c>
      <c r="C237" s="54">
        <f>IFERROR(INDEX([1]Primario!$B:$B,MATCH($B237,[1]Primario!$A:$A,0)),"")</f>
        <v>-7.38</v>
      </c>
      <c r="D237" s="13">
        <v>-1</v>
      </c>
      <c r="E237" s="2">
        <f t="shared" si="224"/>
        <v>-1.2236251368521367</v>
      </c>
      <c r="F237" s="2">
        <f>IFERROR(INDEX(PIB!$G:$G,MATCH($B237,PIB!$A:$A,0)),F236)</f>
        <v>-1.5412361171526889</v>
      </c>
      <c r="G237" s="2">
        <f t="shared" si="213"/>
        <v>-3.3975082334608033</v>
      </c>
      <c r="H237" s="2">
        <f t="shared" si="225"/>
        <v>0.47512897987826497</v>
      </c>
      <c r="I237" s="2">
        <f t="shared" si="214"/>
        <v>-1.096531098223253</v>
      </c>
      <c r="J237" s="2">
        <f t="shared" ref="J237:K237" si="253">IFERROR(AVERAGE(H237,H234,H231,H228),"")</f>
        <v>-6.9086068322594461</v>
      </c>
      <c r="K237" s="2">
        <f t="shared" si="253"/>
        <v>-8.4802669103609638</v>
      </c>
      <c r="L237" s="25"/>
    </row>
    <row r="238" spans="2:12" x14ac:dyDescent="0.25">
      <c r="B238" s="22">
        <f t="shared" ref="B238:B249" si="254">EDATE(B237,1)</f>
        <v>44197</v>
      </c>
      <c r="C238" s="54">
        <f>IFERROR(INDEX([1]Primario!$B:$B,MATCH($B238,[1]Primario!$A:$A,0)),"")</f>
        <v>8.58</v>
      </c>
      <c r="D238" s="37">
        <f>IFERROR(INDEX([1]Primario!$C:$C,MATCH($B238,[1]Primario!$A:$A,0)),"")</f>
        <v>-1.3762096310462</v>
      </c>
      <c r="E238" s="2">
        <f t="shared" si="224"/>
        <v>-1.15598643238637</v>
      </c>
      <c r="F238" s="2">
        <f>IFERROR(INDEX(PIB!$G:$G,MATCH($B238,PIB!$A:$A,0)),F237)</f>
        <v>-1.5412361171526889</v>
      </c>
      <c r="G238" s="2">
        <f t="shared" si="213"/>
        <v>-2.4693721753067464</v>
      </c>
      <c r="H238" s="2">
        <f t="shared" si="225"/>
        <v>7.8699655267003177E-2</v>
      </c>
      <c r="I238" s="2">
        <f t="shared" si="214"/>
        <v>-1.4929604228345148</v>
      </c>
      <c r="J238" s="2">
        <f t="shared" ref="J238:K238" si="255">IFERROR(AVERAGE(H238,H235,H232,H229),"")</f>
        <v>-6.9070755580095229</v>
      </c>
      <c r="K238" s="2">
        <f t="shared" si="255"/>
        <v>-8.4787356361110415</v>
      </c>
      <c r="L238" s="25"/>
    </row>
    <row r="239" spans="2:12" x14ac:dyDescent="0.25">
      <c r="B239" s="22">
        <f t="shared" si="254"/>
        <v>44228</v>
      </c>
      <c r="C239" s="54">
        <f>IFERROR(INDEX([1]Primario!$B:$B,MATCH($B239,[1]Primario!$A:$A,0)),"")</f>
        <v>-1.67</v>
      </c>
      <c r="D239" s="37">
        <f>IFERROR(INDEX([1]Primario!$C:$C,MATCH($B239,[1]Primario!$A:$A,0)),"")</f>
        <v>0.101911008724927</v>
      </c>
      <c r="E239" s="2">
        <f t="shared" si="224"/>
        <v>-0.75809954077375774</v>
      </c>
      <c r="F239" s="2">
        <f>IFERROR(INDEX(PIB!$G:$G,MATCH($B239,PIB!$A:$A,0)),F238)</f>
        <v>-1.5412361171526889</v>
      </c>
      <c r="G239" s="2">
        <f t="shared" si="213"/>
        <v>-1.5412361171526889</v>
      </c>
      <c r="H239" s="2">
        <f t="shared" si="225"/>
        <v>1.2518517802586726E-2</v>
      </c>
      <c r="I239" s="2">
        <f t="shared" si="214"/>
        <v>-1.5591415602989311</v>
      </c>
      <c r="J239" s="2">
        <f t="shared" ref="J239:K239" si="256">IFERROR(AVERAGE(H239,H236,H233,H230),"")</f>
        <v>-6.7035034162636506</v>
      </c>
      <c r="K239" s="2">
        <f t="shared" si="256"/>
        <v>-8.2751634943651702</v>
      </c>
      <c r="L239" s="25"/>
    </row>
    <row r="240" spans="2:12" x14ac:dyDescent="0.25">
      <c r="B240" s="22">
        <f t="shared" si="254"/>
        <v>44256</v>
      </c>
      <c r="C240" s="54">
        <f>IFERROR(INDEX([1]Primario!$B:$B,MATCH($B240,[1]Primario!$A:$A,0)),"")</f>
        <v>0.65</v>
      </c>
      <c r="D240" s="37">
        <f>IFERROR(INDEX([1]Primario!$C:$C,MATCH($B240,[1]Primario!$A:$A,0)),"")</f>
        <v>1.7841565331701399</v>
      </c>
      <c r="E240" s="2">
        <f t="shared" si="224"/>
        <v>0.16995263694962234</v>
      </c>
      <c r="F240" s="2">
        <f>IFERROR(INDEX(PIB!$G:$G,MATCH($B240,PIB!$A:$A,0)),F239)</f>
        <v>-0.89700436240480741</v>
      </c>
      <c r="G240" s="2">
        <f t="shared" si="213"/>
        <v>-1.3264921989033951</v>
      </c>
      <c r="H240" s="2">
        <f t="shared" si="225"/>
        <v>0.83319873640131992</v>
      </c>
      <c r="I240" s="2">
        <f t="shared" si="214"/>
        <v>-0.73846134170019806</v>
      </c>
      <c r="J240" s="2">
        <f t="shared" ref="J240:K240" si="257">IFERROR(AVERAGE(H240,H237,H234,H231),"")</f>
        <v>-6.4340769837596365</v>
      </c>
      <c r="K240" s="2">
        <f t="shared" si="257"/>
        <v>-8.0057370618611543</v>
      </c>
    </row>
    <row r="241" spans="2:11" x14ac:dyDescent="0.25">
      <c r="B241" s="22">
        <f t="shared" si="254"/>
        <v>44287</v>
      </c>
      <c r="C241" s="54">
        <f>IFERROR(INDEX([1]Primario!$B:$B,MATCH($B241,[1]Primario!$A:$A,0)),"")</f>
        <v>3.31</v>
      </c>
      <c r="D241" s="37">
        <f>IFERROR(INDEX([1]Primario!$C:$C,MATCH($B241,[1]Primario!$A:$A,0)),"")</f>
        <v>0.43046792937366801</v>
      </c>
      <c r="E241" s="2">
        <f t="shared" si="224"/>
        <v>0.77217849042291176</v>
      </c>
      <c r="F241" s="2">
        <f>IFERROR(INDEX(PIB!$G:$G,MATCH($B241,PIB!$A:$A,0)),F240)</f>
        <v>-0.89700436240480741</v>
      </c>
      <c r="G241" s="2">
        <f t="shared" si="213"/>
        <v>-1.1117482806541013</v>
      </c>
      <c r="H241" s="2">
        <f t="shared" si="225"/>
        <v>1.3280526307499625</v>
      </c>
      <c r="I241" s="2">
        <f t="shared" si="214"/>
        <v>-0.24360744735155548</v>
      </c>
      <c r="J241" s="2">
        <f t="shared" ref="J241:K241" si="258">IFERROR(AVERAGE(H241,H238,H235,H232),"")</f>
        <v>-4.836397988801787</v>
      </c>
      <c r="K241" s="2">
        <f t="shared" si="258"/>
        <v>-6.4080580669033047</v>
      </c>
    </row>
    <row r="242" spans="2:11" x14ac:dyDescent="0.25">
      <c r="B242" s="22">
        <f t="shared" si="254"/>
        <v>44317</v>
      </c>
      <c r="C242" s="54">
        <f>IFERROR(INDEX([1]Primario!$B:$B,MATCH($B242,[1]Primario!$A:$A,0)),"")</f>
        <v>-2.14</v>
      </c>
      <c r="D242" s="37">
        <f>IFERROR(INDEX([1]Primario!$C:$C,MATCH($B242,[1]Primario!$A:$A,0)),"")</f>
        <v>1.1410142373366601</v>
      </c>
      <c r="E242" s="2">
        <f t="shared" si="224"/>
        <v>1.1185462332934895</v>
      </c>
      <c r="F242" s="2">
        <f>IFERROR(INDEX(PIB!$G:$G,MATCH($B242,PIB!$A:$A,0)),F241)</f>
        <v>-0.89700436240480741</v>
      </c>
      <c r="G242" s="2">
        <f t="shared" si="213"/>
        <v>-0.89700436240480741</v>
      </c>
      <c r="H242" s="2">
        <f t="shared" si="225"/>
        <v>1.5670484144958932</v>
      </c>
      <c r="I242" s="2">
        <f t="shared" si="214"/>
        <v>-4.6116636056248161E-3</v>
      </c>
      <c r="J242" s="2">
        <f t="shared" ref="J242:K242" si="259">IFERROR(AVERAGE(H242,H239,H236,H233),"")</f>
        <v>-3.1283005072771211</v>
      </c>
      <c r="K242" s="2">
        <f t="shared" si="259"/>
        <v>-4.6999605853786388</v>
      </c>
    </row>
    <row r="243" spans="2:11" x14ac:dyDescent="0.25">
      <c r="B243" s="22">
        <f t="shared" si="254"/>
        <v>44348</v>
      </c>
      <c r="C243" s="54">
        <f>IFERROR(INDEX([1]Primario!$B:$B,MATCH($B243,[1]Primario!$A:$A,0)),"")</f>
        <v>-9.0399999999999991</v>
      </c>
      <c r="D243" s="37">
        <f>IFERROR(INDEX([1]Primario!$C:$C,MATCH($B243,[1]Primario!$A:$A,0)),"")</f>
        <v>-8.5419159318189095</v>
      </c>
      <c r="E243" s="2">
        <f t="shared" si="224"/>
        <v>-2.3234779217028607</v>
      </c>
      <c r="F243" s="2">
        <f>IFERROR(INDEX(PIB!$G:$G,MATCH($B243,PIB!$A:$A,0)),F242)</f>
        <v>-1.5923258987831979</v>
      </c>
      <c r="G243" s="2">
        <f t="shared" si="213"/>
        <v>-1.128778207864271</v>
      </c>
      <c r="H243" s="2">
        <f t="shared" si="225"/>
        <v>-1.7590888177707251</v>
      </c>
      <c r="I243" s="2">
        <f t="shared" si="214"/>
        <v>-3.3307488958722429</v>
      </c>
      <c r="J243" s="2">
        <f t="shared" ref="J243:K243" si="260">IFERROR(AVERAGE(H243,H240,H237,H234),"")</f>
        <v>-1.7315218092445597</v>
      </c>
      <c r="K243" s="2">
        <f t="shared" si="260"/>
        <v>-3.3031818873460779</v>
      </c>
    </row>
    <row r="244" spans="2:11" x14ac:dyDescent="0.25">
      <c r="B244" s="22">
        <f t="shared" si="254"/>
        <v>44378</v>
      </c>
      <c r="C244" s="54">
        <f>IFERROR(INDEX([1]Primario!$B:$B,MATCH($B244,[1]Primario!$A:$A,0)),"")</f>
        <v>-1.36</v>
      </c>
      <c r="D244" s="37">
        <f>IFERROR(INDEX([1]Primario!$C:$C,MATCH($B244,[1]Primario!$A:$A,0)),"")</f>
        <v>-0.47766967860250598</v>
      </c>
      <c r="E244" s="2">
        <f t="shared" si="224"/>
        <v>-2.6261904576949187</v>
      </c>
      <c r="F244" s="2">
        <f>IFERROR(INDEX(PIB!$G:$G,MATCH($B244,PIB!$A:$A,0)),F243)</f>
        <v>-1.5923258987831979</v>
      </c>
      <c r="G244" s="2">
        <f t="shared" si="213"/>
        <v>-1.3605520533237343</v>
      </c>
      <c r="H244" s="2">
        <f t="shared" si="225"/>
        <v>-1.9459144310330516</v>
      </c>
      <c r="I244" s="2">
        <f t="shared" si="214"/>
        <v>-3.5175745091345698</v>
      </c>
      <c r="J244" s="2">
        <f t="shared" ref="J244:K244" si="261">IFERROR(AVERAGE(H244,H241,H238,H235),"")</f>
        <v>-1.2031025687479238</v>
      </c>
      <c r="K244" s="2">
        <f t="shared" si="261"/>
        <v>-2.774762646849442</v>
      </c>
    </row>
    <row r="245" spans="2:11" x14ac:dyDescent="0.25">
      <c r="B245" s="22">
        <f t="shared" si="254"/>
        <v>44409</v>
      </c>
      <c r="C245" s="54">
        <f>IFERROR(INDEX([1]Primario!$B:$B,MATCH($B245,[1]Primario!$A:$A,0)),"")</f>
        <v>2.2200000000000002</v>
      </c>
      <c r="D245" s="37">
        <f>IFERROR(INDEX([1]Primario!$C:$C,MATCH($B245,[1]Primario!$A:$A,0)),"")</f>
        <v>4.0710666422143902</v>
      </c>
      <c r="E245" s="2">
        <f t="shared" si="224"/>
        <v>-1.6495063227356752</v>
      </c>
      <c r="F245" s="2">
        <f>IFERROR(INDEX(PIB!$G:$G,MATCH($B245,PIB!$A:$A,0)),F244)</f>
        <v>-1.5923258987831979</v>
      </c>
      <c r="G245" s="2">
        <f t="shared" si="213"/>
        <v>-1.5923258987831979</v>
      </c>
      <c r="H245" s="2">
        <f t="shared" si="225"/>
        <v>-0.85334337334407628</v>
      </c>
      <c r="I245" s="2">
        <f t="shared" si="214"/>
        <v>-2.425003451445594</v>
      </c>
      <c r="J245" s="2">
        <f t="shared" ref="J245:K245" si="262">IFERROR(AVERAGE(H245,H242,H239,H236),"")</f>
        <v>-0.28352620948263829</v>
      </c>
      <c r="K245" s="2">
        <f t="shared" si="262"/>
        <v>-1.8551862875841563</v>
      </c>
    </row>
    <row r="246" spans="2:11" x14ac:dyDescent="0.25">
      <c r="B246" s="22">
        <f t="shared" si="254"/>
        <v>44440</v>
      </c>
      <c r="C246" s="54">
        <f>IFERROR(INDEX([1]Primario!$B:$B,MATCH($B246,[1]Primario!$A:$A,0)),"")</f>
        <v>1.73</v>
      </c>
      <c r="D246" s="37">
        <f>IFERROR(INDEX([1]Primario!$C:$C,MATCH($B246,[1]Primario!$A:$A,0)),"")</f>
        <v>2.1052775716842702</v>
      </c>
      <c r="E246" s="2">
        <f t="shared" si="224"/>
        <v>1.8995581784320514</v>
      </c>
      <c r="F246" s="2">
        <f>IFERROR(INDEX(PIB!$G:$G,MATCH($B246,PIB!$A:$A,0)),F245)</f>
        <v>-1.6006264807866266</v>
      </c>
      <c r="G246" s="2">
        <f t="shared" si="213"/>
        <v>-1.5950927594510074</v>
      </c>
      <c r="H246" s="2">
        <f t="shared" si="225"/>
        <v>2.6971045581575552</v>
      </c>
      <c r="I246" s="2">
        <f t="shared" si="214"/>
        <v>1.1254444800560373</v>
      </c>
      <c r="J246" s="2">
        <f t="shared" ref="J246:K246" si="263">IFERROR(AVERAGE(H246,H243,H240,H237),"")</f>
        <v>0.56158586416660372</v>
      </c>
      <c r="K246" s="2">
        <f t="shared" si="263"/>
        <v>-1.0100742139349141</v>
      </c>
    </row>
    <row r="247" spans="2:11" x14ac:dyDescent="0.25">
      <c r="B247" s="22">
        <f t="shared" si="254"/>
        <v>44470</v>
      </c>
      <c r="C247" s="54">
        <f>IFERROR(INDEX([1]Primario!$B:$B,MATCH($B247,[1]Primario!$A:$A,0)),"")</f>
        <v>4.6900000000000004</v>
      </c>
      <c r="D247" s="37">
        <f>IFERROR(INDEX([1]Primario!$C:$C,MATCH($B247,[1]Primario!$A:$A,0)),"")</f>
        <v>2.5945002724378101</v>
      </c>
      <c r="E247" s="2">
        <f t="shared" si="224"/>
        <v>2.9236148287788239</v>
      </c>
      <c r="F247" s="2">
        <f>IFERROR(INDEX(PIB!$G:$G,MATCH($B247,PIB!$A:$A,0)),F246)</f>
        <v>-1.6006264807866266</v>
      </c>
      <c r="G247" s="2">
        <f t="shared" si="213"/>
        <v>-1.5978596201188171</v>
      </c>
      <c r="H247" s="2">
        <f t="shared" si="225"/>
        <v>3.7225446388382326</v>
      </c>
      <c r="I247" s="2">
        <f t="shared" si="214"/>
        <v>2.1508845607367144</v>
      </c>
      <c r="J247" s="2">
        <f t="shared" ref="J247:K247" si="264">IFERROR(AVERAGE(H247,H244,H241,H238),"")</f>
        <v>0.79584562345553667</v>
      </c>
      <c r="K247" s="2">
        <f t="shared" si="264"/>
        <v>-0.77581445464598142</v>
      </c>
    </row>
    <row r="248" spans="2:11" x14ac:dyDescent="0.25">
      <c r="B248" s="22">
        <f t="shared" si="254"/>
        <v>44501</v>
      </c>
      <c r="C248" s="54">
        <f>IFERROR(INDEX([1]Primario!$B:$B,MATCH($B248,[1]Primario!$A:$A,0)),"")</f>
        <v>1.95</v>
      </c>
      <c r="D248" s="37">
        <f>IFERROR(INDEX([1]Primario!$C:$C,MATCH($B248,[1]Primario!$A:$A,0)),"")</f>
        <v>3.6644348717116499</v>
      </c>
      <c r="E248" s="2">
        <f t="shared" si="224"/>
        <v>2.7880709052779102</v>
      </c>
      <c r="F248" s="2">
        <f>IFERROR(INDEX(PIB!$G:$G,MATCH($B248,PIB!$A:$A,0)),F247)</f>
        <v>-1.6006264807866266</v>
      </c>
      <c r="G248" s="2">
        <f t="shared" si="213"/>
        <v>-1.6006264807866266</v>
      </c>
      <c r="H248" s="2">
        <f t="shared" si="225"/>
        <v>3.5883841456712235</v>
      </c>
      <c r="I248" s="2">
        <f t="shared" si="214"/>
        <v>2.0167240675697053</v>
      </c>
      <c r="J248" s="2">
        <f t="shared" ref="J248:J249" si="265">IFERROR(AVERAGE(H248,H245,H242,H239),"")</f>
        <v>1.0786519261564067</v>
      </c>
      <c r="K248" s="2">
        <f t="shared" ref="K248:K249" si="266">IFERROR(AVERAGE(I248,I245,I242,I239),"")</f>
        <v>-0.49300815194511116</v>
      </c>
    </row>
    <row r="249" spans="2:11" x14ac:dyDescent="0.25">
      <c r="B249" s="22">
        <f t="shared" si="254"/>
        <v>44531</v>
      </c>
      <c r="C249" s="54">
        <f>IFERROR(INDEX([1]Primario!$B:$B,MATCH($B249,[1]Primario!$A:$A,0)),"")</f>
        <v>0.02</v>
      </c>
      <c r="D249" s="37">
        <f>IFERROR(INDEX([1]Primario!$C:$C,MATCH($B249,[1]Primario!$A:$A,0)),"")</f>
        <v>3.39640133452603</v>
      </c>
      <c r="E249" s="2">
        <f>IFERROR(AVERAGE(D247:D249),"")</f>
        <v>3.21844549289183</v>
      </c>
      <c r="F249" s="2">
        <f>IFERROR(INDEX(PIB!$G:$G,MATCH($B249,PIB!$A:$A,0)),F248)</f>
        <v>-1.2160266283655297</v>
      </c>
      <c r="G249" s="2">
        <f>AVERAGE(F247:F249)</f>
        <v>-1.4724265299795942</v>
      </c>
      <c r="H249" s="2">
        <f>IFERROR(E249-G249*$H$5,"")</f>
        <v>3.954658757881627</v>
      </c>
      <c r="I249" s="2">
        <f t="shared" si="214"/>
        <v>2.3829986797801093</v>
      </c>
      <c r="J249" s="2">
        <f t="shared" si="265"/>
        <v>1.4314683086674442</v>
      </c>
      <c r="K249" s="2">
        <f t="shared" si="266"/>
        <v>-0.14019176943407355</v>
      </c>
    </row>
    <row r="250" spans="2:11" x14ac:dyDescent="0.25">
      <c r="B250" s="22">
        <f t="shared" ref="B250:B286" si="267">EDATE(B249,1)</f>
        <v>44562</v>
      </c>
      <c r="C250" s="54">
        <f>IFERROR(INDEX([1]Primario!$B:$B,MATCH($B250,[1]Primario!$A:$A,0)),"")</f>
        <v>14.01</v>
      </c>
      <c r="D250" s="37">
        <f>IFERROR(INDEX([1]Primario!$C:$C,MATCH($B250,[1]Primario!$A:$A,0)),"")</f>
        <v>3.5565188055642301</v>
      </c>
      <c r="E250" s="2">
        <f t="shared" ref="E250:E286" si="268">IFERROR(AVERAGE(D248:D250),"")</f>
        <v>3.5391183372673027</v>
      </c>
      <c r="F250" s="2">
        <f>IFERROR(INDEX(PIB!$G:$G,MATCH($B250,PIB!$A:$A,0)),F249)</f>
        <v>-1.2160266283655297</v>
      </c>
      <c r="G250" s="2">
        <f t="shared" ref="G250:G286" si="269">AVERAGE(F248:F250)</f>
        <v>-1.3442265791725621</v>
      </c>
      <c r="H250" s="2">
        <f t="shared" ref="H250:H286" si="270">IFERROR(E250-G250*$H$5,"")</f>
        <v>4.2112316268535839</v>
      </c>
      <c r="I250" s="2">
        <f t="shared" si="214"/>
        <v>2.6395715487520661</v>
      </c>
      <c r="J250" s="2">
        <f t="shared" ref="J250:J286" si="271">IFERROR(AVERAGE(H250,H247,H244,H241),"")</f>
        <v>1.828978616352182</v>
      </c>
      <c r="K250" s="2">
        <f t="shared" ref="K250:K286" si="272">IFERROR(AVERAGE(I250,I247,I244,I241),"")</f>
        <v>0.25731853825066381</v>
      </c>
    </row>
    <row r="251" spans="2:11" x14ac:dyDescent="0.25">
      <c r="B251" s="22">
        <f t="shared" si="267"/>
        <v>44593</v>
      </c>
      <c r="C251" s="54">
        <f>IFERROR(INDEX([1]Primario!$B:$B,MATCH($B251,[1]Primario!$A:$A,0)),"")</f>
        <v>0.46</v>
      </c>
      <c r="D251" s="37">
        <f>IFERROR(INDEX([1]Primario!$C:$C,MATCH($B251,[1]Primario!$A:$A,0)),"")</f>
        <v>2.1677100682800798</v>
      </c>
      <c r="E251" s="2">
        <f t="shared" si="268"/>
        <v>3.04021006945678</v>
      </c>
      <c r="F251" s="2">
        <f>IFERROR(INDEX(PIB!$G:$G,MATCH($B251,PIB!$A:$A,0)),F250)</f>
        <v>-1.2160266283655297</v>
      </c>
      <c r="G251" s="2">
        <f t="shared" si="269"/>
        <v>-1.2160266283655297</v>
      </c>
      <c r="H251" s="2">
        <f t="shared" si="270"/>
        <v>3.6482233836395448</v>
      </c>
      <c r="I251" s="2">
        <f t="shared" si="214"/>
        <v>2.076563305538027</v>
      </c>
      <c r="J251" s="2">
        <f t="shared" si="271"/>
        <v>1.9875781426156465</v>
      </c>
      <c r="K251" s="2">
        <f t="shared" si="272"/>
        <v>0.41591806451412838</v>
      </c>
    </row>
    <row r="252" spans="2:11" x14ac:dyDescent="0.25">
      <c r="B252" s="22">
        <f t="shared" si="267"/>
        <v>44621</v>
      </c>
      <c r="C252" s="54">
        <f>IFERROR(INDEX([1]Primario!$B:$B,MATCH($B252,[1]Primario!$A:$A,0)),"")</f>
        <v>0.52</v>
      </c>
      <c r="D252" s="37">
        <f>IFERROR(INDEX([1]Primario!$C:$C,MATCH($B252,[1]Primario!$A:$A,0)),"")</f>
        <v>1.67377103871915</v>
      </c>
      <c r="E252" s="2">
        <f t="shared" si="268"/>
        <v>2.4659999708544866</v>
      </c>
      <c r="F252" s="2">
        <f>IFERROR(INDEX(PIB!$G:$G,MATCH($B252,PIB!$A:$A,0)),F251)</f>
        <v>-0.35669444565868957</v>
      </c>
      <c r="G252" s="2">
        <f t="shared" si="269"/>
        <v>-0.92958256746324963</v>
      </c>
      <c r="H252" s="2">
        <f t="shared" si="270"/>
        <v>2.9307912545861114</v>
      </c>
      <c r="I252" s="2">
        <f t="shared" si="214"/>
        <v>1.3591311764845935</v>
      </c>
      <c r="J252" s="2">
        <f t="shared" si="271"/>
        <v>1.9558664382136424</v>
      </c>
      <c r="K252" s="2">
        <f t="shared" si="272"/>
        <v>0.38420636011212439</v>
      </c>
    </row>
    <row r="253" spans="2:11" x14ac:dyDescent="0.25">
      <c r="B253" s="22">
        <f t="shared" si="267"/>
        <v>44652</v>
      </c>
      <c r="C253" s="54">
        <f>IFERROR(INDEX([1]Primario!$B:$B,MATCH($B253,[1]Primario!$A:$A,0)),"")</f>
        <v>4.76</v>
      </c>
      <c r="D253" s="37">
        <f>IFERROR(INDEX([1]Primario!$C:$C,MATCH($B253,[1]Primario!$A:$A,0)),"")</f>
        <v>1.8631101763465201</v>
      </c>
      <c r="E253" s="2">
        <f t="shared" si="268"/>
        <v>1.9015304277819167</v>
      </c>
      <c r="F253" s="2">
        <f>IFERROR(INDEX(PIB!$G:$G,MATCH($B253,PIB!$A:$A,0)),F252)</f>
        <v>-0.35669444565868957</v>
      </c>
      <c r="G253" s="2">
        <f t="shared" si="269"/>
        <v>-0.6431385065609696</v>
      </c>
      <c r="H253" s="2">
        <f t="shared" si="270"/>
        <v>2.2230996810624015</v>
      </c>
      <c r="I253" s="2">
        <f t="shared" si="214"/>
        <v>0.65143960296088355</v>
      </c>
      <c r="J253" s="2">
        <f t="shared" si="271"/>
        <v>2.0527403789302916</v>
      </c>
      <c r="K253" s="2">
        <f t="shared" si="272"/>
        <v>0.48108030082877362</v>
      </c>
    </row>
    <row r="254" spans="2:11" x14ac:dyDescent="0.25">
      <c r="B254" s="22">
        <f t="shared" si="267"/>
        <v>44682</v>
      </c>
      <c r="C254" s="54">
        <f>IFERROR(INDEX([1]Primario!$B:$B,MATCH($B254,[1]Primario!$A:$A,0)),"")</f>
        <v>-3.99</v>
      </c>
      <c r="D254" s="37">
        <f>IFERROR(INDEX([1]Primario!$C:$C,MATCH($B254,[1]Primario!$A:$A,0)),"")</f>
        <v>-6.3481423525633601E-2</v>
      </c>
      <c r="E254" s="2">
        <f t="shared" si="268"/>
        <v>1.1577999305133455</v>
      </c>
      <c r="F254" s="2">
        <f>IFERROR(INDEX(PIB!$G:$G,MATCH($B254,PIB!$A:$A,0)),F253)</f>
        <v>-0.35669444565868957</v>
      </c>
      <c r="G254" s="2">
        <f t="shared" si="269"/>
        <v>-0.35669444565868957</v>
      </c>
      <c r="H254" s="2">
        <f t="shared" si="270"/>
        <v>1.3361471533426903</v>
      </c>
      <c r="I254" s="2">
        <f t="shared" si="214"/>
        <v>-0.23551292475882768</v>
      </c>
      <c r="J254" s="2">
        <f t="shared" si="271"/>
        <v>1.9298528273273456</v>
      </c>
      <c r="K254" s="2">
        <f t="shared" si="272"/>
        <v>0.35819274922582767</v>
      </c>
    </row>
    <row r="255" spans="2:11" x14ac:dyDescent="0.25">
      <c r="B255" s="22">
        <f t="shared" si="267"/>
        <v>44713</v>
      </c>
      <c r="C255" s="54">
        <f>IFERROR(INDEX([1]Primario!$B:$B,MATCH($B255,[1]Primario!$A:$A,0)),"")</f>
        <v>1.74</v>
      </c>
      <c r="D255" s="37">
        <f>IFERROR(INDEX([1]Primario!$C:$C,MATCH($B255,[1]Primario!$A:$A,0)),"")</f>
        <v>2.0683555455801401</v>
      </c>
      <c r="E255" s="2">
        <f t="shared" si="268"/>
        <v>1.2893280994670089</v>
      </c>
      <c r="F255" s="2">
        <f>IFERROR(INDEX(PIB!$G:$G,MATCH($B255,PIB!$A:$A,0)),F254)</f>
        <v>0.13118139661658645</v>
      </c>
      <c r="G255" s="2">
        <f t="shared" si="269"/>
        <v>-0.19406916490026424</v>
      </c>
      <c r="H255" s="2">
        <f t="shared" si="270"/>
        <v>1.3863626819171411</v>
      </c>
      <c r="I255" s="2">
        <f t="shared" si="214"/>
        <v>-0.18529739618437691</v>
      </c>
      <c r="J255" s="2">
        <f t="shared" si="271"/>
        <v>2.742229313135609</v>
      </c>
      <c r="K255" s="2">
        <f t="shared" si="272"/>
        <v>1.1705692350340908</v>
      </c>
    </row>
    <row r="256" spans="2:11" x14ac:dyDescent="0.25">
      <c r="B256" s="22">
        <f t="shared" si="267"/>
        <v>44743</v>
      </c>
      <c r="C256" s="54">
        <f>IFERROR(INDEX([1]Primario!$B:$B,MATCH($B256,[1]Primario!$A:$A,0)),"")</f>
        <v>2.38</v>
      </c>
      <c r="D256" s="37">
        <f>IFERROR(INDEX([1]Primario!$C:$C,MATCH($B256,[1]Primario!$A:$A,0)),"")</f>
        <v>2.8425981637464299</v>
      </c>
      <c r="E256" s="2">
        <f t="shared" si="268"/>
        <v>1.6158240952669789</v>
      </c>
      <c r="F256" s="2">
        <f>IFERROR(INDEX(PIB!$G:$G,MATCH($B256,PIB!$A:$A,0)),F255)</f>
        <v>0.13118139661658645</v>
      </c>
      <c r="G256" s="2">
        <f t="shared" si="269"/>
        <v>-3.1443884141838886E-2</v>
      </c>
      <c r="H256" s="2">
        <f t="shared" si="270"/>
        <v>1.6315460373378983</v>
      </c>
      <c r="I256" s="2">
        <f t="shared" si="214"/>
        <v>5.9885959236380293E-2</v>
      </c>
      <c r="J256" s="2">
        <f t="shared" si="271"/>
        <v>2.9471054960230294</v>
      </c>
      <c r="K256" s="2">
        <f t="shared" si="272"/>
        <v>1.3754454179215112</v>
      </c>
    </row>
    <row r="257" spans="2:11" x14ac:dyDescent="0.25">
      <c r="B257" s="22">
        <f t="shared" si="267"/>
        <v>44774</v>
      </c>
      <c r="C257" s="54">
        <f>IFERROR(INDEX([1]Primario!$B:$B,MATCH($B257,[1]Primario!$A:$A,0)),"")</f>
        <v>-3.53</v>
      </c>
      <c r="D257" s="37">
        <f>IFERROR(INDEX([1]Primario!$C:$C,MATCH($B257,[1]Primario!$A:$A,0)),"")</f>
        <v>-0.92062676757871897</v>
      </c>
      <c r="E257" s="2">
        <f t="shared" si="268"/>
        <v>1.330108980582617</v>
      </c>
      <c r="F257" s="2">
        <f>IFERROR(INDEX(PIB!$G:$G,MATCH($B257,PIB!$A:$A,0)),F256)</f>
        <v>0.13118139661658645</v>
      </c>
      <c r="G257" s="2">
        <f t="shared" si="269"/>
        <v>0.13118139661658645</v>
      </c>
      <c r="H257" s="2">
        <f t="shared" si="270"/>
        <v>1.2645182822743237</v>
      </c>
      <c r="I257" s="2">
        <f t="shared" si="214"/>
        <v>-0.30714179582719425</v>
      </c>
      <c r="J257" s="2">
        <f t="shared" si="271"/>
        <v>2.4593182412319456</v>
      </c>
      <c r="K257" s="2">
        <f t="shared" si="272"/>
        <v>0.88765816313042767</v>
      </c>
    </row>
    <row r="258" spans="2:11" x14ac:dyDescent="0.25">
      <c r="B258" s="22">
        <f t="shared" si="267"/>
        <v>44805</v>
      </c>
      <c r="C258" s="54">
        <f>IFERROR(INDEX([1]Primario!$B:$B,MATCH($B258,[1]Primario!$A:$A,0)),"")</f>
        <v>1.3</v>
      </c>
      <c r="D258" s="37">
        <f>IFERROR(INDEX([1]Primario!$C:$C,MATCH($B258,[1]Primario!$A:$A,0)),"")</f>
        <v>1.57000781336657</v>
      </c>
      <c r="E258" s="2">
        <f t="shared" si="268"/>
        <v>1.1639930698447605</v>
      </c>
      <c r="F258" s="2">
        <f>IFERROR(INDEX(PIB!$G:$G,MATCH($B258,PIB!$A:$A,0)),F257)</f>
        <v>3.638833407979547E-2</v>
      </c>
      <c r="G258" s="2">
        <f t="shared" si="269"/>
        <v>9.9583709104322793E-2</v>
      </c>
      <c r="H258" s="2">
        <f t="shared" si="270"/>
        <v>1.1142012152925991</v>
      </c>
      <c r="I258" s="2">
        <f t="shared" si="214"/>
        <v>-0.4574588628089189</v>
      </c>
      <c r="J258" s="2">
        <f t="shared" si="271"/>
        <v>2.3465034774193696</v>
      </c>
      <c r="K258" s="2">
        <f t="shared" si="272"/>
        <v>0.77484339931785173</v>
      </c>
    </row>
    <row r="259" spans="2:11" x14ac:dyDescent="0.25">
      <c r="B259" s="22">
        <f t="shared" si="267"/>
        <v>44835</v>
      </c>
      <c r="C259" s="54">
        <f>IFERROR(INDEX([1]Primario!$B:$B,MATCH($B259,[1]Primario!$A:$A,0)),"")</f>
        <v>3.28</v>
      </c>
      <c r="D259" s="37">
        <f>IFERROR(INDEX([1]Primario!$C:$C,MATCH($B259,[1]Primario!$A:$A,0)),"")</f>
        <v>1.18751851183671</v>
      </c>
      <c r="E259" s="2">
        <f t="shared" si="268"/>
        <v>0.61229985254152031</v>
      </c>
      <c r="F259" s="2">
        <f>IFERROR(INDEX(PIB!$G:$G,MATCH($B259,PIB!$A:$A,0)),F258)</f>
        <v>3.638833407979547E-2</v>
      </c>
      <c r="G259" s="2">
        <f t="shared" si="269"/>
        <v>6.7986021592059132E-2</v>
      </c>
      <c r="H259" s="2">
        <f t="shared" si="270"/>
        <v>0.57830684174549074</v>
      </c>
      <c r="I259" s="2">
        <f t="shared" si="214"/>
        <v>-0.99335323635602724</v>
      </c>
      <c r="J259" s="2">
        <f t="shared" si="271"/>
        <v>2.1610460467498438</v>
      </c>
      <c r="K259" s="2">
        <f t="shared" si="272"/>
        <v>0.58938596864832571</v>
      </c>
    </row>
    <row r="260" spans="2:11" x14ac:dyDescent="0.25">
      <c r="B260" s="22">
        <f t="shared" si="267"/>
        <v>44866</v>
      </c>
      <c r="C260" s="54">
        <f>IFERROR(INDEX([1]Primario!$B:$B,MATCH($B260,[1]Primario!$A:$A,0)),"")</f>
        <v>-2.4</v>
      </c>
      <c r="D260" s="37">
        <f>IFERROR(INDEX([1]Primario!$C:$C,MATCH($B260,[1]Primario!$A:$A,0)),"")</f>
        <v>-0.21287077625041201</v>
      </c>
      <c r="E260" s="2">
        <f t="shared" si="268"/>
        <v>0.84821851631762257</v>
      </c>
      <c r="F260" s="2">
        <f>IFERROR(INDEX(PIB!$G:$G,MATCH($B260,PIB!$A:$A,0)),F259)</f>
        <v>3.638833407979547E-2</v>
      </c>
      <c r="G260" s="2">
        <f t="shared" si="269"/>
        <v>3.638833407979547E-2</v>
      </c>
      <c r="H260" s="2">
        <f t="shared" si="270"/>
        <v>0.83002434927772484</v>
      </c>
      <c r="I260" s="2">
        <f t="shared" si="214"/>
        <v>-0.74163572882379314</v>
      </c>
      <c r="J260" s="2">
        <f t="shared" si="271"/>
        <v>1.7697282921335709</v>
      </c>
      <c r="K260" s="2">
        <f t="shared" si="272"/>
        <v>0.19806821403205299</v>
      </c>
    </row>
    <row r="261" spans="2:11" x14ac:dyDescent="0.25">
      <c r="B261" s="22">
        <f t="shared" si="267"/>
        <v>44896</v>
      </c>
      <c r="C261" s="54">
        <f>IFERROR(INDEX([1]Primario!$B:$B,MATCH($B261,[1]Primario!$A:$A,0)),"")</f>
        <v>-1.4</v>
      </c>
      <c r="D261" s="37">
        <f>IFERROR(INDEX([1]Primario!$C:$C,MATCH($B261,[1]Primario!$A:$A,0)),"")</f>
        <v>1.73486486479775</v>
      </c>
      <c r="E261" s="2">
        <f t="shared" si="268"/>
        <v>0.90317086679468261</v>
      </c>
      <c r="F261" s="2">
        <f>IFERROR(INDEX(PIB!$G:$G,MATCH($B261,PIB!$A:$A,0)),F260)</f>
        <v>-0.25306052509694865</v>
      </c>
      <c r="G261" s="2">
        <f t="shared" si="269"/>
        <v>-6.0094618979119239E-2</v>
      </c>
      <c r="H261" s="2">
        <f t="shared" si="270"/>
        <v>0.9332181762842422</v>
      </c>
      <c r="I261" s="2">
        <f t="shared" si="214"/>
        <v>-0.63844190181727578</v>
      </c>
      <c r="J261" s="2">
        <f t="shared" si="271"/>
        <v>1.5911433320200234</v>
      </c>
      <c r="K261" s="2">
        <f t="shared" si="272"/>
        <v>1.9483253918505472E-2</v>
      </c>
    </row>
    <row r="262" spans="2:11" x14ac:dyDescent="0.25">
      <c r="B262" s="22">
        <f t="shared" si="267"/>
        <v>44927</v>
      </c>
      <c r="C262" s="54" t="str">
        <f>IFERROR(INDEX([1]Primario!$B:$B,MATCH($B262,[1]Primario!$A:$A,0)),"")</f>
        <v/>
      </c>
      <c r="D262" s="37" t="str">
        <f>IFERROR(INDEX([1]Primario!$C:$C,MATCH($B262,[1]Primario!$A:$A,0)),"")</f>
        <v/>
      </c>
      <c r="E262" s="2">
        <f t="shared" si="268"/>
        <v>0.76099704427366899</v>
      </c>
      <c r="F262" s="2">
        <f>IFERROR(INDEX(PIB!$G:$G,MATCH($B262,PIB!$A:$A,0)),F261)</f>
        <v>-0.25306052509694865</v>
      </c>
      <c r="G262" s="2">
        <f t="shared" si="269"/>
        <v>-0.15657757203803394</v>
      </c>
      <c r="H262" s="2">
        <f t="shared" si="270"/>
        <v>0.839285830292686</v>
      </c>
      <c r="I262" s="2">
        <f t="shared" si="214"/>
        <v>-0.73237424780883198</v>
      </c>
      <c r="J262" s="2">
        <f t="shared" si="271"/>
        <v>1.318059597609619</v>
      </c>
      <c r="K262" s="2">
        <f t="shared" si="272"/>
        <v>-0.25360048049189887</v>
      </c>
    </row>
    <row r="263" spans="2:11" x14ac:dyDescent="0.25">
      <c r="B263" s="22">
        <f t="shared" si="267"/>
        <v>44958</v>
      </c>
      <c r="C263" s="54" t="str">
        <f>IFERROR(INDEX([1]Primario!$B:$B,MATCH($B263,[1]Primario!$A:$A,0)),"")</f>
        <v/>
      </c>
      <c r="D263" s="37" t="str">
        <f>IFERROR(INDEX([1]Primario!$C:$C,MATCH($B263,[1]Primario!$A:$A,0)),"")</f>
        <v/>
      </c>
      <c r="E263" s="2">
        <f t="shared" si="268"/>
        <v>1.73486486479775</v>
      </c>
      <c r="F263" s="2">
        <f>IFERROR(INDEX(PIB!$G:$G,MATCH($B263,PIB!$A:$A,0)),F262)</f>
        <v>-0.25306052509694865</v>
      </c>
      <c r="G263" s="2">
        <f t="shared" si="269"/>
        <v>-0.25306052509694865</v>
      </c>
      <c r="H263" s="2">
        <f t="shared" si="270"/>
        <v>1.8613951273462244</v>
      </c>
      <c r="I263" s="2">
        <f t="shared" si="214"/>
        <v>0.28973504924470639</v>
      </c>
      <c r="J263" s="2">
        <f t="shared" si="271"/>
        <v>1.3230212280602407</v>
      </c>
      <c r="K263" s="2">
        <f t="shared" si="272"/>
        <v>-0.24863885004127717</v>
      </c>
    </row>
    <row r="264" spans="2:11" x14ac:dyDescent="0.25">
      <c r="B264" s="22">
        <f t="shared" si="267"/>
        <v>44986</v>
      </c>
      <c r="C264" s="54" t="str">
        <f>IFERROR(INDEX([1]Primario!$B:$B,MATCH($B264,[1]Primario!$A:$A,0)),"")</f>
        <v/>
      </c>
      <c r="D264" s="37" t="str">
        <f>IFERROR(INDEX([1]Primario!$C:$C,MATCH($B264,[1]Primario!$A:$A,0)),"")</f>
        <v/>
      </c>
      <c r="E264" s="2" t="str">
        <f t="shared" si="268"/>
        <v/>
      </c>
      <c r="F264" s="2">
        <f>IFERROR(INDEX(PIB!$G:$G,MATCH($B264,PIB!$A:$A,0)),F263)</f>
        <v>-0.53961539530344993</v>
      </c>
      <c r="G264" s="2">
        <f t="shared" si="269"/>
        <v>-0.34857881516578243</v>
      </c>
      <c r="H264" s="2" t="str">
        <f t="shared" si="270"/>
        <v/>
      </c>
      <c r="I264" s="2" t="str">
        <f t="shared" si="214"/>
        <v/>
      </c>
      <c r="J264" s="2">
        <f t="shared" si="271"/>
        <v>1.1445940244979942</v>
      </c>
      <c r="K264" s="2">
        <f t="shared" si="272"/>
        <v>-0.42706605360352384</v>
      </c>
    </row>
    <row r="265" spans="2:11" x14ac:dyDescent="0.25">
      <c r="B265" s="22">
        <f t="shared" si="267"/>
        <v>45017</v>
      </c>
      <c r="C265" s="54" t="str">
        <f>IFERROR(INDEX([1]Primario!$B:$B,MATCH($B265,[1]Primario!$A:$A,0)),"")</f>
        <v/>
      </c>
      <c r="D265" s="37" t="str">
        <f>IFERROR(INDEX([1]Primario!$C:$C,MATCH($B265,[1]Primario!$A:$A,0)),"")</f>
        <v/>
      </c>
      <c r="E265" s="2" t="str">
        <f t="shared" si="268"/>
        <v/>
      </c>
      <c r="F265" s="2">
        <f>IFERROR(INDEX(PIB!$G:$G,MATCH($B265,PIB!$A:$A,0)),F264)</f>
        <v>-0.53961539530344993</v>
      </c>
      <c r="G265" s="2">
        <f t="shared" si="269"/>
        <v>-0.44409710523461615</v>
      </c>
      <c r="H265" s="2" t="str">
        <f t="shared" si="270"/>
        <v/>
      </c>
      <c r="I265" s="2" t="str">
        <f t="shared" si="214"/>
        <v/>
      </c>
      <c r="J265" s="2">
        <f t="shared" si="271"/>
        <v>1.016379569792025</v>
      </c>
      <c r="K265" s="2">
        <f t="shared" si="272"/>
        <v>-0.55528050830949305</v>
      </c>
    </row>
    <row r="266" spans="2:11" x14ac:dyDescent="0.25">
      <c r="B266" s="22">
        <f t="shared" si="267"/>
        <v>45047</v>
      </c>
      <c r="C266" s="54" t="str">
        <f>IFERROR(INDEX([1]Primario!$B:$B,MATCH($B266,[1]Primario!$A:$A,0)),"")</f>
        <v/>
      </c>
      <c r="D266" s="37" t="str">
        <f>IFERROR(INDEX([1]Primario!$C:$C,MATCH($B266,[1]Primario!$A:$A,0)),"")</f>
        <v/>
      </c>
      <c r="E266" s="2" t="str">
        <f t="shared" si="268"/>
        <v/>
      </c>
      <c r="F266" s="2">
        <f>IFERROR(INDEX(PIB!$G:$G,MATCH($B266,PIB!$A:$A,0)),F265)</f>
        <v>-0.53961539530344993</v>
      </c>
      <c r="G266" s="2">
        <f t="shared" si="269"/>
        <v>-0.53961539530344993</v>
      </c>
      <c r="H266" s="2" t="str">
        <f t="shared" si="270"/>
        <v/>
      </c>
      <c r="I266" s="2" t="str">
        <f t="shared" ref="I266:I286" si="273">IFERROR(H266-AVERAGE($H$11:$H$228),"")</f>
        <v/>
      </c>
      <c r="J266" s="2">
        <f t="shared" si="271"/>
        <v>1.3186459196327576</v>
      </c>
      <c r="K266" s="2">
        <f t="shared" si="272"/>
        <v>-0.25301415846876035</v>
      </c>
    </row>
    <row r="267" spans="2:11" x14ac:dyDescent="0.25">
      <c r="B267" s="22">
        <f t="shared" si="267"/>
        <v>45078</v>
      </c>
      <c r="C267" s="54" t="str">
        <f>IFERROR(INDEX([1]Primario!$B:$B,MATCH($B267,[1]Primario!$A:$A,0)),"")</f>
        <v/>
      </c>
      <c r="D267" s="37" t="str">
        <f>IFERROR(INDEX([1]Primario!$C:$C,MATCH($B267,[1]Primario!$A:$A,0)),"")</f>
        <v/>
      </c>
      <c r="E267" s="2" t="str">
        <f t="shared" si="268"/>
        <v/>
      </c>
      <c r="F267" s="2">
        <f>IFERROR(INDEX(PIB!$G:$G,MATCH($B267,PIB!$A:$A,0)),F266)</f>
        <v>-0.82183849340013992</v>
      </c>
      <c r="G267" s="2">
        <f t="shared" si="269"/>
        <v>-0.63368976133567989</v>
      </c>
      <c r="H267" s="2" t="str">
        <f t="shared" si="270"/>
        <v/>
      </c>
      <c r="I267" s="2" t="str">
        <f t="shared" si="273"/>
        <v/>
      </c>
      <c r="J267" s="2">
        <f t="shared" si="271"/>
        <v>1.0237096957884206</v>
      </c>
      <c r="K267" s="2">
        <f t="shared" si="272"/>
        <v>-0.54795038231309734</v>
      </c>
    </row>
    <row r="268" spans="2:11" x14ac:dyDescent="0.25">
      <c r="B268" s="22">
        <f t="shared" si="267"/>
        <v>45108</v>
      </c>
      <c r="C268" s="54" t="str">
        <f>IFERROR(INDEX([1]Primario!$B:$B,MATCH($B268,[1]Primario!$A:$A,0)),"")</f>
        <v/>
      </c>
      <c r="D268" s="37" t="str">
        <f>IFERROR(INDEX([1]Primario!$C:$C,MATCH($B268,[1]Primario!$A:$A,0)),"")</f>
        <v/>
      </c>
      <c r="E268" s="2" t="str">
        <f t="shared" si="268"/>
        <v/>
      </c>
      <c r="F268" s="2">
        <f>IFERROR(INDEX(PIB!$G:$G,MATCH($B268,PIB!$A:$A,0)),F267)</f>
        <v>-0.82183849340013992</v>
      </c>
      <c r="G268" s="2">
        <f t="shared" si="269"/>
        <v>-0.72776412736790996</v>
      </c>
      <c r="H268" s="2" t="str">
        <f t="shared" si="270"/>
        <v/>
      </c>
      <c r="I268" s="2" t="str">
        <f t="shared" si="273"/>
        <v/>
      </c>
      <c r="J268" s="2">
        <f t="shared" si="271"/>
        <v>0.70879633601908831</v>
      </c>
      <c r="K268" s="2">
        <f t="shared" si="272"/>
        <v>-0.86286374208242966</v>
      </c>
    </row>
    <row r="269" spans="2:11" x14ac:dyDescent="0.25">
      <c r="B269" s="22">
        <f t="shared" si="267"/>
        <v>45139</v>
      </c>
      <c r="C269" s="54" t="str">
        <f>IFERROR(INDEX([1]Primario!$B:$B,MATCH($B269,[1]Primario!$A:$A,0)),"")</f>
        <v/>
      </c>
      <c r="D269" s="37" t="str">
        <f>IFERROR(INDEX([1]Primario!$C:$C,MATCH($B269,[1]Primario!$A:$A,0)),"")</f>
        <v/>
      </c>
      <c r="E269" s="2" t="str">
        <f t="shared" si="268"/>
        <v/>
      </c>
      <c r="F269" s="2">
        <f>IFERROR(INDEX(PIB!$G:$G,MATCH($B269,PIB!$A:$A,0)),F268)</f>
        <v>-0.82183849340013992</v>
      </c>
      <c r="G269" s="2">
        <f t="shared" si="269"/>
        <v>-0.82183849340013992</v>
      </c>
      <c r="H269" s="2" t="str">
        <f t="shared" si="270"/>
        <v/>
      </c>
      <c r="I269" s="2" t="str">
        <f t="shared" si="273"/>
        <v/>
      </c>
      <c r="J269" s="2">
        <f t="shared" si="271"/>
        <v>1.3457097383119745</v>
      </c>
      <c r="K269" s="2">
        <f t="shared" si="272"/>
        <v>-0.22595033978954338</v>
      </c>
    </row>
    <row r="270" spans="2:11" x14ac:dyDescent="0.25">
      <c r="B270" s="22">
        <f t="shared" si="267"/>
        <v>45170</v>
      </c>
      <c r="C270" s="54" t="str">
        <f>IFERROR(INDEX([1]Primario!$B:$B,MATCH($B270,[1]Primario!$A:$A,0)),"")</f>
        <v/>
      </c>
      <c r="D270" s="37" t="str">
        <f>IFERROR(INDEX([1]Primario!$C:$C,MATCH($B270,[1]Primario!$A:$A,0)),"")</f>
        <v/>
      </c>
      <c r="E270" s="2" t="str">
        <f t="shared" si="268"/>
        <v/>
      </c>
      <c r="F270" s="2">
        <f>IFERROR(INDEX(PIB!$G:$G,MATCH($B270,PIB!$A:$A,0)),F269)</f>
        <v>-1.0988970266871512</v>
      </c>
      <c r="G270" s="2">
        <f t="shared" si="269"/>
        <v>-0.91419133782914364</v>
      </c>
      <c r="H270" s="2" t="str">
        <f t="shared" si="270"/>
        <v/>
      </c>
      <c r="I270" s="2" t="str">
        <f t="shared" si="273"/>
        <v/>
      </c>
      <c r="J270" s="2">
        <f t="shared" si="271"/>
        <v>0.9332181762842422</v>
      </c>
      <c r="K270" s="2">
        <f t="shared" si="272"/>
        <v>-0.63844190181727578</v>
      </c>
    </row>
    <row r="271" spans="2:11" x14ac:dyDescent="0.25">
      <c r="B271" s="22">
        <f t="shared" si="267"/>
        <v>45200</v>
      </c>
      <c r="C271" s="54" t="str">
        <f>IFERROR(INDEX([1]Primario!$B:$B,MATCH($B271,[1]Primario!$A:$A,0)),"")</f>
        <v/>
      </c>
      <c r="D271" s="37" t="str">
        <f>IFERROR(INDEX([1]Primario!$C:$C,MATCH($B271,[1]Primario!$A:$A,0)),"")</f>
        <v/>
      </c>
      <c r="E271" s="2" t="str">
        <f t="shared" si="268"/>
        <v/>
      </c>
      <c r="F271" s="2">
        <f>IFERROR(INDEX(PIB!$G:$G,MATCH($B271,PIB!$A:$A,0)),F270)</f>
        <v>-1.0988970266871512</v>
      </c>
      <c r="G271" s="2">
        <f t="shared" si="269"/>
        <v>-1.0065441822581473</v>
      </c>
      <c r="H271" s="2" t="str">
        <f t="shared" si="270"/>
        <v/>
      </c>
      <c r="I271" s="2" t="str">
        <f t="shared" si="273"/>
        <v/>
      </c>
      <c r="J271" s="2">
        <f t="shared" si="271"/>
        <v>0.839285830292686</v>
      </c>
      <c r="K271" s="2">
        <f t="shared" si="272"/>
        <v>-0.73237424780883198</v>
      </c>
    </row>
    <row r="272" spans="2:11" x14ac:dyDescent="0.25">
      <c r="B272" s="22">
        <f t="shared" si="267"/>
        <v>45231</v>
      </c>
      <c r="C272" s="54" t="str">
        <f>IFERROR(INDEX([1]Primario!$B:$B,MATCH($B272,[1]Primario!$A:$A,0)),"")</f>
        <v/>
      </c>
      <c r="D272" s="37" t="str">
        <f>IFERROR(INDEX([1]Primario!$C:$C,MATCH($B272,[1]Primario!$A:$A,0)),"")</f>
        <v/>
      </c>
      <c r="E272" s="2" t="str">
        <f t="shared" si="268"/>
        <v/>
      </c>
      <c r="F272" s="2">
        <f>IFERROR(INDEX(PIB!$G:$G,MATCH($B272,PIB!$A:$A,0)),F271)</f>
        <v>-1.0988970266871512</v>
      </c>
      <c r="G272" s="2">
        <f t="shared" si="269"/>
        <v>-1.0988970266871512</v>
      </c>
      <c r="H272" s="2" t="str">
        <f t="shared" si="270"/>
        <v/>
      </c>
      <c r="I272" s="2" t="str">
        <f t="shared" si="273"/>
        <v/>
      </c>
      <c r="J272" s="2">
        <f t="shared" si="271"/>
        <v>1.8613951273462244</v>
      </c>
      <c r="K272" s="2">
        <f t="shared" si="272"/>
        <v>0.28973504924470639</v>
      </c>
    </row>
    <row r="273" spans="2:11" x14ac:dyDescent="0.25">
      <c r="B273" s="22">
        <f t="shared" si="267"/>
        <v>45261</v>
      </c>
      <c r="C273" s="54" t="str">
        <f>IFERROR(INDEX([1]Primario!$B:$B,MATCH($B273,[1]Primario!$A:$A,0)),"")</f>
        <v/>
      </c>
      <c r="D273" s="37" t="str">
        <f>IFERROR(INDEX([1]Primario!$C:$C,MATCH($B273,[1]Primario!$A:$A,0)),"")</f>
        <v/>
      </c>
      <c r="E273" s="2" t="str">
        <f t="shared" si="268"/>
        <v/>
      </c>
      <c r="F273" s="2">
        <f>IFERROR(INDEX(PIB!$G:$G,MATCH($B273,PIB!$A:$A,0)),F272)</f>
        <v>-1.1709853052496833</v>
      </c>
      <c r="G273" s="2">
        <f t="shared" si="269"/>
        <v>-1.1229264528746619</v>
      </c>
      <c r="H273" s="2" t="str">
        <f t="shared" si="270"/>
        <v/>
      </c>
      <c r="I273" s="2" t="str">
        <f t="shared" si="273"/>
        <v/>
      </c>
      <c r="J273" s="2" t="str">
        <f t="shared" si="271"/>
        <v/>
      </c>
      <c r="K273" s="2" t="str">
        <f t="shared" si="272"/>
        <v/>
      </c>
    </row>
    <row r="274" spans="2:11" x14ac:dyDescent="0.25">
      <c r="B274" s="22">
        <f t="shared" si="267"/>
        <v>45292</v>
      </c>
      <c r="C274" s="54" t="str">
        <f>IFERROR(INDEX([1]Primario!$B:$B,MATCH($B274,[1]Primario!$A:$A,0)),"")</f>
        <v/>
      </c>
      <c r="D274" s="37" t="str">
        <f>IFERROR(INDEX([1]Primario!$C:$C,MATCH($B274,[1]Primario!$A:$A,0)),"")</f>
        <v/>
      </c>
      <c r="E274" s="2" t="str">
        <f t="shared" si="268"/>
        <v/>
      </c>
      <c r="F274" s="2">
        <f>IFERROR(INDEX(PIB!$G:$G,MATCH($B274,PIB!$A:$A,0)),F273)</f>
        <v>-1.1709853052496833</v>
      </c>
      <c r="G274" s="2">
        <f t="shared" si="269"/>
        <v>-1.1469558790621726</v>
      </c>
      <c r="H274" s="2" t="str">
        <f t="shared" si="270"/>
        <v/>
      </c>
      <c r="I274" s="2" t="str">
        <f t="shared" si="273"/>
        <v/>
      </c>
      <c r="J274" s="2" t="str">
        <f t="shared" si="271"/>
        <v/>
      </c>
      <c r="K274" s="2" t="str">
        <f t="shared" si="272"/>
        <v/>
      </c>
    </row>
    <row r="275" spans="2:11" x14ac:dyDescent="0.25">
      <c r="B275" s="22">
        <f t="shared" si="267"/>
        <v>45323</v>
      </c>
      <c r="C275" s="54" t="str">
        <f>IFERROR(INDEX([1]Primario!$B:$B,MATCH($B275,[1]Primario!$A:$A,0)),"")</f>
        <v/>
      </c>
      <c r="D275" s="37" t="str">
        <f>IFERROR(INDEX([1]Primario!$C:$C,MATCH($B275,[1]Primario!$A:$A,0)),"")</f>
        <v/>
      </c>
      <c r="E275" s="2" t="str">
        <f t="shared" si="268"/>
        <v/>
      </c>
      <c r="F275" s="2">
        <f>IFERROR(INDEX(PIB!$G:$G,MATCH($B275,PIB!$A:$A,0)),F274)</f>
        <v>-1.1709853052496833</v>
      </c>
      <c r="G275" s="2">
        <f t="shared" si="269"/>
        <v>-1.1709853052496833</v>
      </c>
      <c r="H275" s="2" t="str">
        <f t="shared" si="270"/>
        <v/>
      </c>
      <c r="I275" s="2" t="str">
        <f t="shared" si="273"/>
        <v/>
      </c>
      <c r="J275" s="2" t="str">
        <f t="shared" si="271"/>
        <v/>
      </c>
      <c r="K275" s="2" t="str">
        <f t="shared" si="272"/>
        <v/>
      </c>
    </row>
    <row r="276" spans="2:11" x14ac:dyDescent="0.25">
      <c r="B276" s="22">
        <f t="shared" si="267"/>
        <v>45352</v>
      </c>
      <c r="C276" s="54" t="str">
        <f>IFERROR(INDEX([1]Primario!$B:$B,MATCH($B276,[1]Primario!$A:$A,0)),"")</f>
        <v/>
      </c>
      <c r="D276" s="37" t="str">
        <f>IFERROR(INDEX([1]Primario!$C:$C,MATCH($B276,[1]Primario!$A:$A,0)),"")</f>
        <v/>
      </c>
      <c r="E276" s="2" t="str">
        <f t="shared" si="268"/>
        <v/>
      </c>
      <c r="F276" s="2">
        <f>IFERROR(INDEX(PIB!$G:$G,MATCH($B276,PIB!$A:$A,0)),F275)</f>
        <v>-1.2373575248947333</v>
      </c>
      <c r="G276" s="2">
        <f t="shared" si="269"/>
        <v>-1.1931093784647</v>
      </c>
      <c r="H276" s="2" t="str">
        <f t="shared" si="270"/>
        <v/>
      </c>
      <c r="I276" s="2" t="str">
        <f t="shared" si="273"/>
        <v/>
      </c>
      <c r="J276" s="2" t="str">
        <f t="shared" si="271"/>
        <v/>
      </c>
      <c r="K276" s="2" t="str">
        <f t="shared" si="272"/>
        <v/>
      </c>
    </row>
    <row r="277" spans="2:11" x14ac:dyDescent="0.25">
      <c r="B277" s="22">
        <f t="shared" si="267"/>
        <v>45383</v>
      </c>
      <c r="C277" s="54" t="str">
        <f>IFERROR(INDEX([1]Primario!$B:$B,MATCH($B277,[1]Primario!$A:$A,0)),"")</f>
        <v/>
      </c>
      <c r="D277" s="37" t="str">
        <f>IFERROR(INDEX([1]Primario!$C:$C,MATCH($B277,[1]Primario!$A:$A,0)),"")</f>
        <v/>
      </c>
      <c r="E277" s="2" t="str">
        <f t="shared" si="268"/>
        <v/>
      </c>
      <c r="F277" s="2">
        <f>IFERROR(INDEX(PIB!$G:$G,MATCH($B277,PIB!$A:$A,0)),F276)</f>
        <v>-1.2373575248947333</v>
      </c>
      <c r="G277" s="2">
        <f t="shared" si="269"/>
        <v>-1.2152334516797165</v>
      </c>
      <c r="H277" s="2" t="str">
        <f t="shared" si="270"/>
        <v/>
      </c>
      <c r="I277" s="2" t="str">
        <f t="shared" si="273"/>
        <v/>
      </c>
      <c r="J277" s="2" t="str">
        <f t="shared" si="271"/>
        <v/>
      </c>
      <c r="K277" s="2" t="str">
        <f t="shared" si="272"/>
        <v/>
      </c>
    </row>
    <row r="278" spans="2:11" x14ac:dyDescent="0.25">
      <c r="B278" s="22">
        <f t="shared" si="267"/>
        <v>45413</v>
      </c>
      <c r="C278" s="54" t="str">
        <f>IFERROR(INDEX([1]Primario!$B:$B,MATCH($B278,[1]Primario!$A:$A,0)),"")</f>
        <v/>
      </c>
      <c r="D278" s="37" t="str">
        <f>IFERROR(INDEX([1]Primario!$C:$C,MATCH($B278,[1]Primario!$A:$A,0)),"")</f>
        <v/>
      </c>
      <c r="E278" s="2" t="str">
        <f t="shared" si="268"/>
        <v/>
      </c>
      <c r="F278" s="2">
        <f>IFERROR(INDEX(PIB!$G:$G,MATCH($B278,PIB!$A:$A,0)),F277)</f>
        <v>-1.2373575248947333</v>
      </c>
      <c r="G278" s="2">
        <f t="shared" si="269"/>
        <v>-1.2373575248947333</v>
      </c>
      <c r="H278" s="2" t="str">
        <f t="shared" si="270"/>
        <v/>
      </c>
      <c r="I278" s="2" t="str">
        <f t="shared" si="273"/>
        <v/>
      </c>
      <c r="J278" s="2" t="str">
        <f t="shared" si="271"/>
        <v/>
      </c>
      <c r="K278" s="2" t="str">
        <f t="shared" si="272"/>
        <v/>
      </c>
    </row>
    <row r="279" spans="2:11" x14ac:dyDescent="0.25">
      <c r="B279" s="22">
        <f t="shared" si="267"/>
        <v>45444</v>
      </c>
      <c r="C279" s="54" t="str">
        <f>IFERROR(INDEX([1]Primario!$B:$B,MATCH($B279,[1]Primario!$A:$A,0)),"")</f>
        <v/>
      </c>
      <c r="D279" s="37" t="str">
        <f>IFERROR(INDEX([1]Primario!$C:$C,MATCH($B279,[1]Primario!$A:$A,0)),"")</f>
        <v/>
      </c>
      <c r="E279" s="2" t="str">
        <f t="shared" si="268"/>
        <v/>
      </c>
      <c r="F279" s="2">
        <f>IFERROR(INDEX(PIB!$G:$G,MATCH($B279,PIB!$A:$A,0)),F278)</f>
        <v>-1.298077854128632</v>
      </c>
      <c r="G279" s="2">
        <f t="shared" si="269"/>
        <v>-1.2575976346393662</v>
      </c>
      <c r="H279" s="2" t="str">
        <f t="shared" si="270"/>
        <v/>
      </c>
      <c r="I279" s="2" t="str">
        <f t="shared" si="273"/>
        <v/>
      </c>
      <c r="J279" s="2" t="str">
        <f t="shared" si="271"/>
        <v/>
      </c>
      <c r="K279" s="2" t="str">
        <f t="shared" si="272"/>
        <v/>
      </c>
    </row>
    <row r="280" spans="2:11" x14ac:dyDescent="0.25">
      <c r="B280" s="22">
        <f t="shared" si="267"/>
        <v>45474</v>
      </c>
      <c r="C280" s="54" t="str">
        <f>IFERROR(INDEX([1]Primario!$B:$B,MATCH($B280,[1]Primario!$A:$A,0)),"")</f>
        <v/>
      </c>
      <c r="D280" s="37" t="str">
        <f>IFERROR(INDEX([1]Primario!$C:$C,MATCH($B280,[1]Primario!$A:$A,0)),"")</f>
        <v/>
      </c>
      <c r="E280" s="2" t="str">
        <f t="shared" si="268"/>
        <v/>
      </c>
      <c r="F280" s="2">
        <f>IFERROR(INDEX(PIB!$G:$G,MATCH($B280,PIB!$A:$A,0)),F279)</f>
        <v>-1.298077854128632</v>
      </c>
      <c r="G280" s="2">
        <f t="shared" si="269"/>
        <v>-1.277837744383999</v>
      </c>
      <c r="H280" s="2" t="str">
        <f t="shared" si="270"/>
        <v/>
      </c>
      <c r="I280" s="2" t="str">
        <f t="shared" si="273"/>
        <v/>
      </c>
      <c r="J280" s="2" t="str">
        <f t="shared" si="271"/>
        <v/>
      </c>
      <c r="K280" s="2" t="str">
        <f t="shared" si="272"/>
        <v/>
      </c>
    </row>
    <row r="281" spans="2:11" x14ac:dyDescent="0.25">
      <c r="B281" s="22">
        <f t="shared" si="267"/>
        <v>45505</v>
      </c>
      <c r="C281" s="54" t="str">
        <f>IFERROR(INDEX([1]Primario!$B:$B,MATCH($B281,[1]Primario!$A:$A,0)),"")</f>
        <v/>
      </c>
      <c r="D281" s="37" t="str">
        <f>IFERROR(INDEX([1]Primario!$C:$C,MATCH($B281,[1]Primario!$A:$A,0)),"")</f>
        <v/>
      </c>
      <c r="E281" s="2" t="str">
        <f t="shared" si="268"/>
        <v/>
      </c>
      <c r="F281" s="2">
        <f>IFERROR(INDEX(PIB!$G:$G,MATCH($B281,PIB!$A:$A,0)),F280)</f>
        <v>-1.298077854128632</v>
      </c>
      <c r="G281" s="2">
        <f t="shared" si="269"/>
        <v>-1.298077854128632</v>
      </c>
      <c r="H281" s="2" t="str">
        <f t="shared" si="270"/>
        <v/>
      </c>
      <c r="I281" s="2" t="str">
        <f t="shared" si="273"/>
        <v/>
      </c>
      <c r="J281" s="2" t="str">
        <f t="shared" si="271"/>
        <v/>
      </c>
      <c r="K281" s="2" t="str">
        <f t="shared" si="272"/>
        <v/>
      </c>
    </row>
    <row r="282" spans="2:11" x14ac:dyDescent="0.25">
      <c r="B282" s="22">
        <f t="shared" si="267"/>
        <v>45536</v>
      </c>
      <c r="C282" s="54" t="str">
        <f>IFERROR(INDEX([1]Primario!$B:$B,MATCH($B282,[1]Primario!$A:$A,0)),"")</f>
        <v/>
      </c>
      <c r="D282" s="37" t="str">
        <f>IFERROR(INDEX([1]Primario!$C:$C,MATCH($B282,[1]Primario!$A:$A,0)),"")</f>
        <v/>
      </c>
      <c r="E282" s="2" t="str">
        <f t="shared" si="268"/>
        <v/>
      </c>
      <c r="F282" s="2">
        <f>IFERROR(INDEX(PIB!$G:$G,MATCH($B282,PIB!$A:$A,0)),F281)</f>
        <v>-1.3533815364007218</v>
      </c>
      <c r="G282" s="2">
        <f t="shared" si="269"/>
        <v>-1.3165124148859952</v>
      </c>
      <c r="H282" s="2" t="str">
        <f t="shared" si="270"/>
        <v/>
      </c>
      <c r="I282" s="2" t="str">
        <f t="shared" si="273"/>
        <v/>
      </c>
      <c r="J282" s="2" t="str">
        <f t="shared" si="271"/>
        <v/>
      </c>
      <c r="K282" s="2" t="str">
        <f t="shared" si="272"/>
        <v/>
      </c>
    </row>
    <row r="283" spans="2:11" x14ac:dyDescent="0.25">
      <c r="B283" s="22">
        <f t="shared" si="267"/>
        <v>45566</v>
      </c>
      <c r="C283" s="54" t="str">
        <f>IFERROR(INDEX([1]Primario!$B:$B,MATCH($B283,[1]Primario!$A:$A,0)),"")</f>
        <v/>
      </c>
      <c r="D283" s="37" t="str">
        <f>IFERROR(INDEX([1]Primario!$C:$C,MATCH($B283,[1]Primario!$A:$A,0)),"")</f>
        <v/>
      </c>
      <c r="E283" s="2" t="str">
        <f t="shared" si="268"/>
        <v/>
      </c>
      <c r="F283" s="2">
        <f>IFERROR(INDEX(PIB!$G:$G,MATCH($B283,PIB!$A:$A,0)),F282)</f>
        <v>-1.3533815364007218</v>
      </c>
      <c r="G283" s="2">
        <f t="shared" si="269"/>
        <v>-1.3349469756433585</v>
      </c>
      <c r="H283" s="2" t="str">
        <f t="shared" si="270"/>
        <v/>
      </c>
      <c r="I283" s="2" t="str">
        <f t="shared" si="273"/>
        <v/>
      </c>
      <c r="J283" s="2" t="str">
        <f t="shared" si="271"/>
        <v/>
      </c>
      <c r="K283" s="2" t="str">
        <f t="shared" si="272"/>
        <v/>
      </c>
    </row>
    <row r="284" spans="2:11" x14ac:dyDescent="0.25">
      <c r="B284" s="22">
        <f t="shared" si="267"/>
        <v>45597</v>
      </c>
      <c r="C284" s="54" t="str">
        <f>IFERROR(INDEX([1]Primario!$B:$B,MATCH($B284,[1]Primario!$A:$A,0)),"")</f>
        <v/>
      </c>
      <c r="D284" s="37" t="str">
        <f>IFERROR(INDEX([1]Primario!$C:$C,MATCH($B284,[1]Primario!$A:$A,0)),"")</f>
        <v/>
      </c>
      <c r="E284" s="2" t="str">
        <f t="shared" si="268"/>
        <v/>
      </c>
      <c r="F284" s="2">
        <f>IFERROR(INDEX(PIB!$G:$G,MATCH($B284,PIB!$A:$A,0)),F283)</f>
        <v>-1.3533815364007218</v>
      </c>
      <c r="G284" s="2">
        <f t="shared" si="269"/>
        <v>-1.3533815364007218</v>
      </c>
      <c r="H284" s="2" t="str">
        <f t="shared" si="270"/>
        <v/>
      </c>
      <c r="I284" s="2" t="str">
        <f t="shared" si="273"/>
        <v/>
      </c>
      <c r="J284" s="2" t="str">
        <f t="shared" si="271"/>
        <v/>
      </c>
      <c r="K284" s="2" t="str">
        <f t="shared" si="272"/>
        <v/>
      </c>
    </row>
    <row r="285" spans="2:11" x14ac:dyDescent="0.25">
      <c r="B285" s="22">
        <f t="shared" si="267"/>
        <v>45627</v>
      </c>
      <c r="C285" s="54" t="str">
        <f>IFERROR(INDEX([1]Primario!$B:$B,MATCH($B285,[1]Primario!$A:$A,0)),"")</f>
        <v/>
      </c>
      <c r="D285" s="37" t="str">
        <f>IFERROR(INDEX([1]Primario!$C:$C,MATCH($B285,[1]Primario!$A:$A,0)),"")</f>
        <v/>
      </c>
      <c r="E285" s="2" t="str">
        <f t="shared" si="268"/>
        <v/>
      </c>
      <c r="F285" s="2">
        <f>IFERROR(INDEX(PIB!$G:$G,MATCH($B285,PIB!$A:$A,0)),F284)</f>
        <v>-1.4036376641098691</v>
      </c>
      <c r="G285" s="2">
        <f t="shared" si="269"/>
        <v>-1.3701335789704376</v>
      </c>
      <c r="H285" s="2" t="str">
        <f t="shared" si="270"/>
        <v/>
      </c>
      <c r="I285" s="2" t="str">
        <f t="shared" si="273"/>
        <v/>
      </c>
      <c r="J285" s="2" t="str">
        <f t="shared" si="271"/>
        <v/>
      </c>
      <c r="K285" s="2" t="str">
        <f t="shared" si="272"/>
        <v/>
      </c>
    </row>
    <row r="286" spans="2:11" x14ac:dyDescent="0.25">
      <c r="B286" s="22">
        <f t="shared" si="267"/>
        <v>45658</v>
      </c>
      <c r="C286" s="54" t="str">
        <f>IFERROR(INDEX([1]Primario!$B:$B,MATCH($B286,[1]Primario!$A:$A,0)),"")</f>
        <v/>
      </c>
      <c r="D286" s="37" t="str">
        <f>IFERROR(INDEX([1]Primario!$C:$C,MATCH($B286,[1]Primario!$A:$A,0)),"")</f>
        <v/>
      </c>
      <c r="E286" s="2" t="str">
        <f t="shared" si="268"/>
        <v/>
      </c>
      <c r="F286" s="2">
        <f>IFERROR(INDEX(PIB!$G:$G,MATCH($B286,PIB!$A:$A,0)),F285)</f>
        <v>-1.4036376641098691</v>
      </c>
      <c r="G286" s="2">
        <f t="shared" si="269"/>
        <v>-1.3868856215401533</v>
      </c>
      <c r="H286" s="2" t="str">
        <f t="shared" si="270"/>
        <v/>
      </c>
      <c r="I286" s="2" t="str">
        <f t="shared" si="273"/>
        <v/>
      </c>
      <c r="J286" s="2" t="str">
        <f t="shared" si="271"/>
        <v/>
      </c>
      <c r="K286" s="2" t="str">
        <f t="shared" si="272"/>
        <v/>
      </c>
    </row>
  </sheetData>
  <mergeCells count="3">
    <mergeCell ref="C7:K7"/>
    <mergeCell ref="M7:O7"/>
    <mergeCell ref="Q7:U7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7A18-4171-4659-9110-C4A801490729}">
  <dimension ref="A1:D273"/>
  <sheetViews>
    <sheetView showGridLines="0" workbookViewId="0">
      <pane xSplit="1" ySplit="3" topLeftCell="B246" activePane="bottomRight" state="frozen"/>
      <selection pane="topRight" activeCell="B1" sqref="B1"/>
      <selection pane="bottomLeft" activeCell="A2" sqref="A2"/>
      <selection pane="bottomRight" activeCell="C273" sqref="C273"/>
    </sheetView>
  </sheetViews>
  <sheetFormatPr defaultRowHeight="15" x14ac:dyDescent="0.25"/>
  <cols>
    <col min="1" max="1" width="10.140625" bestFit="1" customWidth="1"/>
    <col min="2" max="4" width="15.7109375" customWidth="1"/>
  </cols>
  <sheetData>
    <row r="1" spans="1:4" x14ac:dyDescent="0.25">
      <c r="A1" s="89" t="str">
        <f>HYPERLINK("#'"&amp;"INSTRUÇÕES"&amp;"'!A1","Retornar")</f>
        <v>Retornar</v>
      </c>
    </row>
    <row r="2" spans="1:4" x14ac:dyDescent="0.25">
      <c r="B2" s="121" t="s">
        <v>111</v>
      </c>
      <c r="C2" s="121"/>
      <c r="D2" s="121"/>
    </row>
    <row r="3" spans="1:4" ht="26.25" x14ac:dyDescent="0.25">
      <c r="B3" s="96" t="s">
        <v>4</v>
      </c>
      <c r="C3" s="10" t="s">
        <v>5</v>
      </c>
      <c r="D3" s="10" t="s">
        <v>6</v>
      </c>
    </row>
    <row r="4" spans="1:4" x14ac:dyDescent="0.25">
      <c r="A4" s="1">
        <v>36526</v>
      </c>
      <c r="B4" s="98">
        <v>85.8</v>
      </c>
      <c r="C4" s="15" t="s">
        <v>39</v>
      </c>
      <c r="D4" s="15" t="s">
        <v>39</v>
      </c>
    </row>
    <row r="5" spans="1:4" x14ac:dyDescent="0.25">
      <c r="A5" s="1">
        <f>EDATE(A4,1)</f>
        <v>36557</v>
      </c>
      <c r="B5" s="98">
        <v>86.1</v>
      </c>
      <c r="C5" s="15" t="s">
        <v>39</v>
      </c>
      <c r="D5" s="15" t="s">
        <v>39</v>
      </c>
    </row>
    <row r="6" spans="1:4" x14ac:dyDescent="0.25">
      <c r="A6" s="1">
        <f t="shared" ref="A6:A69" si="0">EDATE(A5,1)</f>
        <v>36586</v>
      </c>
      <c r="B6" s="98">
        <v>85</v>
      </c>
      <c r="C6" s="2">
        <f t="shared" ref="C6:C69" si="1">AVERAGE(B4:B6)</f>
        <v>85.633333333333326</v>
      </c>
      <c r="D6" s="15" t="s">
        <v>39</v>
      </c>
    </row>
    <row r="7" spans="1:4" x14ac:dyDescent="0.25">
      <c r="A7" s="1">
        <f t="shared" si="0"/>
        <v>36617</v>
      </c>
      <c r="B7" s="98">
        <v>86.3</v>
      </c>
      <c r="C7" s="2">
        <f t="shared" si="1"/>
        <v>85.8</v>
      </c>
      <c r="D7" s="15" t="s">
        <v>39</v>
      </c>
    </row>
    <row r="8" spans="1:4" x14ac:dyDescent="0.25">
      <c r="A8" s="1">
        <f t="shared" si="0"/>
        <v>36647</v>
      </c>
      <c r="B8" s="98">
        <v>85.1</v>
      </c>
      <c r="C8" s="2">
        <f t="shared" si="1"/>
        <v>85.466666666666654</v>
      </c>
      <c r="D8" s="15" t="s">
        <v>39</v>
      </c>
    </row>
    <row r="9" spans="1:4" x14ac:dyDescent="0.25">
      <c r="A9" s="1">
        <f t="shared" si="0"/>
        <v>36678</v>
      </c>
      <c r="B9" s="98">
        <v>88.2</v>
      </c>
      <c r="C9" s="2">
        <f t="shared" si="1"/>
        <v>86.533333333333317</v>
      </c>
      <c r="D9" s="15" t="s">
        <v>39</v>
      </c>
    </row>
    <row r="10" spans="1:4" x14ac:dyDescent="0.25">
      <c r="A10" s="1">
        <f t="shared" si="0"/>
        <v>36708</v>
      </c>
      <c r="B10" s="98">
        <v>85.8</v>
      </c>
      <c r="C10" s="2">
        <f t="shared" si="1"/>
        <v>86.366666666666674</v>
      </c>
      <c r="D10" s="15" t="s">
        <v>39</v>
      </c>
    </row>
    <row r="11" spans="1:4" x14ac:dyDescent="0.25">
      <c r="A11" s="1">
        <f t="shared" si="0"/>
        <v>36739</v>
      </c>
      <c r="B11" s="98">
        <v>86.5</v>
      </c>
      <c r="C11" s="2">
        <f t="shared" si="1"/>
        <v>86.833333333333329</v>
      </c>
      <c r="D11" s="15" t="s">
        <v>39</v>
      </c>
    </row>
    <row r="12" spans="1:4" x14ac:dyDescent="0.25">
      <c r="A12" s="1">
        <f t="shared" si="0"/>
        <v>36770</v>
      </c>
      <c r="B12" s="98">
        <v>86.6</v>
      </c>
      <c r="C12" s="2">
        <f t="shared" si="1"/>
        <v>86.3</v>
      </c>
      <c r="D12" s="15" t="s">
        <v>39</v>
      </c>
    </row>
    <row r="13" spans="1:4" x14ac:dyDescent="0.25">
      <c r="A13" s="1">
        <f t="shared" si="0"/>
        <v>36800</v>
      </c>
      <c r="B13" s="98">
        <v>85.8</v>
      </c>
      <c r="C13" s="2">
        <f t="shared" si="1"/>
        <v>86.3</v>
      </c>
      <c r="D13" s="15" t="s">
        <v>39</v>
      </c>
    </row>
    <row r="14" spans="1:4" x14ac:dyDescent="0.25">
      <c r="A14" s="1">
        <f t="shared" si="0"/>
        <v>36831</v>
      </c>
      <c r="B14" s="98">
        <v>86</v>
      </c>
      <c r="C14" s="2">
        <f t="shared" si="1"/>
        <v>86.133333333333326</v>
      </c>
      <c r="D14" s="15" t="s">
        <v>39</v>
      </c>
    </row>
    <row r="15" spans="1:4" x14ac:dyDescent="0.25">
      <c r="A15" s="1">
        <f t="shared" si="0"/>
        <v>36861</v>
      </c>
      <c r="B15" s="98">
        <v>83.6</v>
      </c>
      <c r="C15" s="2">
        <f t="shared" si="1"/>
        <v>85.13333333333334</v>
      </c>
      <c r="D15" s="15" t="s">
        <v>39</v>
      </c>
    </row>
    <row r="16" spans="1:4" x14ac:dyDescent="0.25">
      <c r="A16" s="1">
        <f t="shared" si="0"/>
        <v>36892</v>
      </c>
      <c r="B16" s="98">
        <v>88.1</v>
      </c>
      <c r="C16" s="2">
        <f t="shared" si="1"/>
        <v>85.899999999999991</v>
      </c>
      <c r="D16" s="15" t="s">
        <v>39</v>
      </c>
    </row>
    <row r="17" spans="1:4" x14ac:dyDescent="0.25">
      <c r="A17" s="1">
        <f t="shared" si="0"/>
        <v>36923</v>
      </c>
      <c r="B17" s="98">
        <v>86.2</v>
      </c>
      <c r="C17" s="2">
        <f t="shared" si="1"/>
        <v>85.966666666666654</v>
      </c>
      <c r="D17" s="15" t="s">
        <v>39</v>
      </c>
    </row>
    <row r="18" spans="1:4" x14ac:dyDescent="0.25">
      <c r="A18" s="1">
        <f t="shared" si="0"/>
        <v>36951</v>
      </c>
      <c r="B18" s="98">
        <v>86.6</v>
      </c>
      <c r="C18" s="2">
        <f t="shared" si="1"/>
        <v>86.966666666666654</v>
      </c>
      <c r="D18" s="15" t="s">
        <v>39</v>
      </c>
    </row>
    <row r="19" spans="1:4" x14ac:dyDescent="0.25">
      <c r="A19" s="1">
        <f t="shared" si="0"/>
        <v>36982</v>
      </c>
      <c r="B19" s="98">
        <v>89.5</v>
      </c>
      <c r="C19" s="2">
        <f t="shared" si="1"/>
        <v>87.433333333333337</v>
      </c>
      <c r="D19" s="15" t="s">
        <v>39</v>
      </c>
    </row>
    <row r="20" spans="1:4" x14ac:dyDescent="0.25">
      <c r="A20" s="1">
        <f t="shared" si="0"/>
        <v>37012</v>
      </c>
      <c r="B20" s="98">
        <v>90</v>
      </c>
      <c r="C20" s="2">
        <f t="shared" si="1"/>
        <v>88.7</v>
      </c>
      <c r="D20" s="15" t="s">
        <v>39</v>
      </c>
    </row>
    <row r="21" spans="1:4" x14ac:dyDescent="0.25">
      <c r="A21" s="1">
        <f t="shared" si="0"/>
        <v>37043</v>
      </c>
      <c r="B21" s="98">
        <v>102.4</v>
      </c>
      <c r="C21" s="2">
        <f t="shared" si="1"/>
        <v>93.966666666666654</v>
      </c>
      <c r="D21" s="15" t="s">
        <v>39</v>
      </c>
    </row>
    <row r="22" spans="1:4" x14ac:dyDescent="0.25">
      <c r="A22" s="1">
        <f t="shared" si="0"/>
        <v>37073</v>
      </c>
      <c r="B22" s="98">
        <v>99.2</v>
      </c>
      <c r="C22" s="2">
        <f t="shared" si="1"/>
        <v>97.2</v>
      </c>
      <c r="D22" s="15" t="s">
        <v>39</v>
      </c>
    </row>
    <row r="23" spans="1:4" x14ac:dyDescent="0.25">
      <c r="A23" s="1">
        <f t="shared" si="0"/>
        <v>37104</v>
      </c>
      <c r="B23" s="98">
        <v>89.5</v>
      </c>
      <c r="C23" s="2">
        <f t="shared" si="1"/>
        <v>97.033333333333346</v>
      </c>
      <c r="D23" s="15" t="s">
        <v>39</v>
      </c>
    </row>
    <row r="24" spans="1:4" x14ac:dyDescent="0.25">
      <c r="A24" s="1">
        <f t="shared" si="0"/>
        <v>37135</v>
      </c>
      <c r="B24" s="98">
        <v>103</v>
      </c>
      <c r="C24" s="2">
        <f t="shared" si="1"/>
        <v>97.233333333333334</v>
      </c>
      <c r="D24" s="15" t="s">
        <v>39</v>
      </c>
    </row>
    <row r="25" spans="1:4" x14ac:dyDescent="0.25">
      <c r="A25" s="1">
        <f t="shared" si="0"/>
        <v>37165</v>
      </c>
      <c r="B25" s="98">
        <v>104.1</v>
      </c>
      <c r="C25" s="2">
        <f t="shared" si="1"/>
        <v>98.866666666666674</v>
      </c>
      <c r="D25" s="15" t="s">
        <v>39</v>
      </c>
    </row>
    <row r="26" spans="1:4" x14ac:dyDescent="0.25">
      <c r="A26" s="1">
        <f t="shared" si="0"/>
        <v>37196</v>
      </c>
      <c r="B26" s="98">
        <v>93</v>
      </c>
      <c r="C26" s="2">
        <f t="shared" si="1"/>
        <v>100.03333333333335</v>
      </c>
      <c r="D26" s="15" t="s">
        <v>39</v>
      </c>
    </row>
    <row r="27" spans="1:4" x14ac:dyDescent="0.25">
      <c r="A27" s="1">
        <f t="shared" si="0"/>
        <v>37226</v>
      </c>
      <c r="B27" s="98">
        <v>105.4</v>
      </c>
      <c r="C27" s="2">
        <f t="shared" si="1"/>
        <v>100.83333333333333</v>
      </c>
      <c r="D27" s="15" t="s">
        <v>39</v>
      </c>
    </row>
    <row r="28" spans="1:4" x14ac:dyDescent="0.25">
      <c r="A28" s="1">
        <f t="shared" si="0"/>
        <v>37257</v>
      </c>
      <c r="B28" s="98">
        <v>111.4</v>
      </c>
      <c r="C28" s="2">
        <f t="shared" si="1"/>
        <v>103.26666666666667</v>
      </c>
      <c r="D28" s="15" t="s">
        <v>39</v>
      </c>
    </row>
    <row r="29" spans="1:4" x14ac:dyDescent="0.25">
      <c r="A29" s="1">
        <f t="shared" si="0"/>
        <v>37288</v>
      </c>
      <c r="B29" s="98">
        <v>94.4</v>
      </c>
      <c r="C29" s="2">
        <f t="shared" si="1"/>
        <v>103.73333333333335</v>
      </c>
      <c r="D29" s="15" t="s">
        <v>39</v>
      </c>
    </row>
    <row r="30" spans="1:4" x14ac:dyDescent="0.25">
      <c r="A30" s="1">
        <f t="shared" si="0"/>
        <v>37316</v>
      </c>
      <c r="B30" s="98">
        <v>103</v>
      </c>
      <c r="C30" s="2">
        <f t="shared" si="1"/>
        <v>102.93333333333334</v>
      </c>
      <c r="D30" s="15" t="s">
        <v>39</v>
      </c>
    </row>
    <row r="31" spans="1:4" x14ac:dyDescent="0.25">
      <c r="A31" s="1">
        <f t="shared" si="0"/>
        <v>37347</v>
      </c>
      <c r="B31" s="98">
        <v>95</v>
      </c>
      <c r="C31" s="2">
        <f t="shared" si="1"/>
        <v>97.466666666666654</v>
      </c>
      <c r="D31" s="15" t="s">
        <v>39</v>
      </c>
    </row>
    <row r="32" spans="1:4" x14ac:dyDescent="0.25">
      <c r="A32" s="1">
        <f t="shared" si="0"/>
        <v>37377</v>
      </c>
      <c r="B32" s="98">
        <v>104.5</v>
      </c>
      <c r="C32" s="2">
        <f t="shared" si="1"/>
        <v>100.83333333333333</v>
      </c>
      <c r="D32" s="15" t="s">
        <v>39</v>
      </c>
    </row>
    <row r="33" spans="1:4" x14ac:dyDescent="0.25">
      <c r="A33" s="1">
        <f t="shared" si="0"/>
        <v>37408</v>
      </c>
      <c r="B33" s="98">
        <v>103.8</v>
      </c>
      <c r="C33" s="2">
        <f t="shared" si="1"/>
        <v>101.10000000000001</v>
      </c>
      <c r="D33" s="15" t="s">
        <v>39</v>
      </c>
    </row>
    <row r="34" spans="1:4" x14ac:dyDescent="0.25">
      <c r="A34" s="1">
        <f t="shared" si="0"/>
        <v>37438</v>
      </c>
      <c r="B34" s="98">
        <v>107.8</v>
      </c>
      <c r="C34" s="2">
        <f t="shared" si="1"/>
        <v>105.36666666666667</v>
      </c>
      <c r="D34" s="15" t="s">
        <v>39</v>
      </c>
    </row>
    <row r="35" spans="1:4" x14ac:dyDescent="0.25">
      <c r="A35" s="1">
        <f t="shared" si="0"/>
        <v>37469</v>
      </c>
      <c r="B35" s="98">
        <v>126.3</v>
      </c>
      <c r="C35" s="2">
        <f t="shared" si="1"/>
        <v>112.63333333333333</v>
      </c>
      <c r="D35" s="15" t="s">
        <v>39</v>
      </c>
    </row>
    <row r="36" spans="1:4" x14ac:dyDescent="0.25">
      <c r="A36" s="1">
        <f t="shared" si="0"/>
        <v>37500</v>
      </c>
      <c r="B36" s="98">
        <v>118.3</v>
      </c>
      <c r="C36" s="2">
        <f t="shared" si="1"/>
        <v>117.46666666666665</v>
      </c>
      <c r="D36" s="15" t="s">
        <v>39</v>
      </c>
    </row>
    <row r="37" spans="1:4" x14ac:dyDescent="0.25">
      <c r="A37" s="1">
        <f t="shared" si="0"/>
        <v>37530</v>
      </c>
      <c r="B37" s="98">
        <v>132.1</v>
      </c>
      <c r="C37" s="2">
        <f t="shared" si="1"/>
        <v>125.56666666666666</v>
      </c>
      <c r="D37" s="15" t="s">
        <v>39</v>
      </c>
    </row>
    <row r="38" spans="1:4" x14ac:dyDescent="0.25">
      <c r="A38" s="1">
        <f t="shared" si="0"/>
        <v>37561</v>
      </c>
      <c r="B38" s="98">
        <v>127.7</v>
      </c>
      <c r="C38" s="2">
        <f t="shared" si="1"/>
        <v>126.03333333333332</v>
      </c>
      <c r="D38" s="15" t="s">
        <v>39</v>
      </c>
    </row>
    <row r="39" spans="1:4" x14ac:dyDescent="0.25">
      <c r="A39" s="1">
        <f t="shared" si="0"/>
        <v>37591</v>
      </c>
      <c r="B39" s="98">
        <v>125</v>
      </c>
      <c r="C39" s="2">
        <f t="shared" si="1"/>
        <v>128.26666666666668</v>
      </c>
      <c r="D39" s="15" t="s">
        <v>39</v>
      </c>
    </row>
    <row r="40" spans="1:4" x14ac:dyDescent="0.25">
      <c r="A40" s="1">
        <f t="shared" si="0"/>
        <v>37622</v>
      </c>
      <c r="B40" s="98">
        <v>118.4</v>
      </c>
      <c r="C40" s="2">
        <f t="shared" si="1"/>
        <v>123.7</v>
      </c>
      <c r="D40" s="15" t="s">
        <v>39</v>
      </c>
    </row>
    <row r="41" spans="1:4" x14ac:dyDescent="0.25">
      <c r="A41" s="1">
        <f t="shared" si="0"/>
        <v>37653</v>
      </c>
      <c r="B41" s="98">
        <v>112.4</v>
      </c>
      <c r="C41" s="2">
        <f t="shared" si="1"/>
        <v>118.60000000000001</v>
      </c>
      <c r="D41" s="15" t="s">
        <v>39</v>
      </c>
    </row>
    <row r="42" spans="1:4" x14ac:dyDescent="0.25">
      <c r="A42" s="1">
        <f t="shared" si="0"/>
        <v>37681</v>
      </c>
      <c r="B42" s="98">
        <v>108.8</v>
      </c>
      <c r="C42" s="2">
        <f t="shared" si="1"/>
        <v>113.2</v>
      </c>
      <c r="D42" s="15" t="s">
        <v>39</v>
      </c>
    </row>
    <row r="43" spans="1:4" x14ac:dyDescent="0.25">
      <c r="A43" s="1">
        <f t="shared" si="0"/>
        <v>37712</v>
      </c>
      <c r="B43" s="98">
        <v>98.9</v>
      </c>
      <c r="C43" s="2">
        <f t="shared" si="1"/>
        <v>106.7</v>
      </c>
      <c r="D43" s="15" t="s">
        <v>39</v>
      </c>
    </row>
    <row r="44" spans="1:4" x14ac:dyDescent="0.25">
      <c r="A44" s="1">
        <f t="shared" si="0"/>
        <v>37742</v>
      </c>
      <c r="B44" s="98">
        <v>113.6</v>
      </c>
      <c r="C44" s="2">
        <f t="shared" si="1"/>
        <v>107.09999999999998</v>
      </c>
      <c r="D44" s="15" t="s">
        <v>39</v>
      </c>
    </row>
    <row r="45" spans="1:4" x14ac:dyDescent="0.25">
      <c r="A45" s="1">
        <f t="shared" si="0"/>
        <v>37773</v>
      </c>
      <c r="B45" s="98">
        <v>103.6</v>
      </c>
      <c r="C45" s="2">
        <f t="shared" si="1"/>
        <v>105.36666666666667</v>
      </c>
      <c r="D45" s="15" t="s">
        <v>39</v>
      </c>
    </row>
    <row r="46" spans="1:4" x14ac:dyDescent="0.25">
      <c r="A46" s="1">
        <f t="shared" si="0"/>
        <v>37803</v>
      </c>
      <c r="B46" s="98">
        <v>111.4</v>
      </c>
      <c r="C46" s="2">
        <f t="shared" si="1"/>
        <v>109.53333333333335</v>
      </c>
      <c r="D46" s="15" t="s">
        <v>39</v>
      </c>
    </row>
    <row r="47" spans="1:4" x14ac:dyDescent="0.25">
      <c r="A47" s="1">
        <f t="shared" si="0"/>
        <v>37834</v>
      </c>
      <c r="B47" s="98">
        <v>105.9</v>
      </c>
      <c r="C47" s="2">
        <f t="shared" si="1"/>
        <v>106.96666666666665</v>
      </c>
      <c r="D47" s="15" t="s">
        <v>39</v>
      </c>
    </row>
    <row r="48" spans="1:4" x14ac:dyDescent="0.25">
      <c r="A48" s="1">
        <f t="shared" si="0"/>
        <v>37865</v>
      </c>
      <c r="B48" s="98">
        <v>94.5</v>
      </c>
      <c r="C48" s="2">
        <f t="shared" si="1"/>
        <v>103.93333333333334</v>
      </c>
      <c r="D48" s="15" t="s">
        <v>39</v>
      </c>
    </row>
    <row r="49" spans="1:4" x14ac:dyDescent="0.25">
      <c r="A49" s="1">
        <f t="shared" si="0"/>
        <v>37895</v>
      </c>
      <c r="B49" s="98">
        <v>98.6</v>
      </c>
      <c r="C49" s="2">
        <f t="shared" si="1"/>
        <v>99.666666666666671</v>
      </c>
      <c r="D49" s="15" t="s">
        <v>39</v>
      </c>
    </row>
    <row r="50" spans="1:4" x14ac:dyDescent="0.25">
      <c r="A50" s="1">
        <f t="shared" si="0"/>
        <v>37926</v>
      </c>
      <c r="B50" s="98">
        <v>96.9</v>
      </c>
      <c r="C50" s="2">
        <f t="shared" si="1"/>
        <v>96.666666666666671</v>
      </c>
      <c r="D50" s="15" t="s">
        <v>39</v>
      </c>
    </row>
    <row r="51" spans="1:4" x14ac:dyDescent="0.25">
      <c r="A51" s="1">
        <f t="shared" si="0"/>
        <v>37956</v>
      </c>
      <c r="B51" s="98">
        <v>92.8</v>
      </c>
      <c r="C51" s="2">
        <f t="shared" si="1"/>
        <v>96.100000000000009</v>
      </c>
      <c r="D51" s="2">
        <f>C51-AVERAGE($C$51:$C$254)</f>
        <v>-9.4080065359477771</v>
      </c>
    </row>
    <row r="52" spans="1:4" x14ac:dyDescent="0.25">
      <c r="A52" s="1">
        <f t="shared" si="0"/>
        <v>37987</v>
      </c>
      <c r="B52" s="98">
        <v>94.5</v>
      </c>
      <c r="C52" s="2">
        <f t="shared" si="1"/>
        <v>94.733333333333334</v>
      </c>
      <c r="D52" s="2">
        <f t="shared" ref="D52:D115" si="2">C52-AVERAGE($C$51:$C$254)</f>
        <v>-10.774673202614451</v>
      </c>
    </row>
    <row r="53" spans="1:4" x14ac:dyDescent="0.25">
      <c r="A53" s="1">
        <f t="shared" si="0"/>
        <v>38018</v>
      </c>
      <c r="B53" s="98">
        <v>90</v>
      </c>
      <c r="C53" s="2">
        <f t="shared" si="1"/>
        <v>92.433333333333337</v>
      </c>
      <c r="D53" s="2">
        <f t="shared" si="2"/>
        <v>-13.074673202614449</v>
      </c>
    </row>
    <row r="54" spans="1:4" x14ac:dyDescent="0.25">
      <c r="A54" s="1">
        <f t="shared" si="0"/>
        <v>38047</v>
      </c>
      <c r="B54" s="98">
        <v>98.2</v>
      </c>
      <c r="C54" s="2">
        <f t="shared" si="1"/>
        <v>94.233333333333334</v>
      </c>
      <c r="D54" s="2">
        <f t="shared" si="2"/>
        <v>-11.274673202614451</v>
      </c>
    </row>
    <row r="55" spans="1:4" x14ac:dyDescent="0.25">
      <c r="A55" s="1">
        <f t="shared" si="0"/>
        <v>38078</v>
      </c>
      <c r="B55" s="98">
        <v>101.9</v>
      </c>
      <c r="C55" s="2">
        <f t="shared" si="1"/>
        <v>96.7</v>
      </c>
      <c r="D55" s="2">
        <f t="shared" si="2"/>
        <v>-8.8080065359477828</v>
      </c>
    </row>
    <row r="56" spans="1:4" x14ac:dyDescent="0.25">
      <c r="A56" s="1">
        <f t="shared" si="0"/>
        <v>38108</v>
      </c>
      <c r="B56" s="98">
        <v>94.7</v>
      </c>
      <c r="C56" s="2">
        <f t="shared" si="1"/>
        <v>98.266666666666666</v>
      </c>
      <c r="D56" s="2">
        <f t="shared" si="2"/>
        <v>-7.2413398692811199</v>
      </c>
    </row>
    <row r="57" spans="1:4" x14ac:dyDescent="0.25">
      <c r="A57" s="1">
        <f t="shared" si="0"/>
        <v>38139</v>
      </c>
      <c r="B57" s="98">
        <v>93.6</v>
      </c>
      <c r="C57" s="2">
        <f t="shared" si="1"/>
        <v>96.733333333333348</v>
      </c>
      <c r="D57" s="2">
        <f t="shared" si="2"/>
        <v>-8.7746732026144372</v>
      </c>
    </row>
    <row r="58" spans="1:4" x14ac:dyDescent="0.25">
      <c r="A58" s="1">
        <f t="shared" si="0"/>
        <v>38169</v>
      </c>
      <c r="B58" s="98">
        <v>94.6</v>
      </c>
      <c r="C58" s="2">
        <f t="shared" si="1"/>
        <v>94.3</v>
      </c>
      <c r="D58" s="2">
        <f t="shared" si="2"/>
        <v>-11.208006535947789</v>
      </c>
    </row>
    <row r="59" spans="1:4" x14ac:dyDescent="0.25">
      <c r="A59" s="1">
        <f t="shared" si="0"/>
        <v>38200</v>
      </c>
      <c r="B59" s="98">
        <v>91.8</v>
      </c>
      <c r="C59" s="2">
        <f t="shared" si="1"/>
        <v>93.333333333333329</v>
      </c>
      <c r="D59" s="2">
        <f t="shared" si="2"/>
        <v>-12.174673202614457</v>
      </c>
    </row>
    <row r="60" spans="1:4" x14ac:dyDescent="0.25">
      <c r="A60" s="1">
        <f t="shared" si="0"/>
        <v>38231</v>
      </c>
      <c r="B60" s="98">
        <v>93.6</v>
      </c>
      <c r="C60" s="2">
        <f t="shared" si="1"/>
        <v>93.333333333333329</v>
      </c>
      <c r="D60" s="2">
        <f t="shared" si="2"/>
        <v>-12.174673202614457</v>
      </c>
    </row>
    <row r="61" spans="1:4" x14ac:dyDescent="0.25">
      <c r="A61" s="1">
        <f t="shared" si="0"/>
        <v>38261</v>
      </c>
      <c r="B61" s="98">
        <v>89.5</v>
      </c>
      <c r="C61" s="2">
        <f t="shared" si="1"/>
        <v>91.633333333333326</v>
      </c>
      <c r="D61" s="2">
        <f t="shared" si="2"/>
        <v>-13.87467320261446</v>
      </c>
    </row>
    <row r="62" spans="1:4" x14ac:dyDescent="0.25">
      <c r="A62" s="1">
        <f t="shared" si="0"/>
        <v>38292</v>
      </c>
      <c r="B62" s="98">
        <v>91.9</v>
      </c>
      <c r="C62" s="2">
        <f t="shared" si="1"/>
        <v>91.666666666666671</v>
      </c>
      <c r="D62" s="2">
        <f t="shared" si="2"/>
        <v>-13.841339869281114</v>
      </c>
    </row>
    <row r="63" spans="1:4" x14ac:dyDescent="0.25">
      <c r="A63" s="1">
        <f t="shared" si="0"/>
        <v>38322</v>
      </c>
      <c r="B63" s="98">
        <v>89.8</v>
      </c>
      <c r="C63" s="2">
        <f t="shared" si="1"/>
        <v>90.399999999999991</v>
      </c>
      <c r="D63" s="2">
        <f t="shared" si="2"/>
        <v>-15.108006535947794</v>
      </c>
    </row>
    <row r="64" spans="1:4" x14ac:dyDescent="0.25">
      <c r="A64" s="1">
        <f t="shared" si="0"/>
        <v>38353</v>
      </c>
      <c r="B64" s="98">
        <v>93.1</v>
      </c>
      <c r="C64" s="2">
        <f t="shared" si="1"/>
        <v>91.59999999999998</v>
      </c>
      <c r="D64" s="2">
        <f t="shared" si="2"/>
        <v>-13.908006535947806</v>
      </c>
    </row>
    <row r="65" spans="1:4" x14ac:dyDescent="0.25">
      <c r="A65" s="1">
        <f t="shared" si="0"/>
        <v>38384</v>
      </c>
      <c r="B65" s="98">
        <v>90.8</v>
      </c>
      <c r="C65" s="2">
        <f t="shared" si="1"/>
        <v>91.233333333333334</v>
      </c>
      <c r="D65" s="2">
        <f t="shared" si="2"/>
        <v>-14.274673202614451</v>
      </c>
    </row>
    <row r="66" spans="1:4" x14ac:dyDescent="0.25">
      <c r="A66" s="1">
        <f t="shared" si="0"/>
        <v>38412</v>
      </c>
      <c r="B66" s="98">
        <v>91.4</v>
      </c>
      <c r="C66" s="2">
        <f t="shared" si="1"/>
        <v>91.766666666666652</v>
      </c>
      <c r="D66" s="2">
        <f t="shared" si="2"/>
        <v>-13.741339869281134</v>
      </c>
    </row>
    <row r="67" spans="1:4" x14ac:dyDescent="0.25">
      <c r="A67" s="1">
        <f t="shared" si="0"/>
        <v>38443</v>
      </c>
      <c r="B67" s="98">
        <v>98.3</v>
      </c>
      <c r="C67" s="2">
        <f t="shared" si="1"/>
        <v>93.5</v>
      </c>
      <c r="D67" s="2">
        <f t="shared" si="2"/>
        <v>-12.008006535947786</v>
      </c>
    </row>
    <row r="68" spans="1:4" x14ac:dyDescent="0.25">
      <c r="A68" s="1">
        <f t="shared" si="0"/>
        <v>38473</v>
      </c>
      <c r="B68" s="98">
        <v>99.6</v>
      </c>
      <c r="C68" s="2">
        <f t="shared" si="1"/>
        <v>96.433333333333323</v>
      </c>
      <c r="D68" s="2">
        <f t="shared" si="2"/>
        <v>-9.0746732026144628</v>
      </c>
    </row>
    <row r="69" spans="1:4" x14ac:dyDescent="0.25">
      <c r="A69" s="1">
        <f t="shared" si="0"/>
        <v>38504</v>
      </c>
      <c r="B69" s="98">
        <v>100.4</v>
      </c>
      <c r="C69" s="2">
        <f t="shared" si="1"/>
        <v>99.433333333333323</v>
      </c>
      <c r="D69" s="2">
        <f t="shared" si="2"/>
        <v>-6.0746732026144628</v>
      </c>
    </row>
    <row r="70" spans="1:4" x14ac:dyDescent="0.25">
      <c r="A70" s="1">
        <f t="shared" ref="A70:A133" si="3">EDATE(A69,1)</f>
        <v>38534</v>
      </c>
      <c r="B70" s="98">
        <v>99.8</v>
      </c>
      <c r="C70" s="2">
        <f t="shared" ref="C70:C133" si="4">AVERAGE(B68:B70)</f>
        <v>99.933333333333337</v>
      </c>
      <c r="D70" s="2">
        <f t="shared" si="2"/>
        <v>-5.5746732026144485</v>
      </c>
    </row>
    <row r="71" spans="1:4" x14ac:dyDescent="0.25">
      <c r="A71" s="1">
        <f t="shared" si="3"/>
        <v>38565</v>
      </c>
      <c r="B71" s="98">
        <v>99.3</v>
      </c>
      <c r="C71" s="2">
        <f t="shared" si="4"/>
        <v>99.833333333333329</v>
      </c>
      <c r="D71" s="2">
        <f t="shared" si="2"/>
        <v>-5.6746732026144571</v>
      </c>
    </row>
    <row r="72" spans="1:4" x14ac:dyDescent="0.25">
      <c r="A72" s="1">
        <f t="shared" si="3"/>
        <v>38596</v>
      </c>
      <c r="B72" s="98">
        <v>95.4</v>
      </c>
      <c r="C72" s="2">
        <f t="shared" si="4"/>
        <v>98.166666666666671</v>
      </c>
      <c r="D72" s="2">
        <f t="shared" si="2"/>
        <v>-7.3413398692811143</v>
      </c>
    </row>
    <row r="73" spans="1:4" x14ac:dyDescent="0.25">
      <c r="A73" s="1">
        <f t="shared" si="3"/>
        <v>38626</v>
      </c>
      <c r="B73" s="98">
        <v>92.3</v>
      </c>
      <c r="C73" s="2">
        <f t="shared" si="4"/>
        <v>95.666666666666671</v>
      </c>
      <c r="D73" s="2">
        <f t="shared" si="2"/>
        <v>-9.8413398692811143</v>
      </c>
    </row>
    <row r="74" spans="1:4" x14ac:dyDescent="0.25">
      <c r="A74" s="1">
        <f t="shared" si="3"/>
        <v>38657</v>
      </c>
      <c r="B74" s="98">
        <v>97.4</v>
      </c>
      <c r="C74" s="2">
        <f t="shared" si="4"/>
        <v>95.033333333333346</v>
      </c>
      <c r="D74" s="2">
        <f t="shared" si="2"/>
        <v>-10.47467320261444</v>
      </c>
    </row>
    <row r="75" spans="1:4" x14ac:dyDescent="0.25">
      <c r="A75" s="1">
        <f t="shared" si="3"/>
        <v>38687</v>
      </c>
      <c r="B75" s="98">
        <v>89.4</v>
      </c>
      <c r="C75" s="2">
        <f t="shared" si="4"/>
        <v>93.033333333333346</v>
      </c>
      <c r="D75" s="2">
        <f t="shared" si="2"/>
        <v>-12.47467320261444</v>
      </c>
    </row>
    <row r="76" spans="1:4" x14ac:dyDescent="0.25">
      <c r="A76" s="1">
        <f t="shared" si="3"/>
        <v>38718</v>
      </c>
      <c r="B76" s="98">
        <v>93.4</v>
      </c>
      <c r="C76" s="2">
        <f t="shared" si="4"/>
        <v>93.40000000000002</v>
      </c>
      <c r="D76" s="2">
        <f t="shared" si="2"/>
        <v>-12.108006535947766</v>
      </c>
    </row>
    <row r="77" spans="1:4" x14ac:dyDescent="0.25">
      <c r="A77" s="1">
        <f t="shared" si="3"/>
        <v>38749</v>
      </c>
      <c r="B77" s="98">
        <v>89</v>
      </c>
      <c r="C77" s="2">
        <f t="shared" si="4"/>
        <v>90.600000000000009</v>
      </c>
      <c r="D77" s="2">
        <f t="shared" si="2"/>
        <v>-14.908006535947777</v>
      </c>
    </row>
    <row r="78" spans="1:4" x14ac:dyDescent="0.25">
      <c r="A78" s="1">
        <f t="shared" si="3"/>
        <v>38777</v>
      </c>
      <c r="B78" s="98">
        <v>92.3</v>
      </c>
      <c r="C78" s="2">
        <f t="shared" si="4"/>
        <v>91.566666666666663</v>
      </c>
      <c r="D78" s="2">
        <f t="shared" si="2"/>
        <v>-13.941339869281123</v>
      </c>
    </row>
    <row r="79" spans="1:4" x14ac:dyDescent="0.25">
      <c r="A79" s="1">
        <f t="shared" si="3"/>
        <v>38808</v>
      </c>
      <c r="B79" s="98">
        <v>90.1</v>
      </c>
      <c r="C79" s="2">
        <f t="shared" si="4"/>
        <v>90.466666666666654</v>
      </c>
      <c r="D79" s="2">
        <f t="shared" si="2"/>
        <v>-15.041339869281131</v>
      </c>
    </row>
    <row r="80" spans="1:4" x14ac:dyDescent="0.25">
      <c r="A80" s="1">
        <f t="shared" si="3"/>
        <v>38838</v>
      </c>
      <c r="B80" s="98">
        <v>98</v>
      </c>
      <c r="C80" s="2">
        <f t="shared" si="4"/>
        <v>93.466666666666654</v>
      </c>
      <c r="D80" s="2">
        <f t="shared" si="2"/>
        <v>-12.041339869281131</v>
      </c>
    </row>
    <row r="81" spans="1:4" x14ac:dyDescent="0.25">
      <c r="A81" s="1">
        <f t="shared" si="3"/>
        <v>38869</v>
      </c>
      <c r="B81" s="98">
        <v>94.1</v>
      </c>
      <c r="C81" s="2">
        <f t="shared" si="4"/>
        <v>94.066666666666663</v>
      </c>
      <c r="D81" s="2">
        <f t="shared" si="2"/>
        <v>-11.441339869281123</v>
      </c>
    </row>
    <row r="82" spans="1:4" x14ac:dyDescent="0.25">
      <c r="A82" s="1">
        <f t="shared" si="3"/>
        <v>38899</v>
      </c>
      <c r="B82" s="98">
        <v>93.5</v>
      </c>
      <c r="C82" s="2">
        <f t="shared" si="4"/>
        <v>95.2</v>
      </c>
      <c r="D82" s="2">
        <f t="shared" si="2"/>
        <v>-10.308006535947783</v>
      </c>
    </row>
    <row r="83" spans="1:4" x14ac:dyDescent="0.25">
      <c r="A83" s="1">
        <f t="shared" si="3"/>
        <v>38930</v>
      </c>
      <c r="B83" s="98">
        <v>94</v>
      </c>
      <c r="C83" s="2">
        <f t="shared" si="4"/>
        <v>93.866666666666674</v>
      </c>
      <c r="D83" s="2">
        <f t="shared" si="2"/>
        <v>-11.641339869281111</v>
      </c>
    </row>
    <row r="84" spans="1:4" x14ac:dyDescent="0.25">
      <c r="A84" s="1">
        <f t="shared" si="3"/>
        <v>38961</v>
      </c>
      <c r="B84" s="98">
        <v>96.4</v>
      </c>
      <c r="C84" s="2">
        <f t="shared" si="4"/>
        <v>94.633333333333326</v>
      </c>
      <c r="D84" s="2">
        <f t="shared" si="2"/>
        <v>-10.87467320261446</v>
      </c>
    </row>
    <row r="85" spans="1:4" x14ac:dyDescent="0.25">
      <c r="A85" s="1">
        <f t="shared" si="3"/>
        <v>38991</v>
      </c>
      <c r="B85" s="98">
        <v>98.5</v>
      </c>
      <c r="C85" s="2">
        <f t="shared" si="4"/>
        <v>96.3</v>
      </c>
      <c r="D85" s="2">
        <f t="shared" si="2"/>
        <v>-9.2080065359477885</v>
      </c>
    </row>
    <row r="86" spans="1:4" x14ac:dyDescent="0.25">
      <c r="A86" s="1">
        <f t="shared" si="3"/>
        <v>39022</v>
      </c>
      <c r="B86" s="98">
        <v>91.7</v>
      </c>
      <c r="C86" s="2">
        <f t="shared" si="4"/>
        <v>95.533333333333346</v>
      </c>
      <c r="D86" s="2">
        <f t="shared" si="2"/>
        <v>-9.97467320261444</v>
      </c>
    </row>
    <row r="87" spans="1:4" x14ac:dyDescent="0.25">
      <c r="A87" s="1">
        <f t="shared" si="3"/>
        <v>39052</v>
      </c>
      <c r="B87" s="98">
        <v>97.7</v>
      </c>
      <c r="C87" s="2">
        <f t="shared" si="4"/>
        <v>95.966666666666654</v>
      </c>
      <c r="D87" s="2">
        <f t="shared" si="2"/>
        <v>-9.5413398692811313</v>
      </c>
    </row>
    <row r="88" spans="1:4" x14ac:dyDescent="0.25">
      <c r="A88" s="1">
        <f t="shared" si="3"/>
        <v>39083</v>
      </c>
      <c r="B88" s="98">
        <v>91.8</v>
      </c>
      <c r="C88" s="2">
        <f t="shared" si="4"/>
        <v>93.733333333333334</v>
      </c>
      <c r="D88" s="2">
        <f t="shared" si="2"/>
        <v>-11.774673202614451</v>
      </c>
    </row>
    <row r="89" spans="1:4" x14ac:dyDescent="0.25">
      <c r="A89" s="1">
        <f t="shared" si="3"/>
        <v>39114</v>
      </c>
      <c r="B89" s="98">
        <v>97</v>
      </c>
      <c r="C89" s="2">
        <f t="shared" si="4"/>
        <v>95.5</v>
      </c>
      <c r="D89" s="2">
        <f t="shared" si="2"/>
        <v>-10.008006535947786</v>
      </c>
    </row>
    <row r="90" spans="1:4" x14ac:dyDescent="0.25">
      <c r="A90" s="1">
        <f t="shared" si="3"/>
        <v>39142</v>
      </c>
      <c r="B90" s="98">
        <v>91.5</v>
      </c>
      <c r="C90" s="2">
        <f t="shared" si="4"/>
        <v>93.433333333333337</v>
      </c>
      <c r="D90" s="2">
        <f t="shared" si="2"/>
        <v>-12.074673202614449</v>
      </c>
    </row>
    <row r="91" spans="1:4" x14ac:dyDescent="0.25">
      <c r="A91" s="1">
        <f t="shared" si="3"/>
        <v>39173</v>
      </c>
      <c r="B91" s="98">
        <v>95.5</v>
      </c>
      <c r="C91" s="2">
        <f t="shared" si="4"/>
        <v>94.666666666666671</v>
      </c>
      <c r="D91" s="2">
        <f t="shared" si="2"/>
        <v>-10.841339869281114</v>
      </c>
    </row>
    <row r="92" spans="1:4" x14ac:dyDescent="0.25">
      <c r="A92" s="1">
        <f t="shared" si="3"/>
        <v>39203</v>
      </c>
      <c r="B92" s="98">
        <v>96.8</v>
      </c>
      <c r="C92" s="2">
        <f t="shared" si="4"/>
        <v>94.600000000000009</v>
      </c>
      <c r="D92" s="2">
        <f t="shared" si="2"/>
        <v>-10.908006535947777</v>
      </c>
    </row>
    <row r="93" spans="1:4" x14ac:dyDescent="0.25">
      <c r="A93" s="1">
        <f t="shared" si="3"/>
        <v>39234</v>
      </c>
      <c r="B93" s="98">
        <v>89.3</v>
      </c>
      <c r="C93" s="2">
        <f t="shared" si="4"/>
        <v>93.866666666666674</v>
      </c>
      <c r="D93" s="2">
        <f t="shared" si="2"/>
        <v>-11.641339869281111</v>
      </c>
    </row>
    <row r="94" spans="1:4" x14ac:dyDescent="0.25">
      <c r="A94" s="1">
        <f t="shared" si="3"/>
        <v>39264</v>
      </c>
      <c r="B94" s="98">
        <v>88.4</v>
      </c>
      <c r="C94" s="2">
        <f t="shared" si="4"/>
        <v>91.5</v>
      </c>
      <c r="D94" s="2">
        <f t="shared" si="2"/>
        <v>-14.008006535947786</v>
      </c>
    </row>
    <row r="95" spans="1:4" x14ac:dyDescent="0.25">
      <c r="A95" s="1">
        <f t="shared" si="3"/>
        <v>39295</v>
      </c>
      <c r="B95" s="98">
        <v>96.2</v>
      </c>
      <c r="C95" s="2">
        <f t="shared" si="4"/>
        <v>91.3</v>
      </c>
      <c r="D95" s="2">
        <f t="shared" si="2"/>
        <v>-14.208006535947789</v>
      </c>
    </row>
    <row r="96" spans="1:4" x14ac:dyDescent="0.25">
      <c r="A96" s="1">
        <f t="shared" si="3"/>
        <v>39326</v>
      </c>
      <c r="B96" s="98">
        <v>96.2</v>
      </c>
      <c r="C96" s="2">
        <f t="shared" si="4"/>
        <v>93.600000000000009</v>
      </c>
      <c r="D96" s="2">
        <f t="shared" si="2"/>
        <v>-11.908006535947777</v>
      </c>
    </row>
    <row r="97" spans="1:4" x14ac:dyDescent="0.25">
      <c r="A97" s="1">
        <f t="shared" si="3"/>
        <v>39356</v>
      </c>
      <c r="B97" s="98">
        <v>97.2</v>
      </c>
      <c r="C97" s="2">
        <f t="shared" si="4"/>
        <v>96.533333333333346</v>
      </c>
      <c r="D97" s="2">
        <f t="shared" si="2"/>
        <v>-8.97467320261444</v>
      </c>
    </row>
    <row r="98" spans="1:4" x14ac:dyDescent="0.25">
      <c r="A98" s="1">
        <f t="shared" si="3"/>
        <v>39387</v>
      </c>
      <c r="B98" s="98">
        <v>96.3</v>
      </c>
      <c r="C98" s="2">
        <f t="shared" si="4"/>
        <v>96.566666666666663</v>
      </c>
      <c r="D98" s="2">
        <f t="shared" si="2"/>
        <v>-8.9413398692811228</v>
      </c>
    </row>
    <row r="99" spans="1:4" x14ac:dyDescent="0.25">
      <c r="A99" s="1">
        <f t="shared" si="3"/>
        <v>39417</v>
      </c>
      <c r="B99" s="98">
        <v>92.1</v>
      </c>
      <c r="C99" s="2">
        <f t="shared" si="4"/>
        <v>95.2</v>
      </c>
      <c r="D99" s="2">
        <f t="shared" si="2"/>
        <v>-10.308006535947783</v>
      </c>
    </row>
    <row r="100" spans="1:4" x14ac:dyDescent="0.25">
      <c r="A100" s="1">
        <f t="shared" si="3"/>
        <v>39448</v>
      </c>
      <c r="B100" s="98">
        <v>99.3</v>
      </c>
      <c r="C100" s="2">
        <f t="shared" si="4"/>
        <v>95.899999999999991</v>
      </c>
      <c r="D100" s="2">
        <f t="shared" si="2"/>
        <v>-9.6080065359477942</v>
      </c>
    </row>
    <row r="101" spans="1:4" x14ac:dyDescent="0.25">
      <c r="A101" s="1">
        <f t="shared" si="3"/>
        <v>39479</v>
      </c>
      <c r="B101" s="98">
        <v>98</v>
      </c>
      <c r="C101" s="2">
        <f t="shared" si="4"/>
        <v>96.466666666666654</v>
      </c>
      <c r="D101" s="2">
        <f t="shared" si="2"/>
        <v>-9.0413398692811313</v>
      </c>
    </row>
    <row r="102" spans="1:4" x14ac:dyDescent="0.25">
      <c r="A102" s="1">
        <f t="shared" si="3"/>
        <v>39508</v>
      </c>
      <c r="B102" s="98">
        <v>97.4</v>
      </c>
      <c r="C102" s="2">
        <f t="shared" si="4"/>
        <v>98.233333333333348</v>
      </c>
      <c r="D102" s="2">
        <f t="shared" si="2"/>
        <v>-7.2746732026144372</v>
      </c>
    </row>
    <row r="103" spans="1:4" x14ac:dyDescent="0.25">
      <c r="A103" s="1">
        <f t="shared" si="3"/>
        <v>39539</v>
      </c>
      <c r="B103" s="98">
        <v>95.1</v>
      </c>
      <c r="C103" s="2">
        <f t="shared" si="4"/>
        <v>96.833333333333329</v>
      </c>
      <c r="D103" s="2">
        <f t="shared" si="2"/>
        <v>-8.6746732026144571</v>
      </c>
    </row>
    <row r="104" spans="1:4" x14ac:dyDescent="0.25">
      <c r="A104" s="1">
        <f t="shared" si="3"/>
        <v>39569</v>
      </c>
      <c r="B104" s="98">
        <v>92.3</v>
      </c>
      <c r="C104" s="2">
        <f t="shared" si="4"/>
        <v>94.933333333333337</v>
      </c>
      <c r="D104" s="2">
        <f t="shared" si="2"/>
        <v>-10.574673202614449</v>
      </c>
    </row>
    <row r="105" spans="1:4" x14ac:dyDescent="0.25">
      <c r="A105" s="1">
        <f t="shared" si="3"/>
        <v>39600</v>
      </c>
      <c r="B105" s="98">
        <v>91.9</v>
      </c>
      <c r="C105" s="2">
        <f t="shared" si="4"/>
        <v>93.09999999999998</v>
      </c>
      <c r="D105" s="2">
        <f t="shared" si="2"/>
        <v>-12.408006535947806</v>
      </c>
    </row>
    <row r="106" spans="1:4" x14ac:dyDescent="0.25">
      <c r="A106" s="1">
        <f t="shared" si="3"/>
        <v>39630</v>
      </c>
      <c r="B106" s="98">
        <v>92.4</v>
      </c>
      <c r="C106" s="2">
        <f t="shared" si="4"/>
        <v>92.2</v>
      </c>
      <c r="D106" s="2">
        <f t="shared" si="2"/>
        <v>-13.308006535947783</v>
      </c>
    </row>
    <row r="107" spans="1:4" x14ac:dyDescent="0.25">
      <c r="A107" s="1">
        <f t="shared" si="3"/>
        <v>39661</v>
      </c>
      <c r="B107" s="98">
        <v>90.5</v>
      </c>
      <c r="C107" s="2">
        <f t="shared" si="4"/>
        <v>91.600000000000009</v>
      </c>
      <c r="D107" s="2">
        <f t="shared" si="2"/>
        <v>-13.908006535947777</v>
      </c>
    </row>
    <row r="108" spans="1:4" x14ac:dyDescent="0.25">
      <c r="A108" s="1">
        <f t="shared" si="3"/>
        <v>39692</v>
      </c>
      <c r="B108" s="98">
        <v>98.7</v>
      </c>
      <c r="C108" s="2">
        <f t="shared" si="4"/>
        <v>93.866666666666674</v>
      </c>
      <c r="D108" s="2">
        <f t="shared" si="2"/>
        <v>-11.641339869281111</v>
      </c>
    </row>
    <row r="109" spans="1:4" x14ac:dyDescent="0.25">
      <c r="A109" s="1">
        <f t="shared" si="3"/>
        <v>39722</v>
      </c>
      <c r="B109" s="98">
        <v>132.4</v>
      </c>
      <c r="C109" s="2">
        <f t="shared" si="4"/>
        <v>107.2</v>
      </c>
      <c r="D109" s="2">
        <f t="shared" si="2"/>
        <v>1.6919934640522172</v>
      </c>
    </row>
    <row r="110" spans="1:4" x14ac:dyDescent="0.25">
      <c r="A110" s="1">
        <f t="shared" si="3"/>
        <v>39753</v>
      </c>
      <c r="B110" s="98">
        <v>128.19999999999999</v>
      </c>
      <c r="C110" s="2">
        <f t="shared" si="4"/>
        <v>119.76666666666667</v>
      </c>
      <c r="D110" s="2">
        <f t="shared" si="2"/>
        <v>14.25866013071888</v>
      </c>
    </row>
    <row r="111" spans="1:4" x14ac:dyDescent="0.25">
      <c r="A111" s="1">
        <f t="shared" si="3"/>
        <v>39783</v>
      </c>
      <c r="B111" s="98">
        <v>121.8</v>
      </c>
      <c r="C111" s="2">
        <f t="shared" si="4"/>
        <v>127.46666666666668</v>
      </c>
      <c r="D111" s="2">
        <f t="shared" si="2"/>
        <v>21.958660130718897</v>
      </c>
    </row>
    <row r="112" spans="1:4" x14ac:dyDescent="0.25">
      <c r="A112" s="1">
        <f t="shared" si="3"/>
        <v>39814</v>
      </c>
      <c r="B112" s="98">
        <v>120</v>
      </c>
      <c r="C112" s="2">
        <f t="shared" si="4"/>
        <v>123.33333333333333</v>
      </c>
      <c r="D112" s="2">
        <f t="shared" si="2"/>
        <v>17.825326797385543</v>
      </c>
    </row>
    <row r="113" spans="1:4" x14ac:dyDescent="0.25">
      <c r="A113" s="1">
        <f t="shared" si="3"/>
        <v>39845</v>
      </c>
      <c r="B113" s="98">
        <v>123.6</v>
      </c>
      <c r="C113" s="2">
        <f t="shared" si="4"/>
        <v>121.8</v>
      </c>
      <c r="D113" s="2">
        <f t="shared" si="2"/>
        <v>16.291993464052211</v>
      </c>
    </row>
    <row r="114" spans="1:4" x14ac:dyDescent="0.25">
      <c r="A114" s="1">
        <f t="shared" si="3"/>
        <v>39873</v>
      </c>
      <c r="B114" s="98">
        <v>125.6</v>
      </c>
      <c r="C114" s="2">
        <f t="shared" si="4"/>
        <v>123.06666666666666</v>
      </c>
      <c r="D114" s="2">
        <f t="shared" si="2"/>
        <v>17.558660130718877</v>
      </c>
    </row>
    <row r="115" spans="1:4" x14ac:dyDescent="0.25">
      <c r="A115" s="1">
        <f t="shared" si="3"/>
        <v>39904</v>
      </c>
      <c r="B115" s="98">
        <v>117.1</v>
      </c>
      <c r="C115" s="2">
        <f t="shared" si="4"/>
        <v>122.09999999999998</v>
      </c>
      <c r="D115" s="2">
        <f t="shared" si="2"/>
        <v>16.591993464052194</v>
      </c>
    </row>
    <row r="116" spans="1:4" x14ac:dyDescent="0.25">
      <c r="A116" s="1">
        <f t="shared" si="3"/>
        <v>39934</v>
      </c>
      <c r="B116" s="98">
        <v>111.8</v>
      </c>
      <c r="C116" s="2">
        <f t="shared" si="4"/>
        <v>118.16666666666667</v>
      </c>
      <c r="D116" s="2">
        <f t="shared" ref="D116:D179" si="5">C116-AVERAGE($C$51:$C$254)</f>
        <v>12.658660130718886</v>
      </c>
    </row>
    <row r="117" spans="1:4" x14ac:dyDescent="0.25">
      <c r="A117" s="1">
        <f t="shared" si="3"/>
        <v>39965</v>
      </c>
      <c r="B117" s="98">
        <v>109.1</v>
      </c>
      <c r="C117" s="2">
        <f t="shared" si="4"/>
        <v>112.66666666666667</v>
      </c>
      <c r="D117" s="2">
        <f t="shared" si="5"/>
        <v>7.1586601307188857</v>
      </c>
    </row>
    <row r="118" spans="1:4" x14ac:dyDescent="0.25">
      <c r="A118" s="1">
        <f t="shared" si="3"/>
        <v>39995</v>
      </c>
      <c r="B118" s="98">
        <v>109</v>
      </c>
      <c r="C118" s="2">
        <f t="shared" si="4"/>
        <v>109.96666666666665</v>
      </c>
      <c r="D118" s="2">
        <f t="shared" si="5"/>
        <v>4.4586601307188687</v>
      </c>
    </row>
    <row r="119" spans="1:4" x14ac:dyDescent="0.25">
      <c r="A119" s="1">
        <f t="shared" si="3"/>
        <v>40026</v>
      </c>
      <c r="B119" s="98">
        <v>106.8</v>
      </c>
      <c r="C119" s="2">
        <f t="shared" si="4"/>
        <v>108.3</v>
      </c>
      <c r="D119" s="2">
        <f t="shared" si="5"/>
        <v>2.7919934640522115</v>
      </c>
    </row>
    <row r="120" spans="1:4" x14ac:dyDescent="0.25">
      <c r="A120" s="1">
        <f t="shared" si="3"/>
        <v>40057</v>
      </c>
      <c r="B120" s="98">
        <v>109</v>
      </c>
      <c r="C120" s="2">
        <f t="shared" si="4"/>
        <v>108.26666666666667</v>
      </c>
      <c r="D120" s="2">
        <f t="shared" si="5"/>
        <v>2.7586601307188801</v>
      </c>
    </row>
    <row r="121" spans="1:4" x14ac:dyDescent="0.25">
      <c r="A121" s="1">
        <f t="shared" si="3"/>
        <v>40087</v>
      </c>
      <c r="B121" s="98">
        <v>106</v>
      </c>
      <c r="C121" s="2">
        <f t="shared" si="4"/>
        <v>107.26666666666667</v>
      </c>
      <c r="D121" s="2">
        <f t="shared" si="5"/>
        <v>1.7586601307188801</v>
      </c>
    </row>
    <row r="122" spans="1:4" x14ac:dyDescent="0.25">
      <c r="A122" s="1">
        <f t="shared" si="3"/>
        <v>40118</v>
      </c>
      <c r="B122" s="98">
        <v>101.9</v>
      </c>
      <c r="C122" s="2">
        <f t="shared" si="4"/>
        <v>105.63333333333333</v>
      </c>
      <c r="D122" s="2">
        <f t="shared" si="5"/>
        <v>0.12532679738554009</v>
      </c>
    </row>
    <row r="123" spans="1:4" x14ac:dyDescent="0.25">
      <c r="A123" s="1">
        <f t="shared" si="3"/>
        <v>40148</v>
      </c>
      <c r="B123" s="98">
        <v>99.5</v>
      </c>
      <c r="C123" s="2">
        <f t="shared" si="4"/>
        <v>102.46666666666665</v>
      </c>
      <c r="D123" s="2">
        <f t="shared" si="5"/>
        <v>-3.0413398692811313</v>
      </c>
    </row>
    <row r="124" spans="1:4" x14ac:dyDescent="0.25">
      <c r="A124" s="1">
        <f t="shared" si="3"/>
        <v>40179</v>
      </c>
      <c r="B124" s="98">
        <v>103.2</v>
      </c>
      <c r="C124" s="2">
        <f t="shared" si="4"/>
        <v>101.53333333333335</v>
      </c>
      <c r="D124" s="2">
        <f t="shared" si="5"/>
        <v>-3.97467320261444</v>
      </c>
    </row>
    <row r="125" spans="1:4" x14ac:dyDescent="0.25">
      <c r="A125" s="1">
        <f t="shared" si="3"/>
        <v>40210</v>
      </c>
      <c r="B125" s="98">
        <v>104.2</v>
      </c>
      <c r="C125" s="2">
        <f t="shared" si="4"/>
        <v>102.3</v>
      </c>
      <c r="D125" s="2">
        <f t="shared" si="5"/>
        <v>-3.2080065359477885</v>
      </c>
    </row>
    <row r="126" spans="1:4" x14ac:dyDescent="0.25">
      <c r="A126" s="1">
        <f t="shared" si="3"/>
        <v>40238</v>
      </c>
      <c r="B126" s="98">
        <v>96.7</v>
      </c>
      <c r="C126" s="2">
        <f t="shared" si="4"/>
        <v>101.36666666666667</v>
      </c>
      <c r="D126" s="2">
        <f t="shared" si="5"/>
        <v>-4.1413398692811114</v>
      </c>
    </row>
    <row r="127" spans="1:4" x14ac:dyDescent="0.25">
      <c r="A127" s="1">
        <f t="shared" si="3"/>
        <v>40269</v>
      </c>
      <c r="B127" s="98">
        <v>96.9</v>
      </c>
      <c r="C127" s="2">
        <f t="shared" si="4"/>
        <v>99.266666666666666</v>
      </c>
      <c r="D127" s="2">
        <f t="shared" si="5"/>
        <v>-6.2413398692811199</v>
      </c>
    </row>
    <row r="128" spans="1:4" x14ac:dyDescent="0.25">
      <c r="A128" s="1">
        <f t="shared" si="3"/>
        <v>40299</v>
      </c>
      <c r="B128" s="98">
        <v>103.5</v>
      </c>
      <c r="C128" s="2">
        <f t="shared" si="4"/>
        <v>99.033333333333346</v>
      </c>
      <c r="D128" s="2">
        <f t="shared" si="5"/>
        <v>-6.47467320261444</v>
      </c>
    </row>
    <row r="129" spans="1:4" x14ac:dyDescent="0.25">
      <c r="A129" s="1">
        <f t="shared" si="3"/>
        <v>40330</v>
      </c>
      <c r="B129" s="98">
        <v>101.2</v>
      </c>
      <c r="C129" s="2">
        <f t="shared" si="4"/>
        <v>100.53333333333335</v>
      </c>
      <c r="D129" s="2">
        <f t="shared" si="5"/>
        <v>-4.97467320261444</v>
      </c>
    </row>
    <row r="130" spans="1:4" x14ac:dyDescent="0.25">
      <c r="A130" s="1">
        <f t="shared" si="3"/>
        <v>40360</v>
      </c>
      <c r="B130" s="98">
        <v>96.4</v>
      </c>
      <c r="C130" s="2">
        <f t="shared" si="4"/>
        <v>100.36666666666667</v>
      </c>
      <c r="D130" s="2">
        <f t="shared" si="5"/>
        <v>-5.1413398692811114</v>
      </c>
    </row>
    <row r="131" spans="1:4" x14ac:dyDescent="0.25">
      <c r="A131" s="1">
        <f t="shared" si="3"/>
        <v>40391</v>
      </c>
      <c r="B131" s="98">
        <v>98.1</v>
      </c>
      <c r="C131" s="2">
        <f t="shared" si="4"/>
        <v>98.566666666666677</v>
      </c>
      <c r="D131" s="2">
        <f t="shared" si="5"/>
        <v>-6.9413398692811086</v>
      </c>
    </row>
    <row r="132" spans="1:4" x14ac:dyDescent="0.25">
      <c r="A132" s="1">
        <f t="shared" si="3"/>
        <v>40422</v>
      </c>
      <c r="B132" s="98">
        <v>98.9</v>
      </c>
      <c r="C132" s="2">
        <f t="shared" si="4"/>
        <v>97.8</v>
      </c>
      <c r="D132" s="2">
        <f t="shared" si="5"/>
        <v>-7.7080065359477885</v>
      </c>
    </row>
    <row r="133" spans="1:4" x14ac:dyDescent="0.25">
      <c r="A133" s="1">
        <f t="shared" si="3"/>
        <v>40452</v>
      </c>
      <c r="B133" s="98">
        <v>97.7</v>
      </c>
      <c r="C133" s="2">
        <f t="shared" si="4"/>
        <v>98.233333333333334</v>
      </c>
      <c r="D133" s="2">
        <f t="shared" si="5"/>
        <v>-7.2746732026144514</v>
      </c>
    </row>
    <row r="134" spans="1:4" x14ac:dyDescent="0.25">
      <c r="A134" s="1">
        <f t="shared" ref="A134:A197" si="6">EDATE(A133,1)</f>
        <v>40483</v>
      </c>
      <c r="B134" s="98">
        <v>101.5</v>
      </c>
      <c r="C134" s="2">
        <f t="shared" ref="C134:C197" si="7">AVERAGE(B132:B134)</f>
        <v>99.366666666666674</v>
      </c>
      <c r="D134" s="2">
        <f t="shared" si="5"/>
        <v>-6.1413398692811114</v>
      </c>
    </row>
    <row r="135" spans="1:4" x14ac:dyDescent="0.25">
      <c r="A135" s="1">
        <f t="shared" si="6"/>
        <v>40513</v>
      </c>
      <c r="B135" s="98">
        <v>94.8</v>
      </c>
      <c r="C135" s="2">
        <f t="shared" si="7"/>
        <v>98</v>
      </c>
      <c r="D135" s="2">
        <f t="shared" si="5"/>
        <v>-7.5080065359477857</v>
      </c>
    </row>
    <row r="136" spans="1:4" x14ac:dyDescent="0.25">
      <c r="A136" s="1">
        <f t="shared" si="6"/>
        <v>40544</v>
      </c>
      <c r="B136" s="98">
        <v>96.4</v>
      </c>
      <c r="C136" s="2">
        <f t="shared" si="7"/>
        <v>97.566666666666677</v>
      </c>
      <c r="D136" s="2">
        <f t="shared" si="5"/>
        <v>-7.9413398692811086</v>
      </c>
    </row>
    <row r="137" spans="1:4" x14ac:dyDescent="0.25">
      <c r="A137" s="1">
        <f t="shared" si="6"/>
        <v>40575</v>
      </c>
      <c r="B137" s="98">
        <v>96.8</v>
      </c>
      <c r="C137" s="2">
        <f t="shared" si="7"/>
        <v>96</v>
      </c>
      <c r="D137" s="2">
        <f t="shared" si="5"/>
        <v>-9.5080065359477857</v>
      </c>
    </row>
    <row r="138" spans="1:4" x14ac:dyDescent="0.25">
      <c r="A138" s="1">
        <f t="shared" si="6"/>
        <v>40603</v>
      </c>
      <c r="B138" s="98">
        <v>97.1</v>
      </c>
      <c r="C138" s="2">
        <f t="shared" si="7"/>
        <v>96.766666666666652</v>
      </c>
      <c r="D138" s="2">
        <f t="shared" si="5"/>
        <v>-8.7413398692811342</v>
      </c>
    </row>
    <row r="139" spans="1:4" x14ac:dyDescent="0.25">
      <c r="A139" s="1">
        <f t="shared" si="6"/>
        <v>40634</v>
      </c>
      <c r="B139" s="98">
        <v>97.1</v>
      </c>
      <c r="C139" s="2">
        <f t="shared" si="7"/>
        <v>97</v>
      </c>
      <c r="D139" s="2">
        <f t="shared" si="5"/>
        <v>-8.5080065359477857</v>
      </c>
    </row>
    <row r="140" spans="1:4" x14ac:dyDescent="0.25">
      <c r="A140" s="1">
        <f t="shared" si="6"/>
        <v>40664</v>
      </c>
      <c r="B140" s="98">
        <v>94.1</v>
      </c>
      <c r="C140" s="2">
        <f t="shared" si="7"/>
        <v>96.09999999999998</v>
      </c>
      <c r="D140" s="2">
        <f t="shared" si="5"/>
        <v>-9.4080065359478056</v>
      </c>
    </row>
    <row r="141" spans="1:4" x14ac:dyDescent="0.25">
      <c r="A141" s="1">
        <f t="shared" si="6"/>
        <v>40695</v>
      </c>
      <c r="B141" s="98">
        <v>96.7</v>
      </c>
      <c r="C141" s="2">
        <f t="shared" si="7"/>
        <v>95.966666666666654</v>
      </c>
      <c r="D141" s="2">
        <f t="shared" si="5"/>
        <v>-9.5413398692811313</v>
      </c>
    </row>
    <row r="142" spans="1:4" x14ac:dyDescent="0.25">
      <c r="A142" s="1">
        <f t="shared" si="6"/>
        <v>40725</v>
      </c>
      <c r="B142" s="98">
        <v>96.3</v>
      </c>
      <c r="C142" s="2">
        <f t="shared" si="7"/>
        <v>95.7</v>
      </c>
      <c r="D142" s="2">
        <f t="shared" si="5"/>
        <v>-9.8080065359477828</v>
      </c>
    </row>
    <row r="143" spans="1:4" x14ac:dyDescent="0.25">
      <c r="A143" s="1">
        <f t="shared" si="6"/>
        <v>40756</v>
      </c>
      <c r="B143" s="98">
        <v>111.6</v>
      </c>
      <c r="C143" s="2">
        <f t="shared" si="7"/>
        <v>101.53333333333335</v>
      </c>
      <c r="D143" s="2">
        <f t="shared" si="5"/>
        <v>-3.97467320261444</v>
      </c>
    </row>
    <row r="144" spans="1:4" x14ac:dyDescent="0.25">
      <c r="A144" s="1">
        <f t="shared" si="6"/>
        <v>40787</v>
      </c>
      <c r="B144" s="98">
        <v>108.4</v>
      </c>
      <c r="C144" s="2">
        <f t="shared" si="7"/>
        <v>105.43333333333332</v>
      </c>
      <c r="D144" s="2">
        <f t="shared" si="5"/>
        <v>-7.4673202614462753E-2</v>
      </c>
    </row>
    <row r="145" spans="1:4" x14ac:dyDescent="0.25">
      <c r="A145" s="1">
        <f t="shared" si="6"/>
        <v>40817</v>
      </c>
      <c r="B145" s="98">
        <v>105.2</v>
      </c>
      <c r="C145" s="2">
        <f t="shared" si="7"/>
        <v>108.39999999999999</v>
      </c>
      <c r="D145" s="2">
        <f t="shared" si="5"/>
        <v>2.8919934640522058</v>
      </c>
    </row>
    <row r="146" spans="1:4" x14ac:dyDescent="0.25">
      <c r="A146" s="1">
        <f t="shared" si="6"/>
        <v>40848</v>
      </c>
      <c r="B146" s="98">
        <v>107</v>
      </c>
      <c r="C146" s="2">
        <f t="shared" si="7"/>
        <v>106.86666666666667</v>
      </c>
      <c r="D146" s="2">
        <f t="shared" si="5"/>
        <v>1.3586601307188886</v>
      </c>
    </row>
    <row r="147" spans="1:4" x14ac:dyDescent="0.25">
      <c r="A147" s="1">
        <f t="shared" si="6"/>
        <v>40878</v>
      </c>
      <c r="B147" s="98">
        <v>105.7</v>
      </c>
      <c r="C147" s="2">
        <f t="shared" si="7"/>
        <v>105.96666666666665</v>
      </c>
      <c r="D147" s="2">
        <f t="shared" si="5"/>
        <v>0.45866013071886869</v>
      </c>
    </row>
    <row r="148" spans="1:4" x14ac:dyDescent="0.25">
      <c r="A148" s="1">
        <f t="shared" si="6"/>
        <v>40909</v>
      </c>
      <c r="B148" s="98">
        <v>102.8</v>
      </c>
      <c r="C148" s="2">
        <f t="shared" si="7"/>
        <v>105.16666666666667</v>
      </c>
      <c r="D148" s="2">
        <f t="shared" si="5"/>
        <v>-0.34133986928111426</v>
      </c>
    </row>
    <row r="149" spans="1:4" x14ac:dyDescent="0.25">
      <c r="A149" s="1">
        <f t="shared" si="6"/>
        <v>40940</v>
      </c>
      <c r="B149" s="98">
        <v>96.9</v>
      </c>
      <c r="C149" s="2">
        <f t="shared" si="7"/>
        <v>101.8</v>
      </c>
      <c r="D149" s="2">
        <f t="shared" si="5"/>
        <v>-3.7080065359477885</v>
      </c>
    </row>
    <row r="150" spans="1:4" x14ac:dyDescent="0.25">
      <c r="A150" s="1">
        <f t="shared" si="6"/>
        <v>40969</v>
      </c>
      <c r="B150" s="98">
        <v>95.4</v>
      </c>
      <c r="C150" s="2">
        <f t="shared" si="7"/>
        <v>98.366666666666674</v>
      </c>
      <c r="D150" s="2">
        <f t="shared" si="5"/>
        <v>-7.1413398692811114</v>
      </c>
    </row>
    <row r="151" spans="1:4" x14ac:dyDescent="0.25">
      <c r="A151" s="1">
        <f t="shared" si="6"/>
        <v>41000</v>
      </c>
      <c r="B151" s="98">
        <v>97.8</v>
      </c>
      <c r="C151" s="2">
        <f t="shared" si="7"/>
        <v>96.7</v>
      </c>
      <c r="D151" s="2">
        <f t="shared" si="5"/>
        <v>-8.8080065359477828</v>
      </c>
    </row>
    <row r="152" spans="1:4" x14ac:dyDescent="0.25">
      <c r="A152" s="1">
        <f t="shared" si="6"/>
        <v>41030</v>
      </c>
      <c r="B152" s="98">
        <v>101.6</v>
      </c>
      <c r="C152" s="2">
        <f t="shared" si="7"/>
        <v>98.266666666666652</v>
      </c>
      <c r="D152" s="2">
        <f t="shared" si="5"/>
        <v>-7.2413398692811342</v>
      </c>
    </row>
    <row r="153" spans="1:4" x14ac:dyDescent="0.25">
      <c r="A153" s="1">
        <f t="shared" si="6"/>
        <v>41061</v>
      </c>
      <c r="B153" s="98">
        <v>106.3</v>
      </c>
      <c r="C153" s="2">
        <f t="shared" si="7"/>
        <v>101.89999999999999</v>
      </c>
      <c r="D153" s="2">
        <f t="shared" si="5"/>
        <v>-3.6080065359477942</v>
      </c>
    </row>
    <row r="154" spans="1:4" x14ac:dyDescent="0.25">
      <c r="A154" s="1">
        <f t="shared" si="6"/>
        <v>41091</v>
      </c>
      <c r="B154" s="98">
        <v>105.6</v>
      </c>
      <c r="C154" s="2">
        <f t="shared" si="7"/>
        <v>104.5</v>
      </c>
      <c r="D154" s="2">
        <f t="shared" si="5"/>
        <v>-1.0080065359477857</v>
      </c>
    </row>
    <row r="155" spans="1:4" x14ac:dyDescent="0.25">
      <c r="A155" s="1">
        <f t="shared" si="6"/>
        <v>41122</v>
      </c>
      <c r="B155" s="98">
        <v>98.8</v>
      </c>
      <c r="C155" s="2">
        <f t="shared" si="7"/>
        <v>103.56666666666666</v>
      </c>
      <c r="D155" s="2">
        <f t="shared" si="5"/>
        <v>-1.9413398692811228</v>
      </c>
    </row>
    <row r="156" spans="1:4" x14ac:dyDescent="0.25">
      <c r="A156" s="1">
        <f t="shared" si="6"/>
        <v>41153</v>
      </c>
      <c r="B156" s="98">
        <v>97.5</v>
      </c>
      <c r="C156" s="2">
        <f t="shared" si="7"/>
        <v>100.63333333333333</v>
      </c>
      <c r="D156" s="2">
        <f t="shared" si="5"/>
        <v>-4.8746732026144599</v>
      </c>
    </row>
    <row r="157" spans="1:4" x14ac:dyDescent="0.25">
      <c r="A157" s="1">
        <f t="shared" si="6"/>
        <v>41183</v>
      </c>
      <c r="B157" s="98">
        <v>96.3</v>
      </c>
      <c r="C157" s="2">
        <f t="shared" si="7"/>
        <v>97.533333333333346</v>
      </c>
      <c r="D157" s="2">
        <f t="shared" si="5"/>
        <v>-7.97467320261444</v>
      </c>
    </row>
    <row r="158" spans="1:4" x14ac:dyDescent="0.25">
      <c r="A158" s="1">
        <f t="shared" si="6"/>
        <v>41214</v>
      </c>
      <c r="B158" s="98">
        <v>93.4</v>
      </c>
      <c r="C158" s="2">
        <f t="shared" si="7"/>
        <v>95.733333333333348</v>
      </c>
      <c r="D158" s="2">
        <f t="shared" si="5"/>
        <v>-9.7746732026144372</v>
      </c>
    </row>
    <row r="159" spans="1:4" x14ac:dyDescent="0.25">
      <c r="A159" s="1">
        <f t="shared" si="6"/>
        <v>41244</v>
      </c>
      <c r="B159" s="98">
        <v>94.8</v>
      </c>
      <c r="C159" s="2">
        <f t="shared" si="7"/>
        <v>94.833333333333329</v>
      </c>
      <c r="D159" s="2">
        <f t="shared" si="5"/>
        <v>-10.674673202614457</v>
      </c>
    </row>
    <row r="160" spans="1:4" x14ac:dyDescent="0.25">
      <c r="A160" s="1">
        <f t="shared" si="6"/>
        <v>41275</v>
      </c>
      <c r="B160" s="98">
        <v>95.6</v>
      </c>
      <c r="C160" s="2">
        <f t="shared" si="7"/>
        <v>94.59999999999998</v>
      </c>
      <c r="D160" s="2">
        <f t="shared" si="5"/>
        <v>-10.908006535947806</v>
      </c>
    </row>
    <row r="161" spans="1:4" x14ac:dyDescent="0.25">
      <c r="A161" s="1">
        <f t="shared" si="6"/>
        <v>41306</v>
      </c>
      <c r="B161" s="98">
        <v>91.5</v>
      </c>
      <c r="C161" s="2">
        <f t="shared" si="7"/>
        <v>93.966666666666654</v>
      </c>
      <c r="D161" s="2">
        <f t="shared" si="5"/>
        <v>-11.541339869281131</v>
      </c>
    </row>
    <row r="162" spans="1:4" x14ac:dyDescent="0.25">
      <c r="A162" s="1">
        <f t="shared" si="6"/>
        <v>41334</v>
      </c>
      <c r="B162" s="98">
        <v>92.6</v>
      </c>
      <c r="C162" s="2">
        <f t="shared" si="7"/>
        <v>93.233333333333334</v>
      </c>
      <c r="D162" s="2">
        <f t="shared" si="5"/>
        <v>-12.274673202614451</v>
      </c>
    </row>
    <row r="163" spans="1:4" x14ac:dyDescent="0.25">
      <c r="A163" s="1">
        <f t="shared" si="6"/>
        <v>41365</v>
      </c>
      <c r="B163" s="98">
        <v>91.5</v>
      </c>
      <c r="C163" s="2">
        <f t="shared" si="7"/>
        <v>91.866666666666674</v>
      </c>
      <c r="D163" s="2">
        <f t="shared" si="5"/>
        <v>-13.641339869281111</v>
      </c>
    </row>
    <row r="164" spans="1:4" x14ac:dyDescent="0.25">
      <c r="A164" s="1">
        <f t="shared" si="6"/>
        <v>41395</v>
      </c>
      <c r="B164" s="98">
        <v>90.7</v>
      </c>
      <c r="C164" s="2">
        <f t="shared" si="7"/>
        <v>91.600000000000009</v>
      </c>
      <c r="D164" s="2">
        <f t="shared" si="5"/>
        <v>-13.908006535947777</v>
      </c>
    </row>
    <row r="165" spans="1:4" x14ac:dyDescent="0.25">
      <c r="A165" s="1">
        <f t="shared" si="6"/>
        <v>41426</v>
      </c>
      <c r="B165" s="98">
        <v>94.6</v>
      </c>
      <c r="C165" s="2">
        <f t="shared" si="7"/>
        <v>92.266666666666652</v>
      </c>
      <c r="D165" s="2">
        <f t="shared" si="5"/>
        <v>-13.241339869281134</v>
      </c>
    </row>
    <row r="166" spans="1:4" x14ac:dyDescent="0.25">
      <c r="A166" s="1">
        <f t="shared" si="6"/>
        <v>41456</v>
      </c>
      <c r="B166" s="98">
        <v>93.8</v>
      </c>
      <c r="C166" s="2">
        <f t="shared" si="7"/>
        <v>93.033333333333346</v>
      </c>
      <c r="D166" s="2">
        <f t="shared" si="5"/>
        <v>-12.47467320261444</v>
      </c>
    </row>
    <row r="167" spans="1:4" x14ac:dyDescent="0.25">
      <c r="A167" s="1">
        <f t="shared" si="6"/>
        <v>41487</v>
      </c>
      <c r="B167" s="98">
        <v>88.7</v>
      </c>
      <c r="C167" s="2">
        <f t="shared" si="7"/>
        <v>92.36666666666666</v>
      </c>
      <c r="D167" s="2">
        <f t="shared" si="5"/>
        <v>-13.141339869281126</v>
      </c>
    </row>
    <row r="168" spans="1:4" x14ac:dyDescent="0.25">
      <c r="A168" s="1">
        <f t="shared" si="6"/>
        <v>41518</v>
      </c>
      <c r="B168" s="98">
        <v>92.2</v>
      </c>
      <c r="C168" s="2">
        <f t="shared" si="7"/>
        <v>91.566666666666663</v>
      </c>
      <c r="D168" s="2">
        <f t="shared" si="5"/>
        <v>-13.941339869281123</v>
      </c>
    </row>
    <row r="169" spans="1:4" x14ac:dyDescent="0.25">
      <c r="A169" s="1">
        <f t="shared" si="6"/>
        <v>41548</v>
      </c>
      <c r="B169" s="98">
        <v>90.7</v>
      </c>
      <c r="C169" s="2">
        <f t="shared" si="7"/>
        <v>90.533333333333346</v>
      </c>
      <c r="D169" s="2">
        <f t="shared" si="5"/>
        <v>-14.97467320261444</v>
      </c>
    </row>
    <row r="170" spans="1:4" x14ac:dyDescent="0.25">
      <c r="A170" s="1">
        <f t="shared" si="6"/>
        <v>41579</v>
      </c>
      <c r="B170" s="98">
        <v>85.1</v>
      </c>
      <c r="C170" s="2">
        <f t="shared" si="7"/>
        <v>89.333333333333329</v>
      </c>
      <c r="D170" s="2">
        <f t="shared" si="5"/>
        <v>-16.174673202614457</v>
      </c>
    </row>
    <row r="171" spans="1:4" x14ac:dyDescent="0.25">
      <c r="A171" s="1">
        <f t="shared" si="6"/>
        <v>41609</v>
      </c>
      <c r="B171" s="98">
        <v>85.1</v>
      </c>
      <c r="C171" s="2">
        <f t="shared" si="7"/>
        <v>86.966666666666654</v>
      </c>
      <c r="D171" s="2">
        <f t="shared" si="5"/>
        <v>-18.541339869281131</v>
      </c>
    </row>
    <row r="172" spans="1:4" x14ac:dyDescent="0.25">
      <c r="A172" s="1">
        <f t="shared" si="6"/>
        <v>41640</v>
      </c>
      <c r="B172" s="98">
        <v>89.3</v>
      </c>
      <c r="C172" s="2">
        <f t="shared" si="7"/>
        <v>86.5</v>
      </c>
      <c r="D172" s="2">
        <f t="shared" si="5"/>
        <v>-19.008006535947786</v>
      </c>
    </row>
    <row r="173" spans="1:4" x14ac:dyDescent="0.25">
      <c r="A173" s="1">
        <f t="shared" si="6"/>
        <v>41671</v>
      </c>
      <c r="B173" s="98">
        <v>93.9</v>
      </c>
      <c r="C173" s="2">
        <f t="shared" si="7"/>
        <v>89.433333333333323</v>
      </c>
      <c r="D173" s="2">
        <f t="shared" si="5"/>
        <v>-16.074673202614463</v>
      </c>
    </row>
    <row r="174" spans="1:4" x14ac:dyDescent="0.25">
      <c r="A174" s="1">
        <f t="shared" si="6"/>
        <v>41699</v>
      </c>
      <c r="B174" s="98">
        <v>96.4</v>
      </c>
      <c r="C174" s="2">
        <f t="shared" si="7"/>
        <v>93.2</v>
      </c>
      <c r="D174" s="2">
        <f t="shared" si="5"/>
        <v>-12.308006535947783</v>
      </c>
    </row>
    <row r="175" spans="1:4" x14ac:dyDescent="0.25">
      <c r="A175" s="1">
        <f t="shared" si="6"/>
        <v>41730</v>
      </c>
      <c r="B175" s="98">
        <v>94.3</v>
      </c>
      <c r="C175" s="2">
        <f t="shared" si="7"/>
        <v>94.866666666666674</v>
      </c>
      <c r="D175" s="2">
        <f t="shared" si="5"/>
        <v>-10.641339869281111</v>
      </c>
    </row>
    <row r="176" spans="1:4" x14ac:dyDescent="0.25">
      <c r="A176" s="1">
        <f t="shared" si="6"/>
        <v>41760</v>
      </c>
      <c r="B176" s="98">
        <v>88.3</v>
      </c>
      <c r="C176" s="2">
        <f t="shared" si="7"/>
        <v>93</v>
      </c>
      <c r="D176" s="2">
        <f t="shared" si="5"/>
        <v>-12.508006535947786</v>
      </c>
    </row>
    <row r="177" spans="1:4" x14ac:dyDescent="0.25">
      <c r="A177" s="1">
        <f t="shared" si="6"/>
        <v>41791</v>
      </c>
      <c r="B177" s="98">
        <v>93.3</v>
      </c>
      <c r="C177" s="2">
        <f t="shared" si="7"/>
        <v>91.966666666666654</v>
      </c>
      <c r="D177" s="2">
        <f t="shared" si="5"/>
        <v>-13.541339869281131</v>
      </c>
    </row>
    <row r="178" spans="1:4" x14ac:dyDescent="0.25">
      <c r="A178" s="1">
        <f t="shared" si="6"/>
        <v>41821</v>
      </c>
      <c r="B178" s="98">
        <v>90.5</v>
      </c>
      <c r="C178" s="2">
        <f t="shared" si="7"/>
        <v>90.7</v>
      </c>
      <c r="D178" s="2">
        <f t="shared" si="5"/>
        <v>-14.808006535947783</v>
      </c>
    </row>
    <row r="179" spans="1:4" x14ac:dyDescent="0.25">
      <c r="A179" s="1">
        <f t="shared" si="6"/>
        <v>41852</v>
      </c>
      <c r="B179" s="98">
        <v>96</v>
      </c>
      <c r="C179" s="2">
        <f t="shared" si="7"/>
        <v>93.266666666666666</v>
      </c>
      <c r="D179" s="2">
        <f t="shared" si="5"/>
        <v>-12.24133986928112</v>
      </c>
    </row>
    <row r="180" spans="1:4" x14ac:dyDescent="0.25">
      <c r="A180" s="1">
        <f t="shared" si="6"/>
        <v>41883</v>
      </c>
      <c r="B180" s="98">
        <v>96.9</v>
      </c>
      <c r="C180" s="2">
        <f t="shared" si="7"/>
        <v>94.466666666666654</v>
      </c>
      <c r="D180" s="2">
        <f t="shared" ref="D180:D243" si="8">C180-AVERAGE($C$51:$C$254)</f>
        <v>-11.041339869281131</v>
      </c>
    </row>
    <row r="181" spans="1:4" x14ac:dyDescent="0.25">
      <c r="A181" s="1">
        <f t="shared" si="6"/>
        <v>41913</v>
      </c>
      <c r="B181" s="98">
        <v>97.3</v>
      </c>
      <c r="C181" s="2">
        <f t="shared" si="7"/>
        <v>96.733333333333334</v>
      </c>
      <c r="D181" s="2">
        <f t="shared" si="8"/>
        <v>-8.7746732026144514</v>
      </c>
    </row>
    <row r="182" spans="1:4" x14ac:dyDescent="0.25">
      <c r="A182" s="1">
        <f t="shared" si="6"/>
        <v>41944</v>
      </c>
      <c r="B182" s="98">
        <v>97.2</v>
      </c>
      <c r="C182" s="2">
        <f t="shared" si="7"/>
        <v>97.133333333333326</v>
      </c>
      <c r="D182" s="2">
        <f t="shared" si="8"/>
        <v>-8.3746732026144599</v>
      </c>
    </row>
    <row r="183" spans="1:4" x14ac:dyDescent="0.25">
      <c r="A183" s="1">
        <f t="shared" si="6"/>
        <v>41974</v>
      </c>
      <c r="B183" s="98">
        <v>95</v>
      </c>
      <c r="C183" s="2">
        <f t="shared" si="7"/>
        <v>96.5</v>
      </c>
      <c r="D183" s="2">
        <f t="shared" si="8"/>
        <v>-9.0080065359477857</v>
      </c>
    </row>
    <row r="184" spans="1:4" x14ac:dyDescent="0.25">
      <c r="A184" s="1">
        <f t="shared" si="6"/>
        <v>42005</v>
      </c>
      <c r="B184" s="98">
        <v>99</v>
      </c>
      <c r="C184" s="2">
        <f t="shared" si="7"/>
        <v>97.066666666666663</v>
      </c>
      <c r="D184" s="2">
        <f t="shared" si="8"/>
        <v>-8.4413398692811228</v>
      </c>
    </row>
    <row r="185" spans="1:4" x14ac:dyDescent="0.25">
      <c r="A185" s="1">
        <f t="shared" si="6"/>
        <v>42036</v>
      </c>
      <c r="B185" s="98">
        <v>97.4</v>
      </c>
      <c r="C185" s="2">
        <f t="shared" si="7"/>
        <v>97.133333333333326</v>
      </c>
      <c r="D185" s="2">
        <f t="shared" si="8"/>
        <v>-8.3746732026144599</v>
      </c>
    </row>
    <row r="186" spans="1:4" x14ac:dyDescent="0.25">
      <c r="A186" s="1">
        <f t="shared" si="6"/>
        <v>42064</v>
      </c>
      <c r="B186" s="98">
        <v>109.2</v>
      </c>
      <c r="C186" s="2">
        <f t="shared" si="7"/>
        <v>101.86666666666667</v>
      </c>
      <c r="D186" s="2">
        <f t="shared" si="8"/>
        <v>-3.6413398692811114</v>
      </c>
    </row>
    <row r="187" spans="1:4" x14ac:dyDescent="0.25">
      <c r="A187" s="1">
        <f t="shared" si="6"/>
        <v>42095</v>
      </c>
      <c r="B187" s="98">
        <v>103.6</v>
      </c>
      <c r="C187" s="2">
        <f t="shared" si="7"/>
        <v>103.40000000000002</v>
      </c>
      <c r="D187" s="2">
        <f t="shared" si="8"/>
        <v>-2.1080065359477658</v>
      </c>
    </row>
    <row r="188" spans="1:4" x14ac:dyDescent="0.25">
      <c r="A188" s="1">
        <f t="shared" si="6"/>
        <v>42125</v>
      </c>
      <c r="B188" s="98">
        <v>105.1</v>
      </c>
      <c r="C188" s="2">
        <f t="shared" si="7"/>
        <v>105.96666666666665</v>
      </c>
      <c r="D188" s="2">
        <f t="shared" si="8"/>
        <v>0.45866013071886869</v>
      </c>
    </row>
    <row r="189" spans="1:4" x14ac:dyDescent="0.25">
      <c r="A189" s="1">
        <f t="shared" si="6"/>
        <v>42156</v>
      </c>
      <c r="B189" s="98">
        <v>105.7</v>
      </c>
      <c r="C189" s="2">
        <f t="shared" si="7"/>
        <v>104.8</v>
      </c>
      <c r="D189" s="2">
        <f t="shared" si="8"/>
        <v>-0.70800653594778851</v>
      </c>
    </row>
    <row r="190" spans="1:4" x14ac:dyDescent="0.25">
      <c r="A190" s="1">
        <f t="shared" si="6"/>
        <v>42186</v>
      </c>
      <c r="B190" s="98">
        <v>118.4</v>
      </c>
      <c r="C190" s="2">
        <f t="shared" si="7"/>
        <v>109.73333333333335</v>
      </c>
      <c r="D190" s="2">
        <f t="shared" si="8"/>
        <v>4.2253267973855628</v>
      </c>
    </row>
    <row r="191" spans="1:4" x14ac:dyDescent="0.25">
      <c r="A191" s="1">
        <f t="shared" si="6"/>
        <v>42217</v>
      </c>
      <c r="B191" s="98">
        <v>126.6</v>
      </c>
      <c r="C191" s="2">
        <f t="shared" si="7"/>
        <v>116.90000000000002</v>
      </c>
      <c r="D191" s="2">
        <f t="shared" si="8"/>
        <v>11.391993464052234</v>
      </c>
    </row>
    <row r="192" spans="1:4" x14ac:dyDescent="0.25">
      <c r="A192" s="1">
        <f t="shared" si="6"/>
        <v>42248</v>
      </c>
      <c r="B192" s="98">
        <v>136.80000000000001</v>
      </c>
      <c r="C192" s="2">
        <f t="shared" si="7"/>
        <v>127.26666666666667</v>
      </c>
      <c r="D192" s="2">
        <f t="shared" si="8"/>
        <v>21.75866013071888</v>
      </c>
    </row>
    <row r="193" spans="1:4" x14ac:dyDescent="0.25">
      <c r="A193" s="1">
        <f t="shared" si="6"/>
        <v>42278</v>
      </c>
      <c r="B193" s="98">
        <v>121</v>
      </c>
      <c r="C193" s="2">
        <f t="shared" si="7"/>
        <v>128.13333333333333</v>
      </c>
      <c r="D193" s="2">
        <f t="shared" si="8"/>
        <v>22.62532679738554</v>
      </c>
    </row>
    <row r="194" spans="1:4" x14ac:dyDescent="0.25">
      <c r="A194" s="1">
        <f t="shared" si="6"/>
        <v>42309</v>
      </c>
      <c r="B194" s="98">
        <v>112.9</v>
      </c>
      <c r="C194" s="2">
        <f t="shared" si="7"/>
        <v>123.56666666666668</v>
      </c>
      <c r="D194" s="2">
        <f t="shared" si="8"/>
        <v>18.058660130718891</v>
      </c>
    </row>
    <row r="195" spans="1:4" x14ac:dyDescent="0.25">
      <c r="A195" s="1">
        <f t="shared" si="6"/>
        <v>42339</v>
      </c>
      <c r="B195" s="98">
        <v>117</v>
      </c>
      <c r="C195" s="2">
        <f t="shared" si="7"/>
        <v>116.96666666666665</v>
      </c>
      <c r="D195" s="2">
        <f t="shared" si="8"/>
        <v>11.458660130718869</v>
      </c>
    </row>
    <row r="196" spans="1:4" x14ac:dyDescent="0.25">
      <c r="A196" s="1">
        <f t="shared" si="6"/>
        <v>42370</v>
      </c>
      <c r="B196" s="98">
        <v>113.6</v>
      </c>
      <c r="C196" s="2">
        <f t="shared" si="7"/>
        <v>114.5</v>
      </c>
      <c r="D196" s="2">
        <f t="shared" si="8"/>
        <v>8.9919934640522143</v>
      </c>
    </row>
    <row r="197" spans="1:4" x14ac:dyDescent="0.25">
      <c r="A197" s="1">
        <f t="shared" si="6"/>
        <v>42401</v>
      </c>
      <c r="B197" s="98">
        <v>115.5</v>
      </c>
      <c r="C197" s="2">
        <f t="shared" si="7"/>
        <v>115.36666666666667</v>
      </c>
      <c r="D197" s="2">
        <f t="shared" si="8"/>
        <v>9.8586601307188886</v>
      </c>
    </row>
    <row r="198" spans="1:4" x14ac:dyDescent="0.25">
      <c r="A198" s="1">
        <f t="shared" ref="A198:A261" si="9">EDATE(A197,1)</f>
        <v>42430</v>
      </c>
      <c r="B198" s="98">
        <v>123.3</v>
      </c>
      <c r="C198" s="2">
        <f t="shared" ref="C198:C253" si="10">AVERAGE(B196:B198)</f>
        <v>117.46666666666665</v>
      </c>
      <c r="D198" s="2">
        <f t="shared" si="8"/>
        <v>11.958660130718869</v>
      </c>
    </row>
    <row r="199" spans="1:4" x14ac:dyDescent="0.25">
      <c r="A199" s="1">
        <f t="shared" si="9"/>
        <v>42461</v>
      </c>
      <c r="B199" s="98">
        <v>128.30000000000001</v>
      </c>
      <c r="C199" s="2">
        <f t="shared" si="10"/>
        <v>122.36666666666667</v>
      </c>
      <c r="D199" s="2">
        <f t="shared" si="8"/>
        <v>16.858660130718889</v>
      </c>
    </row>
    <row r="200" spans="1:4" x14ac:dyDescent="0.25">
      <c r="A200" s="1">
        <f t="shared" si="9"/>
        <v>42491</v>
      </c>
      <c r="B200" s="98">
        <v>120.7</v>
      </c>
      <c r="C200" s="2">
        <f t="shared" si="10"/>
        <v>124.10000000000001</v>
      </c>
      <c r="D200" s="2">
        <f t="shared" si="8"/>
        <v>18.591993464052223</v>
      </c>
    </row>
    <row r="201" spans="1:4" x14ac:dyDescent="0.25">
      <c r="A201" s="1">
        <f t="shared" si="9"/>
        <v>42522</v>
      </c>
      <c r="B201" s="98">
        <v>119.7</v>
      </c>
      <c r="C201" s="2">
        <f t="shared" si="10"/>
        <v>122.89999999999999</v>
      </c>
      <c r="D201" s="2">
        <f t="shared" si="8"/>
        <v>17.391993464052206</v>
      </c>
    </row>
    <row r="202" spans="1:4" x14ac:dyDescent="0.25">
      <c r="A202" s="1">
        <f t="shared" si="9"/>
        <v>42552</v>
      </c>
      <c r="B202" s="98">
        <v>117.7</v>
      </c>
      <c r="C202" s="2">
        <f t="shared" si="10"/>
        <v>119.36666666666667</v>
      </c>
      <c r="D202" s="2">
        <f t="shared" si="8"/>
        <v>13.858660130718889</v>
      </c>
    </row>
    <row r="203" spans="1:4" x14ac:dyDescent="0.25">
      <c r="A203" s="1">
        <f t="shared" si="9"/>
        <v>42583</v>
      </c>
      <c r="B203" s="98">
        <v>112</v>
      </c>
      <c r="C203" s="2">
        <f t="shared" si="10"/>
        <v>116.46666666666665</v>
      </c>
      <c r="D203" s="2">
        <f t="shared" si="8"/>
        <v>10.958660130718869</v>
      </c>
    </row>
    <row r="204" spans="1:4" x14ac:dyDescent="0.25">
      <c r="A204" s="1">
        <f t="shared" si="9"/>
        <v>42614</v>
      </c>
      <c r="B204" s="98">
        <v>110.7</v>
      </c>
      <c r="C204" s="2">
        <f t="shared" si="10"/>
        <v>113.46666666666665</v>
      </c>
      <c r="D204" s="2">
        <f t="shared" si="8"/>
        <v>7.9586601307188687</v>
      </c>
    </row>
    <row r="205" spans="1:4" x14ac:dyDescent="0.25">
      <c r="A205" s="1">
        <f t="shared" si="9"/>
        <v>42644</v>
      </c>
      <c r="B205" s="98">
        <v>114</v>
      </c>
      <c r="C205" s="2">
        <f t="shared" si="10"/>
        <v>112.23333333333333</v>
      </c>
      <c r="D205" s="2">
        <f t="shared" si="8"/>
        <v>6.7253267973855486</v>
      </c>
    </row>
    <row r="206" spans="1:4" x14ac:dyDescent="0.25">
      <c r="A206" s="1">
        <f t="shared" si="9"/>
        <v>42675</v>
      </c>
      <c r="B206" s="98">
        <v>116.2</v>
      </c>
      <c r="C206" s="2">
        <f t="shared" si="10"/>
        <v>113.63333333333333</v>
      </c>
      <c r="D206" s="2">
        <f t="shared" si="8"/>
        <v>8.1253267973855401</v>
      </c>
    </row>
    <row r="207" spans="1:4" x14ac:dyDescent="0.25">
      <c r="A207" s="1">
        <f t="shared" si="9"/>
        <v>42705</v>
      </c>
      <c r="B207" s="98">
        <v>123.2</v>
      </c>
      <c r="C207" s="2">
        <f t="shared" si="10"/>
        <v>117.8</v>
      </c>
      <c r="D207" s="2">
        <f t="shared" si="8"/>
        <v>12.291993464052211</v>
      </c>
    </row>
    <row r="208" spans="1:4" x14ac:dyDescent="0.25">
      <c r="A208" s="1">
        <f t="shared" si="9"/>
        <v>42736</v>
      </c>
      <c r="B208" s="98">
        <v>113.9</v>
      </c>
      <c r="C208" s="2">
        <f t="shared" si="10"/>
        <v>117.76666666666667</v>
      </c>
      <c r="D208" s="2">
        <f t="shared" si="8"/>
        <v>12.25866013071888</v>
      </c>
    </row>
    <row r="209" spans="1:4" x14ac:dyDescent="0.25">
      <c r="A209" s="1">
        <f t="shared" si="9"/>
        <v>42767</v>
      </c>
      <c r="B209" s="98">
        <v>108.3</v>
      </c>
      <c r="C209" s="2">
        <f t="shared" si="10"/>
        <v>115.13333333333334</v>
      </c>
      <c r="D209" s="2">
        <f t="shared" si="8"/>
        <v>9.6253267973855543</v>
      </c>
    </row>
    <row r="210" spans="1:4" x14ac:dyDescent="0.25">
      <c r="A210" s="1">
        <f t="shared" si="9"/>
        <v>42795</v>
      </c>
      <c r="B210" s="98">
        <v>111.9</v>
      </c>
      <c r="C210" s="2">
        <f t="shared" si="10"/>
        <v>111.36666666666667</v>
      </c>
      <c r="D210" s="2">
        <f t="shared" si="8"/>
        <v>5.8586601307188886</v>
      </c>
    </row>
    <row r="211" spans="1:4" x14ac:dyDescent="0.25">
      <c r="A211" s="1">
        <f t="shared" si="9"/>
        <v>42826</v>
      </c>
      <c r="B211" s="98">
        <v>109.2</v>
      </c>
      <c r="C211" s="2">
        <f t="shared" si="10"/>
        <v>109.8</v>
      </c>
      <c r="D211" s="2">
        <f t="shared" si="8"/>
        <v>4.2919934640522115</v>
      </c>
    </row>
    <row r="212" spans="1:4" x14ac:dyDescent="0.25">
      <c r="A212" s="1">
        <f t="shared" si="9"/>
        <v>42856</v>
      </c>
      <c r="B212" s="98">
        <v>116.6</v>
      </c>
      <c r="C212" s="2">
        <f t="shared" si="10"/>
        <v>112.56666666666668</v>
      </c>
      <c r="D212" s="2">
        <f t="shared" si="8"/>
        <v>7.0586601307188914</v>
      </c>
    </row>
    <row r="213" spans="1:4" x14ac:dyDescent="0.25">
      <c r="A213" s="1">
        <f t="shared" si="9"/>
        <v>42887</v>
      </c>
      <c r="B213" s="98">
        <v>124</v>
      </c>
      <c r="C213" s="2">
        <f t="shared" si="10"/>
        <v>116.60000000000001</v>
      </c>
      <c r="D213" s="2">
        <f t="shared" si="8"/>
        <v>11.091993464052223</v>
      </c>
    </row>
    <row r="214" spans="1:4" x14ac:dyDescent="0.25">
      <c r="A214" s="1">
        <f t="shared" si="9"/>
        <v>42917</v>
      </c>
      <c r="B214" s="98">
        <v>119.8</v>
      </c>
      <c r="C214" s="2">
        <f t="shared" si="10"/>
        <v>120.13333333333333</v>
      </c>
      <c r="D214" s="2">
        <f t="shared" si="8"/>
        <v>14.62532679738554</v>
      </c>
    </row>
    <row r="215" spans="1:4" x14ac:dyDescent="0.25">
      <c r="A215" s="1">
        <f t="shared" si="9"/>
        <v>42948</v>
      </c>
      <c r="B215" s="98">
        <v>112.1</v>
      </c>
      <c r="C215" s="2">
        <f t="shared" si="10"/>
        <v>118.63333333333333</v>
      </c>
      <c r="D215" s="2">
        <f t="shared" si="8"/>
        <v>13.12532679738554</v>
      </c>
    </row>
    <row r="216" spans="1:4" x14ac:dyDescent="0.25">
      <c r="A216" s="1">
        <f t="shared" si="9"/>
        <v>42979</v>
      </c>
      <c r="B216" s="98">
        <v>107.1</v>
      </c>
      <c r="C216" s="2">
        <f t="shared" si="10"/>
        <v>113</v>
      </c>
      <c r="D216" s="2">
        <f t="shared" si="8"/>
        <v>7.4919934640522143</v>
      </c>
    </row>
    <row r="217" spans="1:4" x14ac:dyDescent="0.25">
      <c r="A217" s="1">
        <f t="shared" si="9"/>
        <v>43009</v>
      </c>
      <c r="B217" s="98">
        <v>103.8</v>
      </c>
      <c r="C217" s="2">
        <f t="shared" si="10"/>
        <v>107.66666666666667</v>
      </c>
      <c r="D217" s="2">
        <f t="shared" si="8"/>
        <v>2.1586601307188857</v>
      </c>
    </row>
    <row r="218" spans="1:4" x14ac:dyDescent="0.25">
      <c r="A218" s="1">
        <f t="shared" si="9"/>
        <v>43040</v>
      </c>
      <c r="B218" s="98">
        <v>103.1</v>
      </c>
      <c r="C218" s="2">
        <f t="shared" si="10"/>
        <v>104.66666666666667</v>
      </c>
      <c r="D218" s="2">
        <f t="shared" si="8"/>
        <v>-0.84133986928111426</v>
      </c>
    </row>
    <row r="219" spans="1:4" x14ac:dyDescent="0.25">
      <c r="A219" s="1">
        <f t="shared" si="9"/>
        <v>43070</v>
      </c>
      <c r="B219" s="98">
        <v>106.1</v>
      </c>
      <c r="C219" s="2">
        <f t="shared" si="10"/>
        <v>104.33333333333333</v>
      </c>
      <c r="D219" s="2">
        <f t="shared" si="8"/>
        <v>-1.1746732026144571</v>
      </c>
    </row>
    <row r="220" spans="1:4" x14ac:dyDescent="0.25">
      <c r="A220" s="1">
        <f t="shared" si="9"/>
        <v>43101</v>
      </c>
      <c r="B220" s="98">
        <v>105.4</v>
      </c>
      <c r="C220" s="2">
        <f t="shared" si="10"/>
        <v>104.86666666666667</v>
      </c>
      <c r="D220" s="2">
        <f t="shared" si="8"/>
        <v>-0.64133986928111142</v>
      </c>
    </row>
    <row r="221" spans="1:4" x14ac:dyDescent="0.25">
      <c r="A221" s="1">
        <f t="shared" si="9"/>
        <v>43132</v>
      </c>
      <c r="B221" s="98">
        <v>104.3</v>
      </c>
      <c r="C221" s="2">
        <f t="shared" si="10"/>
        <v>105.26666666666667</v>
      </c>
      <c r="D221" s="2">
        <f t="shared" si="8"/>
        <v>-0.24133986928111995</v>
      </c>
    </row>
    <row r="222" spans="1:4" x14ac:dyDescent="0.25">
      <c r="A222" s="1">
        <f t="shared" si="9"/>
        <v>43160</v>
      </c>
      <c r="B222" s="98">
        <v>111.3</v>
      </c>
      <c r="C222" s="2">
        <f t="shared" si="10"/>
        <v>107</v>
      </c>
      <c r="D222" s="2">
        <f t="shared" si="8"/>
        <v>1.4919934640522143</v>
      </c>
    </row>
    <row r="223" spans="1:4" x14ac:dyDescent="0.25">
      <c r="A223" s="1">
        <f t="shared" si="9"/>
        <v>43191</v>
      </c>
      <c r="B223" s="98">
        <v>116.4</v>
      </c>
      <c r="C223" s="2">
        <f t="shared" si="10"/>
        <v>110.66666666666667</v>
      </c>
      <c r="D223" s="2">
        <f t="shared" si="8"/>
        <v>5.1586601307188857</v>
      </c>
    </row>
    <row r="224" spans="1:4" x14ac:dyDescent="0.25">
      <c r="A224" s="1">
        <f t="shared" si="9"/>
        <v>43221</v>
      </c>
      <c r="B224" s="98">
        <v>119.7</v>
      </c>
      <c r="C224" s="2">
        <f t="shared" si="10"/>
        <v>115.8</v>
      </c>
      <c r="D224" s="2">
        <f t="shared" si="8"/>
        <v>10.291993464052211</v>
      </c>
    </row>
    <row r="225" spans="1:4" x14ac:dyDescent="0.25">
      <c r="A225" s="1">
        <f t="shared" si="9"/>
        <v>43252</v>
      </c>
      <c r="B225" s="98">
        <v>127.7</v>
      </c>
      <c r="C225" s="2">
        <f t="shared" si="10"/>
        <v>121.26666666666667</v>
      </c>
      <c r="D225" s="2">
        <f t="shared" si="8"/>
        <v>15.75866013071888</v>
      </c>
    </row>
    <row r="226" spans="1:4" x14ac:dyDescent="0.25">
      <c r="A226" s="1">
        <f t="shared" si="9"/>
        <v>43282</v>
      </c>
      <c r="B226" s="98">
        <v>115.7</v>
      </c>
      <c r="C226" s="2">
        <f t="shared" si="10"/>
        <v>121.03333333333335</v>
      </c>
      <c r="D226" s="2">
        <f t="shared" si="8"/>
        <v>15.52532679738556</v>
      </c>
    </row>
    <row r="227" spans="1:4" x14ac:dyDescent="0.25">
      <c r="A227" s="1">
        <f t="shared" si="9"/>
        <v>43313</v>
      </c>
      <c r="B227" s="98">
        <v>114.2</v>
      </c>
      <c r="C227" s="2">
        <f t="shared" si="10"/>
        <v>119.2</v>
      </c>
      <c r="D227" s="2">
        <f t="shared" si="8"/>
        <v>13.691993464052217</v>
      </c>
    </row>
    <row r="228" spans="1:4" x14ac:dyDescent="0.25">
      <c r="A228" s="1">
        <f t="shared" si="9"/>
        <v>43344</v>
      </c>
      <c r="B228" s="98">
        <v>121.5</v>
      </c>
      <c r="C228" s="2">
        <f t="shared" si="10"/>
        <v>117.13333333333333</v>
      </c>
      <c r="D228" s="2">
        <f t="shared" si="8"/>
        <v>11.62532679738554</v>
      </c>
    </row>
    <row r="229" spans="1:4" x14ac:dyDescent="0.25">
      <c r="A229" s="1">
        <f t="shared" si="9"/>
        <v>43374</v>
      </c>
      <c r="B229" s="98">
        <v>110.3</v>
      </c>
      <c r="C229" s="2">
        <f t="shared" si="10"/>
        <v>115.33333333333333</v>
      </c>
      <c r="D229" s="2">
        <f t="shared" si="8"/>
        <v>9.8253267973855429</v>
      </c>
    </row>
    <row r="230" spans="1:4" x14ac:dyDescent="0.25">
      <c r="A230" s="1">
        <f t="shared" si="9"/>
        <v>43405</v>
      </c>
      <c r="B230" s="98">
        <v>111.7</v>
      </c>
      <c r="C230" s="2">
        <f t="shared" si="10"/>
        <v>114.5</v>
      </c>
      <c r="D230" s="2">
        <f t="shared" si="8"/>
        <v>8.9919934640522143</v>
      </c>
    </row>
    <row r="231" spans="1:4" x14ac:dyDescent="0.25">
      <c r="A231" s="1">
        <f t="shared" si="9"/>
        <v>43435</v>
      </c>
      <c r="B231" s="98">
        <v>113</v>
      </c>
      <c r="C231" s="2">
        <f t="shared" si="10"/>
        <v>111.66666666666667</v>
      </c>
      <c r="D231" s="2">
        <f t="shared" si="8"/>
        <v>6.1586601307188857</v>
      </c>
    </row>
    <row r="232" spans="1:4" x14ac:dyDescent="0.25">
      <c r="A232" s="1">
        <f t="shared" si="9"/>
        <v>43466</v>
      </c>
      <c r="B232" s="98">
        <v>111.5</v>
      </c>
      <c r="C232" s="2">
        <f t="shared" si="10"/>
        <v>112.06666666666666</v>
      </c>
      <c r="D232" s="2">
        <f t="shared" si="8"/>
        <v>6.5586601307188772</v>
      </c>
    </row>
    <row r="233" spans="1:4" x14ac:dyDescent="0.25">
      <c r="A233" s="1">
        <f t="shared" si="9"/>
        <v>43497</v>
      </c>
      <c r="B233" s="98">
        <v>111.3</v>
      </c>
      <c r="C233" s="2">
        <f t="shared" si="10"/>
        <v>111.93333333333334</v>
      </c>
      <c r="D233" s="2">
        <f t="shared" si="8"/>
        <v>6.4253267973855515</v>
      </c>
    </row>
    <row r="234" spans="1:4" x14ac:dyDescent="0.25">
      <c r="A234" s="1">
        <f t="shared" si="9"/>
        <v>43525</v>
      </c>
      <c r="B234" s="98">
        <v>109.2</v>
      </c>
      <c r="C234" s="2">
        <f t="shared" si="10"/>
        <v>110.66666666666667</v>
      </c>
      <c r="D234" s="2">
        <f t="shared" si="8"/>
        <v>5.1586601307188857</v>
      </c>
    </row>
    <row r="235" spans="1:4" x14ac:dyDescent="0.25">
      <c r="A235" s="1">
        <f t="shared" si="9"/>
        <v>43556</v>
      </c>
      <c r="B235" s="98">
        <v>117.3</v>
      </c>
      <c r="C235" s="2">
        <f t="shared" si="10"/>
        <v>112.60000000000001</v>
      </c>
      <c r="D235" s="2">
        <f t="shared" si="8"/>
        <v>7.0919934640522229</v>
      </c>
    </row>
    <row r="236" spans="1:4" x14ac:dyDescent="0.25">
      <c r="A236" s="1">
        <f t="shared" si="9"/>
        <v>43586</v>
      </c>
      <c r="B236" s="98">
        <v>119.5</v>
      </c>
      <c r="C236" s="2">
        <f t="shared" si="10"/>
        <v>115.33333333333333</v>
      </c>
      <c r="D236" s="2">
        <f t="shared" si="8"/>
        <v>9.8253267973855429</v>
      </c>
    </row>
    <row r="237" spans="1:4" x14ac:dyDescent="0.25">
      <c r="A237" s="1">
        <f t="shared" si="9"/>
        <v>43617</v>
      </c>
      <c r="B237" s="98">
        <v>119.1</v>
      </c>
      <c r="C237" s="2">
        <f t="shared" si="10"/>
        <v>118.63333333333333</v>
      </c>
      <c r="D237" s="2">
        <f t="shared" si="8"/>
        <v>13.12532679738554</v>
      </c>
    </row>
    <row r="238" spans="1:4" x14ac:dyDescent="0.25">
      <c r="A238" s="1">
        <f t="shared" si="9"/>
        <v>43647</v>
      </c>
      <c r="B238" s="98">
        <v>108.4</v>
      </c>
      <c r="C238" s="2">
        <f t="shared" si="10"/>
        <v>115.66666666666667</v>
      </c>
      <c r="D238" s="2">
        <f t="shared" si="8"/>
        <v>10.158660130718886</v>
      </c>
    </row>
    <row r="239" spans="1:4" x14ac:dyDescent="0.25">
      <c r="A239" s="1">
        <f t="shared" si="9"/>
        <v>43678</v>
      </c>
      <c r="B239" s="98">
        <v>114.2</v>
      </c>
      <c r="C239" s="2">
        <f t="shared" si="10"/>
        <v>113.89999999999999</v>
      </c>
      <c r="D239" s="2">
        <f t="shared" si="8"/>
        <v>8.3919934640522058</v>
      </c>
    </row>
    <row r="240" spans="1:4" x14ac:dyDescent="0.25">
      <c r="A240" s="1">
        <f t="shared" si="9"/>
        <v>43709</v>
      </c>
      <c r="B240" s="98">
        <v>116.9</v>
      </c>
      <c r="C240" s="2">
        <f t="shared" si="10"/>
        <v>113.16666666666667</v>
      </c>
      <c r="D240" s="2">
        <f t="shared" si="8"/>
        <v>7.6586601307188857</v>
      </c>
    </row>
    <row r="241" spans="1:4" x14ac:dyDescent="0.25">
      <c r="A241" s="1">
        <f t="shared" si="9"/>
        <v>43739</v>
      </c>
      <c r="B241" s="98">
        <v>111.1</v>
      </c>
      <c r="C241" s="2">
        <f t="shared" si="10"/>
        <v>114.06666666666668</v>
      </c>
      <c r="D241" s="2">
        <f t="shared" si="8"/>
        <v>8.5586601307188914</v>
      </c>
    </row>
    <row r="242" spans="1:4" x14ac:dyDescent="0.25">
      <c r="A242" s="1">
        <f t="shared" si="9"/>
        <v>43770</v>
      </c>
      <c r="B242" s="98">
        <v>105.1</v>
      </c>
      <c r="C242" s="2">
        <f t="shared" si="10"/>
        <v>111.03333333333335</v>
      </c>
      <c r="D242" s="2">
        <f t="shared" si="8"/>
        <v>5.52532679738556</v>
      </c>
    </row>
    <row r="243" spans="1:4" x14ac:dyDescent="0.25">
      <c r="A243" s="1">
        <f t="shared" si="9"/>
        <v>43800</v>
      </c>
      <c r="B243" s="98">
        <v>112.4</v>
      </c>
      <c r="C243" s="2">
        <f t="shared" si="10"/>
        <v>109.53333333333335</v>
      </c>
      <c r="D243" s="2">
        <f t="shared" si="8"/>
        <v>4.02532679738556</v>
      </c>
    </row>
    <row r="244" spans="1:4" x14ac:dyDescent="0.25">
      <c r="A244" s="1">
        <f t="shared" si="9"/>
        <v>43831</v>
      </c>
      <c r="B244" s="98">
        <v>112.9</v>
      </c>
      <c r="C244" s="2">
        <f t="shared" si="10"/>
        <v>110.13333333333333</v>
      </c>
      <c r="D244" s="2">
        <f t="shared" ref="D244:D254" si="11">C244-AVERAGE($C$51:$C$254)</f>
        <v>4.6253267973855401</v>
      </c>
    </row>
    <row r="245" spans="1:4" x14ac:dyDescent="0.25">
      <c r="A245" s="1">
        <f t="shared" si="9"/>
        <v>43862</v>
      </c>
      <c r="B245" s="98">
        <v>115.1</v>
      </c>
      <c r="C245" s="2">
        <f t="shared" si="10"/>
        <v>113.46666666666665</v>
      </c>
      <c r="D245" s="2">
        <f t="shared" si="11"/>
        <v>7.9586601307188687</v>
      </c>
    </row>
    <row r="246" spans="1:4" x14ac:dyDescent="0.25">
      <c r="A246" s="1">
        <f t="shared" si="9"/>
        <v>43891</v>
      </c>
      <c r="B246" s="98">
        <v>167.1</v>
      </c>
      <c r="C246" s="2">
        <f t="shared" si="10"/>
        <v>131.70000000000002</v>
      </c>
      <c r="D246" s="2">
        <f t="shared" si="11"/>
        <v>26.191993464052231</v>
      </c>
    </row>
    <row r="247" spans="1:4" x14ac:dyDescent="0.25">
      <c r="A247" s="1">
        <f t="shared" si="9"/>
        <v>43922</v>
      </c>
      <c r="B247" s="98">
        <v>210.5</v>
      </c>
      <c r="C247" s="2">
        <f t="shared" si="10"/>
        <v>164.23333333333332</v>
      </c>
      <c r="D247" s="2">
        <f t="shared" si="11"/>
        <v>58.725326797385534</v>
      </c>
    </row>
    <row r="248" spans="1:4" x14ac:dyDescent="0.25">
      <c r="A248" s="1">
        <f t="shared" si="9"/>
        <v>43952</v>
      </c>
      <c r="B248" s="98">
        <v>190.3</v>
      </c>
      <c r="C248" s="2">
        <f t="shared" si="10"/>
        <v>189.30000000000004</v>
      </c>
      <c r="D248" s="2">
        <f t="shared" si="11"/>
        <v>83.791993464052254</v>
      </c>
    </row>
    <row r="249" spans="1:4" x14ac:dyDescent="0.25">
      <c r="A249" s="1">
        <f t="shared" si="9"/>
        <v>43983</v>
      </c>
      <c r="B249" s="98">
        <v>173.6</v>
      </c>
      <c r="C249" s="2">
        <f t="shared" si="10"/>
        <v>191.46666666666667</v>
      </c>
      <c r="D249" s="2">
        <f t="shared" si="11"/>
        <v>85.958660130718883</v>
      </c>
    </row>
    <row r="250" spans="1:4" x14ac:dyDescent="0.25">
      <c r="A250" s="1">
        <f t="shared" si="9"/>
        <v>44013</v>
      </c>
      <c r="B250" s="98">
        <v>163.69999999999999</v>
      </c>
      <c r="C250" s="2">
        <f t="shared" si="10"/>
        <v>175.86666666666665</v>
      </c>
      <c r="D250" s="2">
        <f t="shared" si="11"/>
        <v>70.35866013071886</v>
      </c>
    </row>
    <row r="251" spans="1:4" x14ac:dyDescent="0.25">
      <c r="A251" s="1">
        <f t="shared" si="9"/>
        <v>44044</v>
      </c>
      <c r="B251" s="98">
        <v>160.30000000000001</v>
      </c>
      <c r="C251" s="2">
        <f t="shared" si="10"/>
        <v>165.86666666666665</v>
      </c>
      <c r="D251" s="2">
        <f t="shared" si="11"/>
        <v>60.35866013071886</v>
      </c>
    </row>
    <row r="252" spans="1:4" x14ac:dyDescent="0.25">
      <c r="A252" s="1">
        <f t="shared" si="9"/>
        <v>44075</v>
      </c>
      <c r="B252" s="98">
        <v>145.80000000000001</v>
      </c>
      <c r="C252" s="2">
        <f t="shared" si="10"/>
        <v>156.6</v>
      </c>
      <c r="D252" s="2">
        <f t="shared" si="11"/>
        <v>51.091993464052209</v>
      </c>
    </row>
    <row r="253" spans="1:4" x14ac:dyDescent="0.25">
      <c r="A253" s="1">
        <f t="shared" si="9"/>
        <v>44105</v>
      </c>
      <c r="B253" s="98">
        <v>143.80000000000001</v>
      </c>
      <c r="C253" s="2">
        <f t="shared" si="10"/>
        <v>149.96666666666667</v>
      </c>
      <c r="D253" s="2">
        <f t="shared" si="11"/>
        <v>44.458660130718883</v>
      </c>
    </row>
    <row r="254" spans="1:4" x14ac:dyDescent="0.25">
      <c r="A254" s="1">
        <f t="shared" si="9"/>
        <v>44136</v>
      </c>
      <c r="B254" s="98">
        <v>145.80000000000001</v>
      </c>
      <c r="C254" s="2">
        <f>AVERAGE(B252:B254)</f>
        <v>145.13333333333335</v>
      </c>
      <c r="D254" s="2">
        <f t="shared" si="11"/>
        <v>39.625326797385569</v>
      </c>
    </row>
    <row r="255" spans="1:4" x14ac:dyDescent="0.25">
      <c r="A255" s="1">
        <f t="shared" si="9"/>
        <v>44166</v>
      </c>
      <c r="B255" s="98">
        <v>142.30000000000001</v>
      </c>
      <c r="C255" s="2">
        <f>AVERAGE(B253:B255)</f>
        <v>143.96666666666667</v>
      </c>
      <c r="D255" s="2">
        <f t="shared" ref="D255" si="12">C255-AVERAGE($C$51:$C$254)</f>
        <v>38.458660130718883</v>
      </c>
    </row>
    <row r="256" spans="1:4" x14ac:dyDescent="0.25">
      <c r="A256" s="1">
        <f t="shared" si="9"/>
        <v>44197</v>
      </c>
      <c r="B256" s="98">
        <v>137.4</v>
      </c>
      <c r="C256" s="2">
        <f>AVERAGE(B254:B256)</f>
        <v>141.83333333333334</v>
      </c>
      <c r="D256" s="2">
        <f t="shared" ref="D256" si="13">C256-AVERAGE($C$51:$C$254)</f>
        <v>36.325326797385557</v>
      </c>
    </row>
    <row r="257" spans="1:4" x14ac:dyDescent="0.25">
      <c r="A257" s="1">
        <f t="shared" si="9"/>
        <v>44228</v>
      </c>
      <c r="B257" s="98">
        <v>128.19999999999999</v>
      </c>
      <c r="C257" s="2">
        <f t="shared" ref="C257:C266" si="14">AVERAGE(B255:B257)</f>
        <v>135.96666666666667</v>
      </c>
      <c r="D257" s="2">
        <f t="shared" ref="D257:D266" si="15">C257-AVERAGE($C$51:$C$254)</f>
        <v>30.458660130718883</v>
      </c>
    </row>
    <row r="258" spans="1:4" x14ac:dyDescent="0.25">
      <c r="A258" s="1">
        <f t="shared" si="9"/>
        <v>44256</v>
      </c>
      <c r="B258" s="98">
        <v>136.5</v>
      </c>
      <c r="C258" s="2">
        <f t="shared" si="14"/>
        <v>134.03333333333333</v>
      </c>
      <c r="D258" s="2">
        <f t="shared" si="15"/>
        <v>28.525326797385546</v>
      </c>
    </row>
    <row r="259" spans="1:4" x14ac:dyDescent="0.25">
      <c r="A259" s="1">
        <f t="shared" si="9"/>
        <v>44287</v>
      </c>
      <c r="B259" s="98">
        <v>129.4</v>
      </c>
      <c r="C259" s="2">
        <f t="shared" si="14"/>
        <v>131.36666666666667</v>
      </c>
      <c r="D259" s="2">
        <f t="shared" si="15"/>
        <v>25.858660130718889</v>
      </c>
    </row>
    <row r="260" spans="1:4" x14ac:dyDescent="0.25">
      <c r="A260" s="1">
        <f t="shared" si="9"/>
        <v>44317</v>
      </c>
      <c r="B260" s="98">
        <v>119.9</v>
      </c>
      <c r="C260" s="2">
        <f t="shared" si="14"/>
        <v>128.6</v>
      </c>
      <c r="D260" s="2">
        <f t="shared" si="15"/>
        <v>23.091993464052209</v>
      </c>
    </row>
    <row r="261" spans="1:4" x14ac:dyDescent="0.25">
      <c r="A261" s="1">
        <f t="shared" si="9"/>
        <v>44348</v>
      </c>
      <c r="B261" s="98">
        <v>122.3</v>
      </c>
      <c r="C261" s="2">
        <f t="shared" si="14"/>
        <v>123.86666666666667</v>
      </c>
      <c r="D261" s="2">
        <f t="shared" si="15"/>
        <v>18.358660130718889</v>
      </c>
    </row>
    <row r="262" spans="1:4" x14ac:dyDescent="0.25">
      <c r="A262" s="1">
        <f t="shared" ref="A262:A273" si="16">EDATE(A261,1)</f>
        <v>44378</v>
      </c>
      <c r="B262" s="98">
        <v>119.3</v>
      </c>
      <c r="C262" s="2">
        <f t="shared" si="14"/>
        <v>120.5</v>
      </c>
      <c r="D262" s="2">
        <f t="shared" si="15"/>
        <v>14.991993464052214</v>
      </c>
    </row>
    <row r="263" spans="1:4" x14ac:dyDescent="0.25">
      <c r="A263" s="1">
        <f t="shared" si="16"/>
        <v>44409</v>
      </c>
      <c r="B263" s="98">
        <v>119.6</v>
      </c>
      <c r="C263" s="2">
        <f t="shared" si="14"/>
        <v>120.39999999999999</v>
      </c>
      <c r="D263" s="2">
        <f t="shared" si="15"/>
        <v>14.891993464052206</v>
      </c>
    </row>
    <row r="264" spans="1:4" x14ac:dyDescent="0.25">
      <c r="A264" s="1">
        <f t="shared" si="16"/>
        <v>44440</v>
      </c>
      <c r="B264" s="98">
        <v>133.9</v>
      </c>
      <c r="C264" s="2">
        <f t="shared" si="14"/>
        <v>124.26666666666665</v>
      </c>
      <c r="D264" s="2">
        <f t="shared" si="15"/>
        <v>18.758660130718866</v>
      </c>
    </row>
    <row r="265" spans="1:4" x14ac:dyDescent="0.25">
      <c r="A265" s="1">
        <f t="shared" si="16"/>
        <v>44470</v>
      </c>
      <c r="B265" s="98">
        <v>131.30000000000001</v>
      </c>
      <c r="C265" s="2">
        <f t="shared" si="14"/>
        <v>128.26666666666668</v>
      </c>
      <c r="D265" s="2">
        <f t="shared" si="15"/>
        <v>22.758660130718894</v>
      </c>
    </row>
    <row r="266" spans="1:4" x14ac:dyDescent="0.25">
      <c r="A266" s="1">
        <f t="shared" si="16"/>
        <v>44501</v>
      </c>
      <c r="B266" s="98">
        <v>129.30000000000001</v>
      </c>
      <c r="C266" s="2">
        <f t="shared" si="14"/>
        <v>131.50000000000003</v>
      </c>
      <c r="D266" s="2">
        <f t="shared" si="15"/>
        <v>25.991993464052243</v>
      </c>
    </row>
    <row r="267" spans="1:4" x14ac:dyDescent="0.25">
      <c r="A267" s="1">
        <f t="shared" si="16"/>
        <v>44531</v>
      </c>
      <c r="B267" s="98">
        <v>118.7</v>
      </c>
      <c r="C267" s="2">
        <f t="shared" ref="C267:C273" si="17">AVERAGE(B265:B267)</f>
        <v>126.43333333333334</v>
      </c>
      <c r="D267" s="2">
        <f t="shared" ref="D267:D273" si="18">C267-AVERAGE($C$51:$C$254)</f>
        <v>20.925326797385551</v>
      </c>
    </row>
    <row r="268" spans="1:4" x14ac:dyDescent="0.25">
      <c r="A268" s="1">
        <f t="shared" si="16"/>
        <v>44562</v>
      </c>
      <c r="B268" s="98">
        <v>116.4</v>
      </c>
      <c r="C268" s="2">
        <f t="shared" si="17"/>
        <v>121.46666666666665</v>
      </c>
      <c r="D268" s="2">
        <f t="shared" si="18"/>
        <v>15.958660130718869</v>
      </c>
    </row>
    <row r="269" spans="1:4" x14ac:dyDescent="0.25">
      <c r="A269" s="1">
        <f t="shared" si="16"/>
        <v>44593</v>
      </c>
      <c r="B269" s="98">
        <v>117.1</v>
      </c>
      <c r="C269" s="2">
        <f t="shared" si="17"/>
        <v>117.40000000000002</v>
      </c>
      <c r="D269" s="2">
        <f t="shared" si="18"/>
        <v>11.891993464052234</v>
      </c>
    </row>
    <row r="270" spans="1:4" x14ac:dyDescent="0.25">
      <c r="A270" s="1">
        <f t="shared" si="16"/>
        <v>44621</v>
      </c>
      <c r="B270" s="98">
        <v>121.3</v>
      </c>
      <c r="C270" s="2">
        <f t="shared" si="17"/>
        <v>118.26666666666667</v>
      </c>
      <c r="D270" s="2">
        <f t="shared" si="18"/>
        <v>12.75866013071888</v>
      </c>
    </row>
    <row r="271" spans="1:4" x14ac:dyDescent="0.25">
      <c r="A271" s="1">
        <f t="shared" si="16"/>
        <v>44652</v>
      </c>
      <c r="B271" s="98">
        <v>114.9</v>
      </c>
      <c r="C271" s="2">
        <f t="shared" si="17"/>
        <v>117.76666666666665</v>
      </c>
      <c r="D271" s="2">
        <f t="shared" si="18"/>
        <v>12.258660130718866</v>
      </c>
    </row>
    <row r="272" spans="1:4" x14ac:dyDescent="0.25">
      <c r="A272" s="1">
        <f t="shared" si="16"/>
        <v>44682</v>
      </c>
      <c r="B272" s="98">
        <v>115.9</v>
      </c>
      <c r="C272" s="2">
        <f t="shared" si="17"/>
        <v>117.36666666666667</v>
      </c>
      <c r="D272" s="2">
        <f t="shared" si="18"/>
        <v>11.858660130718889</v>
      </c>
    </row>
    <row r="273" spans="1:4" x14ac:dyDescent="0.25">
      <c r="A273" s="1">
        <f t="shared" si="16"/>
        <v>44713</v>
      </c>
      <c r="B273" s="13">
        <v>120</v>
      </c>
      <c r="C273" s="2">
        <f t="shared" si="17"/>
        <v>116.93333333333334</v>
      </c>
      <c r="D273" s="2">
        <f t="shared" si="18"/>
        <v>11.425326797385551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F01F-1F3C-4984-BBB2-81A41A7CCCDC}">
  <sheetPr>
    <tabColor rgb="FFFF0000"/>
  </sheetPr>
  <dimension ref="A1:AU92"/>
  <sheetViews>
    <sheetView showGridLines="0" workbookViewId="0">
      <pane xSplit="2" ySplit="3" topLeftCell="I73" activePane="bottomRight" state="frozen"/>
      <selection pane="topRight" activeCell="B1" sqref="B1"/>
      <selection pane="bottomLeft" activeCell="A4" sqref="A4"/>
      <selection pane="bottomRight" activeCell="N79" sqref="N79"/>
    </sheetView>
  </sheetViews>
  <sheetFormatPr defaultRowHeight="15" x14ac:dyDescent="0.25"/>
  <cols>
    <col min="1" max="2" width="15.28515625" customWidth="1"/>
    <col min="3" max="46" width="13.28515625" customWidth="1"/>
  </cols>
  <sheetData>
    <row r="1" spans="1:47" ht="70.5" customHeight="1" thickBot="1" x14ac:dyDescent="0.3">
      <c r="A1" s="89" t="str">
        <f>HYPERLINK("#'"&amp;"INSTRUÇÕES"&amp;"'!A1","Retornar")</f>
        <v>Retornar</v>
      </c>
      <c r="B1" s="68" t="s">
        <v>195</v>
      </c>
      <c r="C1" s="105" t="s">
        <v>48</v>
      </c>
      <c r="D1" s="105" t="s">
        <v>49</v>
      </c>
      <c r="E1" s="105" t="s">
        <v>50</v>
      </c>
      <c r="F1" s="105" t="s">
        <v>51</v>
      </c>
      <c r="G1" s="105" t="s">
        <v>174</v>
      </c>
      <c r="H1" s="105" t="s">
        <v>187</v>
      </c>
      <c r="I1" s="105" t="s">
        <v>188</v>
      </c>
      <c r="J1" s="55" t="s">
        <v>52</v>
      </c>
      <c r="K1" s="55" t="s">
        <v>53</v>
      </c>
      <c r="L1" s="55" t="s">
        <v>54</v>
      </c>
      <c r="M1" s="55" t="s">
        <v>55</v>
      </c>
      <c r="N1" s="105" t="s">
        <v>56</v>
      </c>
      <c r="O1" s="55" t="s">
        <v>57</v>
      </c>
      <c r="P1" s="55" t="s">
        <v>58</v>
      </c>
      <c r="Q1" s="55" t="s">
        <v>59</v>
      </c>
      <c r="R1" s="55" t="s">
        <v>240</v>
      </c>
      <c r="S1" s="55" t="s">
        <v>236</v>
      </c>
      <c r="T1" s="55" t="s">
        <v>237</v>
      </c>
      <c r="U1" s="55" t="s">
        <v>238</v>
      </c>
      <c r="V1" s="55" t="s">
        <v>239</v>
      </c>
      <c r="W1" s="55" t="s">
        <v>164</v>
      </c>
      <c r="X1" s="55" t="s">
        <v>165</v>
      </c>
      <c r="Y1" s="105" t="s">
        <v>60</v>
      </c>
      <c r="Z1" s="105" t="s">
        <v>61</v>
      </c>
      <c r="AA1" s="55" t="s">
        <v>157</v>
      </c>
      <c r="AB1" s="55" t="s">
        <v>156</v>
      </c>
      <c r="AC1" s="55" t="s">
        <v>183</v>
      </c>
      <c r="AD1" s="105" t="s">
        <v>184</v>
      </c>
      <c r="AE1" s="105" t="s">
        <v>226</v>
      </c>
      <c r="AF1" s="105" t="s">
        <v>230</v>
      </c>
      <c r="AG1" s="105" t="s">
        <v>229</v>
      </c>
      <c r="AH1" s="105" t="s">
        <v>228</v>
      </c>
      <c r="AI1" s="105" t="s">
        <v>227</v>
      </c>
      <c r="AJ1" s="106" t="s">
        <v>196</v>
      </c>
      <c r="AK1" s="106"/>
      <c r="AL1" s="10"/>
      <c r="AN1" s="10"/>
      <c r="AO1" s="10"/>
      <c r="AP1" s="10"/>
      <c r="AQ1" s="10"/>
      <c r="AR1" s="5"/>
      <c r="AS1" s="5"/>
      <c r="AT1" s="5"/>
      <c r="AU1" s="9"/>
    </row>
    <row r="2" spans="1:47" ht="20.65" customHeight="1" thickBot="1" x14ac:dyDescent="0.3">
      <c r="A2" s="59" t="s">
        <v>197</v>
      </c>
      <c r="B2" s="85" t="s">
        <v>129</v>
      </c>
      <c r="C2" s="60" t="s">
        <v>38</v>
      </c>
      <c r="D2" s="61" t="s">
        <v>38</v>
      </c>
      <c r="E2" s="61" t="s">
        <v>38</v>
      </c>
      <c r="F2" s="61" t="s">
        <v>38</v>
      </c>
      <c r="G2" s="61" t="s">
        <v>38</v>
      </c>
      <c r="H2" s="61" t="s">
        <v>44</v>
      </c>
      <c r="I2" s="61" t="s">
        <v>44</v>
      </c>
      <c r="J2" s="61" t="s">
        <v>38</v>
      </c>
      <c r="K2" s="61" t="s">
        <v>38</v>
      </c>
      <c r="L2" s="61" t="s">
        <v>38</v>
      </c>
      <c r="M2" s="61" t="s">
        <v>38</v>
      </c>
      <c r="N2" s="61" t="s">
        <v>38</v>
      </c>
      <c r="O2" s="61" t="s">
        <v>38</v>
      </c>
      <c r="P2" s="61" t="s">
        <v>38</v>
      </c>
      <c r="Q2" s="61" t="s">
        <v>40</v>
      </c>
      <c r="R2" s="61" t="s">
        <v>38</v>
      </c>
      <c r="S2" s="61" t="s">
        <v>38</v>
      </c>
      <c r="T2" s="61" t="s">
        <v>38</v>
      </c>
      <c r="U2" s="61" t="s">
        <v>38</v>
      </c>
      <c r="V2" s="61" t="s">
        <v>38</v>
      </c>
      <c r="W2" s="61" t="s">
        <v>38</v>
      </c>
      <c r="X2" s="61" t="s">
        <v>38</v>
      </c>
      <c r="Y2" s="61" t="s">
        <v>38</v>
      </c>
      <c r="Z2" s="61" t="s">
        <v>43</v>
      </c>
      <c r="AA2" s="61" t="s">
        <v>38</v>
      </c>
      <c r="AB2" s="61" t="s">
        <v>38</v>
      </c>
      <c r="AC2" s="61" t="s">
        <v>190</v>
      </c>
      <c r="AD2" s="61" t="s">
        <v>190</v>
      </c>
      <c r="AE2" s="61" t="s">
        <v>225</v>
      </c>
      <c r="AF2" s="61" t="s">
        <v>225</v>
      </c>
      <c r="AG2" s="61" t="s">
        <v>225</v>
      </c>
      <c r="AH2" s="61" t="s">
        <v>225</v>
      </c>
      <c r="AI2" s="61" t="s">
        <v>225</v>
      </c>
      <c r="AJ2" s="106" t="s">
        <v>190</v>
      </c>
      <c r="AK2" s="107"/>
      <c r="AM2" s="65" t="s">
        <v>130</v>
      </c>
      <c r="AN2" s="66" t="s">
        <v>129</v>
      </c>
      <c r="AO2" s="67" t="s">
        <v>198</v>
      </c>
      <c r="AP2" s="9"/>
      <c r="AQ2" s="9"/>
      <c r="AR2" s="9"/>
      <c r="AS2" s="9"/>
      <c r="AT2" s="9"/>
      <c r="AU2" s="9"/>
    </row>
    <row r="3" spans="1:47" ht="20.65" customHeight="1" x14ac:dyDescent="0.25">
      <c r="A3" s="59" t="s">
        <v>73</v>
      </c>
      <c r="B3" s="58" t="s">
        <v>46</v>
      </c>
      <c r="C3" s="62" t="s">
        <v>26</v>
      </c>
      <c r="D3" s="63" t="s">
        <v>27</v>
      </c>
      <c r="E3" s="63" t="s">
        <v>28</v>
      </c>
      <c r="F3" s="63" t="s">
        <v>29</v>
      </c>
      <c r="G3" s="63" t="s">
        <v>175</v>
      </c>
      <c r="H3" s="63" t="s">
        <v>189</v>
      </c>
      <c r="I3" s="63" t="s">
        <v>36</v>
      </c>
      <c r="J3" s="64" t="s">
        <v>30</v>
      </c>
      <c r="K3" s="64" t="s">
        <v>31</v>
      </c>
      <c r="L3" s="64" t="s">
        <v>32</v>
      </c>
      <c r="M3" s="64" t="s">
        <v>33</v>
      </c>
      <c r="N3" s="63" t="s">
        <v>41</v>
      </c>
      <c r="O3" s="63" t="s">
        <v>2</v>
      </c>
      <c r="P3" s="63" t="s">
        <v>34</v>
      </c>
      <c r="Q3" s="63" t="s">
        <v>35</v>
      </c>
      <c r="R3" s="63" t="s">
        <v>231</v>
      </c>
      <c r="S3" s="63" t="s">
        <v>232</v>
      </c>
      <c r="T3" s="63" t="s">
        <v>233</v>
      </c>
      <c r="U3" s="63" t="s">
        <v>234</v>
      </c>
      <c r="V3" s="63" t="s">
        <v>235</v>
      </c>
      <c r="W3" s="63" t="s">
        <v>166</v>
      </c>
      <c r="X3" s="63" t="s">
        <v>167</v>
      </c>
      <c r="Y3" s="63" t="s">
        <v>37</v>
      </c>
      <c r="Z3" s="63" t="s">
        <v>42</v>
      </c>
      <c r="AA3" s="63" t="s">
        <v>158</v>
      </c>
      <c r="AB3" s="63" t="s">
        <v>159</v>
      </c>
      <c r="AC3" s="104" t="s">
        <v>185</v>
      </c>
      <c r="AD3" s="104" t="s">
        <v>186</v>
      </c>
      <c r="AE3" s="63" t="s">
        <v>220</v>
      </c>
      <c r="AF3" s="63" t="s">
        <v>221</v>
      </c>
      <c r="AG3" s="63" t="s">
        <v>222</v>
      </c>
      <c r="AH3" s="63" t="s">
        <v>223</v>
      </c>
      <c r="AI3" s="63" t="s">
        <v>224</v>
      </c>
      <c r="AJ3" s="108" t="s">
        <v>186</v>
      </c>
      <c r="AK3" s="108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8">
        <v>37956</v>
      </c>
      <c r="B4" s="56">
        <v>2003.75</v>
      </c>
      <c r="C4" s="2" t="e">
        <f>INDEX('Expectativa IPCA'!$E:$E,MATCH(BASE_TRI!$A4,'Expectativa IPCA'!$A:$A,0))</f>
        <v>#VALUE!</v>
      </c>
      <c r="D4" s="2" t="e">
        <f>INDEX(Selic!$E:$E,MATCH(BASE_TRI!$A4,Selic!$A:$A,0))</f>
        <v>#VALUE!</v>
      </c>
      <c r="E4" s="2">
        <f>INDEX(IPCA_livres_dessaz!$D:$D,MATCH(BASE_TRI!$A4,IPCA_livres_dessaz!$A:$A,0))</f>
        <v>0.86762104348083735</v>
      </c>
      <c r="F4" s="2">
        <f>INDEX(IPCA!$D:$D,MATCH(BASE_TRI!$A4,IPCA!$A:$A,0))</f>
        <v>1.3225925749696721</v>
      </c>
      <c r="G4" s="2" t="e">
        <f>INDEX(IPCA_adm_dessaz!$E:$E,MATCH(BASE_TRI!$A4,IPCA_adm_dessaz!$A:$A,0))</f>
        <v>#VALUE!</v>
      </c>
      <c r="H4" s="2">
        <f>INDEX(Meta!F:F,MATCH(BASE_TRI!$A4,Meta!$A:$A,0))</f>
        <v>1.25</v>
      </c>
      <c r="I4" s="2">
        <f>INDEX(Meta!E:E,MATCH(BASE_TRI!$A4,Meta!$A:$A,0))</f>
        <v>1</v>
      </c>
      <c r="J4" s="2">
        <f>IF($B$2="XP",INDEX(NUCI!$D:$D,MATCH(BASE_TRI!$A4,NUCI!$A:$A,0)),INDEX(NUCI!$E:$E,MATCH($A4,NUCI!$A:$A,0)))</f>
        <v>-0.32486187845303638</v>
      </c>
      <c r="K4" s="2">
        <f>IF($B$2="XP",INDEX(PIB!$G:$G,MATCH(BASE_TRI!$A4,PIB!$A:$A,0)),INDEX(PIB!$H:$H,MATCH($A4,PIB!$A:$A,0)))</f>
        <v>-1.80662983425414</v>
      </c>
      <c r="L4" s="2">
        <f>IF($B$2="XP",INDEX(Desemprego!$D:$D,MATCH(BASE_TRI!$A4,Desemprego!$B:$B,0)),INDEX(Desemprego!$F:$F,MATCH($A4,Desemprego!$B:$B,0)))</f>
        <v>-1.5861149171270619</v>
      </c>
      <c r="M4" s="2">
        <f>IF($B$2="XP",INDEX(CAGED!$G:$G,MATCH(BASE_TRI!$A4,CAGED!$A:$A,0)),INDEX(CAGED!$I:$I,MATCH($A4,CAGED!$A:$A,0)))</f>
        <v>-0.97981823204419871</v>
      </c>
      <c r="N4" s="2" t="e">
        <f>INDEX('Expectativa Selic'!$E:$E,MATCH(BASE_TRI!$A4,'Expectativa Selic'!$A:$A,0))</f>
        <v>#VALUE!</v>
      </c>
      <c r="O4" s="2" t="str">
        <f>INDEX(BRL!$E:$E,MATCH(BASE_TRI!$A4,BRL!$A:$A,0))</f>
        <v/>
      </c>
      <c r="P4" s="2">
        <f>INDEX('Primario Ajustado'!$O$9:$O$222,MATCH(BASE_TRI!$A4,'Primario Ajustado'!$M$9:$M$222,0))</f>
        <v>2.6738949075161083</v>
      </c>
      <c r="Q4" s="2">
        <f>INDEX(Incerteza!$D:$D,MATCH(BASE_TRI!$A4,Incerteza!$A:$A,0))</f>
        <v>-9.4080065359477771</v>
      </c>
      <c r="R4" s="2" t="str">
        <f>INDEX('IC-Br'!$H:$H,MATCH($A4,'IC-Br'!$A:$A,0))</f>
        <v/>
      </c>
      <c r="S4" s="2" t="str">
        <f>INDEX('IC-Br Agro'!$H:$H,MATCH($A4,'IC-Br Agro'!$A:$A,0))</f>
        <v/>
      </c>
      <c r="T4" s="2" t="str">
        <f>INDEX('IC-Br Metal'!$H:$H,MATCH($A4,'IC-Br Metal'!$A:$A,0))</f>
        <v/>
      </c>
      <c r="U4" s="2" t="str">
        <f>INDEX('IC-Br Energia'!$H:$H,MATCH($A4,'IC-Br Energia'!$A:$A,0))</f>
        <v/>
      </c>
      <c r="V4" s="2">
        <f>INDEX(Petroleo!$G:$G,MATCH($A4,Petroleo!$B:$B,0))</f>
        <v>-2.2948938611591529E-2</v>
      </c>
      <c r="W4" s="2">
        <f>INDEX(ONI!$I:$I,MATCH(BASE_TRI!$A4,ONI!$C:$C,0))</f>
        <v>12.249999999999993</v>
      </c>
      <c r="X4" s="2">
        <f>INDEX(ONI!$J:$J,MATCH(BASE_TRI!$A4,ONI!$C:$C,0))</f>
        <v>0</v>
      </c>
      <c r="Y4" s="2">
        <f>INDEX(FF!$E:$E,MATCH(BASE_TRI!$A4,FF!$B:$B,0))</f>
        <v>0.25</v>
      </c>
      <c r="Z4" s="2">
        <f>INDEX(CDS!$D:$D,MATCH(BASE_TRI!$A4,CDS!$A:$A,0))</f>
        <v>137.9038980072464</v>
      </c>
      <c r="AA4" s="2">
        <f>IF($B$2="K",INDEX(PIB!$J:$J,MATCH(BASE_TRI!$A4,PIB!$A:$A,0)),INDEX(PIB!$J:$J,MATCH($A4,PIB!$A:$A,0)))</f>
        <v>1.0248493305369699</v>
      </c>
      <c r="AB4" s="2">
        <f>IF($B$2="K",INDEX(CAGED!$J:$J,MATCH(BASE_TRI!$A4,CAGED!$A:$A,0)),INDEX(CAGED!$J:$J,MATCH($A4,CAGED!$A:$A,0)))</f>
        <v>1.2391026926596993</v>
      </c>
      <c r="AC4" s="13">
        <v>-0.73</v>
      </c>
      <c r="AD4" s="13">
        <f>AJ4/4</f>
        <v>1.873875</v>
      </c>
      <c r="AE4" s="98">
        <f>INDEX(Aberturas_ADM!$AB:$AB,MATCH(BASE_TRI!$A4,Aberturas_ADM!$A:$A,0))</f>
        <v>-2.7196708684458337</v>
      </c>
      <c r="AF4" s="98">
        <f>INDEX(Aberturas_ADM!$Z:$Z,MATCH(BASE_TRI!$A4,Aberturas_ADM!$A:$A,0))</f>
        <v>-2.8212229437480363</v>
      </c>
      <c r="AG4" s="98">
        <f>INDEX(Aberturas_ADM!$AA:$AA,MATCH(BASE_TRI!$A4,Aberturas_ADM!$A:$A,0))</f>
        <v>2.6390398240886404</v>
      </c>
      <c r="AH4" s="98">
        <f>INDEX(Aberturas_ADM!$AC:$AC,MATCH(BASE_TRI!$A4,Aberturas_ADM!$A:$A,0))</f>
        <v>2.1389917945202397</v>
      </c>
      <c r="AI4" s="98">
        <f>INDEX(Aberturas_ADM!$AD:$AD,MATCH(BASE_TRI!$A4,Aberturas_ADM!$A:$A,0))</f>
        <v>2.0466711171660101</v>
      </c>
      <c r="AJ4" s="109">
        <v>7.4954999999999998</v>
      </c>
      <c r="AK4" s="109"/>
      <c r="AL4" s="2"/>
      <c r="AN4" s="2"/>
    </row>
    <row r="5" spans="1:47" x14ac:dyDescent="0.25">
      <c r="A5" s="8">
        <f>EDATE(A4,3)</f>
        <v>38047</v>
      </c>
      <c r="B5" s="56">
        <f>B4+0.25</f>
        <v>2004</v>
      </c>
      <c r="C5" s="2" t="e">
        <f>INDEX('Expectativa IPCA'!$E:$E,MATCH(BASE_TRI!$A5,'Expectativa IPCA'!$A:$A,0))</f>
        <v>#VALUE!</v>
      </c>
      <c r="D5" s="2" t="e">
        <f>INDEX(Selic!$E:$E,MATCH(BASE_TRI!$A5,Selic!$A:$A,0))</f>
        <v>#VALUE!</v>
      </c>
      <c r="E5" s="2">
        <f>INDEX(IPCA_livres_dessaz!$D:$D,MATCH(BASE_TRI!$A5,IPCA_livres_dessaz!$A:$A,0))</f>
        <v>1.8235029805315106</v>
      </c>
      <c r="F5" s="2">
        <f>INDEX(IPCA!$D:$D,MATCH(BASE_TRI!$A5,IPCA!$A:$A,0))</f>
        <v>1.6402075965741281</v>
      </c>
      <c r="G5" s="2" t="e">
        <f>INDEX(IPCA_adm_dessaz!$E:$E,MATCH(BASE_TRI!$A5,IPCA_adm_dessaz!$A:$A,0))</f>
        <v>#VALUE!</v>
      </c>
      <c r="H5" s="2">
        <f>INDEX(Meta!F:F,MATCH(BASE_TRI!$A5,Meta!$A:$A,0))</f>
        <v>1.1875</v>
      </c>
      <c r="I5" s="2">
        <f>INDEX(Meta!E:E,MATCH(BASE_TRI!$A5,Meta!$A:$A,0))</f>
        <v>1.09375</v>
      </c>
      <c r="J5" s="2">
        <f>IF($B$2="XP",INDEX(NUCI!$D:$D,MATCH(BASE_TRI!$A5,NUCI!$A:$A,0)),INDEX(NUCI!$E:$E,MATCH($A5,NUCI!$A:$A,0)))</f>
        <v>-0.32486187845303638</v>
      </c>
      <c r="K5" s="2">
        <f>IF($B$2="XP",INDEX(PIB!$G:$G,MATCH(BASE_TRI!$A5,PIB!$A:$A,0)),INDEX(PIB!$H:$H,MATCH($A5,PIB!$A:$A,0)))</f>
        <v>-1.20994475138121</v>
      </c>
      <c r="L5" s="2">
        <f>IF($B$2="XP",INDEX(Desemprego!$D:$D,MATCH(BASE_TRI!$A5,Desemprego!$B:$B,0)),INDEX(Desemprego!$F:$F,MATCH($A5,Desemprego!$B:$B,0)))</f>
        <v>-1.220088397790047</v>
      </c>
      <c r="M5" s="2">
        <f>IF($B$2="XP",INDEX(CAGED!$G:$G,MATCH(BASE_TRI!$A5,CAGED!$A:$A,0)),INDEX(CAGED!$I:$I,MATCH($A5,CAGED!$A:$A,0)))</f>
        <v>-0.71936022099447461</v>
      </c>
      <c r="N5" s="2" t="e">
        <f>INDEX('Expectativa Selic'!$E:$E,MATCH(BASE_TRI!$A5,'Expectativa Selic'!$A:$A,0))</f>
        <v>#VALUE!</v>
      </c>
      <c r="O5" s="2" t="str">
        <f>INDEX(BRL!$E:$E,MATCH(BASE_TRI!$A5,BRL!$A:$A,0))</f>
        <v/>
      </c>
      <c r="P5" s="2">
        <f>INDEX('Primario Ajustado'!$O$9:$O$222,MATCH(BASE_TRI!$A5,'Primario Ajustado'!$M$9:$M$222,0))</f>
        <v>3.2783109704243447</v>
      </c>
      <c r="Q5" s="2">
        <f>INDEX(Incerteza!$D:$D,MATCH(BASE_TRI!$A5,Incerteza!$A:$A,0))</f>
        <v>-11.274673202614451</v>
      </c>
      <c r="R5" s="2" t="str">
        <f>INDEX('IC-Br'!$H:$H,MATCH($A5,'IC-Br'!$A:$A,0))</f>
        <v/>
      </c>
      <c r="S5" s="2" t="str">
        <f>INDEX('IC-Br Agro'!$H:$H,MATCH($A5,'IC-Br Agro'!$A:$A,0))</f>
        <v/>
      </c>
      <c r="T5" s="2" t="str">
        <f>INDEX('IC-Br Metal'!$H:$H,MATCH($A5,'IC-Br Metal'!$A:$A,0))</f>
        <v/>
      </c>
      <c r="U5" s="2" t="str">
        <f>INDEX('IC-Br Energia'!$H:$H,MATCH($A5,'IC-Br Energia'!$A:$A,0))</f>
        <v/>
      </c>
      <c r="V5" s="2">
        <f>INDEX(Petroleo!$G:$G,MATCH($A5,Petroleo!$B:$B,0))</f>
        <v>8.7570297256972367</v>
      </c>
      <c r="W5" s="2">
        <f>INDEX(ONI!$I:$I,MATCH(BASE_TRI!$A5,ONI!$C:$C,0))</f>
        <v>5.6011111111111136</v>
      </c>
      <c r="X5" s="2">
        <f>INDEX(ONI!$J:$J,MATCH(BASE_TRI!$A5,ONI!$C:$C,0))</f>
        <v>0</v>
      </c>
      <c r="Y5" s="2">
        <f>INDEX(FF!$E:$E,MATCH(BASE_TRI!$A5,FF!$B:$B,0))</f>
        <v>0.25</v>
      </c>
      <c r="Z5" s="2">
        <f>INDEX(CDS!$D:$D,MATCH(BASE_TRI!$A5,CDS!$A:$A,0))</f>
        <v>128.8143362483531</v>
      </c>
      <c r="AA5" s="2">
        <f>IF($B$2="K",INDEX(PIB!$J:$J,MATCH(BASE_TRI!$A5,PIB!$A:$A,0)),INDEX(PIB!$J:$J,MATCH($A5,PIB!$A:$A,0)))</f>
        <v>1.362324515836999</v>
      </c>
      <c r="AB5" s="2">
        <f>IF($B$2="K",INDEX(CAGED!$J:$J,MATCH(BASE_TRI!$A5,CAGED!$A:$A,0)),INDEX(CAGED!$J:$J,MATCH($A5,CAGED!$A:$A,0)))</f>
        <v>1.6531649465402865</v>
      </c>
      <c r="AC5" s="13">
        <v>-0.32</v>
      </c>
      <c r="AD5" s="13">
        <f t="shared" ref="AD5:AD68" si="0">AJ5/4</f>
        <v>1.871175</v>
      </c>
      <c r="AE5" s="98">
        <f>INDEX(Aberturas_ADM!$AB:$AB,MATCH(BASE_TRI!$A5,Aberturas_ADM!$A:$A,0))</f>
        <v>-1.3283257741232735</v>
      </c>
      <c r="AF5" s="98">
        <f>INDEX(Aberturas_ADM!$Z:$Z,MATCH(BASE_TRI!$A5,Aberturas_ADM!$A:$A,0))</f>
        <v>4.1069560379183523</v>
      </c>
      <c r="AG5" s="98">
        <f>INDEX(Aberturas_ADM!$AA:$AA,MATCH(BASE_TRI!$A5,Aberturas_ADM!$A:$A,0))</f>
        <v>2.222627409313338</v>
      </c>
      <c r="AH5" s="98">
        <f>INDEX(Aberturas_ADM!$AC:$AC,MATCH(BASE_TRI!$A5,Aberturas_ADM!$A:$A,0))</f>
        <v>2.1977433281991532</v>
      </c>
      <c r="AI5" s="98">
        <f>INDEX(Aberturas_ADM!$AD:$AD,MATCH(BASE_TRI!$A5,Aberturas_ADM!$A:$A,0))</f>
        <v>0.35007598116483241</v>
      </c>
      <c r="AJ5" s="109">
        <v>7.4847000000000001</v>
      </c>
      <c r="AK5" s="109"/>
      <c r="AL5" s="2"/>
    </row>
    <row r="6" spans="1:47" x14ac:dyDescent="0.25">
      <c r="A6" s="8">
        <f t="shared" ref="A6:A69" si="1">EDATE(A5,3)</f>
        <v>38139</v>
      </c>
      <c r="B6" s="56">
        <f t="shared" ref="B6:B69" si="2">B5+0.25</f>
        <v>2004.25</v>
      </c>
      <c r="C6" s="2" t="e">
        <f>INDEX('Expectativa IPCA'!$E:$E,MATCH(BASE_TRI!$A6,'Expectativa IPCA'!$A:$A,0))</f>
        <v>#VALUE!</v>
      </c>
      <c r="D6" s="2" t="e">
        <f>INDEX(Selic!$E:$E,MATCH(BASE_TRI!$A6,Selic!$A:$A,0))</f>
        <v>#VALUE!</v>
      </c>
      <c r="E6" s="2">
        <f>INDEX(IPCA_livres_dessaz!$D:$D,MATCH(BASE_TRI!$A6,IPCA_livres_dessaz!$A:$A,0))</f>
        <v>1.8404310027710702</v>
      </c>
      <c r="F6" s="2">
        <f>INDEX(IPCA!$D:$D,MATCH(BASE_TRI!$A6,IPCA!$A:$A,0))</f>
        <v>1.6269132496813166</v>
      </c>
      <c r="G6" s="2" t="e">
        <f>INDEX(IPCA_adm_dessaz!$E:$E,MATCH(BASE_TRI!$A6,IPCA_adm_dessaz!$A:$A,0))</f>
        <v>#VALUE!</v>
      </c>
      <c r="H6" s="2">
        <f>INDEX(Meta!F:F,MATCH(BASE_TRI!$A6,Meta!$A:$A,0))</f>
        <v>1.125</v>
      </c>
      <c r="I6" s="2">
        <f>INDEX(Meta!E:E,MATCH(BASE_TRI!$A6,Meta!$A:$A,0))</f>
        <v>1.1875</v>
      </c>
      <c r="J6" s="2">
        <f>IF($B$2="XP",INDEX(NUCI!$D:$D,MATCH(BASE_TRI!$A6,NUCI!$A:$A,0)),INDEX(NUCI!$E:$E,MATCH($A6,NUCI!$A:$A,0)))</f>
        <v>0.92817679558011223</v>
      </c>
      <c r="K6" s="2">
        <f>IF($B$2="XP",INDEX(PIB!$G:$G,MATCH(BASE_TRI!$A6,PIB!$A:$A,0)),INDEX(PIB!$H:$H,MATCH($A6,PIB!$A:$A,0)))</f>
        <v>0.53038674033149302</v>
      </c>
      <c r="L6" s="2">
        <f>IF($B$2="XP",INDEX(Desemprego!$D:$D,MATCH(BASE_TRI!$A6,Desemprego!$B:$B,0)),INDEX(Desemprego!$F:$F,MATCH($A6,Desemprego!$B:$B,0)))</f>
        <v>-0.80177237569060633</v>
      </c>
      <c r="M6" s="2">
        <f>IF($B$2="XP",INDEX(CAGED!$G:$G,MATCH(BASE_TRI!$A6,CAGED!$A:$A,0)),INDEX(CAGED!$I:$I,MATCH($A6,CAGED!$A:$A,0)))</f>
        <v>-0.38448563535911479</v>
      </c>
      <c r="N6" s="2" t="e">
        <f>INDEX('Expectativa Selic'!$E:$E,MATCH(BASE_TRI!$A6,'Expectativa Selic'!$A:$A,0))</f>
        <v>#VALUE!</v>
      </c>
      <c r="O6" s="2" t="str">
        <f>INDEX(BRL!$E:$E,MATCH(BASE_TRI!$A6,BRL!$A:$A,0))</f>
        <v/>
      </c>
      <c r="P6" s="2">
        <f>INDEX('Primario Ajustado'!$O$9:$O$222,MATCH(BASE_TRI!$A6,'Primario Ajustado'!$M$9:$M$222,0))</f>
        <v>2.2859079242841096</v>
      </c>
      <c r="Q6" s="2">
        <f>INDEX(Incerteza!$D:$D,MATCH(BASE_TRI!$A6,Incerteza!$A:$A,0))</f>
        <v>-8.7746732026144372</v>
      </c>
      <c r="R6" s="2" t="str">
        <f>INDEX('IC-Br'!$H:$H,MATCH($A6,'IC-Br'!$A:$A,0))</f>
        <v/>
      </c>
      <c r="S6" s="2" t="str">
        <f>INDEX('IC-Br Agro'!$H:$H,MATCH($A6,'IC-Br Agro'!$A:$A,0))</f>
        <v/>
      </c>
      <c r="T6" s="2" t="str">
        <f>INDEX('IC-Br Metal'!$H:$H,MATCH($A6,'IC-Br Metal'!$A:$A,0))</f>
        <v/>
      </c>
      <c r="U6" s="2" t="str">
        <f>INDEX('IC-Br Energia'!$H:$H,MATCH($A6,'IC-Br Energia'!$A:$A,0))</f>
        <v/>
      </c>
      <c r="V6" s="2">
        <f>INDEX(Petroleo!$G:$G,MATCH($A6,Petroleo!$B:$B,0))</f>
        <v>11.281131279020684</v>
      </c>
      <c r="W6" s="2">
        <f>INDEX(ONI!$I:$I,MATCH(BASE_TRI!$A6,ONI!$C:$C,0))</f>
        <v>8.0277777777777803</v>
      </c>
      <c r="X6" s="2">
        <f>INDEX(ONI!$J:$J,MATCH(BASE_TRI!$A6,ONI!$C:$C,0))</f>
        <v>0</v>
      </c>
      <c r="Y6" s="2">
        <f>INDEX(FF!$E:$E,MATCH(BASE_TRI!$A6,FF!$B:$B,0))</f>
        <v>0.27083333333333331</v>
      </c>
      <c r="Z6" s="2">
        <f>INDEX(CDS!$D:$D,MATCH(BASE_TRI!$A6,CDS!$A:$A,0))</f>
        <v>183.60538870851371</v>
      </c>
      <c r="AA6" s="2">
        <f>IF($B$2="K",INDEX(PIB!$J:$J,MATCH(BASE_TRI!$A6,PIB!$A:$A,0)),INDEX(PIB!$J:$J,MATCH($A6,PIB!$A:$A,0)))</f>
        <v>2.7462800315300129</v>
      </c>
      <c r="AB6" s="2">
        <f>IF($B$2="K",INDEX(CAGED!$J:$J,MATCH(BASE_TRI!$A6,CAGED!$A:$A,0)),INDEX(CAGED!$J:$J,MATCH($A6,CAGED!$A:$A,0)))</f>
        <v>1.7675955459097281</v>
      </c>
      <c r="AC6" s="13">
        <v>0.02</v>
      </c>
      <c r="AD6" s="13">
        <f t="shared" si="0"/>
        <v>1.8663749999999999</v>
      </c>
      <c r="AE6" s="98">
        <f>INDEX(Aberturas_ADM!$AB:$AB,MATCH(BASE_TRI!$A6,Aberturas_ADM!$A:$A,0))</f>
        <v>5.6542766121846055</v>
      </c>
      <c r="AF6" s="98">
        <f>INDEX(Aberturas_ADM!$Z:$Z,MATCH(BASE_TRI!$A6,Aberturas_ADM!$A:$A,0))</f>
        <v>0.57777868657800102</v>
      </c>
      <c r="AG6" s="98">
        <f>INDEX(Aberturas_ADM!$AA:$AA,MATCH(BASE_TRI!$A6,Aberturas_ADM!$A:$A,0))</f>
        <v>1.3811320292328233</v>
      </c>
      <c r="AH6" s="98">
        <f>INDEX(Aberturas_ADM!$AC:$AC,MATCH(BASE_TRI!$A6,Aberturas_ADM!$A:$A,0))</f>
        <v>2.3775932050569937</v>
      </c>
      <c r="AI6" s="98">
        <f>INDEX(Aberturas_ADM!$AD:$AD,MATCH(BASE_TRI!$A6,Aberturas_ADM!$A:$A,0))</f>
        <v>2.3987139969179783</v>
      </c>
      <c r="AJ6" s="109">
        <v>7.4654999999999996</v>
      </c>
      <c r="AK6" s="109"/>
      <c r="AL6" s="2"/>
    </row>
    <row r="7" spans="1:47" x14ac:dyDescent="0.25">
      <c r="A7" s="8">
        <f t="shared" si="1"/>
        <v>38231</v>
      </c>
      <c r="B7" s="56">
        <f t="shared" si="2"/>
        <v>2004.5</v>
      </c>
      <c r="C7" s="2" t="e">
        <f>INDEX('Expectativa IPCA'!$E:$E,MATCH(BASE_TRI!$A7,'Expectativa IPCA'!$A:$A,0))</f>
        <v>#VALUE!</v>
      </c>
      <c r="D7" s="2" t="e">
        <f>INDEX(Selic!$E:$E,MATCH(BASE_TRI!$A7,Selic!$A:$A,0))</f>
        <v>#VALUE!</v>
      </c>
      <c r="E7" s="2">
        <f>INDEX(IPCA_livres_dessaz!$D:$D,MATCH(BASE_TRI!$A7,IPCA_livres_dessaz!$A:$A,0))</f>
        <v>1.8405435094529521</v>
      </c>
      <c r="F7" s="2">
        <f>INDEX(IPCA!$D:$D,MATCH(BASE_TRI!$A7,IPCA!$A:$A,0))</f>
        <v>1.8731280561337993</v>
      </c>
      <c r="G7" s="2" t="e">
        <f>INDEX(IPCA_adm_dessaz!$E:$E,MATCH(BASE_TRI!$A7,IPCA_adm_dessaz!$A:$A,0))</f>
        <v>#VALUE!</v>
      </c>
      <c r="H7" s="2">
        <f>INDEX(Meta!F:F,MATCH(BASE_TRI!$A7,Meta!$A:$A,0))</f>
        <v>1.125</v>
      </c>
      <c r="I7" s="2">
        <f>INDEX(Meta!E:E,MATCH(BASE_TRI!$A7,Meta!$A:$A,0))</f>
        <v>1.28125</v>
      </c>
      <c r="J7" s="2">
        <f>IF($B$2="XP",INDEX(NUCI!$D:$D,MATCH(BASE_TRI!$A7,NUCI!$A:$A,0)),INDEX(NUCI!$E:$E,MATCH($A7,NUCI!$A:$A,0)))</f>
        <v>2.5988950276243137</v>
      </c>
      <c r="K7" s="2">
        <f>IF($B$2="XP",INDEX(PIB!$G:$G,MATCH(BASE_TRI!$A7,PIB!$A:$A,0)),INDEX(PIB!$H:$H,MATCH($A7,PIB!$A:$A,0)))</f>
        <v>0.43093922651933803</v>
      </c>
      <c r="L7" s="2">
        <f>IF($B$2="XP",INDEX(Desemprego!$D:$D,MATCH(BASE_TRI!$A7,Desemprego!$B:$B,0)),INDEX(Desemprego!$F:$F,MATCH($A7,Desemprego!$B:$B,0)))</f>
        <v>-0.5403248618784513</v>
      </c>
      <c r="M7" s="2">
        <f>IF($B$2="XP",INDEX(CAGED!$G:$G,MATCH(BASE_TRI!$A7,CAGED!$A:$A,0)),INDEX(CAGED!$I:$I,MATCH($A7,CAGED!$A:$A,0)))</f>
        <v>0.13643038674033203</v>
      </c>
      <c r="N7" s="2" t="e">
        <f>INDEX('Expectativa Selic'!$E:$E,MATCH(BASE_TRI!$A7,'Expectativa Selic'!$A:$A,0))</f>
        <v>#VALUE!</v>
      </c>
      <c r="O7" s="2" t="str">
        <f>INDEX(BRL!$E:$E,MATCH(BASE_TRI!$A7,BRL!$A:$A,0))</f>
        <v/>
      </c>
      <c r="P7" s="2">
        <f>INDEX('Primario Ajustado'!$O$9:$O$222,MATCH(BASE_TRI!$A7,'Primario Ajustado'!$M$9:$M$222,0))</f>
        <v>1.9360908228239395</v>
      </c>
      <c r="Q7" s="2">
        <f>INDEX(Incerteza!$D:$D,MATCH(BASE_TRI!$A7,Incerteza!$A:$A,0))</f>
        <v>-12.174673202614457</v>
      </c>
      <c r="R7" s="2" t="str">
        <f>INDEX('IC-Br'!$H:$H,MATCH($A7,'IC-Br'!$A:$A,0))</f>
        <v/>
      </c>
      <c r="S7" s="2" t="str">
        <f>INDEX('IC-Br Agro'!$H:$H,MATCH($A7,'IC-Br Agro'!$A:$A,0))</f>
        <v/>
      </c>
      <c r="T7" s="2" t="str">
        <f>INDEX('IC-Br Metal'!$H:$H,MATCH($A7,'IC-Br Metal'!$A:$A,0))</f>
        <v/>
      </c>
      <c r="U7" s="2" t="str">
        <f>INDEX('IC-Br Energia'!$H:$H,MATCH($A7,'IC-Br Energia'!$A:$A,0))</f>
        <v/>
      </c>
      <c r="V7" s="2">
        <f>INDEX(Petroleo!$G:$G,MATCH($A7,Petroleo!$B:$B,0))</f>
        <v>22.361308677098151</v>
      </c>
      <c r="W7" s="2">
        <f>INDEX(ONI!$I:$I,MATCH(BASE_TRI!$A7,ONI!$C:$C,0))</f>
        <v>49.000000000000014</v>
      </c>
      <c r="X7" s="2">
        <f>INDEX(ONI!$J:$J,MATCH(BASE_TRI!$A7,ONI!$C:$C,0))</f>
        <v>0</v>
      </c>
      <c r="Y7" s="2">
        <f>INDEX(FF!$E:$E,MATCH(BASE_TRI!$A7,FF!$B:$B,0))</f>
        <v>0.375</v>
      </c>
      <c r="Z7" s="2">
        <f>INDEX(CDS!$D:$D,MATCH(BASE_TRI!$A7,CDS!$A:$A,0))</f>
        <v>137.78409090909091</v>
      </c>
      <c r="AA7" s="2">
        <f>IF($B$2="K",INDEX(PIB!$J:$J,MATCH(BASE_TRI!$A7,PIB!$A:$A,0)),INDEX(PIB!$J:$J,MATCH($A7,PIB!$A:$A,0)))</f>
        <v>1.2551330135029737</v>
      </c>
      <c r="AB7" s="2">
        <f>IF($B$2="K",INDEX(CAGED!$J:$J,MATCH(BASE_TRI!$A7,CAGED!$A:$A,0)),INDEX(CAGED!$J:$J,MATCH($A7,CAGED!$A:$A,0)))</f>
        <v>2.1775241386901456</v>
      </c>
      <c r="AC7" s="13">
        <v>0.38</v>
      </c>
      <c r="AD7" s="13">
        <f t="shared" si="0"/>
        <v>1.862825</v>
      </c>
      <c r="AE7" s="98">
        <f>INDEX(Aberturas_ADM!$AB:$AB,MATCH(BASE_TRI!$A7,Aberturas_ADM!$A:$A,0))</f>
        <v>3.1538780324778193</v>
      </c>
      <c r="AF7" s="98">
        <f>INDEX(Aberturas_ADM!$Z:$Z,MATCH(BASE_TRI!$A7,Aberturas_ADM!$A:$A,0))</f>
        <v>0.21528265421628667</v>
      </c>
      <c r="AG7" s="98">
        <f>INDEX(Aberturas_ADM!$AA:$AA,MATCH(BASE_TRI!$A7,Aberturas_ADM!$A:$A,0))</f>
        <v>4.7671646888042263</v>
      </c>
      <c r="AH7" s="98">
        <f>INDEX(Aberturas_ADM!$AC:$AC,MATCH(BASE_TRI!$A7,Aberturas_ADM!$A:$A,0))</f>
        <v>2.7614489699134603</v>
      </c>
      <c r="AI7" s="98">
        <f>INDEX(Aberturas_ADM!$AD:$AD,MATCH(BASE_TRI!$A7,Aberturas_ADM!$A:$A,0))</f>
        <v>2.3085318779016317</v>
      </c>
      <c r="AJ7" s="109">
        <v>7.4512999999999998</v>
      </c>
      <c r="AK7" s="109"/>
      <c r="AL7" s="2"/>
    </row>
    <row r="8" spans="1:47" x14ac:dyDescent="0.25">
      <c r="A8" s="8">
        <f t="shared" si="1"/>
        <v>38322</v>
      </c>
      <c r="B8" s="56">
        <f t="shared" si="2"/>
        <v>2004.75</v>
      </c>
      <c r="C8" s="2" t="e">
        <f>INDEX('Expectativa IPCA'!$E:$E,MATCH(BASE_TRI!$A8,'Expectativa IPCA'!$A:$A,0))</f>
        <v>#VALUE!</v>
      </c>
      <c r="D8" s="2" t="e">
        <f>INDEX(Selic!$E:$E,MATCH(BASE_TRI!$A8,Selic!$A:$A,0))</f>
        <v>#VALUE!</v>
      </c>
      <c r="E8" s="2">
        <f>INDEX(IPCA_livres_dessaz!$D:$D,MATCH(BASE_TRI!$A8,IPCA_livres_dessaz!$A:$A,0))</f>
        <v>0.95074354162898445</v>
      </c>
      <c r="F8" s="2">
        <f>INDEX(IPCA!$D:$D,MATCH(BASE_TRI!$A8,IPCA!$A:$A,0))</f>
        <v>1.8059780580961693</v>
      </c>
      <c r="G8" s="2" t="e">
        <f>INDEX(IPCA_adm_dessaz!$E:$E,MATCH(BASE_TRI!$A8,IPCA_adm_dessaz!$A:$A,0))</f>
        <v>#VALUE!</v>
      </c>
      <c r="H8" s="2">
        <f>INDEX(Meta!F:F,MATCH(BASE_TRI!$A8,Meta!$A:$A,0))</f>
        <v>1.125</v>
      </c>
      <c r="I8" s="2">
        <f>INDEX(Meta!E:E,MATCH(BASE_TRI!$A8,Meta!$A:$A,0))</f>
        <v>1.375</v>
      </c>
      <c r="J8" s="2">
        <f>IF($B$2="XP",INDEX(NUCI!$D:$D,MATCH(BASE_TRI!$A8,NUCI!$A:$A,0)),INDEX(NUCI!$E:$E,MATCH($A8,NUCI!$A:$A,0)))</f>
        <v>3.2950276243093715</v>
      </c>
      <c r="K8" s="2">
        <f>IF($B$2="XP",INDEX(PIB!$G:$G,MATCH(BASE_TRI!$A8,PIB!$A:$A,0)),INDEX(PIB!$H:$H,MATCH($A8,PIB!$A:$A,0)))</f>
        <v>0.58011049723757002</v>
      </c>
      <c r="L8" s="2">
        <f>IF($B$2="XP",INDEX(Desemprego!$D:$D,MATCH(BASE_TRI!$A8,Desemprego!$B:$B,0)),INDEX(Desemprego!$F:$F,MATCH($A8,Desemprego!$B:$B,0)))</f>
        <v>-0.5403248618784513</v>
      </c>
      <c r="M8" s="2">
        <f>IF($B$2="XP",INDEX(CAGED!$G:$G,MATCH(BASE_TRI!$A8,CAGED!$A:$A,0)),INDEX(CAGED!$I:$I,MATCH($A8,CAGED!$A:$A,0)))</f>
        <v>0.43409668508287363</v>
      </c>
      <c r="N8" s="2" t="e">
        <f>INDEX('Expectativa Selic'!$E:$E,MATCH(BASE_TRI!$A8,'Expectativa Selic'!$A:$A,0))</f>
        <v>#VALUE!</v>
      </c>
      <c r="O8" s="2" t="str">
        <f>INDEX(BRL!$E:$E,MATCH(BASE_TRI!$A8,BRL!$A:$A,0))</f>
        <v/>
      </c>
      <c r="P8" s="2">
        <f>INDEX('Primario Ajustado'!$O$9:$O$222,MATCH(BASE_TRI!$A8,'Primario Ajustado'!$M$9:$M$222,0))</f>
        <v>1.8875674894979302</v>
      </c>
      <c r="Q8" s="2">
        <f>INDEX(Incerteza!$D:$D,MATCH(BASE_TRI!$A8,Incerteza!$A:$A,0))</f>
        <v>-15.108006535947794</v>
      </c>
      <c r="R8" s="2" t="str">
        <f>INDEX('IC-Br'!$H:$H,MATCH($A8,'IC-Br'!$A:$A,0))</f>
        <v/>
      </c>
      <c r="S8" s="2" t="str">
        <f>INDEX('IC-Br Agro'!$H:$H,MATCH($A8,'IC-Br Agro'!$A:$A,0))</f>
        <v/>
      </c>
      <c r="T8" s="2" t="str">
        <f>INDEX('IC-Br Metal'!$H:$H,MATCH($A8,'IC-Br Metal'!$A:$A,0))</f>
        <v/>
      </c>
      <c r="U8" s="2" t="str">
        <f>INDEX('IC-Br Energia'!$H:$H,MATCH($A8,'IC-Br Energia'!$A:$A,0))</f>
        <v/>
      </c>
      <c r="V8" s="2">
        <f>INDEX(Petroleo!$G:$G,MATCH($A8,Petroleo!$B:$B,0))</f>
        <v>2.8985507246376727</v>
      </c>
      <c r="W8" s="2">
        <f>INDEX(ONI!$I:$I,MATCH(BASE_TRI!$A8,ONI!$C:$C,0))</f>
        <v>47.151111111111092</v>
      </c>
      <c r="X8" s="2">
        <f>INDEX(ONI!$J:$J,MATCH(BASE_TRI!$A8,ONI!$C:$C,0))</f>
        <v>0</v>
      </c>
      <c r="Y8" s="2">
        <f>INDEX(FF!$E:$E,MATCH(BASE_TRI!$A8,FF!$B:$B,0))</f>
        <v>0.5</v>
      </c>
      <c r="Z8" s="2">
        <f>INDEX(CDS!$D:$D,MATCH(BASE_TRI!$A8,CDS!$A:$A,0))</f>
        <v>95.456762704686625</v>
      </c>
      <c r="AA8" s="2">
        <f>IF($B$2="K",INDEX(PIB!$J:$J,MATCH(BASE_TRI!$A8,PIB!$A:$A,0)),INDEX(PIB!$J:$J,MATCH($A8,PIB!$A:$A,0)))</f>
        <v>0.75280540369702109</v>
      </c>
      <c r="AB8" s="2">
        <f>IF($B$2="K",INDEX(CAGED!$J:$J,MATCH(BASE_TRI!$A8,CAGED!$A:$A,0)),INDEX(CAGED!$J:$J,MATCH($A8,CAGED!$A:$A,0)))</f>
        <v>1.4255334463900482</v>
      </c>
      <c r="AC8" s="13">
        <v>0.63</v>
      </c>
      <c r="AD8" s="13">
        <f t="shared" si="0"/>
        <v>1.8564499999999999</v>
      </c>
      <c r="AE8" s="98">
        <f>INDEX(Aberturas_ADM!$AB:$AB,MATCH(BASE_TRI!$A8,Aberturas_ADM!$A:$A,0))</f>
        <v>6.7855579341741246</v>
      </c>
      <c r="AF8" s="98">
        <f>INDEX(Aberturas_ADM!$Z:$Z,MATCH(BASE_TRI!$A8,Aberturas_ADM!$A:$A,0))</f>
        <v>2.1303956478637032</v>
      </c>
      <c r="AG8" s="98">
        <f>INDEX(Aberturas_ADM!$AA:$AA,MATCH(BASE_TRI!$A8,Aberturas_ADM!$A:$A,0))</f>
        <v>0.7671392234972485</v>
      </c>
      <c r="AH8" s="98">
        <f>INDEX(Aberturas_ADM!$AC:$AC,MATCH(BASE_TRI!$A8,Aberturas_ADM!$A:$A,0))</f>
        <v>2.7962474668016934</v>
      </c>
      <c r="AI8" s="98">
        <f>INDEX(Aberturas_ADM!$AD:$AD,MATCH(BASE_TRI!$A8,Aberturas_ADM!$A:$A,0))</f>
        <v>2.4249861960796926</v>
      </c>
      <c r="AJ8" s="109">
        <v>7.4257999999999997</v>
      </c>
      <c r="AK8" s="109"/>
      <c r="AL8" s="2"/>
    </row>
    <row r="9" spans="1:47" x14ac:dyDescent="0.25">
      <c r="A9" s="8">
        <f t="shared" si="1"/>
        <v>38412</v>
      </c>
      <c r="B9" s="56">
        <f t="shared" si="2"/>
        <v>2005</v>
      </c>
      <c r="C9" s="2" t="e">
        <f>INDEX('Expectativa IPCA'!$E:$E,MATCH(BASE_TRI!$A9,'Expectativa IPCA'!$A:$A,0))</f>
        <v>#VALUE!</v>
      </c>
      <c r="D9" s="2" t="e">
        <f>INDEX(Selic!$E:$E,MATCH(BASE_TRI!$A9,Selic!$A:$A,0))</f>
        <v>#VALUE!</v>
      </c>
      <c r="E9" s="2">
        <f>INDEX(IPCA_livres_dessaz!$D:$D,MATCH(BASE_TRI!$A9,IPCA_livres_dessaz!$A:$A,0))</f>
        <v>1.3646671536792443</v>
      </c>
      <c r="F9" s="2">
        <f>INDEX(IPCA!$D:$D,MATCH(BASE_TRI!$A9,IPCA!$A:$A,0))</f>
        <v>1.6237762260426614</v>
      </c>
      <c r="G9" s="2" t="e">
        <f>INDEX(IPCA_adm_dessaz!$E:$E,MATCH(BASE_TRI!$A9,IPCA_adm_dessaz!$A:$A,0))</f>
        <v>#VALUE!</v>
      </c>
      <c r="H9" s="2">
        <f>INDEX(Meta!F:F,MATCH(BASE_TRI!$A9,Meta!$A:$A,0))</f>
        <v>1.125</v>
      </c>
      <c r="I9" s="2">
        <f>INDEX(Meta!E:E,MATCH(BASE_TRI!$A9,Meta!$A:$A,0))</f>
        <v>1.3125</v>
      </c>
      <c r="J9" s="2">
        <f>IF($B$2="XP",INDEX(NUCI!$D:$D,MATCH(BASE_TRI!$A9,NUCI!$A:$A,0)),INDEX(NUCI!$E:$E,MATCH($A9,NUCI!$A:$A,0)))</f>
        <v>3.0165745856353516</v>
      </c>
      <c r="K9" s="2">
        <f>IF($B$2="XP",INDEX(PIB!$G:$G,MATCH(BASE_TRI!$A9,PIB!$A:$A,0)),INDEX(PIB!$H:$H,MATCH($A9,PIB!$A:$A,0)))</f>
        <v>0.38121546961326003</v>
      </c>
      <c r="L9" s="2">
        <f>IF($B$2="XP",INDEX(Desemprego!$D:$D,MATCH(BASE_TRI!$A9,Desemprego!$B:$B,0)),INDEX(Desemprego!$F:$F,MATCH($A9,Desemprego!$B:$B,0)))</f>
        <v>-0.4357458563535892</v>
      </c>
      <c r="M9" s="2">
        <f>IF($B$2="XP",INDEX(CAGED!$G:$G,MATCH(BASE_TRI!$A9,CAGED!$A:$A,0)),INDEX(CAGED!$I:$I,MATCH($A9,CAGED!$A:$A,0)))</f>
        <v>0.35968011049723803</v>
      </c>
      <c r="N9" s="2" t="e">
        <f>INDEX('Expectativa Selic'!$E:$E,MATCH(BASE_TRI!$A9,'Expectativa Selic'!$A:$A,0))</f>
        <v>#VALUE!</v>
      </c>
      <c r="O9" s="2" t="str">
        <f>INDEX(BRL!$E:$E,MATCH(BASE_TRI!$A9,BRL!$A:$A,0))</f>
        <v/>
      </c>
      <c r="P9" s="2">
        <f>INDEX('Primario Ajustado'!$O$9:$O$222,MATCH(BASE_TRI!$A9,'Primario Ajustado'!$M$9:$M$222,0))</f>
        <v>2.2783355794083322</v>
      </c>
      <c r="Q9" s="2">
        <f>INDEX(Incerteza!$D:$D,MATCH(BASE_TRI!$A9,Incerteza!$A:$A,0))</f>
        <v>-13.741339869281134</v>
      </c>
      <c r="R9" s="2" t="str">
        <f>INDEX('IC-Br'!$H:$H,MATCH($A9,'IC-Br'!$A:$A,0))</f>
        <v/>
      </c>
      <c r="S9" s="2" t="str">
        <f>INDEX('IC-Br Agro'!$H:$H,MATCH($A9,'IC-Br Agro'!$A:$A,0))</f>
        <v/>
      </c>
      <c r="T9" s="2" t="str">
        <f>INDEX('IC-Br Metal'!$H:$H,MATCH($A9,'IC-Br Metal'!$A:$A,0))</f>
        <v/>
      </c>
      <c r="U9" s="2" t="str">
        <f>INDEX('IC-Br Energia'!$H:$H,MATCH($A9,'IC-Br Energia'!$A:$A,0))</f>
        <v/>
      </c>
      <c r="V9" s="2">
        <f>INDEX(Petroleo!$G:$G,MATCH($A9,Petroleo!$B:$B,0))</f>
        <v>11.365519319123308</v>
      </c>
      <c r="W9" s="2">
        <f>INDEX(ONI!$I:$I,MATCH(BASE_TRI!$A9,ONI!$C:$C,0))</f>
        <v>19.951111111111103</v>
      </c>
      <c r="X9" s="2">
        <f>INDEX(ONI!$J:$J,MATCH(BASE_TRI!$A9,ONI!$C:$C,0))</f>
        <v>0</v>
      </c>
      <c r="Y9" s="2">
        <f>INDEX(FF!$E:$E,MATCH(BASE_TRI!$A9,FF!$B:$B,0))</f>
        <v>0.625</v>
      </c>
      <c r="Z9" s="2">
        <f>INDEX(CDS!$D:$D,MATCH(BASE_TRI!$A9,CDS!$A:$A,0))</f>
        <v>88.309974620427894</v>
      </c>
      <c r="AA9" s="2">
        <f>IF($B$2="K",INDEX(PIB!$J:$J,MATCH(BASE_TRI!$A9,PIB!$A:$A,0)),INDEX(PIB!$J:$J,MATCH($A9,PIB!$A:$A,0)))</f>
        <v>0.82071989465397621</v>
      </c>
      <c r="AB9" s="2">
        <f>IF($B$2="K",INDEX(CAGED!$J:$J,MATCH(BASE_TRI!$A9,CAGED!$A:$A,0)),INDEX(CAGED!$J:$J,MATCH($A9,CAGED!$A:$A,0)))</f>
        <v>1.1828947730798234</v>
      </c>
      <c r="AC9" s="13">
        <v>0.6</v>
      </c>
      <c r="AD9" s="13">
        <f t="shared" si="0"/>
        <v>1.8470500000000001</v>
      </c>
      <c r="AE9" s="98">
        <f>INDEX(Aberturas_ADM!$AB:$AB,MATCH(BASE_TRI!$A9,Aberturas_ADM!$A:$A,0))</f>
        <v>-0.45118149524971951</v>
      </c>
      <c r="AF9" s="98">
        <f>INDEX(Aberturas_ADM!$Z:$Z,MATCH(BASE_TRI!$A9,Aberturas_ADM!$A:$A,0))</f>
        <v>-1.4894216918337255</v>
      </c>
      <c r="AG9" s="98">
        <f>INDEX(Aberturas_ADM!$AA:$AA,MATCH(BASE_TRI!$A9,Aberturas_ADM!$A:$A,0))</f>
        <v>1.5804228934563014</v>
      </c>
      <c r="AH9" s="98">
        <f>INDEX(Aberturas_ADM!$AC:$AC,MATCH(BASE_TRI!$A9,Aberturas_ADM!$A:$A,0))</f>
        <v>2.7275869713685008</v>
      </c>
      <c r="AI9" s="98">
        <f>INDEX(Aberturas_ADM!$AD:$AD,MATCH(BASE_TRI!$A9,Aberturas_ADM!$A:$A,0))</f>
        <v>2.0607381564822003</v>
      </c>
      <c r="AJ9" s="109">
        <v>7.3882000000000003</v>
      </c>
      <c r="AK9" s="109"/>
      <c r="AL9" s="2"/>
    </row>
    <row r="10" spans="1:47" x14ac:dyDescent="0.25">
      <c r="A10" s="8">
        <f t="shared" si="1"/>
        <v>38504</v>
      </c>
      <c r="B10" s="56">
        <f t="shared" si="2"/>
        <v>2005.25</v>
      </c>
      <c r="C10" s="2" t="e">
        <f>INDEX('Expectativa IPCA'!$E:$E,MATCH(BASE_TRI!$A10,'Expectativa IPCA'!$A:$A,0))</f>
        <v>#VALUE!</v>
      </c>
      <c r="D10" s="2" t="e">
        <f>INDEX(Selic!$E:$E,MATCH(BASE_TRI!$A10,Selic!$A:$A,0))</f>
        <v>#VALUE!</v>
      </c>
      <c r="E10" s="2">
        <f>INDEX(IPCA_livres_dessaz!$D:$D,MATCH(BASE_TRI!$A10,IPCA_livres_dessaz!$A:$A,0))</f>
        <v>1.6584317973987073</v>
      </c>
      <c r="F10" s="2">
        <f>INDEX(IPCA!$D:$D,MATCH(BASE_TRI!$A10,IPCA!$A:$A,0))</f>
        <v>1.4764634106030128</v>
      </c>
      <c r="G10" s="2" t="e">
        <f>INDEX(IPCA_adm_dessaz!$E:$E,MATCH(BASE_TRI!$A10,IPCA_adm_dessaz!$A:$A,0))</f>
        <v>#VALUE!</v>
      </c>
      <c r="H10" s="2">
        <f>INDEX(Meta!F:F,MATCH(BASE_TRI!$A10,Meta!$A:$A,0))</f>
        <v>1.125</v>
      </c>
      <c r="I10" s="2">
        <f>INDEX(Meta!E:E,MATCH(BASE_TRI!$A10,Meta!$A:$A,0))</f>
        <v>1.25</v>
      </c>
      <c r="J10" s="2">
        <f>IF($B$2="XP",INDEX(NUCI!$D:$D,MATCH(BASE_TRI!$A10,NUCI!$A:$A,0)),INDEX(NUCI!$E:$E,MATCH($A10,NUCI!$A:$A,0)))</f>
        <v>1.7635359116022116</v>
      </c>
      <c r="K10" s="2">
        <f>IF($B$2="XP",INDEX(PIB!$G:$G,MATCH(BASE_TRI!$A10,PIB!$A:$A,0)),INDEX(PIB!$H:$H,MATCH($A10,PIB!$A:$A,0)))</f>
        <v>0.53038674033149302</v>
      </c>
      <c r="L10" s="2">
        <f>IF($B$2="XP",INDEX(Desemprego!$D:$D,MATCH(BASE_TRI!$A10,Desemprego!$B:$B,0)),INDEX(Desemprego!$F:$F,MATCH($A10,Desemprego!$B:$B,0)))</f>
        <v>-0.3834563535911597</v>
      </c>
      <c r="M10" s="2">
        <f>IF($B$2="XP",INDEX(CAGED!$G:$G,MATCH(BASE_TRI!$A10,CAGED!$A:$A,0)),INDEX(CAGED!$I:$I,MATCH($A10,CAGED!$A:$A,0)))</f>
        <v>0.43409668508287363</v>
      </c>
      <c r="N10" s="2" t="e">
        <f>INDEX('Expectativa Selic'!$E:$E,MATCH(BASE_TRI!$A10,'Expectativa Selic'!$A:$A,0))</f>
        <v>#VALUE!</v>
      </c>
      <c r="O10" s="2" t="str">
        <f>INDEX(BRL!$E:$E,MATCH(BASE_TRI!$A10,BRL!$A:$A,0))</f>
        <v/>
      </c>
      <c r="P10" s="2">
        <f>INDEX('Primario Ajustado'!$O$9:$O$222,MATCH(BASE_TRI!$A10,'Primario Ajustado'!$M$9:$M$222,0))</f>
        <v>2.3621616519416255</v>
      </c>
      <c r="Q10" s="2">
        <f>INDEX(Incerteza!$D:$D,MATCH(BASE_TRI!$A10,Incerteza!$A:$A,0))</f>
        <v>-6.0746732026144628</v>
      </c>
      <c r="R10" s="2" t="str">
        <f>INDEX('IC-Br'!$H:$H,MATCH($A10,'IC-Br'!$A:$A,0))</f>
        <v/>
      </c>
      <c r="S10" s="2" t="str">
        <f>INDEX('IC-Br Agro'!$H:$H,MATCH($A10,'IC-Br Agro'!$A:$A,0))</f>
        <v/>
      </c>
      <c r="T10" s="2" t="str">
        <f>INDEX('IC-Br Metal'!$H:$H,MATCH($A10,'IC-Br Metal'!$A:$A,0))</f>
        <v/>
      </c>
      <c r="U10" s="2" t="str">
        <f>INDEX('IC-Br Energia'!$H:$H,MATCH($A10,'IC-Br Energia'!$A:$A,0))</f>
        <v/>
      </c>
      <c r="V10" s="2">
        <f>INDEX(Petroleo!$G:$G,MATCH($A10,Petroleo!$B:$B,0))</f>
        <v>5.0114973623697949</v>
      </c>
      <c r="W10" s="2">
        <f>INDEX(ONI!$I:$I,MATCH(BASE_TRI!$A10,ONI!$C:$C,0))</f>
        <v>1.1377777777777778</v>
      </c>
      <c r="X10" s="2">
        <f>INDEX(ONI!$J:$J,MATCH(BASE_TRI!$A10,ONI!$C:$C,0))</f>
        <v>0</v>
      </c>
      <c r="Y10" s="2">
        <f>INDEX(FF!$E:$E,MATCH(BASE_TRI!$A10,FF!$B:$B,0))</f>
        <v>0.75</v>
      </c>
      <c r="Z10" s="2">
        <f>INDEX(CDS!$D:$D,MATCH(BASE_TRI!$A10,CDS!$A:$A,0))</f>
        <v>94.058852272727279</v>
      </c>
      <c r="AA10" s="2">
        <f>IF($B$2="K",INDEX(PIB!$J:$J,MATCH(BASE_TRI!$A10,PIB!$A:$A,0)),INDEX(PIB!$J:$J,MATCH($A10,PIB!$A:$A,0)))</f>
        <v>1.1606979802010642</v>
      </c>
      <c r="AB10" s="2">
        <f>IF($B$2="K",INDEX(CAGED!$J:$J,MATCH(BASE_TRI!$A10,CAGED!$A:$A,0)),INDEX(CAGED!$J:$J,MATCH($A10,CAGED!$A:$A,0)))</f>
        <v>1.6705462176101804</v>
      </c>
      <c r="AC10" s="13">
        <v>0.14000000000000001</v>
      </c>
      <c r="AD10" s="13">
        <f t="shared" si="0"/>
        <v>1.8364</v>
      </c>
      <c r="AE10" s="98">
        <f>INDEX(Aberturas_ADM!$AB:$AB,MATCH(BASE_TRI!$A10,Aberturas_ADM!$A:$A,0))</f>
        <v>1.2187366927457255</v>
      </c>
      <c r="AF10" s="98">
        <f>INDEX(Aberturas_ADM!$Z:$Z,MATCH(BASE_TRI!$A10,Aberturas_ADM!$A:$A,0))</f>
        <v>-0.53619032542602252</v>
      </c>
      <c r="AG10" s="98">
        <f>INDEX(Aberturas_ADM!$AA:$AA,MATCH(BASE_TRI!$A10,Aberturas_ADM!$A:$A,0))</f>
        <v>2.9673260437612647</v>
      </c>
      <c r="AH10" s="98">
        <f>INDEX(Aberturas_ADM!$AC:$AC,MATCH(BASE_TRI!$A10,Aberturas_ADM!$A:$A,0))</f>
        <v>2.9067808913793902</v>
      </c>
      <c r="AI10" s="98">
        <f>INDEX(Aberturas_ADM!$AD:$AD,MATCH(BASE_TRI!$A10,Aberturas_ADM!$A:$A,0))</f>
        <v>3.0146865089919705</v>
      </c>
      <c r="AJ10" s="109">
        <v>7.3456000000000001</v>
      </c>
      <c r="AK10" s="109"/>
      <c r="AL10" s="2"/>
    </row>
    <row r="11" spans="1:47" x14ac:dyDescent="0.25">
      <c r="A11" s="8">
        <f t="shared" si="1"/>
        <v>38596</v>
      </c>
      <c r="B11" s="56">
        <f t="shared" si="2"/>
        <v>2005.5</v>
      </c>
      <c r="C11" s="2" t="e">
        <f>INDEX('Expectativa IPCA'!$E:$E,MATCH(BASE_TRI!$A11,'Expectativa IPCA'!$A:$A,0))</f>
        <v>#VALUE!</v>
      </c>
      <c r="D11" s="2" t="e">
        <f>INDEX(Selic!$E:$E,MATCH(BASE_TRI!$A11,Selic!$A:$A,0))</f>
        <v>#VALUE!</v>
      </c>
      <c r="E11" s="2">
        <f>INDEX(IPCA_livres_dessaz!$D:$D,MATCH(BASE_TRI!$A11,IPCA_livres_dessaz!$A:$A,0))</f>
        <v>0.4704467768545495</v>
      </c>
      <c r="F11" s="2">
        <f>INDEX(IPCA!$D:$D,MATCH(BASE_TRI!$A11,IPCA!$A:$A,0))</f>
        <v>1.2656878036160224</v>
      </c>
      <c r="G11" s="2" t="e">
        <f>INDEX(IPCA_adm_dessaz!$E:$E,MATCH(BASE_TRI!$A11,IPCA_adm_dessaz!$A:$A,0))</f>
        <v>#VALUE!</v>
      </c>
      <c r="H11" s="2">
        <f>INDEX(Meta!F:F,MATCH(BASE_TRI!$A11,Meta!$A:$A,0))</f>
        <v>1.125</v>
      </c>
      <c r="I11" s="2">
        <f>INDEX(Meta!E:E,MATCH(BASE_TRI!$A11,Meta!$A:$A,0))</f>
        <v>1.1875</v>
      </c>
      <c r="J11" s="2">
        <f>IF($B$2="XP",INDEX(NUCI!$D:$D,MATCH(BASE_TRI!$A11,NUCI!$A:$A,0)),INDEX(NUCI!$E:$E,MATCH($A11,NUCI!$A:$A,0)))</f>
        <v>0.51049723756906273</v>
      </c>
      <c r="K11" s="2">
        <f>IF($B$2="XP",INDEX(PIB!$G:$G,MATCH(BASE_TRI!$A11,PIB!$A:$A,0)),INDEX(PIB!$H:$H,MATCH($A11,PIB!$A:$A,0)))</f>
        <v>-1.1602209944751301</v>
      </c>
      <c r="L11" s="2">
        <f>IF($B$2="XP",INDEX(Desemprego!$D:$D,MATCH(BASE_TRI!$A11,Desemprego!$B:$B,0)),INDEX(Desemprego!$F:$F,MATCH($A11,Desemprego!$B:$B,0)))</f>
        <v>-1.0632198895027563</v>
      </c>
      <c r="M11" s="2">
        <f>IF($B$2="XP",INDEX(CAGED!$G:$G,MATCH(BASE_TRI!$A11,CAGED!$A:$A,0)),INDEX(CAGED!$I:$I,MATCH($A11,CAGED!$A:$A,0)))</f>
        <v>0.43409668508287363</v>
      </c>
      <c r="N11" s="2" t="e">
        <f>INDEX('Expectativa Selic'!$E:$E,MATCH(BASE_TRI!$A11,'Expectativa Selic'!$A:$A,0))</f>
        <v>#VALUE!</v>
      </c>
      <c r="O11" s="2" t="str">
        <f>INDEX(BRL!$E:$E,MATCH(BASE_TRI!$A11,BRL!$A:$A,0))</f>
        <v/>
      </c>
      <c r="P11" s="2">
        <f>INDEX('Primario Ajustado'!$O$9:$O$222,MATCH(BASE_TRI!$A11,'Primario Ajustado'!$M$9:$M$222,0))</f>
        <v>2.1621326649727406</v>
      </c>
      <c r="Q11" s="2">
        <f>INDEX(Incerteza!$D:$D,MATCH(BASE_TRI!$A11,Incerteza!$A:$A,0))</f>
        <v>-7.3413398692811143</v>
      </c>
      <c r="R11" s="2" t="str">
        <f>INDEX('IC-Br'!$H:$H,MATCH($A11,'IC-Br'!$A:$A,0))</f>
        <v/>
      </c>
      <c r="S11" s="2" t="str">
        <f>INDEX('IC-Br Agro'!$H:$H,MATCH($A11,'IC-Br Agro'!$A:$A,0))</f>
        <v/>
      </c>
      <c r="T11" s="2" t="str">
        <f>INDEX('IC-Br Metal'!$H:$H,MATCH($A11,'IC-Br Metal'!$A:$A,0))</f>
        <v/>
      </c>
      <c r="U11" s="2" t="str">
        <f>INDEX('IC-Br Energia'!$H:$H,MATCH($A11,'IC-Br Energia'!$A:$A,0))</f>
        <v/>
      </c>
      <c r="V11" s="2">
        <f>INDEX(Petroleo!$G:$G,MATCH($A11,Petroleo!$B:$B,0))</f>
        <v>21.253300702002974</v>
      </c>
      <c r="W11" s="2">
        <f>INDEX(ONI!$I:$I,MATCH(BASE_TRI!$A11,ONI!$C:$C,0))</f>
        <v>0</v>
      </c>
      <c r="X11" s="2">
        <f>INDEX(ONI!$J:$J,MATCH(BASE_TRI!$A11,ONI!$C:$C,0))</f>
        <v>1.0677777777777779</v>
      </c>
      <c r="Y11" s="2">
        <f>INDEX(FF!$E:$E,MATCH(BASE_TRI!$A11,FF!$B:$B,0))</f>
        <v>0.875</v>
      </c>
      <c r="Z11" s="2">
        <f>INDEX(CDS!$D:$D,MATCH(BASE_TRI!$A11,CDS!$A:$A,0))</f>
        <v>79.868587011418526</v>
      </c>
      <c r="AA11" s="2">
        <f>IF($B$2="K",INDEX(PIB!$J:$J,MATCH(BASE_TRI!$A11,PIB!$A:$A,0)),INDEX(PIB!$J:$J,MATCH($A11,PIB!$A:$A,0)))</f>
        <v>-0.62123230326402989</v>
      </c>
      <c r="AB11" s="2">
        <f>IF($B$2="K",INDEX(CAGED!$J:$J,MATCH(BASE_TRI!$A11,CAGED!$A:$A,0)),INDEX(CAGED!$J:$J,MATCH($A11,CAGED!$A:$A,0)))</f>
        <v>1.2373695925099071</v>
      </c>
      <c r="AC11" s="13">
        <v>-0.32</v>
      </c>
      <c r="AD11" s="13">
        <f t="shared" si="0"/>
        <v>1.8285</v>
      </c>
      <c r="AE11" s="98">
        <f>INDEX(Aberturas_ADM!$AB:$AB,MATCH(BASE_TRI!$A11,Aberturas_ADM!$A:$A,0))</f>
        <v>4.3599435113172103</v>
      </c>
      <c r="AF11" s="98">
        <f>INDEX(Aberturas_ADM!$Z:$Z,MATCH(BASE_TRI!$A11,Aberturas_ADM!$A:$A,0))</f>
        <v>0.78104572703154851</v>
      </c>
      <c r="AG11" s="98">
        <f>INDEX(Aberturas_ADM!$AA:$AA,MATCH(BASE_TRI!$A11,Aberturas_ADM!$A:$A,0))</f>
        <v>0.20584913830883345</v>
      </c>
      <c r="AH11" s="98">
        <f>INDEX(Aberturas_ADM!$AC:$AC,MATCH(BASE_TRI!$A11,Aberturas_ADM!$A:$A,0))</f>
        <v>3.0500549698588841</v>
      </c>
      <c r="AI11" s="98">
        <f>INDEX(Aberturas_ADM!$AD:$AD,MATCH(BASE_TRI!$A11,Aberturas_ADM!$A:$A,0))</f>
        <v>1.9163574545679962</v>
      </c>
      <c r="AJ11" s="109">
        <v>7.3140000000000001</v>
      </c>
      <c r="AK11" s="109"/>
      <c r="AL11" s="2"/>
    </row>
    <row r="12" spans="1:47" x14ac:dyDescent="0.25">
      <c r="A12" s="8">
        <f t="shared" si="1"/>
        <v>38687</v>
      </c>
      <c r="B12" s="56">
        <f t="shared" si="2"/>
        <v>2005.75</v>
      </c>
      <c r="C12" s="2" t="e">
        <f>INDEX('Expectativa IPCA'!$E:$E,MATCH(BASE_TRI!$A12,'Expectativa IPCA'!$A:$A,0))</f>
        <v>#VALUE!</v>
      </c>
      <c r="D12" s="2" t="e">
        <f>INDEX(Selic!$E:$E,MATCH(BASE_TRI!$A12,Selic!$A:$A,0))</f>
        <v>#VALUE!</v>
      </c>
      <c r="E12" s="2">
        <f>INDEX(IPCA_livres_dessaz!$D:$D,MATCH(BASE_TRI!$A12,IPCA_livres_dessaz!$A:$A,0))</f>
        <v>0.75882048250972556</v>
      </c>
      <c r="F12" s="2">
        <f>INDEX(IPCA!$D:$D,MATCH(BASE_TRI!$A12,IPCA!$A:$A,0))</f>
        <v>1.1919035892563157</v>
      </c>
      <c r="G12" s="2" t="e">
        <f>INDEX(IPCA_adm_dessaz!$E:$E,MATCH(BASE_TRI!$A12,IPCA_adm_dessaz!$A:$A,0))</f>
        <v>#VALUE!</v>
      </c>
      <c r="H12" s="2">
        <f>INDEX(Meta!F:F,MATCH(BASE_TRI!$A12,Meta!$A:$A,0))</f>
        <v>1.125</v>
      </c>
      <c r="I12" s="2">
        <f>INDEX(Meta!E:E,MATCH(BASE_TRI!$A12,Meta!$A:$A,0))</f>
        <v>1.125</v>
      </c>
      <c r="J12" s="2">
        <f>IF($B$2="XP",INDEX(NUCI!$D:$D,MATCH(BASE_TRI!$A12,NUCI!$A:$A,0)),INDEX(NUCI!$E:$E,MATCH($A12,NUCI!$A:$A,0)))</f>
        <v>-4.6408839779002953E-2</v>
      </c>
      <c r="K12" s="2">
        <f>IF($B$2="XP",INDEX(PIB!$G:$G,MATCH(BASE_TRI!$A12,PIB!$A:$A,0)),INDEX(PIB!$H:$H,MATCH($A12,PIB!$A:$A,0)))</f>
        <v>-0.81215469613259506</v>
      </c>
      <c r="L12" s="2">
        <f>IF($B$2="XP",INDEX(Desemprego!$D:$D,MATCH(BASE_TRI!$A12,Desemprego!$B:$B,0)),INDEX(Desemprego!$F:$F,MATCH($A12,Desemprego!$B:$B,0)))</f>
        <v>-0.74948287292817573</v>
      </c>
      <c r="M12" s="2">
        <f>IF($B$2="XP",INDEX(CAGED!$G:$G,MATCH(BASE_TRI!$A12,CAGED!$A:$A,0)),INDEX(CAGED!$I:$I,MATCH($A12,CAGED!$A:$A,0)))</f>
        <v>0.28526353591160247</v>
      </c>
      <c r="N12" s="2" t="e">
        <f>INDEX('Expectativa Selic'!$E:$E,MATCH(BASE_TRI!$A12,'Expectativa Selic'!$A:$A,0))</f>
        <v>#VALUE!</v>
      </c>
      <c r="O12" s="2" t="str">
        <f>INDEX(BRL!$E:$E,MATCH(BASE_TRI!$A12,BRL!$A:$A,0))</f>
        <v/>
      </c>
      <c r="P12" s="2">
        <f>INDEX('Primario Ajustado'!$O$9:$O$222,MATCH(BASE_TRI!$A12,'Primario Ajustado'!$M$9:$M$222,0))</f>
        <v>2.2063397912201497</v>
      </c>
      <c r="Q12" s="2">
        <f>INDEX(Incerteza!$D:$D,MATCH(BASE_TRI!$A12,Incerteza!$A:$A,0))</f>
        <v>-12.47467320261444</v>
      </c>
      <c r="R12" s="2" t="str">
        <f>INDEX('IC-Br'!$H:$H,MATCH($A12,'IC-Br'!$A:$A,0))</f>
        <v/>
      </c>
      <c r="S12" s="2" t="str">
        <f>INDEX('IC-Br Agro'!$H:$H,MATCH($A12,'IC-Br Agro'!$A:$A,0))</f>
        <v/>
      </c>
      <c r="T12" s="2" t="str">
        <f>INDEX('IC-Br Metal'!$H:$H,MATCH($A12,'IC-Br Metal'!$A:$A,0))</f>
        <v/>
      </c>
      <c r="U12" s="2" t="str">
        <f>INDEX('IC-Br Energia'!$H:$H,MATCH($A12,'IC-Br Energia'!$A:$A,0))</f>
        <v/>
      </c>
      <c r="V12" s="2">
        <f>INDEX(Petroleo!$G:$G,MATCH($A12,Petroleo!$B:$B,0))</f>
        <v>-9.6722791735273717</v>
      </c>
      <c r="W12" s="2">
        <f>INDEX(ONI!$I:$I,MATCH(BASE_TRI!$A12,ONI!$C:$C,0))</f>
        <v>0</v>
      </c>
      <c r="X12" s="2">
        <f>INDEX(ONI!$J:$J,MATCH(BASE_TRI!$A12,ONI!$C:$C,0))</f>
        <v>70.56</v>
      </c>
      <c r="Y12" s="2">
        <f>INDEX(FF!$E:$E,MATCH(BASE_TRI!$A12,FF!$B:$B,0))</f>
        <v>1</v>
      </c>
      <c r="Z12" s="2">
        <f>INDEX(CDS!$D:$D,MATCH(BASE_TRI!$A12,CDS!$A:$A,0))</f>
        <v>65.873057720057702</v>
      </c>
      <c r="AA12" s="2">
        <f>IF($B$2="K",INDEX(PIB!$J:$J,MATCH(BASE_TRI!$A12,PIB!$A:$A,0)),INDEX(PIB!$J:$J,MATCH($A12,PIB!$A:$A,0)))</f>
        <v>1.2190413681969936</v>
      </c>
      <c r="AB12" s="2">
        <f>IF($B$2="K",INDEX(CAGED!$J:$J,MATCH(BASE_TRI!$A12,CAGED!$A:$A,0)),INDEX(CAGED!$J:$J,MATCH($A12,CAGED!$A:$A,0)))</f>
        <v>1.3484104556500398</v>
      </c>
      <c r="AC12" s="13">
        <v>-0.38</v>
      </c>
      <c r="AD12" s="13">
        <f t="shared" si="0"/>
        <v>1.8249249999999999</v>
      </c>
      <c r="AE12" s="98">
        <f>INDEX(Aberturas_ADM!$AB:$AB,MATCH(BASE_TRI!$A12,Aberturas_ADM!$A:$A,0))</f>
        <v>2.7086236815559106</v>
      </c>
      <c r="AF12" s="98">
        <f>INDEX(Aberturas_ADM!$Z:$Z,MATCH(BASE_TRI!$A12,Aberturas_ADM!$A:$A,0))</f>
        <v>1.3099652221153724</v>
      </c>
      <c r="AG12" s="98">
        <f>INDEX(Aberturas_ADM!$AA:$AA,MATCH(BASE_TRI!$A12,Aberturas_ADM!$A:$A,0))</f>
        <v>2.854559857790262</v>
      </c>
      <c r="AH12" s="98">
        <f>INDEX(Aberturas_ADM!$AC:$AC,MATCH(BASE_TRI!$A12,Aberturas_ADM!$A:$A,0))</f>
        <v>3.0379527080087287</v>
      </c>
      <c r="AI12" s="98">
        <f>INDEX(Aberturas_ADM!$AD:$AD,MATCH(BASE_TRI!$A12,Aberturas_ADM!$A:$A,0))</f>
        <v>1.4783599558559901</v>
      </c>
      <c r="AJ12" s="109">
        <v>7.2996999999999996</v>
      </c>
      <c r="AK12" s="109"/>
      <c r="AL12" s="2"/>
    </row>
    <row r="13" spans="1:47" x14ac:dyDescent="0.25">
      <c r="A13" s="8">
        <f t="shared" si="1"/>
        <v>38777</v>
      </c>
      <c r="B13" s="56">
        <f t="shared" si="2"/>
        <v>2006</v>
      </c>
      <c r="C13" s="2" t="e">
        <f>INDEX('Expectativa IPCA'!$E:$E,MATCH(BASE_TRI!$A13,'Expectativa IPCA'!$A:$A,0))</f>
        <v>#VALUE!</v>
      </c>
      <c r="D13" s="2" t="e">
        <f>INDEX(Selic!$E:$E,MATCH(BASE_TRI!$A13,Selic!$A:$A,0))</f>
        <v>#VALUE!</v>
      </c>
      <c r="E13" s="2">
        <f>INDEX(IPCA_livres_dessaz!$D:$D,MATCH(BASE_TRI!$A13,IPCA_livres_dessaz!$A:$A,0))</f>
        <v>0.95608536075015849</v>
      </c>
      <c r="F13" s="2">
        <f>INDEX(IPCA!$D:$D,MATCH(BASE_TRI!$A13,IPCA!$A:$A,0))</f>
        <v>1.187335478069329</v>
      </c>
      <c r="G13" s="2" t="e">
        <f>INDEX(IPCA_adm_dessaz!$E:$E,MATCH(BASE_TRI!$A13,IPCA_adm_dessaz!$A:$A,0))</f>
        <v>#VALUE!</v>
      </c>
      <c r="H13" s="2">
        <f>INDEX(Meta!F:F,MATCH(BASE_TRI!$A13,Meta!$A:$A,0))</f>
        <v>1.125</v>
      </c>
      <c r="I13" s="2">
        <f>INDEX(Meta!E:E,MATCH(BASE_TRI!$A13,Meta!$A:$A,0))</f>
        <v>1.125</v>
      </c>
      <c r="J13" s="2">
        <f>IF($B$2="XP",INDEX(NUCI!$D:$D,MATCH(BASE_TRI!$A13,NUCI!$A:$A,0)),INDEX(NUCI!$E:$E,MATCH($A13,NUCI!$A:$A,0)))</f>
        <v>0.78895027624309666</v>
      </c>
      <c r="K13" s="2">
        <f>IF($B$2="XP",INDEX(PIB!$G:$G,MATCH(BASE_TRI!$A13,PIB!$A:$A,0)),INDEX(PIB!$H:$H,MATCH($A13,PIB!$A:$A,0)))</f>
        <v>-0.41436464088397601</v>
      </c>
      <c r="L13" s="2">
        <f>IF($B$2="XP",INDEX(Desemprego!$D:$D,MATCH(BASE_TRI!$A13,Desemprego!$B:$B,0)),INDEX(Desemprego!$F:$F,MATCH($A13,Desemprego!$B:$B,0)))</f>
        <v>-0.48803535911602086</v>
      </c>
      <c r="M13" s="2">
        <f>IF($B$2="XP",INDEX(CAGED!$G:$G,MATCH(BASE_TRI!$A13,CAGED!$A:$A,0)),INDEX(CAGED!$I:$I,MATCH($A13,CAGED!$A:$A,0)))</f>
        <v>0.28526353591160247</v>
      </c>
      <c r="N13" s="2" t="e">
        <f>INDEX('Expectativa Selic'!$E:$E,MATCH(BASE_TRI!$A13,'Expectativa Selic'!$A:$A,0))</f>
        <v>#VALUE!</v>
      </c>
      <c r="O13" s="2" t="str">
        <f>INDEX(BRL!$E:$E,MATCH(BASE_TRI!$A13,BRL!$A:$A,0))</f>
        <v/>
      </c>
      <c r="P13" s="2">
        <f>INDEX('Primario Ajustado'!$O$9:$O$222,MATCH(BASE_TRI!$A13,'Primario Ajustado'!$M$9:$M$222,0))</f>
        <v>1.0905106240010072</v>
      </c>
      <c r="Q13" s="2">
        <f>INDEX(Incerteza!$D:$D,MATCH(BASE_TRI!$A13,Incerteza!$A:$A,0))</f>
        <v>-13.941339869281123</v>
      </c>
      <c r="R13" s="2" t="str">
        <f>INDEX('IC-Br'!$H:$H,MATCH($A13,'IC-Br'!$A:$A,0))</f>
        <v/>
      </c>
      <c r="S13" s="2" t="str">
        <f>INDEX('IC-Br Agro'!$H:$H,MATCH($A13,'IC-Br Agro'!$A:$A,0))</f>
        <v/>
      </c>
      <c r="T13" s="2" t="str">
        <f>INDEX('IC-Br Metal'!$H:$H,MATCH($A13,'IC-Br Metal'!$A:$A,0))</f>
        <v/>
      </c>
      <c r="U13" s="2" t="str">
        <f>INDEX('IC-Br Energia'!$H:$H,MATCH($A13,'IC-Br Energia'!$A:$A,0))</f>
        <v/>
      </c>
      <c r="V13" s="2">
        <f>INDEX(Petroleo!$G:$G,MATCH($A13,Petroleo!$B:$B,0))</f>
        <v>11.154886510643294</v>
      </c>
      <c r="W13" s="2">
        <f>INDEX(ONI!$I:$I,MATCH(BASE_TRI!$A13,ONI!$C:$C,0))</f>
        <v>0</v>
      </c>
      <c r="X13" s="2">
        <f>INDEX(ONI!$J:$J,MATCH(BASE_TRI!$A13,ONI!$C:$C,0))</f>
        <v>32.111111111111107</v>
      </c>
      <c r="Y13" s="2">
        <f>INDEX(FF!$E:$E,MATCH(BASE_TRI!$A13,FF!$B:$B,0))</f>
        <v>1.1458333333333333</v>
      </c>
      <c r="Z13" s="2">
        <f>INDEX(CDS!$D:$D,MATCH(BASE_TRI!$A13,CDS!$A:$A,0))</f>
        <v>38.741211166007908</v>
      </c>
      <c r="AA13" s="2">
        <f>IF($B$2="K",INDEX(PIB!$J:$J,MATCH(BASE_TRI!$A13,PIB!$A:$A,0)),INDEX(PIB!$J:$J,MATCH($A13,PIB!$A:$A,0)))</f>
        <v>1.6658664233049514</v>
      </c>
      <c r="AB13" s="2">
        <f>IF($B$2="K",INDEX(CAGED!$J:$J,MATCH(BASE_TRI!$A13,CAGED!$A:$A,0)),INDEX(CAGED!$J:$J,MATCH($A13,CAGED!$A:$A,0)))</f>
        <v>1.3767965090298873</v>
      </c>
      <c r="AC13" s="13">
        <v>-0.28999999999999998</v>
      </c>
      <c r="AD13" s="13">
        <f t="shared" si="0"/>
        <v>1.8224750000000001</v>
      </c>
      <c r="AE13" s="98">
        <f>INDEX(Aberturas_ADM!$AB:$AB,MATCH(BASE_TRI!$A13,Aberturas_ADM!$A:$A,0))</f>
        <v>4.1317714779557368</v>
      </c>
      <c r="AF13" s="98">
        <f>INDEX(Aberturas_ADM!$Z:$Z,MATCH(BASE_TRI!$A13,Aberturas_ADM!$A:$A,0))</f>
        <v>2.0023073455761153</v>
      </c>
      <c r="AG13" s="98">
        <f>INDEX(Aberturas_ADM!$AA:$AA,MATCH(BASE_TRI!$A13,Aberturas_ADM!$A:$A,0))</f>
        <v>-0.11830833538095664</v>
      </c>
      <c r="AH13" s="98">
        <f>INDEX(Aberturas_ADM!$AC:$AC,MATCH(BASE_TRI!$A13,Aberturas_ADM!$A:$A,0))</f>
        <v>3.5367950835832662</v>
      </c>
      <c r="AI13" s="98">
        <f>INDEX(Aberturas_ADM!$AD:$AD,MATCH(BASE_TRI!$A13,Aberturas_ADM!$A:$A,0))</f>
        <v>0.84332037800820547</v>
      </c>
      <c r="AJ13" s="109">
        <v>7.2899000000000003</v>
      </c>
      <c r="AK13" s="109"/>
      <c r="AL13" s="2"/>
    </row>
    <row r="14" spans="1:47" x14ac:dyDescent="0.25">
      <c r="A14" s="8">
        <f t="shared" si="1"/>
        <v>38869</v>
      </c>
      <c r="B14" s="56">
        <f t="shared" si="2"/>
        <v>2006.25</v>
      </c>
      <c r="C14" s="2" t="e">
        <f>INDEX('Expectativa IPCA'!$E:$E,MATCH(BASE_TRI!$A14,'Expectativa IPCA'!$A:$A,0))</f>
        <v>#VALUE!</v>
      </c>
      <c r="D14" s="2" t="e">
        <f>INDEX(Selic!$E:$E,MATCH(BASE_TRI!$A14,Selic!$A:$A,0))</f>
        <v>#VALUE!</v>
      </c>
      <c r="E14" s="2">
        <f>INDEX(IPCA_livres_dessaz!$D:$D,MATCH(BASE_TRI!$A14,IPCA_livres_dessaz!$A:$A,0))</f>
        <v>-0.1434713928490039</v>
      </c>
      <c r="F14" s="2">
        <f>INDEX(IPCA!$D:$D,MATCH(BASE_TRI!$A14,IPCA!$A:$A,0))</f>
        <v>0.62917115452838512</v>
      </c>
      <c r="G14" s="2" t="e">
        <f>INDEX(IPCA_adm_dessaz!$E:$E,MATCH(BASE_TRI!$A14,IPCA_adm_dessaz!$A:$A,0))</f>
        <v>#VALUE!</v>
      </c>
      <c r="H14" s="2">
        <f>INDEX(Meta!F:F,MATCH(BASE_TRI!$A14,Meta!$A:$A,0))</f>
        <v>1.125</v>
      </c>
      <c r="I14" s="2">
        <f>INDEX(Meta!E:E,MATCH(BASE_TRI!$A14,Meta!$A:$A,0))</f>
        <v>1.125</v>
      </c>
      <c r="J14" s="2">
        <f>IF($B$2="XP",INDEX(NUCI!$D:$D,MATCH(BASE_TRI!$A14,NUCI!$A:$A,0)),INDEX(NUCI!$E:$E,MATCH($A14,NUCI!$A:$A,0)))</f>
        <v>1.067403314917128</v>
      </c>
      <c r="K14" s="2">
        <f>IF($B$2="XP",INDEX(PIB!$G:$G,MATCH(BASE_TRI!$A14,PIB!$A:$A,0)),INDEX(PIB!$H:$H,MATCH($A14,PIB!$A:$A,0)))</f>
        <v>-1.0110497237569001</v>
      </c>
      <c r="L14" s="2">
        <f>IF($B$2="XP",INDEX(Desemprego!$D:$D,MATCH(BASE_TRI!$A14,Desemprego!$B:$B,0)),INDEX(Desemprego!$F:$F,MATCH($A14,Desemprego!$B:$B,0)))</f>
        <v>-0.48803535911602086</v>
      </c>
      <c r="M14" s="2">
        <f>IF($B$2="XP",INDEX(CAGED!$G:$G,MATCH(BASE_TRI!$A14,CAGED!$A:$A,0)),INDEX(CAGED!$I:$I,MATCH($A14,CAGED!$A:$A,0)))</f>
        <v>9.9222099447513867E-2</v>
      </c>
      <c r="N14" s="2" t="e">
        <f>INDEX('Expectativa Selic'!$E:$E,MATCH(BASE_TRI!$A14,'Expectativa Selic'!$A:$A,0))</f>
        <v>#VALUE!</v>
      </c>
      <c r="O14" s="2" t="str">
        <f>INDEX(BRL!$E:$E,MATCH(BASE_TRI!$A14,BRL!$A:$A,0))</f>
        <v/>
      </c>
      <c r="P14" s="2">
        <f>INDEX('Primario Ajustado'!$O$9:$O$222,MATCH(BASE_TRI!$A14,'Primario Ajustado'!$M$9:$M$222,0))</f>
        <v>2.7385048891225452</v>
      </c>
      <c r="Q14" s="2">
        <f>INDEX(Incerteza!$D:$D,MATCH(BASE_TRI!$A14,Incerteza!$A:$A,0))</f>
        <v>-11.441339869281123</v>
      </c>
      <c r="R14" s="2" t="str">
        <f>INDEX('IC-Br'!$H:$H,MATCH($A14,'IC-Br'!$A:$A,0))</f>
        <v/>
      </c>
      <c r="S14" s="2" t="str">
        <f>INDEX('IC-Br Agro'!$H:$H,MATCH($A14,'IC-Br Agro'!$A:$A,0))</f>
        <v/>
      </c>
      <c r="T14" s="2" t="str">
        <f>INDEX('IC-Br Metal'!$H:$H,MATCH($A14,'IC-Br Metal'!$A:$A,0))</f>
        <v/>
      </c>
      <c r="U14" s="2" t="str">
        <f>INDEX('IC-Br Energia'!$H:$H,MATCH($A14,'IC-Br Energia'!$A:$A,0))</f>
        <v/>
      </c>
      <c r="V14" s="2">
        <f>INDEX(Petroleo!$G:$G,MATCH($A14,Petroleo!$B:$B,0))</f>
        <v>12.638205575834547</v>
      </c>
      <c r="W14" s="2">
        <f>INDEX(ONI!$I:$I,MATCH(BASE_TRI!$A14,ONI!$C:$C,0))</f>
        <v>0</v>
      </c>
      <c r="X14" s="2">
        <f>INDEX(ONI!$J:$J,MATCH(BASE_TRI!$A14,ONI!$C:$C,0))</f>
        <v>7.1111111111111111E-2</v>
      </c>
      <c r="Y14" s="2">
        <f>INDEX(FF!$E:$E,MATCH(BASE_TRI!$A14,FF!$B:$B,0))</f>
        <v>1.25</v>
      </c>
      <c r="Z14" s="2">
        <f>INDEX(CDS!$D:$D,MATCH(BASE_TRI!$A14,CDS!$A:$A,0))</f>
        <v>40.76945464426877</v>
      </c>
      <c r="AA14" s="2">
        <f>IF($B$2="K",INDEX(PIB!$J:$J,MATCH(BASE_TRI!$A14,PIB!$A:$A,0)),INDEX(PIB!$J:$J,MATCH($A14,PIB!$A:$A,0)))</f>
        <v>0.29543280927901705</v>
      </c>
      <c r="AB14" s="2">
        <f>IF($B$2="K",INDEX(CAGED!$J:$J,MATCH(BASE_TRI!$A14,CAGED!$A:$A,0)),INDEX(CAGED!$J:$J,MATCH($A14,CAGED!$A:$A,0)))</f>
        <v>1.1017017835900589</v>
      </c>
      <c r="AC14" s="13">
        <v>-0.28000000000000003</v>
      </c>
      <c r="AD14" s="13">
        <f t="shared" si="0"/>
        <v>1.819375</v>
      </c>
      <c r="AE14" s="98">
        <f>INDEX(Aberturas_ADM!$AB:$AB,MATCH(BASE_TRI!$A14,Aberturas_ADM!$A:$A,0))</f>
        <v>1.2752337976590367</v>
      </c>
      <c r="AF14" s="98">
        <f>INDEX(Aberturas_ADM!$Z:$Z,MATCH(BASE_TRI!$A14,Aberturas_ADM!$A:$A,0))</f>
        <v>2.9304042893749882</v>
      </c>
      <c r="AG14" s="98">
        <f>INDEX(Aberturas_ADM!$AA:$AA,MATCH(BASE_TRI!$A14,Aberturas_ADM!$A:$A,0))</f>
        <v>0.91322929368611305</v>
      </c>
      <c r="AH14" s="98">
        <f>INDEX(Aberturas_ADM!$AC:$AC,MATCH(BASE_TRI!$A14,Aberturas_ADM!$A:$A,0))</f>
        <v>2.8110225198916927</v>
      </c>
      <c r="AI14" s="98">
        <f>INDEX(Aberturas_ADM!$AD:$AD,MATCH(BASE_TRI!$A14,Aberturas_ADM!$A:$A,0))</f>
        <v>1.1644684798581828</v>
      </c>
      <c r="AJ14" s="109">
        <v>7.2774999999999999</v>
      </c>
      <c r="AK14" s="109"/>
      <c r="AL14" s="2"/>
    </row>
    <row r="15" spans="1:47" x14ac:dyDescent="0.25">
      <c r="A15" s="8">
        <f t="shared" si="1"/>
        <v>38961</v>
      </c>
      <c r="B15" s="56">
        <f t="shared" si="2"/>
        <v>2006.5</v>
      </c>
      <c r="C15" s="2" t="e">
        <f>INDEX('Expectativa IPCA'!$E:$E,MATCH(BASE_TRI!$A15,'Expectativa IPCA'!$A:$A,0))</f>
        <v>#VALUE!</v>
      </c>
      <c r="D15" s="2" t="e">
        <f>INDEX(Selic!$E:$E,MATCH(BASE_TRI!$A15,Selic!$A:$A,0))</f>
        <v>#VALUE!</v>
      </c>
      <c r="E15" s="2">
        <f>INDEX(IPCA_livres_dessaz!$D:$D,MATCH(BASE_TRI!$A15,IPCA_livres_dessaz!$A:$A,0))</f>
        <v>0.85063085005352423</v>
      </c>
      <c r="F15" s="2">
        <f>INDEX(IPCA!$D:$D,MATCH(BASE_TRI!$A15,IPCA!$A:$A,0))</f>
        <v>0.88745941892480751</v>
      </c>
      <c r="G15" s="2" t="e">
        <f>INDEX(IPCA_adm_dessaz!$E:$E,MATCH(BASE_TRI!$A15,IPCA_adm_dessaz!$A:$A,0))</f>
        <v>#VALUE!</v>
      </c>
      <c r="H15" s="2">
        <f>INDEX(Meta!F:F,MATCH(BASE_TRI!$A15,Meta!$A:$A,0))</f>
        <v>1.125</v>
      </c>
      <c r="I15" s="2">
        <f>INDEX(Meta!E:E,MATCH(BASE_TRI!$A15,Meta!$A:$A,0))</f>
        <v>1.125</v>
      </c>
      <c r="J15" s="2">
        <f>IF($B$2="XP",INDEX(NUCI!$D:$D,MATCH(BASE_TRI!$A15,NUCI!$A:$A,0)),INDEX(NUCI!$E:$E,MATCH($A15,NUCI!$A:$A,0)))</f>
        <v>2.1812154696132611</v>
      </c>
      <c r="K15" s="2">
        <f>IF($B$2="XP",INDEX(PIB!$G:$G,MATCH(BASE_TRI!$A15,PIB!$A:$A,0)),INDEX(PIB!$H:$H,MATCH($A15,PIB!$A:$A,0)))</f>
        <v>-0.61325966850828595</v>
      </c>
      <c r="L15" s="2">
        <f>IF($B$2="XP",INDEX(Desemprego!$D:$D,MATCH(BASE_TRI!$A15,Desemprego!$B:$B,0)),INDEX(Desemprego!$F:$F,MATCH($A15,Desemprego!$B:$B,0)))</f>
        <v>-0.12200883977900469</v>
      </c>
      <c r="M15" s="2">
        <f>IF($B$2="XP",INDEX(CAGED!$G:$G,MATCH(BASE_TRI!$A15,CAGED!$A:$A,0)),INDEX(CAGED!$I:$I,MATCH($A15,CAGED!$A:$A,0)))</f>
        <v>-0.12402762430939138</v>
      </c>
      <c r="N15" s="2" t="e">
        <f>INDEX('Expectativa Selic'!$E:$E,MATCH(BASE_TRI!$A15,'Expectativa Selic'!$A:$A,0))</f>
        <v>#VALUE!</v>
      </c>
      <c r="O15" s="2" t="str">
        <f>INDEX(BRL!$E:$E,MATCH(BASE_TRI!$A15,BRL!$A:$A,0))</f>
        <v/>
      </c>
      <c r="P15" s="2">
        <f>INDEX('Primario Ajustado'!$O$9:$O$222,MATCH(BASE_TRI!$A15,'Primario Ajustado'!$M$9:$M$222,0))</f>
        <v>2.4146607963995992</v>
      </c>
      <c r="Q15" s="2">
        <f>INDEX(Incerteza!$D:$D,MATCH(BASE_TRI!$A15,Incerteza!$A:$A,0))</f>
        <v>-10.87467320261446</v>
      </c>
      <c r="R15" s="2" t="str">
        <f>INDEX('IC-Br'!$H:$H,MATCH($A15,'IC-Br'!$A:$A,0))</f>
        <v/>
      </c>
      <c r="S15" s="2" t="str">
        <f>INDEX('IC-Br Agro'!$H:$H,MATCH($A15,'IC-Br Agro'!$A:$A,0))</f>
        <v/>
      </c>
      <c r="T15" s="2" t="str">
        <f>INDEX('IC-Br Metal'!$H:$H,MATCH($A15,'IC-Br Metal'!$A:$A,0))</f>
        <v/>
      </c>
      <c r="U15" s="2" t="str">
        <f>INDEX('IC-Br Energia'!$H:$H,MATCH($A15,'IC-Br Energia'!$A:$A,0))</f>
        <v/>
      </c>
      <c r="V15" s="2">
        <f>INDEX(Petroleo!$G:$G,MATCH($A15,Petroleo!$B:$B,0))</f>
        <v>-5.3635168138267915</v>
      </c>
      <c r="W15" s="2">
        <f>INDEX(ONI!$I:$I,MATCH(BASE_TRI!$A15,ONI!$C:$C,0))</f>
        <v>28.801111111111105</v>
      </c>
      <c r="X15" s="2">
        <f>INDEX(ONI!$J:$J,MATCH(BASE_TRI!$A15,ONI!$C:$C,0))</f>
        <v>0</v>
      </c>
      <c r="Y15" s="2">
        <f>INDEX(FF!$E:$E,MATCH(BASE_TRI!$A15,FF!$B:$B,0))</f>
        <v>1.3125</v>
      </c>
      <c r="Z15" s="2">
        <f>INDEX(CDS!$D:$D,MATCH(BASE_TRI!$A15,CDS!$A:$A,0))</f>
        <v>34.413855417529334</v>
      </c>
      <c r="AA15" s="2">
        <f>IF($B$2="K",INDEX(PIB!$J:$J,MATCH(BASE_TRI!$A15,PIB!$A:$A,0)),INDEX(PIB!$J:$J,MATCH($A15,PIB!$A:$A,0)))</f>
        <v>1.608012944867987</v>
      </c>
      <c r="AB15" s="2">
        <f>IF($B$2="K",INDEX(CAGED!$J:$J,MATCH(BASE_TRI!$A15,CAGED!$A:$A,0)),INDEX(CAGED!$J:$J,MATCH($A15,CAGED!$A:$A,0)))</f>
        <v>1.2722767302300042</v>
      </c>
      <c r="AC15" s="13">
        <v>-0.15</v>
      </c>
      <c r="AD15" s="13">
        <f t="shared" si="0"/>
        <v>1.8123499999999999</v>
      </c>
      <c r="AE15" s="98">
        <f>INDEX(Aberturas_ADM!$AB:$AB,MATCH(BASE_TRI!$A15,Aberturas_ADM!$A:$A,0))</f>
        <v>4.7711481046808224E-2</v>
      </c>
      <c r="AF15" s="98">
        <f>INDEX(Aberturas_ADM!$Z:$Z,MATCH(BASE_TRI!$A15,Aberturas_ADM!$A:$A,0))</f>
        <v>1.7802522867763848</v>
      </c>
      <c r="AG15" s="98">
        <f>INDEX(Aberturas_ADM!$AA:$AA,MATCH(BASE_TRI!$A15,Aberturas_ADM!$A:$A,0))</f>
        <v>-0.54032557626675359</v>
      </c>
      <c r="AH15" s="98">
        <f>INDEX(Aberturas_ADM!$AC:$AC,MATCH(BASE_TRI!$A15,Aberturas_ADM!$A:$A,0))</f>
        <v>1.9704439815470431</v>
      </c>
      <c r="AI15" s="98">
        <f>INDEX(Aberturas_ADM!$AD:$AD,MATCH(BASE_TRI!$A15,Aberturas_ADM!$A:$A,0))</f>
        <v>0.49001633672387523</v>
      </c>
      <c r="AJ15" s="109">
        <v>7.2493999999999996</v>
      </c>
      <c r="AK15" s="109"/>
      <c r="AL15" s="2"/>
    </row>
    <row r="16" spans="1:47" x14ac:dyDescent="0.25">
      <c r="A16" s="8">
        <f t="shared" si="1"/>
        <v>39052</v>
      </c>
      <c r="B16" s="56">
        <f t="shared" si="2"/>
        <v>2006.75</v>
      </c>
      <c r="C16" s="2" t="e">
        <f>INDEX('Expectativa IPCA'!$E:$E,MATCH(BASE_TRI!$A16,'Expectativa IPCA'!$A:$A,0))</f>
        <v>#VALUE!</v>
      </c>
      <c r="D16" s="2" t="e">
        <f>INDEX(Selic!$E:$E,MATCH(BASE_TRI!$A16,Selic!$A:$A,0))</f>
        <v>#VALUE!</v>
      </c>
      <c r="E16" s="2">
        <f>INDEX(IPCA_livres_dessaz!$D:$D,MATCH(BASE_TRI!$A16,IPCA_livres_dessaz!$A:$A,0))</f>
        <v>0.94149104963343611</v>
      </c>
      <c r="F16" s="2">
        <f>INDEX(IPCA!$D:$D,MATCH(BASE_TRI!$A16,IPCA!$A:$A,0))</f>
        <v>0.86448477842504534</v>
      </c>
      <c r="G16" s="2" t="e">
        <f>INDEX(IPCA_adm_dessaz!$E:$E,MATCH(BASE_TRI!$A16,IPCA_adm_dessaz!$A:$A,0))</f>
        <v>#VALUE!</v>
      </c>
      <c r="H16" s="2">
        <f>INDEX(Meta!F:F,MATCH(BASE_TRI!$A16,Meta!$A:$A,0))</f>
        <v>1.125</v>
      </c>
      <c r="I16" s="2">
        <f>INDEX(Meta!E:E,MATCH(BASE_TRI!$A16,Meta!$A:$A,0))</f>
        <v>1.125</v>
      </c>
      <c r="J16" s="2">
        <f>IF($B$2="XP",INDEX(NUCI!$D:$D,MATCH(BASE_TRI!$A16,NUCI!$A:$A,0)),INDEX(NUCI!$E:$E,MATCH($A16,NUCI!$A:$A,0)))</f>
        <v>1.7635359116022116</v>
      </c>
      <c r="K16" s="2">
        <f>IF($B$2="XP",INDEX(PIB!$G:$G,MATCH(BASE_TRI!$A16,PIB!$A:$A,0)),INDEX(PIB!$H:$H,MATCH($A16,PIB!$A:$A,0)))</f>
        <v>-0.46408839779005401</v>
      </c>
      <c r="L16" s="2">
        <f>IF($B$2="XP",INDEX(Desemprego!$D:$D,MATCH(BASE_TRI!$A16,Desemprego!$B:$B,0)),INDEX(Desemprego!$F:$F,MATCH($A16,Desemprego!$B:$B,0)))</f>
        <v>3.4859668508288318E-2</v>
      </c>
      <c r="M16" s="2">
        <f>IF($B$2="XP",INDEX(CAGED!$G:$G,MATCH(BASE_TRI!$A16,CAGED!$A:$A,0)),INDEX(CAGED!$I:$I,MATCH($A16,CAGED!$A:$A,0)))</f>
        <v>-0.23565248618784365</v>
      </c>
      <c r="N16" s="2" t="e">
        <f>INDEX('Expectativa Selic'!$E:$E,MATCH(BASE_TRI!$A16,'Expectativa Selic'!$A:$A,0))</f>
        <v>#VALUE!</v>
      </c>
      <c r="O16" s="2" t="str">
        <f>INDEX(BRL!$E:$E,MATCH(BASE_TRI!$A16,BRL!$A:$A,0))</f>
        <v/>
      </c>
      <c r="P16" s="2">
        <f>INDEX('Primario Ajustado'!$O$9:$O$222,MATCH(BASE_TRI!$A16,'Primario Ajustado'!$M$9:$M$222,0))</f>
        <v>1.7807698560616301</v>
      </c>
      <c r="Q16" s="2">
        <f>INDEX(Incerteza!$D:$D,MATCH(BASE_TRI!$A16,Incerteza!$A:$A,0))</f>
        <v>-9.5413398692811313</v>
      </c>
      <c r="R16" s="2" t="str">
        <f>INDEX('IC-Br'!$H:$H,MATCH($A16,'IC-Br'!$A:$A,0))</f>
        <v/>
      </c>
      <c r="S16" s="2" t="str">
        <f>INDEX('IC-Br Agro'!$H:$H,MATCH($A16,'IC-Br Agro'!$A:$A,0))</f>
        <v/>
      </c>
      <c r="T16" s="2" t="str">
        <f>INDEX('IC-Br Metal'!$H:$H,MATCH($A16,'IC-Br Metal'!$A:$A,0))</f>
        <v/>
      </c>
      <c r="U16" s="2" t="str">
        <f>INDEX('IC-Br Energia'!$H:$H,MATCH($A16,'IC-Br Energia'!$A:$A,0))</f>
        <v/>
      </c>
      <c r="V16" s="2">
        <f>INDEX(Petroleo!$G:$G,MATCH($A16,Petroleo!$B:$B,0))</f>
        <v>-10.942928039702238</v>
      </c>
      <c r="W16" s="2">
        <f>INDEX(ONI!$I:$I,MATCH(BASE_TRI!$A16,ONI!$C:$C,0))</f>
        <v>88.987777777777779</v>
      </c>
      <c r="X16" s="2">
        <f>INDEX(ONI!$J:$J,MATCH(BASE_TRI!$A16,ONI!$C:$C,0))</f>
        <v>0</v>
      </c>
      <c r="Y16" s="2">
        <f>INDEX(FF!$E:$E,MATCH(BASE_TRI!$A16,FF!$B:$B,0))</f>
        <v>1.3125</v>
      </c>
      <c r="Z16" s="2">
        <f>INDEX(CDS!$D:$D,MATCH(BASE_TRI!$A16,CDS!$A:$A,0))</f>
        <v>27.484533008658005</v>
      </c>
      <c r="AA16" s="2">
        <f>IF($B$2="K",INDEX(PIB!$J:$J,MATCH(BASE_TRI!$A16,PIB!$A:$A,0)),INDEX(PIB!$J:$J,MATCH($A16,PIB!$A:$A,0)))</f>
        <v>1.1679945211199971</v>
      </c>
      <c r="AB16" s="2">
        <f>IF($B$2="K",INDEX(CAGED!$J:$J,MATCH(BASE_TRI!$A16,CAGED!$A:$A,0)),INDEX(CAGED!$J:$J,MATCH($A16,CAGED!$A:$A,0)))</f>
        <v>1.2679708345800123</v>
      </c>
      <c r="AC16" s="13">
        <v>-0.03</v>
      </c>
      <c r="AD16" s="13">
        <f t="shared" si="0"/>
        <v>1.8007249999999999</v>
      </c>
      <c r="AE16" s="98">
        <f>INDEX(Aberturas_ADM!$AB:$AB,MATCH(BASE_TRI!$A16,Aberturas_ADM!$A:$A,0))</f>
        <v>-2.4034518121412884</v>
      </c>
      <c r="AF16" s="98">
        <f>INDEX(Aberturas_ADM!$Z:$Z,MATCH(BASE_TRI!$A16,Aberturas_ADM!$A:$A,0))</f>
        <v>0.46605691965573293</v>
      </c>
      <c r="AG16" s="98">
        <f>INDEX(Aberturas_ADM!$AA:$AA,MATCH(BASE_TRI!$A16,Aberturas_ADM!$A:$A,0))</f>
        <v>-0.24510041864144183</v>
      </c>
      <c r="AH16" s="98">
        <f>INDEX(Aberturas_ADM!$AC:$AC,MATCH(BASE_TRI!$A16,Aberturas_ADM!$A:$A,0))</f>
        <v>1.9681062838592167</v>
      </c>
      <c r="AI16" s="98">
        <f>INDEX(Aberturas_ADM!$AD:$AD,MATCH(BASE_TRI!$A16,Aberturas_ADM!$A:$A,0))</f>
        <v>2.1400731792440508</v>
      </c>
      <c r="AJ16" s="109">
        <v>7.2028999999999996</v>
      </c>
      <c r="AK16" s="109"/>
      <c r="AL16" s="2"/>
    </row>
    <row r="17" spans="1:38" x14ac:dyDescent="0.25">
      <c r="A17" s="8">
        <f t="shared" si="1"/>
        <v>39142</v>
      </c>
      <c r="B17" s="56">
        <f t="shared" si="2"/>
        <v>2007</v>
      </c>
      <c r="C17" s="2" t="e">
        <f>INDEX('Expectativa IPCA'!$E:$E,MATCH(BASE_TRI!$A17,'Expectativa IPCA'!$A:$A,0))</f>
        <v>#VALUE!</v>
      </c>
      <c r="D17" s="2" t="e">
        <f>INDEX(Selic!$E:$E,MATCH(BASE_TRI!$A17,Selic!$A:$A,0))</f>
        <v>#VALUE!</v>
      </c>
      <c r="E17" s="2">
        <f>INDEX(IPCA_livres_dessaz!$D:$D,MATCH(BASE_TRI!$A17,IPCA_livres_dessaz!$A:$A,0))</f>
        <v>1.1470038682166894</v>
      </c>
      <c r="F17" s="2">
        <f>INDEX(IPCA!$D:$D,MATCH(BASE_TRI!$A17,IPCA!$A:$A,0))</f>
        <v>1.0457787419400066</v>
      </c>
      <c r="G17" s="2" t="e">
        <f>INDEX(IPCA_adm_dessaz!$E:$E,MATCH(BASE_TRI!$A17,IPCA_adm_dessaz!$A:$A,0))</f>
        <v>#VALUE!</v>
      </c>
      <c r="H17" s="2">
        <f>INDEX(Meta!F:F,MATCH(BASE_TRI!$A17,Meta!$A:$A,0))</f>
        <v>1.125</v>
      </c>
      <c r="I17" s="2">
        <f>INDEX(Meta!E:E,MATCH(BASE_TRI!$A17,Meta!$A:$A,0))</f>
        <v>1.125</v>
      </c>
      <c r="J17" s="2">
        <f>IF($B$2="XP",INDEX(NUCI!$D:$D,MATCH(BASE_TRI!$A17,NUCI!$A:$A,0)),INDEX(NUCI!$E:$E,MATCH($A17,NUCI!$A:$A,0)))</f>
        <v>2.5988950276243137</v>
      </c>
      <c r="K17" s="2">
        <f>IF($B$2="XP",INDEX(PIB!$G:$G,MATCH(BASE_TRI!$A17,PIB!$A:$A,0)),INDEX(PIB!$H:$H,MATCH($A17,PIB!$A:$A,0)))</f>
        <v>0.33149171270718297</v>
      </c>
      <c r="L17" s="2">
        <f>IF($B$2="XP",INDEX(Desemprego!$D:$D,MATCH(BASE_TRI!$A17,Desemprego!$B:$B,0)),INDEX(Desemprego!$F:$F,MATCH($A17,Desemprego!$B:$B,0)))</f>
        <v>3.4859668508288318E-2</v>
      </c>
      <c r="M17" s="2">
        <f>IF($B$2="XP",INDEX(CAGED!$G:$G,MATCH(BASE_TRI!$A17,CAGED!$A:$A,0)),INDEX(CAGED!$I:$I,MATCH($A17,CAGED!$A:$A,0)))</f>
        <v>-0.23565248618784365</v>
      </c>
      <c r="N17" s="2" t="e">
        <f>INDEX('Expectativa Selic'!$E:$E,MATCH(BASE_TRI!$A17,'Expectativa Selic'!$A:$A,0))</f>
        <v>#VALUE!</v>
      </c>
      <c r="O17" s="2" t="str">
        <f>INDEX(BRL!$E:$E,MATCH(BASE_TRI!$A17,BRL!$A:$A,0))</f>
        <v/>
      </c>
      <c r="P17" s="2">
        <f>INDEX('Primario Ajustado'!$O$9:$O$222,MATCH(BASE_TRI!$A17,'Primario Ajustado'!$M$9:$M$222,0))</f>
        <v>1.7707899918479824</v>
      </c>
      <c r="Q17" s="2">
        <f>INDEX(Incerteza!$D:$D,MATCH(BASE_TRI!$A17,Incerteza!$A:$A,0))</f>
        <v>-12.074673202614449</v>
      </c>
      <c r="R17" s="2" t="str">
        <f>INDEX('IC-Br'!$H:$H,MATCH($A17,'IC-Br'!$A:$A,0))</f>
        <v/>
      </c>
      <c r="S17" s="2" t="str">
        <f>INDEX('IC-Br Agro'!$H:$H,MATCH($A17,'IC-Br Agro'!$A:$A,0))</f>
        <v/>
      </c>
      <c r="T17" s="2" t="str">
        <f>INDEX('IC-Br Metal'!$H:$H,MATCH($A17,'IC-Br Metal'!$A:$A,0))</f>
        <v/>
      </c>
      <c r="U17" s="2" t="str">
        <f>INDEX('IC-Br Energia'!$H:$H,MATCH($A17,'IC-Br Energia'!$A:$A,0))</f>
        <v/>
      </c>
      <c r="V17" s="2">
        <f>INDEX(Petroleo!$G:$G,MATCH($A17,Petroleo!$B:$B,0))</f>
        <v>2.7472833658400759</v>
      </c>
      <c r="W17" s="2">
        <f>INDEX(ONI!$I:$I,MATCH(BASE_TRI!$A17,ONI!$C:$C,0))</f>
        <v>0</v>
      </c>
      <c r="X17" s="2">
        <f>INDEX(ONI!$J:$J,MATCH(BASE_TRI!$A17,ONI!$C:$C,0))</f>
        <v>1.44</v>
      </c>
      <c r="Y17" s="2">
        <f>INDEX(FF!$E:$E,MATCH(BASE_TRI!$A17,FF!$B:$B,0))</f>
        <v>1.3125</v>
      </c>
      <c r="Z17" s="2">
        <f>INDEX(CDS!$D:$D,MATCH(BASE_TRI!$A17,CDS!$A:$A,0))</f>
        <v>23.345919532279314</v>
      </c>
      <c r="AA17" s="2">
        <f>IF($B$2="K",INDEX(PIB!$J:$J,MATCH(BASE_TRI!$A17,PIB!$A:$A,0)),INDEX(PIB!$J:$J,MATCH($A17,PIB!$A:$A,0)))</f>
        <v>1.9225566926950322</v>
      </c>
      <c r="AB17" s="2">
        <f>IF($B$2="K",INDEX(CAGED!$J:$J,MATCH(BASE_TRI!$A17,CAGED!$A:$A,0)),INDEX(CAGED!$J:$J,MATCH($A17,CAGED!$A:$A,0)))</f>
        <v>1.4728363076400797</v>
      </c>
      <c r="AC17" s="13">
        <v>0.32</v>
      </c>
      <c r="AD17" s="13">
        <f t="shared" si="0"/>
        <v>1.78725</v>
      </c>
      <c r="AE17" s="98">
        <f>INDEX(Aberturas_ADM!$AB:$AB,MATCH(BASE_TRI!$A17,Aberturas_ADM!$A:$A,0))</f>
        <v>-0.92028385911833155</v>
      </c>
      <c r="AF17" s="98">
        <f>INDEX(Aberturas_ADM!$Z:$Z,MATCH(BASE_TRI!$A17,Aberturas_ADM!$A:$A,0))</f>
        <v>-0.25206768863933471</v>
      </c>
      <c r="AG17" s="98">
        <f>INDEX(Aberturas_ADM!$AA:$AA,MATCH(BASE_TRI!$A17,Aberturas_ADM!$A:$A,0))</f>
        <v>-1.1438743104732807</v>
      </c>
      <c r="AH17" s="98">
        <f>INDEX(Aberturas_ADM!$AC:$AC,MATCH(BASE_TRI!$A17,Aberturas_ADM!$A:$A,0))</f>
        <v>2.1574090451872419</v>
      </c>
      <c r="AI17" s="98">
        <f>INDEX(Aberturas_ADM!$AD:$AD,MATCH(BASE_TRI!$A17,Aberturas_ADM!$A:$A,0))</f>
        <v>0.61774316021396825</v>
      </c>
      <c r="AJ17" s="109">
        <v>7.149</v>
      </c>
      <c r="AK17" s="109"/>
      <c r="AL17" s="2"/>
    </row>
    <row r="18" spans="1:38" x14ac:dyDescent="0.25">
      <c r="A18" s="8">
        <f t="shared" si="1"/>
        <v>39234</v>
      </c>
      <c r="B18" s="56">
        <f t="shared" si="2"/>
        <v>2007.25</v>
      </c>
      <c r="C18" s="2" t="e">
        <f>INDEX('Expectativa IPCA'!$E:$E,MATCH(BASE_TRI!$A18,'Expectativa IPCA'!$A:$A,0))</f>
        <v>#VALUE!</v>
      </c>
      <c r="D18" s="2" t="e">
        <f>INDEX(Selic!$E:$E,MATCH(BASE_TRI!$A18,Selic!$A:$A,0))</f>
        <v>#VALUE!</v>
      </c>
      <c r="E18" s="2">
        <f>INDEX(IPCA_livres_dessaz!$D:$D,MATCH(BASE_TRI!$A18,IPCA_livres_dessaz!$A:$A,0))</f>
        <v>1.0838066801815316</v>
      </c>
      <c r="F18" s="2">
        <f>INDEX(IPCA!$D:$D,MATCH(BASE_TRI!$A18,IPCA!$A:$A,0))</f>
        <v>0.99921970155367745</v>
      </c>
      <c r="G18" s="2" t="e">
        <f>INDEX(IPCA_adm_dessaz!$E:$E,MATCH(BASE_TRI!$A18,IPCA_adm_dessaz!$A:$A,0))</f>
        <v>#VALUE!</v>
      </c>
      <c r="H18" s="2">
        <f>INDEX(Meta!F:F,MATCH(BASE_TRI!$A18,Meta!$A:$A,0))</f>
        <v>1.125</v>
      </c>
      <c r="I18" s="2">
        <f>INDEX(Meta!E:E,MATCH(BASE_TRI!$A18,Meta!$A:$A,0))</f>
        <v>1.125</v>
      </c>
      <c r="J18" s="2">
        <f>IF($B$2="XP",INDEX(NUCI!$D:$D,MATCH(BASE_TRI!$A18,NUCI!$A:$A,0)),INDEX(NUCI!$E:$E,MATCH($A18,NUCI!$A:$A,0)))</f>
        <v>4.1303867403314873</v>
      </c>
      <c r="K18" s="2">
        <f>IF($B$2="XP",INDEX(PIB!$G:$G,MATCH(BASE_TRI!$A18,PIB!$A:$A,0)),INDEX(PIB!$H:$H,MATCH($A18,PIB!$A:$A,0)))</f>
        <v>0.92817679558011201</v>
      </c>
      <c r="L18" s="2">
        <f>IF($B$2="XP",INDEX(Desemprego!$D:$D,MATCH(BASE_TRI!$A18,Desemprego!$B:$B,0)),INDEX(Desemprego!$F:$F,MATCH($A18,Desemprego!$B:$B,0)))</f>
        <v>0.29630718232044306</v>
      </c>
      <c r="M18" s="2">
        <f>IF($B$2="XP",INDEX(CAGED!$G:$G,MATCH(BASE_TRI!$A18,CAGED!$A:$A,0)),INDEX(CAGED!$I:$I,MATCH($A18,CAGED!$A:$A,0)))</f>
        <v>-8.6819337016573975E-2</v>
      </c>
      <c r="N18" s="2" t="e">
        <f>INDEX('Expectativa Selic'!$E:$E,MATCH(BASE_TRI!$A18,'Expectativa Selic'!$A:$A,0))</f>
        <v>#VALUE!</v>
      </c>
      <c r="O18" s="2" t="str">
        <f>INDEX(BRL!$E:$E,MATCH(BASE_TRI!$A18,BRL!$A:$A,0))</f>
        <v/>
      </c>
      <c r="P18" s="2">
        <f>INDEX('Primario Ajustado'!$O$9:$O$222,MATCH(BASE_TRI!$A18,'Primario Ajustado'!$M$9:$M$222,0))</f>
        <v>1.9525681693218699</v>
      </c>
      <c r="Q18" s="2">
        <f>INDEX(Incerteza!$D:$D,MATCH(BASE_TRI!$A18,Incerteza!$A:$A,0))</f>
        <v>-11.641339869281111</v>
      </c>
      <c r="R18" s="2" t="str">
        <f>INDEX('IC-Br'!$H:$H,MATCH($A18,'IC-Br'!$A:$A,0))</f>
        <v/>
      </c>
      <c r="S18" s="2" t="str">
        <f>INDEX('IC-Br Agro'!$H:$H,MATCH($A18,'IC-Br Agro'!$A:$A,0))</f>
        <v/>
      </c>
      <c r="T18" s="2" t="str">
        <f>INDEX('IC-Br Metal'!$H:$H,MATCH($A18,'IC-Br Metal'!$A:$A,0))</f>
        <v/>
      </c>
      <c r="U18" s="2" t="str">
        <f>INDEX('IC-Br Energia'!$H:$H,MATCH($A18,'IC-Br Energia'!$A:$A,0))</f>
        <v/>
      </c>
      <c r="V18" s="2">
        <f>INDEX(Petroleo!$G:$G,MATCH($A18,Petroleo!$B:$B,0))</f>
        <v>12.609827530100887</v>
      </c>
      <c r="W18" s="2">
        <f>INDEX(ONI!$I:$I,MATCH(BASE_TRI!$A18,ONI!$C:$C,0))</f>
        <v>0</v>
      </c>
      <c r="X18" s="2">
        <f>INDEX(ONI!$J:$J,MATCH(BASE_TRI!$A18,ONI!$C:$C,0))</f>
        <v>22.404444444444444</v>
      </c>
      <c r="Y18" s="2">
        <f>INDEX(FF!$E:$E,MATCH(BASE_TRI!$A18,FF!$B:$B,0))</f>
        <v>1.3125</v>
      </c>
      <c r="Z18" s="2">
        <f>INDEX(CDS!$D:$D,MATCH(BASE_TRI!$A18,CDS!$A:$A,0))</f>
        <v>17.400684265010355</v>
      </c>
      <c r="AA18" s="2">
        <f>IF($B$2="K",INDEX(PIB!$J:$J,MATCH(BASE_TRI!$A18,PIB!$A:$A,0)),INDEX(PIB!$J:$J,MATCH($A18,PIB!$A:$A,0)))</f>
        <v>1.6412944488769732</v>
      </c>
      <c r="AB18" s="2">
        <f>IF($B$2="K",INDEX(CAGED!$J:$J,MATCH(BASE_TRI!$A18,CAGED!$A:$A,0)),INDEX(CAGED!$J:$J,MATCH($A18,CAGED!$A:$A,0)))</f>
        <v>1.5750135782198527</v>
      </c>
      <c r="AC18" s="13">
        <v>0.62</v>
      </c>
      <c r="AD18" s="13">
        <f t="shared" si="0"/>
        <v>1.774775</v>
      </c>
      <c r="AE18" s="98">
        <f>INDEX(Aberturas_ADM!$AB:$AB,MATCH(BASE_TRI!$A18,Aberturas_ADM!$A:$A,0))</f>
        <v>2.3438783414530651</v>
      </c>
      <c r="AF18" s="98">
        <f>INDEX(Aberturas_ADM!$Z:$Z,MATCH(BASE_TRI!$A18,Aberturas_ADM!$A:$A,0))</f>
        <v>-0.32207328143565306</v>
      </c>
      <c r="AG18" s="98">
        <f>INDEX(Aberturas_ADM!$AA:$AA,MATCH(BASE_TRI!$A18,Aberturas_ADM!$A:$A,0))</f>
        <v>4.7951044726346481E-2</v>
      </c>
      <c r="AH18" s="98">
        <f>INDEX(Aberturas_ADM!$AC:$AC,MATCH(BASE_TRI!$A18,Aberturas_ADM!$A:$A,0))</f>
        <v>2.1741888973642709</v>
      </c>
      <c r="AI18" s="98">
        <f>INDEX(Aberturas_ADM!$AD:$AD,MATCH(BASE_TRI!$A18,Aberturas_ADM!$A:$A,0))</f>
        <v>0.38936175073693846</v>
      </c>
      <c r="AJ18" s="109">
        <v>7.0991</v>
      </c>
      <c r="AK18" s="109"/>
      <c r="AL18" s="2"/>
    </row>
    <row r="19" spans="1:38" x14ac:dyDescent="0.25">
      <c r="A19" s="8">
        <f t="shared" si="1"/>
        <v>39326</v>
      </c>
      <c r="B19" s="56">
        <f t="shared" si="2"/>
        <v>2007.5</v>
      </c>
      <c r="C19" s="2" t="e">
        <f>INDEX('Expectativa IPCA'!$E:$E,MATCH(BASE_TRI!$A19,'Expectativa IPCA'!$A:$A,0))</f>
        <v>#VALUE!</v>
      </c>
      <c r="D19" s="2" t="e">
        <f>INDEX(Selic!$E:$E,MATCH(BASE_TRI!$A19,Selic!$A:$A,0))</f>
        <v>#VALUE!</v>
      </c>
      <c r="E19" s="2">
        <f>INDEX(IPCA_livres_dessaz!$D:$D,MATCH(BASE_TRI!$A19,IPCA_livres_dessaz!$A:$A,0))</f>
        <v>1.8385738384319117</v>
      </c>
      <c r="F19" s="2">
        <f>INDEX(IPCA!$D:$D,MATCH(BASE_TRI!$A19,IPCA!$A:$A,0))</f>
        <v>1.1919545089735806</v>
      </c>
      <c r="G19" s="2" t="e">
        <f>INDEX(IPCA_adm_dessaz!$E:$E,MATCH(BASE_TRI!$A19,IPCA_adm_dessaz!$A:$A,0))</f>
        <v>#VALUE!</v>
      </c>
      <c r="H19" s="2">
        <f>INDEX(Meta!F:F,MATCH(BASE_TRI!$A19,Meta!$A:$A,0))</f>
        <v>1.125</v>
      </c>
      <c r="I19" s="2">
        <f>INDEX(Meta!E:E,MATCH(BASE_TRI!$A19,Meta!$A:$A,0))</f>
        <v>1.125</v>
      </c>
      <c r="J19" s="2">
        <f>IF($B$2="XP",INDEX(NUCI!$D:$D,MATCH(BASE_TRI!$A19,NUCI!$A:$A,0)),INDEX(NUCI!$E:$E,MATCH($A19,NUCI!$A:$A,0)))</f>
        <v>4.9657458563535757</v>
      </c>
      <c r="K19" s="2">
        <f>IF($B$2="XP",INDEX(PIB!$G:$G,MATCH(BASE_TRI!$A19,PIB!$A:$A,0)),INDEX(PIB!$H:$H,MATCH($A19,PIB!$A:$A,0)))</f>
        <v>0.62983425414364702</v>
      </c>
      <c r="L19" s="2">
        <f>IF($B$2="XP",INDEX(Desemprego!$D:$D,MATCH(BASE_TRI!$A19,Desemprego!$B:$B,0)),INDEX(Desemprego!$F:$F,MATCH($A19,Desemprego!$B:$B,0)))</f>
        <v>0.19172817679558088</v>
      </c>
      <c r="M19" s="2">
        <f>IF($B$2="XP",INDEX(CAGED!$G:$G,MATCH(BASE_TRI!$A19,CAGED!$A:$A,0)),INDEX(CAGED!$I:$I,MATCH($A19,CAGED!$A:$A,0)))</f>
        <v>-0.31006906077347923</v>
      </c>
      <c r="N19" s="2" t="e">
        <f>INDEX('Expectativa Selic'!$E:$E,MATCH(BASE_TRI!$A19,'Expectativa Selic'!$A:$A,0))</f>
        <v>#VALUE!</v>
      </c>
      <c r="O19" s="2" t="str">
        <f>INDEX(BRL!$E:$E,MATCH(BASE_TRI!$A19,BRL!$A:$A,0))</f>
        <v/>
      </c>
      <c r="P19" s="2">
        <f>INDEX('Primario Ajustado'!$O$9:$O$222,MATCH(BASE_TRI!$A19,'Primario Ajustado'!$M$9:$M$222,0))</f>
        <v>1.1129071349578228</v>
      </c>
      <c r="Q19" s="2">
        <f>INDEX(Incerteza!$D:$D,MATCH(BASE_TRI!$A19,Incerteza!$A:$A,0))</f>
        <v>-11.908006535947777</v>
      </c>
      <c r="R19" s="2" t="str">
        <f>INDEX('IC-Br'!$H:$H,MATCH($A19,'IC-Br'!$A:$A,0))</f>
        <v/>
      </c>
      <c r="S19" s="2" t="str">
        <f>INDEX('IC-Br Agro'!$H:$H,MATCH($A19,'IC-Br Agro'!$A:$A,0))</f>
        <v/>
      </c>
      <c r="T19" s="2" t="str">
        <f>INDEX('IC-Br Metal'!$H:$H,MATCH($A19,'IC-Br Metal'!$A:$A,0))</f>
        <v/>
      </c>
      <c r="U19" s="2" t="str">
        <f>INDEX('IC-Br Energia'!$H:$H,MATCH($A19,'IC-Br Energia'!$A:$A,0))</f>
        <v/>
      </c>
      <c r="V19" s="2">
        <f>INDEX(Petroleo!$G:$G,MATCH($A19,Petroleo!$B:$B,0))</f>
        <v>10.90401194432404</v>
      </c>
      <c r="W19" s="2">
        <f>INDEX(ONI!$I:$I,MATCH(BASE_TRI!$A19,ONI!$C:$C,0))</f>
        <v>0</v>
      </c>
      <c r="X19" s="2">
        <f>INDEX(ONI!$J:$J,MATCH(BASE_TRI!$A19,ONI!$C:$C,0))</f>
        <v>115.20444444444442</v>
      </c>
      <c r="Y19" s="2">
        <f>INDEX(FF!$E:$E,MATCH(BASE_TRI!$A19,FF!$B:$B,0))</f>
        <v>1.2708333333333333</v>
      </c>
      <c r="Z19" s="2">
        <f>INDEX(CDS!$D:$D,MATCH(BASE_TRI!$A19,CDS!$A:$A,0))</f>
        <v>24.968451416337285</v>
      </c>
      <c r="AA19" s="2">
        <f>IF($B$2="K",INDEX(PIB!$J:$J,MATCH(BASE_TRI!$A19,PIB!$A:$A,0)),INDEX(PIB!$J:$J,MATCH($A19,PIB!$A:$A,0)))</f>
        <v>0.9866493932100262</v>
      </c>
      <c r="AB19" s="2">
        <f>IF($B$2="K",INDEX(CAGED!$J:$J,MATCH(BASE_TRI!$A19,CAGED!$A:$A,0)),INDEX(CAGED!$J:$J,MATCH($A19,CAGED!$A:$A,0)))</f>
        <v>1.3236403278099829</v>
      </c>
      <c r="AC19" s="13">
        <v>0.95</v>
      </c>
      <c r="AD19" s="13">
        <f t="shared" si="0"/>
        <v>1.766775</v>
      </c>
      <c r="AE19" s="98">
        <f>INDEX(Aberturas_ADM!$AB:$AB,MATCH(BASE_TRI!$A19,Aberturas_ADM!$A:$A,0))</f>
        <v>-2.3325710209424422</v>
      </c>
      <c r="AF19" s="98">
        <f>INDEX(Aberturas_ADM!$Z:$Z,MATCH(BASE_TRI!$A19,Aberturas_ADM!$A:$A,0))</f>
        <v>0.54879441007056329</v>
      </c>
      <c r="AG19" s="98">
        <f>INDEX(Aberturas_ADM!$AA:$AA,MATCH(BASE_TRI!$A19,Aberturas_ADM!$A:$A,0))</f>
        <v>-3.5457493881526525</v>
      </c>
      <c r="AH19" s="98">
        <f>INDEX(Aberturas_ADM!$AC:$AC,MATCH(BASE_TRI!$A19,Aberturas_ADM!$A:$A,0))</f>
        <v>1.8709626853065764</v>
      </c>
      <c r="AI19" s="98">
        <f>INDEX(Aberturas_ADM!$AD:$AD,MATCH(BASE_TRI!$A19,Aberturas_ADM!$A:$A,0))</f>
        <v>0.73080658823851952</v>
      </c>
      <c r="AJ19" s="109">
        <v>7.0670999999999999</v>
      </c>
      <c r="AK19" s="109"/>
      <c r="AL19" s="2"/>
    </row>
    <row r="20" spans="1:38" x14ac:dyDescent="0.25">
      <c r="A20" s="8">
        <f t="shared" si="1"/>
        <v>39417</v>
      </c>
      <c r="B20" s="56">
        <f t="shared" si="2"/>
        <v>2007.75</v>
      </c>
      <c r="C20" s="2" t="e">
        <f>INDEX('Expectativa IPCA'!$E:$E,MATCH(BASE_TRI!$A20,'Expectativa IPCA'!$A:$A,0))</f>
        <v>#VALUE!</v>
      </c>
      <c r="D20" s="2" t="e">
        <f>INDEX(Selic!$E:$E,MATCH(BASE_TRI!$A20,Selic!$A:$A,0))</f>
        <v>#VALUE!</v>
      </c>
      <c r="E20" s="2">
        <f>INDEX(IPCA_livres_dessaz!$D:$D,MATCH(BASE_TRI!$A20,IPCA_livres_dessaz!$A:$A,0))</f>
        <v>1.5009789933926765</v>
      </c>
      <c r="F20" s="2">
        <f>INDEX(IPCA!$D:$D,MATCH(BASE_TRI!$A20,IPCA!$A:$A,0))</f>
        <v>1.3631772133104736</v>
      </c>
      <c r="G20" s="2" t="e">
        <f>INDEX(IPCA_adm_dessaz!$E:$E,MATCH(BASE_TRI!$A20,IPCA_adm_dessaz!$A:$A,0))</f>
        <v>#VALUE!</v>
      </c>
      <c r="H20" s="2">
        <f>INDEX(Meta!F:F,MATCH(BASE_TRI!$A20,Meta!$A:$A,0))</f>
        <v>1.125</v>
      </c>
      <c r="I20" s="2">
        <f>INDEX(Meta!E:E,MATCH(BASE_TRI!$A20,Meta!$A:$A,0))</f>
        <v>1.125</v>
      </c>
      <c r="J20" s="2">
        <f>IF($B$2="XP",INDEX(NUCI!$D:$D,MATCH(BASE_TRI!$A20,NUCI!$A:$A,0)),INDEX(NUCI!$E:$E,MATCH($A20,NUCI!$A:$A,0)))</f>
        <v>5.9403314917126879</v>
      </c>
      <c r="K20" s="2">
        <f>IF($B$2="XP",INDEX(PIB!$G:$G,MATCH(BASE_TRI!$A20,PIB!$A:$A,0)),INDEX(PIB!$H:$H,MATCH($A20,PIB!$A:$A,0)))</f>
        <v>1.1767955801104899</v>
      </c>
      <c r="L20" s="2">
        <f>IF($B$2="XP",INDEX(Desemprego!$D:$D,MATCH(BASE_TRI!$A20,Desemprego!$B:$B,0)),INDEX(Desemprego!$F:$F,MATCH($A20,Desemprego!$B:$B,0)))</f>
        <v>0.50546519337016649</v>
      </c>
      <c r="M20" s="2">
        <f>IF($B$2="XP",INDEX(CAGED!$G:$G,MATCH(BASE_TRI!$A20,CAGED!$A:$A,0)),INDEX(CAGED!$I:$I,MATCH($A20,CAGED!$A:$A,0)))</f>
        <v>-1.240276243093854E-2</v>
      </c>
      <c r="N20" s="2" t="e">
        <f>INDEX('Expectativa Selic'!$E:$E,MATCH(BASE_TRI!$A20,'Expectativa Selic'!$A:$A,0))</f>
        <v>#VALUE!</v>
      </c>
      <c r="O20" s="2" t="str">
        <f>INDEX(BRL!$E:$E,MATCH(BASE_TRI!$A20,BRL!$A:$A,0))</f>
        <v/>
      </c>
      <c r="P20" s="2">
        <f>INDEX('Primario Ajustado'!$O$9:$O$222,MATCH(BASE_TRI!$A20,'Primario Ajustado'!$M$9:$M$222,0))</f>
        <v>1.0644297608911126</v>
      </c>
      <c r="Q20" s="2">
        <f>INDEX(Incerteza!$D:$D,MATCH(BASE_TRI!$A20,Incerteza!$A:$A,0))</f>
        <v>-10.308006535947783</v>
      </c>
      <c r="R20" s="2" t="str">
        <f>INDEX('IC-Br'!$H:$H,MATCH($A20,'IC-Br'!$A:$A,0))</f>
        <v/>
      </c>
      <c r="S20" s="2" t="str">
        <f>INDEX('IC-Br Agro'!$H:$H,MATCH($A20,'IC-Br Agro'!$A:$A,0))</f>
        <v/>
      </c>
      <c r="T20" s="2" t="str">
        <f>INDEX('IC-Br Metal'!$H:$H,MATCH($A20,'IC-Br Metal'!$A:$A,0))</f>
        <v/>
      </c>
      <c r="U20" s="2" t="str">
        <f>INDEX('IC-Br Energia'!$H:$H,MATCH($A20,'IC-Br Energia'!$A:$A,0))</f>
        <v/>
      </c>
      <c r="V20" s="2">
        <f>INDEX(Petroleo!$G:$G,MATCH($A20,Petroleo!$B:$B,0))</f>
        <v>18.235115299431087</v>
      </c>
      <c r="W20" s="2">
        <f>INDEX(ONI!$I:$I,MATCH(BASE_TRI!$A20,ONI!$C:$C,0))</f>
        <v>0</v>
      </c>
      <c r="X20" s="2">
        <f>INDEX(ONI!$J:$J,MATCH(BASE_TRI!$A20,ONI!$C:$C,0))</f>
        <v>254.93444444444444</v>
      </c>
      <c r="Y20" s="2">
        <f>INDEX(FF!$E:$E,MATCH(BASE_TRI!$A20,FF!$B:$B,0))</f>
        <v>1.1041666666666667</v>
      </c>
      <c r="Z20" s="2">
        <f>INDEX(CDS!$D:$D,MATCH(BASE_TRI!$A20,CDS!$A:$A,0))</f>
        <v>23.899088313256794</v>
      </c>
      <c r="AA20" s="2">
        <f>IF($B$2="K",INDEX(PIB!$J:$J,MATCH(BASE_TRI!$A20,PIB!$A:$A,0)),INDEX(PIB!$J:$J,MATCH($A20,PIB!$A:$A,0)))</f>
        <v>1.5496489855060247</v>
      </c>
      <c r="AB20" s="2">
        <f>IF($B$2="K",INDEX(CAGED!$J:$J,MATCH(BASE_TRI!$A20,CAGED!$A:$A,0)),INDEX(CAGED!$J:$J,MATCH($A20,CAGED!$A:$A,0)))</f>
        <v>1.8379786928001351</v>
      </c>
      <c r="AC20" s="13">
        <v>1.28</v>
      </c>
      <c r="AD20" s="13">
        <f t="shared" si="0"/>
        <v>1.7599</v>
      </c>
      <c r="AE20" s="98">
        <f>INDEX(Aberturas_ADM!$AB:$AB,MATCH(BASE_TRI!$A20,Aberturas_ADM!$A:$A,0))</f>
        <v>0.51381064159181644</v>
      </c>
      <c r="AF20" s="98">
        <f>INDEX(Aberturas_ADM!$Z:$Z,MATCH(BASE_TRI!$A20,Aberturas_ADM!$A:$A,0))</f>
        <v>-1.4507413051423335E-3</v>
      </c>
      <c r="AG20" s="98">
        <f>INDEX(Aberturas_ADM!$AA:$AA,MATCH(BASE_TRI!$A20,Aberturas_ADM!$A:$A,0))</f>
        <v>-1.8307286898270214</v>
      </c>
      <c r="AH20" s="98">
        <f>INDEX(Aberturas_ADM!$AC:$AC,MATCH(BASE_TRI!$A20,Aberturas_ADM!$A:$A,0))</f>
        <v>1.6638165161359186</v>
      </c>
      <c r="AI20" s="98">
        <f>INDEX(Aberturas_ADM!$AD:$AD,MATCH(BASE_TRI!$A20,Aberturas_ADM!$A:$A,0))</f>
        <v>0.82863037339782064</v>
      </c>
      <c r="AJ20" s="109">
        <v>7.0396000000000001</v>
      </c>
      <c r="AK20" s="109"/>
      <c r="AL20" s="2"/>
    </row>
    <row r="21" spans="1:38" x14ac:dyDescent="0.25">
      <c r="A21" s="8">
        <f t="shared" si="1"/>
        <v>39508</v>
      </c>
      <c r="B21" s="56">
        <f t="shared" si="2"/>
        <v>2008</v>
      </c>
      <c r="C21" s="2" t="e">
        <f>INDEX('Expectativa IPCA'!$E:$E,MATCH(BASE_TRI!$A21,'Expectativa IPCA'!$A:$A,0))</f>
        <v>#VALUE!</v>
      </c>
      <c r="D21" s="2" t="e">
        <f>INDEX(Selic!$E:$E,MATCH(BASE_TRI!$A21,Selic!$A:$A,0))</f>
        <v>#VALUE!</v>
      </c>
      <c r="E21" s="2">
        <f>INDEX(IPCA_livres_dessaz!$D:$D,MATCH(BASE_TRI!$A21,IPCA_livres_dessaz!$A:$A,0))</f>
        <v>1.4569029978817927</v>
      </c>
      <c r="F21" s="2">
        <f>INDEX(IPCA!$D:$D,MATCH(BASE_TRI!$A21,IPCA!$A:$A,0))</f>
        <v>1.4629598023108592</v>
      </c>
      <c r="G21" s="2" t="e">
        <f>INDEX(IPCA_adm_dessaz!$E:$E,MATCH(BASE_TRI!$A21,IPCA_adm_dessaz!$A:$A,0))</f>
        <v>#VALUE!</v>
      </c>
      <c r="H21" s="2">
        <f>INDEX(Meta!F:F,MATCH(BASE_TRI!$A21,Meta!$A:$A,0))</f>
        <v>1.125</v>
      </c>
      <c r="I21" s="2">
        <f>INDEX(Meta!E:E,MATCH(BASE_TRI!$A21,Meta!$A:$A,0))</f>
        <v>1.125</v>
      </c>
      <c r="J21" s="2">
        <f>IF($B$2="XP",INDEX(NUCI!$D:$D,MATCH(BASE_TRI!$A21,NUCI!$A:$A,0)),INDEX(NUCI!$E:$E,MATCH($A21,NUCI!$A:$A,0)))</f>
        <v>7.0541436464088241</v>
      </c>
      <c r="K21" s="2">
        <f>IF($B$2="XP",INDEX(PIB!$G:$G,MATCH(BASE_TRI!$A21,PIB!$A:$A,0)),INDEX(PIB!$H:$H,MATCH($A21,PIB!$A:$A,0)))</f>
        <v>1.4751381215469599</v>
      </c>
      <c r="L21" s="2">
        <f>IF($B$2="XP",INDEX(Desemprego!$D:$D,MATCH(BASE_TRI!$A21,Desemprego!$B:$B,0)),INDEX(Desemprego!$F:$F,MATCH($A21,Desemprego!$B:$B,0)))</f>
        <v>0.81920220994475201</v>
      </c>
      <c r="M21" s="2">
        <f>IF($B$2="XP",INDEX(CAGED!$G:$G,MATCH(BASE_TRI!$A21,CAGED!$A:$A,0)),INDEX(CAGED!$I:$I,MATCH($A21,CAGED!$A:$A,0)))</f>
        <v>0.43409668508287363</v>
      </c>
      <c r="N21" s="2" t="e">
        <f>INDEX('Expectativa Selic'!$E:$E,MATCH(BASE_TRI!$A21,'Expectativa Selic'!$A:$A,0))</f>
        <v>#VALUE!</v>
      </c>
      <c r="O21" s="2" t="str">
        <f>INDEX(BRL!$E:$E,MATCH(BASE_TRI!$A21,BRL!$A:$A,0))</f>
        <v/>
      </c>
      <c r="P21" s="2">
        <f>INDEX('Primario Ajustado'!$O$9:$O$222,MATCH(BASE_TRI!$A21,'Primario Ajustado'!$M$9:$M$222,0))</f>
        <v>2.2568912324435138</v>
      </c>
      <c r="Q21" s="2">
        <f>INDEX(Incerteza!$D:$D,MATCH(BASE_TRI!$A21,Incerteza!$A:$A,0))</f>
        <v>-7.2746732026144372</v>
      </c>
      <c r="R21" s="2" t="str">
        <f>INDEX('IC-Br'!$H:$H,MATCH($A21,'IC-Br'!$A:$A,0))</f>
        <v/>
      </c>
      <c r="S21" s="2" t="str">
        <f>INDEX('IC-Br Agro'!$H:$H,MATCH($A21,'IC-Br Agro'!$A:$A,0))</f>
        <v/>
      </c>
      <c r="T21" s="2" t="str">
        <f>INDEX('IC-Br Metal'!$H:$H,MATCH($A21,'IC-Br Metal'!$A:$A,0))</f>
        <v/>
      </c>
      <c r="U21" s="2" t="str">
        <f>INDEX('IC-Br Energia'!$H:$H,MATCH($A21,'IC-Br Energia'!$A:$A,0))</f>
        <v/>
      </c>
      <c r="V21" s="2">
        <f>INDEX(Petroleo!$G:$G,MATCH($A21,Petroleo!$B:$B,0))</f>
        <v>8.2825240578858512</v>
      </c>
      <c r="W21" s="2">
        <f>INDEX(ONI!$I:$I,MATCH(BASE_TRI!$A21,ONI!$C:$C,0))</f>
        <v>0</v>
      </c>
      <c r="X21" s="2">
        <f>INDEX(ONI!$J:$J,MATCH(BASE_TRI!$A21,ONI!$C:$C,0))</f>
        <v>165.55111111111117</v>
      </c>
      <c r="Y21" s="2">
        <f>INDEX(FF!$E:$E,MATCH(BASE_TRI!$A21,FF!$B:$B,0))</f>
        <v>0.6875</v>
      </c>
      <c r="Z21" s="2">
        <f>INDEX(CDS!$D:$D,MATCH(BASE_TRI!$A21,CDS!$A:$A,0))</f>
        <v>37.204584541062808</v>
      </c>
      <c r="AA21" s="2">
        <f>IF($B$2="K",INDEX(PIB!$J:$J,MATCH(BASE_TRI!$A21,PIB!$A:$A,0)),INDEX(PIB!$J:$J,MATCH($A21,PIB!$A:$A,0)))</f>
        <v>1.2186772886869868</v>
      </c>
      <c r="AB21" s="2">
        <f>IF($B$2="K",INDEX(CAGED!$J:$J,MATCH(BASE_TRI!$A21,CAGED!$A:$A,0)),INDEX(CAGED!$J:$J,MATCH($A21,CAGED!$A:$A,0)))</f>
        <v>1.9235369052800877</v>
      </c>
      <c r="AC21" s="13">
        <v>1.39</v>
      </c>
      <c r="AD21" s="13">
        <f t="shared" si="0"/>
        <v>1.7519750000000001</v>
      </c>
      <c r="AE21" s="98">
        <f>INDEX(Aberturas_ADM!$AB:$AB,MATCH(BASE_TRI!$A21,Aberturas_ADM!$A:$A,0))</f>
        <v>-1.01440533270023</v>
      </c>
      <c r="AF21" s="98">
        <f>INDEX(Aberturas_ADM!$Z:$Z,MATCH(BASE_TRI!$A21,Aberturas_ADM!$A:$A,0))</f>
        <v>0.27571797111483054</v>
      </c>
      <c r="AG21" s="98">
        <f>INDEX(Aberturas_ADM!$AA:$AA,MATCH(BASE_TRI!$A21,Aberturas_ADM!$A:$A,0))</f>
        <v>1.6646373037032758</v>
      </c>
      <c r="AH21" s="98">
        <f>INDEX(Aberturas_ADM!$AC:$AC,MATCH(BASE_TRI!$A21,Aberturas_ADM!$A:$A,0))</f>
        <v>1.4424100806823326</v>
      </c>
      <c r="AI21" s="98">
        <f>INDEX(Aberturas_ADM!$AD:$AD,MATCH(BASE_TRI!$A21,Aberturas_ADM!$A:$A,0))</f>
        <v>0.59592443858498267</v>
      </c>
      <c r="AJ21" s="109">
        <v>7.0079000000000002</v>
      </c>
      <c r="AK21" s="109"/>
      <c r="AL21" s="2"/>
    </row>
    <row r="22" spans="1:38" x14ac:dyDescent="0.25">
      <c r="A22" s="8">
        <f t="shared" si="1"/>
        <v>39600</v>
      </c>
      <c r="B22" s="56">
        <f t="shared" si="2"/>
        <v>2008.25</v>
      </c>
      <c r="C22" s="2" t="e">
        <f>INDEX('Expectativa IPCA'!$E:$E,MATCH(BASE_TRI!$A22,'Expectativa IPCA'!$A:$A,0))</f>
        <v>#VALUE!</v>
      </c>
      <c r="D22" s="2" t="e">
        <f>INDEX(Selic!$E:$E,MATCH(BASE_TRI!$A22,Selic!$A:$A,0))</f>
        <v>#VALUE!</v>
      </c>
      <c r="E22" s="2">
        <f>INDEX(IPCA_livres_dessaz!$D:$D,MATCH(BASE_TRI!$A22,IPCA_livres_dessaz!$A:$A,0))</f>
        <v>2.8965770626922849</v>
      </c>
      <c r="F22" s="2">
        <f>INDEX(IPCA!$D:$D,MATCH(BASE_TRI!$A22,IPCA!$A:$A,0))</f>
        <v>1.5913866800579601</v>
      </c>
      <c r="G22" s="2" t="e">
        <f>INDEX(IPCA_adm_dessaz!$E:$E,MATCH(BASE_TRI!$A22,IPCA_adm_dessaz!$A:$A,0))</f>
        <v>#VALUE!</v>
      </c>
      <c r="H22" s="2">
        <f>INDEX(Meta!F:F,MATCH(BASE_TRI!$A22,Meta!$A:$A,0))</f>
        <v>1.125</v>
      </c>
      <c r="I22" s="2">
        <f>INDEX(Meta!E:E,MATCH(BASE_TRI!$A22,Meta!$A:$A,0))</f>
        <v>1.125</v>
      </c>
      <c r="J22" s="2">
        <f>IF($B$2="XP",INDEX(NUCI!$D:$D,MATCH(BASE_TRI!$A22,NUCI!$A:$A,0)),INDEX(NUCI!$E:$E,MATCH($A22,NUCI!$A:$A,0)))</f>
        <v>6.6364640883977799</v>
      </c>
      <c r="K22" s="2">
        <f>IF($B$2="XP",INDEX(PIB!$G:$G,MATCH(BASE_TRI!$A22,PIB!$A:$A,0)),INDEX(PIB!$H:$H,MATCH($A22,PIB!$A:$A,0)))</f>
        <v>2.4696132596684999</v>
      </c>
      <c r="L22" s="2">
        <f>IF($B$2="XP",INDEX(Desemprego!$D:$D,MATCH(BASE_TRI!$A22,Desemprego!$B:$B,0)),INDEX(Desemprego!$F:$F,MATCH($A22,Desemprego!$B:$B,0)))</f>
        <v>0.92378121546961423</v>
      </c>
      <c r="M22" s="2">
        <f>IF($B$2="XP",INDEX(CAGED!$G:$G,MATCH(BASE_TRI!$A22,CAGED!$A:$A,0)),INDEX(CAGED!$I:$I,MATCH($A22,CAGED!$A:$A,0)))</f>
        <v>0.80617955801104768</v>
      </c>
      <c r="N22" s="2" t="e">
        <f>INDEX('Expectativa Selic'!$E:$E,MATCH(BASE_TRI!$A22,'Expectativa Selic'!$A:$A,0))</f>
        <v>#VALUE!</v>
      </c>
      <c r="O22" s="2" t="str">
        <f>INDEX(BRL!$E:$E,MATCH(BASE_TRI!$A22,BRL!$A:$A,0))</f>
        <v/>
      </c>
      <c r="P22" s="2">
        <f>INDEX('Primario Ajustado'!$O$9:$O$222,MATCH(BASE_TRI!$A22,'Primario Ajustado'!$M$9:$M$222,0))</f>
        <v>1.3986516385411678</v>
      </c>
      <c r="Q22" s="2">
        <f>INDEX(Incerteza!$D:$D,MATCH(BASE_TRI!$A22,Incerteza!$A:$A,0))</f>
        <v>-12.408006535947806</v>
      </c>
      <c r="R22" s="2" t="str">
        <f>INDEX('IC-Br'!$H:$H,MATCH($A22,'IC-Br'!$A:$A,0))</f>
        <v/>
      </c>
      <c r="S22" s="2" t="str">
        <f>INDEX('IC-Br Agro'!$H:$H,MATCH($A22,'IC-Br Agro'!$A:$A,0))</f>
        <v/>
      </c>
      <c r="T22" s="2" t="str">
        <f>INDEX('IC-Br Metal'!$H:$H,MATCH($A22,'IC-Br Metal'!$A:$A,0))</f>
        <v/>
      </c>
      <c r="U22" s="2" t="str">
        <f>INDEX('IC-Br Energia'!$H:$H,MATCH($A22,'IC-Br Energia'!$A:$A,0))</f>
        <v/>
      </c>
      <c r="V22" s="2">
        <f>INDEX(Petroleo!$G:$G,MATCH($A22,Petroleo!$B:$B,0))</f>
        <v>28.004477460059036</v>
      </c>
      <c r="W22" s="2">
        <f>INDEX(ONI!$I:$I,MATCH(BASE_TRI!$A22,ONI!$C:$C,0))</f>
        <v>0</v>
      </c>
      <c r="X22" s="2">
        <f>INDEX(ONI!$J:$J,MATCH(BASE_TRI!$A22,ONI!$C:$C,0))</f>
        <v>36.804444444444442</v>
      </c>
      <c r="Y22" s="2">
        <f>INDEX(FF!$E:$E,MATCH(BASE_TRI!$A22,FF!$B:$B,0))</f>
        <v>0.5</v>
      </c>
      <c r="Z22" s="2">
        <f>INDEX(CDS!$D:$D,MATCH(BASE_TRI!$A22,CDS!$A:$A,0))</f>
        <v>27.633282467532467</v>
      </c>
      <c r="AA22" s="2">
        <f>IF($B$2="K",INDEX(PIB!$J:$J,MATCH(BASE_TRI!$A22,PIB!$A:$A,0)),INDEX(PIB!$J:$J,MATCH($A22,PIB!$A:$A,0)))</f>
        <v>2.0648484344469864</v>
      </c>
      <c r="AB22" s="2">
        <f>IF($B$2="K",INDEX(CAGED!$J:$J,MATCH(BASE_TRI!$A22,CAGED!$A:$A,0)),INDEX(CAGED!$J:$J,MATCH($A22,CAGED!$A:$A,0)))</f>
        <v>1.9689718911799048</v>
      </c>
      <c r="AC22" s="13">
        <v>1.63</v>
      </c>
      <c r="AD22" s="13">
        <f t="shared" si="0"/>
        <v>1.7426999999999999</v>
      </c>
      <c r="AE22" s="98">
        <f>INDEX(Aberturas_ADM!$AB:$AB,MATCH(BASE_TRI!$A22,Aberturas_ADM!$A:$A,0))</f>
        <v>1.8494638406169495</v>
      </c>
      <c r="AF22" s="98">
        <f>INDEX(Aberturas_ADM!$Z:$Z,MATCH(BASE_TRI!$A22,Aberturas_ADM!$A:$A,0))</f>
        <v>1.6641136951979441</v>
      </c>
      <c r="AG22" s="98">
        <f>INDEX(Aberturas_ADM!$AA:$AA,MATCH(BASE_TRI!$A22,Aberturas_ADM!$A:$A,0))</f>
        <v>-2.679622178040264</v>
      </c>
      <c r="AH22" s="98">
        <f>INDEX(Aberturas_ADM!$AC:$AC,MATCH(BASE_TRI!$A22,Aberturas_ADM!$A:$A,0))</f>
        <v>1.4620340450020475</v>
      </c>
      <c r="AI22" s="98">
        <f>INDEX(Aberturas_ADM!$AD:$AD,MATCH(BASE_TRI!$A22,Aberturas_ADM!$A:$A,0))</f>
        <v>0.83668508235454908</v>
      </c>
      <c r="AJ22" s="109">
        <v>6.9707999999999997</v>
      </c>
      <c r="AK22" s="109"/>
      <c r="AL22" s="2"/>
    </row>
    <row r="23" spans="1:38" x14ac:dyDescent="0.25">
      <c r="A23" s="8">
        <f t="shared" si="1"/>
        <v>39692</v>
      </c>
      <c r="B23" s="56">
        <f t="shared" si="2"/>
        <v>2008.5</v>
      </c>
      <c r="C23" s="2" t="e">
        <f>INDEX('Expectativa IPCA'!$E:$E,MATCH(BASE_TRI!$A23,'Expectativa IPCA'!$A:$A,0))</f>
        <v>#VALUE!</v>
      </c>
      <c r="D23" s="2" t="e">
        <f>INDEX(Selic!$E:$E,MATCH(BASE_TRI!$A23,Selic!$A:$A,0))</f>
        <v>#VALUE!</v>
      </c>
      <c r="E23" s="2">
        <f>INDEX(IPCA_livres_dessaz!$D:$D,MATCH(BASE_TRI!$A23,IPCA_livres_dessaz!$A:$A,0))</f>
        <v>1.5423046382767591</v>
      </c>
      <c r="F23" s="2">
        <f>INDEX(IPCA!$D:$D,MATCH(BASE_TRI!$A23,IPCA!$A:$A,0))</f>
        <v>1.3890148508139522</v>
      </c>
      <c r="G23" s="2" t="e">
        <f>INDEX(IPCA_adm_dessaz!$E:$E,MATCH(BASE_TRI!$A23,IPCA_adm_dessaz!$A:$A,0))</f>
        <v>#VALUE!</v>
      </c>
      <c r="H23" s="2">
        <f>INDEX(Meta!F:F,MATCH(BASE_TRI!$A23,Meta!$A:$A,0))</f>
        <v>1.125</v>
      </c>
      <c r="I23" s="2">
        <f>INDEX(Meta!E:E,MATCH(BASE_TRI!$A23,Meta!$A:$A,0))</f>
        <v>1.125</v>
      </c>
      <c r="J23" s="2">
        <f>IF($B$2="XP",INDEX(NUCI!$D:$D,MATCH(BASE_TRI!$A23,NUCI!$A:$A,0)),INDEX(NUCI!$E:$E,MATCH($A23,NUCI!$A:$A,0)))</f>
        <v>6.6364640883977799</v>
      </c>
      <c r="K23" s="2">
        <f>IF($B$2="XP",INDEX(PIB!$G:$G,MATCH(BASE_TRI!$A23,PIB!$A:$A,0)),INDEX(PIB!$H:$H,MATCH($A23,PIB!$A:$A,0)))</f>
        <v>2.8176795580110499</v>
      </c>
      <c r="L23" s="2">
        <f>IF($B$2="XP",INDEX(Desemprego!$D:$D,MATCH(BASE_TRI!$A23,Desemprego!$B:$B,0)),INDEX(Desemprego!$F:$F,MATCH($A23,Desemprego!$B:$B,0)))</f>
        <v>1.3420972375690587</v>
      </c>
      <c r="M23" s="2">
        <f>IF($B$2="XP",INDEX(CAGED!$G:$G,MATCH(BASE_TRI!$A23,CAGED!$A:$A,0)),INDEX(CAGED!$I:$I,MATCH($A23,CAGED!$A:$A,0)))</f>
        <v>0.76897127071822802</v>
      </c>
      <c r="N23" s="2" t="e">
        <f>INDEX('Expectativa Selic'!$E:$E,MATCH(BASE_TRI!$A23,'Expectativa Selic'!$A:$A,0))</f>
        <v>#VALUE!</v>
      </c>
      <c r="O23" s="2" t="str">
        <f>INDEX(BRL!$E:$E,MATCH(BASE_TRI!$A23,BRL!$A:$A,0))</f>
        <v/>
      </c>
      <c r="P23" s="2">
        <f>INDEX('Primario Ajustado'!$O$9:$O$222,MATCH(BASE_TRI!$A23,'Primario Ajustado'!$M$9:$M$222,0))</f>
        <v>1.4638995817942548</v>
      </c>
      <c r="Q23" s="2">
        <f>INDEX(Incerteza!$D:$D,MATCH(BASE_TRI!$A23,Incerteza!$A:$A,0))</f>
        <v>-11.641339869281111</v>
      </c>
      <c r="R23" s="2" t="str">
        <f>INDEX('IC-Br'!$H:$H,MATCH($A23,'IC-Br'!$A:$A,0))</f>
        <v/>
      </c>
      <c r="S23" s="2" t="str">
        <f>INDEX('IC-Br Agro'!$H:$H,MATCH($A23,'IC-Br Agro'!$A:$A,0))</f>
        <v/>
      </c>
      <c r="T23" s="2" t="str">
        <f>INDEX('IC-Br Metal'!$H:$H,MATCH($A23,'IC-Br Metal'!$A:$A,0))</f>
        <v/>
      </c>
      <c r="U23" s="2" t="str">
        <f>INDEX('IC-Br Energia'!$H:$H,MATCH($A23,'IC-Br Energia'!$A:$A,0))</f>
        <v/>
      </c>
      <c r="V23" s="2">
        <f>INDEX(Petroleo!$G:$G,MATCH($A23,Petroleo!$B:$B,0))</f>
        <v>-12.258526114953511</v>
      </c>
      <c r="W23" s="2">
        <f>INDEX(ONI!$I:$I,MATCH(BASE_TRI!$A23,ONI!$C:$C,0))</f>
        <v>0</v>
      </c>
      <c r="X23" s="2">
        <f>INDEX(ONI!$J:$J,MATCH(BASE_TRI!$A23,ONI!$C:$C,0))</f>
        <v>5.9211111111111103</v>
      </c>
      <c r="Y23" s="2">
        <f>INDEX(FF!$E:$E,MATCH(BASE_TRI!$A23,FF!$B:$B,0))</f>
        <v>0.5</v>
      </c>
      <c r="Z23" s="2">
        <f>INDEX(CDS!$D:$D,MATCH(BASE_TRI!$A23,CDS!$A:$A,0))</f>
        <v>34.74042966152205</v>
      </c>
      <c r="AA23" s="2">
        <f>IF($B$2="K",INDEX(PIB!$J:$J,MATCH(BASE_TRI!$A23,PIB!$A:$A,0)),INDEX(PIB!$J:$J,MATCH($A23,PIB!$A:$A,0)))</f>
        <v>1.5887277975339842</v>
      </c>
      <c r="AB23" s="2">
        <f>IF($B$2="K",INDEX(CAGED!$J:$J,MATCH(BASE_TRI!$A23,CAGED!$A:$A,0)),INDEX(CAGED!$J:$J,MATCH($A23,CAGED!$A:$A,0)))</f>
        <v>1.8635889422398577</v>
      </c>
      <c r="AC23" s="13">
        <v>1.38</v>
      </c>
      <c r="AD23" s="13">
        <f t="shared" si="0"/>
        <v>1.7262999999999999</v>
      </c>
      <c r="AE23" s="98">
        <f>INDEX(Aberturas_ADM!$AB:$AB,MATCH(BASE_TRI!$A23,Aberturas_ADM!$A:$A,0))</f>
        <v>0.99078691663534446</v>
      </c>
      <c r="AF23" s="98">
        <f>INDEX(Aberturas_ADM!$Z:$Z,MATCH(BASE_TRI!$A23,Aberturas_ADM!$A:$A,0))</f>
        <v>-0.18483225753577193</v>
      </c>
      <c r="AG23" s="98">
        <f>INDEX(Aberturas_ADM!$AA:$AA,MATCH(BASE_TRI!$A23,Aberturas_ADM!$A:$A,0))</f>
        <v>1.4131864973991659</v>
      </c>
      <c r="AH23" s="98">
        <f>INDEX(Aberturas_ADM!$AC:$AC,MATCH(BASE_TRI!$A23,Aberturas_ADM!$A:$A,0))</f>
        <v>1.4171021386768512</v>
      </c>
      <c r="AI23" s="98">
        <f>INDEX(Aberturas_ADM!$AD:$AD,MATCH(BASE_TRI!$A23,Aberturas_ADM!$A:$A,0))</f>
        <v>1.6627248062693445</v>
      </c>
      <c r="AJ23" s="109">
        <v>6.9051999999999998</v>
      </c>
      <c r="AK23" s="109"/>
      <c r="AL23" s="2"/>
    </row>
    <row r="24" spans="1:38" x14ac:dyDescent="0.25">
      <c r="A24" s="8">
        <f t="shared" si="1"/>
        <v>39783</v>
      </c>
      <c r="B24" s="56">
        <f t="shared" si="2"/>
        <v>2008.75</v>
      </c>
      <c r="C24" s="2" t="e">
        <f>INDEX('Expectativa IPCA'!$E:$E,MATCH(BASE_TRI!$A24,'Expectativa IPCA'!$A:$A,0))</f>
        <v>#VALUE!</v>
      </c>
      <c r="D24" s="2" t="e">
        <f>INDEX(Selic!$E:$E,MATCH(BASE_TRI!$A24,Selic!$A:$A,0))</f>
        <v>#VALUE!</v>
      </c>
      <c r="E24" s="2">
        <f>INDEX(IPCA_livres_dessaz!$D:$D,MATCH(BASE_TRI!$A24,IPCA_livres_dessaz!$A:$A,0))</f>
        <v>1.0025752853286107</v>
      </c>
      <c r="F24" s="2">
        <f>INDEX(IPCA!$D:$D,MATCH(BASE_TRI!$A24,IPCA!$A:$A,0))</f>
        <v>1.2318114754210407</v>
      </c>
      <c r="G24" s="2" t="e">
        <f>INDEX(IPCA_adm_dessaz!$E:$E,MATCH(BASE_TRI!$A24,IPCA_adm_dessaz!$A:$A,0))</f>
        <v>#VALUE!</v>
      </c>
      <c r="H24" s="2">
        <f>INDEX(Meta!F:F,MATCH(BASE_TRI!$A24,Meta!$A:$A,0))</f>
        <v>1.125</v>
      </c>
      <c r="I24" s="2">
        <f>INDEX(Meta!E:E,MATCH(BASE_TRI!$A24,Meta!$A:$A,0))</f>
        <v>1.125</v>
      </c>
      <c r="J24" s="2">
        <f>IF($B$2="XP",INDEX(NUCI!$D:$D,MATCH(BASE_TRI!$A24,NUCI!$A:$A,0)),INDEX(NUCI!$E:$E,MATCH($A24,NUCI!$A:$A,0)))</f>
        <v>1.7635359116022116</v>
      </c>
      <c r="K24" s="2">
        <f>IF($B$2="XP",INDEX(PIB!$G:$G,MATCH(BASE_TRI!$A24,PIB!$A:$A,0)),INDEX(PIB!$H:$H,MATCH($A24,PIB!$A:$A,0)))</f>
        <v>-2.4530386740331398</v>
      </c>
      <c r="L24" s="2">
        <f>IF($B$2="XP",INDEX(Desemprego!$D:$D,MATCH(BASE_TRI!$A24,Desemprego!$B:$B,0)),INDEX(Desemprego!$F:$F,MATCH($A24,Desemprego!$B:$B,0)))</f>
        <v>0.92378121546961423</v>
      </c>
      <c r="M24" s="2">
        <f>IF($B$2="XP",INDEX(CAGED!$G:$G,MATCH(BASE_TRI!$A24,CAGED!$A:$A,0)),INDEX(CAGED!$I:$I,MATCH($A24,CAGED!$A:$A,0)))</f>
        <v>0.43409668508287363</v>
      </c>
      <c r="N24" s="2" t="e">
        <f>INDEX('Expectativa Selic'!$E:$E,MATCH(BASE_TRI!$A24,'Expectativa Selic'!$A:$A,0))</f>
        <v>#VALUE!</v>
      </c>
      <c r="O24" s="2" t="str">
        <f>INDEX(BRL!$E:$E,MATCH(BASE_TRI!$A24,BRL!$A:$A,0))</f>
        <v/>
      </c>
      <c r="P24" s="2">
        <f>INDEX('Primario Ajustado'!$O$9:$O$222,MATCH(BASE_TRI!$A24,'Primario Ajustado'!$M$9:$M$222,0))</f>
        <v>-1.4515486734217584</v>
      </c>
      <c r="Q24" s="2">
        <f>INDEX(Incerteza!$D:$D,MATCH(BASE_TRI!$A24,Incerteza!$A:$A,0))</f>
        <v>21.958660130718897</v>
      </c>
      <c r="R24" s="2" t="str">
        <f>INDEX('IC-Br'!$H:$H,MATCH($A24,'IC-Br'!$A:$A,0))</f>
        <v/>
      </c>
      <c r="S24" s="2" t="str">
        <f>INDEX('IC-Br Agro'!$H:$H,MATCH($A24,'IC-Br Agro'!$A:$A,0))</f>
        <v/>
      </c>
      <c r="T24" s="2" t="str">
        <f>INDEX('IC-Br Metal'!$H:$H,MATCH($A24,'IC-Br Metal'!$A:$A,0))</f>
        <v/>
      </c>
      <c r="U24" s="2" t="str">
        <f>INDEX('IC-Br Energia'!$H:$H,MATCH($A24,'IC-Br Energia'!$A:$A,0))</f>
        <v/>
      </c>
      <c r="V24" s="2">
        <f>INDEX(Petroleo!$G:$G,MATCH($A24,Petroleo!$B:$B,0))</f>
        <v>-56.648847814925553</v>
      </c>
      <c r="W24" s="2">
        <f>INDEX(ONI!$I:$I,MATCH(BASE_TRI!$A24,ONI!$C:$C,0))</f>
        <v>0</v>
      </c>
      <c r="X24" s="2">
        <f>INDEX(ONI!$J:$J,MATCH(BASE_TRI!$A24,ONI!$C:$C,0))</f>
        <v>54.267777777777788</v>
      </c>
      <c r="Y24" s="2">
        <f>INDEX(FF!$E:$E,MATCH(BASE_TRI!$A24,FF!$B:$B,0))</f>
        <v>0.1875</v>
      </c>
      <c r="Z24" s="2">
        <f>INDEX(CDS!$D:$D,MATCH(BASE_TRI!$A24,CDS!$A:$A,0))</f>
        <v>87.731432789855077</v>
      </c>
      <c r="AA24" s="2">
        <f>IF($B$2="K",INDEX(PIB!$J:$J,MATCH(BASE_TRI!$A24,PIB!$A:$A,0)),INDEX(PIB!$J:$J,MATCH($A24,PIB!$A:$A,0)))</f>
        <v>-3.8435061347779964</v>
      </c>
      <c r="AB24" s="2">
        <f>IF($B$2="K",INDEX(CAGED!$J:$J,MATCH(BASE_TRI!$A24,CAGED!$A:$A,0)),INDEX(CAGED!$J:$J,MATCH($A24,CAGED!$A:$A,0)))</f>
        <v>-0.41443523615001254</v>
      </c>
      <c r="AC24" s="13">
        <v>-0.51</v>
      </c>
      <c r="AD24" s="13">
        <f t="shared" si="0"/>
        <v>1.7060999999999999</v>
      </c>
      <c r="AE24" s="98">
        <f>INDEX(Aberturas_ADM!$AB:$AB,MATCH(BASE_TRI!$A24,Aberturas_ADM!$A:$A,0))</f>
        <v>-1.1344447761316823</v>
      </c>
      <c r="AF24" s="98">
        <f>INDEX(Aberturas_ADM!$Z:$Z,MATCH(BASE_TRI!$A24,Aberturas_ADM!$A:$A,0))</f>
        <v>0.690169388258699</v>
      </c>
      <c r="AG24" s="98">
        <f>INDEX(Aberturas_ADM!$AA:$AA,MATCH(BASE_TRI!$A24,Aberturas_ADM!$A:$A,0))</f>
        <v>0.66811027519479982</v>
      </c>
      <c r="AH24" s="98">
        <f>INDEX(Aberturas_ADM!$AC:$AC,MATCH(BASE_TRI!$A24,Aberturas_ADM!$A:$A,0))</f>
        <v>1.3563148165651961</v>
      </c>
      <c r="AI24" s="98">
        <f>INDEX(Aberturas_ADM!$AD:$AD,MATCH(BASE_TRI!$A24,Aberturas_ADM!$A:$A,0))</f>
        <v>1.2456518317895071</v>
      </c>
      <c r="AJ24" s="109">
        <v>6.8243999999999998</v>
      </c>
      <c r="AK24" s="109"/>
      <c r="AL24" s="2"/>
    </row>
    <row r="25" spans="1:38" x14ac:dyDescent="0.25">
      <c r="A25" s="8">
        <f t="shared" si="1"/>
        <v>39873</v>
      </c>
      <c r="B25" s="56">
        <f t="shared" si="2"/>
        <v>2009</v>
      </c>
      <c r="C25" s="2" t="e">
        <f>INDEX('Expectativa IPCA'!$E:$E,MATCH(BASE_TRI!$A25,'Expectativa IPCA'!$A:$A,0))</f>
        <v>#VALUE!</v>
      </c>
      <c r="D25" s="2" t="e">
        <f>INDEX(Selic!$E:$E,MATCH(BASE_TRI!$A25,Selic!$A:$A,0))</f>
        <v>#VALUE!</v>
      </c>
      <c r="E25" s="2">
        <f>INDEX(IPCA_livres_dessaz!$D:$D,MATCH(BASE_TRI!$A25,IPCA_livres_dessaz!$A:$A,0))</f>
        <v>0.88523135252420726</v>
      </c>
      <c r="F25" s="2">
        <f>INDEX(IPCA!$D:$D,MATCH(BASE_TRI!$A25,IPCA!$A:$A,0))</f>
        <v>1.1967544477935466</v>
      </c>
      <c r="G25" s="2" t="e">
        <f>INDEX(IPCA_adm_dessaz!$E:$E,MATCH(BASE_TRI!$A25,IPCA_adm_dessaz!$A:$A,0))</f>
        <v>#VALUE!</v>
      </c>
      <c r="H25" s="2">
        <f>INDEX(Meta!F:F,MATCH(BASE_TRI!$A25,Meta!$A:$A,0))</f>
        <v>1.125</v>
      </c>
      <c r="I25" s="2">
        <f>INDEX(Meta!E:E,MATCH(BASE_TRI!$A25,Meta!$A:$A,0))</f>
        <v>1.125</v>
      </c>
      <c r="J25" s="2">
        <f>IF($B$2="XP",INDEX(NUCI!$D:$D,MATCH(BASE_TRI!$A25,NUCI!$A:$A,0)),INDEX(NUCI!$E:$E,MATCH($A25,NUCI!$A:$A,0)))</f>
        <v>-4.0839779005524797</v>
      </c>
      <c r="K25" s="2">
        <f>IF($B$2="XP",INDEX(PIB!$G:$G,MATCH(BASE_TRI!$A25,PIB!$A:$A,0)),INDEX(PIB!$H:$H,MATCH($A25,PIB!$A:$A,0)))</f>
        <v>-4.2928176795580102</v>
      </c>
      <c r="L25" s="2">
        <f>IF($B$2="XP",INDEX(Desemprego!$D:$D,MATCH(BASE_TRI!$A25,Desemprego!$B:$B,0)),INDEX(Desemprego!$F:$F,MATCH($A25,Desemprego!$B:$B,0)))</f>
        <v>0.29630718232044306</v>
      </c>
      <c r="M25" s="2">
        <f>IF($B$2="XP",INDEX(CAGED!$G:$G,MATCH(BASE_TRI!$A25,CAGED!$A:$A,0)),INDEX(CAGED!$I:$I,MATCH($A25,CAGED!$A:$A,0)))</f>
        <v>-1.165859668508282</v>
      </c>
      <c r="N25" s="2" t="e">
        <f>INDEX('Expectativa Selic'!$E:$E,MATCH(BASE_TRI!$A25,'Expectativa Selic'!$A:$A,0))</f>
        <v>#VALUE!</v>
      </c>
      <c r="O25" s="2" t="str">
        <f>INDEX(BRL!$E:$E,MATCH(BASE_TRI!$A25,BRL!$A:$A,0))</f>
        <v/>
      </c>
      <c r="P25" s="2">
        <f>INDEX('Primario Ajustado'!$O$9:$O$222,MATCH(BASE_TRI!$A25,'Primario Ajustado'!$M$9:$M$222,0))</f>
        <v>1.0217390355217699</v>
      </c>
      <c r="Q25" s="2">
        <f>INDEX(Incerteza!$D:$D,MATCH(BASE_TRI!$A25,Incerteza!$A:$A,0))</f>
        <v>17.558660130718877</v>
      </c>
      <c r="R25" s="2" t="str">
        <f>INDEX('IC-Br'!$H:$H,MATCH($A25,'IC-Br'!$A:$A,0))</f>
        <v/>
      </c>
      <c r="S25" s="2" t="str">
        <f>INDEX('IC-Br Agro'!$H:$H,MATCH($A25,'IC-Br Agro'!$A:$A,0))</f>
        <v/>
      </c>
      <c r="T25" s="2" t="str">
        <f>INDEX('IC-Br Metal'!$H:$H,MATCH($A25,'IC-Br Metal'!$A:$A,0))</f>
        <v/>
      </c>
      <c r="U25" s="2" t="str">
        <f>INDEX('IC-Br Energia'!$H:$H,MATCH($A25,'IC-Br Energia'!$A:$A,0))</f>
        <v/>
      </c>
      <c r="V25" s="2">
        <f>INDEX(Petroleo!$G:$G,MATCH($A25,Petroleo!$B:$B,0))</f>
        <v>-6.1515953741117357</v>
      </c>
      <c r="W25" s="2">
        <f>INDEX(ONI!$I:$I,MATCH(BASE_TRI!$A25,ONI!$C:$C,0))</f>
        <v>0</v>
      </c>
      <c r="X25" s="2">
        <f>INDEX(ONI!$J:$J,MATCH(BASE_TRI!$A25,ONI!$C:$C,0))</f>
        <v>37.617777777777775</v>
      </c>
      <c r="Y25" s="2">
        <f>INDEX(FF!$E:$E,MATCH(BASE_TRI!$A25,FF!$B:$B,0))</f>
        <v>6.25E-2</v>
      </c>
      <c r="Z25" s="2">
        <f>INDEX(CDS!$D:$D,MATCH(BASE_TRI!$A25,CDS!$A:$A,0))</f>
        <v>89.32016931818184</v>
      </c>
      <c r="AA25" s="2">
        <f>IF($B$2="K",INDEX(PIB!$J:$J,MATCH(BASE_TRI!$A25,PIB!$A:$A,0)),INDEX(PIB!$J:$J,MATCH($A25,PIB!$A:$A,0)))</f>
        <v>-1.4387292429080212</v>
      </c>
      <c r="AB25" s="2">
        <f>IF($B$2="K",INDEX(CAGED!$J:$J,MATCH(BASE_TRI!$A25,CAGED!$A:$A,0)),INDEX(CAGED!$J:$J,MATCH($A25,CAGED!$A:$A,0)))</f>
        <v>-0.30585456241993825</v>
      </c>
      <c r="AC25" s="13">
        <v>-1.78</v>
      </c>
      <c r="AD25" s="13">
        <f t="shared" si="0"/>
        <v>1.691325</v>
      </c>
      <c r="AE25" s="98">
        <f>INDEX(Aberturas_ADM!$AB:$AB,MATCH(BASE_TRI!$A25,Aberturas_ADM!$A:$A,0))</f>
        <v>-7.3525400066276614E-2</v>
      </c>
      <c r="AF25" s="98">
        <f>INDEX(Aberturas_ADM!$Z:$Z,MATCH(BASE_TRI!$A25,Aberturas_ADM!$A:$A,0))</f>
        <v>1.6357568362399988</v>
      </c>
      <c r="AG25" s="98">
        <f>INDEX(Aberturas_ADM!$AA:$AA,MATCH(BASE_TRI!$A25,Aberturas_ADM!$A:$A,0))</f>
        <v>-4.0961420611829169E-2</v>
      </c>
      <c r="AH25" s="98">
        <f>INDEX(Aberturas_ADM!$AC:$AC,MATCH(BASE_TRI!$A25,Aberturas_ADM!$A:$A,0))</f>
        <v>1.3495480520385073</v>
      </c>
      <c r="AI25" s="98">
        <f>INDEX(Aberturas_ADM!$AD:$AD,MATCH(BASE_TRI!$A25,Aberturas_ADM!$A:$A,0))</f>
        <v>1.28653010118982</v>
      </c>
      <c r="AJ25" s="109">
        <v>6.7652999999999999</v>
      </c>
      <c r="AK25" s="109"/>
      <c r="AL25" s="2"/>
    </row>
    <row r="26" spans="1:38" x14ac:dyDescent="0.25">
      <c r="A26" s="8">
        <f t="shared" si="1"/>
        <v>39965</v>
      </c>
      <c r="B26" s="56">
        <f t="shared" si="2"/>
        <v>2009.25</v>
      </c>
      <c r="C26" s="2" t="e">
        <f>INDEX('Expectativa IPCA'!$E:$E,MATCH(BASE_TRI!$A26,'Expectativa IPCA'!$A:$A,0))</f>
        <v>#VALUE!</v>
      </c>
      <c r="D26" s="2" t="e">
        <f>INDEX(Selic!$E:$E,MATCH(BASE_TRI!$A26,Selic!$A:$A,0))</f>
        <v>#VALUE!</v>
      </c>
      <c r="E26" s="2">
        <f>INDEX(IPCA_livres_dessaz!$D:$D,MATCH(BASE_TRI!$A26,IPCA_livres_dessaz!$A:$A,0))</f>
        <v>1.6076384302480928</v>
      </c>
      <c r="F26" s="2">
        <f>INDEX(IPCA!$D:$D,MATCH(BASE_TRI!$A26,IPCA!$A:$A,0))</f>
        <v>1.173902394021753</v>
      </c>
      <c r="G26" s="2" t="e">
        <f>INDEX(IPCA_adm_dessaz!$E:$E,MATCH(BASE_TRI!$A26,IPCA_adm_dessaz!$A:$A,0))</f>
        <v>#VALUE!</v>
      </c>
      <c r="H26" s="2">
        <f>INDEX(Meta!F:F,MATCH(BASE_TRI!$A26,Meta!$A:$A,0))</f>
        <v>1.125</v>
      </c>
      <c r="I26" s="2">
        <f>INDEX(Meta!E:E,MATCH(BASE_TRI!$A26,Meta!$A:$A,0))</f>
        <v>1.125</v>
      </c>
      <c r="J26" s="2">
        <f>IF($B$2="XP",INDEX(NUCI!$D:$D,MATCH(BASE_TRI!$A26,NUCI!$A:$A,0)),INDEX(NUCI!$E:$E,MATCH($A26,NUCI!$A:$A,0)))</f>
        <v>-3.1093922651933399</v>
      </c>
      <c r="K26" s="2">
        <f>IF($B$2="XP",INDEX(PIB!$G:$G,MATCH(BASE_TRI!$A26,PIB!$A:$A,0)),INDEX(PIB!$H:$H,MATCH($A26,PIB!$A:$A,0)))</f>
        <v>-3.3977900552486102</v>
      </c>
      <c r="L26" s="2">
        <f>IF($B$2="XP",INDEX(Desemprego!$D:$D,MATCH(BASE_TRI!$A26,Desemprego!$B:$B,0)),INDEX(Desemprego!$F:$F,MATCH($A26,Desemprego!$B:$B,0)))</f>
        <v>0.50546519337016649</v>
      </c>
      <c r="M26" s="2">
        <f>IF($B$2="XP",INDEX(CAGED!$G:$G,MATCH(BASE_TRI!$A26,CAGED!$A:$A,0)),INDEX(CAGED!$I:$I,MATCH($A26,CAGED!$A:$A,0)))</f>
        <v>-2.0588585635359089</v>
      </c>
      <c r="N26" s="2" t="e">
        <f>INDEX('Expectativa Selic'!$E:$E,MATCH(BASE_TRI!$A26,'Expectativa Selic'!$A:$A,0))</f>
        <v>#VALUE!</v>
      </c>
      <c r="O26" s="2" t="str">
        <f>INDEX(BRL!$E:$E,MATCH(BASE_TRI!$A26,BRL!$A:$A,0))</f>
        <v/>
      </c>
      <c r="P26" s="2">
        <f>INDEX('Primario Ajustado'!$O$9:$O$222,MATCH(BASE_TRI!$A26,'Primario Ajustado'!$M$9:$M$222,0))</f>
        <v>1.8127030765710772</v>
      </c>
      <c r="Q26" s="2">
        <f>INDEX(Incerteza!$D:$D,MATCH(BASE_TRI!$A26,Incerteza!$A:$A,0))</f>
        <v>7.1586601307188857</v>
      </c>
      <c r="R26" s="2" t="str">
        <f>INDEX('IC-Br'!$H:$H,MATCH($A26,'IC-Br'!$A:$A,0))</f>
        <v/>
      </c>
      <c r="S26" s="2" t="str">
        <f>INDEX('IC-Br Agro'!$H:$H,MATCH($A26,'IC-Br Agro'!$A:$A,0))</f>
        <v/>
      </c>
      <c r="T26" s="2" t="str">
        <f>INDEX('IC-Br Metal'!$H:$H,MATCH($A26,'IC-Br Metal'!$A:$A,0))</f>
        <v/>
      </c>
      <c r="U26" s="2" t="str">
        <f>INDEX('IC-Br Energia'!$H:$H,MATCH($A26,'IC-Br Energia'!$A:$A,0))</f>
        <v/>
      </c>
      <c r="V26" s="2">
        <f>INDEX(Petroleo!$G:$G,MATCH($A26,Petroleo!$B:$B,0))</f>
        <v>36.136886645386369</v>
      </c>
      <c r="W26" s="2">
        <f>INDEX(ONI!$I:$I,MATCH(BASE_TRI!$A26,ONI!$C:$C,0))</f>
        <v>8.0277777777777768</v>
      </c>
      <c r="X26" s="2">
        <f>INDEX(ONI!$J:$J,MATCH(BASE_TRI!$A26,ONI!$C:$C,0))</f>
        <v>0</v>
      </c>
      <c r="Y26" s="2">
        <f>INDEX(FF!$E:$E,MATCH(BASE_TRI!$A26,FF!$B:$B,0))</f>
        <v>6.25E-2</v>
      </c>
      <c r="Z26" s="2">
        <f>INDEX(CDS!$D:$D,MATCH(BASE_TRI!$A26,CDS!$A:$A,0))</f>
        <v>57.316297979797987</v>
      </c>
      <c r="AA26" s="2">
        <f>IF($B$2="K",INDEX(PIB!$J:$J,MATCH(BASE_TRI!$A26,PIB!$A:$A,0)),INDEX(PIB!$J:$J,MATCH($A26,PIB!$A:$A,0)))</f>
        <v>1.8063649515150715</v>
      </c>
      <c r="AB26" s="2">
        <f>IF($B$2="K",INDEX(CAGED!$J:$J,MATCH(BASE_TRI!$A26,CAGED!$A:$A,0)),INDEX(CAGED!$J:$J,MATCH($A26,CAGED!$A:$A,0)))</f>
        <v>0.33165252367020059</v>
      </c>
      <c r="AC26" s="13">
        <v>-1.85</v>
      </c>
      <c r="AD26" s="13">
        <f t="shared" si="0"/>
        <v>1.6885749999999999</v>
      </c>
      <c r="AE26" s="98">
        <f>INDEX(Aberturas_ADM!$AB:$AB,MATCH(BASE_TRI!$A26,Aberturas_ADM!$A:$A,0))</f>
        <v>0.17500224558286703</v>
      </c>
      <c r="AF26" s="98">
        <f>INDEX(Aberturas_ADM!$Z:$Z,MATCH(BASE_TRI!$A26,Aberturas_ADM!$A:$A,0))</f>
        <v>4.3080600886666431</v>
      </c>
      <c r="AG26" s="98">
        <f>INDEX(Aberturas_ADM!$AA:$AA,MATCH(BASE_TRI!$A26,Aberturas_ADM!$A:$A,0))</f>
        <v>0.82058451202491334</v>
      </c>
      <c r="AH26" s="98">
        <f>INDEX(Aberturas_ADM!$AC:$AC,MATCH(BASE_TRI!$A26,Aberturas_ADM!$A:$A,0))</f>
        <v>1.4915329232129348</v>
      </c>
      <c r="AI26" s="98">
        <f>INDEX(Aberturas_ADM!$AD:$AD,MATCH(BASE_TRI!$A26,Aberturas_ADM!$A:$A,0))</f>
        <v>1.181254945835053</v>
      </c>
      <c r="AJ26" s="109">
        <v>6.7542999999999997</v>
      </c>
      <c r="AK26" s="109"/>
      <c r="AL26" s="2"/>
    </row>
    <row r="27" spans="1:38" x14ac:dyDescent="0.25">
      <c r="A27" s="8">
        <f t="shared" si="1"/>
        <v>40057</v>
      </c>
      <c r="B27" s="56">
        <f t="shared" si="2"/>
        <v>2009.5</v>
      </c>
      <c r="C27" s="2" t="e">
        <f>INDEX('Expectativa IPCA'!$E:$E,MATCH(BASE_TRI!$A27,'Expectativa IPCA'!$A:$A,0))</f>
        <v>#VALUE!</v>
      </c>
      <c r="D27" s="2" t="e">
        <f>INDEX(Selic!$E:$E,MATCH(BASE_TRI!$A27,Selic!$A:$A,0))</f>
        <v>#VALUE!</v>
      </c>
      <c r="E27" s="2">
        <f>INDEX(IPCA_livres_dessaz!$D:$D,MATCH(BASE_TRI!$A27,IPCA_livres_dessaz!$A:$A,0))</f>
        <v>0.92150558774559688</v>
      </c>
      <c r="F27" s="2">
        <f>INDEX(IPCA!$D:$D,MATCH(BASE_TRI!$A27,IPCA!$A:$A,0))</f>
        <v>1.1430619192182245</v>
      </c>
      <c r="G27" s="2" t="e">
        <f>INDEX(IPCA_adm_dessaz!$E:$E,MATCH(BASE_TRI!$A27,IPCA_adm_dessaz!$A:$A,0))</f>
        <v>#VALUE!</v>
      </c>
      <c r="H27" s="2">
        <f>INDEX(Meta!F:F,MATCH(BASE_TRI!$A27,Meta!$A:$A,0))</f>
        <v>1.125</v>
      </c>
      <c r="I27" s="2">
        <f>INDEX(Meta!E:E,MATCH(BASE_TRI!$A27,Meta!$A:$A,0))</f>
        <v>1.125</v>
      </c>
      <c r="J27" s="2">
        <f>IF($B$2="XP",INDEX(NUCI!$D:$D,MATCH(BASE_TRI!$A27,NUCI!$A:$A,0)),INDEX(NUCI!$E:$E,MATCH($A27,NUCI!$A:$A,0)))</f>
        <v>-1.5779005524861822</v>
      </c>
      <c r="K27" s="2">
        <f>IF($B$2="XP",INDEX(PIB!$G:$G,MATCH(BASE_TRI!$A27,PIB!$A:$A,0)),INDEX(PIB!$H:$H,MATCH($A27,PIB!$A:$A,0)))</f>
        <v>-2.3038674033149098</v>
      </c>
      <c r="L27" s="2">
        <f>IF($B$2="XP",INDEX(Desemprego!$D:$D,MATCH(BASE_TRI!$A27,Desemprego!$B:$B,0)),INDEX(Desemprego!$F:$F,MATCH($A27,Desemprego!$B:$B,0)))</f>
        <v>3.4859668508288318E-2</v>
      </c>
      <c r="M27" s="2">
        <f>IF($B$2="XP",INDEX(CAGED!$G:$G,MATCH(BASE_TRI!$A27,CAGED!$A:$A,0)),INDEX(CAGED!$I:$I,MATCH($A27,CAGED!$A:$A,0)))</f>
        <v>-2.2448999999999999</v>
      </c>
      <c r="N27" s="2" t="e">
        <f>INDEX('Expectativa Selic'!$E:$E,MATCH(BASE_TRI!$A27,'Expectativa Selic'!$A:$A,0))</f>
        <v>#VALUE!</v>
      </c>
      <c r="O27" s="2" t="str">
        <f>INDEX(BRL!$E:$E,MATCH(BASE_TRI!$A27,BRL!$A:$A,0))</f>
        <v/>
      </c>
      <c r="P27" s="2">
        <f>INDEX('Primario Ajustado'!$O$9:$O$222,MATCH(BASE_TRI!$A27,'Primario Ajustado'!$M$9:$M$222,0))</f>
        <v>1.4816787781119423</v>
      </c>
      <c r="Q27" s="2">
        <f>INDEX(Incerteza!$D:$D,MATCH(BASE_TRI!$A27,Incerteza!$A:$A,0))</f>
        <v>2.7586601307188801</v>
      </c>
      <c r="R27" s="2" t="str">
        <f>INDEX('IC-Br'!$H:$H,MATCH($A27,'IC-Br'!$A:$A,0))</f>
        <v/>
      </c>
      <c r="S27" s="2" t="str">
        <f>INDEX('IC-Br Agro'!$H:$H,MATCH($A27,'IC-Br Agro'!$A:$A,0))</f>
        <v/>
      </c>
      <c r="T27" s="2" t="str">
        <f>INDEX('IC-Br Metal'!$H:$H,MATCH($A27,'IC-Br Metal'!$A:$A,0))</f>
        <v/>
      </c>
      <c r="U27" s="2" t="str">
        <f>INDEX('IC-Br Energia'!$H:$H,MATCH($A27,'IC-Br Energia'!$A:$A,0))</f>
        <v/>
      </c>
      <c r="V27" s="2">
        <f>INDEX(Petroleo!$G:$G,MATCH($A27,Petroleo!$B:$B,0))</f>
        <v>11.74000763400403</v>
      </c>
      <c r="W27" s="2">
        <f>INDEX(ONI!$I:$I,MATCH(BASE_TRI!$A27,ONI!$C:$C,0))</f>
        <v>50.410000000000011</v>
      </c>
      <c r="X27" s="2">
        <f>INDEX(ONI!$J:$J,MATCH(BASE_TRI!$A27,ONI!$C:$C,0))</f>
        <v>0</v>
      </c>
      <c r="Y27" s="2">
        <f>INDEX(FF!$E:$E,MATCH(BASE_TRI!$A27,FF!$B:$B,0))</f>
        <v>6.25E-2</v>
      </c>
      <c r="Z27" s="2">
        <f>INDEX(CDS!$D:$D,MATCH(BASE_TRI!$A27,CDS!$A:$A,0))</f>
        <v>34.912580133634485</v>
      </c>
      <c r="AA27" s="2">
        <f>IF($B$2="K",INDEX(PIB!$J:$J,MATCH(BASE_TRI!$A27,PIB!$A:$A,0)),INDEX(PIB!$J:$J,MATCH($A27,PIB!$A:$A,0)))</f>
        <v>2.3230728761319597</v>
      </c>
      <c r="AB27" s="2">
        <f>IF($B$2="K",INDEX(CAGED!$J:$J,MATCH(BASE_TRI!$A27,CAGED!$A:$A,0)),INDEX(CAGED!$J:$J,MATCH($A27,CAGED!$A:$A,0)))</f>
        <v>1.5229936246399234</v>
      </c>
      <c r="AC27" s="13">
        <v>-1.38</v>
      </c>
      <c r="AD27" s="13">
        <f t="shared" si="0"/>
        <v>1.687225</v>
      </c>
      <c r="AE27" s="98">
        <f>INDEX(Aberturas_ADM!$AB:$AB,MATCH(BASE_TRI!$A27,Aberturas_ADM!$A:$A,0))</f>
        <v>0.75396732626507035</v>
      </c>
      <c r="AF27" s="98">
        <f>INDEX(Aberturas_ADM!$Z:$Z,MATCH(BASE_TRI!$A27,Aberturas_ADM!$A:$A,0))</f>
        <v>4.9991186941557908</v>
      </c>
      <c r="AG27" s="98">
        <f>INDEX(Aberturas_ADM!$AA:$AA,MATCH(BASE_TRI!$A27,Aberturas_ADM!$A:$A,0))</f>
        <v>3.2582111776138012</v>
      </c>
      <c r="AH27" s="98">
        <f>INDEX(Aberturas_ADM!$AC:$AC,MATCH(BASE_TRI!$A27,Aberturas_ADM!$A:$A,0))</f>
        <v>1.5790787585669097</v>
      </c>
      <c r="AI27" s="98">
        <f>INDEX(Aberturas_ADM!$AD:$AD,MATCH(BASE_TRI!$A27,Aberturas_ADM!$A:$A,0))</f>
        <v>0.88700949418936137</v>
      </c>
      <c r="AJ27" s="109">
        <v>6.7488999999999999</v>
      </c>
      <c r="AK27" s="109"/>
      <c r="AL27" s="2"/>
    </row>
    <row r="28" spans="1:38" x14ac:dyDescent="0.25">
      <c r="A28" s="8">
        <f t="shared" si="1"/>
        <v>40148</v>
      </c>
      <c r="B28" s="56">
        <f t="shared" si="2"/>
        <v>2009.75</v>
      </c>
      <c r="C28" s="2" t="e">
        <f>INDEX('Expectativa IPCA'!$E:$E,MATCH(BASE_TRI!$A28,'Expectativa IPCA'!$A:$A,0))</f>
        <v>#VALUE!</v>
      </c>
      <c r="D28" s="2" t="e">
        <f>INDEX(Selic!$E:$E,MATCH(BASE_TRI!$A28,Selic!$A:$A,0))</f>
        <v>#VALUE!</v>
      </c>
      <c r="E28" s="2">
        <f>INDEX(IPCA_livres_dessaz!$D:$D,MATCH(BASE_TRI!$A28,IPCA_livres_dessaz!$A:$A,0))</f>
        <v>0.75432845840044394</v>
      </c>
      <c r="F28" s="2">
        <f>INDEX(IPCA!$D:$D,MATCH(BASE_TRI!$A28,IPCA!$A:$A,0))</f>
        <v>1.0822902709990867</v>
      </c>
      <c r="G28" s="2" t="e">
        <f>INDEX(IPCA_adm_dessaz!$E:$E,MATCH(BASE_TRI!$A28,IPCA_adm_dessaz!$A:$A,0))</f>
        <v>#VALUE!</v>
      </c>
      <c r="H28" s="2">
        <f>INDEX(Meta!F:F,MATCH(BASE_TRI!$A28,Meta!$A:$A,0))</f>
        <v>1.125</v>
      </c>
      <c r="I28" s="2">
        <f>INDEX(Meta!E:E,MATCH(BASE_TRI!$A28,Meta!$A:$A,0))</f>
        <v>1.125</v>
      </c>
      <c r="J28" s="2">
        <f>IF($B$2="XP",INDEX(NUCI!$D:$D,MATCH(BASE_TRI!$A28,NUCI!$A:$A,0)),INDEX(NUCI!$E:$E,MATCH($A28,NUCI!$A:$A,0)))</f>
        <v>1.6243093922651959</v>
      </c>
      <c r="K28" s="2">
        <f>IF($B$2="XP",INDEX(PIB!$G:$G,MATCH(BASE_TRI!$A28,PIB!$A:$A,0)),INDEX(PIB!$H:$H,MATCH($A28,PIB!$A:$A,0)))</f>
        <v>-1.30939226519337</v>
      </c>
      <c r="L28" s="2">
        <f>IF($B$2="XP",INDEX(Desemprego!$D:$D,MATCH(BASE_TRI!$A28,Desemprego!$B:$B,0)),INDEX(Desemprego!$F:$F,MATCH($A28,Desemprego!$B:$B,0)))</f>
        <v>0.66233370165745931</v>
      </c>
      <c r="M28" s="2">
        <f>IF($B$2="XP",INDEX(CAGED!$G:$G,MATCH(BASE_TRI!$A28,CAGED!$A:$A,0)),INDEX(CAGED!$I:$I,MATCH($A28,CAGED!$A:$A,0)))</f>
        <v>-1.7611922651933667</v>
      </c>
      <c r="N28" s="2" t="e">
        <f>INDEX('Expectativa Selic'!$E:$E,MATCH(BASE_TRI!$A28,'Expectativa Selic'!$A:$A,0))</f>
        <v>#VALUE!</v>
      </c>
      <c r="O28" s="2" t="str">
        <f>INDEX(BRL!$E:$E,MATCH(BASE_TRI!$A28,BRL!$A:$A,0))</f>
        <v/>
      </c>
      <c r="P28" s="2">
        <f>INDEX('Primario Ajustado'!$O$9:$O$222,MATCH(BASE_TRI!$A28,'Primario Ajustado'!$M$9:$M$222,0))</f>
        <v>2.9490833637230454</v>
      </c>
      <c r="Q28" s="2">
        <f>INDEX(Incerteza!$D:$D,MATCH(BASE_TRI!$A28,Incerteza!$A:$A,0))</f>
        <v>-3.0413398692811313</v>
      </c>
      <c r="R28" s="2" t="str">
        <f>INDEX('IC-Br'!$H:$H,MATCH($A28,'IC-Br'!$A:$A,0))</f>
        <v/>
      </c>
      <c r="S28" s="2" t="str">
        <f>INDEX('IC-Br Agro'!$H:$H,MATCH($A28,'IC-Br Agro'!$A:$A,0))</f>
        <v/>
      </c>
      <c r="T28" s="2" t="str">
        <f>INDEX('IC-Br Metal'!$H:$H,MATCH($A28,'IC-Br Metal'!$A:$A,0))</f>
        <v/>
      </c>
      <c r="U28" s="2" t="str">
        <f>INDEX('IC-Br Energia'!$H:$H,MATCH($A28,'IC-Br Energia'!$A:$A,0))</f>
        <v/>
      </c>
      <c r="V28" s="2">
        <f>INDEX(Petroleo!$G:$G,MATCH($A28,Petroleo!$B:$B,0))</f>
        <v>12.526839742338481</v>
      </c>
      <c r="W28" s="2">
        <f>INDEX(ONI!$I:$I,MATCH(BASE_TRI!$A28,ONI!$C:$C,0))</f>
        <v>244.40111111111111</v>
      </c>
      <c r="X28" s="2">
        <f>INDEX(ONI!$J:$J,MATCH(BASE_TRI!$A28,ONI!$C:$C,0))</f>
        <v>0</v>
      </c>
      <c r="Y28" s="2">
        <f>INDEX(FF!$E:$E,MATCH(BASE_TRI!$A28,FF!$B:$B,0))</f>
        <v>6.25E-2</v>
      </c>
      <c r="Z28" s="2">
        <f>INDEX(CDS!$D:$D,MATCH(BASE_TRI!$A28,CDS!$A:$A,0))</f>
        <v>31.049914682539683</v>
      </c>
      <c r="AA28" s="2">
        <f>IF($B$2="K",INDEX(PIB!$J:$J,MATCH(BASE_TRI!$A28,PIB!$A:$A,0)),INDEX(PIB!$J:$J,MATCH($A28,PIB!$A:$A,0)))</f>
        <v>2.5384055252890114</v>
      </c>
      <c r="AB28" s="2">
        <f>IF($B$2="K",INDEX(CAGED!$J:$J,MATCH(BASE_TRI!$A28,CAGED!$A:$A,0)),INDEX(CAGED!$J:$J,MATCH($A28,CAGED!$A:$A,0)))</f>
        <v>1.9366406563300131</v>
      </c>
      <c r="AC28" s="13">
        <v>-0.65</v>
      </c>
      <c r="AD28" s="13">
        <f t="shared" si="0"/>
        <v>1.68015</v>
      </c>
      <c r="AE28" s="98">
        <f>INDEX(Aberturas_ADM!$AB:$AB,MATCH(BASE_TRI!$A28,Aberturas_ADM!$A:$A,0))</f>
        <v>0.87494431611521151</v>
      </c>
      <c r="AF28" s="98">
        <f>INDEX(Aberturas_ADM!$Z:$Z,MATCH(BASE_TRI!$A28,Aberturas_ADM!$A:$A,0))</f>
        <v>2.1625527520684695</v>
      </c>
      <c r="AG28" s="98">
        <f>INDEX(Aberturas_ADM!$AA:$AA,MATCH(BASE_TRI!$A28,Aberturas_ADM!$A:$A,0))</f>
        <v>0.49403375749961231</v>
      </c>
      <c r="AH28" s="98">
        <f>INDEX(Aberturas_ADM!$AC:$AC,MATCH(BASE_TRI!$A28,Aberturas_ADM!$A:$A,0))</f>
        <v>1.5234435040431427</v>
      </c>
      <c r="AI28" s="98">
        <f>INDEX(Aberturas_ADM!$AD:$AD,MATCH(BASE_TRI!$A28,Aberturas_ADM!$A:$A,0))</f>
        <v>0.93143833136790644</v>
      </c>
      <c r="AJ28" s="109">
        <v>6.7206000000000001</v>
      </c>
      <c r="AK28" s="109"/>
      <c r="AL28" s="2"/>
    </row>
    <row r="29" spans="1:38" x14ac:dyDescent="0.25">
      <c r="A29" s="8">
        <f t="shared" si="1"/>
        <v>40238</v>
      </c>
      <c r="B29" s="56">
        <f t="shared" si="2"/>
        <v>2010</v>
      </c>
      <c r="C29" s="2" t="e">
        <f>INDEX('Expectativa IPCA'!$E:$E,MATCH(BASE_TRI!$A29,'Expectativa IPCA'!$A:$A,0))</f>
        <v>#VALUE!</v>
      </c>
      <c r="D29" s="2" t="e">
        <f>INDEX(Selic!$E:$E,MATCH(BASE_TRI!$A29,Selic!$A:$A,0))</f>
        <v>#VALUE!</v>
      </c>
      <c r="E29" s="2">
        <f>INDEX(IPCA_livres_dessaz!$D:$D,MATCH(BASE_TRI!$A29,IPCA_livres_dessaz!$A:$A,0))</f>
        <v>1.9778531618044326</v>
      </c>
      <c r="F29" s="2">
        <f>INDEX(IPCA!$D:$D,MATCH(BASE_TRI!$A29,IPCA!$A:$A,0))</f>
        <v>1.456793119494959</v>
      </c>
      <c r="G29" s="2" t="e">
        <f>INDEX(IPCA_adm_dessaz!$E:$E,MATCH(BASE_TRI!$A29,IPCA_adm_dessaz!$A:$A,0))</f>
        <v>#VALUE!</v>
      </c>
      <c r="H29" s="2">
        <f>INDEX(Meta!F:F,MATCH(BASE_TRI!$A29,Meta!$A:$A,0))</f>
        <v>1.125</v>
      </c>
      <c r="I29" s="2">
        <f>INDEX(Meta!E:E,MATCH(BASE_TRI!$A29,Meta!$A:$A,0))</f>
        <v>1.125</v>
      </c>
      <c r="J29" s="2">
        <f>IF($B$2="XP",INDEX(NUCI!$D:$D,MATCH(BASE_TRI!$A29,NUCI!$A:$A,0)),INDEX(NUCI!$E:$E,MATCH($A29,NUCI!$A:$A,0)))</f>
        <v>3.4342541436463954</v>
      </c>
      <c r="K29" s="2">
        <f>IF($B$2="XP",INDEX(PIB!$G:$G,MATCH(BASE_TRI!$A29,PIB!$A:$A,0)),INDEX(PIB!$H:$H,MATCH($A29,PIB!$A:$A,0)))</f>
        <v>0.232044198895028</v>
      </c>
      <c r="L29" s="2">
        <f>IF($B$2="XP",INDEX(Desemprego!$D:$D,MATCH(BASE_TRI!$A29,Desemprego!$B:$B,0)),INDEX(Desemprego!$F:$F,MATCH($A29,Desemprego!$B:$B,0)))</f>
        <v>1.1329392265193343</v>
      </c>
      <c r="M29" s="2">
        <f>IF($B$2="XP",INDEX(CAGED!$G:$G,MATCH(BASE_TRI!$A29,CAGED!$A:$A,0)),INDEX(CAGED!$I:$I,MATCH($A29,CAGED!$A:$A,0)))</f>
        <v>-1.1286513812154624</v>
      </c>
      <c r="N29" s="2" t="e">
        <f>INDEX('Expectativa Selic'!$E:$E,MATCH(BASE_TRI!$A29,'Expectativa Selic'!$A:$A,0))</f>
        <v>#VALUE!</v>
      </c>
      <c r="O29" s="2" t="str">
        <f>INDEX(BRL!$E:$E,MATCH(BASE_TRI!$A29,BRL!$A:$A,0))</f>
        <v/>
      </c>
      <c r="P29" s="2">
        <f>INDEX('Primario Ajustado'!$O$9:$O$222,MATCH(BASE_TRI!$A29,'Primario Ajustado'!$M$9:$M$222,0))</f>
        <v>-0.15409000187877631</v>
      </c>
      <c r="Q29" s="2">
        <f>INDEX(Incerteza!$D:$D,MATCH(BASE_TRI!$A29,Incerteza!$A:$A,0))</f>
        <v>-4.1413398692811114</v>
      </c>
      <c r="R29" s="2" t="str">
        <f>INDEX('IC-Br'!$H:$H,MATCH($A29,'IC-Br'!$A:$A,0))</f>
        <v/>
      </c>
      <c r="S29" s="2" t="str">
        <f>INDEX('IC-Br Agro'!$H:$H,MATCH($A29,'IC-Br Agro'!$A:$A,0))</f>
        <v/>
      </c>
      <c r="T29" s="2" t="str">
        <f>INDEX('IC-Br Metal'!$H:$H,MATCH($A29,'IC-Br Metal'!$A:$A,0))</f>
        <v/>
      </c>
      <c r="U29" s="2" t="str">
        <f>INDEX('IC-Br Energia'!$H:$H,MATCH($A29,'IC-Br Energia'!$A:$A,0))</f>
        <v/>
      </c>
      <c r="V29" s="2">
        <f>INDEX(Petroleo!$G:$G,MATCH($A29,Petroleo!$B:$B,0))</f>
        <v>-1.1535626002862074</v>
      </c>
      <c r="W29" s="2">
        <f>INDEX(ONI!$I:$I,MATCH(BASE_TRI!$A29,ONI!$C:$C,0))</f>
        <v>71.121111111111119</v>
      </c>
      <c r="X29" s="2">
        <f>INDEX(ONI!$J:$J,MATCH(BASE_TRI!$A29,ONI!$C:$C,0))</f>
        <v>0</v>
      </c>
      <c r="Y29" s="2">
        <f>INDEX(FF!$E:$E,MATCH(BASE_TRI!$A29,FF!$B:$B,0))</f>
        <v>6.25E-2</v>
      </c>
      <c r="Z29" s="2">
        <f>INDEX(CDS!$D:$D,MATCH(BASE_TRI!$A29,CDS!$A:$A,0))</f>
        <v>32.328780797101452</v>
      </c>
      <c r="AA29" s="2">
        <f>IF($B$2="K",INDEX(PIB!$J:$J,MATCH(BASE_TRI!$A29,PIB!$A:$A,0)),INDEX(PIB!$J:$J,MATCH($A29,PIB!$A:$A,0)))</f>
        <v>2.0682143145480225</v>
      </c>
      <c r="AB29" s="2">
        <f>IF($B$2="K",INDEX(CAGED!$J:$J,MATCH(BASE_TRI!$A29,CAGED!$A:$A,0)),INDEX(CAGED!$J:$J,MATCH($A29,CAGED!$A:$A,0)))</f>
        <v>2.0262456007799301</v>
      </c>
      <c r="AC29" s="13">
        <v>-0.02</v>
      </c>
      <c r="AD29" s="13">
        <f t="shared" si="0"/>
        <v>1.6687000000000001</v>
      </c>
      <c r="AE29" s="98">
        <f>INDEX(Aberturas_ADM!$AB:$AB,MATCH(BASE_TRI!$A29,Aberturas_ADM!$A:$A,0))</f>
        <v>1.7191393640314523E-2</v>
      </c>
      <c r="AF29" s="98">
        <f>INDEX(Aberturas_ADM!$Z:$Z,MATCH(BASE_TRI!$A29,Aberturas_ADM!$A:$A,0))</f>
        <v>1.3086828984093524</v>
      </c>
      <c r="AG29" s="98">
        <f>INDEX(Aberturas_ADM!$AA:$AA,MATCH(BASE_TRI!$A29,Aberturas_ADM!$A:$A,0))</f>
        <v>1.0576434668146728</v>
      </c>
      <c r="AH29" s="98">
        <f>INDEX(Aberturas_ADM!$AC:$AC,MATCH(BASE_TRI!$A29,Aberturas_ADM!$A:$A,0))</f>
        <v>0.86693867072369368</v>
      </c>
      <c r="AI29" s="98">
        <f>INDEX(Aberturas_ADM!$AD:$AD,MATCH(BASE_TRI!$A29,Aberturas_ADM!$A:$A,0))</f>
        <v>1.5655479039269338</v>
      </c>
      <c r="AJ29" s="109">
        <v>6.6748000000000003</v>
      </c>
      <c r="AK29" s="109"/>
      <c r="AL29" s="2"/>
    </row>
    <row r="30" spans="1:38" x14ac:dyDescent="0.25">
      <c r="A30" s="8">
        <f t="shared" si="1"/>
        <v>40330</v>
      </c>
      <c r="B30" s="56">
        <f t="shared" si="2"/>
        <v>2010.25</v>
      </c>
      <c r="C30" s="2" t="e">
        <f>INDEX('Expectativa IPCA'!$E:$E,MATCH(BASE_TRI!$A30,'Expectativa IPCA'!$A:$A,0))</f>
        <v>#VALUE!</v>
      </c>
      <c r="D30" s="2" t="e">
        <f>INDEX(Selic!$E:$E,MATCH(BASE_TRI!$A30,Selic!$A:$A,0))</f>
        <v>#VALUE!</v>
      </c>
      <c r="E30" s="2">
        <f>INDEX(IPCA_livres_dessaz!$D:$D,MATCH(BASE_TRI!$A30,IPCA_livres_dessaz!$A:$A,0))</f>
        <v>1.3648735409770962</v>
      </c>
      <c r="F30" s="2">
        <f>INDEX(IPCA!$D:$D,MATCH(BASE_TRI!$A30,IPCA!$A:$A,0))</f>
        <v>1.2399456712415713</v>
      </c>
      <c r="G30" s="2" t="e">
        <f>INDEX(IPCA_adm_dessaz!$E:$E,MATCH(BASE_TRI!$A30,IPCA_adm_dessaz!$A:$A,0))</f>
        <v>#VALUE!</v>
      </c>
      <c r="H30" s="2">
        <f>INDEX(Meta!F:F,MATCH(BASE_TRI!$A30,Meta!$A:$A,0))</f>
        <v>1.125</v>
      </c>
      <c r="I30" s="2">
        <f>INDEX(Meta!E:E,MATCH(BASE_TRI!$A30,Meta!$A:$A,0))</f>
        <v>1.125</v>
      </c>
      <c r="J30" s="2">
        <f>IF($B$2="XP",INDEX(NUCI!$D:$D,MATCH(BASE_TRI!$A30,NUCI!$A:$A,0)),INDEX(NUCI!$E:$E,MATCH($A30,NUCI!$A:$A,0)))</f>
        <v>5.2441988950276244</v>
      </c>
      <c r="K30" s="2">
        <f>IF($B$2="XP",INDEX(PIB!$G:$G,MATCH(BASE_TRI!$A30,PIB!$A:$A,0)),INDEX(PIB!$H:$H,MATCH($A30,PIB!$A:$A,0)))</f>
        <v>0.232044198895028</v>
      </c>
      <c r="L30" s="2">
        <f>IF($B$2="XP",INDEX(Desemprego!$D:$D,MATCH(BASE_TRI!$A30,Desemprego!$B:$B,0)),INDEX(Desemprego!$F:$F,MATCH($A30,Desemprego!$B:$B,0)))</f>
        <v>1.3420972375690587</v>
      </c>
      <c r="M30" s="2">
        <f>IF($B$2="XP",INDEX(CAGED!$G:$G,MATCH(BASE_TRI!$A30,CAGED!$A:$A,0)),INDEX(CAGED!$I:$I,MATCH($A30,CAGED!$A:$A,0)))</f>
        <v>-0.57052707182320339</v>
      </c>
      <c r="N30" s="2" t="e">
        <f>INDEX('Expectativa Selic'!$E:$E,MATCH(BASE_TRI!$A30,'Expectativa Selic'!$A:$A,0))</f>
        <v>#VALUE!</v>
      </c>
      <c r="O30" s="2" t="str">
        <f>INDEX(BRL!$E:$E,MATCH(BASE_TRI!$A30,BRL!$A:$A,0))</f>
        <v/>
      </c>
      <c r="P30" s="2">
        <f>INDEX('Primario Ajustado'!$O$9:$O$222,MATCH(BASE_TRI!$A30,'Primario Ajustado'!$M$9:$M$222,0))</f>
        <v>8.8418519629893444E-2</v>
      </c>
      <c r="Q30" s="2">
        <f>INDEX(Incerteza!$D:$D,MATCH(BASE_TRI!$A30,Incerteza!$A:$A,0))</f>
        <v>-4.97467320261444</v>
      </c>
      <c r="R30" s="2" t="str">
        <f>INDEX('IC-Br'!$H:$H,MATCH($A30,'IC-Br'!$A:$A,0))</f>
        <v/>
      </c>
      <c r="S30" s="2" t="str">
        <f>INDEX('IC-Br Agro'!$H:$H,MATCH($A30,'IC-Br Agro'!$A:$A,0))</f>
        <v/>
      </c>
      <c r="T30" s="2" t="str">
        <f>INDEX('IC-Br Metal'!$H:$H,MATCH($A30,'IC-Br Metal'!$A:$A,0))</f>
        <v/>
      </c>
      <c r="U30" s="2" t="str">
        <f>INDEX('IC-Br Energia'!$H:$H,MATCH($A30,'IC-Br Energia'!$A:$A,0))</f>
        <v/>
      </c>
      <c r="V30" s="2">
        <f>INDEX(Petroleo!$G:$G,MATCH($A30,Petroleo!$B:$B,0))</f>
        <v>2.7201333742815592</v>
      </c>
      <c r="W30" s="2">
        <f>INDEX(ONI!$I:$I,MATCH(BASE_TRI!$A30,ONI!$C:$C,0))</f>
        <v>0</v>
      </c>
      <c r="X30" s="2">
        <f>INDEX(ONI!$J:$J,MATCH(BASE_TRI!$A30,ONI!$C:$C,0))</f>
        <v>43.560000000000009</v>
      </c>
      <c r="Y30" s="2">
        <f>INDEX(FF!$E:$E,MATCH(BASE_TRI!$A30,FF!$B:$B,0))</f>
        <v>6.25E-2</v>
      </c>
      <c r="Z30" s="2">
        <f>INDEX(CDS!$D:$D,MATCH(BASE_TRI!$A30,CDS!$A:$A,0))</f>
        <v>32.763048881673882</v>
      </c>
      <c r="AA30" s="2">
        <f>IF($B$2="K",INDEX(PIB!$J:$J,MATCH(BASE_TRI!$A30,PIB!$A:$A,0)),INDEX(PIB!$J:$J,MATCH($A30,PIB!$A:$A,0)))</f>
        <v>1.233546476079983</v>
      </c>
      <c r="AB30" s="2">
        <f>IF($B$2="K",INDEX(CAGED!$J:$J,MATCH(BASE_TRI!$A30,CAGED!$A:$A,0)),INDEX(CAGED!$J:$J,MATCH($A30,CAGED!$A:$A,0)))</f>
        <v>1.9085711130699679</v>
      </c>
      <c r="AC30" s="13">
        <v>0.4</v>
      </c>
      <c r="AD30" s="13">
        <f t="shared" si="0"/>
        <v>1.645975</v>
      </c>
      <c r="AE30" s="98">
        <f>INDEX(Aberturas_ADM!$AB:$AB,MATCH(BASE_TRI!$A30,Aberturas_ADM!$A:$A,0))</f>
        <v>-0.19318329616270224</v>
      </c>
      <c r="AF30" s="98">
        <f>INDEX(Aberturas_ADM!$Z:$Z,MATCH(BASE_TRI!$A30,Aberturas_ADM!$A:$A,0))</f>
        <v>0.45448382607360394</v>
      </c>
      <c r="AG30" s="98">
        <f>INDEX(Aberturas_ADM!$AA:$AA,MATCH(BASE_TRI!$A30,Aberturas_ADM!$A:$A,0))</f>
        <v>0.58029057958688401</v>
      </c>
      <c r="AH30" s="98">
        <f>INDEX(Aberturas_ADM!$AC:$AC,MATCH(BASE_TRI!$A30,Aberturas_ADM!$A:$A,0))</f>
        <v>0.87833790164386638</v>
      </c>
      <c r="AI30" s="98">
        <f>INDEX(Aberturas_ADM!$AD:$AD,MATCH(BASE_TRI!$A30,Aberturas_ADM!$A:$A,0))</f>
        <v>0.53503847215645717</v>
      </c>
      <c r="AJ30" s="109">
        <v>6.5838999999999999</v>
      </c>
      <c r="AK30" s="109"/>
      <c r="AL30" s="2"/>
    </row>
    <row r="31" spans="1:38" x14ac:dyDescent="0.25">
      <c r="A31" s="8">
        <f t="shared" si="1"/>
        <v>40422</v>
      </c>
      <c r="B31" s="56">
        <f t="shared" si="2"/>
        <v>2010.5</v>
      </c>
      <c r="C31" s="2" t="e">
        <f>INDEX('Expectativa IPCA'!$E:$E,MATCH(BASE_TRI!$A31,'Expectativa IPCA'!$A:$A,0))</f>
        <v>#VALUE!</v>
      </c>
      <c r="D31" s="2" t="e">
        <f>INDEX(Selic!$E:$E,MATCH(BASE_TRI!$A31,Selic!$A:$A,0))</f>
        <v>#VALUE!</v>
      </c>
      <c r="E31" s="2">
        <f>INDEX(IPCA_livres_dessaz!$D:$D,MATCH(BASE_TRI!$A31,IPCA_livres_dessaz!$A:$A,0))</f>
        <v>1.0764577215715221</v>
      </c>
      <c r="F31" s="2">
        <f>INDEX(IPCA!$D:$D,MATCH(BASE_TRI!$A31,IPCA!$A:$A,0))</f>
        <v>1.3350122477133963</v>
      </c>
      <c r="G31" s="2" t="e">
        <f>INDEX(IPCA_adm_dessaz!$E:$E,MATCH(BASE_TRI!$A31,IPCA_adm_dessaz!$A:$A,0))</f>
        <v>#VALUE!</v>
      </c>
      <c r="H31" s="2">
        <f>INDEX(Meta!F:F,MATCH(BASE_TRI!$A31,Meta!$A:$A,0))</f>
        <v>1.125</v>
      </c>
      <c r="I31" s="2">
        <f>INDEX(Meta!E:E,MATCH(BASE_TRI!$A31,Meta!$A:$A,0))</f>
        <v>1.125</v>
      </c>
      <c r="J31" s="2">
        <f>IF($B$2="XP",INDEX(NUCI!$D:$D,MATCH(BASE_TRI!$A31,NUCI!$A:$A,0)),INDEX(NUCI!$E:$E,MATCH($A31,NUCI!$A:$A,0)))</f>
        <v>5.1049723756905996</v>
      </c>
      <c r="K31" s="2">
        <f>IF($B$2="XP",INDEX(PIB!$G:$G,MATCH(BASE_TRI!$A31,PIB!$A:$A,0)),INDEX(PIB!$H:$H,MATCH($A31,PIB!$A:$A,0)))</f>
        <v>0.38121546961326003</v>
      </c>
      <c r="L31" s="2">
        <f>IF($B$2="XP",INDEX(Desemprego!$D:$D,MATCH(BASE_TRI!$A31,Desemprego!$B:$B,0)),INDEX(Desemprego!$F:$F,MATCH($A31,Desemprego!$B:$B,0)))</f>
        <v>1.6035447513812171</v>
      </c>
      <c r="M31" s="2">
        <f>IF($B$2="XP",INDEX(CAGED!$G:$G,MATCH(BASE_TRI!$A31,CAGED!$A:$A,0)),INDEX(CAGED!$I:$I,MATCH($A31,CAGED!$A:$A,0)))</f>
        <v>-0.16123591160220879</v>
      </c>
      <c r="N31" s="2" t="e">
        <f>INDEX('Expectativa Selic'!$E:$E,MATCH(BASE_TRI!$A31,'Expectativa Selic'!$A:$A,0))</f>
        <v>#VALUE!</v>
      </c>
      <c r="O31" s="2" t="str">
        <f>INDEX(BRL!$E:$E,MATCH(BASE_TRI!$A31,BRL!$A:$A,0))</f>
        <v/>
      </c>
      <c r="P31" s="2">
        <f>INDEX('Primario Ajustado'!$O$9:$O$222,MATCH(BASE_TRI!$A31,'Primario Ajustado'!$M$9:$M$222,0))</f>
        <v>-1.2762082076032799E-2</v>
      </c>
      <c r="Q31" s="2">
        <f>INDEX(Incerteza!$D:$D,MATCH(BASE_TRI!$A31,Incerteza!$A:$A,0))</f>
        <v>-7.7080065359477885</v>
      </c>
      <c r="R31" s="2" t="str">
        <f>INDEX('IC-Br'!$H:$H,MATCH($A31,'IC-Br'!$A:$A,0))</f>
        <v/>
      </c>
      <c r="S31" s="2" t="str">
        <f>INDEX('IC-Br Agro'!$H:$H,MATCH($A31,'IC-Br Agro'!$A:$A,0))</f>
        <v/>
      </c>
      <c r="T31" s="2" t="str">
        <f>INDEX('IC-Br Metal'!$H:$H,MATCH($A31,'IC-Br Metal'!$A:$A,0))</f>
        <v/>
      </c>
      <c r="U31" s="2" t="str">
        <f>INDEX('IC-Br Energia'!$H:$H,MATCH($A31,'IC-Br Energia'!$A:$A,0))</f>
        <v/>
      </c>
      <c r="V31" s="2">
        <f>INDEX(Petroleo!$G:$G,MATCH($A31,Petroleo!$B:$B,0))</f>
        <v>-0.14948959979498966</v>
      </c>
      <c r="W31" s="2">
        <f>INDEX(ONI!$I:$I,MATCH(BASE_TRI!$A31,ONI!$C:$C,0))</f>
        <v>0</v>
      </c>
      <c r="X31" s="2">
        <f>INDEX(ONI!$J:$J,MATCH(BASE_TRI!$A31,ONI!$C:$C,0))</f>
        <v>241.28444444444449</v>
      </c>
      <c r="Y31" s="2">
        <f>INDEX(FF!$E:$E,MATCH(BASE_TRI!$A31,FF!$B:$B,0))</f>
        <v>6.25E-2</v>
      </c>
      <c r="Z31" s="2">
        <f>INDEX(CDS!$D:$D,MATCH(BASE_TRI!$A31,CDS!$A:$A,0))</f>
        <v>30.457355303030301</v>
      </c>
      <c r="AA31" s="2">
        <f>IF($B$2="K",INDEX(PIB!$J:$J,MATCH(BASE_TRI!$A31,PIB!$A:$A,0)),INDEX(PIB!$J:$J,MATCH($A31,PIB!$A:$A,0)))</f>
        <v>0.89216411416996877</v>
      </c>
      <c r="AB31" s="2">
        <f>IF($B$2="K",INDEX(CAGED!$J:$J,MATCH(BASE_TRI!$A31,CAGED!$A:$A,0)),INDEX(CAGED!$J:$J,MATCH($A31,CAGED!$A:$A,0)))</f>
        <v>1.7172748765201362</v>
      </c>
      <c r="AC31" s="13">
        <v>0.7</v>
      </c>
      <c r="AD31" s="13">
        <f t="shared" si="0"/>
        <v>1.6099749999999999</v>
      </c>
      <c r="AE31" s="98">
        <f>INDEX(Aberturas_ADM!$AB:$AB,MATCH(BASE_TRI!$A31,Aberturas_ADM!$A:$A,0))</f>
        <v>0.87469661331012194</v>
      </c>
      <c r="AF31" s="98">
        <f>INDEX(Aberturas_ADM!$Z:$Z,MATCH(BASE_TRI!$A31,Aberturas_ADM!$A:$A,0))</f>
        <v>-0.70948079501519379</v>
      </c>
      <c r="AG31" s="98">
        <f>INDEX(Aberturas_ADM!$AA:$AA,MATCH(BASE_TRI!$A31,Aberturas_ADM!$A:$A,0))</f>
        <v>0.70831884212909646</v>
      </c>
      <c r="AH31" s="98">
        <f>INDEX(Aberturas_ADM!$AC:$AC,MATCH(BASE_TRI!$A31,Aberturas_ADM!$A:$A,0))</f>
        <v>0.99517574810352727</v>
      </c>
      <c r="AI31" s="98">
        <f>INDEX(Aberturas_ADM!$AD:$AD,MATCH(BASE_TRI!$A31,Aberturas_ADM!$A:$A,0))</f>
        <v>0.54494582705819639</v>
      </c>
      <c r="AJ31" s="109">
        <v>6.4398999999999997</v>
      </c>
      <c r="AK31" s="109"/>
      <c r="AL31" s="2"/>
    </row>
    <row r="32" spans="1:38" x14ac:dyDescent="0.25">
      <c r="A32" s="8">
        <f t="shared" si="1"/>
        <v>40513</v>
      </c>
      <c r="B32" s="56">
        <f t="shared" si="2"/>
        <v>2010.75</v>
      </c>
      <c r="C32" s="2" t="e">
        <f>INDEX('Expectativa IPCA'!$E:$E,MATCH(BASE_TRI!$A32,'Expectativa IPCA'!$A:$A,0))</f>
        <v>#VALUE!</v>
      </c>
      <c r="D32" s="2" t="e">
        <f>INDEX(Selic!$E:$E,MATCH(BASE_TRI!$A32,Selic!$A:$A,0))</f>
        <v>#VALUE!</v>
      </c>
      <c r="E32" s="2">
        <f>INDEX(IPCA_livres_dessaz!$D:$D,MATCH(BASE_TRI!$A32,IPCA_livres_dessaz!$A:$A,0))</f>
        <v>2.4751896950418795</v>
      </c>
      <c r="F32" s="2">
        <f>INDEX(IPCA!$D:$D,MATCH(BASE_TRI!$A32,IPCA!$A:$A,0))</f>
        <v>1.694747214980552</v>
      </c>
      <c r="G32" s="2" t="e">
        <f>INDEX(IPCA_adm_dessaz!$E:$E,MATCH(BASE_TRI!$A32,IPCA_adm_dessaz!$A:$A,0))</f>
        <v>#VALUE!</v>
      </c>
      <c r="H32" s="2">
        <f>INDEX(Meta!F:F,MATCH(BASE_TRI!$A32,Meta!$A:$A,0))</f>
        <v>1.125</v>
      </c>
      <c r="I32" s="2">
        <f>INDEX(Meta!E:E,MATCH(BASE_TRI!$A32,Meta!$A:$A,0))</f>
        <v>1.125</v>
      </c>
      <c r="J32" s="2">
        <f>IF($B$2="XP",INDEX(NUCI!$D:$D,MATCH(BASE_TRI!$A32,NUCI!$A:$A,0)),INDEX(NUCI!$E:$E,MATCH($A32,NUCI!$A:$A,0)))</f>
        <v>4.9657458563535757</v>
      </c>
      <c r="K32" s="2">
        <f>IF($B$2="XP",INDEX(PIB!$G:$G,MATCH(BASE_TRI!$A32,PIB!$A:$A,0)),INDEX(PIB!$H:$H,MATCH($A32,PIB!$A:$A,0)))</f>
        <v>0.77900552486187902</v>
      </c>
      <c r="L32" s="2">
        <f>IF($B$2="XP",INDEX(Desemprego!$D:$D,MATCH(BASE_TRI!$A32,Desemprego!$B:$B,0)),INDEX(Desemprego!$F:$F,MATCH($A32,Desemprego!$B:$B,0)))</f>
        <v>1.7081237569060741</v>
      </c>
      <c r="M32" s="2">
        <f>IF($B$2="XP",INDEX(CAGED!$G:$G,MATCH(BASE_TRI!$A32,CAGED!$A:$A,0)),INDEX(CAGED!$I:$I,MATCH($A32,CAGED!$A:$A,0)))</f>
        <v>0.17363867403314945</v>
      </c>
      <c r="N32" s="2" t="e">
        <f>INDEX('Expectativa Selic'!$E:$E,MATCH(BASE_TRI!$A32,'Expectativa Selic'!$A:$A,0))</f>
        <v>#VALUE!</v>
      </c>
      <c r="O32" s="2" t="str">
        <f>INDEX(BRL!$E:$E,MATCH(BASE_TRI!$A32,BRL!$A:$A,0))</f>
        <v/>
      </c>
      <c r="P32" s="2">
        <f>INDEX('Primario Ajustado'!$O$9:$O$222,MATCH(BASE_TRI!$A32,'Primario Ajustado'!$M$9:$M$222,0))</f>
        <v>0.94646692405825683</v>
      </c>
      <c r="Q32" s="2">
        <f>INDEX(Incerteza!$D:$D,MATCH(BASE_TRI!$A32,Incerteza!$A:$A,0))</f>
        <v>-7.5080065359477857</v>
      </c>
      <c r="R32" s="2" t="str">
        <f>INDEX('IC-Br'!$H:$H,MATCH($A32,'IC-Br'!$A:$A,0))</f>
        <v/>
      </c>
      <c r="S32" s="2" t="str">
        <f>INDEX('IC-Br Agro'!$H:$H,MATCH($A32,'IC-Br Agro'!$A:$A,0))</f>
        <v/>
      </c>
      <c r="T32" s="2" t="str">
        <f>INDEX('IC-Br Metal'!$H:$H,MATCH($A32,'IC-Br Metal'!$A:$A,0))</f>
        <v/>
      </c>
      <c r="U32" s="2" t="str">
        <f>INDEX('IC-Br Energia'!$H:$H,MATCH($A32,'IC-Br Energia'!$A:$A,0))</f>
        <v/>
      </c>
      <c r="V32" s="2">
        <f>INDEX(Petroleo!$G:$G,MATCH($A32,Petroleo!$B:$B,0))</f>
        <v>11.951407306014232</v>
      </c>
      <c r="W32" s="2">
        <f>INDEX(ONI!$I:$I,MATCH(BASE_TRI!$A32,ONI!$C:$C,0))</f>
        <v>0</v>
      </c>
      <c r="X32" s="2">
        <f>INDEX(ONI!$J:$J,MATCH(BASE_TRI!$A32,ONI!$C:$C,0))</f>
        <v>253.87111111111116</v>
      </c>
      <c r="Y32" s="2">
        <f>INDEX(FF!$E:$E,MATCH(BASE_TRI!$A32,FF!$B:$B,0))</f>
        <v>6.25E-2</v>
      </c>
      <c r="Z32" s="2">
        <f>INDEX(CDS!$D:$D,MATCH(BASE_TRI!$A32,CDS!$A:$A,0))</f>
        <v>26.390833971704623</v>
      </c>
      <c r="AA32" s="2">
        <f>IF($B$2="K",INDEX(PIB!$J:$J,MATCH(BASE_TRI!$A32,PIB!$A:$A,0)),INDEX(PIB!$J:$J,MATCH($A32,PIB!$A:$A,0)))</f>
        <v>1.4075737271130428</v>
      </c>
      <c r="AB32" s="2">
        <f>IF($B$2="K",INDEX(CAGED!$J:$J,MATCH(BASE_TRI!$A32,CAGED!$A:$A,0)),INDEX(CAGED!$J:$J,MATCH($A32,CAGED!$A:$A,0)))</f>
        <v>1.4660390491897601</v>
      </c>
      <c r="AC32" s="13">
        <v>0.96</v>
      </c>
      <c r="AD32" s="13">
        <f t="shared" si="0"/>
        <v>1.5712250000000001</v>
      </c>
      <c r="AE32" s="98">
        <f>INDEX(Aberturas_ADM!$AB:$AB,MATCH(BASE_TRI!$A32,Aberturas_ADM!$A:$A,0))</f>
        <v>0.91539029267861949</v>
      </c>
      <c r="AF32" s="98">
        <f>INDEX(Aberturas_ADM!$Z:$Z,MATCH(BASE_TRI!$A32,Aberturas_ADM!$A:$A,0))</f>
        <v>0.96154054203465567</v>
      </c>
      <c r="AG32" s="98">
        <f>INDEX(Aberturas_ADM!$AA:$AA,MATCH(BASE_TRI!$A32,Aberturas_ADM!$A:$A,0))</f>
        <v>0.54985534529810032</v>
      </c>
      <c r="AH32" s="98">
        <f>INDEX(Aberturas_ADM!$AC:$AC,MATCH(BASE_TRI!$A32,Aberturas_ADM!$A:$A,0))</f>
        <v>0.98139969091974866</v>
      </c>
      <c r="AI32" s="98">
        <f>INDEX(Aberturas_ADM!$AD:$AD,MATCH(BASE_TRI!$A32,Aberturas_ADM!$A:$A,0))</f>
        <v>0.98604430177102742</v>
      </c>
      <c r="AJ32" s="109">
        <v>6.2849000000000004</v>
      </c>
      <c r="AK32" s="109"/>
      <c r="AL32" s="2"/>
    </row>
    <row r="33" spans="1:38" x14ac:dyDescent="0.25">
      <c r="A33" s="8">
        <f t="shared" si="1"/>
        <v>40603</v>
      </c>
      <c r="B33" s="56">
        <f t="shared" si="2"/>
        <v>2011</v>
      </c>
      <c r="C33" s="2" t="e">
        <f>INDEX('Expectativa IPCA'!$E:$E,MATCH(BASE_TRI!$A33,'Expectativa IPCA'!$A:$A,0))</f>
        <v>#VALUE!</v>
      </c>
      <c r="D33" s="2" t="e">
        <f>INDEX(Selic!$E:$E,MATCH(BASE_TRI!$A33,Selic!$A:$A,0))</f>
        <v>#VALUE!</v>
      </c>
      <c r="E33" s="2">
        <f>INDEX(IPCA_livres_dessaz!$D:$D,MATCH(BASE_TRI!$A33,IPCA_livres_dessaz!$A:$A,0))</f>
        <v>2.0046321164399528</v>
      </c>
      <c r="F33" s="2">
        <f>INDEX(IPCA!$D:$D,MATCH(BASE_TRI!$A33,IPCA!$A:$A,0))</f>
        <v>1.8327074261186516</v>
      </c>
      <c r="G33" s="2" t="e">
        <f>INDEX(IPCA_adm_dessaz!$E:$E,MATCH(BASE_TRI!$A33,IPCA_adm_dessaz!$A:$A,0))</f>
        <v>#VALUE!</v>
      </c>
      <c r="H33" s="2">
        <f>INDEX(Meta!F:F,MATCH(BASE_TRI!$A33,Meta!$A:$A,0))</f>
        <v>1.125</v>
      </c>
      <c r="I33" s="2">
        <f>INDEX(Meta!E:E,MATCH(BASE_TRI!$A33,Meta!$A:$A,0))</f>
        <v>1.125</v>
      </c>
      <c r="J33" s="2">
        <f>IF($B$2="XP",INDEX(NUCI!$D:$D,MATCH(BASE_TRI!$A33,NUCI!$A:$A,0)),INDEX(NUCI!$E:$E,MATCH($A33,NUCI!$A:$A,0)))</f>
        <v>4.2696132596685121</v>
      </c>
      <c r="K33" s="2">
        <f>IF($B$2="XP",INDEX(PIB!$G:$G,MATCH(BASE_TRI!$A33,PIB!$A:$A,0)),INDEX(PIB!$H:$H,MATCH($A33,PIB!$A:$A,0)))</f>
        <v>1.6243093922651901</v>
      </c>
      <c r="L33" s="2">
        <f>IF($B$2="XP",INDEX(Desemprego!$D:$D,MATCH(BASE_TRI!$A33,Desemprego!$B:$B,0)),INDEX(Desemprego!$F:$F,MATCH($A33,Desemprego!$B:$B,0)))</f>
        <v>1.9172817679557985</v>
      </c>
      <c r="M33" s="2">
        <f>IF($B$2="XP",INDEX(CAGED!$G:$G,MATCH(BASE_TRI!$A33,CAGED!$A:$A,0)),INDEX(CAGED!$I:$I,MATCH($A33,CAGED!$A:$A,0)))</f>
        <v>0.58292983425414402</v>
      </c>
      <c r="N33" s="2" t="e">
        <f>INDEX('Expectativa Selic'!$E:$E,MATCH(BASE_TRI!$A33,'Expectativa Selic'!$A:$A,0))</f>
        <v>#VALUE!</v>
      </c>
      <c r="O33" s="2" t="str">
        <f>INDEX(BRL!$E:$E,MATCH(BASE_TRI!$A33,BRL!$A:$A,0))</f>
        <v/>
      </c>
      <c r="P33" s="2">
        <f>INDEX('Primario Ajustado'!$O$9:$O$222,MATCH(BASE_TRI!$A33,'Primario Ajustado'!$M$9:$M$222,0))</f>
        <v>0.5685358456545837</v>
      </c>
      <c r="Q33" s="2">
        <f>INDEX(Incerteza!$D:$D,MATCH(BASE_TRI!$A33,Incerteza!$A:$A,0))</f>
        <v>-8.7413398692811342</v>
      </c>
      <c r="R33" s="2" t="str">
        <f>INDEX('IC-Br'!$H:$H,MATCH($A33,'IC-Br'!$A:$A,0))</f>
        <v/>
      </c>
      <c r="S33" s="2" t="str">
        <f>INDEX('IC-Br Agro'!$H:$H,MATCH($A33,'IC-Br Agro'!$A:$A,0))</f>
        <v/>
      </c>
      <c r="T33" s="2" t="str">
        <f>INDEX('IC-Br Metal'!$H:$H,MATCH($A33,'IC-Br Metal'!$A:$A,0))</f>
        <v/>
      </c>
      <c r="U33" s="2" t="str">
        <f>INDEX('IC-Br Energia'!$H:$H,MATCH($A33,'IC-Br Energia'!$A:$A,0))</f>
        <v/>
      </c>
      <c r="V33" s="2">
        <f>INDEX(Petroleo!$G:$G,MATCH($A33,Petroleo!$B:$B,0))</f>
        <v>25.393550359162447</v>
      </c>
      <c r="W33" s="2">
        <f>INDEX(ONI!$I:$I,MATCH(BASE_TRI!$A33,ONI!$C:$C,0))</f>
        <v>0</v>
      </c>
      <c r="X33" s="2">
        <f>INDEX(ONI!$J:$J,MATCH(BASE_TRI!$A33,ONI!$C:$C,0))</f>
        <v>86.490000000000009</v>
      </c>
      <c r="Y33" s="2">
        <f>INDEX(FF!$E:$E,MATCH(BASE_TRI!$A33,FF!$B:$B,0))</f>
        <v>6.25E-2</v>
      </c>
      <c r="Z33" s="2">
        <f>INDEX(CDS!$D:$D,MATCH(BASE_TRI!$A33,CDS!$A:$A,0))</f>
        <v>28.506992969289161</v>
      </c>
      <c r="AA33" s="2">
        <f>IF($B$2="K",INDEX(PIB!$J:$J,MATCH(BASE_TRI!$A33,PIB!$A:$A,0)),INDEX(PIB!$J:$J,MATCH($A33,PIB!$A:$A,0)))</f>
        <v>1.3657755657799697</v>
      </c>
      <c r="AB33" s="2">
        <f>IF($B$2="K",INDEX(CAGED!$J:$J,MATCH(BASE_TRI!$A33,CAGED!$A:$A,0)),INDEX(CAGED!$J:$J,MATCH($A33,CAGED!$A:$A,0)))</f>
        <v>1.4827125033001209</v>
      </c>
      <c r="AC33" s="13">
        <v>1.1599999999999999</v>
      </c>
      <c r="AD33" s="13">
        <f t="shared" si="0"/>
        <v>1.5274000000000001</v>
      </c>
      <c r="AE33" s="98">
        <f>INDEX(Aberturas_ADM!$AB:$AB,MATCH(BASE_TRI!$A33,Aberturas_ADM!$A:$A,0))</f>
        <v>2.5604065751899441</v>
      </c>
      <c r="AF33" s="98">
        <f>INDEX(Aberturas_ADM!$Z:$Z,MATCH(BASE_TRI!$A33,Aberturas_ADM!$A:$A,0))</f>
        <v>0.60014539552246671</v>
      </c>
      <c r="AG33" s="98">
        <f>INDEX(Aberturas_ADM!$AA:$AA,MATCH(BASE_TRI!$A33,Aberturas_ADM!$A:$A,0))</f>
        <v>1.3290222091498105</v>
      </c>
      <c r="AH33" s="98">
        <f>INDEX(Aberturas_ADM!$AC:$AC,MATCH(BASE_TRI!$A33,Aberturas_ADM!$A:$A,0))</f>
        <v>1.680822600623344</v>
      </c>
      <c r="AI33" s="98">
        <f>INDEX(Aberturas_ADM!$AD:$AD,MATCH(BASE_TRI!$A33,Aberturas_ADM!$A:$A,0))</f>
        <v>2.2883399531265836</v>
      </c>
      <c r="AJ33" s="109">
        <v>6.1096000000000004</v>
      </c>
      <c r="AK33" s="109"/>
      <c r="AL33" s="2"/>
    </row>
    <row r="34" spans="1:38" x14ac:dyDescent="0.25">
      <c r="A34" s="8">
        <f t="shared" si="1"/>
        <v>40695</v>
      </c>
      <c r="B34" s="56">
        <f t="shared" si="2"/>
        <v>2011.25</v>
      </c>
      <c r="C34" s="2" t="e">
        <f>INDEX('Expectativa IPCA'!$E:$E,MATCH(BASE_TRI!$A34,'Expectativa IPCA'!$A:$A,0))</f>
        <v>#VALUE!</v>
      </c>
      <c r="D34" s="2" t="e">
        <f>INDEX(Selic!$E:$E,MATCH(BASE_TRI!$A34,Selic!$A:$A,0))</f>
        <v>#VALUE!</v>
      </c>
      <c r="E34" s="2">
        <f>INDEX(IPCA_livres_dessaz!$D:$D,MATCH(BASE_TRI!$A34,IPCA_livres_dessaz!$A:$A,0))</f>
        <v>1.4741073813745675</v>
      </c>
      <c r="F34" s="2">
        <f>INDEX(IPCA!$D:$D,MATCH(BASE_TRI!$A34,IPCA!$A:$A,0))</f>
        <v>1.5301659056270456</v>
      </c>
      <c r="G34" s="2" t="e">
        <f>INDEX(IPCA_adm_dessaz!$E:$E,MATCH(BASE_TRI!$A34,IPCA_adm_dessaz!$A:$A,0))</f>
        <v>#VALUE!</v>
      </c>
      <c r="H34" s="2">
        <f>INDEX(Meta!F:F,MATCH(BASE_TRI!$A34,Meta!$A:$A,0))</f>
        <v>1.125</v>
      </c>
      <c r="I34" s="2">
        <f>INDEX(Meta!E:E,MATCH(BASE_TRI!$A34,Meta!$A:$A,0))</f>
        <v>1.125</v>
      </c>
      <c r="J34" s="2">
        <f>IF($B$2="XP",INDEX(NUCI!$D:$D,MATCH(BASE_TRI!$A34,NUCI!$A:$A,0)),INDEX(NUCI!$E:$E,MATCH($A34,NUCI!$A:$A,0)))</f>
        <v>4.1303867403314873</v>
      </c>
      <c r="K34" s="2">
        <f>IF($B$2="XP",INDEX(PIB!$G:$G,MATCH(BASE_TRI!$A34,PIB!$A:$A,0)),INDEX(PIB!$H:$H,MATCH($A34,PIB!$A:$A,0)))</f>
        <v>1.6740331491712701</v>
      </c>
      <c r="L34" s="2">
        <f>IF($B$2="XP",INDEX(Desemprego!$D:$D,MATCH(BASE_TRI!$A34,Desemprego!$B:$B,0)),INDEX(Desemprego!$F:$F,MATCH($A34,Desemprego!$B:$B,0)))</f>
        <v>1.8649922651933648</v>
      </c>
      <c r="M34" s="2">
        <f>IF($B$2="XP",INDEX(CAGED!$G:$G,MATCH(BASE_TRI!$A34,CAGED!$A:$A,0)),INDEX(CAGED!$I:$I,MATCH($A34,CAGED!$A:$A,0)))</f>
        <v>0.80617955801104768</v>
      </c>
      <c r="N34" s="2" t="e">
        <f>INDEX('Expectativa Selic'!$E:$E,MATCH(BASE_TRI!$A34,'Expectativa Selic'!$A:$A,0))</f>
        <v>#VALUE!</v>
      </c>
      <c r="O34" s="2" t="str">
        <f>INDEX(BRL!$E:$E,MATCH(BASE_TRI!$A34,BRL!$A:$A,0))</f>
        <v/>
      </c>
      <c r="P34" s="2">
        <f>INDEX('Primario Ajustado'!$O$9:$O$222,MATCH(BASE_TRI!$A34,'Primario Ajustado'!$M$9:$M$222,0))</f>
        <v>0.81959243669713211</v>
      </c>
      <c r="Q34" s="2">
        <f>INDEX(Incerteza!$D:$D,MATCH(BASE_TRI!$A34,Incerteza!$A:$A,0))</f>
        <v>-9.5413398692811313</v>
      </c>
      <c r="R34" s="2" t="str">
        <f>INDEX('IC-Br'!$H:$H,MATCH($A34,'IC-Br'!$A:$A,0))</f>
        <v/>
      </c>
      <c r="S34" s="2" t="str">
        <f>INDEX('IC-Br Agro'!$H:$H,MATCH($A34,'IC-Br Agro'!$A:$A,0))</f>
        <v/>
      </c>
      <c r="T34" s="2" t="str">
        <f>INDEX('IC-Br Metal'!$H:$H,MATCH($A34,'IC-Br Metal'!$A:$A,0))</f>
        <v/>
      </c>
      <c r="U34" s="2" t="str">
        <f>INDEX('IC-Br Energia'!$H:$H,MATCH($A34,'IC-Br Energia'!$A:$A,0))</f>
        <v/>
      </c>
      <c r="V34" s="2">
        <f>INDEX(Petroleo!$G:$G,MATCH($A34,Petroleo!$B:$B,0))</f>
        <v>8.3186056432445525</v>
      </c>
      <c r="W34" s="2">
        <f>INDEX(ONI!$I:$I,MATCH(BASE_TRI!$A34,ONI!$C:$C,0))</f>
        <v>0</v>
      </c>
      <c r="X34" s="2">
        <f>INDEX(ONI!$J:$J,MATCH(BASE_TRI!$A34,ONI!$C:$C,0))</f>
        <v>19.360000000000003</v>
      </c>
      <c r="Y34" s="2">
        <f>INDEX(FF!$E:$E,MATCH(BASE_TRI!$A34,FF!$B:$B,0))</f>
        <v>6.25E-2</v>
      </c>
      <c r="Z34" s="2">
        <f>INDEX(CDS!$D:$D,MATCH(BASE_TRI!$A34,CDS!$A:$A,0))</f>
        <v>27.030109090909093</v>
      </c>
      <c r="AA34" s="2">
        <f>IF($B$2="K",INDEX(PIB!$J:$J,MATCH(BASE_TRI!$A34,PIB!$A:$A,0)),INDEX(PIB!$J:$J,MATCH($A34,PIB!$A:$A,0)))</f>
        <v>0.97010294463402147</v>
      </c>
      <c r="AB34" s="2">
        <f>IF($B$2="K",INDEX(CAGED!$J:$J,MATCH(BASE_TRI!$A34,CAGED!$A:$A,0)),INDEX(CAGED!$J:$J,MATCH($A34,CAGED!$A:$A,0)))</f>
        <v>1.4591510185699264</v>
      </c>
      <c r="AC34" s="13">
        <v>1.27</v>
      </c>
      <c r="AD34" s="13">
        <f t="shared" si="0"/>
        <v>1.4761249999999999</v>
      </c>
      <c r="AE34" s="98">
        <f>INDEX(Aberturas_ADM!$AB:$AB,MATCH(BASE_TRI!$A34,Aberturas_ADM!$A:$A,0))</f>
        <v>4.0420678381758668</v>
      </c>
      <c r="AF34" s="98">
        <f>INDEX(Aberturas_ADM!$Z:$Z,MATCH(BASE_TRI!$A34,Aberturas_ADM!$A:$A,0))</f>
        <v>0.8015003811142396</v>
      </c>
      <c r="AG34" s="98">
        <f>INDEX(Aberturas_ADM!$AA:$AA,MATCH(BASE_TRI!$A34,Aberturas_ADM!$A:$A,0))</f>
        <v>1.5743386596581699</v>
      </c>
      <c r="AH34" s="98">
        <f>INDEX(Aberturas_ADM!$AC:$AC,MATCH(BASE_TRI!$A34,Aberturas_ADM!$A:$A,0))</f>
        <v>1.6968445968899681</v>
      </c>
      <c r="AI34" s="98">
        <f>INDEX(Aberturas_ADM!$AD:$AD,MATCH(BASE_TRI!$A34,Aberturas_ADM!$A:$A,0))</f>
        <v>1.267670824767797</v>
      </c>
      <c r="AJ34" s="109">
        <v>5.9044999999999996</v>
      </c>
      <c r="AK34" s="109"/>
      <c r="AL34" s="2"/>
    </row>
    <row r="35" spans="1:38" x14ac:dyDescent="0.25">
      <c r="A35" s="8">
        <f t="shared" si="1"/>
        <v>40787</v>
      </c>
      <c r="B35" s="56">
        <f t="shared" si="2"/>
        <v>2011.5</v>
      </c>
      <c r="C35" s="2" t="e">
        <f>INDEX('Expectativa IPCA'!$E:$E,MATCH(BASE_TRI!$A35,'Expectativa IPCA'!$A:$A,0))</f>
        <v>#VALUE!</v>
      </c>
      <c r="D35" s="2" t="e">
        <f>INDEX(Selic!$E:$E,MATCH(BASE_TRI!$A35,Selic!$A:$A,0))</f>
        <v>#VALUE!</v>
      </c>
      <c r="E35" s="2">
        <f>INDEX(IPCA_livres_dessaz!$D:$D,MATCH(BASE_TRI!$A35,IPCA_livres_dessaz!$A:$A,0))</f>
        <v>1.6029631409326894</v>
      </c>
      <c r="F35" s="2">
        <f>INDEX(IPCA!$D:$D,MATCH(BASE_TRI!$A35,IPCA!$A:$A,0))</f>
        <v>1.4751872041880221</v>
      </c>
      <c r="G35" s="2" t="e">
        <f>INDEX(IPCA_adm_dessaz!$E:$E,MATCH(BASE_TRI!$A35,IPCA_adm_dessaz!$A:$A,0))</f>
        <v>#VALUE!</v>
      </c>
      <c r="H35" s="2">
        <f>INDEX(Meta!F:F,MATCH(BASE_TRI!$A35,Meta!$A:$A,0))</f>
        <v>1.125</v>
      </c>
      <c r="I35" s="2">
        <f>INDEX(Meta!E:E,MATCH(BASE_TRI!$A35,Meta!$A:$A,0))</f>
        <v>1.125</v>
      </c>
      <c r="J35" s="2">
        <f>IF($B$2="XP",INDEX(NUCI!$D:$D,MATCH(BASE_TRI!$A35,NUCI!$A:$A,0)),INDEX(NUCI!$E:$E,MATCH($A35,NUCI!$A:$A,0)))</f>
        <v>2.8773480662983277</v>
      </c>
      <c r="K35" s="2">
        <f>IF($B$2="XP",INDEX(PIB!$G:$G,MATCH(BASE_TRI!$A35,PIB!$A:$A,0)),INDEX(PIB!$H:$H,MATCH($A35,PIB!$A:$A,0)))</f>
        <v>0.58011049723757002</v>
      </c>
      <c r="L35" s="2">
        <f>IF($B$2="XP",INDEX(Desemprego!$D:$D,MATCH(BASE_TRI!$A35,Desemprego!$B:$B,0)),INDEX(Desemprego!$F:$F,MATCH($A35,Desemprego!$B:$B,0)))</f>
        <v>1.7081237569060741</v>
      </c>
      <c r="M35" s="2">
        <f>IF($B$2="XP",INDEX(CAGED!$G:$G,MATCH(BASE_TRI!$A35,CAGED!$A:$A,0)),INDEX(CAGED!$I:$I,MATCH($A35,CAGED!$A:$A,0)))</f>
        <v>0.99222099447513856</v>
      </c>
      <c r="N35" s="2" t="e">
        <f>INDEX('Expectativa Selic'!$E:$E,MATCH(BASE_TRI!$A35,'Expectativa Selic'!$A:$A,0))</f>
        <v>#VALUE!</v>
      </c>
      <c r="O35" s="2" t="str">
        <f>INDEX(BRL!$E:$E,MATCH(BASE_TRI!$A35,BRL!$A:$A,0))</f>
        <v/>
      </c>
      <c r="P35" s="2">
        <f>INDEX('Primario Ajustado'!$O$9:$O$222,MATCH(BASE_TRI!$A35,'Primario Ajustado'!$M$9:$M$222,0))</f>
        <v>1.2771619138040415</v>
      </c>
      <c r="Q35" s="2">
        <f>INDEX(Incerteza!$D:$D,MATCH(BASE_TRI!$A35,Incerteza!$A:$A,0))</f>
        <v>-7.4673202614462753E-2</v>
      </c>
      <c r="R35" s="2" t="str">
        <f>INDEX('IC-Br'!$H:$H,MATCH($A35,'IC-Br'!$A:$A,0))</f>
        <v/>
      </c>
      <c r="S35" s="2" t="str">
        <f>INDEX('IC-Br Agro'!$H:$H,MATCH($A35,'IC-Br Agro'!$A:$A,0))</f>
        <v/>
      </c>
      <c r="T35" s="2" t="str">
        <f>INDEX('IC-Br Metal'!$H:$H,MATCH($A35,'IC-Br Metal'!$A:$A,0))</f>
        <v/>
      </c>
      <c r="U35" s="2" t="str">
        <f>INDEX('IC-Br Energia'!$H:$H,MATCH($A35,'IC-Br Energia'!$A:$A,0))</f>
        <v/>
      </c>
      <c r="V35" s="2">
        <f>INDEX(Petroleo!$G:$G,MATCH($A35,Petroleo!$B:$B,0))</f>
        <v>-4.9651175874873275</v>
      </c>
      <c r="W35" s="2">
        <f>INDEX(ONI!$I:$I,MATCH(BASE_TRI!$A35,ONI!$C:$C,0))</f>
        <v>0</v>
      </c>
      <c r="X35" s="2">
        <f>INDEX(ONI!$J:$J,MATCH(BASE_TRI!$A35,ONI!$C:$C,0))</f>
        <v>68.890000000000015</v>
      </c>
      <c r="Y35" s="2">
        <f>INDEX(FF!$E:$E,MATCH(BASE_TRI!$A35,FF!$B:$B,0))</f>
        <v>6.25E-2</v>
      </c>
      <c r="Z35" s="2">
        <f>INDEX(CDS!$D:$D,MATCH(BASE_TRI!$A35,CDS!$A:$A,0))</f>
        <v>36.127261089152391</v>
      </c>
      <c r="AA35" s="2">
        <f>IF($B$2="K",INDEX(PIB!$J:$J,MATCH(BASE_TRI!$A35,PIB!$A:$A,0)),INDEX(PIB!$J:$J,MATCH($A35,PIB!$A:$A,0)))</f>
        <v>-0.2064142023249893</v>
      </c>
      <c r="AB35" s="2">
        <f>IF($B$2="K",INDEX(CAGED!$J:$J,MATCH(BASE_TRI!$A35,CAGED!$A:$A,0)),INDEX(CAGED!$J:$J,MATCH($A35,CAGED!$A:$A,0)))</f>
        <v>1.0635875864100086</v>
      </c>
      <c r="AC35" s="13">
        <v>0.91</v>
      </c>
      <c r="AD35" s="13">
        <f t="shared" si="0"/>
        <v>1.4208750000000001</v>
      </c>
      <c r="AE35" s="98">
        <f>INDEX(Aberturas_ADM!$AB:$AB,MATCH(BASE_TRI!$A35,Aberturas_ADM!$A:$A,0))</f>
        <v>1.1046407931999402</v>
      </c>
      <c r="AF35" s="98">
        <f>INDEX(Aberturas_ADM!$Z:$Z,MATCH(BASE_TRI!$A35,Aberturas_ADM!$A:$A,0))</f>
        <v>0.42754762397674284</v>
      </c>
      <c r="AG35" s="98">
        <f>INDEX(Aberturas_ADM!$AA:$AA,MATCH(BASE_TRI!$A35,Aberturas_ADM!$A:$A,0))</f>
        <v>-0.3319093349700819</v>
      </c>
      <c r="AH35" s="98">
        <f>INDEX(Aberturas_ADM!$AC:$AC,MATCH(BASE_TRI!$A35,Aberturas_ADM!$A:$A,0))</f>
        <v>1.721070570322869</v>
      </c>
      <c r="AI35" s="98">
        <f>INDEX(Aberturas_ADM!$AD:$AD,MATCH(BASE_TRI!$A35,Aberturas_ADM!$A:$A,0))</f>
        <v>0.96260568308261796</v>
      </c>
      <c r="AJ35" s="109">
        <v>5.6835000000000004</v>
      </c>
      <c r="AK35" s="109"/>
      <c r="AL35" s="2"/>
    </row>
    <row r="36" spans="1:38" x14ac:dyDescent="0.25">
      <c r="A36" s="8">
        <f t="shared" si="1"/>
        <v>40878</v>
      </c>
      <c r="B36" s="56">
        <f t="shared" si="2"/>
        <v>2011.75</v>
      </c>
      <c r="C36" s="2" t="e">
        <f>INDEX('Expectativa IPCA'!$E:$E,MATCH(BASE_TRI!$A36,'Expectativa IPCA'!$A:$A,0))</f>
        <v>#VALUE!</v>
      </c>
      <c r="D36" s="2" t="e">
        <f>INDEX(Selic!$E:$E,MATCH(BASE_TRI!$A36,Selic!$A:$A,0))</f>
        <v>#VALUE!</v>
      </c>
      <c r="E36" s="2">
        <f>INDEX(IPCA_livres_dessaz!$D:$D,MATCH(BASE_TRI!$A36,IPCA_livres_dessaz!$A:$A,0))</f>
        <v>1.3664415412124153</v>
      </c>
      <c r="F36" s="2">
        <f>INDEX(IPCA!$D:$D,MATCH(BASE_TRI!$A36,IPCA!$A:$A,0))</f>
        <v>1.2872701700576306</v>
      </c>
      <c r="G36" s="2" t="e">
        <f>INDEX(IPCA_adm_dessaz!$E:$E,MATCH(BASE_TRI!$A36,IPCA_adm_dessaz!$A:$A,0))</f>
        <v>#VALUE!</v>
      </c>
      <c r="H36" s="2">
        <f>INDEX(Meta!F:F,MATCH(BASE_TRI!$A36,Meta!$A:$A,0))</f>
        <v>1.125</v>
      </c>
      <c r="I36" s="2">
        <f>INDEX(Meta!E:E,MATCH(BASE_TRI!$A36,Meta!$A:$A,0))</f>
        <v>1.125</v>
      </c>
      <c r="J36" s="2">
        <f>IF($B$2="XP",INDEX(NUCI!$D:$D,MATCH(BASE_TRI!$A36,NUCI!$A:$A,0)),INDEX(NUCI!$E:$E,MATCH($A36,NUCI!$A:$A,0)))</f>
        <v>2.1812154696132611</v>
      </c>
      <c r="K36" s="2">
        <f>IF($B$2="XP",INDEX(PIB!$G:$G,MATCH(BASE_TRI!$A36,PIB!$A:$A,0)),INDEX(PIB!$H:$H,MATCH($A36,PIB!$A:$A,0)))</f>
        <v>0.97790055248618901</v>
      </c>
      <c r="L36" s="2">
        <f>IF($B$2="XP",INDEX(Desemprego!$D:$D,MATCH(BASE_TRI!$A36,Desemprego!$B:$B,0)),INDEX(Desemprego!$F:$F,MATCH($A36,Desemprego!$B:$B,0)))</f>
        <v>1.8649922651933648</v>
      </c>
      <c r="M36" s="2">
        <f>IF($B$2="XP",INDEX(CAGED!$G:$G,MATCH(BASE_TRI!$A36,CAGED!$A:$A,0)),INDEX(CAGED!$I:$I,MATCH($A36,CAGED!$A:$A,0)))</f>
        <v>1.0294292817679507</v>
      </c>
      <c r="N36" s="2" t="e">
        <f>INDEX('Expectativa Selic'!$E:$E,MATCH(BASE_TRI!$A36,'Expectativa Selic'!$A:$A,0))</f>
        <v>#VALUE!</v>
      </c>
      <c r="O36" s="2" t="str">
        <f>INDEX(BRL!$E:$E,MATCH(BASE_TRI!$A36,BRL!$A:$A,0))</f>
        <v/>
      </c>
      <c r="P36" s="2">
        <f>INDEX('Primario Ajustado'!$O$9:$O$222,MATCH(BASE_TRI!$A36,'Primario Ajustado'!$M$9:$M$222,0))</f>
        <v>0.49760530355880905</v>
      </c>
      <c r="Q36" s="2">
        <f>INDEX(Incerteza!$D:$D,MATCH(BASE_TRI!$A36,Incerteza!$A:$A,0))</f>
        <v>0.45866013071886869</v>
      </c>
      <c r="R36" s="2" t="str">
        <f>INDEX('IC-Br'!$H:$H,MATCH($A36,'IC-Br'!$A:$A,0))</f>
        <v/>
      </c>
      <c r="S36" s="2" t="str">
        <f>INDEX('IC-Br Agro'!$H:$H,MATCH($A36,'IC-Br Agro'!$A:$A,0))</f>
        <v/>
      </c>
      <c r="T36" s="2" t="str">
        <f>INDEX('IC-Br Metal'!$H:$H,MATCH($A36,'IC-Br Metal'!$A:$A,0))</f>
        <v/>
      </c>
      <c r="U36" s="2" t="str">
        <f>INDEX('IC-Br Energia'!$H:$H,MATCH($A36,'IC-Br Energia'!$A:$A,0))</f>
        <v/>
      </c>
      <c r="V36" s="2">
        <f>INDEX(Petroleo!$G:$G,MATCH($A36,Petroleo!$B:$B,0))</f>
        <v>-2.986709291655572</v>
      </c>
      <c r="W36" s="2">
        <f>INDEX(ONI!$I:$I,MATCH(BASE_TRI!$A36,ONI!$C:$C,0))</f>
        <v>0</v>
      </c>
      <c r="X36" s="2">
        <f>INDEX(ONI!$J:$J,MATCH(BASE_TRI!$A36,ONI!$C:$C,0))</f>
        <v>106.77777777777779</v>
      </c>
      <c r="Y36" s="2">
        <f>INDEX(FF!$E:$E,MATCH(BASE_TRI!$A36,FF!$B:$B,0))</f>
        <v>6.25E-2</v>
      </c>
      <c r="Z36" s="2">
        <f>INDEX(CDS!$D:$D,MATCH(BASE_TRI!$A36,CDS!$A:$A,0))</f>
        <v>40.912469155844157</v>
      </c>
      <c r="AA36" s="2">
        <f>IF($B$2="K",INDEX(PIB!$J:$J,MATCH(BASE_TRI!$A36,PIB!$A:$A,0)),INDEX(PIB!$J:$J,MATCH($A36,PIB!$A:$A,0)))</f>
        <v>0.85553410831193943</v>
      </c>
      <c r="AB36" s="2">
        <f>IF($B$2="K",INDEX(CAGED!$J:$J,MATCH(BASE_TRI!$A36,CAGED!$A:$A,0)),INDEX(CAGED!$J:$J,MATCH($A36,CAGED!$A:$A,0)))</f>
        <v>0.88697660683010326</v>
      </c>
      <c r="AC36" s="13">
        <v>0.62</v>
      </c>
      <c r="AD36" s="13">
        <f t="shared" si="0"/>
        <v>1.3649249999999999</v>
      </c>
      <c r="AE36" s="98">
        <f>INDEX(Aberturas_ADM!$AB:$AB,MATCH(BASE_TRI!$A36,Aberturas_ADM!$A:$A,0))</f>
        <v>-1.0986166293600719</v>
      </c>
      <c r="AF36" s="98">
        <f>INDEX(Aberturas_ADM!$Z:$Z,MATCH(BASE_TRI!$A36,Aberturas_ADM!$A:$A,0))</f>
        <v>-1.4125378822427148E-2</v>
      </c>
      <c r="AG36" s="98">
        <f>INDEX(Aberturas_ADM!$AA:$AA,MATCH(BASE_TRI!$A36,Aberturas_ADM!$A:$A,0))</f>
        <v>1.5091546424081281</v>
      </c>
      <c r="AH36" s="98">
        <f>INDEX(Aberturas_ADM!$AC:$AC,MATCH(BASE_TRI!$A36,Aberturas_ADM!$A:$A,0))</f>
        <v>1.6686643676186108</v>
      </c>
      <c r="AI36" s="98">
        <f>INDEX(Aberturas_ADM!$AD:$AD,MATCH(BASE_TRI!$A36,Aberturas_ADM!$A:$A,0))</f>
        <v>0.97027948172065948</v>
      </c>
      <c r="AJ36" s="109">
        <v>5.4596999999999998</v>
      </c>
      <c r="AK36" s="109"/>
      <c r="AL36" s="2"/>
    </row>
    <row r="37" spans="1:38" x14ac:dyDescent="0.25">
      <c r="A37" s="8">
        <f t="shared" si="1"/>
        <v>40969</v>
      </c>
      <c r="B37" s="56">
        <f t="shared" si="2"/>
        <v>2012</v>
      </c>
      <c r="C37" s="2" t="e">
        <f>INDEX('Expectativa IPCA'!$E:$E,MATCH(BASE_TRI!$A37,'Expectativa IPCA'!$A:$A,0))</f>
        <v>#VALUE!</v>
      </c>
      <c r="D37" s="2" t="e">
        <f>INDEX(Selic!$E:$E,MATCH(BASE_TRI!$A37,Selic!$A:$A,0))</f>
        <v>#VALUE!</v>
      </c>
      <c r="E37" s="2">
        <f>INDEX(IPCA_livres_dessaz!$D:$D,MATCH(BASE_TRI!$A37,IPCA_livres_dessaz!$A:$A,0))</f>
        <v>0.8924825917266066</v>
      </c>
      <c r="F37" s="2">
        <f>INDEX(IPCA!$D:$D,MATCH(BASE_TRI!$A37,IPCA!$A:$A,0))</f>
        <v>1.2530348022206095</v>
      </c>
      <c r="G37" s="2" t="e">
        <f>INDEX(IPCA_adm_dessaz!$E:$E,MATCH(BASE_TRI!$A37,IPCA_adm_dessaz!$A:$A,0))</f>
        <v>#VALUE!</v>
      </c>
      <c r="H37" s="2">
        <f>INDEX(Meta!F:F,MATCH(BASE_TRI!$A37,Meta!$A:$A,0))</f>
        <v>1.125</v>
      </c>
      <c r="I37" s="2">
        <f>INDEX(Meta!E:E,MATCH(BASE_TRI!$A37,Meta!$A:$A,0))</f>
        <v>1.125</v>
      </c>
      <c r="J37" s="2">
        <f>IF($B$2="XP",INDEX(NUCI!$D:$D,MATCH(BASE_TRI!$A37,NUCI!$A:$A,0)),INDEX(NUCI!$E:$E,MATCH($A37,NUCI!$A:$A,0)))</f>
        <v>2.7381215469613291</v>
      </c>
      <c r="K37" s="2">
        <f>IF($B$2="XP",INDEX(PIB!$G:$G,MATCH(BASE_TRI!$A37,PIB!$A:$A,0)),INDEX(PIB!$H:$H,MATCH($A37,PIB!$A:$A,0)))</f>
        <v>-1.1104972375690501</v>
      </c>
      <c r="L37" s="2">
        <f>IF($B$2="XP",INDEX(Desemprego!$D:$D,MATCH(BASE_TRI!$A37,Desemprego!$B:$B,0)),INDEX(Desemprego!$F:$F,MATCH($A37,Desemprego!$B:$B,0)))</f>
        <v>1.5512552486187832</v>
      </c>
      <c r="M37" s="2">
        <f>IF($B$2="XP",INDEX(CAGED!$G:$G,MATCH(BASE_TRI!$A37,CAGED!$A:$A,0)),INDEX(CAGED!$I:$I,MATCH($A37,CAGED!$A:$A,0)))</f>
        <v>1.1410541436464099</v>
      </c>
      <c r="N37" s="2" t="e">
        <f>INDEX('Expectativa Selic'!$E:$E,MATCH(BASE_TRI!$A37,'Expectativa Selic'!$A:$A,0))</f>
        <v>#VALUE!</v>
      </c>
      <c r="O37" s="2" t="str">
        <f>INDEX(BRL!$E:$E,MATCH(BASE_TRI!$A37,BRL!$A:$A,0))</f>
        <v/>
      </c>
      <c r="P37" s="2">
        <f>INDEX('Primario Ajustado'!$O$9:$O$222,MATCH(BASE_TRI!$A37,'Primario Ajustado'!$M$9:$M$222,0))</f>
        <v>1.1162476697045227</v>
      </c>
      <c r="Q37" s="2">
        <f>INDEX(Incerteza!$D:$D,MATCH(BASE_TRI!$A37,Incerteza!$A:$A,0))</f>
        <v>-7.1413398692811114</v>
      </c>
      <c r="R37" s="2" t="str">
        <f>INDEX('IC-Br'!$H:$H,MATCH($A37,'IC-Br'!$A:$A,0))</f>
        <v/>
      </c>
      <c r="S37" s="2" t="str">
        <f>INDEX('IC-Br Agro'!$H:$H,MATCH($A37,'IC-Br Agro'!$A:$A,0))</f>
        <v/>
      </c>
      <c r="T37" s="2" t="str">
        <f>INDEX('IC-Br Metal'!$H:$H,MATCH($A37,'IC-Br Metal'!$A:$A,0))</f>
        <v/>
      </c>
      <c r="U37" s="2" t="str">
        <f>INDEX('IC-Br Energia'!$H:$H,MATCH($A37,'IC-Br Energia'!$A:$A,0))</f>
        <v/>
      </c>
      <c r="V37" s="2">
        <f>INDEX(Petroleo!$G:$G,MATCH($A37,Petroleo!$B:$B,0))</f>
        <v>8.5921767254531005</v>
      </c>
      <c r="W37" s="2">
        <f>INDEX(ONI!$I:$I,MATCH(BASE_TRI!$A37,ONI!$C:$C,0))</f>
        <v>0</v>
      </c>
      <c r="X37" s="2">
        <f>INDEX(ONI!$J:$J,MATCH(BASE_TRI!$A37,ONI!$C:$C,0))</f>
        <v>34.809999999999995</v>
      </c>
      <c r="Y37" s="2">
        <f>INDEX(FF!$E:$E,MATCH(BASE_TRI!$A37,FF!$B:$B,0))</f>
        <v>6.25E-2</v>
      </c>
      <c r="Z37" s="2">
        <f>INDEX(CDS!$D:$D,MATCH(BASE_TRI!$A37,CDS!$A:$A,0))</f>
        <v>34.893554473304469</v>
      </c>
      <c r="AA37" s="2">
        <f>IF($B$2="K",INDEX(PIB!$J:$J,MATCH(BASE_TRI!$A37,PIB!$A:$A,0)),INDEX(PIB!$J:$J,MATCH($A37,PIB!$A:$A,0)))</f>
        <v>-1.3625901543389496</v>
      </c>
      <c r="AB37" s="2">
        <f>IF($B$2="K",INDEX(CAGED!$J:$J,MATCH(BASE_TRI!$A37,CAGED!$A:$A,0)),INDEX(CAGED!$J:$J,MATCH($A37,CAGED!$A:$A,0)))</f>
        <v>0.91358262471992191</v>
      </c>
      <c r="AC37" s="13">
        <v>0.82</v>
      </c>
      <c r="AD37" s="13">
        <f t="shared" si="0"/>
        <v>1.31585</v>
      </c>
      <c r="AE37" s="98">
        <f>INDEX(Aberturas_ADM!$AB:$AB,MATCH(BASE_TRI!$A37,Aberturas_ADM!$A:$A,0))</f>
        <v>-1.0106721010865849</v>
      </c>
      <c r="AF37" s="98">
        <f>INDEX(Aberturas_ADM!$Z:$Z,MATCH(BASE_TRI!$A37,Aberturas_ADM!$A:$A,0))</f>
        <v>1.4428731582350807</v>
      </c>
      <c r="AG37" s="98">
        <f>INDEX(Aberturas_ADM!$AA:$AA,MATCH(BASE_TRI!$A37,Aberturas_ADM!$A:$A,0))</f>
        <v>1.0907714803407353</v>
      </c>
      <c r="AH37" s="98">
        <f>INDEX(Aberturas_ADM!$AC:$AC,MATCH(BASE_TRI!$A37,Aberturas_ADM!$A:$A,0))</f>
        <v>1.4755087817021728</v>
      </c>
      <c r="AI37" s="98">
        <f>INDEX(Aberturas_ADM!$AD:$AD,MATCH(BASE_TRI!$A37,Aberturas_ADM!$A:$A,0))</f>
        <v>1.0683169654933211</v>
      </c>
      <c r="AJ37" s="109">
        <v>5.2633999999999999</v>
      </c>
      <c r="AK37" s="109"/>
      <c r="AL37" s="2"/>
    </row>
    <row r="38" spans="1:38" x14ac:dyDescent="0.25">
      <c r="A38" s="8">
        <f t="shared" si="1"/>
        <v>41061</v>
      </c>
      <c r="B38" s="56">
        <f t="shared" si="2"/>
        <v>2012.25</v>
      </c>
      <c r="C38" s="2" t="e">
        <f>INDEX('Expectativa IPCA'!$E:$E,MATCH(BASE_TRI!$A38,'Expectativa IPCA'!$A:$A,0))</f>
        <v>#VALUE!</v>
      </c>
      <c r="D38" s="2" t="e">
        <f>INDEX(Selic!$E:$E,MATCH(BASE_TRI!$A38,Selic!$A:$A,0))</f>
        <v>#VALUE!</v>
      </c>
      <c r="E38" s="2">
        <f>INDEX(IPCA_livres_dessaz!$D:$D,MATCH(BASE_TRI!$A38,IPCA_livres_dessaz!$A:$A,0))</f>
        <v>1.3427575757005483</v>
      </c>
      <c r="F38" s="2">
        <f>INDEX(IPCA!$D:$D,MATCH(BASE_TRI!$A38,IPCA!$A:$A,0))</f>
        <v>1.3175293350024653</v>
      </c>
      <c r="G38" s="2" t="e">
        <f>INDEX(IPCA_adm_dessaz!$E:$E,MATCH(BASE_TRI!$A38,IPCA_adm_dessaz!$A:$A,0))</f>
        <v>#VALUE!</v>
      </c>
      <c r="H38" s="2">
        <f>INDEX(Meta!F:F,MATCH(BASE_TRI!$A38,Meta!$A:$A,0))</f>
        <v>1.125</v>
      </c>
      <c r="I38" s="2">
        <f>INDEX(Meta!E:E,MATCH(BASE_TRI!$A38,Meta!$A:$A,0))</f>
        <v>1.125</v>
      </c>
      <c r="J38" s="2">
        <f>IF($B$2="XP",INDEX(NUCI!$D:$D,MATCH(BASE_TRI!$A38,NUCI!$A:$A,0)),INDEX(NUCI!$E:$E,MATCH($A38,NUCI!$A:$A,0)))</f>
        <v>2.4596685082872951</v>
      </c>
      <c r="K38" s="2">
        <f>IF($B$2="XP",INDEX(PIB!$G:$G,MATCH(BASE_TRI!$A38,PIB!$A:$A,0)),INDEX(PIB!$H:$H,MATCH($A38,PIB!$A:$A,0)))</f>
        <v>0.232044198895028</v>
      </c>
      <c r="L38" s="2">
        <f>IF($B$2="XP",INDEX(Desemprego!$D:$D,MATCH(BASE_TRI!$A38,Desemprego!$B:$B,0)),INDEX(Desemprego!$F:$F,MATCH($A38,Desemprego!$B:$B,0)))</f>
        <v>1.6558342541436402</v>
      </c>
      <c r="M38" s="2">
        <f>IF($B$2="XP",INDEX(CAGED!$G:$G,MATCH(BASE_TRI!$A38,CAGED!$A:$A,0)),INDEX(CAGED!$I:$I,MATCH($A38,CAGED!$A:$A,0)))</f>
        <v>1.1782624309392218</v>
      </c>
      <c r="N38" s="2" t="e">
        <f>INDEX('Expectativa Selic'!$E:$E,MATCH(BASE_TRI!$A38,'Expectativa Selic'!$A:$A,0))</f>
        <v>#VALUE!</v>
      </c>
      <c r="O38" s="2" t="str">
        <f>INDEX(BRL!$E:$E,MATCH(BASE_TRI!$A38,BRL!$A:$A,0))</f>
        <v/>
      </c>
      <c r="P38" s="2">
        <f>INDEX('Primario Ajustado'!$O$9:$O$222,MATCH(BASE_TRI!$A38,'Primario Ajustado'!$M$9:$M$222,0))</f>
        <v>0.19301090813961741</v>
      </c>
      <c r="Q38" s="2">
        <f>INDEX(Incerteza!$D:$D,MATCH(BASE_TRI!$A38,Incerteza!$A:$A,0))</f>
        <v>-3.6080065359477942</v>
      </c>
      <c r="R38" s="2" t="str">
        <f>INDEX('IC-Br'!$H:$H,MATCH($A38,'IC-Br'!$A:$A,0))</f>
        <v/>
      </c>
      <c r="S38" s="2" t="str">
        <f>INDEX('IC-Br Agro'!$H:$H,MATCH($A38,'IC-Br Agro'!$A:$A,0))</f>
        <v/>
      </c>
      <c r="T38" s="2" t="str">
        <f>INDEX('IC-Br Metal'!$H:$H,MATCH($A38,'IC-Br Metal'!$A:$A,0))</f>
        <v/>
      </c>
      <c r="U38" s="2" t="str">
        <f>INDEX('IC-Br Energia'!$H:$H,MATCH($A38,'IC-Br Energia'!$A:$A,0))</f>
        <v/>
      </c>
      <c r="V38" s="2">
        <f>INDEX(Petroleo!$G:$G,MATCH($A38,Petroleo!$B:$B,0))</f>
        <v>-11.017139645967973</v>
      </c>
      <c r="W38" s="2">
        <f>INDEX(ONI!$I:$I,MATCH(BASE_TRI!$A38,ONI!$C:$C,0))</f>
        <v>0</v>
      </c>
      <c r="X38" s="2">
        <f>INDEX(ONI!$J:$J,MATCH(BASE_TRI!$A38,ONI!$C:$C,0))</f>
        <v>2.7777777777777766E-2</v>
      </c>
      <c r="Y38" s="2">
        <f>INDEX(FF!$E:$E,MATCH(BASE_TRI!$A38,FF!$B:$B,0))</f>
        <v>6.25E-2</v>
      </c>
      <c r="Z38" s="2">
        <f>INDEX(CDS!$D:$D,MATCH(BASE_TRI!$A38,CDS!$A:$A,0))</f>
        <v>35.867346100759143</v>
      </c>
      <c r="AA38" s="2">
        <f>IF($B$2="K",INDEX(PIB!$J:$J,MATCH(BASE_TRI!$A38,PIB!$A:$A,0)),INDEX(PIB!$J:$J,MATCH($A38,PIB!$A:$A,0)))</f>
        <v>1.7516086041750256</v>
      </c>
      <c r="AB38" s="2">
        <f>IF($B$2="K",INDEX(CAGED!$J:$J,MATCH(BASE_TRI!$A38,CAGED!$A:$A,0)),INDEX(CAGED!$J:$J,MATCH($A38,CAGED!$A:$A,0)))</f>
        <v>0.71997820142009061</v>
      </c>
      <c r="AC38" s="13">
        <v>0.85</v>
      </c>
      <c r="AD38" s="13">
        <f t="shared" si="0"/>
        <v>1.2705500000000001</v>
      </c>
      <c r="AE38" s="98">
        <f>INDEX(Aberturas_ADM!$AB:$AB,MATCH(BASE_TRI!$A38,Aberturas_ADM!$A:$A,0))</f>
        <v>0.20531815071314075</v>
      </c>
      <c r="AF38" s="98">
        <f>INDEX(Aberturas_ADM!$Z:$Z,MATCH(BASE_TRI!$A38,Aberturas_ADM!$A:$A,0))</f>
        <v>1.3338175726039125</v>
      </c>
      <c r="AG38" s="98">
        <f>INDEX(Aberturas_ADM!$AA:$AA,MATCH(BASE_TRI!$A38,Aberturas_ADM!$A:$A,0))</f>
        <v>-0.21817067190699202</v>
      </c>
      <c r="AH38" s="98">
        <f>INDEX(Aberturas_ADM!$AC:$AC,MATCH(BASE_TRI!$A38,Aberturas_ADM!$A:$A,0))</f>
        <v>1.4768721885284108</v>
      </c>
      <c r="AI38" s="98">
        <f>INDEX(Aberturas_ADM!$AD:$AD,MATCH(BASE_TRI!$A38,Aberturas_ADM!$A:$A,0))</f>
        <v>0.8873285518371743</v>
      </c>
      <c r="AJ38" s="109">
        <v>5.0822000000000003</v>
      </c>
      <c r="AK38" s="109"/>
      <c r="AL38" s="2"/>
    </row>
    <row r="39" spans="1:38" x14ac:dyDescent="0.25">
      <c r="A39" s="8">
        <f t="shared" si="1"/>
        <v>41153</v>
      </c>
      <c r="B39" s="56">
        <f t="shared" si="2"/>
        <v>2012.5</v>
      </c>
      <c r="C39" s="2" t="e">
        <f>INDEX('Expectativa IPCA'!$E:$E,MATCH(BASE_TRI!$A39,'Expectativa IPCA'!$A:$A,0))</f>
        <v>#VALUE!</v>
      </c>
      <c r="D39" s="2" t="e">
        <f>INDEX(Selic!$E:$E,MATCH(BASE_TRI!$A39,Selic!$A:$A,0))</f>
        <v>#VALUE!</v>
      </c>
      <c r="E39" s="2">
        <f>INDEX(IPCA_livres_dessaz!$D:$D,MATCH(BASE_TRI!$A39,IPCA_livres_dessaz!$A:$A,0))</f>
        <v>2.2189986369007375</v>
      </c>
      <c r="F39" s="2">
        <f>INDEX(IPCA!$D:$D,MATCH(BASE_TRI!$A39,IPCA!$A:$A,0))</f>
        <v>1.5847136988894839</v>
      </c>
      <c r="G39" s="2" t="e">
        <f>INDEX(IPCA_adm_dessaz!$E:$E,MATCH(BASE_TRI!$A39,IPCA_adm_dessaz!$A:$A,0))</f>
        <v>#VALUE!</v>
      </c>
      <c r="H39" s="2">
        <f>INDEX(Meta!F:F,MATCH(BASE_TRI!$A39,Meta!$A:$A,0))</f>
        <v>1.125</v>
      </c>
      <c r="I39" s="2">
        <f>INDEX(Meta!E:E,MATCH(BASE_TRI!$A39,Meta!$A:$A,0))</f>
        <v>1.125</v>
      </c>
      <c r="J39" s="2">
        <f>IF($B$2="XP",INDEX(NUCI!$D:$D,MATCH(BASE_TRI!$A39,NUCI!$A:$A,0)),INDEX(NUCI!$E:$E,MATCH($A39,NUCI!$A:$A,0)))</f>
        <v>2.8773480662983277</v>
      </c>
      <c r="K39" s="2">
        <f>IF($B$2="XP",INDEX(PIB!$G:$G,MATCH(BASE_TRI!$A39,PIB!$A:$A,0)),INDEX(PIB!$H:$H,MATCH($A39,PIB!$A:$A,0)))</f>
        <v>1.4254143646408799</v>
      </c>
      <c r="L39" s="2">
        <f>IF($B$2="XP",INDEX(Desemprego!$D:$D,MATCH(BASE_TRI!$A39,Desemprego!$B:$B,0)),INDEX(Desemprego!$F:$F,MATCH($A39,Desemprego!$B:$B,0)))</f>
        <v>1.7604132596685078</v>
      </c>
      <c r="M39" s="2">
        <f>IF($B$2="XP",INDEX(CAGED!$G:$G,MATCH(BASE_TRI!$A39,CAGED!$A:$A,0)),INDEX(CAGED!$I:$I,MATCH($A39,CAGED!$A:$A,0)))</f>
        <v>1.1782624309392218</v>
      </c>
      <c r="N39" s="2" t="e">
        <f>INDEX('Expectativa Selic'!$E:$E,MATCH(BASE_TRI!$A39,'Expectativa Selic'!$A:$A,0))</f>
        <v>#VALUE!</v>
      </c>
      <c r="O39" s="2" t="str">
        <f>INDEX(BRL!$E:$E,MATCH(BASE_TRI!$A39,BRL!$A:$A,0))</f>
        <v/>
      </c>
      <c r="P39" s="2">
        <f>INDEX('Primario Ajustado'!$O$9:$O$222,MATCH(BASE_TRI!$A39,'Primario Ajustado'!$M$9:$M$222,0))</f>
        <v>0.23395700020335042</v>
      </c>
      <c r="Q39" s="2">
        <f>INDEX(Incerteza!$D:$D,MATCH(BASE_TRI!$A39,Incerteza!$A:$A,0))</f>
        <v>-4.8746732026144599</v>
      </c>
      <c r="R39" s="2" t="str">
        <f>INDEX('IC-Br'!$H:$H,MATCH($A39,'IC-Br'!$A:$A,0))</f>
        <v/>
      </c>
      <c r="S39" s="2" t="str">
        <f>INDEX('IC-Br Agro'!$H:$H,MATCH($A39,'IC-Br Agro'!$A:$A,0))</f>
        <v/>
      </c>
      <c r="T39" s="2" t="str">
        <f>INDEX('IC-Br Metal'!$H:$H,MATCH($A39,'IC-Br Metal'!$A:$A,0))</f>
        <v/>
      </c>
      <c r="U39" s="2" t="str">
        <f>INDEX('IC-Br Energia'!$H:$H,MATCH($A39,'IC-Br Energia'!$A:$A,0))</f>
        <v/>
      </c>
      <c r="V39" s="2">
        <f>INDEX(Petroleo!$G:$G,MATCH($A39,Petroleo!$B:$B,0))</f>
        <v>4.5880829833591292</v>
      </c>
      <c r="W39" s="2">
        <f>INDEX(ONI!$I:$I,MATCH(BASE_TRI!$A39,ONI!$C:$C,0))</f>
        <v>13.689999999999994</v>
      </c>
      <c r="X39" s="2">
        <f>INDEX(ONI!$J:$J,MATCH(BASE_TRI!$A39,ONI!$C:$C,0))</f>
        <v>0</v>
      </c>
      <c r="Y39" s="2">
        <f>INDEX(FF!$E:$E,MATCH(BASE_TRI!$A39,FF!$B:$B,0))</f>
        <v>6.25E-2</v>
      </c>
      <c r="Z39" s="2">
        <f>INDEX(CDS!$D:$D,MATCH(BASE_TRI!$A39,CDS!$A:$A,0))</f>
        <v>32.219071557971013</v>
      </c>
      <c r="AA39" s="2">
        <f>IF($B$2="K",INDEX(PIB!$J:$J,MATCH(BASE_TRI!$A39,PIB!$A:$A,0)),INDEX(PIB!$J:$J,MATCH($A39,PIB!$A:$A,0)))</f>
        <v>1.6871933003339556</v>
      </c>
      <c r="AB39" s="2">
        <f>IF($B$2="K",INDEX(CAGED!$J:$J,MATCH(BASE_TRI!$A39,CAGED!$A:$A,0)),INDEX(CAGED!$J:$J,MATCH($A39,CAGED!$A:$A,0)))</f>
        <v>0.56561576584996942</v>
      </c>
      <c r="AC39" s="13">
        <v>1.01</v>
      </c>
      <c r="AD39" s="13">
        <f t="shared" si="0"/>
        <v>1.2279500000000001</v>
      </c>
      <c r="AE39" s="98">
        <f>INDEX(Aberturas_ADM!$AB:$AB,MATCH(BASE_TRI!$A39,Aberturas_ADM!$A:$A,0))</f>
        <v>0.19415272809364392</v>
      </c>
      <c r="AF39" s="98">
        <f>INDEX(Aberturas_ADM!$Z:$Z,MATCH(BASE_TRI!$A39,Aberturas_ADM!$A:$A,0))</f>
        <v>6.4920605456597613E-3</v>
      </c>
      <c r="AG39" s="98">
        <f>INDEX(Aberturas_ADM!$AA:$AA,MATCH(BASE_TRI!$A39,Aberturas_ADM!$A:$A,0))</f>
        <v>-0.6314560048157003</v>
      </c>
      <c r="AH39" s="98">
        <f>INDEX(Aberturas_ADM!$AC:$AC,MATCH(BASE_TRI!$A39,Aberturas_ADM!$A:$A,0))</f>
        <v>1.4569434310106599</v>
      </c>
      <c r="AI39" s="98">
        <f>INDEX(Aberturas_ADM!$AD:$AD,MATCH(BASE_TRI!$A39,Aberturas_ADM!$A:$A,0))</f>
        <v>1.4377743144692312</v>
      </c>
      <c r="AJ39" s="109">
        <v>4.9118000000000004</v>
      </c>
      <c r="AK39" s="109"/>
      <c r="AL39" s="2"/>
    </row>
    <row r="40" spans="1:38" x14ac:dyDescent="0.25">
      <c r="A40" s="8">
        <f t="shared" si="1"/>
        <v>41244</v>
      </c>
      <c r="B40" s="56">
        <f t="shared" si="2"/>
        <v>2012.75</v>
      </c>
      <c r="C40" s="2" t="e">
        <f>INDEX('Expectativa IPCA'!$E:$E,MATCH(BASE_TRI!$A40,'Expectativa IPCA'!$A:$A,0))</f>
        <v>#VALUE!</v>
      </c>
      <c r="D40" s="2" t="e">
        <f>INDEX(Selic!$E:$E,MATCH(BASE_TRI!$A40,Selic!$A:$A,0))</f>
        <v>#VALUE!</v>
      </c>
      <c r="E40" s="2">
        <f>INDEX(IPCA_livres_dessaz!$D:$D,MATCH(BASE_TRI!$A40,IPCA_livres_dessaz!$A:$A,0))</f>
        <v>1.9227393294293016</v>
      </c>
      <c r="F40" s="2">
        <f>INDEX(IPCA!$D:$D,MATCH(BASE_TRI!$A40,IPCA!$A:$A,0))</f>
        <v>1.5446776285162001</v>
      </c>
      <c r="G40" s="2" t="e">
        <f>INDEX(IPCA_adm_dessaz!$E:$E,MATCH(BASE_TRI!$A40,IPCA_adm_dessaz!$A:$A,0))</f>
        <v>#VALUE!</v>
      </c>
      <c r="H40" s="2">
        <f>INDEX(Meta!F:F,MATCH(BASE_TRI!$A40,Meta!$A:$A,0))</f>
        <v>1.125</v>
      </c>
      <c r="I40" s="2">
        <f>INDEX(Meta!E:E,MATCH(BASE_TRI!$A40,Meta!$A:$A,0))</f>
        <v>1.125</v>
      </c>
      <c r="J40" s="2">
        <f>IF($B$2="XP",INDEX(NUCI!$D:$D,MATCH(BASE_TRI!$A40,NUCI!$A:$A,0)),INDEX(NUCI!$E:$E,MATCH($A40,NUCI!$A:$A,0)))</f>
        <v>2.5988950276243137</v>
      </c>
      <c r="K40" s="2">
        <f>IF($B$2="XP",INDEX(PIB!$G:$G,MATCH(BASE_TRI!$A40,PIB!$A:$A,0)),INDEX(PIB!$H:$H,MATCH($A40,PIB!$A:$A,0)))</f>
        <v>0.82872928176795702</v>
      </c>
      <c r="L40" s="2">
        <f>IF($B$2="XP",INDEX(Desemprego!$D:$D,MATCH(BASE_TRI!$A40,Desemprego!$B:$B,0)),INDEX(Desemprego!$F:$F,MATCH($A40,Desemprego!$B:$B,0)))</f>
        <v>1.4466762430939157</v>
      </c>
      <c r="M40" s="2">
        <f>IF($B$2="XP",INDEX(CAGED!$G:$G,MATCH(BASE_TRI!$A40,CAGED!$A:$A,0)),INDEX(CAGED!$I:$I,MATCH($A40,CAGED!$A:$A,0)))</f>
        <v>1.10384585635359</v>
      </c>
      <c r="N40" s="2" t="e">
        <f>INDEX('Expectativa Selic'!$E:$E,MATCH(BASE_TRI!$A40,'Expectativa Selic'!$A:$A,0))</f>
        <v>#VALUE!</v>
      </c>
      <c r="O40" s="2" t="str">
        <f>INDEX(BRL!$E:$E,MATCH(BASE_TRI!$A40,BRL!$A:$A,0))</f>
        <v/>
      </c>
      <c r="P40" s="2">
        <f>INDEX('Primario Ajustado'!$O$9:$O$222,MATCH(BASE_TRI!$A40,'Primario Ajustado'!$M$9:$M$222,0))</f>
        <v>0.36077033085411014</v>
      </c>
      <c r="Q40" s="2">
        <f>INDEX(Incerteza!$D:$D,MATCH(BASE_TRI!$A40,Incerteza!$A:$A,0))</f>
        <v>-10.674673202614457</v>
      </c>
      <c r="R40" s="2" t="str">
        <f>INDEX('IC-Br'!$H:$H,MATCH($A40,'IC-Br'!$A:$A,0))</f>
        <v/>
      </c>
      <c r="S40" s="2" t="str">
        <f>INDEX('IC-Br Agro'!$H:$H,MATCH($A40,'IC-Br Agro'!$A:$A,0))</f>
        <v/>
      </c>
      <c r="T40" s="2" t="str">
        <f>INDEX('IC-Br Metal'!$H:$H,MATCH($A40,'IC-Br Metal'!$A:$A,0))</f>
        <v/>
      </c>
      <c r="U40" s="2" t="str">
        <f>INDEX('IC-Br Energia'!$H:$H,MATCH($A40,'IC-Br Energia'!$A:$A,0))</f>
        <v/>
      </c>
      <c r="V40" s="2">
        <f>INDEX(Petroleo!$G:$G,MATCH($A40,Petroleo!$B:$B,0))</f>
        <v>9.3593382042129747E-2</v>
      </c>
      <c r="W40" s="2">
        <f>INDEX(ONI!$I:$I,MATCH(BASE_TRI!$A40,ONI!$C:$C,0))</f>
        <v>0</v>
      </c>
      <c r="X40" s="2">
        <f>INDEX(ONI!$J:$J,MATCH(BASE_TRI!$A40,ONI!$C:$C,0))</f>
        <v>4.41</v>
      </c>
      <c r="Y40" s="2">
        <f>INDEX(FF!$E:$E,MATCH(BASE_TRI!$A40,FF!$B:$B,0))</f>
        <v>6.25E-2</v>
      </c>
      <c r="Z40" s="2">
        <f>INDEX(CDS!$D:$D,MATCH(BASE_TRI!$A40,CDS!$A:$A,0))</f>
        <v>27.020174901185772</v>
      </c>
      <c r="AA40" s="2">
        <f>IF($B$2="K",INDEX(PIB!$J:$J,MATCH(BASE_TRI!$A40,PIB!$A:$A,0)),INDEX(PIB!$J:$J,MATCH($A40,PIB!$A:$A,0)))</f>
        <v>5.3545535724008886E-2</v>
      </c>
      <c r="AB40" s="2">
        <f>IF($B$2="K",INDEX(CAGED!$J:$J,MATCH(BASE_TRI!$A40,CAGED!$A:$A,0)),INDEX(CAGED!$J:$J,MATCH($A40,CAGED!$A:$A,0)))</f>
        <v>0.34654762833987718</v>
      </c>
      <c r="AC40" s="13">
        <v>1.31</v>
      </c>
      <c r="AD40" s="13">
        <f t="shared" si="0"/>
        <v>1.19225</v>
      </c>
      <c r="AE40" s="98">
        <f>INDEX(Aberturas_ADM!$AB:$AB,MATCH(BASE_TRI!$A40,Aberturas_ADM!$A:$A,0))</f>
        <v>0.58412104275016308</v>
      </c>
      <c r="AF40" s="98">
        <f>INDEX(Aberturas_ADM!$Z:$Z,MATCH(BASE_TRI!$A40,Aberturas_ADM!$A:$A,0))</f>
        <v>1.7841373990258313</v>
      </c>
      <c r="AG40" s="98">
        <f>INDEX(Aberturas_ADM!$AA:$AA,MATCH(BASE_TRI!$A40,Aberturas_ADM!$A:$A,0))</f>
        <v>2.912432185980407</v>
      </c>
      <c r="AH40" s="98">
        <f>INDEX(Aberturas_ADM!$AC:$AC,MATCH(BASE_TRI!$A40,Aberturas_ADM!$A:$A,0))</f>
        <v>1.5431919402078442</v>
      </c>
      <c r="AI40" s="98">
        <f>INDEX(Aberturas_ADM!$AD:$AD,MATCH(BASE_TRI!$A40,Aberturas_ADM!$A:$A,0))</f>
        <v>0.8790931657466361</v>
      </c>
      <c r="AJ40" s="109">
        <v>4.7690000000000001</v>
      </c>
      <c r="AK40" s="109"/>
      <c r="AL40" s="2"/>
    </row>
    <row r="41" spans="1:38" x14ac:dyDescent="0.25">
      <c r="A41" s="8">
        <f t="shared" si="1"/>
        <v>41334</v>
      </c>
      <c r="B41" s="56">
        <f t="shared" si="2"/>
        <v>2013</v>
      </c>
      <c r="C41" s="2" t="e">
        <f>INDEX('Expectativa IPCA'!$E:$E,MATCH(BASE_TRI!$A41,'Expectativa IPCA'!$A:$A,0))</f>
        <v>#VALUE!</v>
      </c>
      <c r="D41" s="2" t="e">
        <f>INDEX(Selic!$E:$E,MATCH(BASE_TRI!$A41,Selic!$A:$A,0))</f>
        <v>#VALUE!</v>
      </c>
      <c r="E41" s="2">
        <f>INDEX(IPCA_livres_dessaz!$D:$D,MATCH(BASE_TRI!$A41,IPCA_livres_dessaz!$A:$A,0))</f>
        <v>2.4906530123380177</v>
      </c>
      <c r="F41" s="2">
        <f>INDEX(IPCA!$D:$D,MATCH(BASE_TRI!$A41,IPCA!$A:$A,0))</f>
        <v>1.6146734233536408</v>
      </c>
      <c r="G41" s="2" t="e">
        <f>INDEX(IPCA_adm_dessaz!$E:$E,MATCH(BASE_TRI!$A41,IPCA_adm_dessaz!$A:$A,0))</f>
        <v>#VALUE!</v>
      </c>
      <c r="H41" s="2">
        <f>INDEX(Meta!F:F,MATCH(BASE_TRI!$A41,Meta!$A:$A,0))</f>
        <v>1.125</v>
      </c>
      <c r="I41" s="2">
        <f>INDEX(Meta!E:E,MATCH(BASE_TRI!$A41,Meta!$A:$A,0))</f>
        <v>1.125</v>
      </c>
      <c r="J41" s="2">
        <f>IF($B$2="XP",INDEX(NUCI!$D:$D,MATCH(BASE_TRI!$A41,NUCI!$A:$A,0)),INDEX(NUCI!$E:$E,MATCH($A41,NUCI!$A:$A,0)))</f>
        <v>2.5988950276243137</v>
      </c>
      <c r="K41" s="2">
        <f>IF($B$2="XP",INDEX(PIB!$G:$G,MATCH(BASE_TRI!$A41,PIB!$A:$A,0)),INDEX(PIB!$H:$H,MATCH($A41,PIB!$A:$A,0)))</f>
        <v>1.2762430939226499</v>
      </c>
      <c r="L41" s="2">
        <f>IF($B$2="XP",INDEX(Desemprego!$D:$D,MATCH(BASE_TRI!$A41,Desemprego!$B:$B,0)),INDEX(Desemprego!$F:$F,MATCH($A41,Desemprego!$B:$B,0)))</f>
        <v>1.6035447513812171</v>
      </c>
      <c r="M41" s="2">
        <f>IF($B$2="XP",INDEX(CAGED!$G:$G,MATCH(BASE_TRI!$A41,CAGED!$A:$A,0)),INDEX(CAGED!$I:$I,MATCH($A41,CAGED!$A:$A,0)))</f>
        <v>1.0294292817679507</v>
      </c>
      <c r="N41" s="2" t="e">
        <f>INDEX('Expectativa Selic'!$E:$E,MATCH(BASE_TRI!$A41,'Expectativa Selic'!$A:$A,0))</f>
        <v>#VALUE!</v>
      </c>
      <c r="O41" s="2" t="str">
        <f>INDEX(BRL!$E:$E,MATCH(BASE_TRI!$A41,BRL!$A:$A,0))</f>
        <v/>
      </c>
      <c r="P41" s="2">
        <f>INDEX('Primario Ajustado'!$O$9:$O$222,MATCH(BASE_TRI!$A41,'Primario Ajustado'!$M$9:$M$222,0))</f>
        <v>-0.98686054035485393</v>
      </c>
      <c r="Q41" s="2">
        <f>INDEX(Incerteza!$D:$D,MATCH(BASE_TRI!$A41,Incerteza!$A:$A,0))</f>
        <v>-12.274673202614451</v>
      </c>
      <c r="R41" s="2" t="str">
        <f>INDEX('IC-Br'!$H:$H,MATCH($A41,'IC-Br'!$A:$A,0))</f>
        <v/>
      </c>
      <c r="S41" s="2" t="str">
        <f>INDEX('IC-Br Agro'!$H:$H,MATCH($A41,'IC-Br Agro'!$A:$A,0))</f>
        <v/>
      </c>
      <c r="T41" s="2" t="str">
        <f>INDEX('IC-Br Metal'!$H:$H,MATCH($A41,'IC-Br Metal'!$A:$A,0))</f>
        <v/>
      </c>
      <c r="U41" s="2" t="str">
        <f>INDEX('IC-Br Energia'!$H:$H,MATCH($A41,'IC-Br Energia'!$A:$A,0))</f>
        <v/>
      </c>
      <c r="V41" s="2">
        <f>INDEX(Petroleo!$G:$G,MATCH($A41,Petroleo!$B:$B,0))</f>
        <v>1.4116369559315842</v>
      </c>
      <c r="W41" s="2">
        <f>INDEX(ONI!$I:$I,MATCH(BASE_TRI!$A41,ONI!$C:$C,0))</f>
        <v>0</v>
      </c>
      <c r="X41" s="2">
        <f>INDEX(ONI!$J:$J,MATCH(BASE_TRI!$A41,ONI!$C:$C,0))</f>
        <v>11.334444444444445</v>
      </c>
      <c r="Y41" s="2">
        <f>INDEX(FF!$E:$E,MATCH(BASE_TRI!$A41,FF!$B:$B,0))</f>
        <v>6.25E-2</v>
      </c>
      <c r="Z41" s="2">
        <f>INDEX(CDS!$D:$D,MATCH(BASE_TRI!$A41,CDS!$A:$A,0))</f>
        <v>30.213991810966807</v>
      </c>
      <c r="AA41" s="2">
        <f>IF($B$2="K",INDEX(PIB!$J:$J,MATCH(BASE_TRI!$A41,PIB!$A:$A,0)),INDEX(PIB!$J:$J,MATCH($A41,PIB!$A:$A,0)))</f>
        <v>0.51078452593200652</v>
      </c>
      <c r="AB41" s="2">
        <f>IF($B$2="K",INDEX(CAGED!$J:$J,MATCH(BASE_TRI!$A41,CAGED!$A:$A,0)),INDEX(CAGED!$J:$J,MATCH($A41,CAGED!$A:$A,0)))</f>
        <v>0.49148723489018664</v>
      </c>
      <c r="AC41" s="13">
        <v>1.62</v>
      </c>
      <c r="AD41" s="13">
        <f t="shared" si="0"/>
        <v>1.1629750000000001</v>
      </c>
      <c r="AE41" s="98">
        <f>INDEX(Aberturas_ADM!$AB:$AB,MATCH(BASE_TRI!$A41,Aberturas_ADM!$A:$A,0))</f>
        <v>3.968625453234198</v>
      </c>
      <c r="AF41" s="98">
        <f>INDEX(Aberturas_ADM!$Z:$Z,MATCH(BASE_TRI!$A41,Aberturas_ADM!$A:$A,0))</f>
        <v>1.6309127848517013</v>
      </c>
      <c r="AG41" s="98">
        <f>INDEX(Aberturas_ADM!$AA:$AA,MATCH(BASE_TRI!$A41,Aberturas_ADM!$A:$A,0))</f>
        <v>-17.275521320964526</v>
      </c>
      <c r="AH41" s="98">
        <f>INDEX(Aberturas_ADM!$AC:$AC,MATCH(BASE_TRI!$A41,Aberturas_ADM!$A:$A,0))</f>
        <v>1.3565272376109272</v>
      </c>
      <c r="AI41" s="98">
        <f>INDEX(Aberturas_ADM!$AD:$AD,MATCH(BASE_TRI!$A41,Aberturas_ADM!$A:$A,0))</f>
        <v>0.41412231252559994</v>
      </c>
      <c r="AJ41" s="109">
        <v>4.6519000000000004</v>
      </c>
      <c r="AK41" s="109"/>
      <c r="AL41" s="2"/>
    </row>
    <row r="42" spans="1:38" x14ac:dyDescent="0.25">
      <c r="A42" s="8">
        <f t="shared" si="1"/>
        <v>41426</v>
      </c>
      <c r="B42" s="56">
        <f t="shared" si="2"/>
        <v>2013.25</v>
      </c>
      <c r="C42" s="2" t="e">
        <f>INDEX('Expectativa IPCA'!$E:$E,MATCH(BASE_TRI!$A42,'Expectativa IPCA'!$A:$A,0))</f>
        <v>#VALUE!</v>
      </c>
      <c r="D42" s="2" t="e">
        <f>INDEX(Selic!$E:$E,MATCH(BASE_TRI!$A42,Selic!$A:$A,0))</f>
        <v>#VALUE!</v>
      </c>
      <c r="E42" s="2">
        <f>INDEX(IPCA_livres_dessaz!$D:$D,MATCH(BASE_TRI!$A42,IPCA_livres_dessaz!$A:$A,0))</f>
        <v>1.4250772636789311</v>
      </c>
      <c r="F42" s="2">
        <f>INDEX(IPCA!$D:$D,MATCH(BASE_TRI!$A42,IPCA!$A:$A,0))</f>
        <v>1.4424807082797253</v>
      </c>
      <c r="G42" s="2" t="e">
        <f>INDEX(IPCA_adm_dessaz!$E:$E,MATCH(BASE_TRI!$A42,IPCA_adm_dessaz!$A:$A,0))</f>
        <v>#VALUE!</v>
      </c>
      <c r="H42" s="2">
        <f>INDEX(Meta!F:F,MATCH(BASE_TRI!$A42,Meta!$A:$A,0))</f>
        <v>1.125</v>
      </c>
      <c r="I42" s="2">
        <f>INDEX(Meta!E:E,MATCH(BASE_TRI!$A42,Meta!$A:$A,0))</f>
        <v>1.125</v>
      </c>
      <c r="J42" s="2">
        <f>IF($B$2="XP",INDEX(NUCI!$D:$D,MATCH(BASE_TRI!$A42,NUCI!$A:$A,0)),INDEX(NUCI!$E:$E,MATCH($A42,NUCI!$A:$A,0)))</f>
        <v>3.0165745856353516</v>
      </c>
      <c r="K42" s="2">
        <f>IF($B$2="XP",INDEX(PIB!$G:$G,MATCH(BASE_TRI!$A42,PIB!$A:$A,0)),INDEX(PIB!$H:$H,MATCH($A42,PIB!$A:$A,0)))</f>
        <v>2.2209944751381201</v>
      </c>
      <c r="L42" s="2">
        <f>IF($B$2="XP",INDEX(Desemprego!$D:$D,MATCH(BASE_TRI!$A42,Desemprego!$B:$B,0)),INDEX(Desemprego!$F:$F,MATCH($A42,Desemprego!$B:$B,0)))</f>
        <v>1.8649922651933648</v>
      </c>
      <c r="M42" s="2">
        <f>IF($B$2="XP",INDEX(CAGED!$G:$G,MATCH(BASE_TRI!$A42,CAGED!$A:$A,0)),INDEX(CAGED!$I:$I,MATCH($A42,CAGED!$A:$A,0)))</f>
        <v>1.1782624309392218</v>
      </c>
      <c r="N42" s="2" t="e">
        <f>INDEX('Expectativa Selic'!$E:$E,MATCH(BASE_TRI!$A42,'Expectativa Selic'!$A:$A,0))</f>
        <v>#VALUE!</v>
      </c>
      <c r="O42" s="2" t="str">
        <f>INDEX(BRL!$E:$E,MATCH(BASE_TRI!$A42,BRL!$A:$A,0))</f>
        <v/>
      </c>
      <c r="P42" s="2">
        <f>INDEX('Primario Ajustado'!$O$9:$O$222,MATCH(BASE_TRI!$A42,'Primario Ajustado'!$M$9:$M$222,0))</f>
        <v>-1.0363440073908845</v>
      </c>
      <c r="Q42" s="2">
        <f>INDEX(Incerteza!$D:$D,MATCH(BASE_TRI!$A42,Incerteza!$A:$A,0))</f>
        <v>-13.241339869281134</v>
      </c>
      <c r="R42" s="2" t="str">
        <f>INDEX('IC-Br'!$H:$H,MATCH($A42,'IC-Br'!$A:$A,0))</f>
        <v/>
      </c>
      <c r="S42" s="2" t="str">
        <f>INDEX('IC-Br Agro'!$H:$H,MATCH($A42,'IC-Br Agro'!$A:$A,0))</f>
        <v/>
      </c>
      <c r="T42" s="2" t="str">
        <f>INDEX('IC-Br Metal'!$H:$H,MATCH($A42,'IC-Br Metal'!$A:$A,0))</f>
        <v/>
      </c>
      <c r="U42" s="2" t="str">
        <f>INDEX('IC-Br Energia'!$H:$H,MATCH($A42,'IC-Br Energia'!$A:$A,0))</f>
        <v/>
      </c>
      <c r="V42" s="2">
        <f>INDEX(Petroleo!$G:$G,MATCH($A42,Petroleo!$B:$B,0))</f>
        <v>-9.4464769043157446</v>
      </c>
      <c r="W42" s="2">
        <f>INDEX(ONI!$I:$I,MATCH(BASE_TRI!$A42,ONI!$C:$C,0))</f>
        <v>0</v>
      </c>
      <c r="X42" s="2">
        <f>INDEX(ONI!$J:$J,MATCH(BASE_TRI!$A42,ONI!$C:$C,0))</f>
        <v>16.537777777777784</v>
      </c>
      <c r="Y42" s="2">
        <f>INDEX(FF!$E:$E,MATCH(BASE_TRI!$A42,FF!$B:$B,0))</f>
        <v>6.25E-2</v>
      </c>
      <c r="Z42" s="2">
        <f>INDEX(CDS!$D:$D,MATCH(BASE_TRI!$A42,CDS!$A:$A,0))</f>
        <v>34.858306916996042</v>
      </c>
      <c r="AA42" s="2">
        <f>IF($B$2="K",INDEX(PIB!$J:$J,MATCH(BASE_TRI!$A42,PIB!$A:$A,0)),INDEX(PIB!$J:$J,MATCH($A42,PIB!$A:$A,0)))</f>
        <v>1.4308698622089722</v>
      </c>
      <c r="AB42" s="2">
        <f>IF($B$2="K",INDEX(CAGED!$J:$J,MATCH(BASE_TRI!$A42,CAGED!$A:$A,0)),INDEX(CAGED!$J:$J,MATCH($A42,CAGED!$A:$A,0)))</f>
        <v>0.60331121574996871</v>
      </c>
      <c r="AC42" s="13">
        <v>1.94</v>
      </c>
      <c r="AD42" s="13">
        <f t="shared" si="0"/>
        <v>1.1399250000000001</v>
      </c>
      <c r="AE42" s="98">
        <f>INDEX(Aberturas_ADM!$AB:$AB,MATCH(BASE_TRI!$A42,Aberturas_ADM!$A:$A,0))</f>
        <v>-0.22766000695448874</v>
      </c>
      <c r="AF42" s="98">
        <f>INDEX(Aberturas_ADM!$Z:$Z,MATCH(BASE_TRI!$A42,Aberturas_ADM!$A:$A,0))</f>
        <v>1.5158149343950544</v>
      </c>
      <c r="AG42" s="98">
        <f>INDEX(Aberturas_ADM!$AA:$AA,MATCH(BASE_TRI!$A42,Aberturas_ADM!$A:$A,0))</f>
        <v>-0.49433128445829366</v>
      </c>
      <c r="AH42" s="98">
        <f>INDEX(Aberturas_ADM!$AC:$AC,MATCH(BASE_TRI!$A42,Aberturas_ADM!$A:$A,0))</f>
        <v>1.2985923865844073</v>
      </c>
      <c r="AI42" s="98">
        <f>INDEX(Aberturas_ADM!$AD:$AD,MATCH(BASE_TRI!$A42,Aberturas_ADM!$A:$A,0))</f>
        <v>1.4240549173265782</v>
      </c>
      <c r="AJ42" s="109">
        <v>4.5597000000000003</v>
      </c>
      <c r="AK42" s="109"/>
      <c r="AL42" s="2"/>
    </row>
    <row r="43" spans="1:38" x14ac:dyDescent="0.25">
      <c r="A43" s="8">
        <f t="shared" si="1"/>
        <v>41518</v>
      </c>
      <c r="B43" s="56">
        <f t="shared" si="2"/>
        <v>2013.5</v>
      </c>
      <c r="C43" s="2" t="e">
        <f>INDEX('Expectativa IPCA'!$E:$E,MATCH(BASE_TRI!$A43,'Expectativa IPCA'!$A:$A,0))</f>
        <v>#VALUE!</v>
      </c>
      <c r="D43" s="2" t="e">
        <f>INDEX(Selic!$E:$E,MATCH(BASE_TRI!$A43,Selic!$A:$A,0))</f>
        <v>#VALUE!</v>
      </c>
      <c r="E43" s="2">
        <f>INDEX(IPCA_livres_dessaz!$D:$D,MATCH(BASE_TRI!$A43,IPCA_livres_dessaz!$A:$A,0))</f>
        <v>1.2868667695895564</v>
      </c>
      <c r="F43" s="2">
        <f>INDEX(IPCA!$D:$D,MATCH(BASE_TRI!$A43,IPCA!$A:$A,0))</f>
        <v>1.3143284314144132</v>
      </c>
      <c r="G43" s="2" t="e">
        <f>INDEX(IPCA_adm_dessaz!$E:$E,MATCH(BASE_TRI!$A43,IPCA_adm_dessaz!$A:$A,0))</f>
        <v>#VALUE!</v>
      </c>
      <c r="H43" s="2">
        <f>INDEX(Meta!F:F,MATCH(BASE_TRI!$A43,Meta!$A:$A,0))</f>
        <v>1.125</v>
      </c>
      <c r="I43" s="2">
        <f>INDEX(Meta!E:E,MATCH(BASE_TRI!$A43,Meta!$A:$A,0))</f>
        <v>1.125</v>
      </c>
      <c r="J43" s="2">
        <f>IF($B$2="XP",INDEX(NUCI!$D:$D,MATCH(BASE_TRI!$A43,NUCI!$A:$A,0)),INDEX(NUCI!$E:$E,MATCH($A43,NUCI!$A:$A,0)))</f>
        <v>3.4342541436463954</v>
      </c>
      <c r="K43" s="2">
        <f>IF($B$2="XP",INDEX(PIB!$G:$G,MATCH(BASE_TRI!$A43,PIB!$A:$A,0)),INDEX(PIB!$H:$H,MATCH($A43,PIB!$A:$A,0)))</f>
        <v>2.5690607734806599</v>
      </c>
      <c r="L43" s="2">
        <f>IF($B$2="XP",INDEX(Desemprego!$D:$D,MATCH(BASE_TRI!$A43,Desemprego!$B:$B,0)),INDEX(Desemprego!$F:$F,MATCH($A43,Desemprego!$B:$B,0)))</f>
        <v>2.1264397790055227</v>
      </c>
      <c r="M43" s="2">
        <f>IF($B$2="XP",INDEX(CAGED!$G:$G,MATCH(BASE_TRI!$A43,CAGED!$A:$A,0)),INDEX(CAGED!$I:$I,MATCH($A43,CAGED!$A:$A,0)))</f>
        <v>1.3643038674033128</v>
      </c>
      <c r="N43" s="2" t="e">
        <f>INDEX('Expectativa Selic'!$E:$E,MATCH(BASE_TRI!$A43,'Expectativa Selic'!$A:$A,0))</f>
        <v>#VALUE!</v>
      </c>
      <c r="O43" s="2" t="str">
        <f>INDEX(BRL!$E:$E,MATCH(BASE_TRI!$A43,BRL!$A:$A,0))</f>
        <v/>
      </c>
      <c r="P43" s="2">
        <f>INDEX('Primario Ajustado'!$O$9:$O$222,MATCH(BASE_TRI!$A43,'Primario Ajustado'!$M$9:$M$222,0))</f>
        <v>-1.8907952239269838</v>
      </c>
      <c r="Q43" s="2">
        <f>INDEX(Incerteza!$D:$D,MATCH(BASE_TRI!$A43,Incerteza!$A:$A,0))</f>
        <v>-13.941339869281123</v>
      </c>
      <c r="R43" s="2" t="str">
        <f>INDEX('IC-Br'!$H:$H,MATCH($A43,'IC-Br'!$A:$A,0))</f>
        <v/>
      </c>
      <c r="S43" s="2" t="str">
        <f>INDEX('IC-Br Agro'!$H:$H,MATCH($A43,'IC-Br Agro'!$A:$A,0))</f>
        <v/>
      </c>
      <c r="T43" s="2" t="str">
        <f>INDEX('IC-Br Metal'!$H:$H,MATCH($A43,'IC-Br Metal'!$A:$A,0))</f>
        <v/>
      </c>
      <c r="U43" s="2" t="str">
        <f>INDEX('IC-Br Energia'!$H:$H,MATCH($A43,'IC-Br Energia'!$A:$A,0))</f>
        <v/>
      </c>
      <c r="V43" s="2">
        <f>INDEX(Petroleo!$G:$G,MATCH($A43,Petroleo!$B:$B,0))</f>
        <v>8.9538512070947718</v>
      </c>
      <c r="W43" s="2">
        <f>INDEX(ONI!$I:$I,MATCH(BASE_TRI!$A43,ONI!$C:$C,0))</f>
        <v>0</v>
      </c>
      <c r="X43" s="2">
        <f>INDEX(ONI!$J:$J,MATCH(BASE_TRI!$A43,ONI!$C:$C,0))</f>
        <v>6.4177777777777791</v>
      </c>
      <c r="Y43" s="2">
        <f>INDEX(FF!$E:$E,MATCH(BASE_TRI!$A43,FF!$B:$B,0))</f>
        <v>6.25E-2</v>
      </c>
      <c r="Z43" s="2">
        <f>INDEX(CDS!$D:$D,MATCH(BASE_TRI!$A43,CDS!$A:$A,0))</f>
        <v>46.497267119957336</v>
      </c>
      <c r="AA43" s="2">
        <f>IF($B$2="K",INDEX(PIB!$J:$J,MATCH(BASE_TRI!$A43,PIB!$A:$A,0)),INDEX(PIB!$J:$J,MATCH($A43,PIB!$A:$A,0)))</f>
        <v>0.45664521637398536</v>
      </c>
      <c r="AB43" s="2">
        <f>IF($B$2="K",INDEX(CAGED!$J:$J,MATCH(BASE_TRI!$A43,CAGED!$A:$A,0)),INDEX(CAGED!$J:$J,MATCH($A43,CAGED!$A:$A,0)))</f>
        <v>0.48515276056981804</v>
      </c>
      <c r="AC43" s="13">
        <v>2.15</v>
      </c>
      <c r="AD43" s="13">
        <f t="shared" si="0"/>
        <v>1.1185750000000001</v>
      </c>
      <c r="AE43" s="98">
        <f>INDEX(Aberturas_ADM!$AB:$AB,MATCH(BASE_TRI!$A43,Aberturas_ADM!$A:$A,0))</f>
        <v>-0.1555606344371907</v>
      </c>
      <c r="AF43" s="98">
        <f>INDEX(Aberturas_ADM!$Z:$Z,MATCH(BASE_TRI!$A43,Aberturas_ADM!$A:$A,0))</f>
        <v>0.97020907333709161</v>
      </c>
      <c r="AG43" s="98">
        <f>INDEX(Aberturas_ADM!$AA:$AA,MATCH(BASE_TRI!$A43,Aberturas_ADM!$A:$A,0))</f>
        <v>0.60278020352340089</v>
      </c>
      <c r="AH43" s="98">
        <f>INDEX(Aberturas_ADM!$AC:$AC,MATCH(BASE_TRI!$A43,Aberturas_ADM!$A:$A,0))</f>
        <v>1.4766897176043514</v>
      </c>
      <c r="AI43" s="98">
        <f>INDEX(Aberturas_ADM!$AD:$AD,MATCH(BASE_TRI!$A43,Aberturas_ADM!$A:$A,0))</f>
        <v>-0.30121688315948303</v>
      </c>
      <c r="AJ43" s="109">
        <v>4.4743000000000004</v>
      </c>
      <c r="AK43" s="109"/>
      <c r="AL43" s="2"/>
    </row>
    <row r="44" spans="1:38" x14ac:dyDescent="0.25">
      <c r="A44" s="8">
        <f t="shared" si="1"/>
        <v>41609</v>
      </c>
      <c r="B44" s="56">
        <f t="shared" si="2"/>
        <v>2013.75</v>
      </c>
      <c r="C44" s="2" t="e">
        <f>INDEX('Expectativa IPCA'!$E:$E,MATCH(BASE_TRI!$A44,'Expectativa IPCA'!$A:$A,0))</f>
        <v>#VALUE!</v>
      </c>
      <c r="D44" s="2" t="e">
        <f>INDEX(Selic!$E:$E,MATCH(BASE_TRI!$A44,Selic!$A:$A,0))</f>
        <v>#VALUE!</v>
      </c>
      <c r="E44" s="2">
        <f>INDEX(IPCA_livres_dessaz!$D:$D,MATCH(BASE_TRI!$A44,IPCA_livres_dessaz!$A:$A,0))</f>
        <v>1.9159253488927108</v>
      </c>
      <c r="F44" s="2">
        <f>INDEX(IPCA!$D:$D,MATCH(BASE_TRI!$A44,IPCA!$A:$A,0))</f>
        <v>1.6632215952655516</v>
      </c>
      <c r="G44" s="2" t="e">
        <f>INDEX(IPCA_adm_dessaz!$E:$E,MATCH(BASE_TRI!$A44,IPCA_adm_dessaz!$A:$A,0))</f>
        <v>#VALUE!</v>
      </c>
      <c r="H44" s="2">
        <f>INDEX(Meta!F:F,MATCH(BASE_TRI!$A44,Meta!$A:$A,0))</f>
        <v>1.125</v>
      </c>
      <c r="I44" s="2">
        <f>INDEX(Meta!E:E,MATCH(BASE_TRI!$A44,Meta!$A:$A,0))</f>
        <v>1.125</v>
      </c>
      <c r="J44" s="2">
        <f>IF($B$2="XP",INDEX(NUCI!$D:$D,MATCH(BASE_TRI!$A44,NUCI!$A:$A,0)),INDEX(NUCI!$E:$E,MATCH($A44,NUCI!$A:$A,0)))</f>
        <v>3.1558011049723755</v>
      </c>
      <c r="K44" s="2">
        <f>IF($B$2="XP",INDEX(PIB!$G:$G,MATCH(BASE_TRI!$A44,PIB!$A:$A,0)),INDEX(PIB!$H:$H,MATCH($A44,PIB!$A:$A,0)))</f>
        <v>2.6685082872928199</v>
      </c>
      <c r="L44" s="2">
        <f>IF($B$2="XP",INDEX(Desemprego!$D:$D,MATCH(BASE_TRI!$A44,Desemprego!$B:$B,0)),INDEX(Desemprego!$F:$F,MATCH($A44,Desemprego!$B:$B,0)))</f>
        <v>2.1787292817679567</v>
      </c>
      <c r="M44" s="2">
        <f>IF($B$2="XP",INDEX(CAGED!$G:$G,MATCH(BASE_TRI!$A44,CAGED!$A:$A,0)),INDEX(CAGED!$I:$I,MATCH($A44,CAGED!$A:$A,0)))</f>
        <v>1.8108033149171261</v>
      </c>
      <c r="N44" s="2" t="e">
        <f>INDEX('Expectativa Selic'!$E:$E,MATCH(BASE_TRI!$A44,'Expectativa Selic'!$A:$A,0))</f>
        <v>#VALUE!</v>
      </c>
      <c r="O44" s="2" t="str">
        <f>INDEX(BRL!$E:$E,MATCH(BASE_TRI!$A44,BRL!$A:$A,0))</f>
        <v/>
      </c>
      <c r="P44" s="2">
        <f>INDEX('Primario Ajustado'!$O$9:$O$222,MATCH(BASE_TRI!$A44,'Primario Ajustado'!$M$9:$M$222,0))</f>
        <v>-1.4661081877784903</v>
      </c>
      <c r="Q44" s="2">
        <f>INDEX(Incerteza!$D:$D,MATCH(BASE_TRI!$A44,Incerteza!$A:$A,0))</f>
        <v>-18.541339869281131</v>
      </c>
      <c r="R44" s="2" t="str">
        <f>INDEX('IC-Br'!$H:$H,MATCH($A44,'IC-Br'!$A:$A,0))</f>
        <v/>
      </c>
      <c r="S44" s="2" t="str">
        <f>INDEX('IC-Br Agro'!$H:$H,MATCH($A44,'IC-Br Agro'!$A:$A,0))</f>
        <v/>
      </c>
      <c r="T44" s="2" t="str">
        <f>INDEX('IC-Br Metal'!$H:$H,MATCH($A44,'IC-Br Metal'!$A:$A,0))</f>
        <v/>
      </c>
      <c r="U44" s="2" t="str">
        <f>INDEX('IC-Br Energia'!$H:$H,MATCH($A44,'IC-Br Energia'!$A:$A,0))</f>
        <v/>
      </c>
      <c r="V44" s="2">
        <f>INDEX(Petroleo!$G:$G,MATCH($A44,Petroleo!$B:$B,0))</f>
        <v>-0.95263935365230168</v>
      </c>
      <c r="W44" s="2">
        <f>INDEX(ONI!$I:$I,MATCH(BASE_TRI!$A44,ONI!$C:$C,0))</f>
        <v>0</v>
      </c>
      <c r="X44" s="2">
        <f>INDEX(ONI!$J:$J,MATCH(BASE_TRI!$A44,ONI!$C:$C,0))</f>
        <v>7.1111111111111107</v>
      </c>
      <c r="Y44" s="2">
        <f>INDEX(FF!$E:$E,MATCH(BASE_TRI!$A44,FF!$B:$B,0))</f>
        <v>6.25E-2</v>
      </c>
      <c r="Z44" s="2">
        <f>INDEX(CDS!$D:$D,MATCH(BASE_TRI!$A44,CDS!$A:$A,0))</f>
        <v>45.642546474057347</v>
      </c>
      <c r="AA44" s="2">
        <f>IF($B$2="K",INDEX(PIB!$J:$J,MATCH(BASE_TRI!$A44,PIB!$A:$A,0)),INDEX(PIB!$J:$J,MATCH($A44,PIB!$A:$A,0)))</f>
        <v>0.14979037894207181</v>
      </c>
      <c r="AB44" s="2">
        <f>IF($B$2="K",INDEX(CAGED!$J:$J,MATCH(BASE_TRI!$A44,CAGED!$A:$A,0)),INDEX(CAGED!$J:$J,MATCH($A44,CAGED!$A:$A,0)))</f>
        <v>0.46956029718003833</v>
      </c>
      <c r="AC44" s="13">
        <v>2.42</v>
      </c>
      <c r="AD44" s="13">
        <f t="shared" si="0"/>
        <v>1.1000000000000001</v>
      </c>
      <c r="AE44" s="98">
        <f>INDEX(Aberturas_ADM!$AB:$AB,MATCH(BASE_TRI!$A44,Aberturas_ADM!$A:$A,0))</f>
        <v>2.9531248571066593</v>
      </c>
      <c r="AF44" s="98">
        <f>INDEX(Aberturas_ADM!$Z:$Z,MATCH(BASE_TRI!$A44,Aberturas_ADM!$A:$A,0))</f>
        <v>2.0221261045000549</v>
      </c>
      <c r="AG44" s="98">
        <f>INDEX(Aberturas_ADM!$AA:$AA,MATCH(BASE_TRI!$A44,Aberturas_ADM!$A:$A,0))</f>
        <v>2.3245024300034611</v>
      </c>
      <c r="AH44" s="98">
        <f>INDEX(Aberturas_ADM!$AC:$AC,MATCH(BASE_TRI!$A44,Aberturas_ADM!$A:$A,0))</f>
        <v>1.4599755637697109</v>
      </c>
      <c r="AI44" s="98">
        <f>INDEX(Aberturas_ADM!$AD:$AD,MATCH(BASE_TRI!$A44,Aberturas_ADM!$A:$A,0))</f>
        <v>1.1833653091167573</v>
      </c>
      <c r="AJ44" s="109">
        <v>4.4000000000000004</v>
      </c>
      <c r="AK44" s="109"/>
      <c r="AL44" s="2"/>
    </row>
    <row r="45" spans="1:38" x14ac:dyDescent="0.25">
      <c r="A45" s="8">
        <f t="shared" si="1"/>
        <v>41699</v>
      </c>
      <c r="B45" s="56">
        <f t="shared" si="2"/>
        <v>2014</v>
      </c>
      <c r="C45" s="2" t="e">
        <f>INDEX('Expectativa IPCA'!$E:$E,MATCH(BASE_TRI!$A45,'Expectativa IPCA'!$A:$A,0))</f>
        <v>#VALUE!</v>
      </c>
      <c r="D45" s="2" t="e">
        <f>INDEX(Selic!$E:$E,MATCH(BASE_TRI!$A45,Selic!$A:$A,0))</f>
        <v>#VALUE!</v>
      </c>
      <c r="E45" s="2">
        <f>INDEX(IPCA_livres_dessaz!$D:$D,MATCH(BASE_TRI!$A45,IPCA_livres_dessaz!$A:$A,0))</f>
        <v>2.1323374924528071</v>
      </c>
      <c r="F45" s="2">
        <f>INDEX(IPCA!$D:$D,MATCH(BASE_TRI!$A45,IPCA!$A:$A,0))</f>
        <v>1.5888125513697338</v>
      </c>
      <c r="G45" s="2" t="e">
        <f>INDEX(IPCA_adm_dessaz!$E:$E,MATCH(BASE_TRI!$A45,IPCA_adm_dessaz!$A:$A,0))</f>
        <v>#VALUE!</v>
      </c>
      <c r="H45" s="2">
        <f>INDEX(Meta!F:F,MATCH(BASE_TRI!$A45,Meta!$A:$A,0))</f>
        <v>1.125</v>
      </c>
      <c r="I45" s="2">
        <f>INDEX(Meta!E:E,MATCH(BASE_TRI!$A45,Meta!$A:$A,0))</f>
        <v>1.125</v>
      </c>
      <c r="J45" s="2">
        <f>IF($B$2="XP",INDEX(NUCI!$D:$D,MATCH(BASE_TRI!$A45,NUCI!$A:$A,0)),INDEX(NUCI!$E:$E,MATCH($A45,NUCI!$A:$A,0)))</f>
        <v>2.8773480662983277</v>
      </c>
      <c r="K45" s="2">
        <f>IF($B$2="XP",INDEX(PIB!$G:$G,MATCH(BASE_TRI!$A45,PIB!$A:$A,0)),INDEX(PIB!$H:$H,MATCH($A45,PIB!$A:$A,0)))</f>
        <v>3.3646408839778998</v>
      </c>
      <c r="L45" s="2">
        <f>IF($B$2="XP",INDEX(Desemprego!$D:$D,MATCH(BASE_TRI!$A45,Desemprego!$B:$B,0)),INDEX(Desemprego!$F:$F,MATCH($A45,Desemprego!$B:$B,0)))</f>
        <v>2.3878872928176809</v>
      </c>
      <c r="M45" s="2">
        <f>IF($B$2="XP",INDEX(CAGED!$G:$G,MATCH(BASE_TRI!$A45,CAGED!$A:$A,0)),INDEX(CAGED!$I:$I,MATCH($A45,CAGED!$A:$A,0)))</f>
        <v>2.1084696132596683</v>
      </c>
      <c r="N45" s="2" t="e">
        <f>INDEX('Expectativa Selic'!$E:$E,MATCH(BASE_TRI!$A45,'Expectativa Selic'!$A:$A,0))</f>
        <v>#VALUE!</v>
      </c>
      <c r="O45" s="2" t="str">
        <f>INDEX(BRL!$E:$E,MATCH(BASE_TRI!$A45,BRL!$A:$A,0))</f>
        <v/>
      </c>
      <c r="P45" s="2">
        <f>INDEX('Primario Ajustado'!$O$9:$O$222,MATCH(BASE_TRI!$A45,'Primario Ajustado'!$M$9:$M$222,0))</f>
        <v>-2.7197936419942135</v>
      </c>
      <c r="Q45" s="2">
        <f>INDEX(Incerteza!$D:$D,MATCH(BASE_TRI!$A45,Incerteza!$A:$A,0))</f>
        <v>-12.308006535947783</v>
      </c>
      <c r="R45" s="2" t="str">
        <f>INDEX('IC-Br'!$H:$H,MATCH($A45,'IC-Br'!$A:$A,0))</f>
        <v/>
      </c>
      <c r="S45" s="2" t="str">
        <f>INDEX('IC-Br Agro'!$H:$H,MATCH($A45,'IC-Br Agro'!$A:$A,0))</f>
        <v/>
      </c>
      <c r="T45" s="2" t="str">
        <f>INDEX('IC-Br Metal'!$H:$H,MATCH($A45,'IC-Br Metal'!$A:$A,0))</f>
        <v/>
      </c>
      <c r="U45" s="2" t="str">
        <f>INDEX('IC-Br Energia'!$H:$H,MATCH($A45,'IC-Br Energia'!$A:$A,0))</f>
        <v/>
      </c>
      <c r="V45" s="2">
        <f>INDEX(Petroleo!$G:$G,MATCH($A45,Petroleo!$B:$B,0))</f>
        <v>-1.6618475117942637</v>
      </c>
      <c r="W45" s="2">
        <f>INDEX(ONI!$I:$I,MATCH(BASE_TRI!$A45,ONI!$C:$C,0))</f>
        <v>0</v>
      </c>
      <c r="X45" s="2">
        <f>INDEX(ONI!$J:$J,MATCH(BASE_TRI!$A45,ONI!$C:$C,0))</f>
        <v>7.1111111111111107</v>
      </c>
      <c r="Y45" s="2">
        <f>INDEX(FF!$E:$E,MATCH(BASE_TRI!$A45,FF!$B:$B,0))</f>
        <v>6.25E-2</v>
      </c>
      <c r="Z45" s="2">
        <f>INDEX(CDS!$D:$D,MATCH(BASE_TRI!$A45,CDS!$A:$A,0))</f>
        <v>46.361840044858518</v>
      </c>
      <c r="AA45" s="2">
        <f>IF($B$2="K",INDEX(PIB!$J:$J,MATCH(BASE_TRI!$A45,PIB!$A:$A,0)),INDEX(PIB!$J:$J,MATCH($A45,PIB!$A:$A,0)))</f>
        <v>0.82960680905799222</v>
      </c>
      <c r="AB45" s="2">
        <f>IF($B$2="K",INDEX(CAGED!$J:$J,MATCH(BASE_TRI!$A45,CAGED!$A:$A,0)),INDEX(CAGED!$J:$J,MATCH($A45,CAGED!$A:$A,0)))</f>
        <v>0.6627980324299898</v>
      </c>
      <c r="AC45" s="13">
        <v>2.27</v>
      </c>
      <c r="AD45" s="13">
        <f t="shared" si="0"/>
        <v>1.0845750000000001</v>
      </c>
      <c r="AE45" s="98">
        <f>INDEX(Aberturas_ADM!$AB:$AB,MATCH(BASE_TRI!$A45,Aberturas_ADM!$A:$A,0))</f>
        <v>0.89778614550533042</v>
      </c>
      <c r="AF45" s="98">
        <f>INDEX(Aberturas_ADM!$Z:$Z,MATCH(BASE_TRI!$A45,Aberturas_ADM!$A:$A,0))</f>
        <v>1.0785592709895653</v>
      </c>
      <c r="AG45" s="98">
        <f>INDEX(Aberturas_ADM!$AA:$AA,MATCH(BASE_TRI!$A45,Aberturas_ADM!$A:$A,0))</f>
        <v>-0.28349346306847378</v>
      </c>
      <c r="AH45" s="98">
        <f>INDEX(Aberturas_ADM!$AC:$AC,MATCH(BASE_TRI!$A45,Aberturas_ADM!$A:$A,0))</f>
        <v>1.854330987217967</v>
      </c>
      <c r="AI45" s="98">
        <f>INDEX(Aberturas_ADM!$AD:$AD,MATCH(BASE_TRI!$A45,Aberturas_ADM!$A:$A,0))</f>
        <v>0.10742962385521526</v>
      </c>
      <c r="AJ45" s="109">
        <v>4.3383000000000003</v>
      </c>
      <c r="AK45" s="109"/>
      <c r="AL45" s="2"/>
    </row>
    <row r="46" spans="1:38" x14ac:dyDescent="0.25">
      <c r="A46" s="8">
        <f t="shared" si="1"/>
        <v>41791</v>
      </c>
      <c r="B46" s="56">
        <f t="shared" si="2"/>
        <v>2014.25</v>
      </c>
      <c r="C46" s="2" t="e">
        <f>INDEX('Expectativa IPCA'!$E:$E,MATCH(BASE_TRI!$A46,'Expectativa IPCA'!$A:$A,0))</f>
        <v>#VALUE!</v>
      </c>
      <c r="D46" s="2" t="e">
        <f>INDEX(Selic!$E:$E,MATCH(BASE_TRI!$A46,Selic!$A:$A,0))</f>
        <v>#VALUE!</v>
      </c>
      <c r="E46" s="2">
        <f>INDEX(IPCA_livres_dessaz!$D:$D,MATCH(BASE_TRI!$A46,IPCA_livres_dessaz!$A:$A,0))</f>
        <v>1.7139648211628833</v>
      </c>
      <c r="F46" s="2">
        <f>INDEX(IPCA!$D:$D,MATCH(BASE_TRI!$A46,IPCA!$A:$A,0))</f>
        <v>1.6408543158611399</v>
      </c>
      <c r="G46" s="2" t="e">
        <f>INDEX(IPCA_adm_dessaz!$E:$E,MATCH(BASE_TRI!$A46,IPCA_adm_dessaz!$A:$A,0))</f>
        <v>#VALUE!</v>
      </c>
      <c r="H46" s="2">
        <f>INDEX(Meta!F:F,MATCH(BASE_TRI!$A46,Meta!$A:$A,0))</f>
        <v>1.125</v>
      </c>
      <c r="I46" s="2">
        <f>INDEX(Meta!E:E,MATCH(BASE_TRI!$A46,Meta!$A:$A,0))</f>
        <v>1.125</v>
      </c>
      <c r="J46" s="2">
        <f>IF($B$2="XP",INDEX(NUCI!$D:$D,MATCH(BASE_TRI!$A46,NUCI!$A:$A,0)),INDEX(NUCI!$E:$E,MATCH($A46,NUCI!$A:$A,0)))</f>
        <v>1.9027624309392299</v>
      </c>
      <c r="K46" s="2">
        <f>IF($B$2="XP",INDEX(PIB!$G:$G,MATCH(BASE_TRI!$A46,PIB!$A:$A,0)),INDEX(PIB!$H:$H,MATCH($A46,PIB!$A:$A,0)))</f>
        <v>2.2209944751381201</v>
      </c>
      <c r="L46" s="2">
        <f>IF($B$2="XP",INDEX(Desemprego!$D:$D,MATCH(BASE_TRI!$A46,Desemprego!$B:$B,0)),INDEX(Desemprego!$F:$F,MATCH($A46,Desemprego!$B:$B,0)))</f>
        <v>2.1787292817679567</v>
      </c>
      <c r="M46" s="2">
        <f>IF($B$2="XP",INDEX(CAGED!$G:$G,MATCH(BASE_TRI!$A46,CAGED!$A:$A,0)),INDEX(CAGED!$I:$I,MATCH($A46,CAGED!$A:$A,0)))</f>
        <v>2.3317193370165716</v>
      </c>
      <c r="N46" s="2" t="e">
        <f>INDEX('Expectativa Selic'!$E:$E,MATCH(BASE_TRI!$A46,'Expectativa Selic'!$A:$A,0))</f>
        <v>#VALUE!</v>
      </c>
      <c r="O46" s="2" t="str">
        <f>INDEX(BRL!$E:$E,MATCH(BASE_TRI!$A46,BRL!$A:$A,0))</f>
        <v/>
      </c>
      <c r="P46" s="2">
        <f>INDEX('Primario Ajustado'!$O$9:$O$222,MATCH(BASE_TRI!$A46,'Primario Ajustado'!$M$9:$M$222,0))</f>
        <v>-3.1786453782861193</v>
      </c>
      <c r="Q46" s="2">
        <f>INDEX(Incerteza!$D:$D,MATCH(BASE_TRI!$A46,Incerteza!$A:$A,0))</f>
        <v>-13.541339869281131</v>
      </c>
      <c r="R46" s="2" t="str">
        <f>INDEX('IC-Br'!$H:$H,MATCH($A46,'IC-Br'!$A:$A,0))</f>
        <v/>
      </c>
      <c r="S46" s="2" t="str">
        <f>INDEX('IC-Br Agro'!$H:$H,MATCH($A46,'IC-Br Agro'!$A:$A,0))</f>
        <v/>
      </c>
      <c r="T46" s="2" t="str">
        <f>INDEX('IC-Br Metal'!$H:$H,MATCH($A46,'IC-Br Metal'!$A:$A,0))</f>
        <v/>
      </c>
      <c r="U46" s="2" t="str">
        <f>INDEX('IC-Br Energia'!$H:$H,MATCH($A46,'IC-Br Energia'!$A:$A,0))</f>
        <v/>
      </c>
      <c r="V46" s="2">
        <f>INDEX(Petroleo!$G:$G,MATCH($A46,Petroleo!$B:$B,0))</f>
        <v>1.7889752081463399</v>
      </c>
      <c r="W46" s="2">
        <f>INDEX(ONI!$I:$I,MATCH(BASE_TRI!$A46,ONI!$C:$C,0))</f>
        <v>2.6677777777777782</v>
      </c>
      <c r="X46" s="2">
        <f>INDEX(ONI!$J:$J,MATCH(BASE_TRI!$A46,ONI!$C:$C,0))</f>
        <v>0</v>
      </c>
      <c r="Y46" s="2">
        <f>INDEX(FF!$E:$E,MATCH(BASE_TRI!$A46,FF!$B:$B,0))</f>
        <v>6.25E-2</v>
      </c>
      <c r="Z46" s="2">
        <f>INDEX(CDS!$D:$D,MATCH(BASE_TRI!$A46,CDS!$A:$A,0))</f>
        <v>37.218447510822507</v>
      </c>
      <c r="AA46" s="2">
        <f>IF($B$2="K",INDEX(PIB!$J:$J,MATCH(BASE_TRI!$A46,PIB!$A:$A,0)),INDEX(PIB!$J:$J,MATCH($A46,PIB!$A:$A,0)))</f>
        <v>-1.4891157488130524</v>
      </c>
      <c r="AB46" s="2">
        <f>IF($B$2="K",INDEX(CAGED!$J:$J,MATCH(BASE_TRI!$A46,CAGED!$A:$A,0)),INDEX(CAGED!$J:$J,MATCH($A46,CAGED!$A:$A,0)))</f>
        <v>3.4045029219953449E-2</v>
      </c>
      <c r="AC46" s="13">
        <v>2.0699999999999998</v>
      </c>
      <c r="AD46" s="13">
        <f t="shared" si="0"/>
        <v>1.07135</v>
      </c>
      <c r="AE46" s="98">
        <f>INDEX(Aberturas_ADM!$AB:$AB,MATCH(BASE_TRI!$A46,Aberturas_ADM!$A:$A,0))</f>
        <v>0.90429114208940842</v>
      </c>
      <c r="AF46" s="98">
        <f>INDEX(Aberturas_ADM!$Z:$Z,MATCH(BASE_TRI!$A46,Aberturas_ADM!$A:$A,0))</f>
        <v>1.4170014534143016</v>
      </c>
      <c r="AG46" s="98">
        <f>INDEX(Aberturas_ADM!$AA:$AA,MATCH(BASE_TRI!$A46,Aberturas_ADM!$A:$A,0))</f>
        <v>5.4634956676654189</v>
      </c>
      <c r="AH46" s="98">
        <f>INDEX(Aberturas_ADM!$AC:$AC,MATCH(BASE_TRI!$A46,Aberturas_ADM!$A:$A,0))</f>
        <v>1.9276483905565911</v>
      </c>
      <c r="AI46" s="98">
        <f>INDEX(Aberturas_ADM!$AD:$AD,MATCH(BASE_TRI!$A46,Aberturas_ADM!$A:$A,0))</f>
        <v>0.42803715161987554</v>
      </c>
      <c r="AJ46" s="109">
        <v>4.2854000000000001</v>
      </c>
      <c r="AK46" s="109"/>
      <c r="AL46" s="2"/>
    </row>
    <row r="47" spans="1:38" x14ac:dyDescent="0.25">
      <c r="A47" s="8">
        <f t="shared" si="1"/>
        <v>41883</v>
      </c>
      <c r="B47" s="56">
        <f t="shared" si="2"/>
        <v>2014.5</v>
      </c>
      <c r="C47" s="2" t="e">
        <f>INDEX('Expectativa IPCA'!$E:$E,MATCH(BASE_TRI!$A47,'Expectativa IPCA'!$A:$A,0))</f>
        <v>#VALUE!</v>
      </c>
      <c r="D47" s="2" t="e">
        <f>INDEX(Selic!$E:$E,MATCH(BASE_TRI!$A47,Selic!$A:$A,0))</f>
        <v>#VALUE!</v>
      </c>
      <c r="E47" s="2">
        <f>INDEX(IPCA_livres_dessaz!$D:$D,MATCH(BASE_TRI!$A47,IPCA_livres_dessaz!$A:$A,0))</f>
        <v>1.2326600799900778</v>
      </c>
      <c r="F47" s="2">
        <f>INDEX(IPCA!$D:$D,MATCH(BASE_TRI!$A47,IPCA!$A:$A,0))</f>
        <v>1.708643293239076</v>
      </c>
      <c r="G47" s="2" t="e">
        <f>INDEX(IPCA_adm_dessaz!$E:$E,MATCH(BASE_TRI!$A47,IPCA_adm_dessaz!$A:$A,0))</f>
        <v>#VALUE!</v>
      </c>
      <c r="H47" s="2">
        <f>INDEX(Meta!F:F,MATCH(BASE_TRI!$A47,Meta!$A:$A,0))</f>
        <v>1.125</v>
      </c>
      <c r="I47" s="2">
        <f>INDEX(Meta!E:E,MATCH(BASE_TRI!$A47,Meta!$A:$A,0))</f>
        <v>1.125</v>
      </c>
      <c r="J47" s="2">
        <f>IF($B$2="XP",INDEX(NUCI!$D:$D,MATCH(BASE_TRI!$A47,NUCI!$A:$A,0)),INDEX(NUCI!$E:$E,MATCH($A47,NUCI!$A:$A,0)))</f>
        <v>0.23204419889503103</v>
      </c>
      <c r="K47" s="2">
        <f>IF($B$2="XP",INDEX(PIB!$G:$G,MATCH(BASE_TRI!$A47,PIB!$A:$A,0)),INDEX(PIB!$H:$H,MATCH($A47,PIB!$A:$A,0)))</f>
        <v>1.9723756906077301</v>
      </c>
      <c r="L47" s="2">
        <f>IF($B$2="XP",INDEX(Desemprego!$D:$D,MATCH(BASE_TRI!$A47,Desemprego!$B:$B,0)),INDEX(Desemprego!$F:$F,MATCH($A47,Desemprego!$B:$B,0)))</f>
        <v>1.9172817679557985</v>
      </c>
      <c r="M47" s="2">
        <f>IF($B$2="XP",INDEX(CAGED!$G:$G,MATCH(BASE_TRI!$A47,CAGED!$A:$A,0)),INDEX(CAGED!$I:$I,MATCH($A47,CAGED!$A:$A,0)))</f>
        <v>2.4433441988950229</v>
      </c>
      <c r="N47" s="2" t="e">
        <f>INDEX('Expectativa Selic'!$E:$E,MATCH(BASE_TRI!$A47,'Expectativa Selic'!$A:$A,0))</f>
        <v>#VALUE!</v>
      </c>
      <c r="O47" s="2" t="str">
        <f>INDEX(BRL!$E:$E,MATCH(BASE_TRI!$A47,BRL!$A:$A,0))</f>
        <v/>
      </c>
      <c r="P47" s="2">
        <f>INDEX('Primario Ajustado'!$O$9:$O$222,MATCH(BASE_TRI!$A47,'Primario Ajustado'!$M$9:$M$222,0))</f>
        <v>-4.0906258035016148</v>
      </c>
      <c r="Q47" s="2">
        <f>INDEX(Incerteza!$D:$D,MATCH(BASE_TRI!$A47,Incerteza!$A:$A,0))</f>
        <v>-11.041339869281131</v>
      </c>
      <c r="R47" s="2" t="str">
        <f>INDEX('IC-Br'!$H:$H,MATCH($A47,'IC-Br'!$A:$A,0))</f>
        <v/>
      </c>
      <c r="S47" s="2" t="str">
        <f>INDEX('IC-Br Agro'!$H:$H,MATCH($A47,'IC-Br Agro'!$A:$A,0))</f>
        <v/>
      </c>
      <c r="T47" s="2" t="str">
        <f>INDEX('IC-Br Metal'!$H:$H,MATCH($A47,'IC-Br Metal'!$A:$A,0))</f>
        <v/>
      </c>
      <c r="U47" s="2" t="str">
        <f>INDEX('IC-Br Energia'!$H:$H,MATCH($A47,'IC-Br Energia'!$A:$A,0))</f>
        <v/>
      </c>
      <c r="V47" s="2">
        <f>INDEX(Petroleo!$G:$G,MATCH($A47,Petroleo!$B:$B,0))</f>
        <v>-8.5565725058533815</v>
      </c>
      <c r="W47" s="2">
        <f>INDEX(ONI!$I:$I,MATCH(BASE_TRI!$A47,ONI!$C:$C,0))</f>
        <v>5.4444444444444429</v>
      </c>
      <c r="X47" s="2">
        <f>INDEX(ONI!$J:$J,MATCH(BASE_TRI!$A47,ONI!$C:$C,0))</f>
        <v>0</v>
      </c>
      <c r="Y47" s="2">
        <f>INDEX(FF!$E:$E,MATCH(BASE_TRI!$A47,FF!$B:$B,0))</f>
        <v>6.25E-2</v>
      </c>
      <c r="Z47" s="2">
        <f>INDEX(CDS!$D:$D,MATCH(BASE_TRI!$A47,CDS!$A:$A,0))</f>
        <v>36.459458200012556</v>
      </c>
      <c r="AA47" s="2">
        <f>IF($B$2="K",INDEX(PIB!$J:$J,MATCH(BASE_TRI!$A47,PIB!$A:$A,0)),INDEX(PIB!$J:$J,MATCH($A47,PIB!$A:$A,0)))</f>
        <v>-3.3017027171933222E-2</v>
      </c>
      <c r="AB47" s="2">
        <f>IF($B$2="K",INDEX(CAGED!$J:$J,MATCH(BASE_TRI!$A47,CAGED!$A:$A,0)),INDEX(CAGED!$J:$J,MATCH($A47,CAGED!$A:$A,0)))</f>
        <v>9.6806346610023297E-2</v>
      </c>
      <c r="AC47" s="13">
        <v>1.78</v>
      </c>
      <c r="AD47" s="13">
        <f t="shared" si="0"/>
        <v>1.057375</v>
      </c>
      <c r="AE47" s="98">
        <f>INDEX(Aberturas_ADM!$AB:$AB,MATCH(BASE_TRI!$A47,Aberturas_ADM!$A:$A,0))</f>
        <v>0.18330502208641075</v>
      </c>
      <c r="AF47" s="98">
        <f>INDEX(Aberturas_ADM!$Z:$Z,MATCH(BASE_TRI!$A47,Aberturas_ADM!$A:$A,0))</f>
        <v>0.49218101989574325</v>
      </c>
      <c r="AG47" s="98">
        <f>INDEX(Aberturas_ADM!$AA:$AA,MATCH(BASE_TRI!$A47,Aberturas_ADM!$A:$A,0))</f>
        <v>6.7168571972226365</v>
      </c>
      <c r="AH47" s="98">
        <f>INDEX(Aberturas_ADM!$AC:$AC,MATCH(BASE_TRI!$A47,Aberturas_ADM!$A:$A,0))</f>
        <v>1.9941860467036499</v>
      </c>
      <c r="AI47" s="98">
        <f>INDEX(Aberturas_ADM!$AD:$AD,MATCH(BASE_TRI!$A47,Aberturas_ADM!$A:$A,0))</f>
        <v>0.67823890579898904</v>
      </c>
      <c r="AJ47" s="109">
        <v>4.2294999999999998</v>
      </c>
      <c r="AK47" s="109"/>
      <c r="AL47" s="2"/>
    </row>
    <row r="48" spans="1:38" x14ac:dyDescent="0.25">
      <c r="A48" s="8">
        <f t="shared" si="1"/>
        <v>41974</v>
      </c>
      <c r="B48" s="56">
        <f t="shared" si="2"/>
        <v>2014.75</v>
      </c>
      <c r="C48" s="2" t="e">
        <f>INDEX('Expectativa IPCA'!$E:$E,MATCH(BASE_TRI!$A48,'Expectativa IPCA'!$A:$A,0))</f>
        <v>#VALUE!</v>
      </c>
      <c r="D48" s="2" t="e">
        <f>INDEX(Selic!$E:$E,MATCH(BASE_TRI!$A48,Selic!$A:$A,0))</f>
        <v>#VALUE!</v>
      </c>
      <c r="E48" s="2">
        <f>INDEX(IPCA_livres_dessaz!$D:$D,MATCH(BASE_TRI!$A48,IPCA_livres_dessaz!$A:$A,0))</f>
        <v>1.4758727626619894</v>
      </c>
      <c r="F48" s="2">
        <f>INDEX(IPCA!$D:$D,MATCH(BASE_TRI!$A48,IPCA!$A:$A,0))</f>
        <v>1.7958274857852841</v>
      </c>
      <c r="G48" s="2" t="e">
        <f>INDEX(IPCA_adm_dessaz!$E:$E,MATCH(BASE_TRI!$A48,IPCA_adm_dessaz!$A:$A,0))</f>
        <v>#VALUE!</v>
      </c>
      <c r="H48" s="2">
        <f>INDEX(Meta!F:F,MATCH(BASE_TRI!$A48,Meta!$A:$A,0))</f>
        <v>1.125</v>
      </c>
      <c r="I48" s="2">
        <f>INDEX(Meta!E:E,MATCH(BASE_TRI!$A48,Meta!$A:$A,0))</f>
        <v>1.125</v>
      </c>
      <c r="J48" s="2">
        <f>IF($B$2="XP",INDEX(NUCI!$D:$D,MATCH(BASE_TRI!$A48,NUCI!$A:$A,0)),INDEX(NUCI!$E:$E,MATCH($A48,NUCI!$A:$A,0)))</f>
        <v>-1.0209944751381199</v>
      </c>
      <c r="K48" s="2">
        <f>IF($B$2="XP",INDEX(PIB!$G:$G,MATCH(BASE_TRI!$A48,PIB!$A:$A,0)),INDEX(PIB!$H:$H,MATCH($A48,PIB!$A:$A,0)))</f>
        <v>2.3701657458563501</v>
      </c>
      <c r="L48" s="2">
        <f>IF($B$2="XP",INDEX(Desemprego!$D:$D,MATCH(BASE_TRI!$A48,Desemprego!$B:$B,0)),INDEX(Desemprego!$F:$F,MATCH($A48,Desemprego!$B:$B,0)))</f>
        <v>1.7081237569060741</v>
      </c>
      <c r="M48" s="2">
        <f>IF($B$2="XP",INDEX(CAGED!$G:$G,MATCH(BASE_TRI!$A48,CAGED!$A:$A,0)),INDEX(CAGED!$I:$I,MATCH($A48,CAGED!$A:$A,0)))</f>
        <v>2.5177607734806622</v>
      </c>
      <c r="N48" s="2" t="e">
        <f>INDEX('Expectativa Selic'!$E:$E,MATCH(BASE_TRI!$A48,'Expectativa Selic'!$A:$A,0))</f>
        <v>#VALUE!</v>
      </c>
      <c r="O48" s="2" t="str">
        <f>INDEX(BRL!$E:$E,MATCH(BASE_TRI!$A48,BRL!$A:$A,0))</f>
        <v/>
      </c>
      <c r="P48" s="2">
        <f>INDEX('Primario Ajustado'!$O$9:$O$222,MATCH(BASE_TRI!$A48,'Primario Ajustado'!$M$9:$M$222,0))</f>
        <v>-3.1833713478477179</v>
      </c>
      <c r="Q48" s="2">
        <f>INDEX(Incerteza!$D:$D,MATCH(BASE_TRI!$A48,Incerteza!$A:$A,0))</f>
        <v>-9.0080065359477857</v>
      </c>
      <c r="R48" s="2" t="str">
        <f>INDEX('IC-Br'!$H:$H,MATCH($A48,'IC-Br'!$A:$A,0))</f>
        <v/>
      </c>
      <c r="S48" s="2" t="str">
        <f>INDEX('IC-Br Agro'!$H:$H,MATCH($A48,'IC-Br Agro'!$A:$A,0))</f>
        <v/>
      </c>
      <c r="T48" s="2" t="str">
        <f>INDEX('IC-Br Metal'!$H:$H,MATCH($A48,'IC-Br Metal'!$A:$A,0))</f>
        <v/>
      </c>
      <c r="U48" s="2" t="str">
        <f>INDEX('IC-Br Energia'!$H:$H,MATCH($A48,'IC-Br Energia'!$A:$A,0))</f>
        <v/>
      </c>
      <c r="V48" s="2">
        <f>INDEX(Petroleo!$G:$G,MATCH($A48,Petroleo!$B:$B,0))</f>
        <v>-29.727662687460509</v>
      </c>
      <c r="W48" s="2">
        <f>INDEX(ONI!$I:$I,MATCH(BASE_TRI!$A48,ONI!$C:$C,0))</f>
        <v>43.560000000000009</v>
      </c>
      <c r="X48" s="2">
        <f>INDEX(ONI!$J:$J,MATCH(BASE_TRI!$A48,ONI!$C:$C,0))</f>
        <v>0</v>
      </c>
      <c r="Y48" s="2">
        <f>INDEX(FF!$E:$E,MATCH(BASE_TRI!$A48,FF!$B:$B,0))</f>
        <v>6.25E-2</v>
      </c>
      <c r="Z48" s="2">
        <f>INDEX(CDS!$D:$D,MATCH(BASE_TRI!$A48,CDS!$A:$A,0))</f>
        <v>43.240239492753631</v>
      </c>
      <c r="AA48" s="2">
        <f>IF($B$2="K",INDEX(PIB!$J:$J,MATCH(BASE_TRI!$A48,PIB!$A:$A,0)),INDEX(PIB!$J:$J,MATCH($A48,PIB!$A:$A,0)))</f>
        <v>0.5198951848439215</v>
      </c>
      <c r="AB48" s="2">
        <f>IF($B$2="K",INDEX(CAGED!$J:$J,MATCH(BASE_TRI!$A48,CAGED!$A:$A,0)),INDEX(CAGED!$J:$J,MATCH($A48,CAGED!$A:$A,0)))</f>
        <v>-0.34696773725997332</v>
      </c>
      <c r="AC48" s="13">
        <v>1.51</v>
      </c>
      <c r="AD48" s="13">
        <f t="shared" si="0"/>
        <v>1.041275</v>
      </c>
      <c r="AE48" s="98">
        <f>INDEX(Aberturas_ADM!$AB:$AB,MATCH(BASE_TRI!$A48,Aberturas_ADM!$A:$A,0))</f>
        <v>1.0340462471888801</v>
      </c>
      <c r="AF48" s="98">
        <f>INDEX(Aberturas_ADM!$Z:$Z,MATCH(BASE_TRI!$A48,Aberturas_ADM!$A:$A,0))</f>
        <v>1.5383796118382476</v>
      </c>
      <c r="AG48" s="98">
        <f>INDEX(Aberturas_ADM!$AA:$AA,MATCH(BASE_TRI!$A48,Aberturas_ADM!$A:$A,0))</f>
        <v>4.4838281065023855</v>
      </c>
      <c r="AH48" s="98">
        <f>INDEX(Aberturas_ADM!$AC:$AC,MATCH(BASE_TRI!$A48,Aberturas_ADM!$A:$A,0))</f>
        <v>2.0065928251567389</v>
      </c>
      <c r="AI48" s="98">
        <f>INDEX(Aberturas_ADM!$AD:$AD,MATCH(BASE_TRI!$A48,Aberturas_ADM!$A:$A,0))</f>
        <v>1.0978976241708294</v>
      </c>
      <c r="AJ48" s="109">
        <v>4.1650999999999998</v>
      </c>
      <c r="AK48" s="109"/>
      <c r="AL48" s="2"/>
    </row>
    <row r="49" spans="1:38" x14ac:dyDescent="0.25">
      <c r="A49" s="8">
        <f t="shared" si="1"/>
        <v>42064</v>
      </c>
      <c r="B49" s="56">
        <f t="shared" si="2"/>
        <v>2015</v>
      </c>
      <c r="C49" s="2" t="e">
        <f>INDEX('Expectativa IPCA'!$E:$E,MATCH(BASE_TRI!$A49,'Expectativa IPCA'!$A:$A,0))</f>
        <v>#VALUE!</v>
      </c>
      <c r="D49" s="2" t="e">
        <f>INDEX(Selic!$E:$E,MATCH(BASE_TRI!$A49,Selic!$A:$A,0))</f>
        <v>#VALUE!</v>
      </c>
      <c r="E49" s="2">
        <f>INDEX(IPCA_livres_dessaz!$D:$D,MATCH(BASE_TRI!$A49,IPCA_livres_dessaz!$A:$A,0))</f>
        <v>2.037541643655727</v>
      </c>
      <c r="F49" s="2">
        <f>INDEX(IPCA!$D:$D,MATCH(BASE_TRI!$A49,IPCA!$A:$A,0))</f>
        <v>2.6240524335159998</v>
      </c>
      <c r="G49" s="2" t="e">
        <f>INDEX(IPCA_adm_dessaz!$E:$E,MATCH(BASE_TRI!$A49,IPCA_adm_dessaz!$A:$A,0))</f>
        <v>#VALUE!</v>
      </c>
      <c r="H49" s="2">
        <f>INDEX(Meta!F:F,MATCH(BASE_TRI!$A49,Meta!$A:$A,0))</f>
        <v>1.125</v>
      </c>
      <c r="I49" s="2">
        <f>INDEX(Meta!E:E,MATCH(BASE_TRI!$A49,Meta!$A:$A,0))</f>
        <v>1.125</v>
      </c>
      <c r="J49" s="2">
        <f>IF($B$2="XP",INDEX(NUCI!$D:$D,MATCH(BASE_TRI!$A49,NUCI!$A:$A,0)),INDEX(NUCI!$E:$E,MATCH($A49,NUCI!$A:$A,0)))</f>
        <v>-2.2740331491712662</v>
      </c>
      <c r="K49" s="110"/>
      <c r="L49" s="2">
        <f>IF($B$2="XP",INDEX(Desemprego!$D:$D,MATCH(BASE_TRI!$A49,Desemprego!$B:$B,0)),INDEX(Desemprego!$F:$F,MATCH($A49,Desemprego!$B:$B,0)))</f>
        <v>1.5512552486187832</v>
      </c>
      <c r="M49" s="110"/>
      <c r="N49" s="2" t="e">
        <f>INDEX('Expectativa Selic'!$E:$E,MATCH(BASE_TRI!$A49,'Expectativa Selic'!$A:$A,0))</f>
        <v>#VALUE!</v>
      </c>
      <c r="O49" s="2" t="str">
        <f>INDEX(BRL!$E:$E,MATCH(BASE_TRI!$A49,BRL!$A:$A,0))</f>
        <v/>
      </c>
      <c r="P49" s="2">
        <f>INDEX('Primario Ajustado'!$O$9:$O$222,MATCH(BASE_TRI!$A49,'Primario Ajustado'!$M$9:$M$222,0))</f>
        <v>-3.1995365519312888</v>
      </c>
      <c r="Q49" s="2">
        <f>INDEX(Incerteza!$D:$D,MATCH(BASE_TRI!$A49,Incerteza!$A:$A,0))</f>
        <v>-3.6413398692811114</v>
      </c>
      <c r="R49" s="2" t="str">
        <f>INDEX('IC-Br'!$H:$H,MATCH($A49,'IC-Br'!$A:$A,0))</f>
        <v/>
      </c>
      <c r="S49" s="2" t="str">
        <f>INDEX('IC-Br Agro'!$H:$H,MATCH($A49,'IC-Br Agro'!$A:$A,0))</f>
        <v/>
      </c>
      <c r="T49" s="2" t="str">
        <f>INDEX('IC-Br Metal'!$H:$H,MATCH($A49,'IC-Br Metal'!$A:$A,0))</f>
        <v/>
      </c>
      <c r="U49" s="2" t="str">
        <f>INDEX('IC-Br Energia'!$H:$H,MATCH($A49,'IC-Br Energia'!$A:$A,0))</f>
        <v/>
      </c>
      <c r="V49" s="2">
        <f>INDEX(Petroleo!$G:$G,MATCH($A49,Petroleo!$B:$B,0))</f>
        <v>-22.822126531964244</v>
      </c>
      <c r="W49" s="2">
        <f>INDEX(ONI!$I:$I,MATCH(BASE_TRI!$A49,ONI!$C:$C,0))</f>
        <v>28.089999999999989</v>
      </c>
      <c r="X49" s="2">
        <f>INDEX(ONI!$J:$J,MATCH(BASE_TRI!$A49,ONI!$C:$C,0))</f>
        <v>0</v>
      </c>
      <c r="Y49" s="2">
        <f>INDEX(FF!$E:$E,MATCH(BASE_TRI!$A49,FF!$B:$B,0))</f>
        <v>6.25E-2</v>
      </c>
      <c r="Z49" s="2">
        <f>INDEX(CDS!$D:$D,MATCH(BASE_TRI!$A49,CDS!$A:$A,0))</f>
        <v>60.522756439393937</v>
      </c>
      <c r="AA49" s="2">
        <f>IF($B$2="K",INDEX(PIB!$J:$J,MATCH(BASE_TRI!$A49,PIB!$A:$A,0)),INDEX(PIB!$J:$J,MATCH($A49,PIB!$A:$A,0)))</f>
        <v>-0.82964471130999584</v>
      </c>
      <c r="AB49" s="2">
        <f>IF($B$2="K",INDEX(CAGED!$J:$J,MATCH(BASE_TRI!$A49,CAGED!$A:$A,0)),INDEX(CAGED!$J:$J,MATCH($A49,CAGED!$A:$A,0)))</f>
        <v>-0.59153024811990917</v>
      </c>
      <c r="AC49" s="13">
        <v>0.93</v>
      </c>
      <c r="AD49" s="13">
        <f t="shared" si="0"/>
        <v>1.022275</v>
      </c>
      <c r="AE49" s="98">
        <f>INDEX(Aberturas_ADM!$AB:$AB,MATCH(BASE_TRI!$A49,Aberturas_ADM!$A:$A,0))</f>
        <v>9.1279290021324186</v>
      </c>
      <c r="AF49" s="98">
        <f>INDEX(Aberturas_ADM!$Z:$Z,MATCH(BASE_TRI!$A49,Aberturas_ADM!$A:$A,0))</f>
        <v>3.0541540586683569</v>
      </c>
      <c r="AG49" s="98">
        <f>INDEX(Aberturas_ADM!$AA:$AA,MATCH(BASE_TRI!$A49,Aberturas_ADM!$A:$A,0))</f>
        <v>36.728201396816964</v>
      </c>
      <c r="AH49" s="98">
        <f>INDEX(Aberturas_ADM!$AC:$AC,MATCH(BASE_TRI!$A49,Aberturas_ADM!$A:$A,0))</f>
        <v>1.9973638954216</v>
      </c>
      <c r="AI49" s="98">
        <f>INDEX(Aberturas_ADM!$AD:$AD,MATCH(BASE_TRI!$A49,Aberturas_ADM!$A:$A,0))</f>
        <v>3.0951515937087226</v>
      </c>
      <c r="AJ49" s="109">
        <v>4.0891000000000002</v>
      </c>
      <c r="AK49" s="109"/>
      <c r="AL49" s="2"/>
    </row>
    <row r="50" spans="1:38" x14ac:dyDescent="0.25">
      <c r="A50" s="8">
        <f t="shared" si="1"/>
        <v>42156</v>
      </c>
      <c r="B50" s="56">
        <f t="shared" si="2"/>
        <v>2015.25</v>
      </c>
      <c r="C50" s="2" t="e">
        <f>INDEX('Expectativa IPCA'!$E:$E,MATCH(BASE_TRI!$A50,'Expectativa IPCA'!$A:$A,0))</f>
        <v>#VALUE!</v>
      </c>
      <c r="D50" s="2" t="e">
        <f>INDEX(Selic!$E:$E,MATCH(BASE_TRI!$A50,Selic!$A:$A,0))</f>
        <v>#VALUE!</v>
      </c>
      <c r="E50" s="2">
        <f>INDEX(IPCA_livres_dessaz!$D:$D,MATCH(BASE_TRI!$A50,IPCA_livres_dessaz!$A:$A,0))</f>
        <v>2.1790883494466451</v>
      </c>
      <c r="F50" s="2">
        <f>INDEX(IPCA!$D:$D,MATCH(BASE_TRI!$A50,IPCA!$A:$A,0))</f>
        <v>2.2256536594178922</v>
      </c>
      <c r="G50" s="2" t="e">
        <f>INDEX(IPCA_adm_dessaz!$E:$E,MATCH(BASE_TRI!$A50,IPCA_adm_dessaz!$A:$A,0))</f>
        <v>#VALUE!</v>
      </c>
      <c r="H50" s="2">
        <f>INDEX(Meta!F:F,MATCH(BASE_TRI!$A50,Meta!$A:$A,0))</f>
        <v>1.125</v>
      </c>
      <c r="I50" s="2">
        <f>INDEX(Meta!E:E,MATCH(BASE_TRI!$A50,Meta!$A:$A,0))</f>
        <v>1.125</v>
      </c>
      <c r="J50" s="2">
        <f>IF($B$2="XP",INDEX(NUCI!$D:$D,MATCH(BASE_TRI!$A50,NUCI!$A:$A,0)),INDEX(NUCI!$E:$E,MATCH($A50,NUCI!$A:$A,0)))</f>
        <v>-4.919337016574568</v>
      </c>
      <c r="K50" s="110"/>
      <c r="L50" s="2">
        <f>IF($B$2="XP",INDEX(Desemprego!$D:$D,MATCH(BASE_TRI!$A50,Desemprego!$B:$B,0)),INDEX(Desemprego!$F:$F,MATCH($A50,Desemprego!$B:$B,0)))</f>
        <v>0.76691270718232152</v>
      </c>
      <c r="M50" s="110"/>
      <c r="N50" s="2" t="e">
        <f>INDEX('Expectativa Selic'!$E:$E,MATCH(BASE_TRI!$A50,'Expectativa Selic'!$A:$A,0))</f>
        <v>#VALUE!</v>
      </c>
      <c r="O50" s="2" t="str">
        <f>INDEX(BRL!$E:$E,MATCH(BASE_TRI!$A50,BRL!$A:$A,0))</f>
        <v/>
      </c>
      <c r="P50" s="2">
        <f>INDEX('Primario Ajustado'!$O$9:$O$222,MATCH(BASE_TRI!$A50,'Primario Ajustado'!$M$9:$M$222,0))</f>
        <v>-2.8594881284306601</v>
      </c>
      <c r="Q50" s="2">
        <f>INDEX(Incerteza!$D:$D,MATCH(BASE_TRI!$A50,Incerteza!$A:$A,0))</f>
        <v>-0.70800653594778851</v>
      </c>
      <c r="R50" s="2" t="str">
        <f>INDEX('IC-Br'!$H:$H,MATCH($A50,'IC-Br'!$A:$A,0))</f>
        <v/>
      </c>
      <c r="S50" s="2" t="str">
        <f>INDEX('IC-Br Agro'!$H:$H,MATCH($A50,'IC-Br Agro'!$A:$A,0))</f>
        <v/>
      </c>
      <c r="T50" s="2" t="str">
        <f>INDEX('IC-Br Metal'!$H:$H,MATCH($A50,'IC-Br Metal'!$A:$A,0))</f>
        <v/>
      </c>
      <c r="U50" s="2" t="str">
        <f>INDEX('IC-Br Energia'!$H:$H,MATCH($A50,'IC-Br Energia'!$A:$A,0))</f>
        <v/>
      </c>
      <c r="V50" s="2">
        <f>INDEX(Petroleo!$G:$G,MATCH($A50,Petroleo!$B:$B,0))</f>
        <v>14.880441446965051</v>
      </c>
      <c r="W50" s="2">
        <f>INDEX(ONI!$I:$I,MATCH(BASE_TRI!$A50,ONI!$C:$C,0))</f>
        <v>139.23999999999998</v>
      </c>
      <c r="X50" s="2">
        <f>INDEX(ONI!$J:$J,MATCH(BASE_TRI!$A50,ONI!$C:$C,0))</f>
        <v>0</v>
      </c>
      <c r="Y50" s="2">
        <f>INDEX(FF!$E:$E,MATCH(BASE_TRI!$A50,FF!$B:$B,0))</f>
        <v>6.25E-2</v>
      </c>
      <c r="Z50" s="2">
        <f>INDEX(CDS!$D:$D,MATCH(BASE_TRI!$A50,CDS!$A:$A,0))</f>
        <v>59.851283549783552</v>
      </c>
      <c r="AA50" s="2">
        <f>IF($B$2="K",INDEX(PIB!$J:$J,MATCH(BASE_TRI!$A50,PIB!$A:$A,0)),INDEX(PIB!$J:$J,MATCH($A50,PIB!$A:$A,0)))</f>
        <v>-2.3825096982490024</v>
      </c>
      <c r="AB50" s="2">
        <f>IF($B$2="K",INDEX(CAGED!$J:$J,MATCH(BASE_TRI!$A50,CAGED!$A:$A,0)),INDEX(CAGED!$J:$J,MATCH($A50,CAGED!$A:$A,0)))</f>
        <v>-1.3208587460198373</v>
      </c>
      <c r="AC50" s="13">
        <v>0.18</v>
      </c>
      <c r="AD50" s="13">
        <f t="shared" si="0"/>
        <v>1.00485</v>
      </c>
      <c r="AE50" s="98">
        <f>INDEX(Aberturas_ADM!$AB:$AB,MATCH(BASE_TRI!$A50,Aberturas_ADM!$A:$A,0))</f>
        <v>1.0744453187437664</v>
      </c>
      <c r="AF50" s="98">
        <f>INDEX(Aberturas_ADM!$Z:$Z,MATCH(BASE_TRI!$A50,Aberturas_ADM!$A:$A,0))</f>
        <v>3.756276415250559</v>
      </c>
      <c r="AG50" s="98">
        <f>INDEX(Aberturas_ADM!$AA:$AA,MATCH(BASE_TRI!$A50,Aberturas_ADM!$A:$A,0))</f>
        <v>4.2613348195393863</v>
      </c>
      <c r="AH50" s="98">
        <f>INDEX(Aberturas_ADM!$AC:$AC,MATCH(BASE_TRI!$A50,Aberturas_ADM!$A:$A,0))</f>
        <v>2.0380546724535042</v>
      </c>
      <c r="AI50" s="98">
        <f>INDEX(Aberturas_ADM!$AD:$AD,MATCH(BASE_TRI!$A50,Aberturas_ADM!$A:$A,0))</f>
        <v>3.634477060641772</v>
      </c>
      <c r="AJ50" s="109">
        <v>4.0194000000000001</v>
      </c>
      <c r="AK50" s="109"/>
      <c r="AL50" s="2"/>
    </row>
    <row r="51" spans="1:38" x14ac:dyDescent="0.25">
      <c r="A51" s="8">
        <f t="shared" si="1"/>
        <v>42248</v>
      </c>
      <c r="B51" s="56">
        <f t="shared" si="2"/>
        <v>2015.5</v>
      </c>
      <c r="C51" s="2" t="e">
        <f>INDEX('Expectativa IPCA'!$E:$E,MATCH(BASE_TRI!$A51,'Expectativa IPCA'!$A:$A,0))</f>
        <v>#VALUE!</v>
      </c>
      <c r="D51" s="2" t="e">
        <f>INDEX(Selic!$E:$E,MATCH(BASE_TRI!$A51,Selic!$A:$A,0))</f>
        <v>#VALUE!</v>
      </c>
      <c r="E51" s="2">
        <f>INDEX(IPCA_livres_dessaz!$D:$D,MATCH(BASE_TRI!$A51,IPCA_livres_dessaz!$A:$A,0))</f>
        <v>1.5741334901127058</v>
      </c>
      <c r="F51" s="2">
        <f>INDEX(IPCA!$D:$D,MATCH(BASE_TRI!$A51,IPCA!$A:$A,0))</f>
        <v>2.2052907311780556</v>
      </c>
      <c r="G51" s="2" t="e">
        <f>INDEX(IPCA_adm_dessaz!$E:$E,MATCH(BASE_TRI!$A51,IPCA_adm_dessaz!$A:$A,0))</f>
        <v>#VALUE!</v>
      </c>
      <c r="H51" s="2">
        <f>INDEX(Meta!F:F,MATCH(BASE_TRI!$A51,Meta!$A:$A,0))</f>
        <v>1.125</v>
      </c>
      <c r="I51" s="2">
        <f>INDEX(Meta!E:E,MATCH(BASE_TRI!$A51,Meta!$A:$A,0))</f>
        <v>1.125</v>
      </c>
      <c r="J51" s="2">
        <f>IF($B$2="XP",INDEX(NUCI!$D:$D,MATCH(BASE_TRI!$A51,NUCI!$A:$A,0)),INDEX(NUCI!$E:$E,MATCH($A51,NUCI!$A:$A,0)))</f>
        <v>-7.1469613259668385</v>
      </c>
      <c r="K51" s="110"/>
      <c r="L51" s="2">
        <f>IF($B$2="XP",INDEX(Desemprego!$D:$D,MATCH(BASE_TRI!$A51,Desemprego!$B:$B,0)),INDEX(Desemprego!$F:$F,MATCH($A51,Desemprego!$B:$B,0)))</f>
        <v>-6.9719337016572944E-2</v>
      </c>
      <c r="M51" s="110"/>
      <c r="N51" s="2" t="e">
        <f>INDEX('Expectativa Selic'!$E:$E,MATCH(BASE_TRI!$A51,'Expectativa Selic'!$A:$A,0))</f>
        <v>#VALUE!</v>
      </c>
      <c r="O51" s="2" t="str">
        <f>INDEX(BRL!$E:$E,MATCH(BASE_TRI!$A51,BRL!$A:$A,0))</f>
        <v/>
      </c>
      <c r="P51" s="2">
        <f>INDEX('Primario Ajustado'!$O$9:$O$222,MATCH(BASE_TRI!$A51,'Primario Ajustado'!$M$9:$M$222,0))</f>
        <v>-1.5409216901323335</v>
      </c>
      <c r="Q51" s="2">
        <f>INDEX(Incerteza!$D:$D,MATCH(BASE_TRI!$A51,Incerteza!$A:$A,0))</f>
        <v>21.75866013071888</v>
      </c>
      <c r="R51" s="2" t="str">
        <f>INDEX('IC-Br'!$H:$H,MATCH($A51,'IC-Br'!$A:$A,0))</f>
        <v/>
      </c>
      <c r="S51" s="2" t="str">
        <f>INDEX('IC-Br Agro'!$H:$H,MATCH($A51,'IC-Br Agro'!$A:$A,0))</f>
        <v/>
      </c>
      <c r="T51" s="2" t="str">
        <f>INDEX('IC-Br Metal'!$H:$H,MATCH($A51,'IC-Br Metal'!$A:$A,0))</f>
        <v/>
      </c>
      <c r="U51" s="2" t="str">
        <f>INDEX('IC-Br Energia'!$H:$H,MATCH($A51,'IC-Br Energia'!$A:$A,0))</f>
        <v/>
      </c>
      <c r="V51" s="2">
        <f>INDEX(Petroleo!$G:$G,MATCH($A51,Petroleo!$B:$B,0))</f>
        <v>-20.718364732881483</v>
      </c>
      <c r="W51" s="2">
        <f>INDEX(ONI!$I:$I,MATCH(BASE_TRI!$A51,ONI!$C:$C,0))</f>
        <v>468.00111111111124</v>
      </c>
      <c r="X51" s="2">
        <f>INDEX(ONI!$J:$J,MATCH(BASE_TRI!$A51,ONI!$C:$C,0))</f>
        <v>0</v>
      </c>
      <c r="Y51" s="2">
        <f>INDEX(FF!$E:$E,MATCH(BASE_TRI!$A51,FF!$B:$B,0))</f>
        <v>6.25E-2</v>
      </c>
      <c r="Z51" s="2">
        <f>INDEX(CDS!$D:$D,MATCH(BASE_TRI!$A51,CDS!$A:$A,0))</f>
        <v>83.938992102704049</v>
      </c>
      <c r="AA51" s="2">
        <f>IF($B$2="K",INDEX(PIB!$J:$J,MATCH(BASE_TRI!$A51,PIB!$A:$A,0)),INDEX(PIB!$J:$J,MATCH($A51,PIB!$A:$A,0)))</f>
        <v>-1.6009519852819842</v>
      </c>
      <c r="AB51" s="2">
        <f>IF($B$2="K",INDEX(CAGED!$J:$J,MATCH(BASE_TRI!$A51,CAGED!$A:$A,0)),INDEX(CAGED!$J:$J,MATCH($A51,CAGED!$A:$A,0)))</f>
        <v>-1.4648777424500992</v>
      </c>
      <c r="AC51" s="13">
        <v>-1.19</v>
      </c>
      <c r="AD51" s="13">
        <f t="shared" si="0"/>
        <v>0.98677499999999996</v>
      </c>
      <c r="AE51" s="98">
        <f>INDEX(Aberturas_ADM!$AB:$AB,MATCH(BASE_TRI!$A51,Aberturas_ADM!$A:$A,0))</f>
        <v>0.9562824801842229</v>
      </c>
      <c r="AF51" s="98">
        <f>INDEX(Aberturas_ADM!$Z:$Z,MATCH(BASE_TRI!$A51,Aberturas_ADM!$A:$A,0))</f>
        <v>10.689232053434417</v>
      </c>
      <c r="AG51" s="98">
        <f>INDEX(Aberturas_ADM!$AA:$AA,MATCH(BASE_TRI!$A51,Aberturas_ADM!$A:$A,0))</f>
        <v>2.5499935360781212</v>
      </c>
      <c r="AH51" s="98">
        <f>INDEX(Aberturas_ADM!$AC:$AC,MATCH(BASE_TRI!$A51,Aberturas_ADM!$A:$A,0))</f>
        <v>3.1178703454248557</v>
      </c>
      <c r="AI51" s="98">
        <f>INDEX(Aberturas_ADM!$AD:$AD,MATCH(BASE_TRI!$A51,Aberturas_ADM!$A:$A,0))</f>
        <v>2.0875726391130112</v>
      </c>
      <c r="AJ51" s="109">
        <v>3.9470999999999998</v>
      </c>
      <c r="AK51" s="109"/>
      <c r="AL51" s="2"/>
    </row>
    <row r="52" spans="1:38" x14ac:dyDescent="0.25">
      <c r="A52" s="8">
        <f t="shared" si="1"/>
        <v>42339</v>
      </c>
      <c r="B52" s="56">
        <f t="shared" si="2"/>
        <v>2015.75</v>
      </c>
      <c r="C52" s="2" t="e">
        <f>INDEX('Expectativa IPCA'!$E:$E,MATCH(BASE_TRI!$A52,'Expectativa IPCA'!$A:$A,0))</f>
        <v>#VALUE!</v>
      </c>
      <c r="D52" s="2" t="e">
        <f>INDEX(Selic!$E:$E,MATCH(BASE_TRI!$A52,Selic!$A:$A,0))</f>
        <v>#VALUE!</v>
      </c>
      <c r="E52" s="2">
        <f>INDEX(IPCA_livres_dessaz!$D:$D,MATCH(BASE_TRI!$A52,IPCA_livres_dessaz!$A:$A,0))</f>
        <v>2.5165219019119167</v>
      </c>
      <c r="F52" s="2">
        <f>INDEX(IPCA!$D:$D,MATCH(BASE_TRI!$A52,IPCA!$A:$A,0))</f>
        <v>2.339271647903729</v>
      </c>
      <c r="G52" s="2" t="e">
        <f>INDEX(IPCA_adm_dessaz!$E:$E,MATCH(BASE_TRI!$A52,IPCA_adm_dessaz!$A:$A,0))</f>
        <v>#VALUE!</v>
      </c>
      <c r="H52" s="2">
        <f>INDEX(Meta!F:F,MATCH(BASE_TRI!$A52,Meta!$A:$A,0))</f>
        <v>1.125</v>
      </c>
      <c r="I52" s="2">
        <f>INDEX(Meta!E:E,MATCH(BASE_TRI!$A52,Meta!$A:$A,0))</f>
        <v>1.125</v>
      </c>
      <c r="J52" s="2">
        <f>IF($B$2="XP",INDEX(NUCI!$D:$D,MATCH(BASE_TRI!$A52,NUCI!$A:$A,0)),INDEX(NUCI!$E:$E,MATCH($A52,NUCI!$A:$A,0)))</f>
        <v>-7.4254143646408597</v>
      </c>
      <c r="K52" s="110"/>
      <c r="L52" s="2">
        <f>IF($B$2="XP",INDEX(Desemprego!$D:$D,MATCH(BASE_TRI!$A52,Desemprego!$B:$B,0)),INDEX(Desemprego!$F:$F,MATCH($A52,Desemprego!$B:$B,0)))</f>
        <v>-0.69719337016574412</v>
      </c>
      <c r="M52" s="110"/>
      <c r="N52" s="2" t="e">
        <f>INDEX('Expectativa Selic'!$E:$E,MATCH(BASE_TRI!$A52,'Expectativa Selic'!$A:$A,0))</f>
        <v>#VALUE!</v>
      </c>
      <c r="O52" s="2" t="str">
        <f>INDEX(BRL!$E:$E,MATCH(BASE_TRI!$A52,BRL!$A:$A,0))</f>
        <v/>
      </c>
      <c r="P52" s="2">
        <f>INDEX('Primario Ajustado'!$O$9:$O$222,MATCH(BASE_TRI!$A52,'Primario Ajustado'!$M$9:$M$222,0))</f>
        <v>-2.7126171148508051</v>
      </c>
      <c r="Q52" s="2">
        <f>INDEX(Incerteza!$D:$D,MATCH(BASE_TRI!$A52,Incerteza!$A:$A,0))</f>
        <v>11.458660130718869</v>
      </c>
      <c r="R52" s="2" t="str">
        <f>INDEX('IC-Br'!$H:$H,MATCH($A52,'IC-Br'!$A:$A,0))</f>
        <v/>
      </c>
      <c r="S52" s="2" t="str">
        <f>INDEX('IC-Br Agro'!$H:$H,MATCH($A52,'IC-Br Agro'!$A:$A,0))</f>
        <v/>
      </c>
      <c r="T52" s="2" t="str">
        <f>INDEX('IC-Br Metal'!$H:$H,MATCH($A52,'IC-Br Metal'!$A:$A,0))</f>
        <v/>
      </c>
      <c r="U52" s="2" t="str">
        <f>INDEX('IC-Br Energia'!$H:$H,MATCH($A52,'IC-Br Energia'!$A:$A,0))</f>
        <v/>
      </c>
      <c r="V52" s="2">
        <f>INDEX(Petroleo!$G:$G,MATCH($A52,Petroleo!$B:$B,0))</f>
        <v>-13.604846852911479</v>
      </c>
      <c r="W52" s="2">
        <f>INDEX(ONI!$I:$I,MATCH(BASE_TRI!$A52,ONI!$C:$C,0))</f>
        <v>696.96000000000015</v>
      </c>
      <c r="X52" s="2">
        <f>INDEX(ONI!$J:$J,MATCH(BASE_TRI!$A52,ONI!$C:$C,0))</f>
        <v>0</v>
      </c>
      <c r="Y52" s="2">
        <f>INDEX(FF!$E:$E,MATCH(BASE_TRI!$A52,FF!$B:$B,0))</f>
        <v>8.3333333333333329E-2</v>
      </c>
      <c r="Z52" s="2">
        <f>INDEX(CDS!$D:$D,MATCH(BASE_TRI!$A52,CDS!$A:$A,0))</f>
        <v>110.91699333396072</v>
      </c>
      <c r="AA52" s="2">
        <f>IF($B$2="K",INDEX(PIB!$J:$J,MATCH(BASE_TRI!$A52,PIB!$A:$A,0)),INDEX(PIB!$J:$J,MATCH($A52,PIB!$A:$A,0)))</f>
        <v>-0.80168085092999775</v>
      </c>
      <c r="AB52" s="2">
        <f>IF($B$2="K",INDEX(CAGED!$J:$J,MATCH(BASE_TRI!$A52,CAGED!$A:$A,0)),INDEX(CAGED!$J:$J,MATCH($A52,CAGED!$A:$A,0)))</f>
        <v>-1.4392674776800618</v>
      </c>
      <c r="AC52" s="13">
        <v>-1.93</v>
      </c>
      <c r="AD52" s="13">
        <f t="shared" si="0"/>
        <v>0.96655000000000002</v>
      </c>
      <c r="AE52" s="98">
        <f>INDEX(Aberturas_ADM!$AB:$AB,MATCH(BASE_TRI!$A52,Aberturas_ADM!$A:$A,0))</f>
        <v>7.5462915377541018</v>
      </c>
      <c r="AF52" s="98">
        <f>INDEX(Aberturas_ADM!$Z:$Z,MATCH(BASE_TRI!$A52,Aberturas_ADM!$A:$A,0))</f>
        <v>3.6496015606104493</v>
      </c>
      <c r="AG52" s="98">
        <f>INDEX(Aberturas_ADM!$AA:$AA,MATCH(BASE_TRI!$A52,Aberturas_ADM!$A:$A,0))</f>
        <v>3.7145293490755016</v>
      </c>
      <c r="AH52" s="98">
        <f>INDEX(Aberturas_ADM!$AC:$AC,MATCH(BASE_TRI!$A52,Aberturas_ADM!$A:$A,0))</f>
        <v>2.7703176868375534</v>
      </c>
      <c r="AI52" s="98">
        <f>INDEX(Aberturas_ADM!$AD:$AD,MATCH(BASE_TRI!$A52,Aberturas_ADM!$A:$A,0))</f>
        <v>1.7198559734781904</v>
      </c>
      <c r="AJ52" s="109">
        <v>3.8662000000000001</v>
      </c>
      <c r="AK52" s="109"/>
      <c r="AL52" s="2"/>
    </row>
    <row r="53" spans="1:38" x14ac:dyDescent="0.25">
      <c r="A53" s="8">
        <f t="shared" si="1"/>
        <v>42430</v>
      </c>
      <c r="B53" s="56">
        <f t="shared" si="2"/>
        <v>2016</v>
      </c>
      <c r="C53" s="2" t="e">
        <f>INDEX('Expectativa IPCA'!$E:$E,MATCH(BASE_TRI!$A53,'Expectativa IPCA'!$A:$A,0))</f>
        <v>#VALUE!</v>
      </c>
      <c r="D53" s="2" t="e">
        <f>INDEX(Selic!$E:$E,MATCH(BASE_TRI!$A53,Selic!$A:$A,0))</f>
        <v>#VALUE!</v>
      </c>
      <c r="E53" s="2">
        <f>INDEX(IPCA_livres_dessaz!$D:$D,MATCH(BASE_TRI!$A53,IPCA_livres_dessaz!$A:$A,0))</f>
        <v>2.4727224608737775</v>
      </c>
      <c r="F53" s="2">
        <f>INDEX(IPCA!$D:$D,MATCH(BASE_TRI!$A53,IPCA!$A:$A,0))</f>
        <v>2.0894439480914961</v>
      </c>
      <c r="G53" s="2" t="e">
        <f>INDEX(IPCA_adm_dessaz!$E:$E,MATCH(BASE_TRI!$A53,IPCA_adm_dessaz!$A:$A,0))</f>
        <v>#VALUE!</v>
      </c>
      <c r="H53" s="2">
        <f>INDEX(Meta!F:F,MATCH(BASE_TRI!$A53,Meta!$A:$A,0))</f>
        <v>1.125</v>
      </c>
      <c r="I53" s="2">
        <f>INDEX(Meta!E:E,MATCH(BASE_TRI!$A53,Meta!$A:$A,0))</f>
        <v>1.125</v>
      </c>
      <c r="J53" s="2">
        <f>IF($B$2="XP",INDEX(NUCI!$D:$D,MATCH(BASE_TRI!$A53,NUCI!$A:$A,0)),INDEX(NUCI!$E:$E,MATCH($A53,NUCI!$A:$A,0)))</f>
        <v>-8.9569060773480391</v>
      </c>
      <c r="K53" s="110"/>
      <c r="L53" s="2">
        <f>IF($B$2="XP",INDEX(Desemprego!$D:$D,MATCH(BASE_TRI!$A53,Desemprego!$B:$B,0)),INDEX(Desemprego!$F:$F,MATCH($A53,Desemprego!$B:$B,0)))</f>
        <v>-1.3769569060773481</v>
      </c>
      <c r="M53" s="110"/>
      <c r="N53" s="2" t="e">
        <f>INDEX('Expectativa Selic'!$E:$E,MATCH(BASE_TRI!$A53,'Expectativa Selic'!$A:$A,0))</f>
        <v>#VALUE!</v>
      </c>
      <c r="O53" s="2" t="str">
        <f>INDEX(BRL!$E:$E,MATCH(BASE_TRI!$A53,BRL!$A:$A,0))</f>
        <v/>
      </c>
      <c r="P53" s="2">
        <f>INDEX('Primario Ajustado'!$O$9:$O$222,MATCH(BASE_TRI!$A53,'Primario Ajustado'!$M$9:$M$222,0))</f>
        <v>-2.1670017499671732</v>
      </c>
      <c r="Q53" s="2">
        <f>INDEX(Incerteza!$D:$D,MATCH(BASE_TRI!$A53,Incerteza!$A:$A,0))</f>
        <v>11.958660130718869</v>
      </c>
      <c r="R53" s="2" t="str">
        <f>INDEX('IC-Br'!$H:$H,MATCH($A53,'IC-Br'!$A:$A,0))</f>
        <v/>
      </c>
      <c r="S53" s="2" t="str">
        <f>INDEX('IC-Br Agro'!$H:$H,MATCH($A53,'IC-Br Agro'!$A:$A,0))</f>
        <v/>
      </c>
      <c r="T53" s="2" t="str">
        <f>INDEX('IC-Br Metal'!$H:$H,MATCH($A53,'IC-Br Metal'!$A:$A,0))</f>
        <v/>
      </c>
      <c r="U53" s="2" t="str">
        <f>INDEX('IC-Br Energia'!$H:$H,MATCH($A53,'IC-Br Energia'!$A:$A,0))</f>
        <v/>
      </c>
      <c r="V53" s="2">
        <f>INDEX(Petroleo!$G:$G,MATCH($A53,Petroleo!$B:$B,0))</f>
        <v>-17.554932211313684</v>
      </c>
      <c r="W53" s="2">
        <f>INDEX(ONI!$I:$I,MATCH(BASE_TRI!$A53,ONI!$C:$C,0))</f>
        <v>250.69444444444457</v>
      </c>
      <c r="X53" s="2">
        <f>INDEX(ONI!$J:$J,MATCH(BASE_TRI!$A53,ONI!$C:$C,0))</f>
        <v>0</v>
      </c>
      <c r="Y53" s="2">
        <f>INDEX(FF!$E:$E,MATCH(BASE_TRI!$A53,FF!$B:$B,0))</f>
        <v>0.125</v>
      </c>
      <c r="Z53" s="2">
        <f>INDEX(CDS!$D:$D,MATCH(BASE_TRI!$A53,CDS!$A:$A,0))</f>
        <v>113.37553685300207</v>
      </c>
      <c r="AA53" s="2">
        <f>IF($B$2="K",INDEX(PIB!$J:$J,MATCH(BASE_TRI!$A53,PIB!$A:$A,0)),INDEX(PIB!$J:$J,MATCH($A53,PIB!$A:$A,0)))</f>
        <v>-1.5164299471639886</v>
      </c>
      <c r="AB53" s="2">
        <f>IF($B$2="K",INDEX(CAGED!$J:$J,MATCH(BASE_TRI!$A53,CAGED!$A:$A,0)),INDEX(CAGED!$J:$J,MATCH($A53,CAGED!$A:$A,0)))</f>
        <v>-1.3472682134100467</v>
      </c>
      <c r="AC53" s="13">
        <v>-2.5</v>
      </c>
      <c r="AD53" s="13">
        <f t="shared" si="0"/>
        <v>0.94122499999999998</v>
      </c>
      <c r="AE53" s="98">
        <f>INDEX(Aberturas_ADM!$AB:$AB,MATCH(BASE_TRI!$A53,Aberturas_ADM!$A:$A,0))</f>
        <v>2.4626387145303408</v>
      </c>
      <c r="AF53" s="98">
        <f>INDEX(Aberturas_ADM!$Z:$Z,MATCH(BASE_TRI!$A53,Aberturas_ADM!$A:$A,0))</f>
        <v>0.19178294229915682</v>
      </c>
      <c r="AG53" s="98">
        <f>INDEX(Aberturas_ADM!$AA:$AA,MATCH(BASE_TRI!$A53,Aberturas_ADM!$A:$A,0))</f>
        <v>-3.9740066954164655</v>
      </c>
      <c r="AH53" s="98">
        <f>INDEX(Aberturas_ADM!$AC:$AC,MATCH(BASE_TRI!$A53,Aberturas_ADM!$A:$A,0))</f>
        <v>3.052020418315915</v>
      </c>
      <c r="AI53" s="98">
        <f>INDEX(Aberturas_ADM!$AD:$AD,MATCH(BASE_TRI!$A53,Aberturas_ADM!$A:$A,0))</f>
        <v>2.8139950661301372</v>
      </c>
      <c r="AJ53" s="109">
        <v>3.7648999999999999</v>
      </c>
      <c r="AK53" s="109"/>
      <c r="AL53" s="2"/>
    </row>
    <row r="54" spans="1:38" x14ac:dyDescent="0.25">
      <c r="A54" s="8">
        <f t="shared" si="1"/>
        <v>42522</v>
      </c>
      <c r="B54" s="56">
        <f t="shared" si="2"/>
        <v>2016.25</v>
      </c>
      <c r="C54" s="2" t="e">
        <f>INDEX('Expectativa IPCA'!$E:$E,MATCH(BASE_TRI!$A54,'Expectativa IPCA'!$A:$A,0))</f>
        <v>#VALUE!</v>
      </c>
      <c r="D54" s="2" t="e">
        <f>INDEX(Selic!$E:$E,MATCH(BASE_TRI!$A54,Selic!$A:$A,0))</f>
        <v>#VALUE!</v>
      </c>
      <c r="E54" s="2">
        <f>INDEX(IPCA_livres_dessaz!$D:$D,MATCH(BASE_TRI!$A54,IPCA_livres_dessaz!$A:$A,0))</f>
        <v>1.7490992640951442</v>
      </c>
      <c r="F54" s="2">
        <f>INDEX(IPCA!$D:$D,MATCH(BASE_TRI!$A54,IPCA!$A:$A,0))</f>
        <v>1.7334877416024241</v>
      </c>
      <c r="G54" s="2" t="e">
        <f>INDEX(IPCA_adm_dessaz!$E:$E,MATCH(BASE_TRI!$A54,IPCA_adm_dessaz!$A:$A,0))</f>
        <v>#VALUE!</v>
      </c>
      <c r="H54" s="2">
        <f>INDEX(Meta!F:F,MATCH(BASE_TRI!$A54,Meta!$A:$A,0))</f>
        <v>1.125</v>
      </c>
      <c r="I54" s="2">
        <f>INDEX(Meta!E:E,MATCH(BASE_TRI!$A54,Meta!$A:$A,0))</f>
        <v>1.125</v>
      </c>
      <c r="J54" s="2">
        <f>IF($B$2="XP",INDEX(NUCI!$D:$D,MATCH(BASE_TRI!$A54,NUCI!$A:$A,0)),INDEX(NUCI!$E:$E,MATCH($A54,NUCI!$A:$A,0)))</f>
        <v>-8.678453038674018</v>
      </c>
      <c r="K54" s="110"/>
      <c r="L54" s="2">
        <f>IF($B$2="XP",INDEX(Desemprego!$D:$D,MATCH(BASE_TRI!$A54,Desemprego!$B:$B,0)),INDEX(Desemprego!$F:$F,MATCH($A54,Desemprego!$B:$B,0)))</f>
        <v>-2.1612994475138119</v>
      </c>
      <c r="M54" s="110"/>
      <c r="N54" s="2" t="e">
        <f>INDEX('Expectativa Selic'!$E:$E,MATCH(BASE_TRI!$A54,'Expectativa Selic'!$A:$A,0))</f>
        <v>#VALUE!</v>
      </c>
      <c r="O54" s="2" t="str">
        <f>INDEX(BRL!$E:$E,MATCH(BASE_TRI!$A54,BRL!$A:$A,0))</f>
        <v/>
      </c>
      <c r="P54" s="2">
        <f>INDEX('Primario Ajustado'!$O$9:$O$222,MATCH(BASE_TRI!$A54,'Primario Ajustado'!$M$9:$M$222,0))</f>
        <v>-1.177713578298629</v>
      </c>
      <c r="Q54" s="2">
        <f>INDEX(Incerteza!$D:$D,MATCH(BASE_TRI!$A54,Incerteza!$A:$A,0))</f>
        <v>17.391993464052206</v>
      </c>
      <c r="R54" s="2" t="str">
        <f>INDEX('IC-Br'!$H:$H,MATCH($A54,'IC-Br'!$A:$A,0))</f>
        <v/>
      </c>
      <c r="S54" s="2" t="str">
        <f>INDEX('IC-Br Agro'!$H:$H,MATCH($A54,'IC-Br Agro'!$A:$A,0))</f>
        <v/>
      </c>
      <c r="T54" s="2" t="str">
        <f>INDEX('IC-Br Metal'!$H:$H,MATCH($A54,'IC-Br Metal'!$A:$A,0))</f>
        <v/>
      </c>
      <c r="U54" s="2" t="str">
        <f>INDEX('IC-Br Energia'!$H:$H,MATCH($A54,'IC-Br Energia'!$A:$A,0))</f>
        <v/>
      </c>
      <c r="V54" s="2">
        <f>INDEX(Petroleo!$G:$G,MATCH($A54,Petroleo!$B:$B,0))</f>
        <v>35.10065211227672</v>
      </c>
      <c r="W54" s="2">
        <f>INDEX(ONI!$I:$I,MATCH(BASE_TRI!$A54,ONI!$C:$C,0))</f>
        <v>0</v>
      </c>
      <c r="X54" s="2">
        <f>INDEX(ONI!$J:$J,MATCH(BASE_TRI!$A54,ONI!$C:$C,0))</f>
        <v>0.44444444444444425</v>
      </c>
      <c r="Y54" s="2">
        <f>INDEX(FF!$E:$E,MATCH(BASE_TRI!$A54,FF!$B:$B,0))</f>
        <v>0.125</v>
      </c>
      <c r="Z54" s="2">
        <f>INDEX(CDS!$D:$D,MATCH(BASE_TRI!$A54,CDS!$A:$A,0))</f>
        <v>86.628360750360756</v>
      </c>
      <c r="AA54" s="2">
        <f>IF($B$2="K",INDEX(PIB!$J:$J,MATCH(BASE_TRI!$A54,PIB!$A:$A,0)),INDEX(PIB!$J:$J,MATCH($A54,PIB!$A:$A,0)))</f>
        <v>0.34924707517003384</v>
      </c>
      <c r="AB54" s="2">
        <f>IF($B$2="K",INDEX(CAGED!$J:$J,MATCH(BASE_TRI!$A54,CAGED!$A:$A,0)),INDEX(CAGED!$J:$J,MATCH($A54,CAGED!$A:$A,0)))</f>
        <v>-1.0643418963198314</v>
      </c>
      <c r="AC54" s="13">
        <v>-3.12</v>
      </c>
      <c r="AD54" s="13">
        <f t="shared" si="0"/>
        <v>0.90797499999999998</v>
      </c>
      <c r="AE54" s="98">
        <f>INDEX(Aberturas_ADM!$AB:$AB,MATCH(BASE_TRI!$A54,Aberturas_ADM!$A:$A,0))</f>
        <v>-0.36816841015682167</v>
      </c>
      <c r="AF54" s="98">
        <f>INDEX(Aberturas_ADM!$Z:$Z,MATCH(BASE_TRI!$A54,Aberturas_ADM!$A:$A,0))</f>
        <v>2.3221704353804107E-2</v>
      </c>
      <c r="AG54" s="98">
        <f>INDEX(Aberturas_ADM!$AA:$AA,MATCH(BASE_TRI!$A54,Aberturas_ADM!$A:$A,0))</f>
        <v>-0.4725800698585414</v>
      </c>
      <c r="AH54" s="98">
        <f>INDEX(Aberturas_ADM!$AC:$AC,MATCH(BASE_TRI!$A54,Aberturas_ADM!$A:$A,0))</f>
        <v>2.9992477889041025</v>
      </c>
      <c r="AI54" s="98">
        <f>INDEX(Aberturas_ADM!$AD:$AD,MATCH(BASE_TRI!$A54,Aberturas_ADM!$A:$A,0))</f>
        <v>4.4420710001650709</v>
      </c>
      <c r="AJ54" s="109">
        <v>3.6318999999999999</v>
      </c>
      <c r="AK54" s="109"/>
      <c r="AL54" s="2"/>
    </row>
    <row r="55" spans="1:38" x14ac:dyDescent="0.25">
      <c r="A55" s="8">
        <f t="shared" si="1"/>
        <v>42614</v>
      </c>
      <c r="B55" s="56">
        <f t="shared" si="2"/>
        <v>2016.5</v>
      </c>
      <c r="C55" s="2" t="e">
        <f>INDEX('Expectativa IPCA'!$E:$E,MATCH(BASE_TRI!$A55,'Expectativa IPCA'!$A:$A,0))</f>
        <v>#VALUE!</v>
      </c>
      <c r="D55" s="2" t="e">
        <f>INDEX(Selic!$E:$E,MATCH(BASE_TRI!$A55,Selic!$A:$A,0))</f>
        <v>#VALUE!</v>
      </c>
      <c r="E55" s="2">
        <f>INDEX(IPCA_livres_dessaz!$D:$D,MATCH(BASE_TRI!$A55,IPCA_livres_dessaz!$A:$A,0))</f>
        <v>1.6798785419748885</v>
      </c>
      <c r="F55" s="2">
        <f>INDEX(IPCA!$D:$D,MATCH(BASE_TRI!$A55,IPCA!$A:$A,0))</f>
        <v>1.3592194518415868</v>
      </c>
      <c r="G55" s="2" t="e">
        <f>INDEX(IPCA_adm_dessaz!$E:$E,MATCH(BASE_TRI!$A55,IPCA_adm_dessaz!$A:$A,0))</f>
        <v>#VALUE!</v>
      </c>
      <c r="H55" s="2">
        <f>INDEX(Meta!F:F,MATCH(BASE_TRI!$A55,Meta!$A:$A,0))</f>
        <v>1.125</v>
      </c>
      <c r="I55" s="2">
        <f>INDEX(Meta!E:E,MATCH(BASE_TRI!$A55,Meta!$A:$A,0))</f>
        <v>1.125</v>
      </c>
      <c r="J55" s="2">
        <f>IF($B$2="XP",INDEX(NUCI!$D:$D,MATCH(BASE_TRI!$A55,NUCI!$A:$A,0)),INDEX(NUCI!$E:$E,MATCH($A55,NUCI!$A:$A,0)))</f>
        <v>-8.3999999999999986</v>
      </c>
      <c r="K55" s="110"/>
      <c r="L55" s="2">
        <f>IF($B$2="XP",INDEX(Desemprego!$D:$D,MATCH(BASE_TRI!$A55,Desemprego!$B:$B,0)),INDEX(Desemprego!$F:$F,MATCH($A55,Desemprego!$B:$B,0)))</f>
        <v>-2.8933524861878421</v>
      </c>
      <c r="M55" s="110"/>
      <c r="N55" s="2" t="e">
        <f>INDEX('Expectativa Selic'!$E:$E,MATCH(BASE_TRI!$A55,'Expectativa Selic'!$A:$A,0))</f>
        <v>#VALUE!</v>
      </c>
      <c r="O55" s="2" t="str">
        <f>INDEX(BRL!$E:$E,MATCH(BASE_TRI!$A55,BRL!$A:$A,0))</f>
        <v/>
      </c>
      <c r="P55" s="2">
        <f>INDEX('Primario Ajustado'!$O$9:$O$222,MATCH(BASE_TRI!$A55,'Primario Ajustado'!$M$9:$M$222,0))</f>
        <v>-2.2671334372576535</v>
      </c>
      <c r="Q55" s="2">
        <f>INDEX(Incerteza!$D:$D,MATCH(BASE_TRI!$A55,Incerteza!$A:$A,0))</f>
        <v>7.9586601307188687</v>
      </c>
      <c r="R55" s="2" t="str">
        <f>INDEX('IC-Br'!$H:$H,MATCH($A55,'IC-Br'!$A:$A,0))</f>
        <v/>
      </c>
      <c r="S55" s="2" t="str">
        <f>INDEX('IC-Br Agro'!$H:$H,MATCH($A55,'IC-Br Agro'!$A:$A,0))</f>
        <v/>
      </c>
      <c r="T55" s="2" t="str">
        <f>INDEX('IC-Br Metal'!$H:$H,MATCH($A55,'IC-Br Metal'!$A:$A,0))</f>
        <v/>
      </c>
      <c r="U55" s="2" t="str">
        <f>INDEX('IC-Br Energia'!$H:$H,MATCH($A55,'IC-Br Energia'!$A:$A,0))</f>
        <v/>
      </c>
      <c r="V55" s="2">
        <f>INDEX(Petroleo!$G:$G,MATCH($A55,Petroleo!$B:$B,0))</f>
        <v>-4.2042672263028891</v>
      </c>
      <c r="W55" s="2">
        <f>INDEX(ONI!$I:$I,MATCH(BASE_TRI!$A55,ONI!$C:$C,0))</f>
        <v>0</v>
      </c>
      <c r="X55" s="2">
        <f>INDEX(ONI!$J:$J,MATCH(BASE_TRI!$A55,ONI!$C:$C,0))</f>
        <v>39.271111111111097</v>
      </c>
      <c r="Y55" s="2">
        <f>INDEX(FF!$E:$E,MATCH(BASE_TRI!$A55,FF!$B:$B,0))</f>
        <v>0.125</v>
      </c>
      <c r="Z55" s="2">
        <f>INDEX(CDS!$D:$D,MATCH(BASE_TRI!$A55,CDS!$A:$A,0))</f>
        <v>69.104145601982552</v>
      </c>
      <c r="AA55" s="2">
        <f>IF($B$2="K",INDEX(PIB!$J:$J,MATCH(BASE_TRI!$A55,PIB!$A:$A,0)),INDEX(PIB!$J:$J,MATCH($A55,PIB!$A:$A,0)))</f>
        <v>-0.48350220417106016</v>
      </c>
      <c r="AB55" s="2">
        <f>IF($B$2="K",INDEX(CAGED!$J:$J,MATCH(BASE_TRI!$A55,CAGED!$A:$A,0)),INDEX(CAGED!$J:$J,MATCH($A55,CAGED!$A:$A,0)))</f>
        <v>-1.0234563976599276</v>
      </c>
      <c r="AC55" s="13">
        <v>-3.25</v>
      </c>
      <c r="AD55" s="13">
        <f t="shared" si="0"/>
        <v>0.87614999999999998</v>
      </c>
      <c r="AE55" s="98">
        <f>INDEX(Aberturas_ADM!$AB:$AB,MATCH(BASE_TRI!$A55,Aberturas_ADM!$A:$A,0))</f>
        <v>-0.2475879424057692</v>
      </c>
      <c r="AF55" s="98">
        <f>INDEX(Aberturas_ADM!$Z:$Z,MATCH(BASE_TRI!$A55,Aberturas_ADM!$A:$A,0))</f>
        <v>2.0530960073194437</v>
      </c>
      <c r="AG55" s="98">
        <f>INDEX(Aberturas_ADM!$AA:$AA,MATCH(BASE_TRI!$A55,Aberturas_ADM!$A:$A,0))</f>
        <v>-5.1444891870374043</v>
      </c>
      <c r="AH55" s="98">
        <f>INDEX(Aberturas_ADM!$AC:$AC,MATCH(BASE_TRI!$A55,Aberturas_ADM!$A:$A,0))</f>
        <v>3.0586828012837408</v>
      </c>
      <c r="AI55" s="98">
        <f>INDEX(Aberturas_ADM!$AD:$AD,MATCH(BASE_TRI!$A55,Aberturas_ADM!$A:$A,0))</f>
        <v>1.5495279453609623</v>
      </c>
      <c r="AJ55" s="109">
        <v>3.5045999999999999</v>
      </c>
      <c r="AK55" s="109"/>
      <c r="AL55" s="2"/>
    </row>
    <row r="56" spans="1:38" x14ac:dyDescent="0.25">
      <c r="A56" s="8">
        <f t="shared" si="1"/>
        <v>42705</v>
      </c>
      <c r="B56" s="56">
        <f t="shared" si="2"/>
        <v>2016.75</v>
      </c>
      <c r="C56" s="2" t="e">
        <f>INDEX('Expectativa IPCA'!$E:$E,MATCH(BASE_TRI!$A56,'Expectativa IPCA'!$A:$A,0))</f>
        <v>#VALUE!</v>
      </c>
      <c r="D56" s="2" t="e">
        <f>INDEX(Selic!$E:$E,MATCH(BASE_TRI!$A56,Selic!$A:$A,0))</f>
        <v>#VALUE!</v>
      </c>
      <c r="E56" s="2">
        <f>INDEX(IPCA_livres_dessaz!$D:$D,MATCH(BASE_TRI!$A56,IPCA_livres_dessaz!$A:$A,0))</f>
        <v>0.43494586547299097</v>
      </c>
      <c r="F56" s="2">
        <f>INDEX(IPCA!$D:$D,MATCH(BASE_TRI!$A56,IPCA!$A:$A,0))</f>
        <v>0.91897207507203316</v>
      </c>
      <c r="G56" s="2" t="e">
        <f>INDEX(IPCA_adm_dessaz!$E:$E,MATCH(BASE_TRI!$A56,IPCA_adm_dessaz!$A:$A,0))</f>
        <v>#VALUE!</v>
      </c>
      <c r="H56" s="2">
        <f>INDEX(Meta!F:F,MATCH(BASE_TRI!$A56,Meta!$A:$A,0))</f>
        <v>1.125</v>
      </c>
      <c r="I56" s="2">
        <f>INDEX(Meta!E:E,MATCH(BASE_TRI!$A56,Meta!$A:$A,0))</f>
        <v>1.125</v>
      </c>
      <c r="J56" s="2">
        <f>IF($B$2="XP",INDEX(NUCI!$D:$D,MATCH(BASE_TRI!$A56,NUCI!$A:$A,0)),INDEX(NUCI!$E:$E,MATCH($A56,NUCI!$A:$A,0)))</f>
        <v>-9.3745856353591126</v>
      </c>
      <c r="K56" s="110"/>
      <c r="L56" s="2">
        <f>IF($B$2="XP",INDEX(Desemprego!$D:$D,MATCH(BASE_TRI!$A56,Desemprego!$B:$B,0)),INDEX(Desemprego!$F:$F,MATCH($A56,Desemprego!$B:$B,0)))</f>
        <v>-3.6776950276243063</v>
      </c>
      <c r="M56" s="110"/>
      <c r="N56" s="2" t="e">
        <f>INDEX('Expectativa Selic'!$E:$E,MATCH(BASE_TRI!$A56,'Expectativa Selic'!$A:$A,0))</f>
        <v>#VALUE!</v>
      </c>
      <c r="O56" s="2" t="str">
        <f>INDEX(BRL!$E:$E,MATCH(BASE_TRI!$A56,BRL!$A:$A,0))</f>
        <v/>
      </c>
      <c r="P56" s="2">
        <f>INDEX('Primario Ajustado'!$O$9:$O$222,MATCH(BASE_TRI!$A56,'Primario Ajustado'!$M$9:$M$222,0))</f>
        <v>-3.5423039990370357</v>
      </c>
      <c r="Q56" s="2">
        <f>INDEX(Incerteza!$D:$D,MATCH(BASE_TRI!$A56,Incerteza!$A:$A,0))</f>
        <v>12.291993464052211</v>
      </c>
      <c r="R56" s="2" t="str">
        <f>INDEX('IC-Br'!$H:$H,MATCH($A56,'IC-Br'!$A:$A,0))</f>
        <v/>
      </c>
      <c r="S56" s="2" t="str">
        <f>INDEX('IC-Br Agro'!$H:$H,MATCH($A56,'IC-Br Agro'!$A:$A,0))</f>
        <v/>
      </c>
      <c r="T56" s="2" t="str">
        <f>INDEX('IC-Br Metal'!$H:$H,MATCH($A56,'IC-Br Metal'!$A:$A,0))</f>
        <v/>
      </c>
      <c r="U56" s="2" t="str">
        <f>INDEX('IC-Br Energia'!$H:$H,MATCH($A56,'IC-Br Energia'!$A:$A,0))</f>
        <v/>
      </c>
      <c r="V56" s="2">
        <f>INDEX(Petroleo!$G:$G,MATCH($A56,Petroleo!$B:$B,0))</f>
        <v>8.8871038410982948</v>
      </c>
      <c r="W56" s="2">
        <f>INDEX(ONI!$I:$I,MATCH(BASE_TRI!$A56,ONI!$C:$C,0))</f>
        <v>0</v>
      </c>
      <c r="X56" s="2">
        <f>INDEX(ONI!$J:$J,MATCH(BASE_TRI!$A56,ONI!$C:$C,0))</f>
        <v>31.734444444444449</v>
      </c>
      <c r="Y56" s="2">
        <f>INDEX(FF!$E:$E,MATCH(BASE_TRI!$A56,FF!$B:$B,0))</f>
        <v>0.14583333333333334</v>
      </c>
      <c r="Z56" s="2">
        <f>INDEX(CDS!$D:$D,MATCH(BASE_TRI!$A56,CDS!$A:$A,0))</f>
        <v>71.535288600288609</v>
      </c>
      <c r="AA56" s="2">
        <f>IF($B$2="K",INDEX(PIB!$J:$J,MATCH(BASE_TRI!$A56,PIB!$A:$A,0)),INDEX(PIB!$J:$J,MATCH($A56,PIB!$A:$A,0)))</f>
        <v>-0.23264731838397168</v>
      </c>
      <c r="AB56" s="2">
        <f>IF($B$2="K",INDEX(CAGED!$J:$J,MATCH(BASE_TRI!$A56,CAGED!$A:$A,0)),INDEX(CAGED!$J:$J,MATCH($A56,CAGED!$A:$A,0)))</f>
        <v>-0.8122252950400366</v>
      </c>
      <c r="AC56" s="13">
        <v>-3.53</v>
      </c>
      <c r="AD56" s="13">
        <f t="shared" si="0"/>
        <v>0.84730000000000005</v>
      </c>
      <c r="AE56" s="98">
        <f>INDEX(Aberturas_ADM!$AB:$AB,MATCH(BASE_TRI!$A56,Aberturas_ADM!$A:$A,0))</f>
        <v>0.61577341824958776</v>
      </c>
      <c r="AF56" s="98">
        <f>INDEX(Aberturas_ADM!$Z:$Z,MATCH(BASE_TRI!$A56,Aberturas_ADM!$A:$A,0))</f>
        <v>-0.17225594535209554</v>
      </c>
      <c r="AG56" s="98">
        <f>INDEX(Aberturas_ADM!$AA:$AA,MATCH(BASE_TRI!$A56,Aberturas_ADM!$A:$A,0))</f>
        <v>-1.4926904018851994</v>
      </c>
      <c r="AH56" s="98">
        <f>INDEX(Aberturas_ADM!$AC:$AC,MATCH(BASE_TRI!$A56,Aberturas_ADM!$A:$A,0))</f>
        <v>3.1395535005575237</v>
      </c>
      <c r="AI56" s="98">
        <f>INDEX(Aberturas_ADM!$AD:$AD,MATCH(BASE_TRI!$A56,Aberturas_ADM!$A:$A,0))</f>
        <v>1.294609151342474</v>
      </c>
      <c r="AJ56" s="109">
        <v>3.3892000000000002</v>
      </c>
      <c r="AK56" s="109"/>
      <c r="AL56" s="2"/>
    </row>
    <row r="57" spans="1:38" x14ac:dyDescent="0.25">
      <c r="A57" s="8">
        <f t="shared" si="1"/>
        <v>42795</v>
      </c>
      <c r="B57" s="56">
        <f t="shared" si="2"/>
        <v>2017</v>
      </c>
      <c r="C57" s="2" t="e">
        <f>INDEX('Expectativa IPCA'!$E:$E,MATCH(BASE_TRI!$A57,'Expectativa IPCA'!$A:$A,0))</f>
        <v>#VALUE!</v>
      </c>
      <c r="D57" s="2" t="e">
        <f>INDEX(Selic!$E:$E,MATCH(BASE_TRI!$A57,Selic!$A:$A,0))</f>
        <v>#VALUE!</v>
      </c>
      <c r="E57" s="2">
        <f>INDEX(IPCA_livres_dessaz!$D:$D,MATCH(BASE_TRI!$A57,IPCA_livres_dessaz!$A:$A,0))</f>
        <v>0.33459520875320781</v>
      </c>
      <c r="F57" s="2">
        <f>INDEX(IPCA!$D:$D,MATCH(BASE_TRI!$A57,IPCA!$A:$A,0))</f>
        <v>0.87702526695234706</v>
      </c>
      <c r="G57" s="2" t="e">
        <f>INDEX(IPCA_adm_dessaz!$E:$E,MATCH(BASE_TRI!$A57,IPCA_adm_dessaz!$A:$A,0))</f>
        <v>#VALUE!</v>
      </c>
      <c r="H57" s="2">
        <f>INDEX(Meta!F:F,MATCH(BASE_TRI!$A57,Meta!$A:$A,0))</f>
        <v>1.125</v>
      </c>
      <c r="I57" s="2">
        <f>INDEX(Meta!E:E,MATCH(BASE_TRI!$A57,Meta!$A:$A,0))</f>
        <v>1.125</v>
      </c>
      <c r="J57" s="2">
        <f>IF($B$2="XP",INDEX(NUCI!$D:$D,MATCH(BASE_TRI!$A57,NUCI!$A:$A,0)),INDEX(NUCI!$E:$E,MATCH($A57,NUCI!$A:$A,0)))</f>
        <v>-8.1215469613259508</v>
      </c>
      <c r="K57" s="110"/>
      <c r="L57" s="2">
        <f>IF($B$2="XP",INDEX(Desemprego!$D:$D,MATCH(BASE_TRI!$A57,Desemprego!$B:$B,0)),INDEX(Desemprego!$F:$F,MATCH($A57,Desemprego!$B:$B,0)))</f>
        <v>-4.0437215469613212</v>
      </c>
      <c r="M57" s="110"/>
      <c r="N57" s="2" t="e">
        <f>INDEX('Expectativa Selic'!$E:$E,MATCH(BASE_TRI!$A57,'Expectativa Selic'!$A:$A,0))</f>
        <v>#VALUE!</v>
      </c>
      <c r="O57" s="2" t="str">
        <f>INDEX(BRL!$E:$E,MATCH(BASE_TRI!$A57,BRL!$A:$A,0))</f>
        <v/>
      </c>
      <c r="P57" s="2">
        <f>INDEX('Primario Ajustado'!$O$9:$O$222,MATCH(BASE_TRI!$A57,'Primario Ajustado'!$M$9:$M$222,0))</f>
        <v>-1.2955512074835172</v>
      </c>
      <c r="Q57" s="2">
        <f>INDEX(Incerteza!$D:$D,MATCH(BASE_TRI!$A57,Incerteza!$A:$A,0))</f>
        <v>5.8586601307188886</v>
      </c>
      <c r="R57" s="2" t="str">
        <f>INDEX('IC-Br'!$H:$H,MATCH($A57,'IC-Br'!$A:$A,0))</f>
        <v/>
      </c>
      <c r="S57" s="2" t="str">
        <f>INDEX('IC-Br Agro'!$H:$H,MATCH($A57,'IC-Br Agro'!$A:$A,0))</f>
        <v/>
      </c>
      <c r="T57" s="2" t="str">
        <f>INDEX('IC-Br Metal'!$H:$H,MATCH($A57,'IC-Br Metal'!$A:$A,0))</f>
        <v/>
      </c>
      <c r="U57" s="2" t="str">
        <f>INDEX('IC-Br Energia'!$H:$H,MATCH($A57,'IC-Br Energia'!$A:$A,0))</f>
        <v/>
      </c>
      <c r="V57" s="2">
        <f>INDEX(Petroleo!$G:$G,MATCH($A57,Petroleo!$B:$B,0))</f>
        <v>7.8465562336529757</v>
      </c>
      <c r="W57" s="2">
        <f>INDEX(ONI!$I:$I,MATCH(BASE_TRI!$A57,ONI!$C:$C,0))</f>
        <v>0.28444444444444433</v>
      </c>
      <c r="X57" s="2">
        <f>INDEX(ONI!$J:$J,MATCH(BASE_TRI!$A57,ONI!$C:$C,0))</f>
        <v>0</v>
      </c>
      <c r="Y57" s="2">
        <f>INDEX(FF!$E:$E,MATCH(BASE_TRI!$A57,FF!$B:$B,0))</f>
        <v>0.20833333333333334</v>
      </c>
      <c r="Z57" s="2">
        <f>INDEX(CDS!$D:$D,MATCH(BASE_TRI!$A57,CDS!$A:$A,0))</f>
        <v>59.571396673254277</v>
      </c>
      <c r="AA57" s="2">
        <f>IF($B$2="K",INDEX(PIB!$J:$J,MATCH(BASE_TRI!$A57,PIB!$A:$A,0)),INDEX(PIB!$J:$J,MATCH($A57,PIB!$A:$A,0)))</f>
        <v>1.0789124317580168</v>
      </c>
      <c r="AB57" s="2">
        <f>IF($B$2="K",INDEX(CAGED!$J:$J,MATCH(BASE_TRI!$A57,CAGED!$A:$A,0)),INDEX(CAGED!$J:$J,MATCH($A57,CAGED!$A:$A,0)))</f>
        <v>-0.49731236814025692</v>
      </c>
      <c r="AC57" s="13">
        <v>-3.38</v>
      </c>
      <c r="AD57" s="13">
        <f t="shared" si="0"/>
        <v>0.82264999999999999</v>
      </c>
      <c r="AE57" s="98">
        <f>INDEX(Aberturas_ADM!$AB:$AB,MATCH(BASE_TRI!$A57,Aberturas_ADM!$A:$A,0))</f>
        <v>-1.9347201387104329</v>
      </c>
      <c r="AF57" s="98">
        <f>INDEX(Aberturas_ADM!$Z:$Z,MATCH(BASE_TRI!$A57,Aberturas_ADM!$A:$A,0))</f>
        <v>2.011146426391508</v>
      </c>
      <c r="AG57" s="98">
        <f>INDEX(Aberturas_ADM!$AA:$AA,MATCH(BASE_TRI!$A57,Aberturas_ADM!$A:$A,0))</f>
        <v>4.5722691807658533</v>
      </c>
      <c r="AH57" s="98">
        <f>INDEX(Aberturas_ADM!$AC:$AC,MATCH(BASE_TRI!$A57,Aberturas_ADM!$A:$A,0))</f>
        <v>2.8321297534438017</v>
      </c>
      <c r="AI57" s="98">
        <f>INDEX(Aberturas_ADM!$AD:$AD,MATCH(BASE_TRI!$A57,Aberturas_ADM!$A:$A,0))</f>
        <v>1.6180500385434948</v>
      </c>
      <c r="AJ57" s="109">
        <v>3.2906</v>
      </c>
      <c r="AK57" s="109"/>
      <c r="AL57" s="2"/>
    </row>
    <row r="58" spans="1:38" x14ac:dyDescent="0.25">
      <c r="A58" s="8">
        <f t="shared" si="1"/>
        <v>42887</v>
      </c>
      <c r="B58" s="56">
        <f t="shared" si="2"/>
        <v>2017.25</v>
      </c>
      <c r="C58" s="2" t="e">
        <f>INDEX('Expectativa IPCA'!$E:$E,MATCH(BASE_TRI!$A58,'Expectativa IPCA'!$A:$A,0))</f>
        <v>#VALUE!</v>
      </c>
      <c r="D58" s="2" t="e">
        <f>INDEX(Selic!$E:$E,MATCH(BASE_TRI!$A58,Selic!$A:$A,0))</f>
        <v>#VALUE!</v>
      </c>
      <c r="E58" s="2">
        <f>INDEX(IPCA_livres_dessaz!$D:$D,MATCH(BASE_TRI!$A58,IPCA_livres_dessaz!$A:$A,0))</f>
        <v>0.43896380650525479</v>
      </c>
      <c r="F58" s="2">
        <f>INDEX(IPCA!$D:$D,MATCH(BASE_TRI!$A58,IPCA!$A:$A,0))</f>
        <v>0.55186933087836287</v>
      </c>
      <c r="G58" s="2" t="e">
        <f>INDEX(IPCA_adm_dessaz!$E:$E,MATCH(BASE_TRI!$A58,IPCA_adm_dessaz!$A:$A,0))</f>
        <v>#VALUE!</v>
      </c>
      <c r="H58" s="2">
        <f>INDEX(Meta!F:F,MATCH(BASE_TRI!$A58,Meta!$A:$A,0))</f>
        <v>1.125</v>
      </c>
      <c r="I58" s="2">
        <f>INDEX(Meta!E:E,MATCH(BASE_TRI!$A58,Meta!$A:$A,0))</f>
        <v>1.125</v>
      </c>
      <c r="J58" s="2">
        <f>IF($B$2="XP",INDEX(NUCI!$D:$D,MATCH(BASE_TRI!$A58,NUCI!$A:$A,0)),INDEX(NUCI!$E:$E,MATCH($A58,NUCI!$A:$A,0)))</f>
        <v>-7.8430939226519305</v>
      </c>
      <c r="K58" s="110"/>
      <c r="L58" s="2">
        <f>IF($B$2="XP",INDEX(Desemprego!$D:$D,MATCH(BASE_TRI!$A58,Desemprego!$B:$B,0)),INDEX(Desemprego!$F:$F,MATCH($A58,Desemprego!$B:$B,0)))</f>
        <v>-3.834563535911597</v>
      </c>
      <c r="M58" s="110"/>
      <c r="N58" s="2" t="e">
        <f>INDEX('Expectativa Selic'!$E:$E,MATCH(BASE_TRI!$A58,'Expectativa Selic'!$A:$A,0))</f>
        <v>#VALUE!</v>
      </c>
      <c r="O58" s="2" t="str">
        <f>INDEX(BRL!$E:$E,MATCH(BASE_TRI!$A58,BRL!$A:$A,0))</f>
        <v/>
      </c>
      <c r="P58" s="2">
        <f>INDEX('Primario Ajustado'!$O$9:$O$222,MATCH(BASE_TRI!$A58,'Primario Ajustado'!$M$9:$M$222,0))</f>
        <v>-2.5020005261399469</v>
      </c>
      <c r="Q58" s="2">
        <f>INDEX(Incerteza!$D:$D,MATCH(BASE_TRI!$A58,Incerteza!$A:$A,0))</f>
        <v>11.091993464052223</v>
      </c>
      <c r="R58" s="2" t="str">
        <f>INDEX('IC-Br'!$H:$H,MATCH($A58,'IC-Br'!$A:$A,0))</f>
        <v/>
      </c>
      <c r="S58" s="2" t="str">
        <f>INDEX('IC-Br Agro'!$H:$H,MATCH($A58,'IC-Br Agro'!$A:$A,0))</f>
        <v/>
      </c>
      <c r="T58" s="2" t="str">
        <f>INDEX('IC-Br Metal'!$H:$H,MATCH($A58,'IC-Br Metal'!$A:$A,0))</f>
        <v/>
      </c>
      <c r="U58" s="2" t="str">
        <f>INDEX('IC-Br Energia'!$H:$H,MATCH($A58,'IC-Br Energia'!$A:$A,0))</f>
        <v/>
      </c>
      <c r="V58" s="2">
        <f>INDEX(Petroleo!$G:$G,MATCH($A58,Petroleo!$B:$B,0))</f>
        <v>-9.2469373795161971</v>
      </c>
      <c r="W58" s="2">
        <f>INDEX(ONI!$I:$I,MATCH(BASE_TRI!$A58,ONI!$C:$C,0))</f>
        <v>9.8177777777777742</v>
      </c>
      <c r="X58" s="2">
        <f>INDEX(ONI!$J:$J,MATCH(BASE_TRI!$A58,ONI!$C:$C,0))</f>
        <v>0</v>
      </c>
      <c r="Y58" s="2">
        <f>INDEX(FF!$E:$E,MATCH(BASE_TRI!$A58,FF!$B:$B,0))</f>
        <v>0.27083333333333331</v>
      </c>
      <c r="Z58" s="2">
        <f>INDEX(CDS!$D:$D,MATCH(BASE_TRI!$A58,CDS!$A:$A,0))</f>
        <v>57.183401515151523</v>
      </c>
      <c r="AA58" s="2">
        <f>IF($B$2="K",INDEX(PIB!$J:$J,MATCH(BASE_TRI!$A58,PIB!$A:$A,0)),INDEX(PIB!$J:$J,MATCH($A58,PIB!$A:$A,0)))</f>
        <v>0.80014467414999402</v>
      </c>
      <c r="AB58" s="2">
        <f>IF($B$2="K",INDEX(CAGED!$J:$J,MATCH(BASE_TRI!$A58,CAGED!$A:$A,0)),INDEX(CAGED!$J:$J,MATCH($A58,CAGED!$A:$A,0)))</f>
        <v>-0.11341703499994082</v>
      </c>
      <c r="AC58" s="13">
        <v>-3.32</v>
      </c>
      <c r="AD58" s="13">
        <f t="shared" si="0"/>
        <v>0.80420000000000003</v>
      </c>
      <c r="AE58" s="98">
        <f>INDEX(Aberturas_ADM!$AB:$AB,MATCH(BASE_TRI!$A58,Aberturas_ADM!$A:$A,0))</f>
        <v>-1.7928929116320269</v>
      </c>
      <c r="AF58" s="98">
        <f>INDEX(Aberturas_ADM!$Z:$Z,MATCH(BASE_TRI!$A58,Aberturas_ADM!$A:$A,0))</f>
        <v>3.6605284131224547</v>
      </c>
      <c r="AG58" s="98">
        <f>INDEX(Aberturas_ADM!$AA:$AA,MATCH(BASE_TRI!$A58,Aberturas_ADM!$A:$A,0))</f>
        <v>-3.1457651420181532</v>
      </c>
      <c r="AH58" s="98">
        <f>INDEX(Aberturas_ADM!$AC:$AC,MATCH(BASE_TRI!$A58,Aberturas_ADM!$A:$A,0))</f>
        <v>2.6966742742035921</v>
      </c>
      <c r="AI58" s="98">
        <f>INDEX(Aberturas_ADM!$AD:$AD,MATCH(BASE_TRI!$A58,Aberturas_ADM!$A:$A,0))</f>
        <v>0.59612162305817673</v>
      </c>
      <c r="AJ58" s="109">
        <v>3.2168000000000001</v>
      </c>
      <c r="AK58" s="109"/>
      <c r="AL58" s="2"/>
    </row>
    <row r="59" spans="1:38" x14ac:dyDescent="0.25">
      <c r="A59" s="8">
        <f t="shared" si="1"/>
        <v>42979</v>
      </c>
      <c r="B59" s="56">
        <f t="shared" si="2"/>
        <v>2017.5</v>
      </c>
      <c r="C59" s="2" t="e">
        <f>INDEX('Expectativa IPCA'!$E:$E,MATCH(BASE_TRI!$A59,'Expectativa IPCA'!$A:$A,0))</f>
        <v>#VALUE!</v>
      </c>
      <c r="D59" s="2" t="e">
        <f>INDEX(Selic!$E:$E,MATCH(BASE_TRI!$A59,Selic!$A:$A,0))</f>
        <v>#VALUE!</v>
      </c>
      <c r="E59" s="2">
        <f>INDEX(IPCA_livres_dessaz!$D:$D,MATCH(BASE_TRI!$A59,IPCA_livres_dessaz!$A:$A,0))</f>
        <v>0.16908262716623934</v>
      </c>
      <c r="F59" s="2">
        <f>INDEX(IPCA!$D:$D,MATCH(BASE_TRI!$A59,IPCA!$A:$A,0))</f>
        <v>0.77140414099181598</v>
      </c>
      <c r="G59" s="2" t="e">
        <f>INDEX(IPCA_adm_dessaz!$E:$E,MATCH(BASE_TRI!$A59,IPCA_adm_dessaz!$A:$A,0))</f>
        <v>#VALUE!</v>
      </c>
      <c r="H59" s="2">
        <f>INDEX(Meta!F:F,MATCH(BASE_TRI!$A59,Meta!$A:$A,0))</f>
        <v>1.109375</v>
      </c>
      <c r="I59" s="2">
        <f>INDEX(Meta!E:E,MATCH(BASE_TRI!$A59,Meta!$A:$A,0))</f>
        <v>1.125</v>
      </c>
      <c r="J59" s="2">
        <f>IF($B$2="XP",INDEX(NUCI!$D:$D,MATCH(BASE_TRI!$A59,NUCI!$A:$A,0)),INDEX(NUCI!$E:$E,MATCH($A59,NUCI!$A:$A,0)))</f>
        <v>-8.2607734806629747</v>
      </c>
      <c r="K59" s="110"/>
      <c r="L59" s="2">
        <f>IF($B$2="XP",INDEX(Desemprego!$D:$D,MATCH(BASE_TRI!$A59,Desemprego!$B:$B,0)),INDEX(Desemprego!$F:$F,MATCH($A59,Desemprego!$B:$B,0)))</f>
        <v>-3.5208265193370156</v>
      </c>
      <c r="M59" s="110"/>
      <c r="N59" s="2" t="e">
        <f>INDEX('Expectativa Selic'!$E:$E,MATCH(BASE_TRI!$A59,'Expectativa Selic'!$A:$A,0))</f>
        <v>#VALUE!</v>
      </c>
      <c r="O59" s="2" t="str">
        <f>INDEX(BRL!$E:$E,MATCH(BASE_TRI!$A59,BRL!$A:$A,0))</f>
        <v/>
      </c>
      <c r="P59" s="2">
        <f>INDEX('Primario Ajustado'!$O$9:$O$222,MATCH(BASE_TRI!$A59,'Primario Ajustado'!$M$9:$M$222,0))</f>
        <v>-1.9869131215368987</v>
      </c>
      <c r="Q59" s="2">
        <f>INDEX(Incerteza!$D:$D,MATCH(BASE_TRI!$A59,Incerteza!$A:$A,0))</f>
        <v>7.4919934640522143</v>
      </c>
      <c r="R59" s="2" t="str">
        <f>INDEX('IC-Br'!$H:$H,MATCH($A59,'IC-Br'!$A:$A,0))</f>
        <v/>
      </c>
      <c r="S59" s="2" t="str">
        <f>INDEX('IC-Br Agro'!$H:$H,MATCH($A59,'IC-Br Agro'!$A:$A,0))</f>
        <v/>
      </c>
      <c r="T59" s="2" t="str">
        <f>INDEX('IC-Br Metal'!$H:$H,MATCH($A59,'IC-Br Metal'!$A:$A,0))</f>
        <v/>
      </c>
      <c r="U59" s="2" t="str">
        <f>INDEX('IC-Br Energia'!$H:$H,MATCH($A59,'IC-Br Energia'!$A:$A,0))</f>
        <v/>
      </c>
      <c r="V59" s="2">
        <f>INDEX(Petroleo!$G:$G,MATCH($A59,Petroleo!$B:$B,0))</f>
        <v>10.798958476086071</v>
      </c>
      <c r="W59" s="2">
        <f>INDEX(ONI!$I:$I,MATCH(BASE_TRI!$A59,ONI!$C:$C,0))</f>
        <v>0</v>
      </c>
      <c r="X59" s="2">
        <f>INDEX(ONI!$J:$J,MATCH(BASE_TRI!$A59,ONI!$C:$C,0))</f>
        <v>14.694444444444443</v>
      </c>
      <c r="Y59" s="2">
        <f>INDEX(FF!$E:$E,MATCH(BASE_TRI!$A59,FF!$B:$B,0))</f>
        <v>0.3125</v>
      </c>
      <c r="Z59" s="2">
        <f>INDEX(CDS!$D:$D,MATCH(BASE_TRI!$A59,CDS!$A:$A,0))</f>
        <v>51.419098861283636</v>
      </c>
      <c r="AA59" s="2">
        <f>IF($B$2="K",INDEX(PIB!$J:$J,MATCH(BASE_TRI!$A59,PIB!$A:$A,0)),INDEX(PIB!$J:$J,MATCH($A59,PIB!$A:$A,0)))</f>
        <v>0.31461621980595211</v>
      </c>
      <c r="AB59" s="2">
        <f>IF($B$2="K",INDEX(CAGED!$J:$J,MATCH(BASE_TRI!$A59,CAGED!$A:$A,0)),INDEX(CAGED!$J:$J,MATCH($A59,CAGED!$A:$A,0)))</f>
        <v>-0.16308523069987757</v>
      </c>
      <c r="AC59" s="13">
        <v>-3.09</v>
      </c>
      <c r="AD59" s="13">
        <f t="shared" si="0"/>
        <v>0.79107499999999997</v>
      </c>
      <c r="AE59" s="98">
        <f>INDEX(Aberturas_ADM!$AB:$AB,MATCH(BASE_TRI!$A59,Aberturas_ADM!$A:$A,0))</f>
        <v>10.560700222376296</v>
      </c>
      <c r="AF59" s="98">
        <f>INDEX(Aberturas_ADM!$Z:$Z,MATCH(BASE_TRI!$A59,Aberturas_ADM!$A:$A,0))</f>
        <v>3.3606169120823592</v>
      </c>
      <c r="AG59" s="98">
        <f>INDEX(Aberturas_ADM!$AA:$AA,MATCH(BASE_TRI!$A59,Aberturas_ADM!$A:$A,0))</f>
        <v>2.5683327963684555</v>
      </c>
      <c r="AH59" s="98">
        <f>INDEX(Aberturas_ADM!$AC:$AC,MATCH(BASE_TRI!$A59,Aberturas_ADM!$A:$A,0))</f>
        <v>2.8169850368886085</v>
      </c>
      <c r="AI59" s="98">
        <f>INDEX(Aberturas_ADM!$AD:$AD,MATCH(BASE_TRI!$A59,Aberturas_ADM!$A:$A,0))</f>
        <v>0.77421976578953</v>
      </c>
      <c r="AJ59" s="109">
        <v>3.1642999999999999</v>
      </c>
      <c r="AK59" s="109"/>
      <c r="AL59" s="2"/>
    </row>
    <row r="60" spans="1:38" x14ac:dyDescent="0.25">
      <c r="A60" s="8">
        <f t="shared" si="1"/>
        <v>43070</v>
      </c>
      <c r="B60" s="56">
        <f t="shared" si="2"/>
        <v>2017.75</v>
      </c>
      <c r="C60" s="2" t="e">
        <f>INDEX('Expectativa IPCA'!$E:$E,MATCH(BASE_TRI!$A60,'Expectativa IPCA'!$A:$A,0))</f>
        <v>#VALUE!</v>
      </c>
      <c r="D60" s="2" t="e">
        <f>INDEX(Selic!$E:$E,MATCH(BASE_TRI!$A60,Selic!$A:$A,0))</f>
        <v>#VALUE!</v>
      </c>
      <c r="E60" s="2">
        <f>INDEX(IPCA_livres_dessaz!$D:$D,MATCH(BASE_TRI!$A60,IPCA_livres_dessaz!$A:$A,0))</f>
        <v>0.41307646605761583</v>
      </c>
      <c r="F60" s="2">
        <f>INDEX(IPCA!$D:$D,MATCH(BASE_TRI!$A60,IPCA!$A:$A,0))</f>
        <v>0.92306487685667182</v>
      </c>
      <c r="G60" s="2" t="e">
        <f>INDEX(IPCA_adm_dessaz!$E:$E,MATCH(BASE_TRI!$A60,IPCA_adm_dessaz!$A:$A,0))</f>
        <v>#VALUE!</v>
      </c>
      <c r="H60" s="2">
        <f>INDEX(Meta!F:F,MATCH(BASE_TRI!$A60,Meta!$A:$A,0))</f>
        <v>1.09375</v>
      </c>
      <c r="I60" s="2">
        <f>INDEX(Meta!E:E,MATCH(BASE_TRI!$A60,Meta!$A:$A,0))</f>
        <v>1.125</v>
      </c>
      <c r="J60" s="2">
        <f>IF($B$2="XP",INDEX(NUCI!$D:$D,MATCH(BASE_TRI!$A60,NUCI!$A:$A,0)),INDEX(NUCI!$E:$E,MATCH($A60,NUCI!$A:$A,0)))</f>
        <v>-8.2607734806629747</v>
      </c>
      <c r="K60" s="110"/>
      <c r="L60" s="2">
        <f>IF($B$2="XP",INDEX(Desemprego!$D:$D,MATCH(BASE_TRI!$A60,Desemprego!$B:$B,0)),INDEX(Desemprego!$F:$F,MATCH($A60,Desemprego!$B:$B,0)))</f>
        <v>-3.3639580110497143</v>
      </c>
      <c r="M60" s="110"/>
      <c r="N60" s="2" t="e">
        <f>INDEX('Expectativa Selic'!$E:$E,MATCH(BASE_TRI!$A60,'Expectativa Selic'!$A:$A,0))</f>
        <v>#VALUE!</v>
      </c>
      <c r="O60" s="2" t="str">
        <f>INDEX(BRL!$E:$E,MATCH(BASE_TRI!$A60,BRL!$A:$A,0))</f>
        <v/>
      </c>
      <c r="P60" s="2">
        <f>INDEX('Primario Ajustado'!$O$9:$O$222,MATCH(BASE_TRI!$A60,'Primario Ajustado'!$M$9:$M$222,0))</f>
        <v>-1.1834436516827185</v>
      </c>
      <c r="Q60" s="2">
        <f>INDEX(Incerteza!$D:$D,MATCH(BASE_TRI!$A60,Incerteza!$A:$A,0))</f>
        <v>-1.1746732026144571</v>
      </c>
      <c r="R60" s="2" t="str">
        <f>INDEX('IC-Br'!$H:$H,MATCH($A60,'IC-Br'!$A:$A,0))</f>
        <v/>
      </c>
      <c r="S60" s="2" t="str">
        <f>INDEX('IC-Br Agro'!$H:$H,MATCH($A60,'IC-Br Agro'!$A:$A,0))</f>
        <v/>
      </c>
      <c r="T60" s="2" t="str">
        <f>INDEX('IC-Br Metal'!$H:$H,MATCH($A60,'IC-Br Metal'!$A:$A,0))</f>
        <v/>
      </c>
      <c r="U60" s="2" t="str">
        <f>INDEX('IC-Br Energia'!$H:$H,MATCH($A60,'IC-Br Energia'!$A:$A,0))</f>
        <v/>
      </c>
      <c r="V60" s="2">
        <f>INDEX(Petroleo!$G:$G,MATCH($A60,Petroleo!$B:$B,0))</f>
        <v>18.497217068645639</v>
      </c>
      <c r="W60" s="2">
        <f>INDEX(ONI!$I:$I,MATCH(BASE_TRI!$A60,ONI!$C:$C,0))</f>
        <v>0</v>
      </c>
      <c r="X60" s="2">
        <f>INDEX(ONI!$J:$J,MATCH(BASE_TRI!$A60,ONI!$C:$C,0))</f>
        <v>95.387777777777757</v>
      </c>
      <c r="Y60" s="2">
        <f>INDEX(FF!$E:$E,MATCH(BASE_TRI!$A60,FF!$B:$B,0))</f>
        <v>0.33333333333333331</v>
      </c>
      <c r="Z60" s="2">
        <f>INDEX(CDS!$D:$D,MATCH(BASE_TRI!$A60,CDS!$A:$A,0))</f>
        <v>43.241095454545452</v>
      </c>
      <c r="AA60" s="2">
        <f>IF($B$2="K",INDEX(PIB!$J:$J,MATCH(BASE_TRI!$A60,PIB!$A:$A,0)),INDEX(PIB!$J:$J,MATCH($A60,PIB!$A:$A,0)))</f>
        <v>0.39834261670907978</v>
      </c>
      <c r="AB60" s="2">
        <f>IF($B$2="K",INDEX(CAGED!$J:$J,MATCH(BASE_TRI!$A60,CAGED!$A:$A,0)),INDEX(CAGED!$J:$J,MATCH($A60,CAGED!$A:$A,0)))</f>
        <v>0.28603614504980612</v>
      </c>
      <c r="AC60" s="13">
        <v>-2.57</v>
      </c>
      <c r="AD60" s="13">
        <f t="shared" si="0"/>
        <v>0.78252500000000003</v>
      </c>
      <c r="AE60" s="98">
        <f>INDEX(Aberturas_ADM!$AB:$AB,MATCH(BASE_TRI!$A60,Aberturas_ADM!$A:$A,0))</f>
        <v>3.5506948596788712</v>
      </c>
      <c r="AF60" s="98">
        <f>INDEX(Aberturas_ADM!$Z:$Z,MATCH(BASE_TRI!$A60,Aberturas_ADM!$A:$A,0))</f>
        <v>6.4596005069266882</v>
      </c>
      <c r="AG60" s="98">
        <f>INDEX(Aberturas_ADM!$AA:$AA,MATCH(BASE_TRI!$A60,Aberturas_ADM!$A:$A,0))</f>
        <v>6.6927398552403705</v>
      </c>
      <c r="AH60" s="98">
        <f>INDEX(Aberturas_ADM!$AC:$AC,MATCH(BASE_TRI!$A60,Aberturas_ADM!$A:$A,0))</f>
        <v>2.8919994389286385</v>
      </c>
      <c r="AI60" s="98">
        <f>INDEX(Aberturas_ADM!$AD:$AD,MATCH(BASE_TRI!$A60,Aberturas_ADM!$A:$A,0))</f>
        <v>0.97693721499005903</v>
      </c>
      <c r="AJ60" s="109">
        <v>3.1301000000000001</v>
      </c>
      <c r="AK60" s="109"/>
      <c r="AL60" s="2"/>
    </row>
    <row r="61" spans="1:38" x14ac:dyDescent="0.25">
      <c r="A61" s="8">
        <f t="shared" si="1"/>
        <v>43160</v>
      </c>
      <c r="B61" s="56">
        <f t="shared" si="2"/>
        <v>2018</v>
      </c>
      <c r="C61" s="2" t="e">
        <f>INDEX('Expectativa IPCA'!$E:$E,MATCH(BASE_TRI!$A61,'Expectativa IPCA'!$A:$A,0))</f>
        <v>#VALUE!</v>
      </c>
      <c r="D61" s="2" t="e">
        <f>INDEX(Selic!$E:$E,MATCH(BASE_TRI!$A61,Selic!$A:$A,0))</f>
        <v>#VALUE!</v>
      </c>
      <c r="E61" s="2">
        <f>INDEX(IPCA_livres_dessaz!$D:$D,MATCH(BASE_TRI!$A61,IPCA_livres_dessaz!$A:$A,0))</f>
        <v>0.2333026929187243</v>
      </c>
      <c r="F61" s="2">
        <f>INDEX(IPCA!$D:$D,MATCH(BASE_TRI!$A61,IPCA!$A:$A,0))</f>
        <v>0.73591242429047465</v>
      </c>
      <c r="G61" s="2" t="e">
        <f>INDEX(IPCA_adm_dessaz!$E:$E,MATCH(BASE_TRI!$A61,IPCA_adm_dessaz!$A:$A,0))</f>
        <v>#VALUE!</v>
      </c>
      <c r="H61" s="2">
        <f>INDEX(Meta!F:F,MATCH(BASE_TRI!$A61,Meta!$A:$A,0))</f>
        <v>1.078125</v>
      </c>
      <c r="I61" s="2">
        <f>INDEX(Meta!E:E,MATCH(BASE_TRI!$A61,Meta!$A:$A,0))</f>
        <v>1.125</v>
      </c>
      <c r="J61" s="2">
        <f>IF($B$2="XP",INDEX(NUCI!$D:$D,MATCH(BASE_TRI!$A61,NUCI!$A:$A,0)),INDEX(NUCI!$E:$E,MATCH($A61,NUCI!$A:$A,0)))</f>
        <v>-6.5900552486187713</v>
      </c>
      <c r="K61" s="110"/>
      <c r="L61" s="2">
        <f>IF($B$2="XP",INDEX(Desemprego!$D:$D,MATCH(BASE_TRI!$A61,Desemprego!$B:$B,0)),INDEX(Desemprego!$F:$F,MATCH($A61,Desemprego!$B:$B,0)))</f>
        <v>-3.5731160220994389</v>
      </c>
      <c r="M61" s="110"/>
      <c r="N61" s="2" t="e">
        <f>INDEX('Expectativa Selic'!$E:$E,MATCH(BASE_TRI!$A61,'Expectativa Selic'!$A:$A,0))</f>
        <v>#VALUE!</v>
      </c>
      <c r="O61" s="2" t="str">
        <f>INDEX(BRL!$E:$E,MATCH(BASE_TRI!$A61,BRL!$A:$A,0))</f>
        <v/>
      </c>
      <c r="P61" s="2">
        <f>INDEX('Primario Ajustado'!$O$9:$O$222,MATCH(BASE_TRI!$A61,'Primario Ajustado'!$M$9:$M$222,0))</f>
        <v>-2.3683773830736503</v>
      </c>
      <c r="Q61" s="2">
        <f>INDEX(Incerteza!$D:$D,MATCH(BASE_TRI!$A61,Incerteza!$A:$A,0))</f>
        <v>1.4919934640522143</v>
      </c>
      <c r="R61" s="2" t="str">
        <f>INDEX('IC-Br'!$H:$H,MATCH($A61,'IC-Br'!$A:$A,0))</f>
        <v/>
      </c>
      <c r="S61" s="2" t="str">
        <f>INDEX('IC-Br Agro'!$H:$H,MATCH($A61,'IC-Br Agro'!$A:$A,0))</f>
        <v/>
      </c>
      <c r="T61" s="2" t="str">
        <f>INDEX('IC-Br Metal'!$H:$H,MATCH($A61,'IC-Br Metal'!$A:$A,0))</f>
        <v/>
      </c>
      <c r="U61" s="2" t="str">
        <f>INDEX('IC-Br Energia'!$H:$H,MATCH($A61,'IC-Br Energia'!$A:$A,0))</f>
        <v/>
      </c>
      <c r="V61" s="2">
        <f>INDEX(Petroleo!$G:$G,MATCH($A61,Petroleo!$B:$B,0))</f>
        <v>5.8817389489066159</v>
      </c>
      <c r="W61" s="2">
        <f>INDEX(ONI!$I:$I,MATCH(BASE_TRI!$A61,ONI!$C:$C,0))</f>
        <v>0</v>
      </c>
      <c r="X61" s="2">
        <f>INDEX(ONI!$J:$J,MATCH(BASE_TRI!$A61,ONI!$C:$C,0))</f>
        <v>48.534444444444446</v>
      </c>
      <c r="Y61" s="2">
        <f>INDEX(FF!$E:$E,MATCH(BASE_TRI!$A61,FF!$B:$B,0))</f>
        <v>0.39583333333333331</v>
      </c>
      <c r="Z61" s="2">
        <f>INDEX(CDS!$D:$D,MATCH(BASE_TRI!$A61,CDS!$A:$A,0))</f>
        <v>38.394215115440119</v>
      </c>
      <c r="AA61" s="2">
        <f>IF($B$2="K",INDEX(PIB!$J:$J,MATCH(BASE_TRI!$A61,PIB!$A:$A,0)),INDEX(PIB!$J:$J,MATCH($A61,PIB!$A:$A,0)))</f>
        <v>0.65189821565398987</v>
      </c>
      <c r="AB61" s="2">
        <f>IF($B$2="K",INDEX(CAGED!$J:$J,MATCH(BASE_TRI!$A61,CAGED!$A:$A,0)),INDEX(CAGED!$J:$J,MATCH($A61,CAGED!$A:$A,0)))</f>
        <v>0.2971519712801296</v>
      </c>
      <c r="AC61" s="13">
        <v>-2.15</v>
      </c>
      <c r="AD61" s="13">
        <f t="shared" si="0"/>
        <v>0.77307499999999996</v>
      </c>
      <c r="AE61" s="98">
        <f>INDEX(Aberturas_ADM!$AB:$AB,MATCH(BASE_TRI!$A61,Aberturas_ADM!$A:$A,0))</f>
        <v>2.4892284162461031</v>
      </c>
      <c r="AF61" s="98">
        <f>INDEX(Aberturas_ADM!$Z:$Z,MATCH(BASE_TRI!$A61,Aberturas_ADM!$A:$A,0))</f>
        <v>1.1274558794799772</v>
      </c>
      <c r="AG61" s="98">
        <f>INDEX(Aberturas_ADM!$AA:$AA,MATCH(BASE_TRI!$A61,Aberturas_ADM!$A:$A,0))</f>
        <v>-3.4414798827356763</v>
      </c>
      <c r="AH61" s="98">
        <f>INDEX(Aberturas_ADM!$AC:$AC,MATCH(BASE_TRI!$A61,Aberturas_ADM!$A:$A,0))</f>
        <v>2.8602177771217763</v>
      </c>
      <c r="AI61" s="98">
        <f>INDEX(Aberturas_ADM!$AD:$AD,MATCH(BASE_TRI!$A61,Aberturas_ADM!$A:$A,0))</f>
        <v>0.63284230430635802</v>
      </c>
      <c r="AJ61" s="109">
        <v>3.0922999999999998</v>
      </c>
      <c r="AK61" s="109"/>
      <c r="AL61" s="2"/>
    </row>
    <row r="62" spans="1:38" x14ac:dyDescent="0.25">
      <c r="A62" s="8">
        <f t="shared" si="1"/>
        <v>43252</v>
      </c>
      <c r="B62" s="56">
        <f t="shared" si="2"/>
        <v>2018.25</v>
      </c>
      <c r="C62" s="2" t="e">
        <f>INDEX('Expectativa IPCA'!$E:$E,MATCH(BASE_TRI!$A62,'Expectativa IPCA'!$A:$A,0))</f>
        <v>#VALUE!</v>
      </c>
      <c r="D62" s="2" t="e">
        <f>INDEX(Selic!$E:$E,MATCH(BASE_TRI!$A62,Selic!$A:$A,0))</f>
        <v>#VALUE!</v>
      </c>
      <c r="E62" s="2">
        <f>INDEX(IPCA_livres_dessaz!$D:$D,MATCH(BASE_TRI!$A62,IPCA_livres_dessaz!$A:$A,0))</f>
        <v>1.1861885330317401</v>
      </c>
      <c r="F62" s="2">
        <f>INDEX(IPCA!$D:$D,MATCH(BASE_TRI!$A62,IPCA!$A:$A,0))</f>
        <v>1.9340576477349325</v>
      </c>
      <c r="G62" s="2" t="e">
        <f>INDEX(IPCA_adm_dessaz!$E:$E,MATCH(BASE_TRI!$A62,IPCA_adm_dessaz!$A:$A,0))</f>
        <v>#VALUE!</v>
      </c>
      <c r="H62" s="2">
        <f>INDEX(Meta!F:F,MATCH(BASE_TRI!$A62,Meta!$A:$A,0))</f>
        <v>1.0625</v>
      </c>
      <c r="I62" s="2">
        <f>INDEX(Meta!E:E,MATCH(BASE_TRI!$A62,Meta!$A:$A,0))</f>
        <v>1.125</v>
      </c>
      <c r="J62" s="2">
        <f>IF($B$2="XP",INDEX(NUCI!$D:$D,MATCH(BASE_TRI!$A62,NUCI!$A:$A,0)),INDEX(NUCI!$E:$E,MATCH($A62,NUCI!$A:$A,0)))</f>
        <v>-5.0585635359115919</v>
      </c>
      <c r="K62" s="110"/>
      <c r="L62" s="2">
        <f>IF($B$2="XP",INDEX(Desemprego!$D:$D,MATCH(BASE_TRI!$A62,Desemprego!$B:$B,0)),INDEX(Desemprego!$F:$F,MATCH($A62,Desemprego!$B:$B,0)))</f>
        <v>-3.311668508287291</v>
      </c>
      <c r="M62" s="110"/>
      <c r="N62" s="2" t="e">
        <f>INDEX('Expectativa Selic'!$E:$E,MATCH(BASE_TRI!$A62,'Expectativa Selic'!$A:$A,0))</f>
        <v>#VALUE!</v>
      </c>
      <c r="O62" s="2" t="str">
        <f>INDEX(BRL!$E:$E,MATCH(BASE_TRI!$A62,BRL!$A:$A,0))</f>
        <v/>
      </c>
      <c r="P62" s="2">
        <f>INDEX('Primario Ajustado'!$O$9:$O$222,MATCH(BASE_TRI!$A62,'Primario Ajustado'!$M$9:$M$222,0))</f>
        <v>-2.1705189186038543</v>
      </c>
      <c r="Q62" s="2">
        <f>INDEX(Incerteza!$D:$D,MATCH(BASE_TRI!$A62,Incerteza!$A:$A,0))</f>
        <v>15.75866013071888</v>
      </c>
      <c r="R62" s="2" t="str">
        <f>INDEX('IC-Br'!$H:$H,MATCH($A62,'IC-Br'!$A:$A,0))</f>
        <v/>
      </c>
      <c r="S62" s="2" t="str">
        <f>INDEX('IC-Br Agro'!$H:$H,MATCH($A62,'IC-Br Agro'!$A:$A,0))</f>
        <v/>
      </c>
      <c r="T62" s="2" t="str">
        <f>INDEX('IC-Br Metal'!$H:$H,MATCH($A62,'IC-Br Metal'!$A:$A,0))</f>
        <v/>
      </c>
      <c r="U62" s="2" t="str">
        <f>INDEX('IC-Br Energia'!$H:$H,MATCH($A62,'IC-Br Energia'!$A:$A,0))</f>
        <v/>
      </c>
      <c r="V62" s="2">
        <f>INDEX(Petroleo!$G:$G,MATCH($A62,Petroleo!$B:$B,0))</f>
        <v>13.273856466876978</v>
      </c>
      <c r="W62" s="2">
        <f>INDEX(ONI!$I:$I,MATCH(BASE_TRI!$A62,ONI!$C:$C,0))</f>
        <v>0</v>
      </c>
      <c r="X62" s="2">
        <f>INDEX(ONI!$J:$J,MATCH(BASE_TRI!$A62,ONI!$C:$C,0))</f>
        <v>1.0000000000000018E-2</v>
      </c>
      <c r="Y62" s="2">
        <f>INDEX(FF!$E:$E,MATCH(BASE_TRI!$A62,FF!$B:$B,0))</f>
        <v>0.45833333333333331</v>
      </c>
      <c r="Z62" s="2">
        <f>INDEX(CDS!$D:$D,MATCH(BASE_TRI!$A62,CDS!$A:$A,0))</f>
        <v>51.855562284337587</v>
      </c>
      <c r="AA62" s="2">
        <f>IF($B$2="K",INDEX(PIB!$J:$J,MATCH(BASE_TRI!$A62,PIB!$A:$A,0)),INDEX(PIB!$J:$J,MATCH($A62,PIB!$A:$A,0)))</f>
        <v>-4.8841755923056951E-2</v>
      </c>
      <c r="AB62" s="2">
        <f>IF($B$2="K",INDEX(CAGED!$J:$J,MATCH(BASE_TRI!$A62,CAGED!$A:$A,0)),INDEX(CAGED!$J:$J,MATCH($A62,CAGED!$A:$A,0)))</f>
        <v>0.22821630848994801</v>
      </c>
      <c r="AC62" s="13">
        <v>-2.27</v>
      </c>
      <c r="AD62" s="13">
        <f t="shared" si="0"/>
        <v>0.76122500000000004</v>
      </c>
      <c r="AE62" s="98">
        <f>INDEX(Aberturas_ADM!$AB:$AB,MATCH(BASE_TRI!$A62,Aberturas_ADM!$A:$A,0))</f>
        <v>10.709998753537665</v>
      </c>
      <c r="AF62" s="98">
        <f>INDEX(Aberturas_ADM!$Z:$Z,MATCH(BASE_TRI!$A62,Aberturas_ADM!$A:$A,0))</f>
        <v>5.2226717590117211</v>
      </c>
      <c r="AG62" s="98">
        <f>INDEX(Aberturas_ADM!$AA:$AA,MATCH(BASE_TRI!$A62,Aberturas_ADM!$A:$A,0))</f>
        <v>13.014718460361951</v>
      </c>
      <c r="AH62" s="98">
        <f>INDEX(Aberturas_ADM!$AC:$AC,MATCH(BASE_TRI!$A62,Aberturas_ADM!$A:$A,0))</f>
        <v>2.689596429273422</v>
      </c>
      <c r="AI62" s="98">
        <f>INDEX(Aberturas_ADM!$AD:$AD,MATCH(BASE_TRI!$A62,Aberturas_ADM!$A:$A,0))</f>
        <v>0.35353147747443359</v>
      </c>
      <c r="AJ62" s="109">
        <v>3.0449000000000002</v>
      </c>
      <c r="AK62" s="109"/>
      <c r="AL62" s="2"/>
    </row>
    <row r="63" spans="1:38" x14ac:dyDescent="0.25">
      <c r="A63" s="8">
        <f t="shared" si="1"/>
        <v>43344</v>
      </c>
      <c r="B63" s="56">
        <f t="shared" si="2"/>
        <v>2018.5</v>
      </c>
      <c r="C63" s="2" t="e">
        <f>INDEX('Expectativa IPCA'!$E:$E,MATCH(BASE_TRI!$A63,'Expectativa IPCA'!$A:$A,0))</f>
        <v>#VALUE!</v>
      </c>
      <c r="D63" s="2" t="e">
        <f>INDEX(Selic!$E:$E,MATCH(BASE_TRI!$A63,Selic!$A:$A,0))</f>
        <v>#VALUE!</v>
      </c>
      <c r="E63" s="2">
        <f>INDEX(IPCA_livres_dessaz!$D:$D,MATCH(BASE_TRI!$A63,IPCA_livres_dessaz!$A:$A,0))</f>
        <v>0.74999377162954239</v>
      </c>
      <c r="F63" s="2">
        <f>INDEX(IPCA!$D:$D,MATCH(BASE_TRI!$A63,IPCA!$A:$A,0))</f>
        <v>0.86970026441341997</v>
      </c>
      <c r="G63" s="2" t="e">
        <f>INDEX(IPCA_adm_dessaz!$E:$E,MATCH(BASE_TRI!$A63,IPCA_adm_dessaz!$A:$A,0))</f>
        <v>#VALUE!</v>
      </c>
      <c r="H63" s="2">
        <f>INDEX(Meta!F:F,MATCH(BASE_TRI!$A63,Meta!$A:$A,0))</f>
        <v>1.046875</v>
      </c>
      <c r="I63" s="2">
        <f>INDEX(Meta!E:E,MATCH(BASE_TRI!$A63,Meta!$A:$A,0))</f>
        <v>1.125</v>
      </c>
      <c r="J63" s="2">
        <f>IF($B$2="XP",INDEX(NUCI!$D:$D,MATCH(BASE_TRI!$A63,NUCI!$A:$A,0)),INDEX(NUCI!$E:$E,MATCH($A63,NUCI!$A:$A,0)))</f>
        <v>-5.8939226519336794</v>
      </c>
      <c r="K63" s="110"/>
      <c r="L63" s="2">
        <f>IF($B$2="XP",INDEX(Desemprego!$D:$D,MATCH(BASE_TRI!$A63,Desemprego!$B:$B,0)),INDEX(Desemprego!$F:$F,MATCH($A63,Desemprego!$B:$B,0)))</f>
        <v>-2.8933524861878421</v>
      </c>
      <c r="M63" s="110"/>
      <c r="N63" s="2" t="e">
        <f>INDEX('Expectativa Selic'!$E:$E,MATCH(BASE_TRI!$A63,'Expectativa Selic'!$A:$A,0))</f>
        <v>#VALUE!</v>
      </c>
      <c r="O63" s="2" t="str">
        <f>INDEX(BRL!$E:$E,MATCH(BASE_TRI!$A63,BRL!$A:$A,0))</f>
        <v/>
      </c>
      <c r="P63" s="2">
        <f>INDEX('Primario Ajustado'!$O$9:$O$222,MATCH(BASE_TRI!$A63,'Primario Ajustado'!$M$9:$M$222,0))</f>
        <v>-2.4988645531826821</v>
      </c>
      <c r="Q63" s="2">
        <f>INDEX(Incerteza!$D:$D,MATCH(BASE_TRI!$A63,Incerteza!$A:$A,0))</f>
        <v>11.62532679738554</v>
      </c>
      <c r="R63" s="2" t="str">
        <f>INDEX('IC-Br'!$H:$H,MATCH($A63,'IC-Br'!$A:$A,0))</f>
        <v/>
      </c>
      <c r="S63" s="2" t="str">
        <f>INDEX('IC-Br Agro'!$H:$H,MATCH($A63,'IC-Br Agro'!$A:$A,0))</f>
        <v/>
      </c>
      <c r="T63" s="2" t="str">
        <f>INDEX('IC-Br Metal'!$H:$H,MATCH($A63,'IC-Br Metal'!$A:$A,0))</f>
        <v/>
      </c>
      <c r="U63" s="2" t="str">
        <f>INDEX('IC-Br Energia'!$H:$H,MATCH($A63,'IC-Br Energia'!$A:$A,0))</f>
        <v/>
      </c>
      <c r="V63" s="2">
        <f>INDEX(Petroleo!$G:$G,MATCH($A63,Petroleo!$B:$B,0))</f>
        <v>1.7449197162873702</v>
      </c>
      <c r="W63" s="2">
        <f>INDEX(ONI!$I:$I,MATCH(BASE_TRI!$A63,ONI!$C:$C,0))</f>
        <v>23.684444444444441</v>
      </c>
      <c r="X63" s="2">
        <f>INDEX(ONI!$J:$J,MATCH(BASE_TRI!$A63,ONI!$C:$C,0))</f>
        <v>0</v>
      </c>
      <c r="Y63" s="2">
        <f>INDEX(FF!$E:$E,MATCH(BASE_TRI!$A63,FF!$B:$B,0))</f>
        <v>0.52083333333333337</v>
      </c>
      <c r="Z63" s="2">
        <f>INDEX(CDS!$D:$D,MATCH(BASE_TRI!$A63,CDS!$A:$A,0))</f>
        <v>64.218407691041662</v>
      </c>
      <c r="AA63" s="2">
        <f>IF($B$2="K",INDEX(PIB!$J:$J,MATCH(BASE_TRI!$A63,PIB!$A:$A,0)),INDEX(PIB!$J:$J,MATCH($A63,PIB!$A:$A,0)))</f>
        <v>1.0117654272390197</v>
      </c>
      <c r="AB63" s="2">
        <f>IF($B$2="K",INDEX(CAGED!$J:$J,MATCH(BASE_TRI!$A63,CAGED!$A:$A,0)),INDEX(CAGED!$J:$J,MATCH($A63,CAGED!$A:$A,0)))</f>
        <v>0.34738243550016534</v>
      </c>
      <c r="AC63" s="13">
        <v>-2.2200000000000002</v>
      </c>
      <c r="AD63" s="13">
        <f t="shared" si="0"/>
        <v>0.75162499999999999</v>
      </c>
      <c r="AE63" s="98">
        <f>INDEX(Aberturas_ADM!$AB:$AB,MATCH(BASE_TRI!$A63,Aberturas_ADM!$A:$A,0))</f>
        <v>1.6447962696850116</v>
      </c>
      <c r="AF63" s="98">
        <f>INDEX(Aberturas_ADM!$Z:$Z,MATCH(BASE_TRI!$A63,Aberturas_ADM!$A:$A,0))</f>
        <v>-1.777316765793524</v>
      </c>
      <c r="AG63" s="98">
        <f>INDEX(Aberturas_ADM!$AA:$AA,MATCH(BASE_TRI!$A63,Aberturas_ADM!$A:$A,0))</f>
        <v>3.108062439061654</v>
      </c>
      <c r="AH63" s="98">
        <f>INDEX(Aberturas_ADM!$AC:$AC,MATCH(BASE_TRI!$A63,Aberturas_ADM!$A:$A,0))</f>
        <v>1.8574744645803332</v>
      </c>
      <c r="AI63" s="98">
        <f>INDEX(Aberturas_ADM!$AD:$AD,MATCH(BASE_TRI!$A63,Aberturas_ADM!$A:$A,0))</f>
        <v>1.4860486282522123</v>
      </c>
      <c r="AJ63" s="109">
        <v>3.0065</v>
      </c>
      <c r="AK63" s="109"/>
      <c r="AL63" s="2"/>
    </row>
    <row r="64" spans="1:38" x14ac:dyDescent="0.25">
      <c r="A64" s="8">
        <f t="shared" si="1"/>
        <v>43435</v>
      </c>
      <c r="B64" s="56">
        <f t="shared" si="2"/>
        <v>2018.75</v>
      </c>
      <c r="C64" s="2" t="e">
        <f>INDEX('Expectativa IPCA'!$E:$E,MATCH(BASE_TRI!$A64,'Expectativa IPCA'!$A:$A,0))</f>
        <v>#VALUE!</v>
      </c>
      <c r="D64" s="2" t="e">
        <f>INDEX(Selic!$E:$E,MATCH(BASE_TRI!$A64,Selic!$A:$A,0))</f>
        <v>#VALUE!</v>
      </c>
      <c r="E64" s="2">
        <f>INDEX(IPCA_livres_dessaz!$D:$D,MATCH(BASE_TRI!$A64,IPCA_livres_dessaz!$A:$A,0))</f>
        <v>0.64153424766373313</v>
      </c>
      <c r="F64" s="2">
        <f>INDEX(IPCA!$D:$D,MATCH(BASE_TRI!$A64,IPCA!$A:$A,0))</f>
        <v>0.67548284232574751</v>
      </c>
      <c r="G64" s="2" t="e">
        <f>INDEX(IPCA_adm_dessaz!$E:$E,MATCH(BASE_TRI!$A64,IPCA_adm_dessaz!$A:$A,0))</f>
        <v>#VALUE!</v>
      </c>
      <c r="H64" s="2">
        <f>INDEX(Meta!F:F,MATCH(BASE_TRI!$A64,Meta!$A:$A,0))</f>
        <v>1.03125</v>
      </c>
      <c r="I64" s="2">
        <f>INDEX(Meta!E:E,MATCH(BASE_TRI!$A64,Meta!$A:$A,0))</f>
        <v>1.125</v>
      </c>
      <c r="J64" s="2">
        <f>IF($B$2="XP",INDEX(NUCI!$D:$D,MATCH(BASE_TRI!$A64,NUCI!$A:$A,0)),INDEX(NUCI!$E:$E,MATCH($A64,NUCI!$A:$A,0)))</f>
        <v>-7.7038674033149075</v>
      </c>
      <c r="K64" s="110"/>
      <c r="L64" s="2">
        <f>IF($B$2="XP",INDEX(Desemprego!$D:$D,MATCH(BASE_TRI!$A64,Desemprego!$B:$B,0)),INDEX(Desemprego!$F:$F,MATCH($A64,Desemprego!$B:$B,0)))</f>
        <v>-3.1025104972375663</v>
      </c>
      <c r="M64" s="110"/>
      <c r="N64" s="2" t="e">
        <f>INDEX('Expectativa Selic'!$E:$E,MATCH(BASE_TRI!$A64,'Expectativa Selic'!$A:$A,0))</f>
        <v>#VALUE!</v>
      </c>
      <c r="O64" s="2" t="str">
        <f>INDEX(BRL!$E:$E,MATCH(BASE_TRI!$A64,BRL!$A:$A,0))</f>
        <v/>
      </c>
      <c r="P64" s="2">
        <f>INDEX('Primario Ajustado'!$O$9:$O$222,MATCH(BASE_TRI!$A64,'Primario Ajustado'!$M$9:$M$222,0))</f>
        <v>-3.0440185320486042</v>
      </c>
      <c r="Q64" s="2">
        <f>INDEX(Incerteza!$D:$D,MATCH(BASE_TRI!$A64,Incerteza!$A:$A,0))</f>
        <v>6.1586601307188857</v>
      </c>
      <c r="R64" s="2" t="str">
        <f>INDEX('IC-Br'!$H:$H,MATCH($A64,'IC-Br'!$A:$A,0))</f>
        <v/>
      </c>
      <c r="S64" s="2" t="str">
        <f>INDEX('IC-Br Agro'!$H:$H,MATCH($A64,'IC-Br Agro'!$A:$A,0))</f>
        <v/>
      </c>
      <c r="T64" s="2" t="str">
        <f>INDEX('IC-Br Metal'!$H:$H,MATCH($A64,'IC-Br Metal'!$A:$A,0))</f>
        <v/>
      </c>
      <c r="U64" s="2" t="str">
        <f>INDEX('IC-Br Energia'!$H:$H,MATCH($A64,'IC-Br Energia'!$A:$A,0))</f>
        <v/>
      </c>
      <c r="V64" s="2">
        <f>INDEX(Petroleo!$G:$G,MATCH($A64,Petroleo!$B:$B,0))</f>
        <v>-21.683346163715683</v>
      </c>
      <c r="W64" s="2">
        <f>INDEX(ONI!$I:$I,MATCH(BASE_TRI!$A64,ONI!$C:$C,0))</f>
        <v>66.151111111111106</v>
      </c>
      <c r="X64" s="2">
        <f>INDEX(ONI!$J:$J,MATCH(BASE_TRI!$A64,ONI!$C:$C,0))</f>
        <v>0</v>
      </c>
      <c r="Y64" s="2">
        <f>INDEX(FF!$E:$E,MATCH(BASE_TRI!$A64,FF!$B:$B,0))</f>
        <v>0.58333333333333337</v>
      </c>
      <c r="Z64" s="2">
        <f>INDEX(CDS!$D:$D,MATCH(BASE_TRI!$A64,CDS!$A:$A,0))</f>
        <v>53.268325675224993</v>
      </c>
      <c r="AA64" s="2">
        <f>IF($B$2="K",INDEX(PIB!$J:$J,MATCH(BASE_TRI!$A64,PIB!$A:$A,0)),INDEX(PIB!$J:$J,MATCH($A64,PIB!$A:$A,0)))</f>
        <v>-0.40979406636303395</v>
      </c>
      <c r="AB64" s="2">
        <f>IF($B$2="K",INDEX(CAGED!$J:$J,MATCH(BASE_TRI!$A64,CAGED!$A:$A,0)),INDEX(CAGED!$J:$J,MATCH($A64,CAGED!$A:$A,0)))</f>
        <v>0.35543657358978464</v>
      </c>
      <c r="AC64" s="13">
        <v>-2.11</v>
      </c>
      <c r="AD64" s="13">
        <f t="shared" si="0"/>
        <v>0.74329999999999996</v>
      </c>
      <c r="AE64" s="98">
        <f>INDEX(Aberturas_ADM!$AB:$AB,MATCH(BASE_TRI!$A64,Aberturas_ADM!$A:$A,0))</f>
        <v>-6.7741684414676984</v>
      </c>
      <c r="AF64" s="98">
        <f>INDEX(Aberturas_ADM!$Z:$Z,MATCH(BASE_TRI!$A64,Aberturas_ADM!$A:$A,0))</f>
        <v>0.48370127039265576</v>
      </c>
      <c r="AG64" s="98">
        <f>INDEX(Aberturas_ADM!$AA:$AA,MATCH(BASE_TRI!$A64,Aberturas_ADM!$A:$A,0))</f>
        <v>-3.5659756493515049</v>
      </c>
      <c r="AH64" s="98">
        <f>INDEX(Aberturas_ADM!$AC:$AC,MATCH(BASE_TRI!$A64,Aberturas_ADM!$A:$A,0))</f>
        <v>2.3046726232760051</v>
      </c>
      <c r="AI64" s="98">
        <f>INDEX(Aberturas_ADM!$AD:$AD,MATCH(BASE_TRI!$A64,Aberturas_ADM!$A:$A,0))</f>
        <v>0.75071091021485792</v>
      </c>
      <c r="AJ64" s="109">
        <v>2.9731999999999998</v>
      </c>
      <c r="AK64" s="109"/>
      <c r="AL64" s="2"/>
    </row>
    <row r="65" spans="1:38" x14ac:dyDescent="0.25">
      <c r="A65" s="8">
        <f t="shared" si="1"/>
        <v>43525</v>
      </c>
      <c r="B65" s="56">
        <f t="shared" si="2"/>
        <v>2019</v>
      </c>
      <c r="C65" s="2" t="e">
        <f>INDEX('Expectativa IPCA'!$E:$E,MATCH(BASE_TRI!$A65,'Expectativa IPCA'!$A:$A,0))</f>
        <v>#VALUE!</v>
      </c>
      <c r="D65" s="2" t="e">
        <f>INDEX(Selic!$E:$E,MATCH(BASE_TRI!$A65,Selic!$A:$A,0))</f>
        <v>#VALUE!</v>
      </c>
      <c r="E65" s="2">
        <f>INDEX(IPCA_livres_dessaz!$D:$D,MATCH(BASE_TRI!$A65,IPCA_livres_dessaz!$A:$A,0))</f>
        <v>1.3854984965860462</v>
      </c>
      <c r="F65" s="2">
        <f>INDEX(IPCA!$D:$D,MATCH(BASE_TRI!$A65,IPCA!$A:$A,0))</f>
        <v>1.0724557648222666</v>
      </c>
      <c r="G65" s="2" t="e">
        <f>INDEX(IPCA_adm_dessaz!$E:$E,MATCH(BASE_TRI!$A65,IPCA_adm_dessaz!$A:$A,0))</f>
        <v>#VALUE!</v>
      </c>
      <c r="H65" s="2">
        <f>INDEX(Meta!F:F,MATCH(BASE_TRI!$A65,Meta!$A:$A,0))</f>
        <v>1.015625</v>
      </c>
      <c r="I65" s="2">
        <f>INDEX(Meta!E:E,MATCH(BASE_TRI!$A65,Meta!$A:$A,0))</f>
        <v>1.109375</v>
      </c>
      <c r="J65" s="2">
        <f>IF($B$2="XP",INDEX(NUCI!$D:$D,MATCH(BASE_TRI!$A65,NUCI!$A:$A,0)),INDEX(NUCI!$E:$E,MATCH($A65,NUCI!$A:$A,0)))</f>
        <v>-7.8430939226519305</v>
      </c>
      <c r="K65" s="110"/>
      <c r="L65" s="2">
        <f>IF($B$2="XP",INDEX(Desemprego!$D:$D,MATCH(BASE_TRI!$A65,Desemprego!$B:$B,0)),INDEX(Desemprego!$F:$F,MATCH($A65,Desemprego!$B:$B,0)))</f>
        <v>-3.2070895027624235</v>
      </c>
      <c r="M65" s="110"/>
      <c r="N65" s="2" t="e">
        <f>INDEX('Expectativa Selic'!$E:$E,MATCH(BASE_TRI!$A65,'Expectativa Selic'!$A:$A,0))</f>
        <v>#VALUE!</v>
      </c>
      <c r="O65" s="2" t="str">
        <f>INDEX(BRL!$E:$E,MATCH(BASE_TRI!$A65,BRL!$A:$A,0))</f>
        <v/>
      </c>
      <c r="P65" s="2">
        <f>INDEX('Primario Ajustado'!$O$9:$O$222,MATCH(BASE_TRI!$A65,'Primario Ajustado'!$M$9:$M$222,0))</f>
        <v>-2.3818871292792334</v>
      </c>
      <c r="Q65" s="2">
        <f>INDEX(Incerteza!$D:$D,MATCH(BASE_TRI!$A65,Incerteza!$A:$A,0))</f>
        <v>5.1586601307188857</v>
      </c>
      <c r="R65" s="2" t="str">
        <f>INDEX('IC-Br'!$H:$H,MATCH($A65,'IC-Br'!$A:$A,0))</f>
        <v/>
      </c>
      <c r="S65" s="2" t="str">
        <f>INDEX('IC-Br Agro'!$H:$H,MATCH($A65,'IC-Br Agro'!$A:$A,0))</f>
        <v/>
      </c>
      <c r="T65" s="2" t="str">
        <f>INDEX('IC-Br Metal'!$H:$H,MATCH($A65,'IC-Br Metal'!$A:$A,0))</f>
        <v/>
      </c>
      <c r="U65" s="2" t="str">
        <f>INDEX('IC-Br Energia'!$H:$H,MATCH($A65,'IC-Br Energia'!$A:$A,0))</f>
        <v/>
      </c>
      <c r="V65" s="2">
        <f>INDEX(Petroleo!$G:$G,MATCH($A65,Petroleo!$B:$B,0))</f>
        <v>6.7169069462647428</v>
      </c>
      <c r="W65" s="2">
        <f>INDEX(ONI!$I:$I,MATCH(BASE_TRI!$A65,ONI!$C:$C,0))</f>
        <v>50.41</v>
      </c>
      <c r="X65" s="2">
        <f>INDEX(ONI!$J:$J,MATCH(BASE_TRI!$A65,ONI!$C:$C,0))</f>
        <v>0</v>
      </c>
      <c r="Y65" s="2">
        <f>INDEX(FF!$E:$E,MATCH(BASE_TRI!$A65,FF!$B:$B,0))</f>
        <v>0.625</v>
      </c>
      <c r="Z65" s="2">
        <f>INDEX(CDS!$D:$D,MATCH(BASE_TRI!$A65,CDS!$A:$A,0))</f>
        <v>42.534197925691664</v>
      </c>
      <c r="AA65" s="2">
        <f>IF($B$2="K",INDEX(PIB!$J:$J,MATCH(BASE_TRI!$A65,PIB!$A:$A,0)),INDEX(PIB!$J:$J,MATCH($A65,PIB!$A:$A,0)))</f>
        <v>0.3009267598550025</v>
      </c>
      <c r="AB65" s="2">
        <f>IF($B$2="K",INDEX(CAGED!$J:$J,MATCH(BASE_TRI!$A65,CAGED!$A:$A,0)),INDEX(CAGED!$J:$J,MATCH($A65,CAGED!$A:$A,0)))</f>
        <v>0.35988498798005253</v>
      </c>
      <c r="AC65" s="13">
        <v>-2</v>
      </c>
      <c r="AD65" s="13">
        <f t="shared" si="0"/>
        <v>0.73475000000000001</v>
      </c>
      <c r="AE65" s="98">
        <f>INDEX(Aberturas_ADM!$AB:$AB,MATCH(BASE_TRI!$A65,Aberturas_ADM!$A:$A,0))</f>
        <v>-1.142559441489932</v>
      </c>
      <c r="AF65" s="98">
        <f>INDEX(Aberturas_ADM!$Z:$Z,MATCH(BASE_TRI!$A65,Aberturas_ADM!$A:$A,0))</f>
        <v>0.2361778907541412</v>
      </c>
      <c r="AG65" s="98">
        <f>INDEX(Aberturas_ADM!$AA:$AA,MATCH(BASE_TRI!$A65,Aberturas_ADM!$A:$A,0))</f>
        <v>2.6294892384065127</v>
      </c>
      <c r="AH65" s="98">
        <f>INDEX(Aberturas_ADM!$AC:$AC,MATCH(BASE_TRI!$A65,Aberturas_ADM!$A:$A,0))</f>
        <v>2.1911915123717485</v>
      </c>
      <c r="AI65" s="98">
        <f>INDEX(Aberturas_ADM!$AD:$AD,MATCH(BASE_TRI!$A65,Aberturas_ADM!$A:$A,0))</f>
        <v>1.1541203502709596</v>
      </c>
      <c r="AJ65" s="109">
        <v>2.9390000000000001</v>
      </c>
      <c r="AK65" s="109"/>
      <c r="AL65" s="2"/>
    </row>
    <row r="66" spans="1:38" x14ac:dyDescent="0.25">
      <c r="A66" s="8">
        <f t="shared" si="1"/>
        <v>43617</v>
      </c>
      <c r="B66" s="56">
        <f t="shared" si="2"/>
        <v>2019.25</v>
      </c>
      <c r="C66" s="2" t="e">
        <f>INDEX('Expectativa IPCA'!$E:$E,MATCH(BASE_TRI!$A66,'Expectativa IPCA'!$A:$A,0))</f>
        <v>#VALUE!</v>
      </c>
      <c r="D66" s="2" t="e">
        <f>INDEX(Selic!$E:$E,MATCH(BASE_TRI!$A66,Selic!$A:$A,0))</f>
        <v>#VALUE!</v>
      </c>
      <c r="E66" s="2">
        <f>INDEX(IPCA_livres_dessaz!$D:$D,MATCH(BASE_TRI!$A66,IPCA_livres_dessaz!$A:$A,0))</f>
        <v>0.47478078206364405</v>
      </c>
      <c r="F66" s="2">
        <f>INDEX(IPCA!$D:$D,MATCH(BASE_TRI!$A66,IPCA!$A:$A,0))</f>
        <v>0.88291336987398328</v>
      </c>
      <c r="G66" s="2" t="e">
        <f>INDEX(IPCA_adm_dessaz!$E:$E,MATCH(BASE_TRI!$A66,IPCA_adm_dessaz!$A:$A,0))</f>
        <v>#VALUE!</v>
      </c>
      <c r="H66" s="2">
        <f>INDEX(Meta!F:F,MATCH(BASE_TRI!$A66,Meta!$A:$A,0))</f>
        <v>1</v>
      </c>
      <c r="I66" s="2">
        <f>INDEX(Meta!E:E,MATCH(BASE_TRI!$A66,Meta!$A:$A,0))</f>
        <v>1.09375</v>
      </c>
      <c r="J66" s="2">
        <f>IF($B$2="XP",INDEX(NUCI!$D:$D,MATCH(BASE_TRI!$A66,NUCI!$A:$A,0)),INDEX(NUCI!$E:$E,MATCH($A66,NUCI!$A:$A,0)))</f>
        <v>-6.5900552486187713</v>
      </c>
      <c r="K66" s="110"/>
      <c r="L66" s="2">
        <f>IF($B$2="XP",INDEX(Desemprego!$D:$D,MATCH(BASE_TRI!$A66,Desemprego!$B:$B,0)),INDEX(Desemprego!$F:$F,MATCH($A66,Desemprego!$B:$B,0)))</f>
        <v>-3.0502209944751328</v>
      </c>
      <c r="M66" s="110"/>
      <c r="N66" s="2" t="e">
        <f>INDEX('Expectativa Selic'!$E:$E,MATCH(BASE_TRI!$A66,'Expectativa Selic'!$A:$A,0))</f>
        <v>#VALUE!</v>
      </c>
      <c r="O66" s="2" t="str">
        <f>INDEX(BRL!$E:$E,MATCH(BASE_TRI!$A66,BRL!$A:$A,0))</f>
        <v/>
      </c>
      <c r="P66" s="2">
        <f>INDEX('Primario Ajustado'!$O$9:$O$222,MATCH(BASE_TRI!$A66,'Primario Ajustado'!$M$9:$M$222,0))</f>
        <v>-2.3855053809851707</v>
      </c>
      <c r="Q66" s="2">
        <f>INDEX(Incerteza!$D:$D,MATCH(BASE_TRI!$A66,Incerteza!$A:$A,0))</f>
        <v>13.12532679738554</v>
      </c>
      <c r="R66" s="2" t="str">
        <f>INDEX('IC-Br'!$H:$H,MATCH($A66,'IC-Br'!$A:$A,0))</f>
        <v/>
      </c>
      <c r="S66" s="2" t="str">
        <f>INDEX('IC-Br Agro'!$H:$H,MATCH($A66,'IC-Br Agro'!$A:$A,0))</f>
        <v/>
      </c>
      <c r="T66" s="2" t="str">
        <f>INDEX('IC-Br Metal'!$H:$H,MATCH($A66,'IC-Br Metal'!$A:$A,0))</f>
        <v/>
      </c>
      <c r="U66" s="2" t="str">
        <f>INDEX('IC-Br Energia'!$H:$H,MATCH($A66,'IC-Br Energia'!$A:$A,0))</f>
        <v/>
      </c>
      <c r="V66" s="2">
        <f>INDEX(Petroleo!$G:$G,MATCH($A66,Petroleo!$B:$B,0))</f>
        <v>5.6647221369358363</v>
      </c>
      <c r="W66" s="2">
        <f>INDEX(ONI!$I:$I,MATCH(BASE_TRI!$A66,ONI!$C:$C,0))</f>
        <v>20.25</v>
      </c>
      <c r="X66" s="2">
        <f>INDEX(ONI!$J:$J,MATCH(BASE_TRI!$A66,ONI!$C:$C,0))</f>
        <v>0</v>
      </c>
      <c r="Y66" s="2">
        <f>INDEX(FF!$E:$E,MATCH(BASE_TRI!$A66,FF!$B:$B,0))</f>
        <v>0.625</v>
      </c>
      <c r="Z66" s="2">
        <f>INDEX(CDS!$D:$D,MATCH(BASE_TRI!$A66,CDS!$A:$A,0))</f>
        <v>42.599196590908335</v>
      </c>
      <c r="AA66" s="2">
        <f>IF($B$2="K",INDEX(PIB!$J:$J,MATCH(BASE_TRI!$A66,PIB!$A:$A,0)),INDEX(PIB!$J:$J,MATCH($A66,PIB!$A:$A,0)))</f>
        <v>0.65950782646604367</v>
      </c>
      <c r="AB66" s="2">
        <f>IF($B$2="K",INDEX(CAGED!$J:$J,MATCH(BASE_TRI!$A66,CAGED!$A:$A,0)),INDEX(CAGED!$J:$J,MATCH($A66,CAGED!$A:$A,0)))</f>
        <v>0.37657186121009545</v>
      </c>
      <c r="AC66" s="13">
        <v>-2.17</v>
      </c>
      <c r="AD66" s="13">
        <f t="shared" si="0"/>
        <v>0.72842499999999999</v>
      </c>
      <c r="AE66" s="98">
        <f>INDEX(Aberturas_ADM!$AB:$AB,MATCH(BASE_TRI!$A66,Aberturas_ADM!$A:$A,0))</f>
        <v>5.2589373676978246</v>
      </c>
      <c r="AF66" s="98">
        <f>INDEX(Aberturas_ADM!$Z:$Z,MATCH(BASE_TRI!$A66,Aberturas_ADM!$A:$A,0))</f>
        <v>2.0541206693753145</v>
      </c>
      <c r="AG66" s="98">
        <f>INDEX(Aberturas_ADM!$AA:$AA,MATCH(BASE_TRI!$A66,Aberturas_ADM!$A:$A,0))</f>
        <v>0.98784450891906683</v>
      </c>
      <c r="AH66" s="98">
        <f>INDEX(Aberturas_ADM!$AC:$AC,MATCH(BASE_TRI!$A66,Aberturas_ADM!$A:$A,0))</f>
        <v>1.9479832910196393</v>
      </c>
      <c r="AI66" s="98">
        <f>INDEX(Aberturas_ADM!$AD:$AD,MATCH(BASE_TRI!$A66,Aberturas_ADM!$A:$A,0))</f>
        <v>1.1211090844841287</v>
      </c>
      <c r="AJ66" s="109">
        <v>2.9137</v>
      </c>
      <c r="AK66" s="109"/>
      <c r="AL66" s="2"/>
    </row>
    <row r="67" spans="1:38" x14ac:dyDescent="0.25">
      <c r="A67" s="8">
        <f t="shared" si="1"/>
        <v>43709</v>
      </c>
      <c r="B67" s="56">
        <f t="shared" si="2"/>
        <v>2019.5</v>
      </c>
      <c r="C67" s="2" t="e">
        <f>INDEX('Expectativa IPCA'!$E:$E,MATCH(BASE_TRI!$A67,'Expectativa IPCA'!$A:$A,0))</f>
        <v>#VALUE!</v>
      </c>
      <c r="D67" s="2" t="e">
        <f>INDEX(Selic!$E:$E,MATCH(BASE_TRI!$A67,Selic!$A:$A,0))</f>
        <v>#VALUE!</v>
      </c>
      <c r="E67" s="2">
        <f>INDEX(IPCA_livres_dessaz!$D:$D,MATCH(BASE_TRI!$A67,IPCA_livres_dessaz!$A:$A,0))</f>
        <v>0.31914182833683302</v>
      </c>
      <c r="F67" s="2">
        <f>INDEX(IPCA!$D:$D,MATCH(BASE_TRI!$A67,IPCA!$A:$A,0))</f>
        <v>0.71134803910137823</v>
      </c>
      <c r="G67" s="2" t="e">
        <f>INDEX(IPCA_adm_dessaz!$E:$E,MATCH(BASE_TRI!$A67,IPCA_adm_dessaz!$A:$A,0))</f>
        <v>#VALUE!</v>
      </c>
      <c r="H67" s="2">
        <f>INDEX(Meta!F:F,MATCH(BASE_TRI!$A67,Meta!$A:$A,0))</f>
        <v>0.984375</v>
      </c>
      <c r="I67" s="2">
        <f>INDEX(Meta!E:E,MATCH(BASE_TRI!$A67,Meta!$A:$A,0))</f>
        <v>1.078125</v>
      </c>
      <c r="J67" s="2">
        <f>IF($B$2="XP",INDEX(NUCI!$D:$D,MATCH(BASE_TRI!$A67,NUCI!$A:$A,0)),INDEX(NUCI!$E:$E,MATCH($A67,NUCI!$A:$A,0)))</f>
        <v>-6.5900552486187713</v>
      </c>
      <c r="K67" s="110"/>
      <c r="L67" s="2">
        <f>IF($B$2="XP",INDEX(Desemprego!$D:$D,MATCH(BASE_TRI!$A67,Desemprego!$B:$B,0)),INDEX(Desemprego!$F:$F,MATCH($A67,Desemprego!$B:$B,0)))</f>
        <v>-2.7887734806629747</v>
      </c>
      <c r="M67" s="110"/>
      <c r="N67" s="2" t="e">
        <f>INDEX('Expectativa Selic'!$E:$E,MATCH(BASE_TRI!$A67,'Expectativa Selic'!$A:$A,0))</f>
        <v>#VALUE!</v>
      </c>
      <c r="O67" s="2" t="str">
        <f>INDEX(BRL!$E:$E,MATCH(BASE_TRI!$A67,BRL!$A:$A,0))</f>
        <v/>
      </c>
      <c r="P67" s="2">
        <f>INDEX('Primario Ajustado'!$O$9:$O$222,MATCH(BASE_TRI!$A67,'Primario Ajustado'!$M$9:$M$222,0))</f>
        <v>-2.393652464985303</v>
      </c>
      <c r="Q67" s="2">
        <f>INDEX(Incerteza!$D:$D,MATCH(BASE_TRI!$A67,Incerteza!$A:$A,0))</f>
        <v>7.6586601307188857</v>
      </c>
      <c r="R67" s="2" t="str">
        <f>INDEX('IC-Br'!$H:$H,MATCH($A67,'IC-Br'!$A:$A,0))</f>
        <v/>
      </c>
      <c r="S67" s="2" t="str">
        <f>INDEX('IC-Br Agro'!$H:$H,MATCH($A67,'IC-Br Agro'!$A:$A,0))</f>
        <v/>
      </c>
      <c r="T67" s="2" t="str">
        <f>INDEX('IC-Br Metal'!$H:$H,MATCH($A67,'IC-Br Metal'!$A:$A,0))</f>
        <v/>
      </c>
      <c r="U67" s="2" t="str">
        <f>INDEX('IC-Br Energia'!$H:$H,MATCH($A67,'IC-Br Energia'!$A:$A,0))</f>
        <v/>
      </c>
      <c r="V67" s="2">
        <f>INDEX(Petroleo!$G:$G,MATCH($A67,Petroleo!$B:$B,0))</f>
        <v>-9.8745701971039779</v>
      </c>
      <c r="W67" s="2">
        <f>INDEX(ONI!$I:$I,MATCH(BASE_TRI!$A67,ONI!$C:$C,0))</f>
        <v>3.4844444444444438</v>
      </c>
      <c r="X67" s="2">
        <f>INDEX(ONI!$J:$J,MATCH(BASE_TRI!$A67,ONI!$C:$C,0))</f>
        <v>0</v>
      </c>
      <c r="Y67" s="2">
        <f>INDEX(FF!$E:$E,MATCH(BASE_TRI!$A67,FF!$B:$B,0))</f>
        <v>0.5625</v>
      </c>
      <c r="Z67" s="2">
        <f>INDEX(CDS!$D:$D,MATCH(BASE_TRI!$A67,CDS!$A:$A,0))</f>
        <v>33.181714756258337</v>
      </c>
      <c r="AA67" s="2">
        <f>IF($B$2="K",INDEX(PIB!$J:$J,MATCH(BASE_TRI!$A67,PIB!$A:$A,0)),INDEX(PIB!$J:$J,MATCH($A67,PIB!$A:$A,0)))</f>
        <v>0.18925555458499943</v>
      </c>
      <c r="AB67" s="2">
        <f>IF($B$2="K",INDEX(CAGED!$J:$J,MATCH(BASE_TRI!$A67,CAGED!$A:$A,0)),INDEX(CAGED!$J:$J,MATCH($A67,CAGED!$A:$A,0)))</f>
        <v>0.33457777511998188</v>
      </c>
      <c r="AC67" s="13">
        <v>-2.19</v>
      </c>
      <c r="AD67" s="13">
        <f t="shared" si="0"/>
        <v>0.72572499999999995</v>
      </c>
      <c r="AE67" s="98">
        <f>INDEX(Aberturas_ADM!$AB:$AB,MATCH(BASE_TRI!$A67,Aberturas_ADM!$A:$A,0))</f>
        <v>-3.1209275444048168</v>
      </c>
      <c r="AF67" s="98">
        <f>INDEX(Aberturas_ADM!$Z:$Z,MATCH(BASE_TRI!$A67,Aberturas_ADM!$A:$A,0))</f>
        <v>-1.6590369458000742</v>
      </c>
      <c r="AG67" s="98">
        <f>INDEX(Aberturas_ADM!$AA:$AA,MATCH(BASE_TRI!$A67,Aberturas_ADM!$A:$A,0))</f>
        <v>4.1997429165472999</v>
      </c>
      <c r="AH67" s="98">
        <f>INDEX(Aberturas_ADM!$AC:$AC,MATCH(BASE_TRI!$A67,Aberturas_ADM!$A:$A,0))</f>
        <v>1.4124785237746629</v>
      </c>
      <c r="AI67" s="98">
        <f>INDEX(Aberturas_ADM!$AD:$AD,MATCH(BASE_TRI!$A67,Aberturas_ADM!$A:$A,0))</f>
        <v>1.0397830694735433</v>
      </c>
      <c r="AJ67" s="109">
        <v>2.9028999999999998</v>
      </c>
      <c r="AK67" s="109"/>
      <c r="AL67" s="2"/>
    </row>
    <row r="68" spans="1:38" x14ac:dyDescent="0.25">
      <c r="A68" s="8">
        <f t="shared" si="1"/>
        <v>43800</v>
      </c>
      <c r="B68" s="56">
        <f t="shared" si="2"/>
        <v>2019.75</v>
      </c>
      <c r="C68" s="2" t="e">
        <f>INDEX('Expectativa IPCA'!$E:$E,MATCH(BASE_TRI!$A68,'Expectativa IPCA'!$A:$A,0))</f>
        <v>#VALUE!</v>
      </c>
      <c r="D68" s="2" t="e">
        <f>INDEX(Selic!$E:$E,MATCH(BASE_TRI!$A68,Selic!$A:$A,0))</f>
        <v>#VALUE!</v>
      </c>
      <c r="E68" s="2">
        <f>INDEX(IPCA_livres_dessaz!$D:$D,MATCH(BASE_TRI!$A68,IPCA_livres_dessaz!$A:$A,0))</f>
        <v>1.6561293581858649</v>
      </c>
      <c r="F68" s="2">
        <f>INDEX(IPCA!$D:$D,MATCH(BASE_TRI!$A68,IPCA!$A:$A,0))</f>
        <v>1.0464777018095894</v>
      </c>
      <c r="G68" s="2" t="e">
        <f>INDEX(IPCA_adm_dessaz!$E:$E,MATCH(BASE_TRI!$A68,IPCA_adm_dessaz!$A:$A,0))</f>
        <v>#VALUE!</v>
      </c>
      <c r="H68" s="2">
        <f>INDEX(Meta!F:F,MATCH(BASE_TRI!$A68,Meta!$A:$A,0))</f>
        <v>0.96875</v>
      </c>
      <c r="I68" s="2">
        <f>INDEX(Meta!E:E,MATCH(BASE_TRI!$A68,Meta!$A:$A,0))</f>
        <v>1.0625</v>
      </c>
      <c r="J68" s="2">
        <f>IF($B$2="XP",INDEX(NUCI!$D:$D,MATCH(BASE_TRI!$A68,NUCI!$A:$A,0)),INDEX(NUCI!$E:$E,MATCH($A68,NUCI!$A:$A,0)))</f>
        <v>-8.1215469613259508</v>
      </c>
      <c r="K68" s="110"/>
      <c r="L68" s="2">
        <f>IF($B$2="XP",INDEX(Desemprego!$D:$D,MATCH(BASE_TRI!$A68,Desemprego!$B:$B,0)),INDEX(Desemprego!$F:$F,MATCH($A68,Desemprego!$B:$B,0)))</f>
        <v>-2.5273259668508268</v>
      </c>
      <c r="M68" s="110"/>
      <c r="N68" s="2" t="e">
        <f>INDEX('Expectativa Selic'!$E:$E,MATCH(BASE_TRI!$A68,'Expectativa Selic'!$A:$A,0))</f>
        <v>#VALUE!</v>
      </c>
      <c r="O68" s="2" t="str">
        <f>INDEX(BRL!$E:$E,MATCH(BASE_TRI!$A68,BRL!$A:$A,0))</f>
        <v/>
      </c>
      <c r="P68" s="2">
        <f>INDEX('Primario Ajustado'!$O$9:$O$222,MATCH(BASE_TRI!$A68,'Primario Ajustado'!$M$9:$M$222,0))</f>
        <v>-1.582144519478099</v>
      </c>
      <c r="Q68" s="2">
        <f>INDEX(Incerteza!$D:$D,MATCH(BASE_TRI!$A68,Incerteza!$A:$A,0))</f>
        <v>4.02532679738556</v>
      </c>
      <c r="R68" s="2" t="str">
        <f>INDEX('IC-Br'!$H:$H,MATCH($A68,'IC-Br'!$A:$A,0))</f>
        <v/>
      </c>
      <c r="S68" s="2" t="str">
        <f>INDEX('IC-Br Agro'!$H:$H,MATCH($A68,'IC-Br Agro'!$A:$A,0))</f>
        <v/>
      </c>
      <c r="T68" s="2" t="str">
        <f>INDEX('IC-Br Metal'!$H:$H,MATCH($A68,'IC-Br Metal'!$A:$A,0))</f>
        <v/>
      </c>
      <c r="U68" s="2" t="str">
        <f>INDEX('IC-Br Energia'!$H:$H,MATCH($A68,'IC-Br Energia'!$A:$A,0))</f>
        <v/>
      </c>
      <c r="V68" s="2">
        <f>INDEX(Petroleo!$G:$G,MATCH($A68,Petroleo!$B:$B,0))</f>
        <v>2.93927995701236</v>
      </c>
      <c r="W68" s="2">
        <f>INDEX(ONI!$I:$I,MATCH(BASE_TRI!$A68,ONI!$C:$C,0))</f>
        <v>29.884444444444455</v>
      </c>
      <c r="X68" s="2">
        <f>INDEX(ONI!$J:$J,MATCH(BASE_TRI!$A68,ONI!$C:$C,0))</f>
        <v>0</v>
      </c>
      <c r="Y68" s="2">
        <f>INDEX(FF!$E:$E,MATCH(BASE_TRI!$A68,FF!$B:$B,0))</f>
        <v>0.4375</v>
      </c>
      <c r="Z68" s="2">
        <f>INDEX(CDS!$D:$D,MATCH(BASE_TRI!$A68,CDS!$A:$A,0))</f>
        <v>30.026039855074998</v>
      </c>
      <c r="AA68" s="2">
        <f>IF($B$2="K",INDEX(PIB!$J:$J,MATCH(BASE_TRI!$A68,PIB!$A:$A,0)),INDEX(PIB!$J:$J,MATCH($A68,PIB!$A:$A,0)))</f>
        <v>0.52978608099900626</v>
      </c>
      <c r="AB68" s="2">
        <f>IF($B$2="K",INDEX(CAGED!$J:$J,MATCH(BASE_TRI!$A68,CAGED!$A:$A,0)),INDEX(CAGED!$J:$J,MATCH($A68,CAGED!$A:$A,0)))</f>
        <v>0.58228666176987076</v>
      </c>
      <c r="AC68" s="13">
        <v>-2.12</v>
      </c>
      <c r="AD68" s="13">
        <f t="shared" si="0"/>
        <v>0.7349</v>
      </c>
      <c r="AE68" s="98">
        <f>INDEX(Aberturas_ADM!$AB:$AB,MATCH(BASE_TRI!$A68,Aberturas_ADM!$A:$A,0))</f>
        <v>3.4324573573979889</v>
      </c>
      <c r="AF68" s="98">
        <f>INDEX(Aberturas_ADM!$Z:$Z,MATCH(BASE_TRI!$A68,Aberturas_ADM!$A:$A,0))</f>
        <v>0.89748607097714928</v>
      </c>
      <c r="AG68" s="98">
        <f>INDEX(Aberturas_ADM!$AA:$AA,MATCH(BASE_TRI!$A68,Aberturas_ADM!$A:$A,0))</f>
        <v>-2.6398224598377484</v>
      </c>
      <c r="AH68" s="98">
        <f>INDEX(Aberturas_ADM!$AC:$AC,MATCH(BASE_TRI!$A68,Aberturas_ADM!$A:$A,0))</f>
        <v>1.8293197419351426</v>
      </c>
      <c r="AI68" s="98">
        <f>INDEX(Aberturas_ADM!$AD:$AD,MATCH(BASE_TRI!$A68,Aberturas_ADM!$A:$A,0))</f>
        <v>2.3679840682904185</v>
      </c>
      <c r="AJ68" s="109">
        <v>2.9396</v>
      </c>
      <c r="AK68" s="109"/>
      <c r="AL68" s="2"/>
    </row>
    <row r="69" spans="1:38" x14ac:dyDescent="0.25">
      <c r="A69" s="8">
        <f t="shared" si="1"/>
        <v>43891</v>
      </c>
      <c r="B69" s="56">
        <f t="shared" si="2"/>
        <v>2020</v>
      </c>
      <c r="C69" s="2" t="e">
        <f>INDEX('Expectativa IPCA'!$E:$E,MATCH(BASE_TRI!$A69,'Expectativa IPCA'!$A:$A,0))</f>
        <v>#VALUE!</v>
      </c>
      <c r="D69" s="2" t="e">
        <f>INDEX(Selic!$E:$E,MATCH(BASE_TRI!$A69,Selic!$A:$A,0))</f>
        <v>#VALUE!</v>
      </c>
      <c r="E69" s="2">
        <f>INDEX(IPCA_livres_dessaz!$D:$D,MATCH(BASE_TRI!$A69,IPCA_livres_dessaz!$A:$A,0))</f>
        <v>0.42401451283118341</v>
      </c>
      <c r="F69" s="2">
        <f>INDEX(IPCA!$D:$D,MATCH(BASE_TRI!$A69,IPCA!$A:$A,0))</f>
        <v>0.65334258463343176</v>
      </c>
      <c r="G69" s="2" t="e">
        <f>INDEX(IPCA_adm_dessaz!$E:$E,MATCH(BASE_TRI!$A69,IPCA_adm_dessaz!$A:$A,0))</f>
        <v>#VALUE!</v>
      </c>
      <c r="H69" s="2">
        <f>INDEX(Meta!F:F,MATCH(BASE_TRI!$A69,Meta!$A:$A,0))</f>
        <v>0.953125</v>
      </c>
      <c r="I69" s="2">
        <f>INDEX(Meta!E:E,MATCH(BASE_TRI!$A69,Meta!$A:$A,0))</f>
        <v>1.046875</v>
      </c>
      <c r="J69" s="2">
        <f>IF($B$2="XP",INDEX(NUCI!$D:$D,MATCH(BASE_TRI!$A69,NUCI!$A:$A,0)),INDEX(NUCI!$E:$E,MATCH($A69,NUCI!$A:$A,0)))</f>
        <v>-6.5900552486187713</v>
      </c>
      <c r="K69" s="110"/>
      <c r="L69" s="2">
        <f>IF($B$2="XP",INDEX(Desemprego!$D:$D,MATCH(BASE_TRI!$A69,Desemprego!$B:$B,0)),INDEX(Desemprego!$F:$F,MATCH($A69,Desemprego!$B:$B,0)))</f>
        <v>-2.8410629834254082</v>
      </c>
      <c r="M69" s="110"/>
      <c r="N69" s="2" t="e">
        <f>INDEX('Expectativa Selic'!$E:$E,MATCH(BASE_TRI!$A69,'Expectativa Selic'!$A:$A,0))</f>
        <v>#VALUE!</v>
      </c>
      <c r="O69" s="2" t="str">
        <f>INDEX(BRL!$E:$E,MATCH(BASE_TRI!$A69,BRL!$A:$A,0))</f>
        <v/>
      </c>
      <c r="P69" s="2">
        <f>INDEX('Primario Ajustado'!$O$9:$O$222,MATCH(BASE_TRI!$A69,'Primario Ajustado'!$M$9:$M$222,0))</f>
        <v>-2.6365807356994377</v>
      </c>
      <c r="Q69" s="2">
        <f>INDEX(Incerteza!$D:$D,MATCH(BASE_TRI!$A69,Incerteza!$A:$A,0))</f>
        <v>26.191993464052231</v>
      </c>
      <c r="R69" s="2" t="str">
        <f>INDEX('IC-Br'!$H:$H,MATCH($A69,'IC-Br'!$A:$A,0))</f>
        <v/>
      </c>
      <c r="S69" s="2" t="str">
        <f>INDEX('IC-Br Agro'!$H:$H,MATCH($A69,'IC-Br Agro'!$A:$A,0))</f>
        <v/>
      </c>
      <c r="T69" s="2" t="str">
        <f>INDEX('IC-Br Metal'!$H:$H,MATCH($A69,'IC-Br Metal'!$A:$A,0))</f>
        <v/>
      </c>
      <c r="U69" s="2" t="str">
        <f>INDEX('IC-Br Energia'!$H:$H,MATCH($A69,'IC-Br Energia'!$A:$A,0))</f>
        <v/>
      </c>
      <c r="V69" s="2">
        <f>INDEX(Petroleo!$G:$G,MATCH($A69,Petroleo!$B:$B,0))</f>
        <v>-35.30824241791511</v>
      </c>
      <c r="W69" s="2">
        <f>INDEX(ONI!$I:$I,MATCH(BASE_TRI!$A69,ONI!$C:$C,0))</f>
        <v>16.267777777777777</v>
      </c>
      <c r="X69" s="2">
        <f>INDEX(ONI!$J:$J,MATCH(BASE_TRI!$A69,ONI!$C:$C,0))</f>
        <v>0</v>
      </c>
      <c r="Y69" s="2">
        <f>INDEX(FF!$E:$E,MATCH(BASE_TRI!$A69,FF!$B:$B,0))</f>
        <v>0.3125</v>
      </c>
      <c r="Z69" s="2">
        <f>INDEX(CDS!$D:$D,MATCH(BASE_TRI!$A69,CDS!$A:$A,0))</f>
        <v>37.131583333333332</v>
      </c>
      <c r="AA69" s="2">
        <f>IF($B$2="K",INDEX(PIB!$J:$J,MATCH(BASE_TRI!$A69,PIB!$A:$A,0)),INDEX(PIB!$J:$J,MATCH($A69,PIB!$A:$A,0)))</f>
        <v>-2.2324894605910472</v>
      </c>
      <c r="AB69" s="2">
        <f>IF($B$2="K",INDEX(CAGED!$J:$J,MATCH(BASE_TRI!$A69,CAGED!$A:$A,0)),INDEX(CAGED!$J:$J,MATCH($A69,CAGED!$A:$A,0)))</f>
        <v>8.4009396320183782E-2</v>
      </c>
      <c r="AC69" s="13">
        <v>-3.09</v>
      </c>
      <c r="AD69" s="13">
        <f t="shared" ref="AD69:AD76" si="3">AJ69/4</f>
        <v>0.75767499999999999</v>
      </c>
      <c r="AE69" s="98">
        <f>INDEX(Aberturas_ADM!$AB:$AB,MATCH(BASE_TRI!$A69,Aberturas_ADM!$A:$A,0))</f>
        <v>-2.0930410826164092</v>
      </c>
      <c r="AF69" s="98">
        <f>INDEX(Aberturas_ADM!$Z:$Z,MATCH(BASE_TRI!$A69,Aberturas_ADM!$A:$A,0))</f>
        <v>1.7166339644471007</v>
      </c>
      <c r="AG69" s="98">
        <f>INDEX(Aberturas_ADM!$AA:$AA,MATCH(BASE_TRI!$A69,Aberturas_ADM!$A:$A,0))</f>
        <v>0.28527369493189791</v>
      </c>
      <c r="AH69" s="98">
        <f>INDEX(Aberturas_ADM!$AC:$AC,MATCH(BASE_TRI!$A69,Aberturas_ADM!$A:$A,0))</f>
        <v>1.5087350704348079</v>
      </c>
      <c r="AI69" s="98">
        <f>INDEX(Aberturas_ADM!$AD:$AD,MATCH(BASE_TRI!$A69,Aberturas_ADM!$A:$A,0))</f>
        <v>0.37344447566618477</v>
      </c>
      <c r="AJ69" s="109">
        <v>3.0306999999999999</v>
      </c>
      <c r="AK69" s="109"/>
      <c r="AL69" s="2"/>
    </row>
    <row r="70" spans="1:38" x14ac:dyDescent="0.25">
      <c r="A70" s="8">
        <f t="shared" ref="A70:A79" si="4">EDATE(A69,3)</f>
        <v>43983</v>
      </c>
      <c r="B70" s="56">
        <f t="shared" ref="B70:B79" si="5">B69+0.25</f>
        <v>2020.25</v>
      </c>
      <c r="C70" s="2" t="e">
        <f>INDEX('Expectativa IPCA'!$E:$E,MATCH(BASE_TRI!$A70,'Expectativa IPCA'!$A:$A,0))</f>
        <v>#VALUE!</v>
      </c>
      <c r="D70" s="2" t="e">
        <f>INDEX(Selic!$E:$E,MATCH(BASE_TRI!$A70,Selic!$A:$A,0))</f>
        <v>#VALUE!</v>
      </c>
      <c r="E70" s="2">
        <f>INDEX(IPCA_livres_dessaz!$D:$D,MATCH(BASE_TRI!$A70,IPCA_livres_dessaz!$A:$A,0))</f>
        <v>0.41140633892402523</v>
      </c>
      <c r="F70" s="2">
        <f>INDEX(IPCA!$D:$D,MATCH(BASE_TRI!$A70,IPCA!$A:$A,0))</f>
        <v>0.77142754642660627</v>
      </c>
      <c r="G70" s="2" t="e">
        <f>INDEX(IPCA_adm_dessaz!$E:$E,MATCH(BASE_TRI!$A70,IPCA_adm_dessaz!$A:$A,0))</f>
        <v>#VALUE!</v>
      </c>
      <c r="H70" s="2">
        <f>INDEX(Meta!F:F,MATCH(BASE_TRI!$A70,Meta!$A:$A,0))</f>
        <v>0.9375</v>
      </c>
      <c r="I70" s="2">
        <f>INDEX(Meta!E:E,MATCH(BASE_TRI!$A70,Meta!$A:$A,0))</f>
        <v>1.03125</v>
      </c>
      <c r="J70" s="2">
        <f>IF($B$2="XP",INDEX(NUCI!$D:$D,MATCH(BASE_TRI!$A70,NUCI!$A:$A,0)),INDEX(NUCI!$E:$E,MATCH($A70,NUCI!$A:$A,0)))</f>
        <v>-22.322651933701643</v>
      </c>
      <c r="K70" s="110"/>
      <c r="L70" s="2">
        <f>IF($B$2="XP",INDEX(Desemprego!$D:$D,MATCH(BASE_TRI!$A70,Desemprego!$B:$B,0)),INDEX(Desemprego!$F:$F,MATCH($A70,Desemprego!$B:$B,0)))</f>
        <v>-4.1483005524861785</v>
      </c>
      <c r="M70" s="110"/>
      <c r="N70" s="2" t="e">
        <f>INDEX('Expectativa Selic'!$E:$E,MATCH(BASE_TRI!$A70,'Expectativa Selic'!$A:$A,0))</f>
        <v>#VALUE!</v>
      </c>
      <c r="O70" s="2" t="str">
        <f>INDEX(BRL!$E:$E,MATCH(BASE_TRI!$A70,BRL!$A:$A,0))</f>
        <v/>
      </c>
      <c r="P70" s="2">
        <f>INDEX('Primario Ajustado'!$O$9:$O$222,MATCH(BASE_TRI!$A70,'Primario Ajustado'!$M$9:$M$222,0))</f>
        <v>-22.140969593932549</v>
      </c>
      <c r="Q70" s="2">
        <f>INDEX(Incerteza!$D:$D,MATCH(BASE_TRI!$A70,Incerteza!$A:$A,0))</f>
        <v>85.958660130718883</v>
      </c>
      <c r="R70" s="2" t="str">
        <f>INDEX('IC-Br'!$H:$H,MATCH($A70,'IC-Br'!$A:$A,0))</f>
        <v/>
      </c>
      <c r="S70" s="2" t="str">
        <f>INDEX('IC-Br Agro'!$H:$H,MATCH($A70,'IC-Br Agro'!$A:$A,0))</f>
        <v/>
      </c>
      <c r="T70" s="2" t="str">
        <f>INDEX('IC-Br Metal'!$H:$H,MATCH($A70,'IC-Br Metal'!$A:$A,0))</f>
        <v/>
      </c>
      <c r="U70" s="2" t="str">
        <f>INDEX('IC-Br Energia'!$H:$H,MATCH($A70,'IC-Br Energia'!$A:$A,0))</f>
        <v/>
      </c>
      <c r="V70" s="2">
        <f>INDEX(Petroleo!$G:$G,MATCH($A70,Petroleo!$B:$B,0))</f>
        <v>-24.231420963447121</v>
      </c>
      <c r="W70" s="2">
        <f>INDEX(ONI!$I:$I,MATCH(BASE_TRI!$A70,ONI!$C:$C,0))</f>
        <v>0</v>
      </c>
      <c r="X70" s="2">
        <f>INDEX(ONI!$J:$J,MATCH(BASE_TRI!$A70,ONI!$C:$C,0))</f>
        <v>9.2011111111111159</v>
      </c>
      <c r="Y70" s="2">
        <f>INDEX(FF!$E:$E,MATCH(BASE_TRI!$A70,FF!$B:$B,0))</f>
        <v>6.25E-2</v>
      </c>
      <c r="Z70" s="2">
        <f>INDEX(CDS!$D:$D,MATCH(BASE_TRI!$A70,CDS!$A:$A,0))</f>
        <v>73.282666666666671</v>
      </c>
      <c r="AA70" s="2">
        <f>IF($B$2="K",INDEX(PIB!$J:$J,MATCH(BASE_TRI!$A70,PIB!$A:$A,0)),INDEX(PIB!$J:$J,MATCH($A70,PIB!$A:$A,0)))</f>
        <v>-9.112078179016958</v>
      </c>
      <c r="AB70" s="2">
        <f>IF($B$2="K",INDEX(CAGED!$J:$J,MATCH(BASE_TRI!$A70,CAGED!$A:$A,0)),INDEX(CAGED!$J:$J,MATCH($A70,CAGED!$A:$A,0)))</f>
        <v>-4.2210644708699618</v>
      </c>
      <c r="AC70" s="13">
        <v>-5.21</v>
      </c>
      <c r="AD70" s="13">
        <f t="shared" si="3"/>
        <v>0.78964999999999996</v>
      </c>
      <c r="AE70" s="98">
        <f>INDEX(Aberturas_ADM!$AB:$AB,MATCH(BASE_TRI!$A70,Aberturas_ADM!$A:$A,0))</f>
        <v>-8.5647566293957862</v>
      </c>
      <c r="AF70" s="98">
        <f>INDEX(Aberturas_ADM!$Z:$Z,MATCH(BASE_TRI!$A70,Aberturas_ADM!$A:$A,0))</f>
        <v>1.5508353168335764</v>
      </c>
      <c r="AG70" s="98">
        <f>INDEX(Aberturas_ADM!$AA:$AA,MATCH(BASE_TRI!$A70,Aberturas_ADM!$A:$A,0))</f>
        <v>-1.8890286990149274</v>
      </c>
      <c r="AH70" s="98">
        <f>INDEX(Aberturas_ADM!$AC:$AC,MATCH(BASE_TRI!$A70,Aberturas_ADM!$A:$A,0))</f>
        <v>1.1722269537655761</v>
      </c>
      <c r="AI70" s="98">
        <f>INDEX(Aberturas_ADM!$AD:$AD,MATCH(BASE_TRI!$A70,Aberturas_ADM!$A:$A,0))</f>
        <v>-1.4647774931769719</v>
      </c>
      <c r="AJ70" s="109">
        <v>3.1585999999999999</v>
      </c>
      <c r="AK70" s="109"/>
      <c r="AL70" s="2"/>
    </row>
    <row r="71" spans="1:38" x14ac:dyDescent="0.25">
      <c r="A71" s="8">
        <f t="shared" si="4"/>
        <v>44075</v>
      </c>
      <c r="B71" s="56">
        <f t="shared" si="5"/>
        <v>2020.5</v>
      </c>
      <c r="C71" s="2" t="e">
        <f>INDEX('Expectativa IPCA'!$E:$E,MATCH(BASE_TRI!$A71,'Expectativa IPCA'!$A:$A,0))</f>
        <v>#VALUE!</v>
      </c>
      <c r="D71" s="2" t="e">
        <f>INDEX(Selic!$E:$E,MATCH(BASE_TRI!$A71,Selic!$A:$A,0))</f>
        <v>#VALUE!</v>
      </c>
      <c r="E71" s="2">
        <f>INDEX(IPCA_livres_dessaz!$D:$D,MATCH(BASE_TRI!$A71,IPCA_livres_dessaz!$A:$A,0))</f>
        <v>1.3179540601056194</v>
      </c>
      <c r="F71" s="2">
        <f>INDEX(IPCA!$D:$D,MATCH(BASE_TRI!$A71,IPCA!$A:$A,0))</f>
        <v>1.2742121220754576</v>
      </c>
      <c r="G71" s="2" t="e">
        <f>INDEX(IPCA_adm_dessaz!$E:$E,MATCH(BASE_TRI!$A71,IPCA_adm_dessaz!$A:$A,0))</f>
        <v>#VALUE!</v>
      </c>
      <c r="H71" s="2">
        <f>INDEX(Meta!F:F,MATCH(BASE_TRI!$A71,Meta!$A:$A,0))</f>
        <v>0.921875</v>
      </c>
      <c r="I71" s="2">
        <f>INDEX(Meta!E:E,MATCH(BASE_TRI!$A71,Meta!$A:$A,0))</f>
        <v>1.015625</v>
      </c>
      <c r="J71" s="2">
        <f>IF($B$2="XP",INDEX(NUCI!$D:$D,MATCH(BASE_TRI!$A71,NUCI!$A:$A,0)),INDEX(NUCI!$E:$E,MATCH($A71,NUCI!$A:$A,0)))</f>
        <v>-7.2224361209070054</v>
      </c>
      <c r="K71" s="110"/>
      <c r="L71" s="2">
        <f>IF($B$2="XP",INDEX(Desemprego!$D:$D,MATCH(BASE_TRI!$A71,Desemprego!$B:$B,0)),INDEX(Desemprego!$F:$F,MATCH($A71,Desemprego!$B:$B,0)))</f>
        <v>-5.6195199859551312</v>
      </c>
      <c r="M71" s="110"/>
      <c r="N71" s="2" t="e">
        <f>INDEX('Expectativa Selic'!$E:$E,MATCH(BASE_TRI!$A71,'Expectativa Selic'!$A:$A,0))</f>
        <v>#VALUE!</v>
      </c>
      <c r="O71" s="2" t="str">
        <f>INDEX(BRL!$E:$E,MATCH(BASE_TRI!$A71,BRL!$A:$A,0))</f>
        <v/>
      </c>
      <c r="P71" s="2">
        <f>INDEX('Primario Ajustado'!$O$9:$O$222,MATCH(BASE_TRI!$A71,'Primario Ajustado'!$M$9:$M$222,0))</f>
        <v>-8.0469862135886174</v>
      </c>
      <c r="Q71" s="2">
        <f>INDEX(Incerteza!$D:$D,MATCH(BASE_TRI!$A71,Incerteza!$A:$A,0))</f>
        <v>51.091993464052209</v>
      </c>
      <c r="R71" s="2" t="str">
        <f>INDEX('IC-Br'!$H:$H,MATCH($A71,'IC-Br'!$A:$A,0))</f>
        <v/>
      </c>
      <c r="S71" s="2" t="str">
        <f>INDEX('IC-Br Agro'!$H:$H,MATCH($A71,'IC-Br Agro'!$A:$A,0))</f>
        <v/>
      </c>
      <c r="T71" s="2" t="str">
        <f>INDEX('IC-Br Metal'!$H:$H,MATCH($A71,'IC-Br Metal'!$A:$A,0))</f>
        <v/>
      </c>
      <c r="U71" s="2" t="str">
        <f>INDEX('IC-Br Energia'!$H:$H,MATCH($A71,'IC-Br Energia'!$A:$A,0))</f>
        <v/>
      </c>
      <c r="V71" s="2">
        <f>INDEX(Petroleo!$G:$G,MATCH($A71,Petroleo!$B:$B,0))</f>
        <v>37.007454739084125</v>
      </c>
      <c r="W71" s="2">
        <f>INDEX(ONI!$I:$I,MATCH(BASE_TRI!$A71,ONI!$C:$C,0))</f>
        <v>0</v>
      </c>
      <c r="X71" s="2">
        <f>INDEX(ONI!$J:$J,MATCH(BASE_TRI!$A71,ONI!$C:$C,0))</f>
        <v>79.210000000000008</v>
      </c>
      <c r="Y71" s="2">
        <f>INDEX(FF!$E:$E,MATCH(BASE_TRI!$A71,FF!$B:$B,0))</f>
        <v>6.25E-2</v>
      </c>
      <c r="Z71" s="2">
        <f>INDEX(CDS!$D:$D,MATCH(BASE_TRI!$A71,CDS!$A:$A,0))</f>
        <v>55.680166666666672</v>
      </c>
      <c r="AA71" s="2">
        <f>IF($B$2="K",INDEX(PIB!$J:$J,MATCH(BASE_TRI!$A71,PIB!$A:$A,0)),INDEX(PIB!$J:$J,MATCH($A71,PIB!$A:$A,0)))</f>
        <v>7.7840556937699645</v>
      </c>
      <c r="AB71" s="2">
        <f>IF($B$2="K",INDEX(CAGED!$J:$J,MATCH(BASE_TRI!$A71,CAGED!$A:$A,0)),INDEX(CAGED!$J:$J,MATCH($A71,CAGED!$A:$A,0)))</f>
        <v>1.4317004832900437</v>
      </c>
      <c r="AC71" s="13">
        <v>-4.54</v>
      </c>
      <c r="AD71" s="13">
        <f t="shared" si="3"/>
        <v>0.81762500000000005</v>
      </c>
      <c r="AE71" s="98">
        <f>INDEX(Aberturas_ADM!$AB:$AB,MATCH(BASE_TRI!$A71,Aberturas_ADM!$A:$A,0))</f>
        <v>8.4556362497296256</v>
      </c>
      <c r="AF71" s="98">
        <f>INDEX(Aberturas_ADM!$Z:$Z,MATCH(BASE_TRI!$A71,Aberturas_ADM!$A:$A,0))</f>
        <v>1.8881001451103163</v>
      </c>
      <c r="AG71" s="98">
        <f>INDEX(Aberturas_ADM!$AA:$AA,MATCH(BASE_TRI!$A71,Aberturas_ADM!$A:$A,0))</f>
        <v>-1.3266131136914106</v>
      </c>
      <c r="AH71" s="98">
        <f>INDEX(Aberturas_ADM!$AC:$AC,MATCH(BASE_TRI!$A71,Aberturas_ADM!$A:$A,0))</f>
        <v>-0.32374198096344342</v>
      </c>
      <c r="AI71" s="98">
        <f>INDEX(Aberturas_ADM!$AD:$AD,MATCH(BASE_TRI!$A71,Aberturas_ADM!$A:$A,0))</f>
        <v>0.68185325765470761</v>
      </c>
      <c r="AJ71" s="109">
        <v>3.2705000000000002</v>
      </c>
      <c r="AK71" s="109"/>
    </row>
    <row r="72" spans="1:38" x14ac:dyDescent="0.25">
      <c r="A72" s="8">
        <f t="shared" si="4"/>
        <v>44166</v>
      </c>
      <c r="B72" s="56">
        <f t="shared" si="5"/>
        <v>2020.75</v>
      </c>
      <c r="C72" s="2" t="e">
        <f>INDEX('Expectativa IPCA'!$E:$E,MATCH(BASE_TRI!$A72,'Expectativa IPCA'!$A:$A,0))</f>
        <v>#VALUE!</v>
      </c>
      <c r="D72" s="2" t="e">
        <f>INDEX(Selic!$E:$E,MATCH(BASE_TRI!$A72,Selic!$A:$A,0))</f>
        <v>#VALUE!</v>
      </c>
      <c r="E72" s="2">
        <f>INDEX(IPCA_livres_dessaz!$D:$D,MATCH(BASE_TRI!$A72,IPCA_livres_dessaz!$A:$A,0))</f>
        <v>2.9945379773697267</v>
      </c>
      <c r="F72" s="2">
        <f>INDEX(IPCA!$D:$D,MATCH(BASE_TRI!$A72,IPCA!$A:$A,0))</f>
        <v>2.0989338116240708</v>
      </c>
      <c r="G72" s="2" t="e">
        <f>INDEX(IPCA_adm_dessaz!$E:$E,MATCH(BASE_TRI!$A72,IPCA_adm_dessaz!$A:$A,0))</f>
        <v>#VALUE!</v>
      </c>
      <c r="H72" s="2">
        <f>INDEX(Meta!F:F,MATCH(BASE_TRI!$A72,Meta!$A:$A,0))</f>
        <v>0.90625</v>
      </c>
      <c r="I72" s="2">
        <f>INDEX(Meta!E:E,MATCH(BASE_TRI!$A72,Meta!$A:$A,0))</f>
        <v>1</v>
      </c>
      <c r="J72" s="2">
        <f>IF($B$2="XP",INDEX(NUCI!$D:$D,MATCH(BASE_TRI!$A72,NUCI!$A:$A,0)),INDEX(NUCI!$E:$E,MATCH($A72,NUCI!$A:$A,0)))</f>
        <v>-1.8493055706794159</v>
      </c>
      <c r="K72" s="110"/>
      <c r="L72" s="2">
        <f>IF($B$2="XP",INDEX(Desemprego!$D:$D,MATCH(BASE_TRI!$A72,Desemprego!$B:$B,0)),INDEX(Desemprego!$F:$F,MATCH($A72,Desemprego!$B:$B,0)))</f>
        <v>-5.5106565590354322</v>
      </c>
      <c r="M72" s="110"/>
      <c r="N72" s="2" t="e">
        <f>INDEX('Expectativa Selic'!$E:$E,MATCH(BASE_TRI!$A72,'Expectativa Selic'!$A:$A,0))</f>
        <v>#VALUE!</v>
      </c>
      <c r="O72" s="2" t="str">
        <f>INDEX(BRL!$E:$E,MATCH(BASE_TRI!$A72,BRL!$A:$A,0))</f>
        <v/>
      </c>
      <c r="P72" s="2">
        <f>INDEX('Primario Ajustado'!$O$9:$O$222,MATCH(BASE_TRI!$A72,'Primario Ajustado'!$M$9:$M$222,0))</f>
        <v>-1.096531098223253</v>
      </c>
      <c r="Q72" s="2">
        <f>INDEX(Incerteza!$D:$D,MATCH(BASE_TRI!$A72,Incerteza!$A:$A,0))</f>
        <v>38.458660130718883</v>
      </c>
      <c r="R72" s="2" t="str">
        <f>INDEX('IC-Br'!$H:$H,MATCH($A72,'IC-Br'!$A:$A,0))</f>
        <v/>
      </c>
      <c r="S72" s="2" t="str">
        <f>INDEX('IC-Br Agro'!$H:$H,MATCH($A72,'IC-Br Agro'!$A:$A,0))</f>
        <v/>
      </c>
      <c r="T72" s="2" t="str">
        <f>INDEX('IC-Br Metal'!$H:$H,MATCH($A72,'IC-Br Metal'!$A:$A,0))</f>
        <v/>
      </c>
      <c r="U72" s="2" t="str">
        <f>INDEX('IC-Br Energia'!$H:$H,MATCH($A72,'IC-Br Energia'!$A:$A,0))</f>
        <v/>
      </c>
      <c r="V72" s="2">
        <f>INDEX(Petroleo!$G:$G,MATCH($A72,Petroleo!$B:$B,0))</f>
        <v>4.461717839098327</v>
      </c>
      <c r="W72" s="2">
        <f>INDEX(ONI!$I:$I,MATCH(BASE_TRI!$A72,ONI!$C:$C,0))</f>
        <v>0</v>
      </c>
      <c r="X72" s="2">
        <f>INDEX(ONI!$J:$J,MATCH(BASE_TRI!$A72,ONI!$C:$C,0))</f>
        <v>140.81777777777774</v>
      </c>
      <c r="Y72" s="2">
        <f>INDEX(FF!$E:$E,MATCH(BASE_TRI!$A72,FF!$B:$B,0))</f>
        <v>6.25E-2</v>
      </c>
      <c r="Z72" s="2">
        <f>INDEX(CDS!$D:$D,MATCH(BASE_TRI!$A72,CDS!$A:$A,0))</f>
        <v>46.102583333333335</v>
      </c>
      <c r="AA72" s="2">
        <f>IF($B$2="K",INDEX(PIB!$J:$J,MATCH(BASE_TRI!$A72,PIB!$A:$A,0)),INDEX(PIB!$J:$J,MATCH($A72,PIB!$A:$A,0)))</f>
        <v>3.1560499422770505</v>
      </c>
      <c r="AB72" s="2">
        <f>IF($B$2="K",INDEX(CAGED!$J:$J,MATCH(BASE_TRI!$A72,CAGED!$A:$A,0)),INDEX(CAGED!$J:$J,MATCH($A72,CAGED!$A:$A,0)))</f>
        <v>3.2234920265597822</v>
      </c>
      <c r="AC72" s="13">
        <v>-3.51</v>
      </c>
      <c r="AD72" s="13">
        <f t="shared" si="3"/>
        <v>0.83914999999999995</v>
      </c>
      <c r="AE72" s="98">
        <f>INDEX(Aberturas_ADM!$AB:$AB,MATCH(BASE_TRI!$A72,Aberturas_ADM!$A:$A,0))</f>
        <v>2.8246278485277942</v>
      </c>
      <c r="AF72" s="98">
        <f>INDEX(Aberturas_ADM!$Z:$Z,MATCH(BASE_TRI!$A72,Aberturas_ADM!$A:$A,0))</f>
        <v>3.9344133868112419</v>
      </c>
      <c r="AG72" s="98">
        <f>INDEX(Aberturas_ADM!$AA:$AA,MATCH(BASE_TRI!$A72,Aberturas_ADM!$A:$A,0))</f>
        <v>11.951632594837625</v>
      </c>
      <c r="AH72" s="98">
        <f>INDEX(Aberturas_ADM!$AC:$AC,MATCH(BASE_TRI!$A72,Aberturas_ADM!$A:$A,0))</f>
        <v>0.50775992767344569</v>
      </c>
      <c r="AI72" s="98">
        <f>INDEX(Aberturas_ADM!$AD:$AD,MATCH(BASE_TRI!$A72,Aberturas_ADM!$A:$A,0))</f>
        <v>0.52321590432262699</v>
      </c>
      <c r="AJ72" s="109">
        <v>3.3565999999999998</v>
      </c>
      <c r="AK72" s="109"/>
    </row>
    <row r="73" spans="1:38" x14ac:dyDescent="0.25">
      <c r="A73" s="8">
        <f t="shared" si="4"/>
        <v>44256</v>
      </c>
      <c r="B73" s="56">
        <f t="shared" si="5"/>
        <v>2021</v>
      </c>
      <c r="C73" s="2" t="e">
        <f>INDEX('Expectativa IPCA'!$E:$E,MATCH(BASE_TRI!$A73,'Expectativa IPCA'!$A:$A,0))</f>
        <v>#VALUE!</v>
      </c>
      <c r="D73" s="2" t="e">
        <f>INDEX(Selic!$E:$E,MATCH(BASE_TRI!$A73,Selic!$A:$A,0))</f>
        <v>#VALUE!</v>
      </c>
      <c r="E73" s="2">
        <f>INDEX(IPCA_livres_dessaz!$D:$D,MATCH(BASE_TRI!$A73,IPCA_livres_dessaz!$A:$A,0))</f>
        <v>0.97702859025170508</v>
      </c>
      <c r="F73" s="2">
        <f>INDEX(IPCA!$D:$D,MATCH(BASE_TRI!$A73,IPCA!$A:$A,0))</f>
        <v>2.0166907098173592</v>
      </c>
      <c r="G73" s="2" t="e">
        <f>INDEX(IPCA_adm_dessaz!$E:$E,MATCH(BASE_TRI!$A73,IPCA_adm_dessaz!$A:$A,0))</f>
        <v>#VALUE!</v>
      </c>
      <c r="H73" s="2">
        <f>INDEX(Meta!F:F,MATCH(BASE_TRI!$A73,Meta!$A:$A,0))</f>
        <v>0.890625</v>
      </c>
      <c r="I73" s="2">
        <f>INDEX(Meta!E:E,MATCH(BASE_TRI!$A73,Meta!$A:$A,0))</f>
        <v>0.984375</v>
      </c>
      <c r="J73" s="2">
        <f>IF($B$2="XP",INDEX(NUCI!$D:$D,MATCH(BASE_TRI!$A73,NUCI!$A:$A,0)),INDEX(NUCI!$E:$E,MATCH($A73,NUCI!$A:$A,0)))</f>
        <v>-2.1684634009843329</v>
      </c>
      <c r="K73" s="110"/>
      <c r="L73" s="2">
        <f>IF($B$2="XP",INDEX(Desemprego!$D:$D,MATCH(BASE_TRI!$A73,Desemprego!$B:$B,0)),INDEX(Desemprego!$F:$F,MATCH($A73,Desemprego!$B:$B,0)))</f>
        <v>-5.1299629394185313</v>
      </c>
      <c r="M73" s="110"/>
      <c r="N73" s="2" t="e">
        <f>INDEX('Expectativa Selic'!$E:$E,MATCH(BASE_TRI!$A73,'Expectativa Selic'!$A:$A,0))</f>
        <v>#VALUE!</v>
      </c>
      <c r="O73" s="2" t="str">
        <f>INDEX(BRL!$E:$E,MATCH(BASE_TRI!$A73,BRL!$A:$A,0))</f>
        <v/>
      </c>
      <c r="P73" s="2">
        <f>INDEX('Primario Ajustado'!$O$9:$O$222,MATCH(BASE_TRI!$A73,'Primario Ajustado'!$M$9:$M$222,0))</f>
        <v>-0.73846134170019806</v>
      </c>
      <c r="Q73" s="2">
        <f>INDEX(Incerteza!$D:$D,MATCH(BASE_TRI!$A73,Incerteza!$A:$A,0))</f>
        <v>28.525326797385546</v>
      </c>
      <c r="R73" s="2" t="str">
        <f>INDEX('IC-Br'!$H:$H,MATCH($A73,'IC-Br'!$A:$A,0))</f>
        <v/>
      </c>
      <c r="S73" s="2" t="str">
        <f>INDEX('IC-Br Agro'!$H:$H,MATCH($A73,'IC-Br Agro'!$A:$A,0))</f>
        <v/>
      </c>
      <c r="T73" s="2" t="str">
        <f>INDEX('IC-Br Metal'!$H:$H,MATCH($A73,'IC-Br Metal'!$A:$A,0))</f>
        <v/>
      </c>
      <c r="U73" s="2" t="str">
        <f>INDEX('IC-Br Energia'!$H:$H,MATCH($A73,'IC-Br Energia'!$A:$A,0))</f>
        <v/>
      </c>
      <c r="V73" s="2">
        <f>INDEX(Petroleo!$G:$G,MATCH($A73,Petroleo!$B:$B,0))</f>
        <v>37.383733908772996</v>
      </c>
      <c r="W73" s="2">
        <f>INDEX(ONI!$I:$I,MATCH(BASE_TRI!$A73,ONI!$C:$C,0))</f>
        <v>0</v>
      </c>
      <c r="X73" s="2">
        <f>INDEX(ONI!$J:$J,MATCH(BASE_TRI!$A73,ONI!$C:$C,0))</f>
        <v>70.56</v>
      </c>
      <c r="Y73" s="2">
        <f>INDEX(FF!$E:$E,MATCH(BASE_TRI!$A73,FF!$B:$B,0))</f>
        <v>6.25E-2</v>
      </c>
      <c r="Z73" s="2">
        <f>INDEX(CDS!$D:$D,MATCH(BASE_TRI!$A73,CDS!$A:$A,0))</f>
        <v>44.291666666666664</v>
      </c>
      <c r="AA73" s="2">
        <f>IF($B$2="K",INDEX(PIB!$J:$J,MATCH(BASE_TRI!$A73,PIB!$A:$A,0)),INDEX(PIB!$J:$J,MATCH($A73,PIB!$A:$A,0)))</f>
        <v>1.0479813536539595</v>
      </c>
      <c r="AB73" s="2">
        <f>IF($B$2="K",INDEX(CAGED!$J:$J,MATCH(BASE_TRI!$A73,CAGED!$A:$A,0)),INDEX(CAGED!$J:$J,MATCH($A73,CAGED!$A:$A,0)))</f>
        <v>2.4246565733101022</v>
      </c>
      <c r="AC73" s="13">
        <v>-2.65</v>
      </c>
      <c r="AD73" s="13">
        <f t="shared" si="3"/>
        <v>0.86267499999999997</v>
      </c>
      <c r="AE73" s="98">
        <f>INDEX(Aberturas_ADM!$AB:$AB,MATCH(BASE_TRI!$A73,Aberturas_ADM!$A:$A,0))</f>
        <v>20.826077908169548</v>
      </c>
      <c r="AF73" s="98">
        <f>INDEX(Aberturas_ADM!$Z:$Z,MATCH(BASE_TRI!$A73,Aberturas_ADM!$A:$A,0))</f>
        <v>11.660036315677713</v>
      </c>
      <c r="AG73" s="98">
        <f>INDEX(Aberturas_ADM!$AA:$AA,MATCH(BASE_TRI!$A73,Aberturas_ADM!$A:$A,0))</f>
        <v>-3.7399761166418632</v>
      </c>
      <c r="AH73" s="98">
        <f>INDEX(Aberturas_ADM!$AC:$AC,MATCH(BASE_TRI!$A73,Aberturas_ADM!$A:$A,0))</f>
        <v>1.4485495978162399</v>
      </c>
      <c r="AI73" s="98">
        <f>INDEX(Aberturas_ADM!$AD:$AD,MATCH(BASE_TRI!$A73,Aberturas_ADM!$A:$A,0))</f>
        <v>0.36172767779520942</v>
      </c>
      <c r="AJ73" s="109">
        <v>3.4506999999999999</v>
      </c>
      <c r="AK73" s="109"/>
    </row>
    <row r="74" spans="1:38" x14ac:dyDescent="0.25">
      <c r="A74" s="8">
        <f t="shared" si="4"/>
        <v>44348</v>
      </c>
      <c r="B74" s="56">
        <f t="shared" si="5"/>
        <v>2021.25</v>
      </c>
      <c r="C74" s="2" t="e">
        <f>INDEX('Expectativa IPCA'!$E:$E,MATCH(BASE_TRI!$A74,'Expectativa IPCA'!$A:$A,0))</f>
        <v>#VALUE!</v>
      </c>
      <c r="D74" s="2" t="e">
        <f>INDEX(Selic!$E:$E,MATCH(BASE_TRI!$A74,Selic!$A:$A,0))</f>
        <v>#VALUE!</v>
      </c>
      <c r="E74" s="2">
        <f>INDEX(IPCA_livres_dessaz!$D:$D,MATCH(BASE_TRI!$A74,IPCA_livres_dessaz!$A:$A,0))</f>
        <v>1.3214348534044351</v>
      </c>
      <c r="F74" s="2">
        <f>INDEX(IPCA!$D:$D,MATCH(BASE_TRI!$A74,IPCA!$A:$A,0))</f>
        <v>2.2328460563242114</v>
      </c>
      <c r="G74" s="2" t="e">
        <f>INDEX(IPCA_adm_dessaz!$E:$E,MATCH(BASE_TRI!$A74,IPCA_adm_dessaz!$A:$A,0))</f>
        <v>#VALUE!</v>
      </c>
      <c r="H74" s="2">
        <f>INDEX(Meta!F:F,MATCH(BASE_TRI!$A74,Meta!$A:$A,0))</f>
        <v>0.875</v>
      </c>
      <c r="I74" s="2">
        <f>INDEX(Meta!E:E,MATCH(BASE_TRI!$A74,Meta!$A:$A,0))</f>
        <v>0.96875</v>
      </c>
      <c r="J74" s="2">
        <f>IF($B$2="XP",INDEX(NUCI!$D:$D,MATCH(BASE_TRI!$A74,NUCI!$A:$A,0)),INDEX(NUCI!$E:$E,MATCH($A74,NUCI!$A:$A,0)))</f>
        <v>-3.1125426835041381</v>
      </c>
      <c r="K74" s="110"/>
      <c r="L74" s="2">
        <f>IF($B$2="XP",INDEX(Desemprego!$D:$D,MATCH(BASE_TRI!$A74,Desemprego!$B:$B,0)),INDEX(Desemprego!$F:$F,MATCH($A74,Desemprego!$B:$B,0)))</f>
        <v>-4.7416950623053324</v>
      </c>
      <c r="M74" s="110"/>
      <c r="N74" s="2" t="e">
        <f>INDEX('Expectativa Selic'!$E:$E,MATCH(BASE_TRI!$A74,'Expectativa Selic'!$A:$A,0))</f>
        <v>#VALUE!</v>
      </c>
      <c r="O74" s="2" t="str">
        <f>INDEX(BRL!$E:$E,MATCH(BASE_TRI!$A74,BRL!$A:$A,0))</f>
        <v/>
      </c>
      <c r="P74" s="2">
        <f>INDEX('Primario Ajustado'!$O$9:$O$222,MATCH(BASE_TRI!$A74,'Primario Ajustado'!$M$9:$M$222,0))</f>
        <v>-3.3307488958722429</v>
      </c>
      <c r="Q74" s="2">
        <f>INDEX(Incerteza!$D:$D,MATCH(BASE_TRI!$A74,Incerteza!$A:$A,0))</f>
        <v>18.358660130718889</v>
      </c>
      <c r="R74" s="2" t="str">
        <f>INDEX('IC-Br'!$H:$H,MATCH($A74,'IC-Br'!$A:$A,0))</f>
        <v/>
      </c>
      <c r="S74" s="2" t="str">
        <f>INDEX('IC-Br Agro'!$H:$H,MATCH($A74,'IC-Br Agro'!$A:$A,0))</f>
        <v/>
      </c>
      <c r="T74" s="2" t="str">
        <f>INDEX('IC-Br Metal'!$H:$H,MATCH($A74,'IC-Br Metal'!$A:$A,0))</f>
        <v/>
      </c>
      <c r="U74" s="2" t="str">
        <f>INDEX('IC-Br Energia'!$H:$H,MATCH($A74,'IC-Br Energia'!$A:$A,0))</f>
        <v/>
      </c>
      <c r="V74" s="2">
        <f>INDEX(Petroleo!$G:$G,MATCH($A74,Petroleo!$B:$B,0))</f>
        <v>15.923739370633157</v>
      </c>
      <c r="W74" s="2">
        <f>INDEX(ONI!$I:$I,MATCH(BASE_TRI!$A74,ONI!$C:$C,0))</f>
        <v>0</v>
      </c>
      <c r="X74" s="2">
        <f>INDEX(ONI!$J:$J,MATCH(BASE_TRI!$A74,ONI!$C:$C,0))</f>
        <v>14.187777777777777</v>
      </c>
      <c r="Y74" s="2">
        <f>INDEX(FF!$E:$E,MATCH(BASE_TRI!$A74,FF!$B:$B,0))</f>
        <v>6.25E-2</v>
      </c>
      <c r="Z74" s="2">
        <f>INDEX(CDS!$D:$D,MATCH(BASE_TRI!$A74,CDS!$A:$A,0))</f>
        <v>45.916666666666664</v>
      </c>
      <c r="AA74" s="2">
        <f>IF($B$2="K",INDEX(PIB!$J:$J,MATCH(BASE_TRI!$A74,PIB!$A:$A,0)),INDEX(PIB!$J:$J,MATCH($A74,PIB!$A:$A,0)))</f>
        <v>-0.26481320012896603</v>
      </c>
      <c r="AB74" s="2">
        <f>IF($B$2="K",INDEX(CAGED!$J:$J,MATCH(BASE_TRI!$A74,CAGED!$A:$A,0)),INDEX(CAGED!$J:$J,MATCH($A74,CAGED!$A:$A,0)))</f>
        <v>1.9713382069298291</v>
      </c>
      <c r="AC74" s="13">
        <v>-1.95</v>
      </c>
      <c r="AD74" s="13">
        <f t="shared" si="3"/>
        <v>0.88249999999999995</v>
      </c>
      <c r="AE74" s="98">
        <f>INDEX(Aberturas_ADM!$AB:$AB,MATCH(BASE_TRI!$A74,Aberturas_ADM!$A:$A,0))</f>
        <v>5.3720521010867328</v>
      </c>
      <c r="AF74" s="98">
        <f>INDEX(Aberturas_ADM!$Z:$Z,MATCH(BASE_TRI!$A74,Aberturas_ADM!$A:$A,0))</f>
        <v>4.9846008262080854</v>
      </c>
      <c r="AG74" s="98">
        <f>INDEX(Aberturas_ADM!$AA:$AA,MATCH(BASE_TRI!$A74,Aberturas_ADM!$A:$A,0))</f>
        <v>7.1358625315953272</v>
      </c>
      <c r="AH74" s="98">
        <f>INDEX(Aberturas_ADM!$AC:$AC,MATCH(BASE_TRI!$A74,Aberturas_ADM!$A:$A,0))</f>
        <v>1.02507472652138</v>
      </c>
      <c r="AI74" s="98">
        <f>INDEX(Aberturas_ADM!$AD:$AD,MATCH(BASE_TRI!$A74,Aberturas_ADM!$A:$A,0))</f>
        <v>1.3968010717812174</v>
      </c>
      <c r="AJ74" s="109">
        <v>3.53</v>
      </c>
      <c r="AK74" s="109"/>
    </row>
    <row r="75" spans="1:38" x14ac:dyDescent="0.25">
      <c r="A75" s="8">
        <f t="shared" si="4"/>
        <v>44440</v>
      </c>
      <c r="B75" s="56">
        <f t="shared" si="5"/>
        <v>2021.5</v>
      </c>
      <c r="C75" s="2" t="e">
        <f>INDEX('Expectativa IPCA'!$E:$E,MATCH(BASE_TRI!$A75,'Expectativa IPCA'!$A:$A,0))</f>
        <v>#VALUE!</v>
      </c>
      <c r="D75" s="2" t="e">
        <f>INDEX(Selic!$E:$E,MATCH(BASE_TRI!$A75,Selic!$A:$A,0))</f>
        <v>#VALUE!</v>
      </c>
      <c r="E75" s="2">
        <f>INDEX(IPCA_livres_dessaz!$D:$D,MATCH(BASE_TRI!$A75,IPCA_livres_dessaz!$A:$A,0))</f>
        <v>2.8775392423400437</v>
      </c>
      <c r="F75" s="2">
        <f>INDEX(IPCA!$D:$D,MATCH(BASE_TRI!$A75,IPCA!$A:$A,0))</f>
        <v>2.7814722980935791</v>
      </c>
      <c r="G75" s="2" t="e">
        <f>INDEX(IPCA_adm_dessaz!$E:$E,MATCH(BASE_TRI!$A75,IPCA_adm_dessaz!$A:$A,0))</f>
        <v>#VALUE!</v>
      </c>
      <c r="H75" s="2">
        <f>INDEX(Meta!F:F,MATCH(BASE_TRI!$A75,Meta!$A:$A,0))</f>
        <v>0.859375</v>
      </c>
      <c r="I75" s="2">
        <f>INDEX(Meta!E:E,MATCH(BASE_TRI!$A75,Meta!$A:$A,0))</f>
        <v>0.953125</v>
      </c>
      <c r="J75" s="2">
        <f>IF($B$2="XP",INDEX(NUCI!$D:$D,MATCH(BASE_TRI!$A75,NUCI!$A:$A,0)),INDEX(NUCI!$E:$E,MATCH($A75,NUCI!$A:$A,0)))</f>
        <v>-1.2270977442767617</v>
      </c>
      <c r="K75" s="110"/>
      <c r="L75" s="2">
        <f>IF($B$2="XP",INDEX(Desemprego!$D:$D,MATCH(BASE_TRI!$A75,Desemprego!$B:$B,0)),INDEX(Desemprego!$F:$F,MATCH($A75,Desemprego!$B:$B,0)))</f>
        <v>-3.3535374004509326</v>
      </c>
      <c r="M75" s="110"/>
      <c r="N75" s="2" t="e">
        <f>INDEX('Expectativa Selic'!$E:$E,MATCH(BASE_TRI!$A75,'Expectativa Selic'!$A:$A,0))</f>
        <v>#VALUE!</v>
      </c>
      <c r="O75" s="2" t="str">
        <f>INDEX(BRL!$E:$E,MATCH(BASE_TRI!$A75,BRL!$A:$A,0))</f>
        <v/>
      </c>
      <c r="P75" s="2">
        <f>INDEX('Primario Ajustado'!$O$9:$O$222,MATCH(BASE_TRI!$A75,'Primario Ajustado'!$M$9:$M$222,0))</f>
        <v>1.1254444800560373</v>
      </c>
      <c r="Q75" s="2">
        <f>INDEX(Incerteza!$D:$D,MATCH(BASE_TRI!$A75,Incerteza!$A:$A,0))</f>
        <v>18.758660130718866</v>
      </c>
      <c r="R75" s="2" t="str">
        <f>INDEX('IC-Br'!$H:$H,MATCH($A75,'IC-Br'!$A:$A,0))</f>
        <v/>
      </c>
      <c r="S75" s="2" t="str">
        <f>INDEX('IC-Br Agro'!$H:$H,MATCH($A75,'IC-Br Agro'!$A:$A,0))</f>
        <v/>
      </c>
      <c r="T75" s="2" t="str">
        <f>INDEX('IC-Br Metal'!$H:$H,MATCH($A75,'IC-Br Metal'!$A:$A,0))</f>
        <v/>
      </c>
      <c r="U75" s="2" t="str">
        <f>INDEX('IC-Br Energia'!$H:$H,MATCH($A75,'IC-Br Energia'!$A:$A,0))</f>
        <v/>
      </c>
      <c r="V75" s="2">
        <f>INDEX(Petroleo!$G:$G,MATCH($A75,Petroleo!$B:$B,0))</f>
        <v>6.9850021025089859</v>
      </c>
      <c r="W75" s="2">
        <f>INDEX(ONI!$I:$I,MATCH(BASE_TRI!$A75,ONI!$C:$C,0))</f>
        <v>0</v>
      </c>
      <c r="X75" s="2">
        <f>INDEX(ONI!$J:$J,MATCH(BASE_TRI!$A75,ONI!$C:$C,0))</f>
        <v>45.337777777777781</v>
      </c>
      <c r="Y75" s="2">
        <f>INDEX(FF!$E:$E,MATCH(BASE_TRI!$A75,FF!$B:$B,0))</f>
        <v>6.25E-2</v>
      </c>
      <c r="Z75" s="2">
        <f>INDEX(CDS!$D:$D,MATCH(BASE_TRI!$A75,CDS!$A:$A,0))</f>
        <v>45.225000000000001</v>
      </c>
      <c r="AA75" s="2">
        <f>IF($B$2="K",INDEX(PIB!$J:$J,MATCH(BASE_TRI!$A75,PIB!$A:$A,0)),INDEX(PIB!$J:$J,MATCH($A75,PIB!$A:$A,0)))</f>
        <v>0.44399150451601699</v>
      </c>
      <c r="AB75" s="2">
        <f>IF($B$2="K",INDEX(CAGED!$J:$J,MATCH(BASE_TRI!$A75,CAGED!$A:$A,0)),INDEX(CAGED!$J:$J,MATCH($A75,CAGED!$A:$A,0)))</f>
        <v>2.1527132342900046</v>
      </c>
      <c r="AC75" s="13">
        <v>-1.67</v>
      </c>
      <c r="AD75" s="13">
        <f t="shared" si="3"/>
        <v>0.89492499999999997</v>
      </c>
      <c r="AE75" s="98">
        <f>INDEX(Aberturas_ADM!$AB:$AB,MATCH(BASE_TRI!$A75,Aberturas_ADM!$A:$A,0))</f>
        <v>6.3390277089669711</v>
      </c>
      <c r="AF75" s="98">
        <f>INDEX(Aberturas_ADM!$Z:$Z,MATCH(BASE_TRI!$A75,Aberturas_ADM!$A:$A,0))</f>
        <v>10.445986367574701</v>
      </c>
      <c r="AG75" s="98">
        <f>INDEX(Aberturas_ADM!$AA:$AA,MATCH(BASE_TRI!$A75,Aberturas_ADM!$A:$A,0))</f>
        <v>11.846871647621459</v>
      </c>
      <c r="AH75" s="98">
        <f>INDEX(Aberturas_ADM!$AC:$AC,MATCH(BASE_TRI!$A75,Aberturas_ADM!$A:$A,0))</f>
        <v>-0.83493874579099181</v>
      </c>
      <c r="AI75" s="98">
        <f>INDEX(Aberturas_ADM!$AD:$AD,MATCH(BASE_TRI!$A75,Aberturas_ADM!$A:$A,0))</f>
        <v>0.778628316187846</v>
      </c>
      <c r="AJ75" s="109">
        <v>3.5796999999999999</v>
      </c>
      <c r="AK75" s="109"/>
    </row>
    <row r="76" spans="1:38" x14ac:dyDescent="0.25">
      <c r="A76" s="8">
        <f t="shared" si="4"/>
        <v>44531</v>
      </c>
      <c r="B76" s="56">
        <f t="shared" si="5"/>
        <v>2021.75</v>
      </c>
      <c r="C76" s="2" t="e">
        <f>INDEX('Expectativa IPCA'!$E:$E,MATCH(BASE_TRI!$A76,'Expectativa IPCA'!$A:$A,0))</f>
        <v>#VALUE!</v>
      </c>
      <c r="D76" s="2" t="e">
        <f>INDEX(Selic!$E:$E,MATCH(BASE_TRI!$A76,Selic!$A:$A,0))</f>
        <v>#VALUE!</v>
      </c>
      <c r="E76" s="2">
        <f>INDEX(IPCA_livres_dessaz!$D:$D,MATCH(BASE_TRI!$A76,IPCA_livres_dessaz!$A:$A,0))</f>
        <v>2.3321118731147505</v>
      </c>
      <c r="F76" s="2">
        <f>INDEX(IPCA!$D:$D,MATCH(BASE_TRI!$A76,IPCA!$A:$A,0))</f>
        <v>2.5377222337368943</v>
      </c>
      <c r="G76" s="2" t="e">
        <f>INDEX(IPCA_adm_dessaz!$E:$E,MATCH(BASE_TRI!$A76,IPCA_adm_dessaz!$A:$A,0))</f>
        <v>#VALUE!</v>
      </c>
      <c r="H76" s="2">
        <f>INDEX(Meta!F:F,MATCH(BASE_TRI!$A76,Meta!$A:$A,0))</f>
        <v>0.84375</v>
      </c>
      <c r="I76" s="2">
        <f>INDEX(Meta!E:E,MATCH(BASE_TRI!$A76,Meta!$A:$A,0))</f>
        <v>0.9375</v>
      </c>
      <c r="J76" s="2">
        <f>IF($B$2="XP",INDEX(NUCI!$D:$D,MATCH(BASE_TRI!$A76,NUCI!$A:$A,0)),INDEX(NUCI!$E:$E,MATCH($A76,NUCI!$A:$A,0)))</f>
        <v>-0.64481301585512796</v>
      </c>
      <c r="K76" s="110"/>
      <c r="L76" s="2">
        <f>IF($B$2="XP",INDEX(Desemprego!$D:$D,MATCH(BASE_TRI!$A76,Desemprego!$B:$B,0)),INDEX(Desemprego!$F:$F,MATCH($A76,Desemprego!$B:$B,0)))</f>
        <v>-2.3995364924010318</v>
      </c>
      <c r="M76" s="110"/>
      <c r="N76" s="2" t="e">
        <f>INDEX('Expectativa Selic'!$E:$E,MATCH(BASE_TRI!$A76,'Expectativa Selic'!$A:$A,0))</f>
        <v>#VALUE!</v>
      </c>
      <c r="O76" s="2" t="str">
        <f>INDEX(BRL!$E:$E,MATCH(BASE_TRI!$A76,BRL!$A:$A,0))</f>
        <v/>
      </c>
      <c r="P76" s="2">
        <f>INDEX('Primario Ajustado'!$O$9:$O$222,MATCH(BASE_TRI!$A76,'Primario Ajustado'!$M$9:$M$222,0))</f>
        <v>2.3829986797801093</v>
      </c>
      <c r="Q76" s="2">
        <f>INDEX(Incerteza!$D:$D,MATCH(BASE_TRI!$A76,Incerteza!$A:$A,0))</f>
        <v>20.925326797385551</v>
      </c>
      <c r="R76" s="2" t="str">
        <f>INDEX('IC-Br'!$H:$H,MATCH($A76,'IC-Br'!$A:$A,0))</f>
        <v/>
      </c>
      <c r="S76" s="2" t="str">
        <f>INDEX('IC-Br Agro'!$H:$H,MATCH($A76,'IC-Br Agro'!$A:$A,0))</f>
        <v/>
      </c>
      <c r="T76" s="2" t="str">
        <f>INDEX('IC-Br Metal'!$H:$H,MATCH($A76,'IC-Br Metal'!$A:$A,0))</f>
        <v/>
      </c>
      <c r="U76" s="2" t="str">
        <f>INDEX('IC-Br Energia'!$H:$H,MATCH($A76,'IC-Br Energia'!$A:$A,0))</f>
        <v/>
      </c>
      <c r="V76" s="2">
        <f>INDEX(Petroleo!$G:$G,MATCH($A76,Petroleo!$B:$B,0))</f>
        <v>0.96951698838326195</v>
      </c>
      <c r="W76" s="2">
        <f>INDEX(ONI!$I:$I,MATCH(BASE_TRI!$A76,ONI!$C:$C,0))</f>
        <v>0</v>
      </c>
      <c r="X76" s="2">
        <f>INDEX(ONI!$J:$J,MATCH(BASE_TRI!$A76,ONI!$C:$C,0))</f>
        <v>96.694444444444457</v>
      </c>
      <c r="Y76" s="2">
        <f>INDEX(FF!$E:$E,MATCH(BASE_TRI!$A76,FF!$B:$B,0))</f>
        <v>6.25E-2</v>
      </c>
      <c r="Z76" s="2">
        <f>INDEX(CDS!$D:$D,MATCH(BASE_TRI!$A76,CDS!$A:$A,0))</f>
        <v>56.908333333333331</v>
      </c>
      <c r="AA76" s="2">
        <f>IF($B$2="K",INDEX(PIB!$J:$J,MATCH(BASE_TRI!$A76,PIB!$A:$A,0)),INDEX(PIB!$J:$J,MATCH($A76,PIB!$A:$A,0)))</f>
        <v>0.85363975243497592</v>
      </c>
      <c r="AB76" s="2">
        <f>IF($B$2="K",INDEX(CAGED!$J:$J,MATCH(BASE_TRI!$A76,CAGED!$A:$A,0)),INDEX(CAGED!$J:$J,MATCH($A76,CAGED!$A:$A,0)))</f>
        <v>1.8685435294102604</v>
      </c>
      <c r="AC76" s="13">
        <v>-1.81</v>
      </c>
      <c r="AD76" s="13">
        <f t="shared" si="3"/>
        <v>0.90129999999999999</v>
      </c>
      <c r="AE76" s="98">
        <f>INDEX(Aberturas_ADM!$AB:$AB,MATCH(BASE_TRI!$A76,Aberturas_ADM!$A:$A,0))</f>
        <v>8.9928117744005007</v>
      </c>
      <c r="AF76" s="98">
        <f>INDEX(Aberturas_ADM!$Z:$Z,MATCH(BASE_TRI!$A76,Aberturas_ADM!$A:$A,0))</f>
        <v>5.9747870592671504</v>
      </c>
      <c r="AG76" s="98">
        <f>INDEX(Aberturas_ADM!$AA:$AA,MATCH(BASE_TRI!$A76,Aberturas_ADM!$A:$A,0))</f>
        <v>5.1151125446960766</v>
      </c>
      <c r="AH76" s="98">
        <f>INDEX(Aberturas_ADM!$AC:$AC,MATCH(BASE_TRI!$A76,Aberturas_ADM!$A:$A,0))</f>
        <v>0.1462790660589075</v>
      </c>
      <c r="AI76" s="98">
        <f>INDEX(Aberturas_ADM!$AD:$AD,MATCH(BASE_TRI!$A76,Aberturas_ADM!$A:$A,0))</f>
        <v>2.0615599749696845</v>
      </c>
      <c r="AJ76" s="109">
        <v>3.6052</v>
      </c>
      <c r="AK76" s="109"/>
    </row>
    <row r="77" spans="1:38" x14ac:dyDescent="0.25">
      <c r="A77" s="8">
        <f t="shared" si="4"/>
        <v>44621</v>
      </c>
      <c r="B77" s="56">
        <f t="shared" si="5"/>
        <v>2022</v>
      </c>
      <c r="C77" s="2" t="e">
        <f>INDEX('Expectativa IPCA'!$E:$E,MATCH(BASE_TRI!$A77,'Expectativa IPCA'!$A:$A,0))</f>
        <v>#VALUE!</v>
      </c>
      <c r="D77" s="2" t="e">
        <f>INDEX(Selic!$E:$E,MATCH(BASE_TRI!$A77,Selic!$A:$A,0))</f>
        <v>#VALUE!</v>
      </c>
      <c r="E77" s="2">
        <f>INDEX(IPCA_livres_dessaz!$D:$D,MATCH(BASE_TRI!$A77,IPCA_livres_dessaz!$A:$A,0))</f>
        <v>3.2365848459479762</v>
      </c>
      <c r="F77" s="2">
        <f>INDEX(IPCA!$D:$D,MATCH(BASE_TRI!$A77,IPCA!$A:$A,0))</f>
        <v>2.4811668530391406</v>
      </c>
      <c r="G77" s="2" t="e">
        <f>INDEX(IPCA_adm_dessaz!$E:$E,MATCH(BASE_TRI!$A77,IPCA_adm_dessaz!$A:$A,0))</f>
        <v>#VALUE!</v>
      </c>
      <c r="H77" s="2">
        <f>INDEX(Meta!F:F,MATCH(BASE_TRI!$A77,Meta!$A:$A,0))</f>
        <v>0.828125</v>
      </c>
      <c r="I77" s="2">
        <f>INDEX(Meta!E:E,MATCH(BASE_TRI!$A77,Meta!$A:$A,0))</f>
        <v>0.921875</v>
      </c>
      <c r="J77" s="2">
        <f>IF($B$2="XP",INDEX(NUCI!$D:$D,MATCH(BASE_TRI!$A77,NUCI!$A:$A,0)),INDEX(NUCI!$E:$E,MATCH($A77,NUCI!$A:$A,0)))</f>
        <v>-0.66445792068865472</v>
      </c>
      <c r="K77" s="110"/>
      <c r="L77" s="2">
        <f>IF($B$2="XP",INDEX(Desemprego!$D:$D,MATCH(BASE_TRI!$A77,Desemprego!$B:$B,0)),INDEX(Desemprego!$F:$F,MATCH($A77,Desemprego!$B:$B,0)))</f>
        <v>-1.3197500771577322</v>
      </c>
      <c r="M77" s="110"/>
      <c r="N77" s="2" t="e">
        <f>INDEX('Expectativa Selic'!$E:$E,MATCH(BASE_TRI!$A77,'Expectativa Selic'!$A:$A,0))</f>
        <v>#VALUE!</v>
      </c>
      <c r="O77" s="2" t="str">
        <f>INDEX(BRL!$E:$E,MATCH(BASE_TRI!$A77,BRL!$A:$A,0))</f>
        <v/>
      </c>
      <c r="P77" s="2">
        <f>INDEX('Primario Ajustado'!$O$9:$O$222,MATCH(BASE_TRI!$A77,'Primario Ajustado'!$M$9:$M$222,0))</f>
        <v>1.3591311764845935</v>
      </c>
      <c r="Q77" s="2">
        <f>INDEX(Incerteza!$D:$D,MATCH(BASE_TRI!$A77,Incerteza!$A:$A,0))</f>
        <v>12.75866013071888</v>
      </c>
      <c r="R77" s="2" t="str">
        <f>INDEX('IC-Br'!$H:$H,MATCH($A77,'IC-Br'!$A:$A,0))</f>
        <v/>
      </c>
      <c r="S77" s="2" t="str">
        <f>INDEX('IC-Br Agro'!$H:$H,MATCH($A77,'IC-Br Agro'!$A:$A,0))</f>
        <v/>
      </c>
      <c r="T77" s="2" t="str">
        <f>INDEX('IC-Br Metal'!$H:$H,MATCH($A77,'IC-Br Metal'!$A:$A,0))</f>
        <v/>
      </c>
      <c r="U77" s="2" t="str">
        <f>INDEX('IC-Br Energia'!$H:$H,MATCH($A77,'IC-Br Energia'!$A:$A,0))</f>
        <v/>
      </c>
      <c r="V77" s="2">
        <f>INDEX(Petroleo!$G:$G,MATCH($A77,Petroleo!$B:$B,0))</f>
        <v>30.934256055363363</v>
      </c>
      <c r="W77" s="2">
        <f>INDEX(ONI!$I:$I,MATCH(BASE_TRI!$A77,ONI!$C:$C,0))</f>
        <v>0</v>
      </c>
      <c r="X77" s="2">
        <f>INDEX(ONI!$J:$J,MATCH(BASE_TRI!$A77,ONI!$C:$C,0))</f>
        <v>98.009999999999977</v>
      </c>
      <c r="Y77" s="2">
        <f>INDEX(FF!$E:$E,MATCH(BASE_TRI!$A77,FF!$B:$B,0))</f>
        <v>8.3333333333333329E-2</v>
      </c>
      <c r="Z77" s="2">
        <f>INDEX(CDS!$D:$D,MATCH(BASE_TRI!$A77,CDS!$A:$A,0))</f>
        <v>54.1</v>
      </c>
      <c r="AA77" s="2">
        <f>IF($B$2="K",INDEX(PIB!$J:$J,MATCH(BASE_TRI!$A77,PIB!$A:$A,0)),INDEX(PIB!$J:$J,MATCH($A77,PIB!$A:$A,0)))</f>
        <v>1.3400186273390347</v>
      </c>
      <c r="AB77" s="2">
        <f>IF($B$2="K",INDEX(CAGED!$J:$J,MATCH(BASE_TRI!$A77,CAGED!$A:$A,0)),INDEX(CAGED!$J:$J,MATCH($A77,CAGED!$A:$A,0)))</f>
        <v>1.7529786820198012</v>
      </c>
      <c r="AC77" s="13"/>
      <c r="AD77" s="13"/>
      <c r="AE77" s="98">
        <f>INDEX(Aberturas_ADM!$AB:$AB,MATCH(BASE_TRI!$A77,Aberturas_ADM!$A:$A,0))</f>
        <v>0.81171359192631076</v>
      </c>
      <c r="AF77" s="98">
        <f>INDEX(Aberturas_ADM!$Z:$Z,MATCH(BASE_TRI!$A77,Aberturas_ADM!$A:$A,0))</f>
        <v>0.76045887288320735</v>
      </c>
      <c r="AG77" s="98">
        <f>INDEX(Aberturas_ADM!$AA:$AA,MATCH(BASE_TRI!$A77,Aberturas_ADM!$A:$A,0))</f>
        <v>2.7575958323502459</v>
      </c>
      <c r="AH77" s="98">
        <f>INDEX(Aberturas_ADM!$AC:$AC,MATCH(BASE_TRI!$A77,Aberturas_ADM!$A:$A,0))</f>
        <v>0.77741813279521566</v>
      </c>
      <c r="AI77" s="98">
        <f>INDEX(Aberturas_ADM!$AD:$AD,MATCH(BASE_TRI!$A77,Aberturas_ADM!$A:$A,0))</f>
        <v>1.7016446106290717</v>
      </c>
      <c r="AJ77" s="109"/>
    </row>
    <row r="78" spans="1:38" x14ac:dyDescent="0.25">
      <c r="A78" s="14">
        <f t="shared" si="4"/>
        <v>44713</v>
      </c>
      <c r="B78" s="57">
        <f t="shared" si="5"/>
        <v>2022.25</v>
      </c>
      <c r="C78" s="2" t="e">
        <f>INDEX('Expectativa IPCA'!$E:$E,MATCH(BASE_TRI!$A78,'Expectativa IPCA'!$A:$A,0))</f>
        <v>#VALUE!</v>
      </c>
      <c r="D78" s="2" t="e">
        <f>INDEX(Selic!$E:$E,MATCH(BASE_TRI!$A78,Selic!$A:$A,0))</f>
        <v>#VALUE!</v>
      </c>
      <c r="E78" s="2">
        <f>INDEX(IPCA_livres_dessaz!$D:$D,MATCH(BASE_TRI!$A78,IPCA_livres_dessaz!$A:$A,0))</f>
        <v>3.0447551572551301</v>
      </c>
      <c r="F78" s="2">
        <f>INDEX(IPCA!$D:$D,MATCH(BASE_TRI!$A78,IPCA!$A:$A,0))</f>
        <v>2.0440314322911712</v>
      </c>
      <c r="G78" s="2" t="e">
        <f>INDEX(IPCA_adm_dessaz!$E:$E,MATCH(BASE_TRI!$A78,IPCA_adm_dessaz!$A:$A,0))</f>
        <v>#VALUE!</v>
      </c>
      <c r="H78" s="2">
        <f>INDEX(Meta!F:F,MATCH(BASE_TRI!$A78,Meta!$A:$A,0))</f>
        <v>0.8125</v>
      </c>
      <c r="I78" s="2">
        <f>INDEX(Meta!E:E,MATCH(BASE_TRI!$A78,Meta!$A:$A,0))</f>
        <v>0.90625</v>
      </c>
      <c r="J78" s="2">
        <f>IF($B$2="XP",INDEX(NUCI!$D:$D,MATCH(BASE_TRI!$A78,NUCI!$A:$A,0)),INDEX(NUCI!$E:$E,MATCH($A78,NUCI!$A:$A,0)))</f>
        <v>0.27068009938657767</v>
      </c>
      <c r="K78" s="110"/>
      <c r="L78" s="2">
        <f>IF($B$2="XP",INDEX(Desemprego!$D:$D,MATCH(BASE_TRI!$A78,Desemprego!$B:$B,0)),INDEX(Desemprego!$F:$F,MATCH($A78,Desemprego!$B:$B,0)))</f>
        <v>0.14795703081205824</v>
      </c>
      <c r="M78" s="110"/>
      <c r="N78" s="2" t="e">
        <f>INDEX('Expectativa Selic'!$E:$E,MATCH(BASE_TRI!$A78,'Expectativa Selic'!$A:$A,0))</f>
        <v>#VALUE!</v>
      </c>
      <c r="O78" s="2" t="str">
        <f>INDEX(BRL!$E:$E,MATCH(BASE_TRI!$A78,BRL!$A:$A,0))</f>
        <v/>
      </c>
      <c r="P78" s="2">
        <f>INDEX('Primario Ajustado'!$O$9:$O$222,MATCH(BASE_TRI!$A78,'Primario Ajustado'!$M$9:$M$222,0))</f>
        <v>-0.18529739618437691</v>
      </c>
      <c r="Q78" s="2">
        <f>INDEX(Incerteza!$D:$D,MATCH(BASE_TRI!$A78,Incerteza!$A:$A,0))</f>
        <v>11.425326797385551</v>
      </c>
      <c r="R78" s="2" t="str">
        <f>INDEX('IC-Br'!$H:$H,MATCH($A78,'IC-Br'!$A:$A,0))</f>
        <v/>
      </c>
      <c r="S78" s="2" t="str">
        <f>INDEX('IC-Br Agro'!$H:$H,MATCH($A78,'IC-Br Agro'!$A:$A,0))</f>
        <v/>
      </c>
      <c r="T78" s="2" t="str">
        <f>INDEX('IC-Br Metal'!$H:$H,MATCH($A78,'IC-Br Metal'!$A:$A,0))</f>
        <v/>
      </c>
      <c r="U78" s="2" t="str">
        <f>INDEX('IC-Br Energia'!$H:$H,MATCH($A78,'IC-Br Energia'!$A:$A,0))</f>
        <v/>
      </c>
      <c r="V78" s="2">
        <f>INDEX(Petroleo!$G:$G,MATCH($A78,Petroleo!$B:$B,0))</f>
        <v>10.164508456659618</v>
      </c>
      <c r="W78" s="2">
        <f>INDEX(ONI!$I:$I,MATCH(BASE_TRI!$A78,ONI!$C:$C,0))</f>
        <v>0</v>
      </c>
      <c r="X78" s="2">
        <f>INDEX(ONI!$J:$J,MATCH(BASE_TRI!$A78,ONI!$C:$C,0))</f>
        <v>72.817777777777778</v>
      </c>
      <c r="Y78" s="2">
        <f>INDEX(FF!$E:$E,MATCH(BASE_TRI!$A78,FF!$B:$B,0))</f>
        <v>0.27083333333333331</v>
      </c>
      <c r="Z78" s="2">
        <f>INDEX(CDS!$D:$D,MATCH(BASE_TRI!$A78,CDS!$A:$A,0))</f>
        <v>61.966666666666661</v>
      </c>
      <c r="AA78" s="2">
        <f>IF($B$2="K",INDEX(PIB!$J:$J,MATCH(BASE_TRI!$A78,PIB!$A:$A,0)),INDEX(PIB!$J:$J,MATCH($A78,PIB!$A:$A,0)))</f>
        <v>0.97528415406893387</v>
      </c>
      <c r="AB78" s="2">
        <f>IF($B$2="K",INDEX(CAGED!$J:$J,MATCH(BASE_TRI!$A78,CAGED!$A:$A,0)),INDEX(CAGED!$J:$J,MATCH($A78,CAGED!$A:$A,0)))</f>
        <v>1.7963331379601044</v>
      </c>
      <c r="AC78" s="13"/>
      <c r="AD78" s="13"/>
      <c r="AE78" s="98">
        <f>INDEX(Aberturas_ADM!$AB:$AB,MATCH(BASE_TRI!$A78,Aberturas_ADM!$A:$A,0))</f>
        <v>2.5097288095071502</v>
      </c>
      <c r="AF78" s="98">
        <f>INDEX(Aberturas_ADM!$Z:$Z,MATCH(BASE_TRI!$A78,Aberturas_ADM!$A:$A,0))</f>
        <v>2.5053762559469117</v>
      </c>
      <c r="AG78" s="98">
        <f>INDEX(Aberturas_ADM!$AA:$AA,MATCH(BASE_TRI!$A78,Aberturas_ADM!$A:$A,0))</f>
        <v>-12.993927558293372</v>
      </c>
      <c r="AH78" s="98">
        <f>INDEX(Aberturas_ADM!$AC:$AC,MATCH(BASE_TRI!$A78,Aberturas_ADM!$A:$A,0))</f>
        <v>2.736027921773676</v>
      </c>
      <c r="AI78" s="98">
        <f>INDEX(Aberturas_ADM!$AD:$AD,MATCH(BASE_TRI!$A78,Aberturas_ADM!$A:$A,0))</f>
        <v>3.1439631245174349</v>
      </c>
      <c r="AJ78" s="109"/>
    </row>
    <row r="79" spans="1:38" x14ac:dyDescent="0.25">
      <c r="A79" s="14">
        <f t="shared" si="4"/>
        <v>44805</v>
      </c>
      <c r="B79" s="57">
        <f t="shared" si="5"/>
        <v>2022.5</v>
      </c>
      <c r="C79" s="2" t="e">
        <f>INDEX('Expectativa IPCA'!$E:$E,MATCH(BASE_TRI!$A79,'Expectativa IPCA'!$A:$A,0))</f>
        <v>#VALUE!</v>
      </c>
      <c r="D79" s="2" t="e">
        <f>INDEX(Selic!$E:$E,MATCH(BASE_TRI!$A79,Selic!$A:$A,0))</f>
        <v>#VALUE!</v>
      </c>
      <c r="E79" s="2">
        <f>INDEX(IPCA_livres_dessaz!$D:$D,MATCH(BASE_TRI!$A79,IPCA_livres_dessaz!$A:$A,0))</f>
        <v>1.4065101134665969</v>
      </c>
      <c r="F79" s="2">
        <f>INDEX(IPCA!$D:$D,MATCH(BASE_TRI!$A79,IPCA!$A:$A,0))</f>
        <v>4.0448116067359763E-2</v>
      </c>
      <c r="G79" s="2" t="e">
        <f>INDEX(IPCA_adm_dessaz!$E:$E,MATCH(BASE_TRI!$A79,IPCA_adm_dessaz!$A:$A,0))</f>
        <v>#VALUE!</v>
      </c>
      <c r="H79" s="2">
        <f>INDEX(Meta!F:F,MATCH(BASE_TRI!$A79,Meta!$A:$A,0))</f>
        <v>0.796875</v>
      </c>
      <c r="I79" s="2">
        <f>INDEX(Meta!E:E,MATCH(BASE_TRI!$A79,Meta!$A:$A,0))</f>
        <v>0.890625</v>
      </c>
      <c r="J79" s="2">
        <f>IF($B$2="XP",INDEX(NUCI!$D:$D,MATCH(BASE_TRI!$A79,NUCI!$A:$A,0)),INDEX(NUCI!$E:$E,MATCH($A79,NUCI!$A:$A,0)))</f>
        <v>0.87595783415306272</v>
      </c>
      <c r="K79" s="110"/>
      <c r="L79" s="2">
        <f>IF($B$2="XP",INDEX(Desemprego!$D:$D,MATCH(BASE_TRI!$A79,Desemprego!$B:$B,0)),INDEX(Desemprego!$F:$F,MATCH($A79,Desemprego!$B:$B,0)))</f>
        <v>0.54384447580143702</v>
      </c>
      <c r="M79" s="110"/>
      <c r="N79" s="2" t="e">
        <f>INDEX('Expectativa Selic'!$E:$E,MATCH(BASE_TRI!$A79,'Expectativa Selic'!$A:$A,0))</f>
        <v>#VALUE!</v>
      </c>
      <c r="O79" s="2" t="str">
        <f>INDEX(BRL!$E:$E,MATCH(BASE_TRI!$A79,BRL!$A:$A,0))</f>
        <v/>
      </c>
      <c r="P79" s="2">
        <f>INDEX('Primario Ajustado'!$O$9:$O$222,MATCH(BASE_TRI!$A79,'Primario Ajustado'!$M$9:$M$222,0))</f>
        <v>-0.4574588628089189</v>
      </c>
      <c r="Q79" s="2"/>
      <c r="R79" s="2" t="str">
        <f>INDEX('IC-Br'!$H:$H,MATCH($A79,'IC-Br'!$A:$A,0))</f>
        <v/>
      </c>
      <c r="S79" s="2" t="str">
        <f>INDEX('IC-Br Agro'!$H:$H,MATCH($A79,'IC-Br Agro'!$A:$A,0))</f>
        <v/>
      </c>
      <c r="T79" s="2" t="str">
        <f>INDEX('IC-Br Metal'!$H:$H,MATCH($A79,'IC-Br Metal'!$A:$A,0))</f>
        <v/>
      </c>
      <c r="U79" s="2" t="str">
        <f>INDEX('IC-Br Energia'!$H:$H,MATCH($A79,'IC-Br Energia'!$A:$A,0))</f>
        <v/>
      </c>
      <c r="V79" s="2" t="str">
        <f>INDEX(Petroleo!$G:$G,MATCH($A79,Petroleo!$B:$B,0))</f>
        <v/>
      </c>
      <c r="W79" s="2">
        <f>INDEX(ONI!$I:$I,MATCH(BASE_TRI!$A79,ONI!$C:$C,0))</f>
        <v>0</v>
      </c>
      <c r="X79" s="2">
        <f>INDEX(ONI!$J:$J,MATCH(BASE_TRI!$A79,ONI!$C:$C,0))</f>
        <v>102.00999999999999</v>
      </c>
      <c r="Y79" s="2">
        <f>INDEX(FF!$E:$E,MATCH(BASE_TRI!$A79,FF!$B:$B,0))</f>
        <v>0.4375</v>
      </c>
      <c r="Z79" s="2"/>
      <c r="AA79" s="2">
        <f>IF($B$2="K",INDEX(PIB!$J:$J,MATCH(BASE_TRI!$A79,PIB!$A:$A,0)),INDEX(PIB!$J:$J,MATCH($A79,PIB!$A:$A,0)))</f>
        <v>0.39512854396202002</v>
      </c>
      <c r="AB79" s="2">
        <f>IF($B$2="K",INDEX(CAGED!$J:$J,MATCH(BASE_TRI!$A79,CAGED!$A:$A,0)),INDEX(CAGED!$J:$J,MATCH($A79,CAGED!$A:$A,0)))</f>
        <v>1.3445428610200594</v>
      </c>
      <c r="AC79" s="13"/>
      <c r="AD79" s="13"/>
      <c r="AE79" s="98">
        <f>INDEX(Aberturas_ADM!$AB:$AB,MATCH(BASE_TRI!$A79,Aberturas_ADM!$A:$A,0))</f>
        <v>0.48969862207928205</v>
      </c>
      <c r="AF79" s="98">
        <f>INDEX(Aberturas_ADM!$Z:$Z,MATCH(BASE_TRI!$A79,Aberturas_ADM!$A:$A,0))</f>
        <v>1.3137645229301276</v>
      </c>
      <c r="AG79" s="98">
        <f>INDEX(Aberturas_ADM!$AA:$AA,MATCH(BASE_TRI!$A79,Aberturas_ADM!$A:$A,0))</f>
        <v>0.75739555412068782</v>
      </c>
      <c r="AH79" s="98">
        <f>INDEX(Aberturas_ADM!$AC:$AC,MATCH(BASE_TRI!$A79,Aberturas_ADM!$A:$A,0))</f>
        <v>4.2959282529187348</v>
      </c>
      <c r="AI79" s="98">
        <f>INDEX(Aberturas_ADM!$AD:$AD,MATCH(BASE_TRI!$A79,Aberturas_ADM!$A:$A,0))</f>
        <v>1.261364957857225</v>
      </c>
      <c r="AJ79" s="109"/>
    </row>
    <row r="80" spans="1:38" x14ac:dyDescent="0.25">
      <c r="A80" s="14"/>
      <c r="AE80" s="98"/>
      <c r="AF80" s="98"/>
      <c r="AG80" s="98"/>
      <c r="AH80" s="98"/>
      <c r="AI80" s="98"/>
    </row>
    <row r="81" spans="1:35" x14ac:dyDescent="0.25">
      <c r="A81" s="14"/>
      <c r="AE81" s="98"/>
      <c r="AF81" s="98"/>
      <c r="AG81" s="98"/>
      <c r="AH81" s="98"/>
      <c r="AI81" s="98"/>
    </row>
    <row r="82" spans="1:35" x14ac:dyDescent="0.25">
      <c r="A82" s="14"/>
      <c r="AE82" s="98"/>
      <c r="AF82" s="98"/>
      <c r="AG82" s="98"/>
      <c r="AH82" s="98"/>
      <c r="AI82" s="98"/>
    </row>
    <row r="83" spans="1:35" x14ac:dyDescent="0.25">
      <c r="A83" s="14"/>
      <c r="AE83" s="98"/>
      <c r="AF83" s="98"/>
      <c r="AG83" s="98"/>
      <c r="AH83" s="98"/>
      <c r="AI83" s="98"/>
    </row>
    <row r="84" spans="1:35" x14ac:dyDescent="0.25">
      <c r="A84" s="14"/>
      <c r="AE84" s="98"/>
      <c r="AF84" s="98"/>
      <c r="AG84" s="98"/>
      <c r="AH84" s="98"/>
      <c r="AI84" s="98"/>
    </row>
    <row r="85" spans="1:35" x14ac:dyDescent="0.25">
      <c r="A85" s="14"/>
      <c r="AE85" s="98"/>
      <c r="AF85" s="98"/>
      <c r="AG85" s="98"/>
      <c r="AH85" s="98"/>
      <c r="AI85" s="98"/>
    </row>
    <row r="86" spans="1:35" x14ac:dyDescent="0.25">
      <c r="A86" s="14"/>
      <c r="AE86" s="98"/>
      <c r="AF86" s="98"/>
      <c r="AG86" s="98"/>
      <c r="AH86" s="98"/>
      <c r="AI86" s="98"/>
    </row>
    <row r="87" spans="1:35" x14ac:dyDescent="0.25">
      <c r="A87" s="14"/>
      <c r="AE87" s="98"/>
      <c r="AF87" s="98"/>
      <c r="AG87" s="98"/>
      <c r="AH87" s="98"/>
      <c r="AI87" s="98"/>
    </row>
    <row r="88" spans="1:35" x14ac:dyDescent="0.25">
      <c r="A88" s="14"/>
      <c r="AE88" s="98"/>
      <c r="AF88" s="98"/>
      <c r="AG88" s="98"/>
      <c r="AH88" s="98"/>
      <c r="AI88" s="98"/>
    </row>
    <row r="89" spans="1:35" x14ac:dyDescent="0.25">
      <c r="A89" s="14"/>
      <c r="AE89" s="98"/>
      <c r="AF89" s="98"/>
      <c r="AG89" s="98"/>
      <c r="AH89" s="98"/>
      <c r="AI89" s="98"/>
    </row>
    <row r="90" spans="1:35" x14ac:dyDescent="0.25">
      <c r="A90" s="14"/>
      <c r="AE90" s="98"/>
      <c r="AF90" s="98"/>
      <c r="AG90" s="98"/>
      <c r="AH90" s="98"/>
      <c r="AI90" s="98"/>
    </row>
    <row r="91" spans="1:35" x14ac:dyDescent="0.25">
      <c r="A91" s="14"/>
      <c r="AE91" s="98"/>
      <c r="AF91" s="98"/>
      <c r="AG91" s="98"/>
      <c r="AH91" s="98"/>
      <c r="AI91" s="98"/>
    </row>
    <row r="92" spans="1:35" x14ac:dyDescent="0.25">
      <c r="A92" s="14"/>
      <c r="AE92" s="98"/>
      <c r="AF92" s="98"/>
      <c r="AG92" s="98"/>
      <c r="AH92" s="98"/>
      <c r="AI92" s="98"/>
    </row>
  </sheetData>
  <dataValidations count="1">
    <dataValidation type="list" allowBlank="1" showInputMessage="1" showErrorMessage="1" sqref="B2" xr:uid="{FF812DD7-A2D4-4012-A3D6-DA7FA13F83A3}">
      <formula1>$AN$2:$AO$2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F215-8F05-4C56-AA08-388F1453C8AF}">
  <dimension ref="A1:M358"/>
  <sheetViews>
    <sheetView showGridLines="0" workbookViewId="0">
      <pane xSplit="1" ySplit="2" topLeftCell="B230" activePane="bottomRight" state="frozen"/>
      <selection activeCell="B3" sqref="B3"/>
      <selection pane="topRight" activeCell="B3" sqref="B3"/>
      <selection pane="bottomLeft" activeCell="B3" sqref="B3"/>
      <selection pane="bottomRight" activeCell="I247" sqref="I247"/>
    </sheetView>
  </sheetViews>
  <sheetFormatPr defaultRowHeight="15" x14ac:dyDescent="0.25"/>
  <cols>
    <col min="2" max="2" width="10.140625" bestFit="1" customWidth="1"/>
    <col min="8" max="8" width="11.140625" bestFit="1" customWidth="1"/>
    <col min="9" max="9" width="10.7109375" bestFit="1" customWidth="1"/>
    <col min="13" max="13" width="11.42578125" customWidth="1"/>
  </cols>
  <sheetData>
    <row r="1" spans="1:13" x14ac:dyDescent="0.25">
      <c r="A1" s="89" t="str">
        <f>HYPERLINK("#'"&amp;"INSTRUÇÕES"&amp;"'!A1","Retornar")</f>
        <v>Retornar</v>
      </c>
      <c r="B1" s="120" t="s">
        <v>117</v>
      </c>
      <c r="C1" s="120"/>
      <c r="D1" s="120"/>
      <c r="E1" s="120"/>
      <c r="F1" s="120"/>
      <c r="H1" s="120" t="s">
        <v>118</v>
      </c>
      <c r="I1" s="120"/>
      <c r="J1" s="120"/>
      <c r="K1" s="120"/>
    </row>
    <row r="2" spans="1:13" ht="42.6" customHeight="1" x14ac:dyDescent="0.25">
      <c r="B2" s="10" t="s">
        <v>73</v>
      </c>
      <c r="C2" s="10" t="s">
        <v>90</v>
      </c>
      <c r="D2" s="10" t="s">
        <v>150</v>
      </c>
      <c r="E2" s="10" t="s">
        <v>64</v>
      </c>
      <c r="F2" s="10" t="s">
        <v>241</v>
      </c>
      <c r="G2" s="10"/>
      <c r="H2" s="10" t="s">
        <v>73</v>
      </c>
      <c r="I2" s="36" t="s">
        <v>91</v>
      </c>
      <c r="J2" s="10" t="s">
        <v>92</v>
      </c>
      <c r="K2" s="10" t="s">
        <v>47</v>
      </c>
    </row>
    <row r="3" spans="1:13" x14ac:dyDescent="0.25">
      <c r="B3" s="1">
        <v>36951</v>
      </c>
      <c r="C3" s="34" t="s">
        <v>39</v>
      </c>
      <c r="D3" s="34" t="s">
        <v>39</v>
      </c>
      <c r="E3" s="9" t="s">
        <v>39</v>
      </c>
      <c r="F3" s="9" t="s">
        <v>39</v>
      </c>
      <c r="H3" s="1">
        <v>37377</v>
      </c>
      <c r="I3" s="37" t="str">
        <f>IFERROR(INDEX([1]PNAD!$B:$B,MATCH($H3,[1]PNAD!$A:$A,0)),"")</f>
        <v>13.3709912195663</v>
      </c>
      <c r="J3" s="2">
        <f t="shared" ref="J3:J66" si="0">IFERROR(I3-2*K3/90,"")</f>
        <v>11.370991219566299</v>
      </c>
      <c r="K3">
        <v>90</v>
      </c>
      <c r="L3" s="2"/>
      <c r="M3" s="2">
        <f>_xlfn.NUMBERVALUE(I3)</f>
        <v>13.370991219566299</v>
      </c>
    </row>
    <row r="4" spans="1:13" x14ac:dyDescent="0.25">
      <c r="B4" s="1">
        <f t="shared" ref="B4:B64" si="1">EDATE(B3,3)</f>
        <v>37043</v>
      </c>
      <c r="C4" s="34" t="s">
        <v>39</v>
      </c>
      <c r="D4" s="34" t="s">
        <v>39</v>
      </c>
      <c r="E4" s="9" t="s">
        <v>39</v>
      </c>
      <c r="F4" s="9" t="s">
        <v>39</v>
      </c>
      <c r="H4" s="1">
        <f t="shared" ref="H4:H67" si="2">EDATE(H3,1)</f>
        <v>37408</v>
      </c>
      <c r="I4" s="37" t="str">
        <f>IFERROR(INDEX([1]PNAD!$B:$B,MATCH($H4,[1]PNAD!$A:$A,0)),"")</f>
        <v>13.1130535741439</v>
      </c>
      <c r="J4" s="2">
        <f t="shared" si="0"/>
        <v>11.135275796366122</v>
      </c>
      <c r="K4">
        <f>K3-1</f>
        <v>89</v>
      </c>
      <c r="L4" s="2"/>
      <c r="M4" s="2">
        <f t="shared" ref="M4:M67" si="3">_xlfn.NUMBERVALUE(I4)</f>
        <v>13.113053574143899</v>
      </c>
    </row>
    <row r="5" spans="1:13" x14ac:dyDescent="0.25">
      <c r="B5" s="1">
        <f t="shared" si="1"/>
        <v>37135</v>
      </c>
      <c r="C5" s="34" t="s">
        <v>39</v>
      </c>
      <c r="D5" s="34" t="s">
        <v>39</v>
      </c>
      <c r="E5" s="9" t="s">
        <v>39</v>
      </c>
      <c r="F5" s="9" t="s">
        <v>39</v>
      </c>
      <c r="H5" s="1">
        <f t="shared" si="2"/>
        <v>37438</v>
      </c>
      <c r="I5" s="37" t="str">
        <f>IFERROR(INDEX([1]PNAD!$B:$B,MATCH($H5,[1]PNAD!$A:$A,0)),"")</f>
        <v>13.0399122717795</v>
      </c>
      <c r="J5" s="2">
        <f t="shared" si="0"/>
        <v>11.084356716223944</v>
      </c>
      <c r="K5">
        <f t="shared" ref="K5:K68" si="4">K4-1</f>
        <v>88</v>
      </c>
      <c r="L5" s="2"/>
      <c r="M5" s="2">
        <f t="shared" si="3"/>
        <v>13.0399122717795</v>
      </c>
    </row>
    <row r="6" spans="1:13" x14ac:dyDescent="0.25">
      <c r="B6" s="1">
        <f t="shared" si="1"/>
        <v>37226</v>
      </c>
      <c r="C6" s="34" t="s">
        <v>39</v>
      </c>
      <c r="D6" s="34" t="s">
        <v>39</v>
      </c>
      <c r="E6" s="9" t="s">
        <v>39</v>
      </c>
      <c r="F6" s="9" t="s">
        <v>39</v>
      </c>
      <c r="H6" s="1">
        <f t="shared" si="2"/>
        <v>37469</v>
      </c>
      <c r="I6" s="37" t="str">
        <f>IFERROR(INDEX([1]PNAD!$B:$B,MATCH($H6,[1]PNAD!$A:$A,0)),"")</f>
        <v>13.03224966101</v>
      </c>
      <c r="J6" s="2">
        <f t="shared" si="0"/>
        <v>11.098916327676667</v>
      </c>
      <c r="K6">
        <f t="shared" si="4"/>
        <v>87</v>
      </c>
      <c r="L6" s="2"/>
      <c r="M6" s="2">
        <f t="shared" si="3"/>
        <v>13.032249661010001</v>
      </c>
    </row>
    <row r="7" spans="1:13" x14ac:dyDescent="0.25">
      <c r="B7" s="1">
        <f t="shared" si="1"/>
        <v>37316</v>
      </c>
      <c r="C7" s="34" t="s">
        <v>39</v>
      </c>
      <c r="D7" s="34" t="s">
        <v>39</v>
      </c>
      <c r="E7" s="9" t="s">
        <v>39</v>
      </c>
      <c r="F7" s="9" t="s">
        <v>39</v>
      </c>
      <c r="H7" s="1">
        <f t="shared" si="2"/>
        <v>37500</v>
      </c>
      <c r="I7" s="37" t="str">
        <f>IFERROR(INDEX([1]PNAD!$B:$B,MATCH($H7,[1]PNAD!$A:$A,0)),"")</f>
        <v>13.0190802484873</v>
      </c>
      <c r="J7" s="2">
        <f t="shared" si="0"/>
        <v>11.107969137376189</v>
      </c>
      <c r="K7">
        <f t="shared" si="4"/>
        <v>86</v>
      </c>
      <c r="L7" s="2"/>
      <c r="M7" s="2">
        <f t="shared" si="3"/>
        <v>13.019080248487301</v>
      </c>
    </row>
    <row r="8" spans="1:13" x14ac:dyDescent="0.25">
      <c r="B8" s="1">
        <f>EDATE(B7,3)</f>
        <v>37408</v>
      </c>
      <c r="C8" s="34">
        <f t="shared" ref="C8:C39" si="5">INDEX($J:$J,MATCH($B8,$H:$H,0))</f>
        <v>11.135275796366122</v>
      </c>
      <c r="D8" s="34">
        <f t="shared" ref="D8:D39" si="6">-(C8-AVERAGE($C$8:$C$81))</f>
        <v>-0.98319638589885372</v>
      </c>
      <c r="E8" s="9" t="s">
        <v>39</v>
      </c>
      <c r="F8" s="9" t="s">
        <v>39</v>
      </c>
      <c r="H8" s="1">
        <f t="shared" si="2"/>
        <v>37530</v>
      </c>
      <c r="I8" s="37" t="str">
        <f>IFERROR(INDEX([1]PNAD!$B:$B,MATCH($H8,[1]PNAD!$A:$A,0)),"")</f>
        <v>12.9023782934035</v>
      </c>
      <c r="J8" s="2">
        <f t="shared" si="0"/>
        <v>11.01348940451461</v>
      </c>
      <c r="K8">
        <f>K7-1</f>
        <v>85</v>
      </c>
      <c r="L8" s="2"/>
      <c r="M8" s="2">
        <f t="shared" si="3"/>
        <v>12.902378293403499</v>
      </c>
    </row>
    <row r="9" spans="1:13" x14ac:dyDescent="0.25">
      <c r="B9" s="1">
        <f t="shared" si="1"/>
        <v>37500</v>
      </c>
      <c r="C9" s="34">
        <f t="shared" si="5"/>
        <v>11.107969137376189</v>
      </c>
      <c r="D9" s="34">
        <f t="shared" si="6"/>
        <v>-0.95588972690892149</v>
      </c>
      <c r="E9" s="9" t="s">
        <v>39</v>
      </c>
      <c r="F9" s="9" t="s">
        <v>39</v>
      </c>
      <c r="H9" s="1">
        <f t="shared" si="2"/>
        <v>37561</v>
      </c>
      <c r="I9" s="37" t="str">
        <f>IFERROR(INDEX([1]PNAD!$B:$B,MATCH($H9,[1]PNAD!$A:$A,0)),"")</f>
        <v>12.8313175820904</v>
      </c>
      <c r="J9" s="2">
        <f t="shared" si="0"/>
        <v>10.964650915423732</v>
      </c>
      <c r="K9">
        <f t="shared" si="4"/>
        <v>84</v>
      </c>
      <c r="L9" s="2"/>
      <c r="M9" s="2">
        <f t="shared" si="3"/>
        <v>12.831317582090399</v>
      </c>
    </row>
    <row r="10" spans="1:13" x14ac:dyDescent="0.25">
      <c r="B10" s="1">
        <f t="shared" si="1"/>
        <v>37591</v>
      </c>
      <c r="C10" s="34">
        <f t="shared" si="5"/>
        <v>11.047073618865454</v>
      </c>
      <c r="D10" s="34">
        <f t="shared" si="6"/>
        <v>-0.89499420839818633</v>
      </c>
      <c r="E10" s="9" t="s">
        <v>39</v>
      </c>
      <c r="F10" s="9" t="s">
        <v>39</v>
      </c>
      <c r="H10" s="1">
        <f t="shared" si="2"/>
        <v>37591</v>
      </c>
      <c r="I10" s="37" t="str">
        <f>IFERROR(INDEX([1]PNAD!$B:$B,MATCH($H10,[1]PNAD!$A:$A,0)),"")</f>
        <v>12.8915180633099</v>
      </c>
      <c r="J10" s="2">
        <f t="shared" si="0"/>
        <v>11.047073618865454</v>
      </c>
      <c r="K10">
        <f t="shared" si="4"/>
        <v>83</v>
      </c>
      <c r="L10" s="2"/>
      <c r="M10" s="2">
        <f t="shared" si="3"/>
        <v>12.891518063309899</v>
      </c>
    </row>
    <row r="11" spans="1:13" x14ac:dyDescent="0.25">
      <c r="B11" s="1">
        <f t="shared" si="1"/>
        <v>37681</v>
      </c>
      <c r="C11" s="34">
        <f t="shared" si="5"/>
        <v>11.247660293609023</v>
      </c>
      <c r="D11" s="34">
        <f t="shared" si="6"/>
        <v>-1.0955808831417553</v>
      </c>
      <c r="E11" s="9" t="s">
        <v>39</v>
      </c>
      <c r="F11" s="9" t="s">
        <v>39</v>
      </c>
      <c r="H11" s="1">
        <f t="shared" si="2"/>
        <v>37622</v>
      </c>
      <c r="I11" s="37" t="str">
        <f>IFERROR(INDEX([1]PNAD!$B:$B,MATCH($H11,[1]PNAD!$A:$A,0)),"")</f>
        <v>12.977425571903</v>
      </c>
      <c r="J11" s="2">
        <f t="shared" si="0"/>
        <v>11.155203349680777</v>
      </c>
      <c r="K11">
        <f t="shared" si="4"/>
        <v>82</v>
      </c>
      <c r="L11" s="2"/>
      <c r="M11" s="2">
        <f t="shared" si="3"/>
        <v>12.977425571903</v>
      </c>
    </row>
    <row r="12" spans="1:13" x14ac:dyDescent="0.25">
      <c r="B12" s="1">
        <f t="shared" si="1"/>
        <v>37773</v>
      </c>
      <c r="C12" s="34">
        <f t="shared" si="5"/>
        <v>12.08423422562589</v>
      </c>
      <c r="D12" s="34">
        <f t="shared" si="6"/>
        <v>-1.9321548151586221</v>
      </c>
      <c r="E12" s="9" t="s">
        <v>39</v>
      </c>
      <c r="F12" s="9" t="s">
        <v>39</v>
      </c>
      <c r="H12" s="1">
        <f t="shared" si="2"/>
        <v>37653</v>
      </c>
      <c r="I12" s="37" t="str">
        <f>IFERROR(INDEX([1]PNAD!$B:$B,MATCH($H12,[1]PNAD!$A:$A,0)),"")</f>
        <v>13.0439572112101</v>
      </c>
      <c r="J12" s="2">
        <f t="shared" si="0"/>
        <v>11.2439572112101</v>
      </c>
      <c r="K12">
        <f t="shared" si="4"/>
        <v>81</v>
      </c>
      <c r="L12" s="2"/>
      <c r="M12" s="2">
        <f t="shared" si="3"/>
        <v>13.043957211210101</v>
      </c>
    </row>
    <row r="13" spans="1:13" x14ac:dyDescent="0.25">
      <c r="B13" s="1">
        <f t="shared" si="1"/>
        <v>37865</v>
      </c>
      <c r="C13" s="34">
        <f t="shared" si="5"/>
        <v>12.534747559857657</v>
      </c>
      <c r="D13" s="34">
        <f t="shared" si="6"/>
        <v>-2.3826681493903887</v>
      </c>
      <c r="E13" s="9" t="s">
        <v>39</v>
      </c>
      <c r="F13" s="9" t="s">
        <v>39</v>
      </c>
      <c r="H13" s="1">
        <f t="shared" si="2"/>
        <v>37681</v>
      </c>
      <c r="I13" s="37" t="str">
        <f>IFERROR(INDEX([1]PNAD!$B:$B,MATCH($H13,[1]PNAD!$A:$A,0)),"")</f>
        <v>13.0254380713868</v>
      </c>
      <c r="J13" s="2">
        <f t="shared" si="0"/>
        <v>11.247660293609023</v>
      </c>
      <c r="K13">
        <f t="shared" si="4"/>
        <v>80</v>
      </c>
      <c r="L13" s="2"/>
      <c r="M13" s="2">
        <f t="shared" si="3"/>
        <v>13.0254380713868</v>
      </c>
    </row>
    <row r="14" spans="1:13" x14ac:dyDescent="0.25">
      <c r="B14" s="1">
        <f t="shared" si="1"/>
        <v>37956</v>
      </c>
      <c r="C14" s="34">
        <f t="shared" si="5"/>
        <v>12.363613523370322</v>
      </c>
      <c r="D14" s="34">
        <f t="shared" si="6"/>
        <v>-2.2115341129030543</v>
      </c>
      <c r="E14" s="9" t="s">
        <v>39</v>
      </c>
      <c r="F14" s="34">
        <v>-1.5861149171270619</v>
      </c>
      <c r="G14" s="2"/>
      <c r="H14" s="1">
        <f t="shared" si="2"/>
        <v>37712</v>
      </c>
      <c r="I14" s="37" t="str">
        <f>IFERROR(INDEX([1]PNAD!$B:$B,MATCH($H14,[1]PNAD!$A:$A,0)),"")</f>
        <v>13.096307735998</v>
      </c>
      <c r="J14" s="2">
        <f t="shared" si="0"/>
        <v>11.340752180442443</v>
      </c>
      <c r="K14">
        <f t="shared" si="4"/>
        <v>79</v>
      </c>
      <c r="L14" s="2"/>
      <c r="M14" s="2">
        <f t="shared" si="3"/>
        <v>13.096307735998</v>
      </c>
    </row>
    <row r="15" spans="1:13" x14ac:dyDescent="0.25">
      <c r="B15" s="1">
        <f t="shared" si="1"/>
        <v>38047</v>
      </c>
      <c r="C15" s="34">
        <f t="shared" si="5"/>
        <v>11.986104520410189</v>
      </c>
      <c r="D15" s="34">
        <f t="shared" si="6"/>
        <v>-1.834025109942921</v>
      </c>
      <c r="E15" s="9" t="s">
        <v>39</v>
      </c>
      <c r="F15" s="34">
        <v>-1.220088397790047</v>
      </c>
      <c r="G15" s="2"/>
      <c r="H15" s="1">
        <f t="shared" si="2"/>
        <v>37742</v>
      </c>
      <c r="I15" s="37" t="str">
        <f>IFERROR(INDEX([1]PNAD!$B:$B,MATCH($H15,[1]PNAD!$A:$A,0)),"")</f>
        <v>13.3997471717565</v>
      </c>
      <c r="J15" s="2">
        <f t="shared" si="0"/>
        <v>11.666413838423168</v>
      </c>
      <c r="K15">
        <f t="shared" si="4"/>
        <v>78</v>
      </c>
      <c r="L15" s="2"/>
      <c r="M15" s="2">
        <f t="shared" si="3"/>
        <v>13.3997471717565</v>
      </c>
    </row>
    <row r="16" spans="1:13" x14ac:dyDescent="0.25">
      <c r="B16" s="1">
        <f t="shared" si="1"/>
        <v>38139</v>
      </c>
      <c r="C16" s="34">
        <f t="shared" si="5"/>
        <v>11.941396500551056</v>
      </c>
      <c r="D16" s="34">
        <f t="shared" si="6"/>
        <v>-1.789317090083788</v>
      </c>
      <c r="E16" s="9" t="s">
        <v>39</v>
      </c>
      <c r="F16" s="34">
        <v>-0.80177237569060633</v>
      </c>
      <c r="G16" s="2"/>
      <c r="H16" s="1">
        <f t="shared" si="2"/>
        <v>37773</v>
      </c>
      <c r="I16" s="37" t="str">
        <f>IFERROR(INDEX([1]PNAD!$B:$B,MATCH($H16,[1]PNAD!$A:$A,0)),"")</f>
        <v>13.795345336737</v>
      </c>
      <c r="J16" s="2">
        <f t="shared" si="0"/>
        <v>12.08423422562589</v>
      </c>
      <c r="K16">
        <f t="shared" si="4"/>
        <v>77</v>
      </c>
      <c r="L16" s="2"/>
      <c r="M16" s="2">
        <f t="shared" si="3"/>
        <v>13.795345336737</v>
      </c>
    </row>
    <row r="17" spans="2:13" x14ac:dyDescent="0.25">
      <c r="B17" s="1">
        <f t="shared" si="1"/>
        <v>38231</v>
      </c>
      <c r="C17" s="34">
        <f t="shared" si="5"/>
        <v>11.194168465212922</v>
      </c>
      <c r="D17" s="34">
        <f t="shared" si="6"/>
        <v>-1.0420890547456541</v>
      </c>
      <c r="E17" s="9" t="s">
        <v>39</v>
      </c>
      <c r="F17" s="34">
        <v>-0.5403248618784513</v>
      </c>
      <c r="G17" s="2"/>
      <c r="H17" s="1">
        <f t="shared" si="2"/>
        <v>37803</v>
      </c>
      <c r="I17" s="37" t="str">
        <f>IFERROR(INDEX([1]PNAD!$B:$B,MATCH($H17,[1]PNAD!$A:$A,0)),"")</f>
        <v>14.0530284602629</v>
      </c>
      <c r="J17" s="2">
        <f t="shared" si="0"/>
        <v>12.364139571374011</v>
      </c>
      <c r="K17">
        <f t="shared" si="4"/>
        <v>76</v>
      </c>
      <c r="L17" s="2"/>
      <c r="M17" s="2">
        <f t="shared" si="3"/>
        <v>14.053028460262899</v>
      </c>
    </row>
    <row r="18" spans="2:13" x14ac:dyDescent="0.25">
      <c r="B18" s="1">
        <f t="shared" si="1"/>
        <v>38322</v>
      </c>
      <c r="C18" s="34">
        <f t="shared" si="5"/>
        <v>11.035378014375087</v>
      </c>
      <c r="D18" s="34">
        <f t="shared" si="6"/>
        <v>-0.88329860390781967</v>
      </c>
      <c r="E18" s="9" t="s">
        <v>39</v>
      </c>
      <c r="F18" s="34">
        <v>-0.5403248618784513</v>
      </c>
      <c r="G18" s="2"/>
      <c r="H18" s="1">
        <f t="shared" si="2"/>
        <v>37834</v>
      </c>
      <c r="I18" s="37" t="str">
        <f>IFERROR(INDEX([1]PNAD!$B:$B,MATCH($H18,[1]PNAD!$A:$A,0)),"")</f>
        <v>14.1353551540924</v>
      </c>
      <c r="J18" s="2">
        <f t="shared" si="0"/>
        <v>12.468688487425734</v>
      </c>
      <c r="K18">
        <f t="shared" si="4"/>
        <v>75</v>
      </c>
      <c r="L18" s="2"/>
      <c r="M18" s="2">
        <f t="shared" si="3"/>
        <v>14.1353551540924</v>
      </c>
    </row>
    <row r="19" spans="2:13" x14ac:dyDescent="0.25">
      <c r="B19" s="1">
        <f t="shared" si="1"/>
        <v>38412</v>
      </c>
      <c r="C19" s="34">
        <f t="shared" si="5"/>
        <v>10.755297384503457</v>
      </c>
      <c r="D19" s="34">
        <f t="shared" si="6"/>
        <v>-0.60321797403618937</v>
      </c>
      <c r="E19" s="9" t="s">
        <v>39</v>
      </c>
      <c r="F19" s="34">
        <v>-0.4357458563535892</v>
      </c>
      <c r="G19" s="2"/>
      <c r="H19" s="1">
        <f t="shared" si="2"/>
        <v>37865</v>
      </c>
      <c r="I19" s="37" t="str">
        <f>IFERROR(INDEX([1]PNAD!$B:$B,MATCH($H19,[1]PNAD!$A:$A,0)),"")</f>
        <v>14.1791920043021</v>
      </c>
      <c r="J19" s="2">
        <f t="shared" si="0"/>
        <v>12.534747559857657</v>
      </c>
      <c r="K19">
        <f t="shared" si="4"/>
        <v>74</v>
      </c>
      <c r="L19" s="2"/>
      <c r="M19" s="2">
        <f t="shared" si="3"/>
        <v>14.1791920043021</v>
      </c>
    </row>
    <row r="20" spans="2:13" x14ac:dyDescent="0.25">
      <c r="B20" s="1">
        <f t="shared" si="1"/>
        <v>38504</v>
      </c>
      <c r="C20" s="34">
        <f t="shared" si="5"/>
        <v>10.199714619975323</v>
      </c>
      <c r="D20" s="34">
        <f t="shared" si="6"/>
        <v>-4.7635209508054999E-2</v>
      </c>
      <c r="E20" s="9" t="s">
        <v>39</v>
      </c>
      <c r="F20" s="34">
        <v>-0.3834563535911597</v>
      </c>
      <c r="G20" s="2"/>
      <c r="H20" s="1">
        <f t="shared" si="2"/>
        <v>37895</v>
      </c>
      <c r="I20" s="37" t="str">
        <f>IFERROR(INDEX([1]PNAD!$B:$B,MATCH($H20,[1]PNAD!$A:$A,0)),"")</f>
        <v>14.2816562094553</v>
      </c>
      <c r="J20" s="2">
        <f t="shared" si="0"/>
        <v>12.659433987233077</v>
      </c>
      <c r="K20">
        <f t="shared" si="4"/>
        <v>73</v>
      </c>
      <c r="L20" s="2"/>
      <c r="M20" s="2">
        <f t="shared" si="3"/>
        <v>14.281656209455299</v>
      </c>
    </row>
    <row r="21" spans="2:13" x14ac:dyDescent="0.25">
      <c r="B21" s="1">
        <f t="shared" si="1"/>
        <v>38596</v>
      </c>
      <c r="C21" s="34">
        <f t="shared" si="5"/>
        <v>9.8975963284859887</v>
      </c>
      <c r="D21" s="34">
        <f t="shared" si="6"/>
        <v>0.25448308198127911</v>
      </c>
      <c r="E21" s="9" t="s">
        <v>39</v>
      </c>
      <c r="F21" s="34">
        <v>-1.0632198895027563</v>
      </c>
      <c r="G21" s="2"/>
      <c r="H21" s="1">
        <f t="shared" si="2"/>
        <v>37926</v>
      </c>
      <c r="I21" s="37" t="str">
        <f>IFERROR(INDEX([1]PNAD!$B:$B,MATCH($H21,[1]PNAD!$A:$A,0)),"")</f>
        <v>14.206275850922</v>
      </c>
      <c r="J21" s="2">
        <f t="shared" si="0"/>
        <v>12.606275850922</v>
      </c>
      <c r="K21">
        <f t="shared" si="4"/>
        <v>72</v>
      </c>
      <c r="L21" s="2"/>
      <c r="M21" s="2">
        <f t="shared" si="3"/>
        <v>14.206275850921999</v>
      </c>
    </row>
    <row r="22" spans="2:13" x14ac:dyDescent="0.25">
      <c r="B22" s="1">
        <f t="shared" si="1"/>
        <v>38687</v>
      </c>
      <c r="C22" s="34">
        <f t="shared" si="5"/>
        <v>10.331191469789555</v>
      </c>
      <c r="D22" s="34">
        <f t="shared" si="6"/>
        <v>-0.17911205932228746</v>
      </c>
      <c r="E22" s="9" t="s">
        <v>39</v>
      </c>
      <c r="F22" s="34">
        <v>-0.74948287292817573</v>
      </c>
      <c r="G22" s="2"/>
      <c r="H22" s="1">
        <f t="shared" si="2"/>
        <v>37956</v>
      </c>
      <c r="I22" s="37" t="str">
        <f>IFERROR(INDEX([1]PNAD!$B:$B,MATCH($H22,[1]PNAD!$A:$A,0)),"")</f>
        <v>13.9413913011481</v>
      </c>
      <c r="J22" s="2">
        <f t="shared" si="0"/>
        <v>12.363613523370322</v>
      </c>
      <c r="K22">
        <f t="shared" si="4"/>
        <v>71</v>
      </c>
      <c r="L22" s="2"/>
      <c r="M22" s="2">
        <f t="shared" si="3"/>
        <v>13.9413913011481</v>
      </c>
    </row>
    <row r="23" spans="2:13" x14ac:dyDescent="0.25">
      <c r="B23" s="1">
        <f t="shared" si="1"/>
        <v>38777</v>
      </c>
      <c r="C23" s="34">
        <f t="shared" si="5"/>
        <v>10.410820046044723</v>
      </c>
      <c r="D23" s="34">
        <f t="shared" si="6"/>
        <v>-0.25874063557745508</v>
      </c>
      <c r="E23" s="9" t="s">
        <v>39</v>
      </c>
      <c r="F23" s="34">
        <v>-0.48803535911602086</v>
      </c>
      <c r="G23" s="2"/>
      <c r="H23" s="1">
        <f t="shared" si="2"/>
        <v>37987</v>
      </c>
      <c r="I23" s="37" t="str">
        <f>IFERROR(INDEX([1]PNAD!$B:$B,MATCH($H23,[1]PNAD!$A:$A,0)),"")</f>
        <v>13.6366325110057</v>
      </c>
      <c r="J23" s="2">
        <f t="shared" si="0"/>
        <v>12.081076955450145</v>
      </c>
      <c r="K23">
        <f t="shared" si="4"/>
        <v>70</v>
      </c>
      <c r="L23" s="2"/>
      <c r="M23" s="2">
        <f t="shared" si="3"/>
        <v>13.636632511005701</v>
      </c>
    </row>
    <row r="24" spans="2:13" x14ac:dyDescent="0.25">
      <c r="B24" s="1">
        <f t="shared" si="1"/>
        <v>38869</v>
      </c>
      <c r="C24" s="34">
        <f t="shared" si="5"/>
        <v>10.652419133994989</v>
      </c>
      <c r="D24" s="34">
        <f t="shared" si="6"/>
        <v>-0.5003397235277216</v>
      </c>
      <c r="E24" s="9" t="s">
        <v>39</v>
      </c>
      <c r="F24" s="34">
        <v>-0.48803535911602086</v>
      </c>
      <c r="G24" s="2"/>
      <c r="H24" s="1">
        <f t="shared" si="2"/>
        <v>38018</v>
      </c>
      <c r="I24" s="37" t="str">
        <f>IFERROR(INDEX([1]PNAD!$B:$B,MATCH($H24,[1]PNAD!$A:$A,0)),"")</f>
        <v>13.4465225865338</v>
      </c>
      <c r="J24" s="2">
        <f t="shared" si="0"/>
        <v>11.913189253200466</v>
      </c>
      <c r="K24">
        <f t="shared" si="4"/>
        <v>69</v>
      </c>
      <c r="L24" s="2"/>
      <c r="M24" s="2">
        <f t="shared" si="3"/>
        <v>13.446522586533799</v>
      </c>
    </row>
    <row r="25" spans="2:13" x14ac:dyDescent="0.25">
      <c r="B25" s="1">
        <f t="shared" si="1"/>
        <v>38961</v>
      </c>
      <c r="C25" s="34">
        <f t="shared" si="5"/>
        <v>11.065581917516855</v>
      </c>
      <c r="D25" s="34">
        <f t="shared" si="6"/>
        <v>-0.91350250704958746</v>
      </c>
      <c r="E25" s="9" t="s">
        <v>39</v>
      </c>
      <c r="F25" s="34">
        <v>-0.12200883977900469</v>
      </c>
      <c r="G25" s="2"/>
      <c r="H25" s="1">
        <f t="shared" si="2"/>
        <v>38047</v>
      </c>
      <c r="I25" s="37" t="str">
        <f>IFERROR(INDEX([1]PNAD!$B:$B,MATCH($H25,[1]PNAD!$A:$A,0)),"")</f>
        <v>13.4972156315213</v>
      </c>
      <c r="J25" s="2">
        <f t="shared" si="0"/>
        <v>11.986104520410189</v>
      </c>
      <c r="K25">
        <f t="shared" si="4"/>
        <v>68</v>
      </c>
      <c r="L25" s="2"/>
      <c r="M25" s="2">
        <f t="shared" si="3"/>
        <v>13.4972156315213</v>
      </c>
    </row>
    <row r="26" spans="2:13" x14ac:dyDescent="0.25">
      <c r="B26" s="1">
        <f t="shared" si="1"/>
        <v>39052</v>
      </c>
      <c r="C26" s="34">
        <f t="shared" si="5"/>
        <v>10.633534163522722</v>
      </c>
      <c r="D26" s="34">
        <f t="shared" si="6"/>
        <v>-0.48145475305545382</v>
      </c>
      <c r="E26" s="9" t="s">
        <v>39</v>
      </c>
      <c r="F26" s="34">
        <v>3.4859668508288318E-2</v>
      </c>
      <c r="G26" s="2"/>
      <c r="H26" s="1">
        <f t="shared" si="2"/>
        <v>38078</v>
      </c>
      <c r="I26" s="37" t="str">
        <f>IFERROR(INDEX([1]PNAD!$B:$B,MATCH($H26,[1]PNAD!$A:$A,0)),"")</f>
        <v>13.6245411661637</v>
      </c>
      <c r="J26" s="2">
        <f t="shared" si="0"/>
        <v>12.135652277274811</v>
      </c>
      <c r="K26">
        <f t="shared" si="4"/>
        <v>67</v>
      </c>
      <c r="L26" s="2"/>
      <c r="M26" s="2">
        <f t="shared" si="3"/>
        <v>13.6245411661637</v>
      </c>
    </row>
    <row r="27" spans="2:13" x14ac:dyDescent="0.25">
      <c r="B27" s="1">
        <f t="shared" si="1"/>
        <v>39142</v>
      </c>
      <c r="C27" s="34">
        <f t="shared" si="5"/>
        <v>10.52885907654359</v>
      </c>
      <c r="D27" s="34">
        <f t="shared" si="6"/>
        <v>-0.37677966607632207</v>
      </c>
      <c r="E27" s="9" t="s">
        <v>39</v>
      </c>
      <c r="F27" s="34">
        <v>3.4859668508288318E-2</v>
      </c>
      <c r="G27" s="2"/>
      <c r="H27" s="1">
        <f t="shared" si="2"/>
        <v>38108</v>
      </c>
      <c r="I27" s="37" t="str">
        <f>IFERROR(INDEX([1]PNAD!$B:$B,MATCH($H27,[1]PNAD!$A:$A,0)),"")</f>
        <v>13.6105580285448</v>
      </c>
      <c r="J27" s="2">
        <f t="shared" si="0"/>
        <v>12.143891361878133</v>
      </c>
      <c r="K27">
        <f t="shared" si="4"/>
        <v>66</v>
      </c>
      <c r="L27" s="2"/>
      <c r="M27" s="2">
        <f t="shared" si="3"/>
        <v>13.6105580285448</v>
      </c>
    </row>
    <row r="28" spans="2:13" x14ac:dyDescent="0.25">
      <c r="B28" s="1">
        <f t="shared" si="1"/>
        <v>39234</v>
      </c>
      <c r="C28" s="34">
        <f t="shared" si="5"/>
        <v>10.654911616595657</v>
      </c>
      <c r="D28" s="34">
        <f t="shared" si="6"/>
        <v>-0.50283220612838875</v>
      </c>
      <c r="E28" s="9" t="s">
        <v>39</v>
      </c>
      <c r="F28" s="34">
        <v>0.29630718232044306</v>
      </c>
      <c r="G28" s="2"/>
      <c r="H28" s="1">
        <f t="shared" si="2"/>
        <v>38139</v>
      </c>
      <c r="I28" s="37" t="str">
        <f>IFERROR(INDEX([1]PNAD!$B:$B,MATCH($H28,[1]PNAD!$A:$A,0)),"")</f>
        <v>13.3858409449955</v>
      </c>
      <c r="J28" s="2">
        <f t="shared" si="0"/>
        <v>11.941396500551056</v>
      </c>
      <c r="K28">
        <f t="shared" si="4"/>
        <v>65</v>
      </c>
      <c r="L28" s="2"/>
      <c r="M28" s="2">
        <f t="shared" si="3"/>
        <v>13.3858409449955</v>
      </c>
    </row>
    <row r="29" spans="2:13" x14ac:dyDescent="0.25">
      <c r="B29" s="1">
        <f t="shared" si="1"/>
        <v>39326</v>
      </c>
      <c r="C29" s="34">
        <f t="shared" si="5"/>
        <v>10.331161362168423</v>
      </c>
      <c r="D29" s="34">
        <f t="shared" si="6"/>
        <v>-0.17908195170115526</v>
      </c>
      <c r="E29" s="9" t="s">
        <v>39</v>
      </c>
      <c r="F29" s="34">
        <v>0.19172817679558088</v>
      </c>
      <c r="G29" s="2"/>
      <c r="H29" s="1">
        <f t="shared" si="2"/>
        <v>38169</v>
      </c>
      <c r="I29" s="37" t="str">
        <f>IFERROR(INDEX([1]PNAD!$B:$B,MATCH($H29,[1]PNAD!$A:$A,0)),"")</f>
        <v>12.9817438983291</v>
      </c>
      <c r="J29" s="2">
        <f t="shared" si="0"/>
        <v>11.559521676106877</v>
      </c>
      <c r="K29">
        <f t="shared" si="4"/>
        <v>64</v>
      </c>
      <c r="L29" s="2"/>
      <c r="M29" s="2">
        <f t="shared" si="3"/>
        <v>12.9817438983291</v>
      </c>
    </row>
    <row r="30" spans="2:13" x14ac:dyDescent="0.25">
      <c r="B30" s="1">
        <f t="shared" si="1"/>
        <v>39417</v>
      </c>
      <c r="C30" s="34">
        <f t="shared" si="5"/>
        <v>9.8499462458669882</v>
      </c>
      <c r="D30" s="34">
        <f t="shared" si="6"/>
        <v>0.30213316460027961</v>
      </c>
      <c r="E30" s="9" t="s">
        <v>39</v>
      </c>
      <c r="F30" s="34">
        <v>0.50546519337016649</v>
      </c>
      <c r="G30" s="2"/>
      <c r="H30" s="1">
        <f t="shared" si="2"/>
        <v>38200</v>
      </c>
      <c r="I30" s="37" t="str">
        <f>IFERROR(INDEX([1]PNAD!$B:$B,MATCH($H30,[1]PNAD!$A:$A,0)),"")</f>
        <v>12.7643597736515</v>
      </c>
      <c r="J30" s="2">
        <f t="shared" si="0"/>
        <v>11.364359773651501</v>
      </c>
      <c r="K30">
        <f t="shared" si="4"/>
        <v>63</v>
      </c>
      <c r="L30" s="2"/>
      <c r="M30" s="2">
        <f t="shared" si="3"/>
        <v>12.764359773651501</v>
      </c>
    </row>
    <row r="31" spans="2:13" x14ac:dyDescent="0.25">
      <c r="B31" s="1">
        <f t="shared" si="1"/>
        <v>39508</v>
      </c>
      <c r="C31" s="34">
        <f t="shared" si="5"/>
        <v>9.5208843026226546</v>
      </c>
      <c r="D31" s="34">
        <f t="shared" si="6"/>
        <v>0.63119510784461319</v>
      </c>
      <c r="E31" s="9" t="s">
        <v>39</v>
      </c>
      <c r="F31" s="34">
        <v>0.81920220994475201</v>
      </c>
      <c r="G31" s="2"/>
      <c r="H31" s="1">
        <f t="shared" si="2"/>
        <v>38231</v>
      </c>
      <c r="I31" s="37" t="str">
        <f>IFERROR(INDEX([1]PNAD!$B:$B,MATCH($H31,[1]PNAD!$A:$A,0)),"")</f>
        <v>12.5719462429907</v>
      </c>
      <c r="J31" s="2">
        <f t="shared" si="0"/>
        <v>11.194168465212922</v>
      </c>
      <c r="K31">
        <f t="shared" si="4"/>
        <v>62</v>
      </c>
      <c r="L31" s="2"/>
      <c r="M31" s="2">
        <f t="shared" si="3"/>
        <v>12.5719462429907</v>
      </c>
    </row>
    <row r="32" spans="2:13" x14ac:dyDescent="0.25">
      <c r="B32" s="1">
        <f t="shared" si="1"/>
        <v>39600</v>
      </c>
      <c r="C32" s="34">
        <f t="shared" si="5"/>
        <v>9.1209242609317212</v>
      </c>
      <c r="D32" s="34">
        <f t="shared" si="6"/>
        <v>1.0311551495355467</v>
      </c>
      <c r="E32" s="9" t="s">
        <v>39</v>
      </c>
      <c r="F32" s="34">
        <v>0.92378121546961423</v>
      </c>
      <c r="G32" s="2"/>
      <c r="H32" s="1">
        <f t="shared" si="2"/>
        <v>38261</v>
      </c>
      <c r="I32" s="37" t="str">
        <f>IFERROR(INDEX([1]PNAD!$B:$B,MATCH($H32,[1]PNAD!$A:$A,0)),"")</f>
        <v>12.4410408525934</v>
      </c>
      <c r="J32" s="2">
        <f t="shared" si="0"/>
        <v>11.085485297037843</v>
      </c>
      <c r="K32">
        <f t="shared" si="4"/>
        <v>61</v>
      </c>
      <c r="L32" s="2"/>
      <c r="M32" s="2">
        <f t="shared" si="3"/>
        <v>12.4410408525934</v>
      </c>
    </row>
    <row r="33" spans="2:13" x14ac:dyDescent="0.25">
      <c r="B33" s="1">
        <f t="shared" si="1"/>
        <v>39692</v>
      </c>
      <c r="C33" s="34">
        <f t="shared" si="5"/>
        <v>9.196933746180779</v>
      </c>
      <c r="D33" s="34">
        <f t="shared" si="6"/>
        <v>0.95514566428648884</v>
      </c>
      <c r="E33" s="9" t="s">
        <v>39</v>
      </c>
      <c r="F33" s="34">
        <v>1.3420972375690587</v>
      </c>
      <c r="G33" s="2"/>
      <c r="H33" s="1">
        <f t="shared" si="2"/>
        <v>38292</v>
      </c>
      <c r="I33" s="37" t="str">
        <f>IFERROR(INDEX([1]PNAD!$B:$B,MATCH($H33,[1]PNAD!$A:$A,0)),"")</f>
        <v>12.3773492824902</v>
      </c>
      <c r="J33" s="2">
        <f t="shared" si="0"/>
        <v>11.044015949156867</v>
      </c>
      <c r="K33">
        <f t="shared" si="4"/>
        <v>60</v>
      </c>
      <c r="L33" s="2"/>
      <c r="M33" s="2">
        <f t="shared" si="3"/>
        <v>12.377349282490201</v>
      </c>
    </row>
    <row r="34" spans="2:13" x14ac:dyDescent="0.25">
      <c r="B34" s="1">
        <f t="shared" si="1"/>
        <v>39783</v>
      </c>
      <c r="C34" s="34">
        <f t="shared" si="5"/>
        <v>9.4056549794183759</v>
      </c>
      <c r="D34" s="34">
        <f t="shared" si="6"/>
        <v>0.74642443104889189</v>
      </c>
      <c r="E34" s="9" t="s">
        <v>39</v>
      </c>
      <c r="F34" s="34">
        <v>0.92378121546961423</v>
      </c>
      <c r="G34" s="2"/>
      <c r="H34" s="1">
        <f t="shared" si="2"/>
        <v>38322</v>
      </c>
      <c r="I34" s="37" t="str">
        <f>IFERROR(INDEX([1]PNAD!$B:$B,MATCH($H34,[1]PNAD!$A:$A,0)),"")</f>
        <v>12.3464891254862</v>
      </c>
      <c r="J34" s="2">
        <f t="shared" si="0"/>
        <v>11.035378014375087</v>
      </c>
      <c r="K34">
        <f t="shared" si="4"/>
        <v>59</v>
      </c>
      <c r="L34" s="2"/>
      <c r="M34" s="2">
        <f t="shared" si="3"/>
        <v>12.346489125486199</v>
      </c>
    </row>
    <row r="35" spans="2:13" x14ac:dyDescent="0.25">
      <c r="B35" s="1">
        <f t="shared" si="1"/>
        <v>39873</v>
      </c>
      <c r="C35" s="34">
        <f t="shared" si="5"/>
        <v>9.8471706960174235</v>
      </c>
      <c r="D35" s="34">
        <f t="shared" si="6"/>
        <v>0.30490871444984435</v>
      </c>
      <c r="E35" s="9" t="s">
        <v>39</v>
      </c>
      <c r="F35" s="34">
        <v>0.29630718232044306</v>
      </c>
      <c r="G35" s="2"/>
      <c r="H35" s="1">
        <f t="shared" si="2"/>
        <v>38353</v>
      </c>
      <c r="I35" s="37" t="str">
        <f>IFERROR(INDEX([1]PNAD!$B:$B,MATCH($H35,[1]PNAD!$A:$A,0)),"")</f>
        <v>12.3014477450261</v>
      </c>
      <c r="J35" s="2">
        <f t="shared" si="0"/>
        <v>11.012558856137211</v>
      </c>
      <c r="K35">
        <f t="shared" si="4"/>
        <v>58</v>
      </c>
      <c r="L35" s="2"/>
      <c r="M35" s="2">
        <f t="shared" si="3"/>
        <v>12.301447745026101</v>
      </c>
    </row>
    <row r="36" spans="2:13" x14ac:dyDescent="0.25">
      <c r="B36" s="1">
        <f t="shared" si="1"/>
        <v>39965</v>
      </c>
      <c r="C36" s="34">
        <f t="shared" si="5"/>
        <v>9.8902657544412893</v>
      </c>
      <c r="D36" s="34">
        <f t="shared" si="6"/>
        <v>0.2618136560259785</v>
      </c>
      <c r="E36" s="9" t="s">
        <v>39</v>
      </c>
      <c r="F36" s="34">
        <v>0.50546519337016649</v>
      </c>
      <c r="G36" s="2"/>
      <c r="H36" s="1">
        <f t="shared" si="2"/>
        <v>38384</v>
      </c>
      <c r="I36" s="37" t="str">
        <f>IFERROR(INDEX([1]PNAD!$B:$B,MATCH($H36,[1]PNAD!$A:$A,0)),"")</f>
        <v>12.1550298972019</v>
      </c>
      <c r="J36" s="2">
        <f t="shared" si="0"/>
        <v>10.888363230535234</v>
      </c>
      <c r="K36">
        <f t="shared" si="4"/>
        <v>57</v>
      </c>
      <c r="L36" s="2"/>
      <c r="M36" s="2">
        <f t="shared" si="3"/>
        <v>12.155029897201899</v>
      </c>
    </row>
    <row r="37" spans="2:13" x14ac:dyDescent="0.25">
      <c r="B37" s="1">
        <f t="shared" si="1"/>
        <v>40057</v>
      </c>
      <c r="C37" s="34">
        <f t="shared" si="5"/>
        <v>9.6177866106715051</v>
      </c>
      <c r="D37" s="34">
        <f t="shared" si="6"/>
        <v>0.53429279979576272</v>
      </c>
      <c r="E37" s="9" t="s">
        <v>39</v>
      </c>
      <c r="F37" s="34">
        <v>3.4859668508288318E-2</v>
      </c>
      <c r="G37" s="2"/>
      <c r="H37" s="1">
        <f t="shared" si="2"/>
        <v>38412</v>
      </c>
      <c r="I37" s="37" t="str">
        <f>IFERROR(INDEX([1]PNAD!$B:$B,MATCH($H37,[1]PNAD!$A:$A,0)),"")</f>
        <v>11.9997418289479</v>
      </c>
      <c r="J37" s="2">
        <f t="shared" si="0"/>
        <v>10.755297384503457</v>
      </c>
      <c r="K37">
        <f t="shared" si="4"/>
        <v>56</v>
      </c>
      <c r="L37" s="2"/>
      <c r="M37" s="2">
        <f t="shared" si="3"/>
        <v>11.999741828947901</v>
      </c>
    </row>
    <row r="38" spans="2:13" x14ac:dyDescent="0.25">
      <c r="B38" s="1">
        <f t="shared" si="1"/>
        <v>40148</v>
      </c>
      <c r="C38" s="34">
        <f t="shared" si="5"/>
        <v>9.5340340543154802</v>
      </c>
      <c r="D38" s="34">
        <f t="shared" si="6"/>
        <v>0.61804535615178757</v>
      </c>
      <c r="E38" s="9" t="s">
        <v>39</v>
      </c>
      <c r="F38" s="34">
        <v>0.66233370165745931</v>
      </c>
      <c r="G38" s="2"/>
      <c r="H38" s="1">
        <f t="shared" si="2"/>
        <v>38443</v>
      </c>
      <c r="I38" s="37" t="str">
        <f>IFERROR(INDEX([1]PNAD!$B:$B,MATCH($H38,[1]PNAD!$A:$A,0)),"")</f>
        <v>11.8808684366253</v>
      </c>
      <c r="J38" s="2">
        <f t="shared" si="0"/>
        <v>10.658646214403078</v>
      </c>
      <c r="K38">
        <f t="shared" si="4"/>
        <v>55</v>
      </c>
      <c r="L38" s="2"/>
      <c r="M38" s="2">
        <f t="shared" si="3"/>
        <v>11.880868436625301</v>
      </c>
    </row>
    <row r="39" spans="2:13" x14ac:dyDescent="0.25">
      <c r="B39" s="1">
        <f t="shared" si="1"/>
        <v>40238</v>
      </c>
      <c r="C39" s="34">
        <f t="shared" si="5"/>
        <v>8.9388068833748999</v>
      </c>
      <c r="D39" s="34">
        <f t="shared" si="6"/>
        <v>1.2132725270923679</v>
      </c>
      <c r="E39" s="9" t="s">
        <v>39</v>
      </c>
      <c r="F39" s="34">
        <v>1.1329392265193343</v>
      </c>
      <c r="G39" s="2"/>
      <c r="H39" s="1">
        <f t="shared" si="2"/>
        <v>38473</v>
      </c>
      <c r="I39" s="37" t="str">
        <f>IFERROR(INDEX([1]PNAD!$B:$B,MATCH($H39,[1]PNAD!$A:$A,0)),"")</f>
        <v>11.6711302244121</v>
      </c>
      <c r="J39" s="2">
        <f t="shared" si="0"/>
        <v>10.4711302244121</v>
      </c>
      <c r="K39">
        <f t="shared" si="4"/>
        <v>54</v>
      </c>
      <c r="L39" s="2"/>
      <c r="M39" s="2">
        <f t="shared" si="3"/>
        <v>11.671130224412099</v>
      </c>
    </row>
    <row r="40" spans="2:13" x14ac:dyDescent="0.25">
      <c r="B40" s="1">
        <f t="shared" si="1"/>
        <v>40330</v>
      </c>
      <c r="C40" s="34">
        <f t="shared" ref="C40:C71" si="7">INDEX($J:$J,MATCH($B40,$H:$H,0))</f>
        <v>8.7624721291598799</v>
      </c>
      <c r="D40" s="34">
        <f t="shared" ref="D40:D46" si="8">-(C40-AVERAGE($C$8:$C$81))</f>
        <v>1.3896072813073879</v>
      </c>
      <c r="E40" s="9" t="s">
        <v>39</v>
      </c>
      <c r="F40" s="34">
        <v>1.3420972375690587</v>
      </c>
      <c r="G40" s="2"/>
      <c r="H40" s="1">
        <f t="shared" si="2"/>
        <v>38504</v>
      </c>
      <c r="I40" s="37" t="str">
        <f>IFERROR(INDEX([1]PNAD!$B:$B,MATCH($H40,[1]PNAD!$A:$A,0)),"")</f>
        <v>11.3774923977531</v>
      </c>
      <c r="J40" s="2">
        <f t="shared" si="0"/>
        <v>10.199714619975323</v>
      </c>
      <c r="K40">
        <f t="shared" si="4"/>
        <v>53</v>
      </c>
      <c r="L40" s="2"/>
      <c r="M40" s="2">
        <f t="shared" si="3"/>
        <v>11.3774923977531</v>
      </c>
    </row>
    <row r="41" spans="2:13" x14ac:dyDescent="0.25">
      <c r="B41" s="1">
        <f t="shared" si="1"/>
        <v>40422</v>
      </c>
      <c r="C41" s="34">
        <f t="shared" si="7"/>
        <v>8.4459804454454197</v>
      </c>
      <c r="D41" s="34">
        <f t="shared" si="8"/>
        <v>1.7060989650218481</v>
      </c>
      <c r="E41" s="9" t="s">
        <v>39</v>
      </c>
      <c r="F41" s="34">
        <v>1.6035447513812171</v>
      </c>
      <c r="G41" s="2"/>
      <c r="H41" s="1">
        <f t="shared" si="2"/>
        <v>38534</v>
      </c>
      <c r="I41" s="37" t="str">
        <f>IFERROR(INDEX([1]PNAD!$B:$B,MATCH($H41,[1]PNAD!$A:$A,0)),"")</f>
        <v>11.0882909356014</v>
      </c>
      <c r="J41" s="2">
        <f t="shared" si="0"/>
        <v>9.9327353800458447</v>
      </c>
      <c r="K41">
        <f t="shared" si="4"/>
        <v>52</v>
      </c>
      <c r="L41" s="2"/>
      <c r="M41" s="2">
        <f t="shared" si="3"/>
        <v>11.0882909356014</v>
      </c>
    </row>
    <row r="42" spans="2:13" x14ac:dyDescent="0.25">
      <c r="B42" s="1">
        <f t="shared" si="1"/>
        <v>40513</v>
      </c>
      <c r="C42" s="34">
        <f t="shared" si="7"/>
        <v>8.1266069617495695</v>
      </c>
      <c r="D42" s="34">
        <f t="shared" si="8"/>
        <v>2.0254724487176983</v>
      </c>
      <c r="E42" s="9" t="s">
        <v>39</v>
      </c>
      <c r="F42" s="34">
        <v>1.7081237569060741</v>
      </c>
      <c r="G42" s="2"/>
      <c r="H42" s="1">
        <f t="shared" si="2"/>
        <v>38565</v>
      </c>
      <c r="I42" s="37" t="str">
        <f>IFERROR(INDEX([1]PNAD!$B:$B,MATCH($H42,[1]PNAD!$A:$A,0)),"")</f>
        <v>10.9184369528892</v>
      </c>
      <c r="J42" s="2">
        <f t="shared" si="0"/>
        <v>9.7851036195558674</v>
      </c>
      <c r="K42">
        <f t="shared" si="4"/>
        <v>51</v>
      </c>
      <c r="L42" s="2"/>
      <c r="M42" s="2">
        <f t="shared" si="3"/>
        <v>10.9184369528892</v>
      </c>
    </row>
    <row r="43" spans="2:13" x14ac:dyDescent="0.25">
      <c r="B43" s="1">
        <f t="shared" si="1"/>
        <v>40603</v>
      </c>
      <c r="C43" s="34">
        <f t="shared" si="7"/>
        <v>7.8334125538316197</v>
      </c>
      <c r="D43" s="34">
        <f t="shared" si="8"/>
        <v>2.3186668566356481</v>
      </c>
      <c r="E43" s="9" t="s">
        <v>39</v>
      </c>
      <c r="F43" s="34">
        <v>1.9172817679557985</v>
      </c>
      <c r="G43" s="2"/>
      <c r="H43" s="1">
        <f t="shared" si="2"/>
        <v>38596</v>
      </c>
      <c r="I43" s="37" t="str">
        <f>IFERROR(INDEX([1]PNAD!$B:$B,MATCH($H43,[1]PNAD!$A:$A,0)),"")</f>
        <v>11.0087074395971</v>
      </c>
      <c r="J43" s="2">
        <f t="shared" si="0"/>
        <v>9.8975963284859887</v>
      </c>
      <c r="K43">
        <f t="shared" si="4"/>
        <v>50</v>
      </c>
      <c r="L43" s="2"/>
      <c r="M43" s="2">
        <f t="shared" si="3"/>
        <v>11.008707439597099</v>
      </c>
    </row>
    <row r="44" spans="2:13" x14ac:dyDescent="0.25">
      <c r="B44" s="1">
        <f t="shared" si="1"/>
        <v>40695</v>
      </c>
      <c r="C44" s="34">
        <f t="shared" si="7"/>
        <v>7.9118763582357197</v>
      </c>
      <c r="D44" s="34">
        <f t="shared" si="8"/>
        <v>2.2402030522315481</v>
      </c>
      <c r="E44" s="9" t="s">
        <v>39</v>
      </c>
      <c r="F44" s="34">
        <v>1.8649922651933648</v>
      </c>
      <c r="G44" s="2"/>
      <c r="H44" s="1">
        <f t="shared" si="2"/>
        <v>38626</v>
      </c>
      <c r="I44" s="37" t="str">
        <f>IFERROR(INDEX([1]PNAD!$B:$B,MATCH($H44,[1]PNAD!$A:$A,0)),"")</f>
        <v>11.1834552008591</v>
      </c>
      <c r="J44" s="2">
        <f t="shared" si="0"/>
        <v>10.094566311970212</v>
      </c>
      <c r="K44">
        <f t="shared" si="4"/>
        <v>49</v>
      </c>
      <c r="L44" s="2"/>
      <c r="M44" s="2">
        <f t="shared" si="3"/>
        <v>11.1834552008591</v>
      </c>
    </row>
    <row r="45" spans="2:13" x14ac:dyDescent="0.25">
      <c r="B45" s="1">
        <f t="shared" si="1"/>
        <v>40787</v>
      </c>
      <c r="C45" s="34">
        <f t="shared" si="7"/>
        <v>7.9101452341916101</v>
      </c>
      <c r="D45" s="34">
        <f t="shared" si="8"/>
        <v>2.2419341762756577</v>
      </c>
      <c r="E45" s="9" t="s">
        <v>39</v>
      </c>
      <c r="F45" s="34">
        <v>1.7081237569060741</v>
      </c>
      <c r="G45" s="2"/>
      <c r="H45" s="1">
        <f t="shared" si="2"/>
        <v>38657</v>
      </c>
      <c r="I45" s="37" t="str">
        <f>IFERROR(INDEX([1]PNAD!$B:$B,MATCH($H45,[1]PNAD!$A:$A,0)),"")</f>
        <v>11.3782492248843</v>
      </c>
      <c r="J45" s="2">
        <f t="shared" si="0"/>
        <v>10.311582558217633</v>
      </c>
      <c r="K45">
        <f t="shared" si="4"/>
        <v>48</v>
      </c>
      <c r="L45" s="2"/>
      <c r="M45" s="2">
        <f t="shared" si="3"/>
        <v>11.3782492248843</v>
      </c>
    </row>
    <row r="46" spans="2:13" x14ac:dyDescent="0.25">
      <c r="B46" s="1">
        <f t="shared" si="1"/>
        <v>40878</v>
      </c>
      <c r="C46" s="34">
        <f t="shared" si="7"/>
        <v>7.7098414246349698</v>
      </c>
      <c r="D46" s="34">
        <f t="shared" si="8"/>
        <v>2.442237985832298</v>
      </c>
      <c r="E46" s="9" t="s">
        <v>39</v>
      </c>
      <c r="F46" s="34">
        <v>1.8649922651933648</v>
      </c>
      <c r="G46" s="2"/>
      <c r="H46" s="1">
        <f t="shared" si="2"/>
        <v>38687</v>
      </c>
      <c r="I46" s="37" t="str">
        <f>IFERROR(INDEX([1]PNAD!$B:$B,MATCH($H46,[1]PNAD!$A:$A,0)),"")</f>
        <v>11.375635914234</v>
      </c>
      <c r="J46" s="2">
        <f t="shared" si="0"/>
        <v>10.331191469789555</v>
      </c>
      <c r="K46">
        <f t="shared" si="4"/>
        <v>47</v>
      </c>
      <c r="L46" s="2"/>
      <c r="M46" s="2">
        <f t="shared" si="3"/>
        <v>11.375635914234</v>
      </c>
    </row>
    <row r="47" spans="2:13" x14ac:dyDescent="0.25">
      <c r="B47" s="1">
        <f t="shared" si="1"/>
        <v>40969</v>
      </c>
      <c r="C47" s="34">
        <f t="shared" si="7"/>
        <v>7.6661525824912697</v>
      </c>
      <c r="D47" s="34">
        <f>-(C47-AVERAGE($C$8:$C$81))-E47</f>
        <v>1.635926827975998</v>
      </c>
      <c r="E47" s="9">
        <v>0.85</v>
      </c>
      <c r="F47" s="34">
        <v>1.5512552486187832</v>
      </c>
      <c r="G47" s="2"/>
      <c r="H47" s="1">
        <f t="shared" si="2"/>
        <v>38718</v>
      </c>
      <c r="I47" s="37" t="str">
        <f>IFERROR(INDEX([1]PNAD!$B:$B,MATCH($H47,[1]PNAD!$A:$A,0)),"")</f>
        <v>11.3178092196369</v>
      </c>
      <c r="J47" s="2">
        <f t="shared" si="0"/>
        <v>10.295586997414677</v>
      </c>
      <c r="K47">
        <f t="shared" si="4"/>
        <v>46</v>
      </c>
      <c r="L47" s="2"/>
      <c r="M47" s="2">
        <f t="shared" si="3"/>
        <v>11.317809219636899</v>
      </c>
    </row>
    <row r="48" spans="2:13" x14ac:dyDescent="0.25">
      <c r="B48" s="1">
        <f t="shared" si="1"/>
        <v>41061</v>
      </c>
      <c r="C48" s="34">
        <f t="shared" si="7"/>
        <v>7.3679741981497298</v>
      </c>
      <c r="D48" s="34">
        <f t="shared" ref="D48:D79" si="9">-(C48-AVERAGE($C$8:$C$81))-E48</f>
        <v>1.934105212317538</v>
      </c>
      <c r="E48" s="9">
        <v>0.85</v>
      </c>
      <c r="F48" s="34">
        <v>1.6558342541436402</v>
      </c>
      <c r="G48" s="2"/>
      <c r="H48" s="1">
        <f t="shared" si="2"/>
        <v>38749</v>
      </c>
      <c r="I48" s="37" t="str">
        <f>IFERROR(INDEX([1]PNAD!$B:$B,MATCH($H48,[1]PNAD!$A:$A,0)),"")</f>
        <v>11.305577954891</v>
      </c>
      <c r="J48" s="2">
        <f t="shared" si="0"/>
        <v>10.305577954891</v>
      </c>
      <c r="K48">
        <f t="shared" si="4"/>
        <v>45</v>
      </c>
      <c r="L48" s="2"/>
      <c r="M48" s="2">
        <f t="shared" si="3"/>
        <v>11.305577954891</v>
      </c>
    </row>
    <row r="49" spans="2:13" x14ac:dyDescent="0.25">
      <c r="B49" s="1">
        <f t="shared" si="1"/>
        <v>41153</v>
      </c>
      <c r="C49" s="34">
        <f t="shared" si="7"/>
        <v>7.16038006274845</v>
      </c>
      <c r="D49" s="34">
        <f t="shared" si="9"/>
        <v>2.1416993477188178</v>
      </c>
      <c r="E49" s="9">
        <v>0.85</v>
      </c>
      <c r="F49" s="34">
        <v>1.7604132596685078</v>
      </c>
      <c r="G49" s="2"/>
      <c r="H49" s="1">
        <f t="shared" si="2"/>
        <v>38777</v>
      </c>
      <c r="I49" s="37" t="str">
        <f>IFERROR(INDEX([1]PNAD!$B:$B,MATCH($H49,[1]PNAD!$A:$A,0)),"")</f>
        <v>11.3885978238225</v>
      </c>
      <c r="J49" s="2">
        <f t="shared" si="0"/>
        <v>10.410820046044723</v>
      </c>
      <c r="K49">
        <f t="shared" si="4"/>
        <v>44</v>
      </c>
      <c r="L49" s="2"/>
      <c r="M49" s="2">
        <f t="shared" si="3"/>
        <v>11.388597823822501</v>
      </c>
    </row>
    <row r="50" spans="2:13" x14ac:dyDescent="0.25">
      <c r="B50" s="1">
        <f t="shared" si="1"/>
        <v>41244</v>
      </c>
      <c r="C50" s="34">
        <f t="shared" si="7"/>
        <v>7.4477391518684497</v>
      </c>
      <c r="D50" s="34">
        <f t="shared" si="9"/>
        <v>1.854340258598818</v>
      </c>
      <c r="E50" s="9">
        <v>0.85</v>
      </c>
      <c r="F50" s="34">
        <v>1.4466762430939157</v>
      </c>
      <c r="G50" s="2"/>
      <c r="H50" s="1">
        <f t="shared" si="2"/>
        <v>38808</v>
      </c>
      <c r="I50" s="37" t="str">
        <f>IFERROR(INDEX([1]PNAD!$B:$B,MATCH($H50,[1]PNAD!$A:$A,0)),"")</f>
        <v>11.4433293490107</v>
      </c>
      <c r="J50" s="2">
        <f t="shared" si="0"/>
        <v>10.487773793455144</v>
      </c>
      <c r="K50">
        <f t="shared" si="4"/>
        <v>43</v>
      </c>
      <c r="L50" s="2"/>
      <c r="M50" s="2">
        <f t="shared" si="3"/>
        <v>11.4433293490107</v>
      </c>
    </row>
    <row r="51" spans="2:13" x14ac:dyDescent="0.25">
      <c r="B51" s="1">
        <f t="shared" si="1"/>
        <v>41334</v>
      </c>
      <c r="C51" s="34">
        <f t="shared" si="7"/>
        <v>7.7112350221377897</v>
      </c>
      <c r="D51" s="34">
        <f t="shared" si="9"/>
        <v>1.5908443883294781</v>
      </c>
      <c r="E51" s="9">
        <v>0.85</v>
      </c>
      <c r="F51" s="34">
        <v>1.6035447513812171</v>
      </c>
      <c r="G51" s="2"/>
      <c r="H51" s="1">
        <f t="shared" si="2"/>
        <v>38838</v>
      </c>
      <c r="I51" s="37" t="str">
        <f>IFERROR(INDEX([1]PNAD!$B:$B,MATCH($H51,[1]PNAD!$A:$A,0)),"")</f>
        <v>11.4397936216465</v>
      </c>
      <c r="J51" s="2">
        <f t="shared" si="0"/>
        <v>10.506460288313166</v>
      </c>
      <c r="K51">
        <f t="shared" si="4"/>
        <v>42</v>
      </c>
      <c r="L51" s="2"/>
      <c r="M51" s="2">
        <f t="shared" si="3"/>
        <v>11.439793621646499</v>
      </c>
    </row>
    <row r="52" spans="2:13" x14ac:dyDescent="0.25">
      <c r="B52" s="1">
        <f t="shared" si="1"/>
        <v>41426</v>
      </c>
      <c r="C52" s="34">
        <f t="shared" si="7"/>
        <v>7.2939210906577596</v>
      </c>
      <c r="D52" s="34">
        <f t="shared" si="9"/>
        <v>2.0081583198095081</v>
      </c>
      <c r="E52" s="9">
        <v>0.85</v>
      </c>
      <c r="F52" s="34">
        <v>1.8649922651933648</v>
      </c>
      <c r="G52" s="2"/>
      <c r="H52" s="1">
        <f t="shared" si="2"/>
        <v>38869</v>
      </c>
      <c r="I52" s="37" t="str">
        <f>IFERROR(INDEX([1]PNAD!$B:$B,MATCH($H52,[1]PNAD!$A:$A,0)),"")</f>
        <v>11.5635302451061</v>
      </c>
      <c r="J52" s="2">
        <f t="shared" si="0"/>
        <v>10.652419133994989</v>
      </c>
      <c r="K52">
        <f t="shared" si="4"/>
        <v>41</v>
      </c>
      <c r="L52" s="2"/>
      <c r="M52" s="2">
        <f t="shared" si="3"/>
        <v>11.563530245106101</v>
      </c>
    </row>
    <row r="53" spans="2:13" x14ac:dyDescent="0.25">
      <c r="B53" s="1">
        <f t="shared" si="1"/>
        <v>41518</v>
      </c>
      <c r="C53" s="34">
        <f t="shared" si="7"/>
        <v>7.0563499023540697</v>
      </c>
      <c r="D53" s="34">
        <f t="shared" si="9"/>
        <v>2.245729508113198</v>
      </c>
      <c r="E53" s="9">
        <v>0.85</v>
      </c>
      <c r="F53" s="34">
        <v>2.1264397790055227</v>
      </c>
      <c r="G53" s="2"/>
      <c r="H53" s="1">
        <f t="shared" si="2"/>
        <v>38899</v>
      </c>
      <c r="I53" s="37" t="str">
        <f>IFERROR(INDEX([1]PNAD!$B:$B,MATCH($H53,[1]PNAD!$A:$A,0)),"")</f>
        <v>11.7887272036581</v>
      </c>
      <c r="J53" s="2">
        <f t="shared" si="0"/>
        <v>10.899838314769211</v>
      </c>
      <c r="K53">
        <f t="shared" si="4"/>
        <v>40</v>
      </c>
      <c r="L53" s="2"/>
      <c r="M53" s="2">
        <f t="shared" si="3"/>
        <v>11.7887272036581</v>
      </c>
    </row>
    <row r="54" spans="2:13" x14ac:dyDescent="0.25">
      <c r="B54" s="1">
        <f t="shared" si="1"/>
        <v>41609</v>
      </c>
      <c r="C54" s="34">
        <f t="shared" si="7"/>
        <v>6.8829540988302496</v>
      </c>
      <c r="D54" s="34">
        <f t="shared" si="9"/>
        <v>2.4191253116370182</v>
      </c>
      <c r="E54" s="9">
        <v>0.85</v>
      </c>
      <c r="F54" s="34">
        <v>2.1787292817679567</v>
      </c>
      <c r="G54" s="2"/>
      <c r="H54" s="1">
        <f t="shared" si="2"/>
        <v>38930</v>
      </c>
      <c r="I54" s="37" t="str">
        <f>IFERROR(INDEX([1]PNAD!$B:$B,MATCH($H54,[1]PNAD!$A:$A,0)),"")</f>
        <v>11.9636174681491</v>
      </c>
      <c r="J54" s="2">
        <f t="shared" si="0"/>
        <v>11.096950801482432</v>
      </c>
      <c r="K54">
        <f t="shared" si="4"/>
        <v>39</v>
      </c>
      <c r="L54" s="2"/>
      <c r="M54" s="2">
        <f t="shared" si="3"/>
        <v>11.963617468149099</v>
      </c>
    </row>
    <row r="55" spans="2:13" x14ac:dyDescent="0.25">
      <c r="B55" s="1">
        <f t="shared" si="1"/>
        <v>41699</v>
      </c>
      <c r="C55" s="34">
        <f t="shared" si="7"/>
        <v>6.7766216106160204</v>
      </c>
      <c r="D55" s="34">
        <f t="shared" si="9"/>
        <v>2.5254577998512473</v>
      </c>
      <c r="E55" s="9">
        <v>0.85</v>
      </c>
      <c r="F55" s="34">
        <v>2.3878872928176809</v>
      </c>
      <c r="G55" s="2"/>
      <c r="H55" s="1">
        <f t="shared" si="2"/>
        <v>38961</v>
      </c>
      <c r="I55" s="37" t="str">
        <f>IFERROR(INDEX([1]PNAD!$B:$B,MATCH($H55,[1]PNAD!$A:$A,0)),"")</f>
        <v>11.9100263619613</v>
      </c>
      <c r="J55" s="2">
        <f t="shared" si="0"/>
        <v>11.065581917516855</v>
      </c>
      <c r="K55">
        <f t="shared" si="4"/>
        <v>38</v>
      </c>
      <c r="L55" s="2"/>
      <c r="M55" s="2">
        <f t="shared" si="3"/>
        <v>11.9100263619613</v>
      </c>
    </row>
    <row r="56" spans="2:13" x14ac:dyDescent="0.25">
      <c r="B56" s="1">
        <f t="shared" si="1"/>
        <v>41791</v>
      </c>
      <c r="C56" s="34">
        <f t="shared" si="7"/>
        <v>6.7224340926638204</v>
      </c>
      <c r="D56" s="34">
        <f t="shared" si="9"/>
        <v>2.5796453178034473</v>
      </c>
      <c r="E56" s="9">
        <v>0.85</v>
      </c>
      <c r="F56" s="34">
        <v>2.1787292817679567</v>
      </c>
      <c r="G56" s="2"/>
      <c r="H56" s="1">
        <f t="shared" si="2"/>
        <v>38991</v>
      </c>
      <c r="I56" s="37" t="str">
        <f>IFERROR(INDEX([1]PNAD!$B:$B,MATCH($H56,[1]PNAD!$A:$A,0)),"")</f>
        <v>11.7410153446169</v>
      </c>
      <c r="J56" s="2">
        <f t="shared" si="0"/>
        <v>10.918793122394677</v>
      </c>
      <c r="K56">
        <f t="shared" si="4"/>
        <v>37</v>
      </c>
      <c r="L56" s="2"/>
      <c r="M56" s="2">
        <f t="shared" si="3"/>
        <v>11.741015344616899</v>
      </c>
    </row>
    <row r="57" spans="2:13" x14ac:dyDescent="0.25">
      <c r="B57" s="1">
        <f t="shared" si="1"/>
        <v>41883</v>
      </c>
      <c r="C57" s="34">
        <f t="shared" si="7"/>
        <v>6.9588489672833997</v>
      </c>
      <c r="D57" s="34">
        <f t="shared" si="9"/>
        <v>2.343230443183868</v>
      </c>
      <c r="E57" s="9">
        <v>0.85</v>
      </c>
      <c r="F57" s="34">
        <v>1.9172817679557985</v>
      </c>
      <c r="G57" s="2"/>
      <c r="H57" s="1">
        <f t="shared" si="2"/>
        <v>39022</v>
      </c>
      <c r="I57" s="37" t="str">
        <f>IFERROR(INDEX([1]PNAD!$B:$B,MATCH($H57,[1]PNAD!$A:$A,0)),"")</f>
        <v>11.5664728285475</v>
      </c>
      <c r="J57" s="2">
        <f t="shared" si="0"/>
        <v>10.766472828547499</v>
      </c>
      <c r="K57">
        <f t="shared" si="4"/>
        <v>36</v>
      </c>
      <c r="L57" s="2"/>
      <c r="M57" s="2">
        <f t="shared" si="3"/>
        <v>11.5664728285475</v>
      </c>
    </row>
    <row r="58" spans="2:13" x14ac:dyDescent="0.25">
      <c r="B58" s="1">
        <f t="shared" si="1"/>
        <v>41974</v>
      </c>
      <c r="C58" s="34">
        <f t="shared" si="7"/>
        <v>7.1687648547333902</v>
      </c>
      <c r="D58" s="34">
        <f t="shared" si="9"/>
        <v>2.1333145557338775</v>
      </c>
      <c r="E58" s="9">
        <v>0.85</v>
      </c>
      <c r="F58" s="34">
        <v>1.7081237569060741</v>
      </c>
      <c r="G58" s="2"/>
      <c r="H58" s="1">
        <f t="shared" si="2"/>
        <v>39052</v>
      </c>
      <c r="I58" s="37" t="str">
        <f>IFERROR(INDEX([1]PNAD!$B:$B,MATCH($H58,[1]PNAD!$A:$A,0)),"")</f>
        <v>11.4113119413005</v>
      </c>
      <c r="J58" s="2">
        <f t="shared" si="0"/>
        <v>10.633534163522722</v>
      </c>
      <c r="K58">
        <f t="shared" si="4"/>
        <v>35</v>
      </c>
      <c r="L58" s="2"/>
      <c r="M58" s="2">
        <f t="shared" si="3"/>
        <v>11.4113119413005</v>
      </c>
    </row>
    <row r="59" spans="2:13" x14ac:dyDescent="0.25">
      <c r="B59" s="1">
        <f t="shared" si="1"/>
        <v>42064</v>
      </c>
      <c r="C59" s="34">
        <f t="shared" si="7"/>
        <v>7.5439955726476402</v>
      </c>
      <c r="D59" s="34">
        <f t="shared" si="9"/>
        <v>1.7580838378196275</v>
      </c>
      <c r="E59" s="9">
        <v>0.85</v>
      </c>
      <c r="F59" s="34">
        <v>1.5512552486187832</v>
      </c>
      <c r="G59" s="2"/>
      <c r="H59" s="1">
        <f t="shared" si="2"/>
        <v>39083</v>
      </c>
      <c r="I59" s="37" t="str">
        <f>IFERROR(INDEX([1]PNAD!$B:$B,MATCH($H59,[1]PNAD!$A:$A,0)),"")</f>
        <v>11.2805442210194</v>
      </c>
      <c r="J59" s="2">
        <f t="shared" si="0"/>
        <v>10.524988665463844</v>
      </c>
      <c r="K59">
        <f t="shared" si="4"/>
        <v>34</v>
      </c>
      <c r="L59" s="2"/>
      <c r="M59" s="2">
        <f t="shared" si="3"/>
        <v>11.280544221019399</v>
      </c>
    </row>
    <row r="60" spans="2:13" x14ac:dyDescent="0.25">
      <c r="B60" s="1">
        <f t="shared" si="1"/>
        <v>42156</v>
      </c>
      <c r="C60" s="34">
        <f t="shared" si="7"/>
        <v>8.2342143350538599</v>
      </c>
      <c r="D60" s="34">
        <f t="shared" si="9"/>
        <v>1.0678650754134078</v>
      </c>
      <c r="E60" s="9">
        <v>0.85</v>
      </c>
      <c r="F60" s="34">
        <v>0.76691270718232152</v>
      </c>
      <c r="G60" s="2"/>
      <c r="H60" s="1">
        <f t="shared" si="2"/>
        <v>39114</v>
      </c>
      <c r="I60" s="37" t="str">
        <f>IFERROR(INDEX([1]PNAD!$B:$B,MATCH($H60,[1]PNAD!$A:$A,0)),"")</f>
        <v>11.2165793366497</v>
      </c>
      <c r="J60" s="2">
        <f t="shared" si="0"/>
        <v>10.483246003316367</v>
      </c>
      <c r="K60">
        <f t="shared" si="4"/>
        <v>33</v>
      </c>
      <c r="L60" s="2"/>
      <c r="M60" s="2">
        <f t="shared" si="3"/>
        <v>11.2165793366497</v>
      </c>
    </row>
    <row r="61" spans="2:13" x14ac:dyDescent="0.25">
      <c r="B61" s="1">
        <f t="shared" si="1"/>
        <v>42248</v>
      </c>
      <c r="C61" s="34">
        <f t="shared" si="7"/>
        <v>9.0807867174629795</v>
      </c>
      <c r="D61" s="34">
        <f t="shared" si="9"/>
        <v>0.22129269300428833</v>
      </c>
      <c r="E61" s="9">
        <v>0.85</v>
      </c>
      <c r="F61" s="34">
        <v>-6.9719337016572944E-2</v>
      </c>
      <c r="G61" s="2"/>
      <c r="H61" s="1">
        <f t="shared" si="2"/>
        <v>39142</v>
      </c>
      <c r="I61" s="37" t="str">
        <f>IFERROR(INDEX([1]PNAD!$B:$B,MATCH($H61,[1]PNAD!$A:$A,0)),"")</f>
        <v>11.2399701876547</v>
      </c>
      <c r="J61" s="2">
        <f t="shared" si="0"/>
        <v>10.52885907654359</v>
      </c>
      <c r="K61">
        <f t="shared" si="4"/>
        <v>32</v>
      </c>
      <c r="L61" s="2"/>
      <c r="M61" s="2">
        <f t="shared" si="3"/>
        <v>11.2399701876547</v>
      </c>
    </row>
    <row r="62" spans="2:13" x14ac:dyDescent="0.25">
      <c r="B62" s="1">
        <f t="shared" si="1"/>
        <v>42339</v>
      </c>
      <c r="C62" s="34">
        <f t="shared" si="7"/>
        <v>9.6907273098252809</v>
      </c>
      <c r="D62" s="34">
        <f t="shared" si="9"/>
        <v>-0.38864789935801303</v>
      </c>
      <c r="E62" s="9">
        <v>0.85</v>
      </c>
      <c r="F62" s="34">
        <v>-0.69719337016574412</v>
      </c>
      <c r="G62" s="2"/>
      <c r="H62" s="1">
        <f t="shared" si="2"/>
        <v>39173</v>
      </c>
      <c r="I62" s="37" t="str">
        <f>IFERROR(INDEX([1]PNAD!$B:$B,MATCH($H62,[1]PNAD!$A:$A,0)),"")</f>
        <v>11.2718707438272</v>
      </c>
      <c r="J62" s="2">
        <f t="shared" si="0"/>
        <v>10.582981854938312</v>
      </c>
      <c r="K62">
        <f t="shared" si="4"/>
        <v>31</v>
      </c>
      <c r="L62" s="2"/>
      <c r="M62" s="2">
        <f t="shared" si="3"/>
        <v>11.271870743827201</v>
      </c>
    </row>
    <row r="63" spans="2:13" x14ac:dyDescent="0.25">
      <c r="B63" s="1">
        <f t="shared" si="1"/>
        <v>42430</v>
      </c>
      <c r="C63" s="34">
        <f t="shared" si="7"/>
        <v>10.6001972370653</v>
      </c>
      <c r="D63" s="34">
        <f t="shared" si="9"/>
        <v>-1.2981178265980327</v>
      </c>
      <c r="E63" s="9">
        <v>0.85</v>
      </c>
      <c r="F63" s="34">
        <v>-1.3769569060773481</v>
      </c>
      <c r="G63" s="2"/>
      <c r="H63" s="1">
        <f t="shared" si="2"/>
        <v>39203</v>
      </c>
      <c r="I63" s="37" t="str">
        <f>IFERROR(INDEX([1]PNAD!$B:$B,MATCH($H63,[1]PNAD!$A:$A,0)),"")</f>
        <v>11.3200240866205</v>
      </c>
      <c r="J63" s="2">
        <f t="shared" si="0"/>
        <v>10.653357419953833</v>
      </c>
      <c r="K63">
        <f t="shared" si="4"/>
        <v>30</v>
      </c>
      <c r="L63" s="2"/>
      <c r="M63" s="2">
        <f t="shared" si="3"/>
        <v>11.320024086620499</v>
      </c>
    </row>
    <row r="64" spans="2:13" x14ac:dyDescent="0.25">
      <c r="B64" s="1">
        <f t="shared" si="1"/>
        <v>42522</v>
      </c>
      <c r="C64" s="34">
        <f t="shared" si="7"/>
        <v>11.2367977185386</v>
      </c>
      <c r="D64" s="34">
        <f t="shared" si="9"/>
        <v>-1.9347183080713326</v>
      </c>
      <c r="E64" s="9">
        <v>0.85</v>
      </c>
      <c r="F64" s="34">
        <v>-2.1612994475138119</v>
      </c>
      <c r="G64" s="2"/>
      <c r="H64" s="1">
        <f t="shared" si="2"/>
        <v>39234</v>
      </c>
      <c r="I64" s="37" t="str">
        <f>IFERROR(INDEX([1]PNAD!$B:$B,MATCH($H64,[1]PNAD!$A:$A,0)),"")</f>
        <v>11.2993560610401</v>
      </c>
      <c r="J64" s="2">
        <f t="shared" si="0"/>
        <v>10.654911616595657</v>
      </c>
      <c r="K64">
        <f t="shared" si="4"/>
        <v>29</v>
      </c>
      <c r="L64" s="2"/>
      <c r="M64" s="2">
        <f t="shared" si="3"/>
        <v>11.2993560610401</v>
      </c>
    </row>
    <row r="65" spans="2:13" x14ac:dyDescent="0.25">
      <c r="B65" s="1">
        <f t="shared" ref="B65:B126" si="10">EDATE(B64,3)</f>
        <v>42614</v>
      </c>
      <c r="C65" s="34">
        <f t="shared" si="7"/>
        <v>11.996697697701901</v>
      </c>
      <c r="D65" s="34">
        <f t="shared" si="9"/>
        <v>-2.6946182872346331</v>
      </c>
      <c r="E65" s="9">
        <v>0.85</v>
      </c>
      <c r="F65" s="34">
        <v>-2.8933524861878421</v>
      </c>
      <c r="G65" s="2"/>
      <c r="H65" s="1">
        <f t="shared" si="2"/>
        <v>39264</v>
      </c>
      <c r="I65" s="37" t="str">
        <f>IFERROR(INDEX([1]PNAD!$B:$B,MATCH($H65,[1]PNAD!$A:$A,0)),"")</f>
        <v>11.1977836510208</v>
      </c>
      <c r="J65" s="2">
        <f t="shared" si="0"/>
        <v>10.575561428798578</v>
      </c>
      <c r="K65">
        <f t="shared" si="4"/>
        <v>28</v>
      </c>
      <c r="L65" s="2"/>
      <c r="M65" s="2">
        <f t="shared" si="3"/>
        <v>11.197783651020799</v>
      </c>
    </row>
    <row r="66" spans="2:13" x14ac:dyDescent="0.25">
      <c r="B66" s="1">
        <f t="shared" si="10"/>
        <v>42705</v>
      </c>
      <c r="C66" s="34">
        <f t="shared" si="7"/>
        <v>12.787006541942301</v>
      </c>
      <c r="D66" s="34">
        <f t="shared" si="9"/>
        <v>-3.484927131475033</v>
      </c>
      <c r="E66" s="9">
        <v>0.85</v>
      </c>
      <c r="F66" s="34">
        <v>-3.6776950276243063</v>
      </c>
      <c r="G66" s="2"/>
      <c r="H66" s="1">
        <f t="shared" si="2"/>
        <v>39295</v>
      </c>
      <c r="I66" s="37" t="str">
        <f>IFERROR(INDEX([1]PNAD!$B:$B,MATCH($H66,[1]PNAD!$A:$A,0)),"")</f>
        <v>11.0511558305548</v>
      </c>
      <c r="J66" s="2">
        <f t="shared" si="0"/>
        <v>10.4511558305548</v>
      </c>
      <c r="K66">
        <f t="shared" si="4"/>
        <v>27</v>
      </c>
      <c r="L66" s="2"/>
      <c r="M66" s="2">
        <f t="shared" si="3"/>
        <v>11.0511558305548</v>
      </c>
    </row>
    <row r="67" spans="2:13" x14ac:dyDescent="0.25">
      <c r="B67" s="1">
        <f t="shared" si="10"/>
        <v>42795</v>
      </c>
      <c r="C67" s="34">
        <f t="shared" si="7"/>
        <v>13.3583931146455</v>
      </c>
      <c r="D67" s="34">
        <f t="shared" si="9"/>
        <v>-4.0563137041782316</v>
      </c>
      <c r="E67" s="9">
        <v>0.85</v>
      </c>
      <c r="F67" s="34">
        <v>-4.0437215469613212</v>
      </c>
      <c r="G67" s="2"/>
      <c r="H67" s="1">
        <f t="shared" si="2"/>
        <v>39326</v>
      </c>
      <c r="I67" s="37" t="str">
        <f>IFERROR(INDEX([1]PNAD!$B:$B,MATCH($H67,[1]PNAD!$A:$A,0)),"")</f>
        <v>10.9089391399462</v>
      </c>
      <c r="J67" s="2">
        <f t="shared" ref="J67:J130" si="11">IFERROR(I67-2*K67/90,"")</f>
        <v>10.331161362168423</v>
      </c>
      <c r="K67">
        <f t="shared" si="4"/>
        <v>26</v>
      </c>
      <c r="L67" s="2"/>
      <c r="M67" s="2">
        <f t="shared" si="3"/>
        <v>10.908939139946201</v>
      </c>
    </row>
    <row r="68" spans="2:13" x14ac:dyDescent="0.25">
      <c r="B68" s="1">
        <f t="shared" si="10"/>
        <v>42887</v>
      </c>
      <c r="C68" s="34">
        <f t="shared" si="7"/>
        <v>12.9307823425726</v>
      </c>
      <c r="D68" s="34">
        <f t="shared" si="9"/>
        <v>-3.6287029321053326</v>
      </c>
      <c r="E68" s="9">
        <v>0.85</v>
      </c>
      <c r="F68" s="34">
        <v>-3.834563535911597</v>
      </c>
      <c r="G68" s="2"/>
      <c r="H68" s="1">
        <f t="shared" ref="H68:H131" si="12">EDATE(H67,1)</f>
        <v>39356</v>
      </c>
      <c r="I68" s="37" t="str">
        <f>IFERROR(INDEX([1]PNAD!$B:$B,MATCH($H68,[1]PNAD!$A:$A,0)),"")</f>
        <v>10.7717327093274</v>
      </c>
      <c r="J68" s="2">
        <f t="shared" si="11"/>
        <v>10.216177153771845</v>
      </c>
      <c r="K68">
        <f t="shared" si="4"/>
        <v>25</v>
      </c>
      <c r="L68" s="2"/>
      <c r="M68" s="2">
        <f t="shared" ref="M68:M131" si="13">_xlfn.NUMBERVALUE(I68)</f>
        <v>10.7717327093274</v>
      </c>
    </row>
    <row r="69" spans="2:13" x14ac:dyDescent="0.25">
      <c r="B69" s="1">
        <f t="shared" si="10"/>
        <v>42979</v>
      </c>
      <c r="C69" s="34">
        <f t="shared" si="7"/>
        <v>12.6032672575906</v>
      </c>
      <c r="D69" s="34">
        <f t="shared" si="9"/>
        <v>-3.3011878471233325</v>
      </c>
      <c r="E69" s="9">
        <v>0.85</v>
      </c>
      <c r="F69" s="34">
        <v>-3.5208265193370156</v>
      </c>
      <c r="G69" s="2"/>
      <c r="H69" s="1">
        <f t="shared" si="12"/>
        <v>39387</v>
      </c>
      <c r="I69" s="37" t="str">
        <f>IFERROR(INDEX([1]PNAD!$B:$B,MATCH($H69,[1]PNAD!$A:$A,0)),"")</f>
        <v>10.5565473896488</v>
      </c>
      <c r="J69" s="2">
        <f t="shared" si="11"/>
        <v>10.023214056315467</v>
      </c>
      <c r="K69">
        <f t="shared" ref="K69:K91" si="14">K68-1</f>
        <v>24</v>
      </c>
      <c r="L69" s="2"/>
      <c r="M69" s="2">
        <f t="shared" si="13"/>
        <v>10.5565473896488</v>
      </c>
    </row>
    <row r="70" spans="2:13" x14ac:dyDescent="0.25">
      <c r="B70" s="1">
        <f t="shared" si="10"/>
        <v>43070</v>
      </c>
      <c r="C70" s="34">
        <f t="shared" si="7"/>
        <v>12.5210747996961</v>
      </c>
      <c r="D70" s="34">
        <f t="shared" si="9"/>
        <v>-3.2189953892288323</v>
      </c>
      <c r="E70" s="9">
        <v>0.85</v>
      </c>
      <c r="F70" s="34">
        <v>-3.3639580110497143</v>
      </c>
      <c r="G70" s="2"/>
      <c r="H70" s="1">
        <f t="shared" si="12"/>
        <v>39417</v>
      </c>
      <c r="I70" s="37" t="str">
        <f>IFERROR(INDEX([1]PNAD!$B:$B,MATCH($H70,[1]PNAD!$A:$A,0)),"")</f>
        <v>10.3610573569781</v>
      </c>
      <c r="J70" s="2">
        <f t="shared" si="11"/>
        <v>9.8499462458669882</v>
      </c>
      <c r="K70">
        <f t="shared" si="14"/>
        <v>23</v>
      </c>
      <c r="L70" s="2"/>
      <c r="M70" s="2">
        <f t="shared" si="13"/>
        <v>10.361057356978099</v>
      </c>
    </row>
    <row r="71" spans="2:13" x14ac:dyDescent="0.25">
      <c r="B71" s="1">
        <f t="shared" si="10"/>
        <v>43160</v>
      </c>
      <c r="C71" s="34">
        <f t="shared" si="7"/>
        <v>12.659715636497101</v>
      </c>
      <c r="D71" s="34">
        <f t="shared" si="9"/>
        <v>-3.3576362260298329</v>
      </c>
      <c r="E71" s="9">
        <v>0.85</v>
      </c>
      <c r="F71" s="34">
        <v>-3.5731160220994389</v>
      </c>
      <c r="G71" s="2"/>
      <c r="H71" s="1">
        <f t="shared" si="12"/>
        <v>39448</v>
      </c>
      <c r="I71" s="37" t="str">
        <f>IFERROR(INDEX([1]PNAD!$B:$B,MATCH($H71,[1]PNAD!$A:$A,0)),"")</f>
        <v>10.1611319821474</v>
      </c>
      <c r="J71" s="2">
        <f t="shared" si="11"/>
        <v>9.6722430932585119</v>
      </c>
      <c r="K71">
        <f t="shared" si="14"/>
        <v>22</v>
      </c>
      <c r="L71" s="2"/>
      <c r="M71" s="2">
        <f t="shared" si="13"/>
        <v>10.161131982147401</v>
      </c>
    </row>
    <row r="72" spans="2:13" x14ac:dyDescent="0.25">
      <c r="B72" s="1">
        <f t="shared" si="10"/>
        <v>43252</v>
      </c>
      <c r="C72" s="34">
        <f t="shared" ref="C72:C81" si="15">INDEX($J:$J,MATCH($B72,$H:$H,0))</f>
        <v>12.4183797509895</v>
      </c>
      <c r="D72" s="34">
        <f t="shared" si="9"/>
        <v>-3.116300340522232</v>
      </c>
      <c r="E72" s="9">
        <v>0.85</v>
      </c>
      <c r="F72" s="34">
        <v>-3.311668508287291</v>
      </c>
      <c r="G72" s="2"/>
      <c r="H72" s="1">
        <f t="shared" si="12"/>
        <v>39479</v>
      </c>
      <c r="I72" s="37" t="str">
        <f>IFERROR(INDEX([1]PNAD!$B:$B,MATCH($H72,[1]PNAD!$A:$A,0)),"")</f>
        <v>10.0779464906092</v>
      </c>
      <c r="J72" s="2">
        <f t="shared" si="11"/>
        <v>9.6112798239425334</v>
      </c>
      <c r="K72">
        <f t="shared" si="14"/>
        <v>21</v>
      </c>
      <c r="L72" s="2"/>
      <c r="M72" s="2">
        <f t="shared" si="13"/>
        <v>10.0779464906092</v>
      </c>
    </row>
    <row r="73" spans="2:13" x14ac:dyDescent="0.25">
      <c r="B73" s="1">
        <f t="shared" si="10"/>
        <v>43344</v>
      </c>
      <c r="C73" s="34">
        <f t="shared" si="15"/>
        <v>12.1060184037435</v>
      </c>
      <c r="D73" s="34">
        <f t="shared" si="9"/>
        <v>-2.803938993276232</v>
      </c>
      <c r="E73" s="9">
        <v>0.85</v>
      </c>
      <c r="F73" s="34">
        <v>-2.8933524861878421</v>
      </c>
      <c r="G73" s="2"/>
      <c r="H73" s="1">
        <f t="shared" si="12"/>
        <v>39508</v>
      </c>
      <c r="I73" s="37" t="str">
        <f>IFERROR(INDEX([1]PNAD!$B:$B,MATCH($H73,[1]PNAD!$A:$A,0)),"")</f>
        <v>9.9653287470671</v>
      </c>
      <c r="J73" s="2">
        <f t="shared" si="11"/>
        <v>9.5208843026226546</v>
      </c>
      <c r="K73">
        <f t="shared" si="14"/>
        <v>20</v>
      </c>
      <c r="L73" s="2"/>
      <c r="M73" s="2">
        <f t="shared" si="13"/>
        <v>9.9653287470670993</v>
      </c>
    </row>
    <row r="74" spans="2:13" x14ac:dyDescent="0.25">
      <c r="B74" s="1">
        <f t="shared" si="10"/>
        <v>43435</v>
      </c>
      <c r="C74" s="34">
        <f t="shared" si="15"/>
        <v>12.320078419755401</v>
      </c>
      <c r="D74" s="34">
        <f t="shared" si="9"/>
        <v>-3.017999009288133</v>
      </c>
      <c r="E74" s="9">
        <v>0.85</v>
      </c>
      <c r="F74" s="34">
        <v>-3.1025104972375663</v>
      </c>
      <c r="G74" s="2"/>
      <c r="H74" s="1">
        <f t="shared" si="12"/>
        <v>39539</v>
      </c>
      <c r="I74" s="37" t="str">
        <f>IFERROR(INDEX([1]PNAD!$B:$B,MATCH($H74,[1]PNAD!$A:$A,0)),"")</f>
        <v>9.86275000074865</v>
      </c>
      <c r="J74" s="2">
        <f t="shared" si="11"/>
        <v>9.4405277785264268</v>
      </c>
      <c r="K74">
        <f t="shared" si="14"/>
        <v>19</v>
      </c>
      <c r="L74" s="2"/>
      <c r="M74" s="2">
        <f t="shared" si="13"/>
        <v>9.8627500007486493</v>
      </c>
    </row>
    <row r="75" spans="2:13" x14ac:dyDescent="0.25">
      <c r="B75" s="1">
        <f t="shared" si="10"/>
        <v>43525</v>
      </c>
      <c r="C75" s="34">
        <f t="shared" si="15"/>
        <v>12.3096034094049</v>
      </c>
      <c r="D75" s="34">
        <f t="shared" si="9"/>
        <v>-3.0075239989376326</v>
      </c>
      <c r="E75" s="9">
        <v>0.85</v>
      </c>
      <c r="F75" s="34">
        <v>-3.2070895027624235</v>
      </c>
      <c r="G75" s="2"/>
      <c r="H75" s="1">
        <f t="shared" si="12"/>
        <v>39569</v>
      </c>
      <c r="I75" s="37" t="str">
        <f>IFERROR(INDEX([1]PNAD!$B:$B,MATCH($H75,[1]PNAD!$A:$A,0)),"")</f>
        <v>9.62476130044096</v>
      </c>
      <c r="J75" s="2">
        <f t="shared" si="11"/>
        <v>9.2247613004409601</v>
      </c>
      <c r="K75">
        <f t="shared" si="14"/>
        <v>18</v>
      </c>
      <c r="L75" s="2"/>
      <c r="M75" s="2">
        <f t="shared" si="13"/>
        <v>9.6247613004409605</v>
      </c>
    </row>
    <row r="76" spans="2:13" x14ac:dyDescent="0.25">
      <c r="B76" s="1">
        <f t="shared" si="10"/>
        <v>43617</v>
      </c>
      <c r="C76" s="34">
        <f t="shared" si="15"/>
        <v>11.9275234345732</v>
      </c>
      <c r="D76" s="34">
        <f t="shared" si="9"/>
        <v>-2.6254440241059318</v>
      </c>
      <c r="E76" s="9">
        <v>0.85</v>
      </c>
      <c r="F76" s="34">
        <v>-3.0502209944751328</v>
      </c>
      <c r="G76" s="2"/>
      <c r="H76" s="1">
        <f t="shared" si="12"/>
        <v>39600</v>
      </c>
      <c r="I76" s="37" t="str">
        <f>IFERROR(INDEX([1]PNAD!$B:$B,MATCH($H76,[1]PNAD!$A:$A,0)),"")</f>
        <v>9.4987020387095</v>
      </c>
      <c r="J76" s="2">
        <f t="shared" si="11"/>
        <v>9.1209242609317212</v>
      </c>
      <c r="K76">
        <f t="shared" si="14"/>
        <v>17</v>
      </c>
      <c r="L76" s="2"/>
      <c r="M76" s="2">
        <f t="shared" si="13"/>
        <v>9.4987020387094994</v>
      </c>
    </row>
    <row r="77" spans="2:13" x14ac:dyDescent="0.25">
      <c r="B77" s="1">
        <f t="shared" si="10"/>
        <v>43709</v>
      </c>
      <c r="C77" s="34">
        <f t="shared" si="15"/>
        <v>11.961709058752801</v>
      </c>
      <c r="D77" s="34">
        <f t="shared" si="9"/>
        <v>-2.6596296482855331</v>
      </c>
      <c r="E77" s="9">
        <v>0.85</v>
      </c>
      <c r="F77" s="34">
        <v>-2.7887734806629747</v>
      </c>
      <c r="G77" s="2"/>
      <c r="H77" s="1">
        <f t="shared" si="12"/>
        <v>39630</v>
      </c>
      <c r="I77" s="37" t="str">
        <f>IFERROR(INDEX([1]PNAD!$B:$B,MATCH($H77,[1]PNAD!$A:$A,0)),"")</f>
        <v>9.48470638336758</v>
      </c>
      <c r="J77" s="2">
        <f t="shared" si="11"/>
        <v>9.1291508278120244</v>
      </c>
      <c r="K77">
        <f t="shared" si="14"/>
        <v>16</v>
      </c>
      <c r="L77" s="2"/>
      <c r="M77" s="2">
        <f t="shared" si="13"/>
        <v>9.4847063833675804</v>
      </c>
    </row>
    <row r="78" spans="2:13" x14ac:dyDescent="0.25">
      <c r="B78" s="1">
        <f t="shared" si="10"/>
        <v>43800</v>
      </c>
      <c r="C78" s="34">
        <f t="shared" si="15"/>
        <v>11.7137507220437</v>
      </c>
      <c r="D78" s="34">
        <f t="shared" si="9"/>
        <v>-2.4116713115764328</v>
      </c>
      <c r="E78" s="9">
        <v>0.85</v>
      </c>
      <c r="F78" s="95">
        <v>-2.5273259668508268</v>
      </c>
      <c r="G78" s="2"/>
      <c r="H78" s="1">
        <f t="shared" si="12"/>
        <v>39661</v>
      </c>
      <c r="I78" s="37" t="str">
        <f>IFERROR(INDEX([1]PNAD!$B:$B,MATCH($H78,[1]PNAD!$A:$A,0)),"")</f>
        <v>9.47909170097413</v>
      </c>
      <c r="J78" s="2">
        <f t="shared" si="11"/>
        <v>9.1457583676407967</v>
      </c>
      <c r="K78">
        <f t="shared" si="14"/>
        <v>15</v>
      </c>
      <c r="L78" s="2"/>
      <c r="M78" s="2">
        <f t="shared" si="13"/>
        <v>9.4790917009741307</v>
      </c>
    </row>
    <row r="79" spans="2:13" x14ac:dyDescent="0.25">
      <c r="B79" s="1">
        <f t="shared" si="10"/>
        <v>43891</v>
      </c>
      <c r="C79" s="34">
        <f t="shared" si="15"/>
        <v>11.9396213855343</v>
      </c>
      <c r="D79" s="34">
        <f t="shared" si="9"/>
        <v>-2.6375419750670326</v>
      </c>
      <c r="E79" s="9">
        <v>0.85</v>
      </c>
      <c r="F79" s="95">
        <v>-2.8410629834254082</v>
      </c>
      <c r="G79" s="2"/>
      <c r="H79" s="1">
        <f t="shared" si="12"/>
        <v>39692</v>
      </c>
      <c r="I79" s="37" t="str">
        <f>IFERROR(INDEX([1]PNAD!$B:$B,MATCH($H79,[1]PNAD!$A:$A,0)),"")</f>
        <v>9.50804485729189</v>
      </c>
      <c r="J79" s="2">
        <f t="shared" si="11"/>
        <v>9.196933746180779</v>
      </c>
      <c r="K79">
        <f t="shared" si="14"/>
        <v>14</v>
      </c>
      <c r="L79" s="2"/>
      <c r="M79" s="2">
        <f t="shared" si="13"/>
        <v>9.5080448572918908</v>
      </c>
    </row>
    <row r="80" spans="2:13" x14ac:dyDescent="0.25">
      <c r="B80" s="1">
        <f t="shared" si="10"/>
        <v>43983</v>
      </c>
      <c r="C80" s="34">
        <f t="shared" si="15"/>
        <v>13.417109061732599</v>
      </c>
      <c r="D80" s="34">
        <f t="shared" ref="D80:D81" si="16">-(C80-AVERAGE($C$8:$C$81))-E80</f>
        <v>-4.1150296512653313</v>
      </c>
      <c r="E80" s="9">
        <v>0.85</v>
      </c>
      <c r="F80" s="95">
        <v>-4.1483005524861785</v>
      </c>
      <c r="G80" s="2"/>
      <c r="H80" s="1">
        <f t="shared" si="12"/>
        <v>39722</v>
      </c>
      <c r="I80" s="37" t="str">
        <f>IFERROR(INDEX([1]PNAD!$B:$B,MATCH($H80,[1]PNAD!$A:$A,0)),"")</f>
        <v>9.47848967012636</v>
      </c>
      <c r="J80" s="2">
        <f t="shared" si="11"/>
        <v>9.1896007812374698</v>
      </c>
      <c r="K80">
        <f t="shared" si="14"/>
        <v>13</v>
      </c>
      <c r="L80" s="2"/>
      <c r="M80" s="2">
        <f t="shared" si="13"/>
        <v>9.4784896701263595</v>
      </c>
    </row>
    <row r="81" spans="2:13" x14ac:dyDescent="0.25">
      <c r="B81" s="1">
        <f t="shared" si="10"/>
        <v>44075</v>
      </c>
      <c r="C81" s="34">
        <f t="shared" si="15"/>
        <v>14.921599396422399</v>
      </c>
      <c r="D81" s="34">
        <f t="shared" si="16"/>
        <v>-5.6195199859551312</v>
      </c>
      <c r="E81" s="9">
        <v>0.85</v>
      </c>
      <c r="F81" s="35">
        <f>D81</f>
        <v>-5.6195199859551312</v>
      </c>
      <c r="G81" s="13"/>
      <c r="H81" s="1">
        <f t="shared" si="12"/>
        <v>39753</v>
      </c>
      <c r="I81" s="37" t="str">
        <f>IFERROR(INDEX([1]PNAD!$B:$B,MATCH($H81,[1]PNAD!$A:$A,0)),"")</f>
        <v>9.60843976242835</v>
      </c>
      <c r="J81" s="2">
        <f t="shared" si="11"/>
        <v>9.3417730957616829</v>
      </c>
      <c r="K81">
        <f t="shared" si="14"/>
        <v>12</v>
      </c>
      <c r="L81" s="2"/>
      <c r="M81" s="2">
        <f t="shared" si="13"/>
        <v>9.6084397624283504</v>
      </c>
    </row>
    <row r="82" spans="2:13" x14ac:dyDescent="0.25">
      <c r="B82" s="1">
        <f t="shared" si="10"/>
        <v>44166</v>
      </c>
      <c r="C82" s="34">
        <f t="shared" ref="C82:C126" si="17">IFERROR(INDEX($J:$J,MATCH($B82,$H:$H,0)),"")</f>
        <v>14.8127359695027</v>
      </c>
      <c r="D82" s="34">
        <f>IFERROR(-(C82-AVERAGE($C$8:$C$81))-E82,"")</f>
        <v>-5.5106565590354322</v>
      </c>
      <c r="E82" s="9">
        <v>0.85</v>
      </c>
      <c r="F82" s="35">
        <f t="shared" ref="F82:F89" si="18">D82</f>
        <v>-5.5106565590354322</v>
      </c>
      <c r="G82" s="2"/>
      <c r="H82" s="1">
        <f t="shared" si="12"/>
        <v>39783</v>
      </c>
      <c r="I82" s="37" t="str">
        <f>IFERROR(INDEX([1]PNAD!$B:$B,MATCH($H82,[1]PNAD!$A:$A,0)),"")</f>
        <v>9.65009942386282</v>
      </c>
      <c r="J82" s="2">
        <f t="shared" si="11"/>
        <v>9.4056549794183759</v>
      </c>
      <c r="K82">
        <f t="shared" si="14"/>
        <v>11</v>
      </c>
      <c r="L82" s="2"/>
      <c r="M82" s="2">
        <f t="shared" si="13"/>
        <v>9.6500994238628195</v>
      </c>
    </row>
    <row r="83" spans="2:13" x14ac:dyDescent="0.25">
      <c r="B83" s="1">
        <f t="shared" si="10"/>
        <v>44256</v>
      </c>
      <c r="C83" s="34">
        <f t="shared" si="17"/>
        <v>14.432042349885799</v>
      </c>
      <c r="D83" s="34">
        <f t="shared" ref="D83:D126" si="19">IFERROR(-(C83-AVERAGE($C$8:$C$81))-E83,"")</f>
        <v>-5.1299629394185313</v>
      </c>
      <c r="E83" s="9">
        <v>0.85</v>
      </c>
      <c r="F83" s="35">
        <f t="shared" si="18"/>
        <v>-5.1299629394185313</v>
      </c>
      <c r="H83" s="1">
        <f t="shared" si="12"/>
        <v>39814</v>
      </c>
      <c r="I83" s="37" t="str">
        <f>IFERROR(INDEX([1]PNAD!$B:$B,MATCH($H83,[1]PNAD!$A:$A,0)),"")</f>
        <v>9.79354969212102</v>
      </c>
      <c r="J83" s="2">
        <f t="shared" si="11"/>
        <v>9.5713274698987991</v>
      </c>
      <c r="K83">
        <f t="shared" si="14"/>
        <v>10</v>
      </c>
      <c r="L83" s="2"/>
      <c r="M83" s="2">
        <f t="shared" si="13"/>
        <v>9.7935496921210206</v>
      </c>
    </row>
    <row r="84" spans="2:13" x14ac:dyDescent="0.25">
      <c r="B84" s="1">
        <f t="shared" si="10"/>
        <v>44348</v>
      </c>
      <c r="C84" s="34">
        <f t="shared" si="17"/>
        <v>14.043774472772601</v>
      </c>
      <c r="D84" s="34">
        <f t="shared" si="19"/>
        <v>-4.7416950623053324</v>
      </c>
      <c r="E84" s="9">
        <v>0.85</v>
      </c>
      <c r="F84" s="35">
        <f t="shared" si="18"/>
        <v>-4.7416950623053324</v>
      </c>
      <c r="H84" s="1">
        <f t="shared" si="12"/>
        <v>39845</v>
      </c>
      <c r="I84" s="37" t="str">
        <f>IFERROR(INDEX([1]PNAD!$B:$B,MATCH($H84,[1]PNAD!$A:$A,0)),"")</f>
        <v>9.86753006718843</v>
      </c>
      <c r="J84" s="2">
        <f t="shared" si="11"/>
        <v>9.6675300671884301</v>
      </c>
      <c r="K84">
        <f t="shared" si="14"/>
        <v>9</v>
      </c>
      <c r="L84" s="2"/>
      <c r="M84" s="2">
        <f t="shared" si="13"/>
        <v>9.8675300671884294</v>
      </c>
    </row>
    <row r="85" spans="2:13" x14ac:dyDescent="0.25">
      <c r="B85" s="1">
        <f t="shared" si="10"/>
        <v>44440</v>
      </c>
      <c r="C85" s="34">
        <f t="shared" si="17"/>
        <v>12.6556168109182</v>
      </c>
      <c r="D85" s="34">
        <f t="shared" si="19"/>
        <v>-3.3535374004509326</v>
      </c>
      <c r="E85" s="9">
        <v>0.85</v>
      </c>
      <c r="F85" s="35">
        <f t="shared" si="18"/>
        <v>-3.3535374004509326</v>
      </c>
      <c r="H85" s="1">
        <f t="shared" si="12"/>
        <v>39873</v>
      </c>
      <c r="I85" s="37" t="str">
        <f>IFERROR(INDEX([1]PNAD!$B:$B,MATCH($H85,[1]PNAD!$A:$A,0)),"")</f>
        <v>10.0249484737952</v>
      </c>
      <c r="J85" s="2">
        <f t="shared" si="11"/>
        <v>9.8471706960174235</v>
      </c>
      <c r="K85">
        <f t="shared" si="14"/>
        <v>8</v>
      </c>
      <c r="L85" s="2"/>
      <c r="M85" s="2">
        <f t="shared" si="13"/>
        <v>10.024948473795201</v>
      </c>
    </row>
    <row r="86" spans="2:13" x14ac:dyDescent="0.25">
      <c r="B86" s="1">
        <f t="shared" si="10"/>
        <v>44531</v>
      </c>
      <c r="C86" s="34">
        <f t="shared" si="17"/>
        <v>11.7016159028683</v>
      </c>
      <c r="D86" s="34">
        <f t="shared" si="19"/>
        <v>-2.3995364924010318</v>
      </c>
      <c r="E86" s="9">
        <v>0.85</v>
      </c>
      <c r="F86" s="35">
        <f t="shared" si="18"/>
        <v>-2.3995364924010318</v>
      </c>
      <c r="H86" s="1">
        <f t="shared" si="12"/>
        <v>39904</v>
      </c>
      <c r="I86" s="37" t="str">
        <f>IFERROR(INDEX([1]PNAD!$B:$B,MATCH($H86,[1]PNAD!$A:$A,0)),"")</f>
        <v>10.0748606323808</v>
      </c>
      <c r="J86" s="2">
        <f t="shared" si="11"/>
        <v>9.9193050768252444</v>
      </c>
      <c r="K86">
        <f t="shared" si="14"/>
        <v>7</v>
      </c>
      <c r="L86" s="2"/>
      <c r="M86" s="2">
        <f t="shared" si="13"/>
        <v>10.074860632380799</v>
      </c>
    </row>
    <row r="87" spans="2:13" x14ac:dyDescent="0.25">
      <c r="B87" s="1">
        <f t="shared" si="10"/>
        <v>44621</v>
      </c>
      <c r="C87" s="34">
        <f t="shared" si="17"/>
        <v>10.621829487625</v>
      </c>
      <c r="D87" s="34">
        <f t="shared" si="19"/>
        <v>-1.3197500771577322</v>
      </c>
      <c r="E87" s="9">
        <v>0.85</v>
      </c>
      <c r="F87" s="35">
        <f t="shared" si="18"/>
        <v>-1.3197500771577322</v>
      </c>
      <c r="H87" s="1">
        <f t="shared" si="12"/>
        <v>39934</v>
      </c>
      <c r="I87" s="37" t="str">
        <f>IFERROR(INDEX([1]PNAD!$B:$B,MATCH($H87,[1]PNAD!$A:$A,0)),"")</f>
        <v>10.1321290223776</v>
      </c>
      <c r="J87" s="2">
        <f t="shared" si="11"/>
        <v>9.9987956890442664</v>
      </c>
      <c r="K87">
        <f t="shared" si="14"/>
        <v>6</v>
      </c>
      <c r="L87" s="2"/>
      <c r="M87" s="2">
        <f t="shared" si="13"/>
        <v>10.132129022377599</v>
      </c>
    </row>
    <row r="88" spans="2:13" x14ac:dyDescent="0.25">
      <c r="B88" s="1">
        <f t="shared" si="10"/>
        <v>44713</v>
      </c>
      <c r="C88" s="34">
        <f t="shared" si="17"/>
        <v>9.1541223796552096</v>
      </c>
      <c r="D88" s="34">
        <f t="shared" si="19"/>
        <v>0.14795703081205824</v>
      </c>
      <c r="E88" s="9">
        <v>0.85</v>
      </c>
      <c r="F88" s="35">
        <f t="shared" si="18"/>
        <v>0.14795703081205824</v>
      </c>
      <c r="H88" s="1">
        <f t="shared" si="12"/>
        <v>39965</v>
      </c>
      <c r="I88" s="37" t="str">
        <f>IFERROR(INDEX([1]PNAD!$B:$B,MATCH($H88,[1]PNAD!$A:$A,0)),"")</f>
        <v>10.0013768655524</v>
      </c>
      <c r="J88" s="2">
        <f t="shared" si="11"/>
        <v>9.8902657544412893</v>
      </c>
      <c r="K88">
        <f t="shared" si="14"/>
        <v>5</v>
      </c>
      <c r="L88" s="2"/>
      <c r="M88" s="2">
        <f t="shared" si="13"/>
        <v>10.0013768655524</v>
      </c>
    </row>
    <row r="89" spans="2:13" x14ac:dyDescent="0.25">
      <c r="B89" s="1">
        <f t="shared" si="10"/>
        <v>44805</v>
      </c>
      <c r="C89" s="34">
        <f t="shared" si="17"/>
        <v>8.7582349346658308</v>
      </c>
      <c r="D89" s="34">
        <f t="shared" si="19"/>
        <v>0.54384447580143702</v>
      </c>
      <c r="E89" s="9">
        <v>0.85</v>
      </c>
      <c r="F89" s="35">
        <f t="shared" si="18"/>
        <v>0.54384447580143702</v>
      </c>
      <c r="H89" s="1">
        <f t="shared" si="12"/>
        <v>39995</v>
      </c>
      <c r="I89" s="37" t="str">
        <f>IFERROR(INDEX([1]PNAD!$B:$B,MATCH($H89,[1]PNAD!$A:$A,0)),"")</f>
        <v>9.82537498332891</v>
      </c>
      <c r="J89" s="2">
        <f t="shared" si="11"/>
        <v>9.7364860944400213</v>
      </c>
      <c r="K89">
        <f t="shared" si="14"/>
        <v>4</v>
      </c>
      <c r="L89" s="2"/>
      <c r="M89" s="2">
        <f t="shared" si="13"/>
        <v>9.8253749833289099</v>
      </c>
    </row>
    <row r="90" spans="2:13" x14ac:dyDescent="0.25">
      <c r="B90" s="1">
        <f t="shared" si="10"/>
        <v>44896</v>
      </c>
      <c r="C90" s="34" t="str">
        <f t="shared" si="17"/>
        <v/>
      </c>
      <c r="D90" s="34" t="str">
        <f t="shared" si="19"/>
        <v/>
      </c>
      <c r="E90" s="9">
        <v>0.85</v>
      </c>
      <c r="F90" s="35"/>
      <c r="H90" s="1">
        <f t="shared" si="12"/>
        <v>40026</v>
      </c>
      <c r="I90" s="37" t="str">
        <f>IFERROR(INDEX([1]PNAD!$B:$B,MATCH($H90,[1]PNAD!$A:$A,0)),"")</f>
        <v>9.6942015876154</v>
      </c>
      <c r="J90" s="2">
        <f t="shared" si="11"/>
        <v>9.6275349209487331</v>
      </c>
      <c r="K90">
        <f t="shared" si="14"/>
        <v>3</v>
      </c>
      <c r="L90" s="2"/>
      <c r="M90" s="2">
        <f t="shared" si="13"/>
        <v>9.6942015876153995</v>
      </c>
    </row>
    <row r="91" spans="2:13" x14ac:dyDescent="0.25">
      <c r="B91" s="1">
        <f t="shared" si="10"/>
        <v>44986</v>
      </c>
      <c r="C91" s="34" t="str">
        <f t="shared" si="17"/>
        <v/>
      </c>
      <c r="D91" s="34" t="str">
        <f t="shared" si="19"/>
        <v/>
      </c>
      <c r="E91" s="9">
        <v>0.85</v>
      </c>
      <c r="F91" s="35"/>
      <c r="H91" s="1">
        <f t="shared" si="12"/>
        <v>40057</v>
      </c>
      <c r="I91" s="37" t="str">
        <f>IFERROR(INDEX([1]PNAD!$B:$B,MATCH($H91,[1]PNAD!$A:$A,0)),"")</f>
        <v>9.66223105511595</v>
      </c>
      <c r="J91" s="2">
        <f t="shared" si="11"/>
        <v>9.6177866106715051</v>
      </c>
      <c r="K91">
        <f t="shared" si="14"/>
        <v>2</v>
      </c>
      <c r="L91" s="2"/>
      <c r="M91" s="2">
        <f t="shared" si="13"/>
        <v>9.6622310551159494</v>
      </c>
    </row>
    <row r="92" spans="2:13" x14ac:dyDescent="0.25">
      <c r="B92" s="1">
        <f t="shared" si="10"/>
        <v>45078</v>
      </c>
      <c r="C92" s="34" t="str">
        <f t="shared" si="17"/>
        <v/>
      </c>
      <c r="D92" s="34" t="str">
        <f t="shared" si="19"/>
        <v/>
      </c>
      <c r="E92" s="9">
        <v>0.85</v>
      </c>
      <c r="F92" s="35"/>
      <c r="H92" s="1">
        <f t="shared" si="12"/>
        <v>40087</v>
      </c>
      <c r="I92" s="37" t="str">
        <f>IFERROR(INDEX([1]PNAD!$B:$B,MATCH($H92,[1]PNAD!$A:$A,0)),"")</f>
        <v>9.63057293419106</v>
      </c>
      <c r="J92" s="2">
        <f t="shared" si="11"/>
        <v>9.6083507119688374</v>
      </c>
      <c r="K92">
        <f t="shared" ref="K92" si="20">K91-1</f>
        <v>1</v>
      </c>
      <c r="L92" s="2"/>
      <c r="M92" s="2">
        <f t="shared" si="13"/>
        <v>9.6305729341910595</v>
      </c>
    </row>
    <row r="93" spans="2:13" x14ac:dyDescent="0.25">
      <c r="B93" s="1">
        <f t="shared" si="10"/>
        <v>45170</v>
      </c>
      <c r="C93" s="34" t="str">
        <f t="shared" si="17"/>
        <v/>
      </c>
      <c r="D93" s="34" t="str">
        <f t="shared" si="19"/>
        <v/>
      </c>
      <c r="E93" s="9">
        <v>0.85</v>
      </c>
      <c r="F93" s="35"/>
      <c r="H93" s="1">
        <f t="shared" si="12"/>
        <v>40118</v>
      </c>
      <c r="I93" s="37" t="str">
        <f>IFERROR(INDEX([1]PNAD!$B:$B,MATCH($H93,[1]PNAD!$A:$A,0)),"")</f>
        <v>9.57202083484792</v>
      </c>
      <c r="J93" s="2">
        <f t="shared" si="11"/>
        <v>9.5720208348479208</v>
      </c>
      <c r="K93">
        <v>0</v>
      </c>
      <c r="L93" s="2"/>
      <c r="M93" s="2">
        <f t="shared" si="13"/>
        <v>9.5720208348479208</v>
      </c>
    </row>
    <row r="94" spans="2:13" x14ac:dyDescent="0.25">
      <c r="B94" s="1">
        <f t="shared" si="10"/>
        <v>45261</v>
      </c>
      <c r="C94" s="34" t="str">
        <f t="shared" si="17"/>
        <v/>
      </c>
      <c r="D94" s="34" t="str">
        <f t="shared" si="19"/>
        <v/>
      </c>
      <c r="E94" s="9">
        <v>0.85</v>
      </c>
      <c r="F94" s="35"/>
      <c r="H94" s="1">
        <f t="shared" si="12"/>
        <v>40148</v>
      </c>
      <c r="I94" s="37" t="str">
        <f>IFERROR(INDEX([1]PNAD!$B:$B,MATCH($H94,[1]PNAD!$A:$A,0)),"")</f>
        <v>9.53403405431548</v>
      </c>
      <c r="J94" s="2">
        <f t="shared" si="11"/>
        <v>9.5340340543154802</v>
      </c>
      <c r="K94">
        <v>0</v>
      </c>
      <c r="L94" s="2"/>
      <c r="M94" s="2">
        <f t="shared" si="13"/>
        <v>9.5340340543154802</v>
      </c>
    </row>
    <row r="95" spans="2:13" x14ac:dyDescent="0.25">
      <c r="B95" s="1">
        <f t="shared" si="10"/>
        <v>45352</v>
      </c>
      <c r="C95" s="34" t="str">
        <f t="shared" si="17"/>
        <v/>
      </c>
      <c r="D95" s="34" t="str">
        <f t="shared" si="19"/>
        <v/>
      </c>
      <c r="E95" s="9">
        <v>0.85</v>
      </c>
      <c r="F95" s="35"/>
      <c r="H95" s="1">
        <f t="shared" si="12"/>
        <v>40179</v>
      </c>
      <c r="I95" s="37" t="str">
        <f>IFERROR(INDEX([1]PNAD!$B:$B,MATCH($H95,[1]PNAD!$A:$A,0)),"")</f>
        <v>9.38238543828122</v>
      </c>
      <c r="J95" s="2">
        <f t="shared" si="11"/>
        <v>9.3823854382812204</v>
      </c>
      <c r="K95">
        <v>0</v>
      </c>
      <c r="L95" s="2"/>
      <c r="M95" s="2">
        <f t="shared" si="13"/>
        <v>9.3823854382812204</v>
      </c>
    </row>
    <row r="96" spans="2:13" x14ac:dyDescent="0.25">
      <c r="B96" s="1">
        <f t="shared" si="10"/>
        <v>45444</v>
      </c>
      <c r="C96" s="34" t="str">
        <f t="shared" si="17"/>
        <v/>
      </c>
      <c r="D96" s="34" t="str">
        <f t="shared" si="19"/>
        <v/>
      </c>
      <c r="E96" s="9">
        <v>0.85</v>
      </c>
      <c r="F96" s="35"/>
      <c r="H96" s="1">
        <f t="shared" si="12"/>
        <v>40210</v>
      </c>
      <c r="I96" s="37" t="str">
        <f>IFERROR(INDEX([1]PNAD!$B:$B,MATCH($H96,[1]PNAD!$A:$A,0)),"")</f>
        <v>9.16112088488896</v>
      </c>
      <c r="J96" s="2">
        <f t="shared" si="11"/>
        <v>9.1611208848889607</v>
      </c>
      <c r="K96">
        <v>0</v>
      </c>
      <c r="L96" s="2"/>
      <c r="M96" s="2">
        <f t="shared" si="13"/>
        <v>9.1611208848889607</v>
      </c>
    </row>
    <row r="97" spans="2:13" x14ac:dyDescent="0.25">
      <c r="B97" s="1">
        <f t="shared" si="10"/>
        <v>45536</v>
      </c>
      <c r="C97" s="34" t="str">
        <f t="shared" si="17"/>
        <v/>
      </c>
      <c r="D97" s="34" t="str">
        <f t="shared" si="19"/>
        <v/>
      </c>
      <c r="E97" s="9">
        <v>0.85</v>
      </c>
      <c r="F97" s="35"/>
      <c r="H97" s="1">
        <f t="shared" si="12"/>
        <v>40238</v>
      </c>
      <c r="I97" s="37" t="str">
        <f>IFERROR(INDEX([1]PNAD!$B:$B,MATCH($H97,[1]PNAD!$A:$A,0)),"")</f>
        <v>8.9388068833749</v>
      </c>
      <c r="J97" s="2">
        <f t="shared" si="11"/>
        <v>8.9388068833748999</v>
      </c>
      <c r="K97">
        <v>0</v>
      </c>
      <c r="L97" s="2"/>
      <c r="M97" s="2">
        <f t="shared" si="13"/>
        <v>8.9388068833748999</v>
      </c>
    </row>
    <row r="98" spans="2:13" x14ac:dyDescent="0.25">
      <c r="B98" s="1">
        <f t="shared" si="10"/>
        <v>45627</v>
      </c>
      <c r="C98" s="34" t="str">
        <f t="shared" si="17"/>
        <v/>
      </c>
      <c r="D98" s="34" t="str">
        <f t="shared" si="19"/>
        <v/>
      </c>
      <c r="E98" s="9">
        <v>0.85</v>
      </c>
      <c r="F98" s="35"/>
      <c r="H98" s="1">
        <f t="shared" si="12"/>
        <v>40269</v>
      </c>
      <c r="I98" s="37" t="str">
        <f>IFERROR(INDEX([1]PNAD!$B:$B,MATCH($H98,[1]PNAD!$A:$A,0)),"")</f>
        <v>8.81936154695093</v>
      </c>
      <c r="J98" s="2">
        <f t="shared" si="11"/>
        <v>8.8193615469509297</v>
      </c>
      <c r="K98">
        <v>0</v>
      </c>
      <c r="L98" s="2"/>
      <c r="M98" s="2">
        <f t="shared" si="13"/>
        <v>8.8193615469509297</v>
      </c>
    </row>
    <row r="99" spans="2:13" x14ac:dyDescent="0.25">
      <c r="B99" s="1">
        <f t="shared" si="10"/>
        <v>45717</v>
      </c>
      <c r="C99" s="34" t="str">
        <f t="shared" si="17"/>
        <v/>
      </c>
      <c r="D99" s="34" t="str">
        <f t="shared" si="19"/>
        <v/>
      </c>
      <c r="E99" s="9">
        <v>0.85</v>
      </c>
      <c r="F99" s="35"/>
      <c r="H99" s="1">
        <f t="shared" si="12"/>
        <v>40299</v>
      </c>
      <c r="I99" s="37" t="str">
        <f>IFERROR(INDEX([1]PNAD!$B:$B,MATCH($H99,[1]PNAD!$A:$A,0)),"")</f>
        <v>8.80385117614597</v>
      </c>
      <c r="J99" s="2">
        <f t="shared" si="11"/>
        <v>8.8038511761459706</v>
      </c>
      <c r="K99">
        <v>0</v>
      </c>
      <c r="L99" s="2"/>
      <c r="M99" s="2">
        <f t="shared" si="13"/>
        <v>8.8038511761459706</v>
      </c>
    </row>
    <row r="100" spans="2:13" x14ac:dyDescent="0.25">
      <c r="B100" s="1">
        <f t="shared" si="10"/>
        <v>45809</v>
      </c>
      <c r="C100" s="34" t="str">
        <f t="shared" si="17"/>
        <v/>
      </c>
      <c r="D100" s="34" t="str">
        <f t="shared" si="19"/>
        <v/>
      </c>
      <c r="E100" s="9">
        <v>0.85</v>
      </c>
      <c r="F100" s="35"/>
      <c r="H100" s="1">
        <f t="shared" si="12"/>
        <v>40330</v>
      </c>
      <c r="I100" s="37" t="str">
        <f>IFERROR(INDEX([1]PNAD!$B:$B,MATCH($H100,[1]PNAD!$A:$A,0)),"")</f>
        <v>8.76247212915988</v>
      </c>
      <c r="J100" s="2">
        <f t="shared" si="11"/>
        <v>8.7624721291598799</v>
      </c>
      <c r="K100">
        <v>0</v>
      </c>
      <c r="L100" s="2"/>
      <c r="M100" s="2">
        <f t="shared" si="13"/>
        <v>8.7624721291598799</v>
      </c>
    </row>
    <row r="101" spans="2:13" x14ac:dyDescent="0.25">
      <c r="B101" s="1">
        <f t="shared" si="10"/>
        <v>45901</v>
      </c>
      <c r="C101" s="34" t="str">
        <f t="shared" si="17"/>
        <v/>
      </c>
      <c r="D101" s="34" t="str">
        <f t="shared" si="19"/>
        <v/>
      </c>
      <c r="E101" s="9">
        <v>0.85</v>
      </c>
      <c r="F101" s="35"/>
      <c r="H101" s="1">
        <f t="shared" si="12"/>
        <v>40360</v>
      </c>
      <c r="I101" s="37" t="str">
        <f>IFERROR(INDEX([1]PNAD!$B:$B,MATCH($H101,[1]PNAD!$A:$A,0)),"")</f>
        <v>8.71301320065327</v>
      </c>
      <c r="J101" s="2">
        <f t="shared" si="11"/>
        <v>8.7130132006532701</v>
      </c>
      <c r="K101">
        <v>0</v>
      </c>
      <c r="L101" s="2"/>
      <c r="M101" s="2">
        <f t="shared" si="13"/>
        <v>8.7130132006532701</v>
      </c>
    </row>
    <row r="102" spans="2:13" x14ac:dyDescent="0.25">
      <c r="B102" s="1">
        <f t="shared" si="10"/>
        <v>45992</v>
      </c>
      <c r="C102" s="34" t="str">
        <f t="shared" si="17"/>
        <v/>
      </c>
      <c r="D102" s="34" t="str">
        <f t="shared" si="19"/>
        <v/>
      </c>
      <c r="E102" s="9">
        <v>0.85</v>
      </c>
      <c r="F102" s="35"/>
      <c r="H102" s="1">
        <f t="shared" si="12"/>
        <v>40391</v>
      </c>
      <c r="I102" s="37" t="str">
        <f>IFERROR(INDEX([1]PNAD!$B:$B,MATCH($H102,[1]PNAD!$A:$A,0)),"")</f>
        <v>8.59402512778814</v>
      </c>
      <c r="J102" s="2">
        <f t="shared" si="11"/>
        <v>8.5940251277881394</v>
      </c>
      <c r="K102">
        <v>0</v>
      </c>
      <c r="L102" s="2"/>
      <c r="M102" s="2">
        <f t="shared" si="13"/>
        <v>8.5940251277881394</v>
      </c>
    </row>
    <row r="103" spans="2:13" x14ac:dyDescent="0.25">
      <c r="B103" s="1">
        <f t="shared" si="10"/>
        <v>46082</v>
      </c>
      <c r="C103" s="34" t="str">
        <f t="shared" si="17"/>
        <v/>
      </c>
      <c r="D103" s="34" t="str">
        <f t="shared" si="19"/>
        <v/>
      </c>
      <c r="E103" s="9">
        <v>0.85</v>
      </c>
      <c r="F103" s="35"/>
      <c r="H103" s="1">
        <f t="shared" si="12"/>
        <v>40422</v>
      </c>
      <c r="I103" s="37" t="str">
        <f>IFERROR(INDEX([1]PNAD!$B:$B,MATCH($H103,[1]PNAD!$A:$A,0)),"")</f>
        <v>8.44598044544542</v>
      </c>
      <c r="J103" s="2">
        <f t="shared" si="11"/>
        <v>8.4459804454454197</v>
      </c>
      <c r="K103">
        <v>0</v>
      </c>
      <c r="L103" s="2"/>
      <c r="M103" s="2">
        <f t="shared" si="13"/>
        <v>8.4459804454454197</v>
      </c>
    </row>
    <row r="104" spans="2:13" x14ac:dyDescent="0.25">
      <c r="B104" s="1">
        <f t="shared" si="10"/>
        <v>46174</v>
      </c>
      <c r="C104" s="34" t="str">
        <f t="shared" si="17"/>
        <v/>
      </c>
      <c r="D104" s="34" t="str">
        <f t="shared" si="19"/>
        <v/>
      </c>
      <c r="E104" s="9">
        <v>0.85</v>
      </c>
      <c r="F104" s="35"/>
      <c r="H104" s="1">
        <f t="shared" si="12"/>
        <v>40452</v>
      </c>
      <c r="I104" s="37" t="str">
        <f>IFERROR(INDEX([1]PNAD!$B:$B,MATCH($H104,[1]PNAD!$A:$A,0)),"")</f>
        <v>8.30222085786645</v>
      </c>
      <c r="J104" s="2">
        <f t="shared" si="11"/>
        <v>8.30222085786645</v>
      </c>
      <c r="K104">
        <v>0</v>
      </c>
      <c r="L104" s="2"/>
      <c r="M104" s="2">
        <f t="shared" si="13"/>
        <v>8.30222085786645</v>
      </c>
    </row>
    <row r="105" spans="2:13" x14ac:dyDescent="0.25">
      <c r="B105" s="1">
        <f t="shared" si="10"/>
        <v>46266</v>
      </c>
      <c r="C105" s="34" t="str">
        <f t="shared" si="17"/>
        <v/>
      </c>
      <c r="D105" s="34" t="str">
        <f t="shared" si="19"/>
        <v/>
      </c>
      <c r="E105" s="9">
        <v>0.85</v>
      </c>
      <c r="F105" s="35"/>
      <c r="H105" s="1">
        <f t="shared" si="12"/>
        <v>40483</v>
      </c>
      <c r="I105" s="37" t="str">
        <f>IFERROR(INDEX([1]PNAD!$B:$B,MATCH($H105,[1]PNAD!$A:$A,0)),"")</f>
        <v>8.17703884525258</v>
      </c>
      <c r="J105" s="2">
        <f t="shared" si="11"/>
        <v>8.1770388452525804</v>
      </c>
      <c r="K105">
        <v>0</v>
      </c>
      <c r="L105" s="2"/>
      <c r="M105" s="2">
        <f t="shared" si="13"/>
        <v>8.1770388452525804</v>
      </c>
    </row>
    <row r="106" spans="2:13" x14ac:dyDescent="0.25">
      <c r="B106" s="1">
        <f t="shared" si="10"/>
        <v>46357</v>
      </c>
      <c r="C106" s="34" t="str">
        <f t="shared" si="17"/>
        <v/>
      </c>
      <c r="D106" s="34" t="str">
        <f t="shared" si="19"/>
        <v/>
      </c>
      <c r="E106" s="9">
        <v>0.85</v>
      </c>
      <c r="F106" s="35"/>
      <c r="H106" s="1">
        <f t="shared" si="12"/>
        <v>40513</v>
      </c>
      <c r="I106" s="37" t="str">
        <f>IFERROR(INDEX([1]PNAD!$B:$B,MATCH($H106,[1]PNAD!$A:$A,0)),"")</f>
        <v>8.12660696174957</v>
      </c>
      <c r="J106" s="2">
        <f t="shared" si="11"/>
        <v>8.1266069617495695</v>
      </c>
      <c r="K106">
        <v>0</v>
      </c>
      <c r="L106" s="2"/>
      <c r="M106" s="2">
        <f t="shared" si="13"/>
        <v>8.1266069617495695</v>
      </c>
    </row>
    <row r="107" spans="2:13" x14ac:dyDescent="0.25">
      <c r="B107" s="1">
        <f t="shared" si="10"/>
        <v>46447</v>
      </c>
      <c r="C107" s="34" t="str">
        <f t="shared" si="17"/>
        <v/>
      </c>
      <c r="D107" s="34" t="str">
        <f t="shared" si="19"/>
        <v/>
      </c>
      <c r="E107" s="9">
        <v>0.85</v>
      </c>
      <c r="F107" s="35"/>
      <c r="H107" s="1">
        <f t="shared" si="12"/>
        <v>40544</v>
      </c>
      <c r="I107" s="37" t="str">
        <f>IFERROR(INDEX([1]PNAD!$B:$B,MATCH($H107,[1]PNAD!$A:$A,0)),"")</f>
        <v>8.03066862135372</v>
      </c>
      <c r="J107" s="2">
        <f t="shared" si="11"/>
        <v>8.0306686213537208</v>
      </c>
      <c r="K107">
        <v>0</v>
      </c>
      <c r="L107" s="2"/>
      <c r="M107" s="2">
        <f t="shared" si="13"/>
        <v>8.0306686213537208</v>
      </c>
    </row>
    <row r="108" spans="2:13" x14ac:dyDescent="0.25">
      <c r="B108" s="1">
        <f t="shared" si="10"/>
        <v>46539</v>
      </c>
      <c r="C108" s="34" t="str">
        <f t="shared" si="17"/>
        <v/>
      </c>
      <c r="D108" s="34" t="str">
        <f t="shared" si="19"/>
        <v/>
      </c>
      <c r="E108" s="9">
        <v>0.85</v>
      </c>
      <c r="F108" s="35"/>
      <c r="H108" s="1">
        <f t="shared" si="12"/>
        <v>40575</v>
      </c>
      <c r="I108" s="37" t="str">
        <f>IFERROR(INDEX([1]PNAD!$B:$B,MATCH($H108,[1]PNAD!$A:$A,0)),"")</f>
        <v>7.94225751925921</v>
      </c>
      <c r="J108" s="2">
        <f t="shared" si="11"/>
        <v>7.9422575192592104</v>
      </c>
      <c r="K108">
        <v>0</v>
      </c>
      <c r="L108" s="2"/>
      <c r="M108" s="2">
        <f t="shared" si="13"/>
        <v>7.9422575192592104</v>
      </c>
    </row>
    <row r="109" spans="2:13" x14ac:dyDescent="0.25">
      <c r="B109" s="1">
        <f t="shared" si="10"/>
        <v>46631</v>
      </c>
      <c r="C109" s="34" t="str">
        <f t="shared" si="17"/>
        <v/>
      </c>
      <c r="D109" s="34" t="str">
        <f t="shared" si="19"/>
        <v/>
      </c>
      <c r="E109" s="9">
        <v>0.85</v>
      </c>
      <c r="F109" s="35"/>
      <c r="H109" s="1">
        <f t="shared" si="12"/>
        <v>40603</v>
      </c>
      <c r="I109" s="37" t="str">
        <f>IFERROR(INDEX([1]PNAD!$B:$B,MATCH($H109,[1]PNAD!$A:$A,0)),"")</f>
        <v>7.83341255383162</v>
      </c>
      <c r="J109" s="2">
        <f t="shared" si="11"/>
        <v>7.8334125538316197</v>
      </c>
      <c r="K109">
        <v>0</v>
      </c>
      <c r="L109" s="2"/>
      <c r="M109" s="2">
        <f t="shared" si="13"/>
        <v>7.8334125538316197</v>
      </c>
    </row>
    <row r="110" spans="2:13" x14ac:dyDescent="0.25">
      <c r="B110" s="1">
        <f t="shared" si="10"/>
        <v>46722</v>
      </c>
      <c r="C110" s="34" t="str">
        <f t="shared" si="17"/>
        <v/>
      </c>
      <c r="D110" s="34" t="str">
        <f t="shared" si="19"/>
        <v/>
      </c>
      <c r="E110" s="9">
        <v>0.85</v>
      </c>
      <c r="F110" s="35"/>
      <c r="H110" s="1">
        <f t="shared" si="12"/>
        <v>40634</v>
      </c>
      <c r="I110" s="37" t="str">
        <f>IFERROR(INDEX([1]PNAD!$B:$B,MATCH($H110,[1]PNAD!$A:$A,0)),"")</f>
        <v>7.83475737587524</v>
      </c>
      <c r="J110" s="2">
        <f t="shared" si="11"/>
        <v>7.83475737587524</v>
      </c>
      <c r="K110">
        <v>0</v>
      </c>
      <c r="L110" s="2"/>
      <c r="M110" s="2">
        <f t="shared" si="13"/>
        <v>7.83475737587524</v>
      </c>
    </row>
    <row r="111" spans="2:13" x14ac:dyDescent="0.25">
      <c r="B111" s="1">
        <f t="shared" si="10"/>
        <v>46813</v>
      </c>
      <c r="C111" s="34" t="str">
        <f t="shared" si="17"/>
        <v/>
      </c>
      <c r="D111" s="34" t="str">
        <f t="shared" si="19"/>
        <v/>
      </c>
      <c r="E111" s="9">
        <v>0.85</v>
      </c>
      <c r="F111" s="35"/>
      <c r="H111" s="1">
        <f t="shared" si="12"/>
        <v>40664</v>
      </c>
      <c r="I111" s="37" t="str">
        <f>IFERROR(INDEX([1]PNAD!$B:$B,MATCH($H111,[1]PNAD!$A:$A,0)),"")</f>
        <v>7.85640993352026</v>
      </c>
      <c r="J111" s="2">
        <f t="shared" si="11"/>
        <v>7.8564099335202604</v>
      </c>
      <c r="K111">
        <v>0</v>
      </c>
      <c r="L111" s="2"/>
      <c r="M111" s="2">
        <f t="shared" si="13"/>
        <v>7.8564099335202604</v>
      </c>
    </row>
    <row r="112" spans="2:13" x14ac:dyDescent="0.25">
      <c r="B112" s="1">
        <f t="shared" si="10"/>
        <v>46905</v>
      </c>
      <c r="C112" s="34" t="str">
        <f t="shared" si="17"/>
        <v/>
      </c>
      <c r="D112" s="34" t="str">
        <f t="shared" si="19"/>
        <v/>
      </c>
      <c r="E112" s="9">
        <v>0.85</v>
      </c>
      <c r="F112" s="35"/>
      <c r="H112" s="1">
        <f t="shared" si="12"/>
        <v>40695</v>
      </c>
      <c r="I112" s="37" t="str">
        <f>IFERROR(INDEX([1]PNAD!$B:$B,MATCH($H112,[1]PNAD!$A:$A,0)),"")</f>
        <v>7.91187635823572</v>
      </c>
      <c r="J112" s="2">
        <f t="shared" si="11"/>
        <v>7.9118763582357197</v>
      </c>
      <c r="K112">
        <v>0</v>
      </c>
      <c r="L112" s="2"/>
      <c r="M112" s="2">
        <f t="shared" si="13"/>
        <v>7.9118763582357197</v>
      </c>
    </row>
    <row r="113" spans="2:13" x14ac:dyDescent="0.25">
      <c r="B113" s="1">
        <f t="shared" si="10"/>
        <v>46997</v>
      </c>
      <c r="C113" s="34" t="str">
        <f t="shared" si="17"/>
        <v/>
      </c>
      <c r="D113" s="34" t="str">
        <f t="shared" si="19"/>
        <v/>
      </c>
      <c r="E113" s="9">
        <v>0.85</v>
      </c>
      <c r="F113" s="35"/>
      <c r="H113" s="1">
        <f t="shared" si="12"/>
        <v>40725</v>
      </c>
      <c r="I113" s="37" t="str">
        <f>IFERROR(INDEX([1]PNAD!$B:$B,MATCH($H113,[1]PNAD!$A:$A,0)),"")</f>
        <v>7.86444987739912</v>
      </c>
      <c r="J113" s="2">
        <f t="shared" si="11"/>
        <v>7.86444987739912</v>
      </c>
      <c r="K113">
        <v>0</v>
      </c>
      <c r="L113" s="2"/>
      <c r="M113" s="2">
        <f t="shared" si="13"/>
        <v>7.86444987739912</v>
      </c>
    </row>
    <row r="114" spans="2:13" x14ac:dyDescent="0.25">
      <c r="B114" s="1">
        <f t="shared" si="10"/>
        <v>47088</v>
      </c>
      <c r="C114" s="34" t="str">
        <f t="shared" si="17"/>
        <v/>
      </c>
      <c r="D114" s="34" t="str">
        <f t="shared" si="19"/>
        <v/>
      </c>
      <c r="E114" s="9">
        <v>0.85</v>
      </c>
      <c r="F114" s="35"/>
      <c r="H114" s="1">
        <f t="shared" si="12"/>
        <v>40756</v>
      </c>
      <c r="I114" s="37" t="str">
        <f>IFERROR(INDEX([1]PNAD!$B:$B,MATCH($H114,[1]PNAD!$A:$A,0)),"")</f>
        <v>7.86257361409564</v>
      </c>
      <c r="J114" s="2">
        <f t="shared" si="11"/>
        <v>7.8625736140956404</v>
      </c>
      <c r="K114">
        <v>0</v>
      </c>
      <c r="L114" s="2"/>
      <c r="M114" s="2">
        <f t="shared" si="13"/>
        <v>7.8625736140956404</v>
      </c>
    </row>
    <row r="115" spans="2:13" x14ac:dyDescent="0.25">
      <c r="B115" s="1">
        <f t="shared" si="10"/>
        <v>47178</v>
      </c>
      <c r="C115" s="34" t="str">
        <f t="shared" si="17"/>
        <v/>
      </c>
      <c r="D115" s="34" t="str">
        <f t="shared" si="19"/>
        <v/>
      </c>
      <c r="E115" s="9">
        <v>0.85</v>
      </c>
      <c r="F115" s="35"/>
      <c r="H115" s="1">
        <f t="shared" si="12"/>
        <v>40787</v>
      </c>
      <c r="I115" s="37" t="str">
        <f>IFERROR(INDEX([1]PNAD!$B:$B,MATCH($H115,[1]PNAD!$A:$A,0)),"")</f>
        <v>7.91014523419161</v>
      </c>
      <c r="J115" s="2">
        <f t="shared" si="11"/>
        <v>7.9101452341916101</v>
      </c>
      <c r="K115">
        <v>0</v>
      </c>
      <c r="L115" s="2"/>
      <c r="M115" s="2">
        <f t="shared" si="13"/>
        <v>7.9101452341916101</v>
      </c>
    </row>
    <row r="116" spans="2:13" x14ac:dyDescent="0.25">
      <c r="B116" s="1">
        <f t="shared" si="10"/>
        <v>47270</v>
      </c>
      <c r="C116" s="34" t="str">
        <f t="shared" si="17"/>
        <v/>
      </c>
      <c r="D116" s="34" t="str">
        <f t="shared" si="19"/>
        <v/>
      </c>
      <c r="E116" s="9">
        <v>0.85</v>
      </c>
      <c r="F116" s="35"/>
      <c r="H116" s="1">
        <f t="shared" si="12"/>
        <v>40817</v>
      </c>
      <c r="I116" s="37" t="str">
        <f>IFERROR(INDEX([1]PNAD!$B:$B,MATCH($H116,[1]PNAD!$A:$A,0)),"")</f>
        <v>7.96107345341385</v>
      </c>
      <c r="J116" s="2">
        <f t="shared" si="11"/>
        <v>7.9610734534138503</v>
      </c>
      <c r="K116">
        <v>0</v>
      </c>
      <c r="L116" s="2"/>
      <c r="M116" s="2">
        <f t="shared" si="13"/>
        <v>7.9610734534138503</v>
      </c>
    </row>
    <row r="117" spans="2:13" x14ac:dyDescent="0.25">
      <c r="B117" s="1">
        <f t="shared" si="10"/>
        <v>47362</v>
      </c>
      <c r="C117" s="34" t="str">
        <f t="shared" si="17"/>
        <v/>
      </c>
      <c r="D117" s="34" t="str">
        <f t="shared" si="19"/>
        <v/>
      </c>
      <c r="E117" s="9">
        <v>0.85</v>
      </c>
      <c r="F117" s="35"/>
      <c r="H117" s="1">
        <f t="shared" si="12"/>
        <v>40848</v>
      </c>
      <c r="I117" s="37" t="str">
        <f>IFERROR(INDEX([1]PNAD!$B:$B,MATCH($H117,[1]PNAD!$A:$A,0)),"")</f>
        <v>7.88720792750874</v>
      </c>
      <c r="J117" s="2">
        <f t="shared" si="11"/>
        <v>7.8872079275087401</v>
      </c>
      <c r="K117">
        <v>0</v>
      </c>
      <c r="L117" s="2"/>
      <c r="M117" s="2">
        <f t="shared" si="13"/>
        <v>7.8872079275087401</v>
      </c>
    </row>
    <row r="118" spans="2:13" x14ac:dyDescent="0.25">
      <c r="B118" s="1">
        <f t="shared" si="10"/>
        <v>47453</v>
      </c>
      <c r="C118" s="34" t="str">
        <f t="shared" si="17"/>
        <v/>
      </c>
      <c r="D118" s="34" t="str">
        <f t="shared" si="19"/>
        <v/>
      </c>
      <c r="E118" s="9">
        <v>0.85</v>
      </c>
      <c r="F118" s="35"/>
      <c r="H118" s="1">
        <f t="shared" si="12"/>
        <v>40878</v>
      </c>
      <c r="I118" s="37" t="str">
        <f>IFERROR(INDEX([1]PNAD!$B:$B,MATCH($H118,[1]PNAD!$A:$A,0)),"")</f>
        <v>7.70984142463497</v>
      </c>
      <c r="J118" s="2">
        <f t="shared" si="11"/>
        <v>7.7098414246349698</v>
      </c>
      <c r="K118">
        <v>0</v>
      </c>
      <c r="L118" s="2"/>
      <c r="M118" s="2">
        <f t="shared" si="13"/>
        <v>7.7098414246349698</v>
      </c>
    </row>
    <row r="119" spans="2:13" x14ac:dyDescent="0.25">
      <c r="B119" s="1">
        <f t="shared" si="10"/>
        <v>47543</v>
      </c>
      <c r="C119" s="34" t="str">
        <f t="shared" si="17"/>
        <v/>
      </c>
      <c r="D119" s="34" t="str">
        <f t="shared" si="19"/>
        <v/>
      </c>
      <c r="E119" s="9">
        <v>0.85</v>
      </c>
      <c r="F119" s="35"/>
      <c r="H119" s="1">
        <f t="shared" si="12"/>
        <v>40909</v>
      </c>
      <c r="I119" s="37" t="str">
        <f>IFERROR(INDEX([1]PNAD!$B:$B,MATCH($H119,[1]PNAD!$A:$A,0)),"")</f>
        <v>7.49523936345321</v>
      </c>
      <c r="J119" s="2">
        <f t="shared" si="11"/>
        <v>7.4952393634532104</v>
      </c>
      <c r="K119">
        <v>0</v>
      </c>
      <c r="L119" s="2"/>
      <c r="M119" s="2">
        <f t="shared" si="13"/>
        <v>7.4952393634532104</v>
      </c>
    </row>
    <row r="120" spans="2:13" x14ac:dyDescent="0.25">
      <c r="B120" s="1">
        <f t="shared" si="10"/>
        <v>47635</v>
      </c>
      <c r="C120" s="34" t="str">
        <f t="shared" si="17"/>
        <v/>
      </c>
      <c r="D120" s="34" t="str">
        <f t="shared" si="19"/>
        <v/>
      </c>
      <c r="E120" s="9">
        <v>0.85</v>
      </c>
      <c r="F120" s="35"/>
      <c r="H120" s="1">
        <f t="shared" si="12"/>
        <v>40940</v>
      </c>
      <c r="I120" s="37" t="str">
        <f>IFERROR(INDEX([1]PNAD!$B:$B,MATCH($H120,[1]PNAD!$A:$A,0)),"")</f>
        <v>7.36655422661574</v>
      </c>
      <c r="J120" s="2">
        <f t="shared" si="11"/>
        <v>7.3665542266157402</v>
      </c>
      <c r="K120">
        <v>0</v>
      </c>
      <c r="L120" s="2"/>
      <c r="M120" s="2">
        <f t="shared" si="13"/>
        <v>7.3665542266157402</v>
      </c>
    </row>
    <row r="121" spans="2:13" x14ac:dyDescent="0.25">
      <c r="B121" s="1">
        <f t="shared" si="10"/>
        <v>47727</v>
      </c>
      <c r="C121" s="34" t="str">
        <f t="shared" si="17"/>
        <v/>
      </c>
      <c r="D121" s="34" t="str">
        <f t="shared" si="19"/>
        <v/>
      </c>
      <c r="E121" s="9">
        <v>0.85</v>
      </c>
      <c r="F121" s="35"/>
      <c r="H121" s="1">
        <f t="shared" si="12"/>
        <v>40969</v>
      </c>
      <c r="I121" s="37" t="str">
        <f>IFERROR(INDEX([1]PNAD!$B:$B,MATCH($H121,[1]PNAD!$A:$A,0)),"")</f>
        <v>7.66615258249127</v>
      </c>
      <c r="J121" s="2">
        <f t="shared" si="11"/>
        <v>7.6661525824912697</v>
      </c>
      <c r="K121">
        <v>0</v>
      </c>
      <c r="L121" s="2"/>
      <c r="M121" s="2">
        <f t="shared" si="13"/>
        <v>7.6661525824912697</v>
      </c>
    </row>
    <row r="122" spans="2:13" x14ac:dyDescent="0.25">
      <c r="B122" s="1">
        <f t="shared" si="10"/>
        <v>47818</v>
      </c>
      <c r="C122" s="34" t="str">
        <f t="shared" si="17"/>
        <v/>
      </c>
      <c r="D122" s="34" t="str">
        <f t="shared" si="19"/>
        <v/>
      </c>
      <c r="E122" s="9">
        <v>0.85</v>
      </c>
      <c r="F122" s="35"/>
      <c r="H122" s="1">
        <f t="shared" si="12"/>
        <v>41000</v>
      </c>
      <c r="I122" s="37" t="str">
        <f>IFERROR(INDEX([1]PNAD!$B:$B,MATCH($H122,[1]PNAD!$A:$A,0)),"")</f>
        <v>7.39280337028458</v>
      </c>
      <c r="J122" s="2">
        <f t="shared" si="11"/>
        <v>7.3928033702845797</v>
      </c>
      <c r="K122">
        <v>0</v>
      </c>
      <c r="L122" s="2"/>
      <c r="M122" s="2">
        <f t="shared" si="13"/>
        <v>7.3928033702845797</v>
      </c>
    </row>
    <row r="123" spans="2:13" x14ac:dyDescent="0.25">
      <c r="B123" s="1">
        <f t="shared" si="10"/>
        <v>47908</v>
      </c>
      <c r="C123" s="34" t="str">
        <f t="shared" si="17"/>
        <v/>
      </c>
      <c r="D123" s="34" t="str">
        <f t="shared" si="19"/>
        <v/>
      </c>
      <c r="E123" s="9">
        <v>0.85</v>
      </c>
      <c r="F123" s="35"/>
      <c r="H123" s="1">
        <f t="shared" si="12"/>
        <v>41030</v>
      </c>
      <c r="I123" s="37" t="str">
        <f>IFERROR(INDEX([1]PNAD!$B:$B,MATCH($H123,[1]PNAD!$A:$A,0)),"")</f>
        <v>7.3454721263826</v>
      </c>
      <c r="J123" s="2">
        <f t="shared" si="11"/>
        <v>7.3454721263826004</v>
      </c>
      <c r="K123">
        <v>0</v>
      </c>
      <c r="L123" s="2"/>
      <c r="M123" s="2">
        <f t="shared" si="13"/>
        <v>7.3454721263826004</v>
      </c>
    </row>
    <row r="124" spans="2:13" x14ac:dyDescent="0.25">
      <c r="B124" s="1">
        <f t="shared" si="10"/>
        <v>48000</v>
      </c>
      <c r="C124" s="34" t="str">
        <f t="shared" si="17"/>
        <v/>
      </c>
      <c r="D124" s="34" t="str">
        <f t="shared" si="19"/>
        <v/>
      </c>
      <c r="E124" s="9">
        <v>0.85</v>
      </c>
      <c r="F124" s="35"/>
      <c r="H124" s="1">
        <f t="shared" si="12"/>
        <v>41061</v>
      </c>
      <c r="I124" s="37" t="str">
        <f>IFERROR(INDEX([1]PNAD!$B:$B,MATCH($H124,[1]PNAD!$A:$A,0)),"")</f>
        <v>7.36797419814973</v>
      </c>
      <c r="J124" s="2">
        <f t="shared" si="11"/>
        <v>7.3679741981497298</v>
      </c>
      <c r="K124">
        <v>0</v>
      </c>
      <c r="L124" s="2"/>
      <c r="M124" s="2">
        <f t="shared" si="13"/>
        <v>7.3679741981497298</v>
      </c>
    </row>
    <row r="125" spans="2:13" x14ac:dyDescent="0.25">
      <c r="B125" s="1">
        <f t="shared" si="10"/>
        <v>48092</v>
      </c>
      <c r="C125" s="34" t="str">
        <f t="shared" si="17"/>
        <v/>
      </c>
      <c r="D125" s="34" t="str">
        <f t="shared" si="19"/>
        <v/>
      </c>
      <c r="E125" s="9">
        <v>0.85</v>
      </c>
      <c r="F125" s="35"/>
      <c r="H125" s="1">
        <f t="shared" si="12"/>
        <v>41091</v>
      </c>
      <c r="I125" s="37" t="str">
        <f>IFERROR(INDEX([1]PNAD!$B:$B,MATCH($H125,[1]PNAD!$A:$A,0)),"")</f>
        <v>7.33342395737505</v>
      </c>
      <c r="J125" s="2">
        <f t="shared" si="11"/>
        <v>7.3334239573750502</v>
      </c>
      <c r="K125">
        <v>0</v>
      </c>
      <c r="L125" s="2"/>
      <c r="M125" s="2">
        <f t="shared" si="13"/>
        <v>7.3334239573750502</v>
      </c>
    </row>
    <row r="126" spans="2:13" x14ac:dyDescent="0.25">
      <c r="B126" s="1">
        <f t="shared" si="10"/>
        <v>48183</v>
      </c>
      <c r="C126" s="34" t="str">
        <f t="shared" si="17"/>
        <v/>
      </c>
      <c r="D126" s="34" t="str">
        <f t="shared" si="19"/>
        <v/>
      </c>
      <c r="E126" s="9">
        <v>0.85</v>
      </c>
      <c r="F126" s="35"/>
      <c r="H126" s="1">
        <f t="shared" si="12"/>
        <v>41122</v>
      </c>
      <c r="I126" s="37" t="str">
        <f>IFERROR(INDEX([1]PNAD!$B:$B,MATCH($H126,[1]PNAD!$A:$A,0)),"")</f>
        <v>7.30515299075373</v>
      </c>
      <c r="J126" s="2">
        <f t="shared" si="11"/>
        <v>7.3051529907537303</v>
      </c>
      <c r="K126">
        <v>0</v>
      </c>
      <c r="L126" s="2"/>
      <c r="M126" s="2">
        <f t="shared" si="13"/>
        <v>7.3051529907537303</v>
      </c>
    </row>
    <row r="127" spans="2:13" x14ac:dyDescent="0.25">
      <c r="H127" s="1">
        <f t="shared" si="12"/>
        <v>41153</v>
      </c>
      <c r="I127" s="37" t="str">
        <f>IFERROR(INDEX([1]PNAD!$B:$B,MATCH($H127,[1]PNAD!$A:$A,0)),"")</f>
        <v>7.16038006274845</v>
      </c>
      <c r="J127" s="2">
        <f t="shared" si="11"/>
        <v>7.16038006274845</v>
      </c>
      <c r="K127">
        <v>0</v>
      </c>
      <c r="L127" s="2"/>
      <c r="M127" s="2">
        <f t="shared" si="13"/>
        <v>7.16038006274845</v>
      </c>
    </row>
    <row r="128" spans="2:13" x14ac:dyDescent="0.25">
      <c r="H128" s="1">
        <f t="shared" si="12"/>
        <v>41183</v>
      </c>
      <c r="I128" s="37" t="str">
        <f>IFERROR(INDEX([1]PNAD!$B:$B,MATCH($H128,[1]PNAD!$A:$A,0)),"")</f>
        <v>7.17336185423993</v>
      </c>
      <c r="J128" s="2">
        <f t="shared" si="11"/>
        <v>7.1733618542399302</v>
      </c>
      <c r="K128">
        <v>0</v>
      </c>
      <c r="L128" s="2"/>
      <c r="M128" s="2">
        <f t="shared" si="13"/>
        <v>7.1733618542399302</v>
      </c>
    </row>
    <row r="129" spans="8:13" x14ac:dyDescent="0.25">
      <c r="H129" s="1">
        <f t="shared" si="12"/>
        <v>41214</v>
      </c>
      <c r="I129" s="37" t="str">
        <f>IFERROR(INDEX([1]PNAD!$B:$B,MATCH($H129,[1]PNAD!$A:$A,0)),"")</f>
        <v>7.18547106697754</v>
      </c>
      <c r="J129" s="2">
        <f t="shared" si="11"/>
        <v>7.1854710669775397</v>
      </c>
      <c r="K129">
        <v>0</v>
      </c>
      <c r="L129" s="2"/>
      <c r="M129" s="2">
        <f t="shared" si="13"/>
        <v>7.1854710669775397</v>
      </c>
    </row>
    <row r="130" spans="8:13" x14ac:dyDescent="0.25">
      <c r="H130" s="1">
        <f t="shared" si="12"/>
        <v>41244</v>
      </c>
      <c r="I130" s="37" t="str">
        <f>IFERROR(INDEX([1]PNAD!$B:$B,MATCH($H130,[1]PNAD!$A:$A,0)),"")</f>
        <v>7.44773915186845</v>
      </c>
      <c r="J130" s="2">
        <f t="shared" si="11"/>
        <v>7.4477391518684497</v>
      </c>
      <c r="K130">
        <v>0</v>
      </c>
      <c r="L130" s="2"/>
      <c r="M130" s="2">
        <f t="shared" si="13"/>
        <v>7.4477391518684497</v>
      </c>
    </row>
    <row r="131" spans="8:13" x14ac:dyDescent="0.25">
      <c r="H131" s="1">
        <f t="shared" si="12"/>
        <v>41275</v>
      </c>
      <c r="I131" s="37" t="str">
        <f>IFERROR(INDEX([1]PNAD!$B:$B,MATCH($H131,[1]PNAD!$A:$A,0)),"")</f>
        <v>7.67971421187792</v>
      </c>
      <c r="J131" s="2">
        <f t="shared" ref="J131:J194" si="21">IFERROR(I131-2*K131/90,"")</f>
        <v>7.6797142118779202</v>
      </c>
      <c r="K131">
        <v>0</v>
      </c>
      <c r="L131" s="2"/>
      <c r="M131" s="2">
        <f t="shared" si="13"/>
        <v>7.6797142118779202</v>
      </c>
    </row>
    <row r="132" spans="8:13" x14ac:dyDescent="0.25">
      <c r="H132" s="1">
        <f t="shared" ref="H132:H195" si="22">EDATE(H131,1)</f>
        <v>41306</v>
      </c>
      <c r="I132" s="37" t="str">
        <f>IFERROR(INDEX([1]PNAD!$B:$B,MATCH($H132,[1]PNAD!$A:$A,0)),"")</f>
        <v>7.84046655431318</v>
      </c>
      <c r="J132" s="2">
        <f t="shared" si="21"/>
        <v>7.8404665543131804</v>
      </c>
      <c r="K132">
        <v>0</v>
      </c>
      <c r="L132" s="2"/>
      <c r="M132" s="2">
        <f t="shared" ref="M132:M195" si="23">_xlfn.NUMBERVALUE(I132)</f>
        <v>7.8404665543131804</v>
      </c>
    </row>
    <row r="133" spans="8:13" x14ac:dyDescent="0.25">
      <c r="H133" s="1">
        <f t="shared" si="22"/>
        <v>41334</v>
      </c>
      <c r="I133" s="37" t="str">
        <f>IFERROR(INDEX([1]PNAD!$B:$B,MATCH($H133,[1]PNAD!$A:$A,0)),"")</f>
        <v>7.71123502213779</v>
      </c>
      <c r="J133" s="2">
        <f t="shared" si="21"/>
        <v>7.7112350221377897</v>
      </c>
      <c r="K133">
        <v>0</v>
      </c>
      <c r="L133" s="2"/>
      <c r="M133" s="2">
        <f t="shared" si="23"/>
        <v>7.7112350221377897</v>
      </c>
    </row>
    <row r="134" spans="8:13" x14ac:dyDescent="0.25">
      <c r="H134" s="1">
        <f t="shared" si="22"/>
        <v>41365</v>
      </c>
      <c r="I134" s="37" t="str">
        <f>IFERROR(INDEX([1]PNAD!$B:$B,MATCH($H134,[1]PNAD!$A:$A,0)),"")</f>
        <v>7.49077094695493</v>
      </c>
      <c r="J134" s="2">
        <f t="shared" si="21"/>
        <v>7.49077094695493</v>
      </c>
      <c r="K134">
        <v>0</v>
      </c>
      <c r="L134" s="2"/>
      <c r="M134" s="2">
        <f t="shared" si="23"/>
        <v>7.49077094695493</v>
      </c>
    </row>
    <row r="135" spans="8:13" x14ac:dyDescent="0.25">
      <c r="H135" s="1">
        <f t="shared" si="22"/>
        <v>41395</v>
      </c>
      <c r="I135" s="37" t="str">
        <f>IFERROR(INDEX([1]PNAD!$B:$B,MATCH($H135,[1]PNAD!$A:$A,0)),"")</f>
        <v>7.34664494169098</v>
      </c>
      <c r="J135" s="2">
        <f t="shared" si="21"/>
        <v>7.3466449416909798</v>
      </c>
      <c r="K135">
        <v>0</v>
      </c>
      <c r="L135" s="2"/>
      <c r="M135" s="2">
        <f t="shared" si="23"/>
        <v>7.3466449416909798</v>
      </c>
    </row>
    <row r="136" spans="8:13" x14ac:dyDescent="0.25">
      <c r="H136" s="1">
        <f t="shared" si="22"/>
        <v>41426</v>
      </c>
      <c r="I136" s="37" t="str">
        <f>IFERROR(INDEX([1]PNAD!$B:$B,MATCH($H136,[1]PNAD!$A:$A,0)),"")</f>
        <v>7.29392109065776</v>
      </c>
      <c r="J136" s="2">
        <f t="shared" si="21"/>
        <v>7.2939210906577596</v>
      </c>
      <c r="K136">
        <v>0</v>
      </c>
      <c r="L136" s="2"/>
      <c r="M136" s="2">
        <f t="shared" si="23"/>
        <v>7.2939210906577596</v>
      </c>
    </row>
    <row r="137" spans="8:13" x14ac:dyDescent="0.25">
      <c r="H137" s="1">
        <f t="shared" si="22"/>
        <v>41456</v>
      </c>
      <c r="I137" s="37" t="str">
        <f>IFERROR(INDEX([1]PNAD!$B:$B,MATCH($H137,[1]PNAD!$A:$A,0)),"")</f>
        <v>7.22794227524593</v>
      </c>
      <c r="J137" s="2">
        <f t="shared" si="21"/>
        <v>7.2279422752459297</v>
      </c>
      <c r="K137">
        <v>0</v>
      </c>
      <c r="L137" s="2"/>
      <c r="M137" s="2">
        <f t="shared" si="23"/>
        <v>7.2279422752459297</v>
      </c>
    </row>
    <row r="138" spans="8:13" x14ac:dyDescent="0.25">
      <c r="H138" s="1">
        <f t="shared" si="22"/>
        <v>41487</v>
      </c>
      <c r="I138" s="37" t="str">
        <f>IFERROR(INDEX([1]PNAD!$B:$B,MATCH($H138,[1]PNAD!$A:$A,0)),"")</f>
        <v>7.12591379561257</v>
      </c>
      <c r="J138" s="2">
        <f t="shared" si="21"/>
        <v>7.1259137956125702</v>
      </c>
      <c r="K138">
        <v>0</v>
      </c>
      <c r="L138" s="2"/>
      <c r="M138" s="2">
        <f t="shared" si="23"/>
        <v>7.1259137956125702</v>
      </c>
    </row>
    <row r="139" spans="8:13" x14ac:dyDescent="0.25">
      <c r="H139" s="1">
        <f t="shared" si="22"/>
        <v>41518</v>
      </c>
      <c r="I139" s="37" t="str">
        <f>IFERROR(INDEX([1]PNAD!$B:$B,MATCH($H139,[1]PNAD!$A:$A,0)),"")</f>
        <v>7.05634990235407</v>
      </c>
      <c r="J139" s="2">
        <f t="shared" si="21"/>
        <v>7.0563499023540697</v>
      </c>
      <c r="K139">
        <v>0</v>
      </c>
      <c r="L139" s="2"/>
      <c r="M139" s="2">
        <f t="shared" si="23"/>
        <v>7.0563499023540697</v>
      </c>
    </row>
    <row r="140" spans="8:13" x14ac:dyDescent="0.25">
      <c r="H140" s="1">
        <f t="shared" si="22"/>
        <v>41548</v>
      </c>
      <c r="I140" s="37" t="str">
        <f>IFERROR(INDEX([1]PNAD!$B:$B,MATCH($H140,[1]PNAD!$A:$A,0)),"")</f>
        <v>7.02231808277552</v>
      </c>
      <c r="J140" s="2">
        <f t="shared" si="21"/>
        <v>7.0223180827755201</v>
      </c>
      <c r="K140">
        <v>0</v>
      </c>
      <c r="L140" s="2"/>
      <c r="M140" s="2">
        <f t="shared" si="23"/>
        <v>7.0223180827755201</v>
      </c>
    </row>
    <row r="141" spans="8:13" x14ac:dyDescent="0.25">
      <c r="H141" s="1">
        <f t="shared" si="22"/>
        <v>41579</v>
      </c>
      <c r="I141" s="37" t="str">
        <f>IFERROR(INDEX([1]PNAD!$B:$B,MATCH($H141,[1]PNAD!$A:$A,0)),"")</f>
        <v>6.98924814571664</v>
      </c>
      <c r="J141" s="2">
        <f t="shared" si="21"/>
        <v>6.9892481457166404</v>
      </c>
      <c r="K141">
        <v>0</v>
      </c>
      <c r="L141" s="2"/>
      <c r="M141" s="2">
        <f t="shared" si="23"/>
        <v>6.9892481457166404</v>
      </c>
    </row>
    <row r="142" spans="8:13" x14ac:dyDescent="0.25">
      <c r="H142" s="1">
        <f t="shared" si="22"/>
        <v>41609</v>
      </c>
      <c r="I142" s="37" t="str">
        <f>IFERROR(INDEX([1]PNAD!$B:$B,MATCH($H142,[1]PNAD!$A:$A,0)),"")</f>
        <v>6.88295409883025</v>
      </c>
      <c r="J142" s="2">
        <f t="shared" si="21"/>
        <v>6.8829540988302496</v>
      </c>
      <c r="K142">
        <v>0</v>
      </c>
      <c r="L142" s="2"/>
      <c r="M142" s="2">
        <f t="shared" si="23"/>
        <v>6.8829540988302496</v>
      </c>
    </row>
    <row r="143" spans="8:13" x14ac:dyDescent="0.25">
      <c r="H143" s="1">
        <f t="shared" si="22"/>
        <v>41640</v>
      </c>
      <c r="I143" s="37" t="str">
        <f>IFERROR(INDEX([1]PNAD!$B:$B,MATCH($H143,[1]PNAD!$A:$A,0)),"")</f>
        <v>6.84845637940326</v>
      </c>
      <c r="J143" s="2">
        <f t="shared" si="21"/>
        <v>6.8484563794032596</v>
      </c>
      <c r="K143">
        <v>0</v>
      </c>
      <c r="L143" s="2"/>
      <c r="M143" s="2">
        <f t="shared" si="23"/>
        <v>6.8484563794032596</v>
      </c>
    </row>
    <row r="144" spans="8:13" x14ac:dyDescent="0.25">
      <c r="H144" s="1">
        <f t="shared" si="22"/>
        <v>41671</v>
      </c>
      <c r="I144" s="37" t="str">
        <f>IFERROR(INDEX([1]PNAD!$B:$B,MATCH($H144,[1]PNAD!$A:$A,0)),"")</f>
        <v>6.80636950621021</v>
      </c>
      <c r="J144" s="2">
        <f t="shared" si="21"/>
        <v>6.8063695062102099</v>
      </c>
      <c r="K144">
        <v>0</v>
      </c>
      <c r="L144" s="2"/>
      <c r="M144" s="2">
        <f t="shared" si="23"/>
        <v>6.8063695062102099</v>
      </c>
    </row>
    <row r="145" spans="8:13" x14ac:dyDescent="0.25">
      <c r="H145" s="1">
        <f t="shared" si="22"/>
        <v>41699</v>
      </c>
      <c r="I145" s="37" t="str">
        <f>IFERROR(INDEX([1]PNAD!$B:$B,MATCH($H145,[1]PNAD!$A:$A,0)),"")</f>
        <v>6.77662161061602</v>
      </c>
      <c r="J145" s="2">
        <f t="shared" si="21"/>
        <v>6.7766216106160204</v>
      </c>
      <c r="K145">
        <v>0</v>
      </c>
      <c r="L145" s="2"/>
      <c r="M145" s="2">
        <f t="shared" si="23"/>
        <v>6.7766216106160204</v>
      </c>
    </row>
    <row r="146" spans="8:13" x14ac:dyDescent="0.25">
      <c r="H146" s="1">
        <f t="shared" si="22"/>
        <v>41730</v>
      </c>
      <c r="I146" s="37" t="str">
        <f>IFERROR(INDEX([1]PNAD!$B:$B,MATCH($H146,[1]PNAD!$A:$A,0)),"")</f>
        <v>6.77968952190269</v>
      </c>
      <c r="J146" s="2">
        <f t="shared" si="21"/>
        <v>6.7796895219026903</v>
      </c>
      <c r="K146">
        <v>0</v>
      </c>
      <c r="L146" s="2"/>
      <c r="M146" s="2">
        <f t="shared" si="23"/>
        <v>6.7796895219026903</v>
      </c>
    </row>
    <row r="147" spans="8:13" x14ac:dyDescent="0.25">
      <c r="H147" s="1">
        <f t="shared" si="22"/>
        <v>41760</v>
      </c>
      <c r="I147" s="37" t="str">
        <f>IFERROR(INDEX([1]PNAD!$B:$B,MATCH($H147,[1]PNAD!$A:$A,0)),"")</f>
        <v>6.75599370068184</v>
      </c>
      <c r="J147" s="2">
        <f t="shared" si="21"/>
        <v>6.7559937006818398</v>
      </c>
      <c r="K147">
        <v>0</v>
      </c>
      <c r="L147" s="2"/>
      <c r="M147" s="2">
        <f t="shared" si="23"/>
        <v>6.7559937006818398</v>
      </c>
    </row>
    <row r="148" spans="8:13" x14ac:dyDescent="0.25">
      <c r="H148" s="1">
        <f t="shared" si="22"/>
        <v>41791</v>
      </c>
      <c r="I148" s="37" t="str">
        <f>IFERROR(INDEX([1]PNAD!$B:$B,MATCH($H148,[1]PNAD!$A:$A,0)),"")</f>
        <v>6.72243409266382</v>
      </c>
      <c r="J148" s="2">
        <f t="shared" si="21"/>
        <v>6.7224340926638204</v>
      </c>
      <c r="K148">
        <v>0</v>
      </c>
      <c r="L148" s="2"/>
      <c r="M148" s="2">
        <f t="shared" si="23"/>
        <v>6.7224340926638204</v>
      </c>
    </row>
    <row r="149" spans="8:13" x14ac:dyDescent="0.25">
      <c r="H149" s="1">
        <f t="shared" si="22"/>
        <v>41821</v>
      </c>
      <c r="I149" s="37" t="str">
        <f>IFERROR(INDEX([1]PNAD!$B:$B,MATCH($H149,[1]PNAD!$A:$A,0)),"")</f>
        <v>6.83255179813686</v>
      </c>
      <c r="J149" s="2">
        <f t="shared" si="21"/>
        <v>6.8325517981368602</v>
      </c>
      <c r="K149">
        <v>0</v>
      </c>
      <c r="L149" s="2"/>
      <c r="M149" s="2">
        <f t="shared" si="23"/>
        <v>6.8325517981368602</v>
      </c>
    </row>
    <row r="150" spans="8:13" x14ac:dyDescent="0.25">
      <c r="H150" s="1">
        <f t="shared" si="22"/>
        <v>41852</v>
      </c>
      <c r="I150" s="37" t="str">
        <f>IFERROR(INDEX([1]PNAD!$B:$B,MATCH($H150,[1]PNAD!$A:$A,0)),"")</f>
        <v>6.92487939566406</v>
      </c>
      <c r="J150" s="2">
        <f t="shared" si="21"/>
        <v>6.9248793956640604</v>
      </c>
      <c r="K150">
        <v>0</v>
      </c>
      <c r="L150" s="2"/>
      <c r="M150" s="2">
        <f t="shared" si="23"/>
        <v>6.9248793956640604</v>
      </c>
    </row>
    <row r="151" spans="8:13" x14ac:dyDescent="0.25">
      <c r="H151" s="1">
        <f t="shared" si="22"/>
        <v>41883</v>
      </c>
      <c r="I151" s="37" t="str">
        <f>IFERROR(INDEX([1]PNAD!$B:$B,MATCH($H151,[1]PNAD!$A:$A,0)),"")</f>
        <v>6.9588489672834</v>
      </c>
      <c r="J151" s="2">
        <f t="shared" si="21"/>
        <v>6.9588489672833997</v>
      </c>
      <c r="K151">
        <v>0</v>
      </c>
      <c r="L151" s="2"/>
      <c r="M151" s="2">
        <f t="shared" si="23"/>
        <v>6.9588489672833997</v>
      </c>
    </row>
    <row r="152" spans="8:13" x14ac:dyDescent="0.25">
      <c r="H152" s="1">
        <f t="shared" si="22"/>
        <v>41913</v>
      </c>
      <c r="I152" s="37" t="str">
        <f>IFERROR(INDEX([1]PNAD!$B:$B,MATCH($H152,[1]PNAD!$A:$A,0)),"")</f>
        <v>6.93705342385866</v>
      </c>
      <c r="J152" s="2">
        <f t="shared" si="21"/>
        <v>6.9370534238586599</v>
      </c>
      <c r="K152">
        <v>0</v>
      </c>
      <c r="L152" s="2"/>
      <c r="M152" s="2">
        <f t="shared" si="23"/>
        <v>6.9370534238586599</v>
      </c>
    </row>
    <row r="153" spans="8:13" x14ac:dyDescent="0.25">
      <c r="H153" s="1">
        <f t="shared" si="22"/>
        <v>41944</v>
      </c>
      <c r="I153" s="37" t="str">
        <f>IFERROR(INDEX([1]PNAD!$B:$B,MATCH($H153,[1]PNAD!$A:$A,0)),"")</f>
        <v>7.02297416295071</v>
      </c>
      <c r="J153" s="2">
        <f t="shared" si="21"/>
        <v>7.0229741629507103</v>
      </c>
      <c r="K153">
        <v>0</v>
      </c>
      <c r="L153" s="2"/>
      <c r="M153" s="2">
        <f t="shared" si="23"/>
        <v>7.0229741629507103</v>
      </c>
    </row>
    <row r="154" spans="8:13" x14ac:dyDescent="0.25">
      <c r="H154" s="1">
        <f t="shared" si="22"/>
        <v>41974</v>
      </c>
      <c r="I154" s="37" t="str">
        <f>IFERROR(INDEX([1]PNAD!$B:$B,MATCH($H154,[1]PNAD!$A:$A,0)),"")</f>
        <v>7.16876485473339</v>
      </c>
      <c r="J154" s="2">
        <f t="shared" si="21"/>
        <v>7.1687648547333902</v>
      </c>
      <c r="K154">
        <v>0</v>
      </c>
      <c r="L154" s="2"/>
      <c r="M154" s="2">
        <f t="shared" si="23"/>
        <v>7.1687648547333902</v>
      </c>
    </row>
    <row r="155" spans="8:13" x14ac:dyDescent="0.25">
      <c r="H155" s="1">
        <f t="shared" si="22"/>
        <v>42005</v>
      </c>
      <c r="I155" s="37" t="str">
        <f>IFERROR(INDEX([1]PNAD!$B:$B,MATCH($H155,[1]PNAD!$A:$A,0)),"")</f>
        <v>7.25833515541886</v>
      </c>
      <c r="J155" s="2">
        <f t="shared" si="21"/>
        <v>7.2583351554188598</v>
      </c>
      <c r="K155">
        <v>0</v>
      </c>
      <c r="L155" s="2"/>
      <c r="M155" s="2">
        <f t="shared" si="23"/>
        <v>7.2583351554188598</v>
      </c>
    </row>
    <row r="156" spans="8:13" x14ac:dyDescent="0.25">
      <c r="H156" s="1">
        <f t="shared" si="22"/>
        <v>42036</v>
      </c>
      <c r="I156" s="37" t="str">
        <f>IFERROR(INDEX([1]PNAD!$B:$B,MATCH($H156,[1]PNAD!$A:$A,0)),"")</f>
        <v>7.45683046438223</v>
      </c>
      <c r="J156" s="2">
        <f t="shared" si="21"/>
        <v>7.4568304643822296</v>
      </c>
      <c r="K156">
        <v>0</v>
      </c>
      <c r="L156" s="2"/>
      <c r="M156" s="2">
        <f t="shared" si="23"/>
        <v>7.4568304643822296</v>
      </c>
    </row>
    <row r="157" spans="8:13" x14ac:dyDescent="0.25">
      <c r="H157" s="1">
        <f t="shared" si="22"/>
        <v>42064</v>
      </c>
      <c r="I157" s="37" t="str">
        <f>IFERROR(INDEX([1]PNAD!$B:$B,MATCH($H157,[1]PNAD!$A:$A,0)),"")</f>
        <v>7.54399557264764</v>
      </c>
      <c r="J157" s="2">
        <f t="shared" si="21"/>
        <v>7.5439955726476402</v>
      </c>
      <c r="K157">
        <v>0</v>
      </c>
      <c r="L157" s="2"/>
      <c r="M157" s="2">
        <f t="shared" si="23"/>
        <v>7.5439955726476402</v>
      </c>
    </row>
    <row r="158" spans="8:13" x14ac:dyDescent="0.25">
      <c r="H158" s="1">
        <f t="shared" si="22"/>
        <v>42095</v>
      </c>
      <c r="I158" s="37" t="str">
        <f>IFERROR(INDEX([1]PNAD!$B:$B,MATCH($H158,[1]PNAD!$A:$A,0)),"")</f>
        <v>7.68068974930211</v>
      </c>
      <c r="J158" s="2">
        <f t="shared" si="21"/>
        <v>7.6806897493021102</v>
      </c>
      <c r="K158">
        <v>0</v>
      </c>
      <c r="L158" s="2"/>
      <c r="M158" s="2">
        <f t="shared" si="23"/>
        <v>7.6806897493021102</v>
      </c>
    </row>
    <row r="159" spans="8:13" x14ac:dyDescent="0.25">
      <c r="H159" s="1">
        <f t="shared" si="22"/>
        <v>42125</v>
      </c>
      <c r="I159" s="37" t="str">
        <f>IFERROR(INDEX([1]PNAD!$B:$B,MATCH($H159,[1]PNAD!$A:$A,0)),"")</f>
        <v>7.96342303676334</v>
      </c>
      <c r="J159" s="2">
        <f t="shared" si="21"/>
        <v>7.9634230367633396</v>
      </c>
      <c r="K159">
        <v>0</v>
      </c>
      <c r="L159" s="2"/>
      <c r="M159" s="2">
        <f t="shared" si="23"/>
        <v>7.9634230367633396</v>
      </c>
    </row>
    <row r="160" spans="8:13" x14ac:dyDescent="0.25">
      <c r="H160" s="1">
        <f t="shared" si="22"/>
        <v>42156</v>
      </c>
      <c r="I160" s="37" t="str">
        <f>IFERROR(INDEX([1]PNAD!$B:$B,MATCH($H160,[1]PNAD!$A:$A,0)),"")</f>
        <v>8.23421433505386</v>
      </c>
      <c r="J160" s="2">
        <f t="shared" si="21"/>
        <v>8.2342143350538599</v>
      </c>
      <c r="K160">
        <v>0</v>
      </c>
      <c r="L160" s="2"/>
      <c r="M160" s="2">
        <f t="shared" si="23"/>
        <v>8.2342143350538599</v>
      </c>
    </row>
    <row r="161" spans="8:13" x14ac:dyDescent="0.25">
      <c r="H161" s="1">
        <f t="shared" si="22"/>
        <v>42186</v>
      </c>
      <c r="I161" s="37" t="str">
        <f>IFERROR(INDEX([1]PNAD!$B:$B,MATCH($H161,[1]PNAD!$A:$A,0)),"")</f>
        <v>8.54714451991185</v>
      </c>
      <c r="J161" s="2">
        <f t="shared" si="21"/>
        <v>8.5471445199118499</v>
      </c>
      <c r="K161">
        <v>0</v>
      </c>
      <c r="L161" s="2"/>
      <c r="M161" s="2">
        <f t="shared" si="23"/>
        <v>8.5471445199118499</v>
      </c>
    </row>
    <row r="162" spans="8:13" x14ac:dyDescent="0.25">
      <c r="H162" s="1">
        <f t="shared" si="22"/>
        <v>42217</v>
      </c>
      <c r="I162" s="37" t="str">
        <f>IFERROR(INDEX([1]PNAD!$B:$B,MATCH($H162,[1]PNAD!$A:$A,0)),"")</f>
        <v>8.82781805028571</v>
      </c>
      <c r="J162" s="2">
        <f t="shared" si="21"/>
        <v>8.8278180502857104</v>
      </c>
      <c r="K162">
        <v>0</v>
      </c>
      <c r="L162" s="2"/>
      <c r="M162" s="2">
        <f t="shared" si="23"/>
        <v>8.8278180502857104</v>
      </c>
    </row>
    <row r="163" spans="8:13" x14ac:dyDescent="0.25">
      <c r="H163" s="1">
        <f t="shared" si="22"/>
        <v>42248</v>
      </c>
      <c r="I163" s="37" t="str">
        <f>IFERROR(INDEX([1]PNAD!$B:$B,MATCH($H163,[1]PNAD!$A:$A,0)),"")</f>
        <v>9.08078671746298</v>
      </c>
      <c r="J163" s="2">
        <f t="shared" si="21"/>
        <v>9.0807867174629795</v>
      </c>
      <c r="K163">
        <v>0</v>
      </c>
      <c r="L163" s="2"/>
      <c r="M163" s="2">
        <f t="shared" si="23"/>
        <v>9.0807867174629795</v>
      </c>
    </row>
    <row r="164" spans="8:13" x14ac:dyDescent="0.25">
      <c r="H164" s="1">
        <f t="shared" si="22"/>
        <v>42278</v>
      </c>
      <c r="I164" s="37" t="str">
        <f>IFERROR(INDEX([1]PNAD!$B:$B,MATCH($H164,[1]PNAD!$A:$A,0)),"")</f>
        <v>9.34460487476535</v>
      </c>
      <c r="J164" s="2">
        <f t="shared" si="21"/>
        <v>9.3446048747653503</v>
      </c>
      <c r="K164">
        <v>0</v>
      </c>
      <c r="L164" s="2"/>
      <c r="M164" s="2">
        <f t="shared" si="23"/>
        <v>9.3446048747653503</v>
      </c>
    </row>
    <row r="165" spans="8:13" x14ac:dyDescent="0.25">
      <c r="H165" s="1">
        <f t="shared" si="22"/>
        <v>42309</v>
      </c>
      <c r="I165" s="37" t="str">
        <f>IFERROR(INDEX([1]PNAD!$B:$B,MATCH($H165,[1]PNAD!$A:$A,0)),"")</f>
        <v>9.53779910043447</v>
      </c>
      <c r="J165" s="2">
        <f t="shared" si="21"/>
        <v>9.5377991004344693</v>
      </c>
      <c r="K165">
        <v>0</v>
      </c>
      <c r="L165" s="2"/>
      <c r="M165" s="2">
        <f t="shared" si="23"/>
        <v>9.5377991004344693</v>
      </c>
    </row>
    <row r="166" spans="8:13" x14ac:dyDescent="0.25">
      <c r="H166" s="1">
        <f t="shared" si="22"/>
        <v>42339</v>
      </c>
      <c r="I166" s="37" t="str">
        <f>IFERROR(INDEX([1]PNAD!$B:$B,MATCH($H166,[1]PNAD!$A:$A,0)),"")</f>
        <v>9.69072730982528</v>
      </c>
      <c r="J166" s="2">
        <f t="shared" si="21"/>
        <v>9.6907273098252809</v>
      </c>
      <c r="K166">
        <v>0</v>
      </c>
      <c r="L166" s="2"/>
      <c r="M166" s="2">
        <f t="shared" si="23"/>
        <v>9.6907273098252809</v>
      </c>
    </row>
    <row r="167" spans="8:13" x14ac:dyDescent="0.25">
      <c r="H167" s="1">
        <f t="shared" si="22"/>
        <v>42370</v>
      </c>
      <c r="I167" s="37" t="str">
        <f>IFERROR(INDEX([1]PNAD!$B:$B,MATCH($H167,[1]PNAD!$A:$A,0)),"")</f>
        <v>9.91586964074412</v>
      </c>
      <c r="J167" s="2">
        <f t="shared" si="21"/>
        <v>9.9158696407441198</v>
      </c>
      <c r="K167">
        <v>0</v>
      </c>
      <c r="L167" s="2"/>
      <c r="M167" s="2">
        <f t="shared" si="23"/>
        <v>9.9158696407441198</v>
      </c>
    </row>
    <row r="168" spans="8:13" x14ac:dyDescent="0.25">
      <c r="H168" s="1">
        <f t="shared" si="22"/>
        <v>42401</v>
      </c>
      <c r="I168" s="37" t="str">
        <f>IFERROR(INDEX([1]PNAD!$B:$B,MATCH($H168,[1]PNAD!$A:$A,0)),"")</f>
        <v>10.239234955998</v>
      </c>
      <c r="J168" s="2">
        <f t="shared" si="21"/>
        <v>10.239234955998</v>
      </c>
      <c r="K168">
        <v>0</v>
      </c>
      <c r="L168" s="2"/>
      <c r="M168" s="2">
        <f t="shared" si="23"/>
        <v>10.239234955998</v>
      </c>
    </row>
    <row r="169" spans="8:13" x14ac:dyDescent="0.25">
      <c r="H169" s="1">
        <f t="shared" si="22"/>
        <v>42430</v>
      </c>
      <c r="I169" s="37" t="str">
        <f>IFERROR(INDEX([1]PNAD!$B:$B,MATCH($H169,[1]PNAD!$A:$A,0)),"")</f>
        <v>10.6001972370653</v>
      </c>
      <c r="J169" s="2">
        <f t="shared" si="21"/>
        <v>10.6001972370653</v>
      </c>
      <c r="K169">
        <v>0</v>
      </c>
      <c r="L169" s="2"/>
      <c r="M169" s="2">
        <f t="shared" si="23"/>
        <v>10.6001972370653</v>
      </c>
    </row>
    <row r="170" spans="8:13" x14ac:dyDescent="0.25">
      <c r="H170" s="1">
        <f t="shared" si="22"/>
        <v>42461</v>
      </c>
      <c r="I170" s="37" t="str">
        <f>IFERROR(INDEX([1]PNAD!$B:$B,MATCH($H170,[1]PNAD!$A:$A,0)),"")</f>
        <v>10.8519873280503</v>
      </c>
      <c r="J170" s="2">
        <f t="shared" si="21"/>
        <v>10.851987328050299</v>
      </c>
      <c r="K170">
        <v>0</v>
      </c>
      <c r="L170" s="2"/>
      <c r="M170" s="2">
        <f t="shared" si="23"/>
        <v>10.851987328050299</v>
      </c>
    </row>
    <row r="171" spans="8:13" x14ac:dyDescent="0.25">
      <c r="H171" s="1">
        <f t="shared" si="22"/>
        <v>42491</v>
      </c>
      <c r="I171" s="37" t="str">
        <f>IFERROR(INDEX([1]PNAD!$B:$B,MATCH($H171,[1]PNAD!$A:$A,0)),"")</f>
        <v>10.9868908560718</v>
      </c>
      <c r="J171" s="2">
        <f t="shared" si="21"/>
        <v>10.986890856071801</v>
      </c>
      <c r="K171">
        <v>0</v>
      </c>
      <c r="L171" s="2"/>
      <c r="M171" s="2">
        <f t="shared" si="23"/>
        <v>10.986890856071801</v>
      </c>
    </row>
    <row r="172" spans="8:13" x14ac:dyDescent="0.25">
      <c r="H172" s="1">
        <f t="shared" si="22"/>
        <v>42522</v>
      </c>
      <c r="I172" s="37" t="str">
        <f>IFERROR(INDEX([1]PNAD!$B:$B,MATCH($H172,[1]PNAD!$A:$A,0)),"")</f>
        <v>11.2367977185386</v>
      </c>
      <c r="J172" s="2">
        <f t="shared" si="21"/>
        <v>11.2367977185386</v>
      </c>
      <c r="K172">
        <v>0</v>
      </c>
      <c r="L172" s="2"/>
      <c r="M172" s="2">
        <f t="shared" si="23"/>
        <v>11.2367977185386</v>
      </c>
    </row>
    <row r="173" spans="8:13" x14ac:dyDescent="0.25">
      <c r="H173" s="1">
        <f t="shared" si="22"/>
        <v>42552</v>
      </c>
      <c r="I173" s="37" t="str">
        <f>IFERROR(INDEX([1]PNAD!$B:$B,MATCH($H173,[1]PNAD!$A:$A,0)),"")</f>
        <v>11.5678762514964</v>
      </c>
      <c r="J173" s="2">
        <f t="shared" si="21"/>
        <v>11.567876251496401</v>
      </c>
      <c r="K173">
        <v>0</v>
      </c>
      <c r="L173" s="2"/>
      <c r="M173" s="2">
        <f t="shared" si="23"/>
        <v>11.567876251496401</v>
      </c>
    </row>
    <row r="174" spans="8:13" x14ac:dyDescent="0.25">
      <c r="H174" s="1">
        <f t="shared" si="22"/>
        <v>42583</v>
      </c>
      <c r="I174" s="37" t="str">
        <f>IFERROR(INDEX([1]PNAD!$B:$B,MATCH($H174,[1]PNAD!$A:$A,0)),"")</f>
        <v>11.8429926265151</v>
      </c>
      <c r="J174" s="2">
        <f t="shared" si="21"/>
        <v>11.8429926265151</v>
      </c>
      <c r="K174">
        <v>0</v>
      </c>
      <c r="L174" s="2"/>
      <c r="M174" s="2">
        <f t="shared" si="23"/>
        <v>11.8429926265151</v>
      </c>
    </row>
    <row r="175" spans="8:13" x14ac:dyDescent="0.25">
      <c r="H175" s="1">
        <f t="shared" si="22"/>
        <v>42614</v>
      </c>
      <c r="I175" s="37" t="str">
        <f>IFERROR(INDEX([1]PNAD!$B:$B,MATCH($H175,[1]PNAD!$A:$A,0)),"")</f>
        <v>11.9966976977019</v>
      </c>
      <c r="J175" s="2">
        <f t="shared" si="21"/>
        <v>11.996697697701901</v>
      </c>
      <c r="K175">
        <v>0</v>
      </c>
      <c r="L175" s="2"/>
      <c r="M175" s="2">
        <f t="shared" si="23"/>
        <v>11.996697697701901</v>
      </c>
    </row>
    <row r="176" spans="8:13" x14ac:dyDescent="0.25">
      <c r="H176" s="1">
        <f t="shared" si="22"/>
        <v>42644</v>
      </c>
      <c r="I176" s="37" t="str">
        <f>IFERROR(INDEX([1]PNAD!$B:$B,MATCH($H176,[1]PNAD!$A:$A,0)),"")</f>
        <v>12.1700845235379</v>
      </c>
      <c r="J176" s="2">
        <f t="shared" si="21"/>
        <v>12.1700845235379</v>
      </c>
      <c r="K176">
        <v>0</v>
      </c>
      <c r="L176" s="2"/>
      <c r="M176" s="2">
        <f t="shared" si="23"/>
        <v>12.1700845235379</v>
      </c>
    </row>
    <row r="177" spans="8:13" x14ac:dyDescent="0.25">
      <c r="H177" s="1">
        <f t="shared" si="22"/>
        <v>42675</v>
      </c>
      <c r="I177" s="37" t="str">
        <f>IFERROR(INDEX([1]PNAD!$B:$B,MATCH($H177,[1]PNAD!$A:$A,0)),"")</f>
        <v>12.4633755961424</v>
      </c>
      <c r="J177" s="2">
        <f t="shared" si="21"/>
        <v>12.4633755961424</v>
      </c>
      <c r="K177">
        <v>0</v>
      </c>
      <c r="L177" s="2"/>
      <c r="M177" s="2">
        <f t="shared" si="23"/>
        <v>12.4633755961424</v>
      </c>
    </row>
    <row r="178" spans="8:13" x14ac:dyDescent="0.25">
      <c r="H178" s="1">
        <f t="shared" si="22"/>
        <v>42705</v>
      </c>
      <c r="I178" s="37" t="str">
        <f>IFERROR(INDEX([1]PNAD!$B:$B,MATCH($H178,[1]PNAD!$A:$A,0)),"")</f>
        <v>12.7870065419423</v>
      </c>
      <c r="J178" s="2">
        <f t="shared" si="21"/>
        <v>12.787006541942301</v>
      </c>
      <c r="K178">
        <v>0</v>
      </c>
      <c r="L178" s="2"/>
      <c r="M178" s="2">
        <f t="shared" si="23"/>
        <v>12.787006541942301</v>
      </c>
    </row>
    <row r="179" spans="8:13" x14ac:dyDescent="0.25">
      <c r="H179" s="1">
        <f t="shared" si="22"/>
        <v>42736</v>
      </c>
      <c r="I179" s="37" t="str">
        <f>IFERROR(INDEX([1]PNAD!$B:$B,MATCH($H179,[1]PNAD!$A:$A,0)),"")</f>
        <v>12.9963070865412</v>
      </c>
      <c r="J179" s="2">
        <f t="shared" si="21"/>
        <v>12.996307086541201</v>
      </c>
      <c r="K179">
        <v>0</v>
      </c>
      <c r="L179" s="2"/>
      <c r="M179" s="2">
        <f t="shared" si="23"/>
        <v>12.996307086541201</v>
      </c>
    </row>
    <row r="180" spans="8:13" x14ac:dyDescent="0.25">
      <c r="H180" s="1">
        <f t="shared" si="22"/>
        <v>42767</v>
      </c>
      <c r="I180" s="37" t="str">
        <f>IFERROR(INDEX([1]PNAD!$B:$B,MATCH($H180,[1]PNAD!$A:$A,0)),"")</f>
        <v>13.2099899873463</v>
      </c>
      <c r="J180" s="2">
        <f t="shared" si="21"/>
        <v>13.209989987346299</v>
      </c>
      <c r="K180">
        <v>0</v>
      </c>
      <c r="L180" s="2"/>
      <c r="M180" s="2">
        <f t="shared" si="23"/>
        <v>13.209989987346299</v>
      </c>
    </row>
    <row r="181" spans="8:13" x14ac:dyDescent="0.25">
      <c r="H181" s="1">
        <f t="shared" si="22"/>
        <v>42795</v>
      </c>
      <c r="I181" s="37" t="str">
        <f>IFERROR(INDEX([1]PNAD!$B:$B,MATCH($H181,[1]PNAD!$A:$A,0)),"")</f>
        <v>13.3583931146455</v>
      </c>
      <c r="J181" s="2">
        <f t="shared" si="21"/>
        <v>13.3583931146455</v>
      </c>
      <c r="K181">
        <v>0</v>
      </c>
      <c r="L181" s="2"/>
      <c r="M181" s="2">
        <f t="shared" si="23"/>
        <v>13.3583931146455</v>
      </c>
    </row>
    <row r="182" spans="8:13" x14ac:dyDescent="0.25">
      <c r="H182" s="1">
        <f t="shared" si="22"/>
        <v>42826</v>
      </c>
      <c r="I182" s="37" t="str">
        <f>IFERROR(INDEX([1]PNAD!$B:$B,MATCH($H182,[1]PNAD!$A:$A,0)),"")</f>
        <v>13.2504653027863</v>
      </c>
      <c r="J182" s="2">
        <f t="shared" si="21"/>
        <v>13.250465302786299</v>
      </c>
      <c r="K182">
        <v>0</v>
      </c>
      <c r="L182" s="2"/>
      <c r="M182" s="2">
        <f t="shared" si="23"/>
        <v>13.250465302786299</v>
      </c>
    </row>
    <row r="183" spans="8:13" x14ac:dyDescent="0.25">
      <c r="H183" s="1">
        <f t="shared" si="22"/>
        <v>42856</v>
      </c>
      <c r="I183" s="37" t="str">
        <f>IFERROR(INDEX([1]PNAD!$B:$B,MATCH($H183,[1]PNAD!$A:$A,0)),"")</f>
        <v>13.0766170065604</v>
      </c>
      <c r="J183" s="2">
        <f t="shared" si="21"/>
        <v>13.076617006560401</v>
      </c>
      <c r="K183">
        <v>0</v>
      </c>
      <c r="L183" s="2"/>
      <c r="M183" s="2">
        <f t="shared" si="23"/>
        <v>13.076617006560401</v>
      </c>
    </row>
    <row r="184" spans="8:13" x14ac:dyDescent="0.25">
      <c r="H184" s="1">
        <f t="shared" si="22"/>
        <v>42887</v>
      </c>
      <c r="I184" s="37" t="str">
        <f>IFERROR(INDEX([1]PNAD!$B:$B,MATCH($H184,[1]PNAD!$A:$A,0)),"")</f>
        <v>12.9307823425726</v>
      </c>
      <c r="J184" s="2">
        <f t="shared" si="21"/>
        <v>12.9307823425726</v>
      </c>
      <c r="K184">
        <v>0</v>
      </c>
      <c r="L184" s="2"/>
      <c r="M184" s="2">
        <f t="shared" si="23"/>
        <v>12.9307823425726</v>
      </c>
    </row>
    <row r="185" spans="8:13" x14ac:dyDescent="0.25">
      <c r="H185" s="1">
        <f t="shared" si="22"/>
        <v>42917</v>
      </c>
      <c r="I185" s="37" t="str">
        <f>IFERROR(INDEX([1]PNAD!$B:$B,MATCH($H185,[1]PNAD!$A:$A,0)),"")</f>
        <v>12.7768432362118</v>
      </c>
      <c r="J185" s="2">
        <f t="shared" si="21"/>
        <v>12.7768432362118</v>
      </c>
      <c r="K185">
        <v>0</v>
      </c>
      <c r="L185" s="2"/>
      <c r="M185" s="2">
        <f t="shared" si="23"/>
        <v>12.7768432362118</v>
      </c>
    </row>
    <row r="186" spans="8:13" x14ac:dyDescent="0.25">
      <c r="H186" s="1">
        <f t="shared" si="22"/>
        <v>42948</v>
      </c>
      <c r="I186" s="37" t="str">
        <f>IFERROR(INDEX([1]PNAD!$B:$B,MATCH($H186,[1]PNAD!$A:$A,0)),"")</f>
        <v>12.6588019735968</v>
      </c>
      <c r="J186" s="2">
        <f t="shared" si="21"/>
        <v>12.6588019735968</v>
      </c>
      <c r="K186">
        <v>0</v>
      </c>
      <c r="L186" s="2"/>
      <c r="M186" s="2">
        <f t="shared" si="23"/>
        <v>12.6588019735968</v>
      </c>
    </row>
    <row r="187" spans="8:13" x14ac:dyDescent="0.25">
      <c r="H187" s="1">
        <f t="shared" si="22"/>
        <v>42979</v>
      </c>
      <c r="I187" s="37" t="str">
        <f>IFERROR(INDEX([1]PNAD!$B:$B,MATCH($H187,[1]PNAD!$A:$A,0)),"")</f>
        <v>12.6032672575906</v>
      </c>
      <c r="J187" s="2">
        <f t="shared" si="21"/>
        <v>12.6032672575906</v>
      </c>
      <c r="K187">
        <v>0</v>
      </c>
      <c r="L187" s="2"/>
      <c r="M187" s="2">
        <f t="shared" si="23"/>
        <v>12.6032672575906</v>
      </c>
    </row>
    <row r="188" spans="8:13" x14ac:dyDescent="0.25">
      <c r="H188" s="1">
        <f t="shared" si="22"/>
        <v>43009</v>
      </c>
      <c r="I188" s="37" t="str">
        <f>IFERROR(INDEX([1]PNAD!$B:$B,MATCH($H188,[1]PNAD!$A:$A,0)),"")</f>
        <v>12.582551478899</v>
      </c>
      <c r="J188" s="2">
        <f t="shared" si="21"/>
        <v>12.582551478898999</v>
      </c>
      <c r="K188">
        <v>0</v>
      </c>
      <c r="L188" s="2"/>
      <c r="M188" s="2">
        <f t="shared" si="23"/>
        <v>12.582551478898999</v>
      </c>
    </row>
    <row r="189" spans="8:13" x14ac:dyDescent="0.25">
      <c r="H189" s="1">
        <f t="shared" si="22"/>
        <v>43040</v>
      </c>
      <c r="I189" s="37" t="str">
        <f>IFERROR(INDEX([1]PNAD!$B:$B,MATCH($H189,[1]PNAD!$A:$A,0)),"")</f>
        <v>12.5725407589493</v>
      </c>
      <c r="J189" s="2">
        <f t="shared" si="21"/>
        <v>12.5725407589493</v>
      </c>
      <c r="K189">
        <v>0</v>
      </c>
      <c r="L189" s="2"/>
      <c r="M189" s="2">
        <f t="shared" si="23"/>
        <v>12.5725407589493</v>
      </c>
    </row>
    <row r="190" spans="8:13" x14ac:dyDescent="0.25">
      <c r="H190" s="1">
        <f t="shared" si="22"/>
        <v>43070</v>
      </c>
      <c r="I190" s="37" t="str">
        <f>IFERROR(INDEX([1]PNAD!$B:$B,MATCH($H190,[1]PNAD!$A:$A,0)),"")</f>
        <v>12.5210747996961</v>
      </c>
      <c r="J190" s="2">
        <f t="shared" si="21"/>
        <v>12.5210747996961</v>
      </c>
      <c r="K190">
        <v>0</v>
      </c>
      <c r="L190" s="2"/>
      <c r="M190" s="2">
        <f t="shared" si="23"/>
        <v>12.5210747996961</v>
      </c>
    </row>
    <row r="191" spans="8:13" x14ac:dyDescent="0.25">
      <c r="H191" s="1">
        <f t="shared" si="22"/>
        <v>43101</v>
      </c>
      <c r="I191" s="37" t="str">
        <f>IFERROR(INDEX([1]PNAD!$B:$B,MATCH($H191,[1]PNAD!$A:$A,0)),"")</f>
        <v>12.5673767294461</v>
      </c>
      <c r="J191" s="2">
        <f t="shared" si="21"/>
        <v>12.567376729446099</v>
      </c>
      <c r="K191">
        <v>0</v>
      </c>
      <c r="L191" s="2"/>
      <c r="M191" s="2">
        <f t="shared" si="23"/>
        <v>12.567376729446099</v>
      </c>
    </row>
    <row r="192" spans="8:13" x14ac:dyDescent="0.25">
      <c r="H192" s="1">
        <f t="shared" si="22"/>
        <v>43132</v>
      </c>
      <c r="I192" s="37" t="str">
        <f>IFERROR(INDEX([1]PNAD!$B:$B,MATCH($H192,[1]PNAD!$A:$A,0)),"")</f>
        <v>12.6085577132762</v>
      </c>
      <c r="J192" s="2">
        <f t="shared" si="21"/>
        <v>12.6085577132762</v>
      </c>
      <c r="K192">
        <v>0</v>
      </c>
      <c r="L192" s="2"/>
      <c r="M192" s="2">
        <f t="shared" si="23"/>
        <v>12.6085577132762</v>
      </c>
    </row>
    <row r="193" spans="8:13" x14ac:dyDescent="0.25">
      <c r="H193" s="1">
        <f t="shared" si="22"/>
        <v>43160</v>
      </c>
      <c r="I193" s="37" t="str">
        <f>IFERROR(INDEX([1]PNAD!$B:$B,MATCH($H193,[1]PNAD!$A:$A,0)),"")</f>
        <v>12.6597156364971</v>
      </c>
      <c r="J193" s="2">
        <f t="shared" si="21"/>
        <v>12.659715636497101</v>
      </c>
      <c r="K193">
        <v>0</v>
      </c>
      <c r="L193" s="2"/>
      <c r="M193" s="2">
        <f t="shared" si="23"/>
        <v>12.659715636497101</v>
      </c>
    </row>
    <row r="194" spans="8:13" x14ac:dyDescent="0.25">
      <c r="H194" s="1">
        <f t="shared" si="22"/>
        <v>43191</v>
      </c>
      <c r="I194" s="37" t="str">
        <f>IFERROR(INDEX([1]PNAD!$B:$B,MATCH($H194,[1]PNAD!$A:$A,0)),"")</f>
        <v>12.5614975282661</v>
      </c>
      <c r="J194" s="2">
        <f t="shared" si="21"/>
        <v>12.5614975282661</v>
      </c>
      <c r="K194">
        <v>0</v>
      </c>
      <c r="L194" s="2"/>
      <c r="M194" s="2">
        <f t="shared" si="23"/>
        <v>12.5614975282661</v>
      </c>
    </row>
    <row r="195" spans="8:13" x14ac:dyDescent="0.25">
      <c r="H195" s="1">
        <f t="shared" si="22"/>
        <v>43221</v>
      </c>
      <c r="I195" s="37" t="str">
        <f>IFERROR(INDEX([1]PNAD!$B:$B,MATCH($H195,[1]PNAD!$A:$A,0)),"")</f>
        <v>12.4773529942753</v>
      </c>
      <c r="J195" s="2">
        <f t="shared" ref="J195:J224" si="24">IFERROR(I195-2*K195/90,"")</f>
        <v>12.4773529942753</v>
      </c>
      <c r="K195">
        <v>0</v>
      </c>
      <c r="L195" s="2"/>
      <c r="M195" s="2">
        <f t="shared" si="23"/>
        <v>12.4773529942753</v>
      </c>
    </row>
    <row r="196" spans="8:13" x14ac:dyDescent="0.25">
      <c r="H196" s="1">
        <f t="shared" ref="H196:H223" si="25">EDATE(H195,1)</f>
        <v>43252</v>
      </c>
      <c r="I196" s="37" t="str">
        <f>IFERROR(INDEX([1]PNAD!$B:$B,MATCH($H196,[1]PNAD!$A:$A,0)),"")</f>
        <v>12.4183797509895</v>
      </c>
      <c r="J196" s="2">
        <f t="shared" si="24"/>
        <v>12.4183797509895</v>
      </c>
      <c r="K196">
        <v>0</v>
      </c>
      <c r="L196" s="2"/>
      <c r="M196" s="2">
        <f t="shared" ref="M196:M259" si="26">_xlfn.NUMBERVALUE(I196)</f>
        <v>12.4183797509895</v>
      </c>
    </row>
    <row r="197" spans="8:13" x14ac:dyDescent="0.25">
      <c r="H197" s="1">
        <f t="shared" si="25"/>
        <v>43282</v>
      </c>
      <c r="I197" s="37" t="str">
        <f>IFERROR(INDEX([1]PNAD!$B:$B,MATCH($H197,[1]PNAD!$A:$A,0)),"")</f>
        <v>12.2852258731129</v>
      </c>
      <c r="J197" s="2">
        <f t="shared" si="24"/>
        <v>12.2852258731129</v>
      </c>
      <c r="K197">
        <v>0</v>
      </c>
      <c r="L197" s="2"/>
      <c r="M197" s="2">
        <f t="shared" si="26"/>
        <v>12.2852258731129</v>
      </c>
    </row>
    <row r="198" spans="8:13" x14ac:dyDescent="0.25">
      <c r="H198" s="1">
        <f t="shared" si="25"/>
        <v>43313</v>
      </c>
      <c r="I198" s="37" t="str">
        <f>IFERROR(INDEX([1]PNAD!$B:$B,MATCH($H198,[1]PNAD!$A:$A,0)),"")</f>
        <v>12.2323394992403</v>
      </c>
      <c r="J198" s="2">
        <f t="shared" si="24"/>
        <v>12.2323394992403</v>
      </c>
      <c r="K198">
        <v>0</v>
      </c>
      <c r="L198" s="2"/>
      <c r="M198" s="2">
        <f t="shared" si="26"/>
        <v>12.2323394992403</v>
      </c>
    </row>
    <row r="199" spans="8:13" x14ac:dyDescent="0.25">
      <c r="H199" s="1">
        <f t="shared" si="25"/>
        <v>43344</v>
      </c>
      <c r="I199" s="37" t="str">
        <f>IFERROR(INDEX([1]PNAD!$B:$B,MATCH($H199,[1]PNAD!$A:$A,0)),"")</f>
        <v>12.1060184037435</v>
      </c>
      <c r="J199" s="2">
        <f t="shared" si="24"/>
        <v>12.1060184037435</v>
      </c>
      <c r="K199">
        <v>0</v>
      </c>
      <c r="L199" s="2"/>
      <c r="M199" s="2">
        <f t="shared" si="26"/>
        <v>12.1060184037435</v>
      </c>
    </row>
    <row r="200" spans="8:13" x14ac:dyDescent="0.25">
      <c r="H200" s="1">
        <f t="shared" si="25"/>
        <v>43374</v>
      </c>
      <c r="I200" s="37" t="str">
        <f>IFERROR(INDEX([1]PNAD!$B:$B,MATCH($H200,[1]PNAD!$A:$A,0)),"")</f>
        <v>12.1536382803651</v>
      </c>
      <c r="J200" s="2">
        <f t="shared" si="24"/>
        <v>12.153638280365101</v>
      </c>
      <c r="K200">
        <v>0</v>
      </c>
      <c r="L200" s="2"/>
      <c r="M200" s="2">
        <f t="shared" si="26"/>
        <v>12.153638280365101</v>
      </c>
    </row>
    <row r="201" spans="8:13" x14ac:dyDescent="0.25">
      <c r="H201" s="1">
        <f t="shared" si="25"/>
        <v>43405</v>
      </c>
      <c r="I201" s="37" t="str">
        <f>IFERROR(INDEX([1]PNAD!$B:$B,MATCH($H201,[1]PNAD!$A:$A,0)),"")</f>
        <v>12.191546683589</v>
      </c>
      <c r="J201" s="2">
        <f t="shared" si="24"/>
        <v>12.191546683588999</v>
      </c>
      <c r="K201">
        <v>0</v>
      </c>
      <c r="L201" s="2"/>
      <c r="M201" s="2">
        <f t="shared" si="26"/>
        <v>12.191546683588999</v>
      </c>
    </row>
    <row r="202" spans="8:13" x14ac:dyDescent="0.25">
      <c r="H202" s="1">
        <f t="shared" si="25"/>
        <v>43435</v>
      </c>
      <c r="I202" s="37" t="str">
        <f>IFERROR(INDEX([1]PNAD!$B:$B,MATCH($H202,[1]PNAD!$A:$A,0)),"")</f>
        <v>12.3200784197554</v>
      </c>
      <c r="J202" s="2">
        <f t="shared" si="24"/>
        <v>12.320078419755401</v>
      </c>
      <c r="K202">
        <v>0</v>
      </c>
      <c r="L202" s="2"/>
      <c r="M202" s="2">
        <f t="shared" si="26"/>
        <v>12.320078419755401</v>
      </c>
    </row>
    <row r="203" spans="8:13" x14ac:dyDescent="0.25">
      <c r="H203" s="1">
        <f t="shared" si="25"/>
        <v>43466</v>
      </c>
      <c r="I203" s="37" t="str">
        <f>IFERROR(INDEX([1]PNAD!$B:$B,MATCH($H203,[1]PNAD!$A:$A,0)),"")</f>
        <v>12.4737294876904</v>
      </c>
      <c r="J203" s="2">
        <f t="shared" si="24"/>
        <v>12.473729487690401</v>
      </c>
      <c r="K203">
        <v>0</v>
      </c>
      <c r="L203" s="2"/>
      <c r="M203" s="2">
        <f t="shared" si="26"/>
        <v>12.473729487690401</v>
      </c>
    </row>
    <row r="204" spans="8:13" x14ac:dyDescent="0.25">
      <c r="H204" s="1">
        <f t="shared" si="25"/>
        <v>43497</v>
      </c>
      <c r="I204" s="37" t="str">
        <f>IFERROR(INDEX([1]PNAD!$B:$B,MATCH($H204,[1]PNAD!$A:$A,0)),"")</f>
        <v>12.4983115425372</v>
      </c>
      <c r="J204" s="2">
        <f t="shared" si="24"/>
        <v>12.4983115425372</v>
      </c>
      <c r="K204">
        <v>0</v>
      </c>
      <c r="L204" s="2"/>
      <c r="M204" s="2">
        <f t="shared" si="26"/>
        <v>12.4983115425372</v>
      </c>
    </row>
    <row r="205" spans="8:13" x14ac:dyDescent="0.25">
      <c r="H205" s="1">
        <f t="shared" si="25"/>
        <v>43525</v>
      </c>
      <c r="I205" s="37" t="str">
        <f>IFERROR(INDEX([1]PNAD!$B:$B,MATCH($H205,[1]PNAD!$A:$A,0)),"")</f>
        <v>12.3096034094049</v>
      </c>
      <c r="J205" s="2">
        <f t="shared" si="24"/>
        <v>12.3096034094049</v>
      </c>
      <c r="K205">
        <v>0</v>
      </c>
      <c r="L205" s="2"/>
      <c r="M205" s="2">
        <f t="shared" si="26"/>
        <v>12.3096034094049</v>
      </c>
    </row>
    <row r="206" spans="8:13" x14ac:dyDescent="0.25">
      <c r="H206" s="1">
        <f t="shared" si="25"/>
        <v>43556</v>
      </c>
      <c r="I206" s="37" t="str">
        <f>IFERROR(INDEX([1]PNAD!$B:$B,MATCH($H206,[1]PNAD!$A:$A,0)),"")</f>
        <v>12.1770649934614</v>
      </c>
      <c r="J206" s="2">
        <f t="shared" si="24"/>
        <v>12.1770649934614</v>
      </c>
      <c r="K206">
        <v>0</v>
      </c>
      <c r="L206" s="2"/>
      <c r="M206" s="2">
        <f t="shared" si="26"/>
        <v>12.1770649934614</v>
      </c>
    </row>
    <row r="207" spans="8:13" x14ac:dyDescent="0.25">
      <c r="H207" s="1">
        <f t="shared" si="25"/>
        <v>43586</v>
      </c>
      <c r="I207" s="37" t="str">
        <f>IFERROR(INDEX([1]PNAD!$B:$B,MATCH($H207,[1]PNAD!$A:$A,0)),"")</f>
        <v>12.0732587479824</v>
      </c>
      <c r="J207" s="2">
        <f t="shared" si="24"/>
        <v>12.073258747982401</v>
      </c>
      <c r="K207">
        <v>0</v>
      </c>
      <c r="L207" s="2"/>
      <c r="M207" s="2">
        <f t="shared" si="26"/>
        <v>12.073258747982401</v>
      </c>
    </row>
    <row r="208" spans="8:13" x14ac:dyDescent="0.25">
      <c r="H208" s="1">
        <f t="shared" si="25"/>
        <v>43617</v>
      </c>
      <c r="I208" s="37" t="str">
        <f>IFERROR(INDEX([1]PNAD!$B:$B,MATCH($H208,[1]PNAD!$A:$A,0)),"")</f>
        <v>11.9275234345732</v>
      </c>
      <c r="J208" s="2">
        <f t="shared" si="24"/>
        <v>11.9275234345732</v>
      </c>
      <c r="K208">
        <v>0</v>
      </c>
      <c r="L208" s="2"/>
      <c r="M208" s="2">
        <f t="shared" si="26"/>
        <v>11.9275234345732</v>
      </c>
    </row>
    <row r="209" spans="8:13" x14ac:dyDescent="0.25">
      <c r="H209" s="1">
        <f t="shared" si="25"/>
        <v>43647</v>
      </c>
      <c r="I209" s="37" t="str">
        <f>IFERROR(INDEX([1]PNAD!$B:$B,MATCH($H209,[1]PNAD!$A:$A,0)),"")</f>
        <v>11.8440225560871</v>
      </c>
      <c r="J209" s="2">
        <f t="shared" si="24"/>
        <v>11.844022556087101</v>
      </c>
      <c r="K209">
        <v>0</v>
      </c>
      <c r="L209" s="2"/>
      <c r="M209" s="2">
        <f t="shared" si="26"/>
        <v>11.844022556087101</v>
      </c>
    </row>
    <row r="210" spans="8:13" x14ac:dyDescent="0.25">
      <c r="H210" s="1">
        <f t="shared" si="25"/>
        <v>43678</v>
      </c>
      <c r="I210" s="37" t="str">
        <f>IFERROR(INDEX([1]PNAD!$B:$B,MATCH($H210,[1]PNAD!$A:$A,0)),"")</f>
        <v>11.8356698950225</v>
      </c>
      <c r="J210" s="2">
        <f t="shared" si="24"/>
        <v>11.8356698950225</v>
      </c>
      <c r="K210">
        <v>0</v>
      </c>
      <c r="L210" s="2"/>
      <c r="M210" s="2">
        <f t="shared" si="26"/>
        <v>11.8356698950225</v>
      </c>
    </row>
    <row r="211" spans="8:13" x14ac:dyDescent="0.25">
      <c r="H211" s="1">
        <f t="shared" si="25"/>
        <v>43709</v>
      </c>
      <c r="I211" s="37" t="str">
        <f>IFERROR(INDEX([1]PNAD!$B:$B,MATCH($H211,[1]PNAD!$A:$A,0)),"")</f>
        <v>11.9617090587528</v>
      </c>
      <c r="J211" s="2">
        <f t="shared" si="24"/>
        <v>11.961709058752801</v>
      </c>
      <c r="K211">
        <v>0</v>
      </c>
      <c r="L211" s="2"/>
      <c r="M211" s="2">
        <f t="shared" si="26"/>
        <v>11.961709058752801</v>
      </c>
    </row>
    <row r="212" spans="8:13" x14ac:dyDescent="0.25">
      <c r="H212" s="1">
        <f t="shared" si="25"/>
        <v>43739</v>
      </c>
      <c r="I212" s="37" t="str">
        <f>IFERROR(INDEX([1]PNAD!$B:$B,MATCH($H212,[1]PNAD!$A:$A,0)),"")</f>
        <v>12.0273726641225</v>
      </c>
      <c r="J212" s="2">
        <f t="shared" si="24"/>
        <v>12.027372664122501</v>
      </c>
      <c r="K212">
        <v>0</v>
      </c>
      <c r="L212" s="2"/>
      <c r="M212" s="2">
        <f t="shared" si="26"/>
        <v>12.027372664122501</v>
      </c>
    </row>
    <row r="213" spans="8:13" x14ac:dyDescent="0.25">
      <c r="H213" s="1">
        <f t="shared" si="25"/>
        <v>43770</v>
      </c>
      <c r="I213" s="37" t="str">
        <f>IFERROR(INDEX([1]PNAD!$B:$B,MATCH($H213,[1]PNAD!$A:$A,0)),"")</f>
        <v>11.8063342903195</v>
      </c>
      <c r="J213" s="2">
        <f t="shared" si="24"/>
        <v>11.8063342903195</v>
      </c>
      <c r="K213">
        <v>0</v>
      </c>
      <c r="L213" s="2"/>
      <c r="M213" s="2">
        <f t="shared" si="26"/>
        <v>11.8063342903195</v>
      </c>
    </row>
    <row r="214" spans="8:13" x14ac:dyDescent="0.25">
      <c r="H214" s="1">
        <f t="shared" si="25"/>
        <v>43800</v>
      </c>
      <c r="I214" s="37" t="str">
        <f>IFERROR(INDEX([1]PNAD!$B:$B,MATCH($H214,[1]PNAD!$A:$A,0)),"")</f>
        <v>11.7137507220437</v>
      </c>
      <c r="J214" s="2">
        <f t="shared" si="24"/>
        <v>11.7137507220437</v>
      </c>
      <c r="K214">
        <v>0</v>
      </c>
      <c r="L214" s="2"/>
      <c r="M214" s="2">
        <f t="shared" si="26"/>
        <v>11.7137507220437</v>
      </c>
    </row>
    <row r="215" spans="8:13" x14ac:dyDescent="0.25">
      <c r="H215" s="1">
        <f t="shared" si="25"/>
        <v>43831</v>
      </c>
      <c r="I215" s="37" t="str">
        <f>IFERROR(INDEX([1]PNAD!$B:$B,MATCH($H215,[1]PNAD!$A:$A,0)),"")</f>
        <v>11.6804321512213</v>
      </c>
      <c r="J215" s="2">
        <f t="shared" si="24"/>
        <v>11.6804321512213</v>
      </c>
      <c r="K215">
        <v>0</v>
      </c>
      <c r="L215" s="2"/>
      <c r="M215" s="2">
        <f t="shared" si="26"/>
        <v>11.6804321512213</v>
      </c>
    </row>
    <row r="216" spans="8:13" x14ac:dyDescent="0.25">
      <c r="H216" s="1">
        <f t="shared" si="25"/>
        <v>43862</v>
      </c>
      <c r="I216" s="37" t="str">
        <f>IFERROR(INDEX([1]PNAD!$B:$B,MATCH($H216,[1]PNAD!$A:$A,0)),"")</f>
        <v>11.7308338468415</v>
      </c>
      <c r="J216" s="2">
        <f t="shared" si="24"/>
        <v>11.730833846841501</v>
      </c>
      <c r="K216">
        <v>0</v>
      </c>
      <c r="L216" s="33"/>
      <c r="M216" s="2">
        <f t="shared" si="26"/>
        <v>11.730833846841501</v>
      </c>
    </row>
    <row r="217" spans="8:13" x14ac:dyDescent="0.25">
      <c r="H217" s="1">
        <f t="shared" si="25"/>
        <v>43891</v>
      </c>
      <c r="I217" s="37" t="str">
        <f>IFERROR(INDEX([1]PNAD!$B:$B,MATCH($H217,[1]PNAD!$A:$A,0)),"")</f>
        <v>11.9396213855343</v>
      </c>
      <c r="J217" s="2">
        <f t="shared" si="24"/>
        <v>11.9396213855343</v>
      </c>
      <c r="K217">
        <v>0</v>
      </c>
      <c r="L217" s="33"/>
      <c r="M217" s="2">
        <f t="shared" si="26"/>
        <v>11.9396213855343</v>
      </c>
    </row>
    <row r="218" spans="8:13" x14ac:dyDescent="0.25">
      <c r="H218" s="1">
        <f t="shared" si="25"/>
        <v>43922</v>
      </c>
      <c r="I218" s="37" t="str">
        <f>IFERROR(INDEX([1]PNAD!$B:$B,MATCH($H218,[1]PNAD!$A:$A,0)),"")</f>
        <v>12.2995057302484</v>
      </c>
      <c r="J218" s="2">
        <f t="shared" si="24"/>
        <v>12.2995057302484</v>
      </c>
      <c r="K218">
        <v>0</v>
      </c>
      <c r="L218" s="33"/>
      <c r="M218" s="2">
        <f t="shared" si="26"/>
        <v>12.2995057302484</v>
      </c>
    </row>
    <row r="219" spans="8:13" x14ac:dyDescent="0.25">
      <c r="H219" s="1">
        <f t="shared" si="25"/>
        <v>43952</v>
      </c>
      <c r="I219" s="37" t="str">
        <f>IFERROR(INDEX([1]PNAD!$B:$B,MATCH($H219,[1]PNAD!$A:$A,0)),"")</f>
        <v>12.8045755005215</v>
      </c>
      <c r="J219" s="2">
        <f t="shared" si="24"/>
        <v>12.8045755005215</v>
      </c>
      <c r="K219">
        <v>0</v>
      </c>
      <c r="L219" s="33"/>
      <c r="M219" s="2">
        <f t="shared" si="26"/>
        <v>12.8045755005215</v>
      </c>
    </row>
    <row r="220" spans="8:13" x14ac:dyDescent="0.25">
      <c r="H220" s="1">
        <f t="shared" si="25"/>
        <v>43983</v>
      </c>
      <c r="I220" s="37" t="str">
        <f>IFERROR(INDEX([1]PNAD!$B:$B,MATCH($H220,[1]PNAD!$A:$A,0)),"")</f>
        <v>13.4171090617326</v>
      </c>
      <c r="J220" s="2">
        <f t="shared" si="24"/>
        <v>13.417109061732599</v>
      </c>
      <c r="K220">
        <v>0</v>
      </c>
      <c r="L220" s="33"/>
      <c r="M220" s="2">
        <f t="shared" si="26"/>
        <v>13.417109061732599</v>
      </c>
    </row>
    <row r="221" spans="8:13" x14ac:dyDescent="0.25">
      <c r="H221" s="1">
        <f t="shared" si="25"/>
        <v>44013</v>
      </c>
      <c r="I221" s="37" t="str">
        <f>IFERROR(INDEX([1]PNAD!$B:$B,MATCH($H221,[1]PNAD!$A:$A,0)),"")</f>
        <v>13.9447076504143</v>
      </c>
      <c r="J221" s="2">
        <f t="shared" si="24"/>
        <v>13.944707650414299</v>
      </c>
      <c r="K221">
        <v>0</v>
      </c>
      <c r="L221" s="33"/>
      <c r="M221" s="2">
        <f t="shared" si="26"/>
        <v>13.944707650414299</v>
      </c>
    </row>
    <row r="222" spans="8:13" x14ac:dyDescent="0.25">
      <c r="H222" s="1">
        <f t="shared" si="25"/>
        <v>44044</v>
      </c>
      <c r="I222" s="37" t="str">
        <f>IFERROR(INDEX([1]PNAD!$B:$B,MATCH($H222,[1]PNAD!$A:$A,0)),"")</f>
        <v>14.726477905201</v>
      </c>
      <c r="J222" s="2">
        <f t="shared" si="24"/>
        <v>14.726477905201</v>
      </c>
      <c r="K222">
        <v>0</v>
      </c>
      <c r="L222" s="33"/>
      <c r="M222" s="2">
        <f t="shared" si="26"/>
        <v>14.726477905201</v>
      </c>
    </row>
    <row r="223" spans="8:13" x14ac:dyDescent="0.25">
      <c r="H223" s="1">
        <f t="shared" si="25"/>
        <v>44075</v>
      </c>
      <c r="I223" s="37" t="str">
        <f>IFERROR(INDEX([1]PNAD!$B:$B,MATCH($H223,[1]PNAD!$A:$A,0)),"")</f>
        <v>14.9215993964224</v>
      </c>
      <c r="J223" s="2">
        <f t="shared" si="24"/>
        <v>14.921599396422399</v>
      </c>
      <c r="K223">
        <v>0</v>
      </c>
      <c r="L223" s="33"/>
      <c r="M223" s="2">
        <f t="shared" si="26"/>
        <v>14.921599396422399</v>
      </c>
    </row>
    <row r="224" spans="8:13" x14ac:dyDescent="0.25">
      <c r="H224" s="1">
        <f>EDATE(H223,1)</f>
        <v>44105</v>
      </c>
      <c r="I224" s="37" t="str">
        <f>IFERROR(INDEX([1]PNAD!$B:$B,MATCH($H224,[1]PNAD!$A:$A,0)),"")</f>
        <v>14.8538165096455</v>
      </c>
      <c r="J224" s="2">
        <f t="shared" si="24"/>
        <v>14.853816509645499</v>
      </c>
      <c r="K224">
        <v>0</v>
      </c>
      <c r="L224" s="33"/>
      <c r="M224" s="2">
        <f t="shared" si="26"/>
        <v>14.853816509645499</v>
      </c>
    </row>
    <row r="225" spans="8:13" x14ac:dyDescent="0.25">
      <c r="H225" s="1">
        <f t="shared" ref="H225:H288" si="27">EDATE(H224,1)</f>
        <v>44136</v>
      </c>
      <c r="I225" s="37" t="str">
        <f>IFERROR(INDEX([1]PNAD!$B:$B,MATCH($H225,[1]PNAD!$A:$A,0)),"")</f>
        <v>14.8613396383468</v>
      </c>
      <c r="J225" s="2">
        <f>IFERROR(I225-2*K225/90,"")</f>
        <v>14.8613396383468</v>
      </c>
      <c r="K225">
        <v>0</v>
      </c>
      <c r="M225" s="2">
        <f t="shared" si="26"/>
        <v>14.8613396383468</v>
      </c>
    </row>
    <row r="226" spans="8:13" x14ac:dyDescent="0.25">
      <c r="H226" s="1">
        <f t="shared" si="27"/>
        <v>44166</v>
      </c>
      <c r="I226" s="37" t="str">
        <f>IFERROR(INDEX([1]PNAD!$B:$B,MATCH($H226,[1]PNAD!$A:$A,0)),"")</f>
        <v>14.8127359695027</v>
      </c>
      <c r="J226" s="2">
        <f t="shared" ref="J226:J289" si="28">IFERROR(I226-2*K226/90,"")</f>
        <v>14.8127359695027</v>
      </c>
      <c r="K226">
        <v>0</v>
      </c>
      <c r="M226" s="2">
        <f t="shared" si="26"/>
        <v>14.8127359695027</v>
      </c>
    </row>
    <row r="227" spans="8:13" x14ac:dyDescent="0.25">
      <c r="H227" s="1">
        <f t="shared" si="27"/>
        <v>44197</v>
      </c>
      <c r="I227" s="37" t="str">
        <f>IFERROR(INDEX([1]PNAD!$B:$B,MATCH($H227,[1]PNAD!$A:$A,0)),"")</f>
        <v>14.7443866218713</v>
      </c>
      <c r="J227" s="2">
        <f t="shared" si="28"/>
        <v>14.7443866218713</v>
      </c>
      <c r="K227">
        <v>0</v>
      </c>
      <c r="M227" s="2">
        <f t="shared" si="26"/>
        <v>14.7443866218713</v>
      </c>
    </row>
    <row r="228" spans="8:13" x14ac:dyDescent="0.25">
      <c r="H228" s="1">
        <f t="shared" si="27"/>
        <v>44228</v>
      </c>
      <c r="I228" s="37" t="str">
        <f>IFERROR(INDEX([1]PNAD!$B:$B,MATCH($H228,[1]PNAD!$A:$A,0)),"")</f>
        <v>14.5218313577662</v>
      </c>
      <c r="J228" s="2">
        <f t="shared" si="28"/>
        <v>14.521831357766199</v>
      </c>
      <c r="K228">
        <v>0</v>
      </c>
      <c r="M228" s="2">
        <f t="shared" si="26"/>
        <v>14.521831357766199</v>
      </c>
    </row>
    <row r="229" spans="8:13" x14ac:dyDescent="0.25">
      <c r="H229" s="1">
        <f t="shared" si="27"/>
        <v>44256</v>
      </c>
      <c r="I229" s="37" t="str">
        <f>IFERROR(INDEX([1]PNAD!$B:$B,MATCH($H229,[1]PNAD!$A:$A,0)),"")</f>
        <v>14.4320423498858</v>
      </c>
      <c r="J229" s="2">
        <f t="shared" si="28"/>
        <v>14.432042349885799</v>
      </c>
      <c r="K229">
        <v>0</v>
      </c>
      <c r="M229" s="2">
        <f t="shared" si="26"/>
        <v>14.432042349885799</v>
      </c>
    </row>
    <row r="230" spans="8:13" x14ac:dyDescent="0.25">
      <c r="H230" s="1">
        <f t="shared" si="27"/>
        <v>44287</v>
      </c>
      <c r="I230" s="37" t="str">
        <f>IFERROR(INDEX([1]PNAD!$B:$B,MATCH($H230,[1]PNAD!$A:$A,0)),"")</f>
        <v>14.4105658782311</v>
      </c>
      <c r="J230" s="2">
        <f t="shared" si="28"/>
        <v>14.4105658782311</v>
      </c>
      <c r="K230">
        <v>0</v>
      </c>
      <c r="M230" s="2">
        <f t="shared" si="26"/>
        <v>14.4105658782311</v>
      </c>
    </row>
    <row r="231" spans="8:13" x14ac:dyDescent="0.25">
      <c r="H231" s="1">
        <f t="shared" si="27"/>
        <v>44317</v>
      </c>
      <c r="I231" s="37" t="str">
        <f>IFERROR(INDEX([1]PNAD!$B:$B,MATCH($H231,[1]PNAD!$A:$A,0)),"")</f>
        <v>14.3951967836858</v>
      </c>
      <c r="J231" s="2">
        <f t="shared" si="28"/>
        <v>14.395196783685799</v>
      </c>
      <c r="K231">
        <v>0</v>
      </c>
      <c r="M231" s="2">
        <f t="shared" si="26"/>
        <v>14.395196783685799</v>
      </c>
    </row>
    <row r="232" spans="8:13" x14ac:dyDescent="0.25">
      <c r="H232" s="1">
        <f t="shared" si="27"/>
        <v>44348</v>
      </c>
      <c r="I232" s="37" t="str">
        <f>IFERROR(INDEX([1]PNAD!$B:$B,MATCH($H232,[1]PNAD!$A:$A,0)),"")</f>
        <v>14.0437744727726</v>
      </c>
      <c r="J232" s="2">
        <f t="shared" si="28"/>
        <v>14.043774472772601</v>
      </c>
      <c r="K232">
        <v>0</v>
      </c>
      <c r="M232" s="2">
        <f t="shared" si="26"/>
        <v>14.043774472772601</v>
      </c>
    </row>
    <row r="233" spans="8:13" x14ac:dyDescent="0.25">
      <c r="H233" s="1">
        <f t="shared" si="27"/>
        <v>44378</v>
      </c>
      <c r="I233" s="37" t="str">
        <f>IFERROR(INDEX([1]PNAD!$B:$B,MATCH($H233,[1]PNAD!$A:$A,0)),"")</f>
        <v>13.5633339202725</v>
      </c>
      <c r="J233" s="2">
        <f t="shared" si="28"/>
        <v>13.5633339202725</v>
      </c>
      <c r="K233">
        <v>0</v>
      </c>
      <c r="M233" s="2">
        <f t="shared" si="26"/>
        <v>13.5633339202725</v>
      </c>
    </row>
    <row r="234" spans="8:13" x14ac:dyDescent="0.25">
      <c r="H234" s="1">
        <f t="shared" si="27"/>
        <v>44409</v>
      </c>
      <c r="I234" s="37" t="str">
        <f>IFERROR(INDEX([1]PNAD!$B:$B,MATCH($H234,[1]PNAD!$A:$A,0)),"")</f>
        <v>13.0399277435321</v>
      </c>
      <c r="J234" s="2">
        <f t="shared" si="28"/>
        <v>13.0399277435321</v>
      </c>
      <c r="K234">
        <v>0</v>
      </c>
      <c r="M234" s="2">
        <f t="shared" si="26"/>
        <v>13.0399277435321</v>
      </c>
    </row>
    <row r="235" spans="8:13" x14ac:dyDescent="0.25">
      <c r="H235" s="1">
        <f t="shared" si="27"/>
        <v>44440</v>
      </c>
      <c r="I235" s="37" t="str">
        <f>IFERROR(INDEX([1]PNAD!$B:$B,MATCH($H235,[1]PNAD!$A:$A,0)),"")</f>
        <v>12.6556168109182</v>
      </c>
      <c r="J235" s="2">
        <f t="shared" si="28"/>
        <v>12.6556168109182</v>
      </c>
      <c r="K235">
        <v>0</v>
      </c>
      <c r="M235" s="2">
        <f t="shared" si="26"/>
        <v>12.6556168109182</v>
      </c>
    </row>
    <row r="236" spans="8:13" x14ac:dyDescent="0.25">
      <c r="H236" s="1">
        <f t="shared" si="27"/>
        <v>44470</v>
      </c>
      <c r="I236" s="37" t="str">
        <f>IFERROR(INDEX([1]PNAD!$B:$B,MATCH($H236,[1]PNAD!$A:$A,0)),"")</f>
        <v>12.3558730505204</v>
      </c>
      <c r="J236" s="2">
        <f t="shared" si="28"/>
        <v>12.355873050520399</v>
      </c>
      <c r="K236">
        <v>0</v>
      </c>
      <c r="M236" s="2">
        <f t="shared" si="26"/>
        <v>12.355873050520399</v>
      </c>
    </row>
    <row r="237" spans="8:13" x14ac:dyDescent="0.25">
      <c r="H237" s="1">
        <f t="shared" si="27"/>
        <v>44501</v>
      </c>
      <c r="I237" s="37" t="str">
        <f>IFERROR(INDEX([1]PNAD!$B:$B,MATCH($H237,[1]PNAD!$A:$A,0)),"")</f>
        <v>12.0659301821349</v>
      </c>
      <c r="J237" s="2">
        <f t="shared" si="28"/>
        <v>12.065930182134901</v>
      </c>
      <c r="K237">
        <v>0</v>
      </c>
      <c r="M237" s="2">
        <f t="shared" si="26"/>
        <v>12.065930182134901</v>
      </c>
    </row>
    <row r="238" spans="8:13" x14ac:dyDescent="0.25">
      <c r="H238" s="1">
        <f t="shared" si="27"/>
        <v>44531</v>
      </c>
      <c r="I238" s="37" t="str">
        <f>IFERROR(INDEX([1]PNAD!$B:$B,MATCH($H238,[1]PNAD!$A:$A,0)),"")</f>
        <v>11.7016159028683</v>
      </c>
      <c r="J238" s="2">
        <f t="shared" si="28"/>
        <v>11.7016159028683</v>
      </c>
      <c r="K238">
        <v>0</v>
      </c>
      <c r="M238" s="2">
        <f t="shared" si="26"/>
        <v>11.7016159028683</v>
      </c>
    </row>
    <row r="239" spans="8:13" x14ac:dyDescent="0.25">
      <c r="H239" s="1">
        <f t="shared" si="27"/>
        <v>44562</v>
      </c>
      <c r="I239" s="37" t="str">
        <f>IFERROR(INDEX([1]PNAD!$B:$B,MATCH($H239,[1]PNAD!$A:$A,0)),"")</f>
        <v>11.4291937883326</v>
      </c>
      <c r="J239" s="2">
        <f t="shared" si="28"/>
        <v>11.429193788332601</v>
      </c>
      <c r="K239">
        <v>0</v>
      </c>
      <c r="M239" s="2">
        <f t="shared" si="26"/>
        <v>11.429193788332601</v>
      </c>
    </row>
    <row r="240" spans="8:13" x14ac:dyDescent="0.25">
      <c r="H240" s="1">
        <f t="shared" si="27"/>
        <v>44593</v>
      </c>
      <c r="I240" s="37" t="str">
        <f>IFERROR(INDEX([1]PNAD!$B:$B,MATCH($H240,[1]PNAD!$A:$A,0)),"")</f>
        <v>11.0803643408629</v>
      </c>
      <c r="J240" s="2">
        <f t="shared" si="28"/>
        <v>11.0803643408629</v>
      </c>
      <c r="K240">
        <v>0</v>
      </c>
      <c r="M240" s="2">
        <f t="shared" si="26"/>
        <v>11.0803643408629</v>
      </c>
    </row>
    <row r="241" spans="8:13" x14ac:dyDescent="0.25">
      <c r="H241" s="1">
        <f t="shared" si="27"/>
        <v>44621</v>
      </c>
      <c r="I241" s="37" t="str">
        <f>IFERROR(INDEX([1]PNAD!$B:$B,MATCH($H241,[1]PNAD!$A:$A,0)),"")</f>
        <v>10.621829487625</v>
      </c>
      <c r="J241" s="2">
        <f t="shared" si="28"/>
        <v>10.621829487625</v>
      </c>
      <c r="K241">
        <v>0</v>
      </c>
      <c r="M241" s="2">
        <f t="shared" si="26"/>
        <v>10.621829487625</v>
      </c>
    </row>
    <row r="242" spans="8:13" x14ac:dyDescent="0.25">
      <c r="H242" s="1">
        <f t="shared" si="27"/>
        <v>44652</v>
      </c>
      <c r="I242" s="37" t="str">
        <f>IFERROR(INDEX([1]PNAD!$B:$B,MATCH($H242,[1]PNAD!$A:$A,0)),"")</f>
        <v>10.08115620975</v>
      </c>
      <c r="J242" s="2">
        <f t="shared" si="28"/>
        <v>10.08115620975</v>
      </c>
      <c r="K242">
        <v>0</v>
      </c>
      <c r="M242" s="2">
        <f t="shared" si="26"/>
        <v>10.08115620975</v>
      </c>
    </row>
    <row r="243" spans="8:13" x14ac:dyDescent="0.25">
      <c r="H243" s="1">
        <f t="shared" si="27"/>
        <v>44682</v>
      </c>
      <c r="I243" s="37" t="str">
        <f>IFERROR(INDEX([1]PNAD!$B:$B,MATCH($H243,[1]PNAD!$A:$A,0)),"")</f>
        <v>9.52354314637908</v>
      </c>
      <c r="J243" s="2">
        <f t="shared" si="28"/>
        <v>9.5235431463790796</v>
      </c>
      <c r="K243">
        <v>0</v>
      </c>
      <c r="M243" s="2">
        <f t="shared" si="26"/>
        <v>9.5235431463790796</v>
      </c>
    </row>
    <row r="244" spans="8:13" x14ac:dyDescent="0.25">
      <c r="H244" s="1">
        <f t="shared" si="27"/>
        <v>44713</v>
      </c>
      <c r="I244" s="37" t="str">
        <f>IFERROR(INDEX([1]PNAD!$B:$B,MATCH($H244,[1]PNAD!$A:$A,0)),"")</f>
        <v>9.15412237965521</v>
      </c>
      <c r="J244" s="2">
        <f t="shared" si="28"/>
        <v>9.1541223796552096</v>
      </c>
      <c r="K244">
        <v>0</v>
      </c>
      <c r="M244" s="2">
        <f t="shared" si="26"/>
        <v>9.1541223796552096</v>
      </c>
    </row>
    <row r="245" spans="8:13" x14ac:dyDescent="0.25">
      <c r="H245" s="1">
        <f t="shared" si="27"/>
        <v>44743</v>
      </c>
      <c r="I245" s="37" t="str">
        <f>IFERROR(INDEX([1]PNAD!$B:$B,MATCH($H245,[1]PNAD!$A:$A,0)),"")</f>
        <v>8.9830067213503</v>
      </c>
      <c r="J245" s="2">
        <f t="shared" si="28"/>
        <v>8.9830067213503</v>
      </c>
      <c r="K245">
        <v>0</v>
      </c>
      <c r="M245" s="2">
        <f t="shared" si="26"/>
        <v>8.9830067213503</v>
      </c>
    </row>
    <row r="246" spans="8:13" x14ac:dyDescent="0.25">
      <c r="H246" s="1">
        <f t="shared" si="27"/>
        <v>44774</v>
      </c>
      <c r="I246" s="37" t="str">
        <f>IFERROR(INDEX([1]PNAD!$B:$B,MATCH($H246,[1]PNAD!$A:$A,0)),"")</f>
        <v>8.86282099429232</v>
      </c>
      <c r="J246" s="2">
        <f t="shared" si="28"/>
        <v>8.8628209942923206</v>
      </c>
      <c r="K246">
        <v>0</v>
      </c>
      <c r="M246" s="2">
        <f t="shared" si="26"/>
        <v>8.8628209942923206</v>
      </c>
    </row>
    <row r="247" spans="8:13" x14ac:dyDescent="0.25">
      <c r="H247" s="1">
        <f t="shared" si="27"/>
        <v>44805</v>
      </c>
      <c r="I247" s="37" t="str">
        <f>IFERROR(INDEX([1]PNAD!$B:$B,MATCH($H247,[1]PNAD!$A:$A,0)),"")</f>
        <v>8.75823493466583</v>
      </c>
      <c r="J247" s="2">
        <f t="shared" si="28"/>
        <v>8.7582349346658308</v>
      </c>
      <c r="K247">
        <v>0</v>
      </c>
      <c r="M247" s="2">
        <f t="shared" si="26"/>
        <v>8.7582349346658308</v>
      </c>
    </row>
    <row r="248" spans="8:13" x14ac:dyDescent="0.25">
      <c r="H248" s="1">
        <f t="shared" si="27"/>
        <v>44835</v>
      </c>
      <c r="I248" s="37" t="str">
        <f>IFERROR(INDEX([1]PNAD!$B:$B,MATCH($H248,[1]PNAD!$A:$A,0)),"")</f>
        <v>8.58566658456093</v>
      </c>
      <c r="J248" s="2">
        <f t="shared" si="28"/>
        <v>8.5856665845609292</v>
      </c>
      <c r="K248">
        <v>0</v>
      </c>
      <c r="M248" s="2">
        <f t="shared" si="26"/>
        <v>8.5856665845609292</v>
      </c>
    </row>
    <row r="249" spans="8:13" x14ac:dyDescent="0.25">
      <c r="H249" s="1">
        <f t="shared" si="27"/>
        <v>44866</v>
      </c>
      <c r="I249" s="37" t="str">
        <f>IFERROR(INDEX([1]PNAD!$B:$B,MATCH($H249,[1]PNAD!$A:$A,0)),"")</f>
        <v>8.57143034641329</v>
      </c>
      <c r="J249" s="2">
        <f t="shared" si="28"/>
        <v>8.5714303464132904</v>
      </c>
      <c r="K249">
        <v>0</v>
      </c>
      <c r="M249" s="2">
        <f t="shared" si="26"/>
        <v>8.5714303464132904</v>
      </c>
    </row>
    <row r="250" spans="8:13" x14ac:dyDescent="0.25">
      <c r="H250" s="1">
        <f t="shared" si="27"/>
        <v>44896</v>
      </c>
      <c r="I250" s="37" t="str">
        <f>IFERROR(INDEX([1]PNAD!$B:$B,MATCH($H250,[1]PNAD!$A:$A,0)),"")</f>
        <v/>
      </c>
      <c r="J250" s="2" t="str">
        <f t="shared" si="28"/>
        <v/>
      </c>
      <c r="K250">
        <v>0</v>
      </c>
      <c r="M250" s="2">
        <f t="shared" si="26"/>
        <v>0</v>
      </c>
    </row>
    <row r="251" spans="8:13" x14ac:dyDescent="0.25">
      <c r="H251" s="1">
        <f t="shared" si="27"/>
        <v>44927</v>
      </c>
      <c r="I251" s="37" t="str">
        <f>IFERROR(INDEX([1]PNAD!$B:$B,MATCH($H251,[1]PNAD!$A:$A,0)),"")</f>
        <v/>
      </c>
      <c r="J251" s="2" t="str">
        <f t="shared" si="28"/>
        <v/>
      </c>
      <c r="K251">
        <v>0</v>
      </c>
      <c r="M251" s="2">
        <f t="shared" si="26"/>
        <v>0</v>
      </c>
    </row>
    <row r="252" spans="8:13" x14ac:dyDescent="0.25">
      <c r="H252" s="1">
        <f t="shared" si="27"/>
        <v>44958</v>
      </c>
      <c r="I252" s="37" t="str">
        <f>IFERROR(INDEX([1]PNAD!$B:$B,MATCH($H252,[1]PNAD!$A:$A,0)),"")</f>
        <v/>
      </c>
      <c r="J252" s="2" t="str">
        <f t="shared" si="28"/>
        <v/>
      </c>
      <c r="K252">
        <v>0</v>
      </c>
      <c r="M252" s="2">
        <f t="shared" si="26"/>
        <v>0</v>
      </c>
    </row>
    <row r="253" spans="8:13" x14ac:dyDescent="0.25">
      <c r="H253" s="1">
        <f t="shared" si="27"/>
        <v>44986</v>
      </c>
      <c r="I253" s="37" t="str">
        <f>IFERROR(INDEX([1]PNAD!$B:$B,MATCH($H253,[1]PNAD!$A:$A,0)),"")</f>
        <v/>
      </c>
      <c r="J253" s="2" t="str">
        <f t="shared" si="28"/>
        <v/>
      </c>
      <c r="K253">
        <v>0</v>
      </c>
      <c r="M253" s="2">
        <f t="shared" si="26"/>
        <v>0</v>
      </c>
    </row>
    <row r="254" spans="8:13" x14ac:dyDescent="0.25">
      <c r="H254" s="1">
        <f t="shared" si="27"/>
        <v>45017</v>
      </c>
      <c r="I254" s="37" t="str">
        <f>IFERROR(INDEX([1]PNAD!$B:$B,MATCH($H254,[1]PNAD!$A:$A,0)),"")</f>
        <v/>
      </c>
      <c r="J254" s="2" t="str">
        <f t="shared" si="28"/>
        <v/>
      </c>
      <c r="K254">
        <v>0</v>
      </c>
      <c r="M254" s="2">
        <f t="shared" si="26"/>
        <v>0</v>
      </c>
    </row>
    <row r="255" spans="8:13" x14ac:dyDescent="0.25">
      <c r="H255" s="1">
        <f t="shared" si="27"/>
        <v>45047</v>
      </c>
      <c r="I255" s="37" t="str">
        <f>IFERROR(INDEX([1]PNAD!$B:$B,MATCH($H255,[1]PNAD!$A:$A,0)),"")</f>
        <v/>
      </c>
      <c r="J255" s="2" t="str">
        <f t="shared" si="28"/>
        <v/>
      </c>
      <c r="K255">
        <v>0</v>
      </c>
      <c r="M255" s="2">
        <f t="shared" si="26"/>
        <v>0</v>
      </c>
    </row>
    <row r="256" spans="8:13" x14ac:dyDescent="0.25">
      <c r="H256" s="1">
        <f t="shared" si="27"/>
        <v>45078</v>
      </c>
      <c r="I256" s="37" t="str">
        <f>IFERROR(INDEX([1]PNAD!$B:$B,MATCH($H256,[1]PNAD!$A:$A,0)),"")</f>
        <v/>
      </c>
      <c r="J256" s="2" t="str">
        <f t="shared" si="28"/>
        <v/>
      </c>
      <c r="K256">
        <v>0</v>
      </c>
      <c r="M256" s="2">
        <f t="shared" si="26"/>
        <v>0</v>
      </c>
    </row>
    <row r="257" spans="8:13" x14ac:dyDescent="0.25">
      <c r="H257" s="1">
        <f t="shared" si="27"/>
        <v>45108</v>
      </c>
      <c r="I257" s="37" t="str">
        <f>IFERROR(INDEX([1]PNAD!$B:$B,MATCH($H257,[1]PNAD!$A:$A,0)),"")</f>
        <v/>
      </c>
      <c r="J257" s="2" t="str">
        <f t="shared" si="28"/>
        <v/>
      </c>
      <c r="K257">
        <v>0</v>
      </c>
      <c r="M257" s="2">
        <f t="shared" si="26"/>
        <v>0</v>
      </c>
    </row>
    <row r="258" spans="8:13" x14ac:dyDescent="0.25">
      <c r="H258" s="1">
        <f t="shared" si="27"/>
        <v>45139</v>
      </c>
      <c r="I258" s="37" t="str">
        <f>IFERROR(INDEX([1]PNAD!$B:$B,MATCH($H258,[1]PNAD!$A:$A,0)),"")</f>
        <v/>
      </c>
      <c r="J258" s="2" t="str">
        <f t="shared" si="28"/>
        <v/>
      </c>
      <c r="K258">
        <v>0</v>
      </c>
      <c r="M258" s="2">
        <f t="shared" si="26"/>
        <v>0</v>
      </c>
    </row>
    <row r="259" spans="8:13" x14ac:dyDescent="0.25">
      <c r="H259" s="1">
        <f t="shared" si="27"/>
        <v>45170</v>
      </c>
      <c r="I259" s="37" t="str">
        <f>IFERROR(INDEX([1]PNAD!$B:$B,MATCH($H259,[1]PNAD!$A:$A,0)),"")</f>
        <v/>
      </c>
      <c r="J259" s="2" t="str">
        <f t="shared" si="28"/>
        <v/>
      </c>
      <c r="K259">
        <v>0</v>
      </c>
      <c r="M259" s="2">
        <f t="shared" si="26"/>
        <v>0</v>
      </c>
    </row>
    <row r="260" spans="8:13" x14ac:dyDescent="0.25">
      <c r="H260" s="1">
        <f t="shared" si="27"/>
        <v>45200</v>
      </c>
      <c r="I260" s="37" t="str">
        <f>IFERROR(INDEX([1]PNAD!$B:$B,MATCH($H260,[1]PNAD!$A:$A,0)),"")</f>
        <v/>
      </c>
      <c r="J260" s="2" t="str">
        <f t="shared" si="28"/>
        <v/>
      </c>
      <c r="K260">
        <v>0</v>
      </c>
      <c r="M260" s="2">
        <f t="shared" ref="M260:M323" si="29">_xlfn.NUMBERVALUE(I260)</f>
        <v>0</v>
      </c>
    </row>
    <row r="261" spans="8:13" x14ac:dyDescent="0.25">
      <c r="H261" s="1">
        <f t="shared" si="27"/>
        <v>45231</v>
      </c>
      <c r="I261" s="37" t="str">
        <f>IFERROR(INDEX([1]PNAD!$B:$B,MATCH($H261,[1]PNAD!$A:$A,0)),"")</f>
        <v/>
      </c>
      <c r="J261" s="2" t="str">
        <f t="shared" si="28"/>
        <v/>
      </c>
      <c r="K261">
        <v>0</v>
      </c>
      <c r="M261" s="2">
        <f t="shared" si="29"/>
        <v>0</v>
      </c>
    </row>
    <row r="262" spans="8:13" x14ac:dyDescent="0.25">
      <c r="H262" s="1">
        <f t="shared" si="27"/>
        <v>45261</v>
      </c>
      <c r="I262" s="37" t="str">
        <f>IFERROR(INDEX([1]PNAD!$B:$B,MATCH($H262,[1]PNAD!$A:$A,0)),"")</f>
        <v/>
      </c>
      <c r="J262" s="2" t="str">
        <f t="shared" si="28"/>
        <v/>
      </c>
      <c r="K262">
        <v>0</v>
      </c>
      <c r="M262" s="2">
        <f t="shared" si="29"/>
        <v>0</v>
      </c>
    </row>
    <row r="263" spans="8:13" x14ac:dyDescent="0.25">
      <c r="H263" s="1">
        <f t="shared" si="27"/>
        <v>45292</v>
      </c>
      <c r="I263" s="37" t="str">
        <f>IFERROR(INDEX([1]PNAD!$B:$B,MATCH($H263,[1]PNAD!$A:$A,0)),"")</f>
        <v/>
      </c>
      <c r="J263" s="2" t="str">
        <f t="shared" si="28"/>
        <v/>
      </c>
      <c r="K263">
        <v>0</v>
      </c>
      <c r="M263" s="2">
        <f t="shared" si="29"/>
        <v>0</v>
      </c>
    </row>
    <row r="264" spans="8:13" x14ac:dyDescent="0.25">
      <c r="H264" s="1">
        <f t="shared" si="27"/>
        <v>45323</v>
      </c>
      <c r="I264" s="37" t="str">
        <f>IFERROR(INDEX([1]PNAD!$B:$B,MATCH($H264,[1]PNAD!$A:$A,0)),"")</f>
        <v/>
      </c>
      <c r="J264" s="2" t="str">
        <f t="shared" si="28"/>
        <v/>
      </c>
      <c r="K264">
        <v>0</v>
      </c>
      <c r="M264" s="2">
        <f t="shared" si="29"/>
        <v>0</v>
      </c>
    </row>
    <row r="265" spans="8:13" x14ac:dyDescent="0.25">
      <c r="H265" s="1">
        <f t="shared" si="27"/>
        <v>45352</v>
      </c>
      <c r="I265" s="37" t="str">
        <f>IFERROR(INDEX([1]PNAD!$B:$B,MATCH($H265,[1]PNAD!$A:$A,0)),"")</f>
        <v/>
      </c>
      <c r="J265" s="2" t="str">
        <f t="shared" si="28"/>
        <v/>
      </c>
      <c r="K265">
        <v>0</v>
      </c>
      <c r="M265" s="2">
        <f t="shared" si="29"/>
        <v>0</v>
      </c>
    </row>
    <row r="266" spans="8:13" x14ac:dyDescent="0.25">
      <c r="H266" s="1">
        <f t="shared" si="27"/>
        <v>45383</v>
      </c>
      <c r="I266" s="37" t="str">
        <f>IFERROR(INDEX([1]PNAD!$B:$B,MATCH($H266,[1]PNAD!$A:$A,0)),"")</f>
        <v/>
      </c>
      <c r="J266" s="2" t="str">
        <f t="shared" si="28"/>
        <v/>
      </c>
      <c r="K266">
        <v>0</v>
      </c>
      <c r="M266" s="2">
        <f t="shared" si="29"/>
        <v>0</v>
      </c>
    </row>
    <row r="267" spans="8:13" x14ac:dyDescent="0.25">
      <c r="H267" s="1">
        <f t="shared" si="27"/>
        <v>45413</v>
      </c>
      <c r="I267" s="37" t="str">
        <f>IFERROR(INDEX([1]PNAD!$B:$B,MATCH($H267,[1]PNAD!$A:$A,0)),"")</f>
        <v/>
      </c>
      <c r="J267" s="2" t="str">
        <f t="shared" si="28"/>
        <v/>
      </c>
      <c r="K267">
        <v>0</v>
      </c>
      <c r="M267" s="2">
        <f t="shared" si="29"/>
        <v>0</v>
      </c>
    </row>
    <row r="268" spans="8:13" x14ac:dyDescent="0.25">
      <c r="H268" s="1">
        <f t="shared" si="27"/>
        <v>45444</v>
      </c>
      <c r="I268" s="37" t="str">
        <f>IFERROR(INDEX([1]PNAD!$B:$B,MATCH($H268,[1]PNAD!$A:$A,0)),"")</f>
        <v/>
      </c>
      <c r="J268" s="2" t="str">
        <f t="shared" si="28"/>
        <v/>
      </c>
      <c r="K268">
        <v>0</v>
      </c>
      <c r="M268" s="2">
        <f t="shared" si="29"/>
        <v>0</v>
      </c>
    </row>
    <row r="269" spans="8:13" x14ac:dyDescent="0.25">
      <c r="H269" s="1">
        <f t="shared" si="27"/>
        <v>45474</v>
      </c>
      <c r="I269" s="37" t="str">
        <f>IFERROR(INDEX([1]PNAD!$B:$B,MATCH($H269,[1]PNAD!$A:$A,0)),"")</f>
        <v/>
      </c>
      <c r="J269" s="2" t="str">
        <f t="shared" si="28"/>
        <v/>
      </c>
      <c r="K269">
        <v>0</v>
      </c>
      <c r="M269" s="2">
        <f t="shared" si="29"/>
        <v>0</v>
      </c>
    </row>
    <row r="270" spans="8:13" x14ac:dyDescent="0.25">
      <c r="H270" s="1">
        <f t="shared" si="27"/>
        <v>45505</v>
      </c>
      <c r="I270" s="37" t="str">
        <f>IFERROR(INDEX([1]PNAD!$B:$B,MATCH($H270,[1]PNAD!$A:$A,0)),"")</f>
        <v/>
      </c>
      <c r="J270" s="2" t="str">
        <f t="shared" si="28"/>
        <v/>
      </c>
      <c r="K270">
        <v>0</v>
      </c>
      <c r="M270" s="2">
        <f t="shared" si="29"/>
        <v>0</v>
      </c>
    </row>
    <row r="271" spans="8:13" x14ac:dyDescent="0.25">
      <c r="H271" s="1">
        <f t="shared" si="27"/>
        <v>45536</v>
      </c>
      <c r="I271" s="37" t="str">
        <f>IFERROR(INDEX([1]PNAD!$B:$B,MATCH($H271,[1]PNAD!$A:$A,0)),"")</f>
        <v/>
      </c>
      <c r="J271" s="2" t="str">
        <f t="shared" si="28"/>
        <v/>
      </c>
      <c r="K271">
        <v>0</v>
      </c>
      <c r="M271" s="2">
        <f t="shared" si="29"/>
        <v>0</v>
      </c>
    </row>
    <row r="272" spans="8:13" x14ac:dyDescent="0.25">
      <c r="H272" s="1">
        <f t="shared" si="27"/>
        <v>45566</v>
      </c>
      <c r="I272" s="37" t="str">
        <f>IFERROR(INDEX([1]PNAD!$B:$B,MATCH($H272,[1]PNAD!$A:$A,0)),"")</f>
        <v/>
      </c>
      <c r="J272" s="2" t="str">
        <f t="shared" si="28"/>
        <v/>
      </c>
      <c r="K272">
        <v>0</v>
      </c>
      <c r="M272" s="2">
        <f t="shared" si="29"/>
        <v>0</v>
      </c>
    </row>
    <row r="273" spans="8:13" x14ac:dyDescent="0.25">
      <c r="H273" s="1">
        <f t="shared" si="27"/>
        <v>45597</v>
      </c>
      <c r="I273" s="37" t="str">
        <f>IFERROR(INDEX([1]PNAD!$B:$B,MATCH($H273,[1]PNAD!$A:$A,0)),"")</f>
        <v/>
      </c>
      <c r="J273" s="2" t="str">
        <f t="shared" si="28"/>
        <v/>
      </c>
      <c r="K273">
        <v>0</v>
      </c>
      <c r="M273" s="2">
        <f t="shared" si="29"/>
        <v>0</v>
      </c>
    </row>
    <row r="274" spans="8:13" x14ac:dyDescent="0.25">
      <c r="H274" s="1">
        <f t="shared" si="27"/>
        <v>45627</v>
      </c>
      <c r="I274" s="37" t="str">
        <f>IFERROR(INDEX([1]PNAD!$B:$B,MATCH($H274,[1]PNAD!$A:$A,0)),"")</f>
        <v/>
      </c>
      <c r="J274" s="2" t="str">
        <f t="shared" si="28"/>
        <v/>
      </c>
      <c r="K274">
        <v>0</v>
      </c>
      <c r="M274" s="2">
        <f t="shared" si="29"/>
        <v>0</v>
      </c>
    </row>
    <row r="275" spans="8:13" x14ac:dyDescent="0.25">
      <c r="H275" s="1">
        <f t="shared" si="27"/>
        <v>45658</v>
      </c>
      <c r="I275" s="37" t="str">
        <f>IFERROR(INDEX([1]PNAD!$B:$B,MATCH($H275,[1]PNAD!$A:$A,0)),"")</f>
        <v/>
      </c>
      <c r="J275" s="2" t="str">
        <f t="shared" si="28"/>
        <v/>
      </c>
      <c r="K275">
        <v>0</v>
      </c>
      <c r="M275" s="2">
        <f t="shared" si="29"/>
        <v>0</v>
      </c>
    </row>
    <row r="276" spans="8:13" x14ac:dyDescent="0.25">
      <c r="H276" s="1">
        <f t="shared" si="27"/>
        <v>45689</v>
      </c>
      <c r="I276" s="37" t="str">
        <f>IFERROR(INDEX([1]PNAD!$B:$B,MATCH($H276,[1]PNAD!$A:$A,0)),"")</f>
        <v/>
      </c>
      <c r="J276" s="2" t="str">
        <f t="shared" si="28"/>
        <v/>
      </c>
      <c r="K276">
        <v>0</v>
      </c>
      <c r="M276" s="2">
        <f t="shared" si="29"/>
        <v>0</v>
      </c>
    </row>
    <row r="277" spans="8:13" x14ac:dyDescent="0.25">
      <c r="H277" s="1">
        <f t="shared" si="27"/>
        <v>45717</v>
      </c>
      <c r="I277" s="37" t="str">
        <f>IFERROR(INDEX([1]PNAD!$B:$B,MATCH($H277,[1]PNAD!$A:$A,0)),"")</f>
        <v/>
      </c>
      <c r="J277" s="2" t="str">
        <f t="shared" si="28"/>
        <v/>
      </c>
      <c r="K277">
        <v>0</v>
      </c>
      <c r="M277" s="2">
        <f t="shared" si="29"/>
        <v>0</v>
      </c>
    </row>
    <row r="278" spans="8:13" x14ac:dyDescent="0.25">
      <c r="H278" s="1">
        <f t="shared" si="27"/>
        <v>45748</v>
      </c>
      <c r="I278" s="37" t="str">
        <f>IFERROR(INDEX([1]PNAD!$B:$B,MATCH($H278,[1]PNAD!$A:$A,0)),"")</f>
        <v/>
      </c>
      <c r="J278" s="2" t="str">
        <f t="shared" si="28"/>
        <v/>
      </c>
      <c r="K278">
        <v>0</v>
      </c>
      <c r="M278" s="2">
        <f t="shared" si="29"/>
        <v>0</v>
      </c>
    </row>
    <row r="279" spans="8:13" x14ac:dyDescent="0.25">
      <c r="H279" s="1">
        <f t="shared" si="27"/>
        <v>45778</v>
      </c>
      <c r="I279" s="37" t="str">
        <f>IFERROR(INDEX([1]PNAD!$B:$B,MATCH($H279,[1]PNAD!$A:$A,0)),"")</f>
        <v/>
      </c>
      <c r="J279" s="2" t="str">
        <f t="shared" si="28"/>
        <v/>
      </c>
      <c r="K279">
        <v>0</v>
      </c>
      <c r="M279" s="2">
        <f t="shared" si="29"/>
        <v>0</v>
      </c>
    </row>
    <row r="280" spans="8:13" x14ac:dyDescent="0.25">
      <c r="H280" s="1">
        <f t="shared" si="27"/>
        <v>45809</v>
      </c>
      <c r="I280" s="37" t="str">
        <f>IFERROR(INDEX([1]PNAD!$B:$B,MATCH($H280,[1]PNAD!$A:$A,0)),"")</f>
        <v/>
      </c>
      <c r="J280" s="2" t="str">
        <f t="shared" si="28"/>
        <v/>
      </c>
      <c r="K280">
        <v>0</v>
      </c>
      <c r="M280" s="2">
        <f t="shared" si="29"/>
        <v>0</v>
      </c>
    </row>
    <row r="281" spans="8:13" x14ac:dyDescent="0.25">
      <c r="H281" s="1">
        <f t="shared" si="27"/>
        <v>45839</v>
      </c>
      <c r="I281" s="37" t="str">
        <f>IFERROR(INDEX([1]PNAD!$B:$B,MATCH($H281,[1]PNAD!$A:$A,0)),"")</f>
        <v/>
      </c>
      <c r="J281" s="2" t="str">
        <f t="shared" si="28"/>
        <v/>
      </c>
      <c r="K281">
        <v>0</v>
      </c>
      <c r="M281" s="2">
        <f t="shared" si="29"/>
        <v>0</v>
      </c>
    </row>
    <row r="282" spans="8:13" x14ac:dyDescent="0.25">
      <c r="H282" s="1">
        <f t="shared" si="27"/>
        <v>45870</v>
      </c>
      <c r="I282" s="37" t="str">
        <f>IFERROR(INDEX([1]PNAD!$B:$B,MATCH($H282,[1]PNAD!$A:$A,0)),"")</f>
        <v/>
      </c>
      <c r="J282" s="2" t="str">
        <f t="shared" si="28"/>
        <v/>
      </c>
      <c r="K282">
        <v>0</v>
      </c>
      <c r="M282" s="2">
        <f t="shared" si="29"/>
        <v>0</v>
      </c>
    </row>
    <row r="283" spans="8:13" x14ac:dyDescent="0.25">
      <c r="H283" s="1">
        <f t="shared" si="27"/>
        <v>45901</v>
      </c>
      <c r="I283" s="37" t="str">
        <f>IFERROR(INDEX([1]PNAD!$B:$B,MATCH($H283,[1]PNAD!$A:$A,0)),"")</f>
        <v/>
      </c>
      <c r="J283" s="2" t="str">
        <f t="shared" si="28"/>
        <v/>
      </c>
      <c r="K283">
        <v>0</v>
      </c>
      <c r="M283" s="2">
        <f t="shared" si="29"/>
        <v>0</v>
      </c>
    </row>
    <row r="284" spans="8:13" x14ac:dyDescent="0.25">
      <c r="H284" s="1">
        <f t="shared" si="27"/>
        <v>45931</v>
      </c>
      <c r="I284" s="37" t="str">
        <f>IFERROR(INDEX([1]PNAD!$B:$B,MATCH($H284,[1]PNAD!$A:$A,0)),"")</f>
        <v/>
      </c>
      <c r="J284" s="2" t="str">
        <f t="shared" si="28"/>
        <v/>
      </c>
      <c r="K284">
        <v>0</v>
      </c>
      <c r="M284" s="2">
        <f t="shared" si="29"/>
        <v>0</v>
      </c>
    </row>
    <row r="285" spans="8:13" x14ac:dyDescent="0.25">
      <c r="H285" s="1">
        <f t="shared" si="27"/>
        <v>45962</v>
      </c>
      <c r="I285" s="37" t="str">
        <f>IFERROR(INDEX([1]PNAD!$B:$B,MATCH($H285,[1]PNAD!$A:$A,0)),"")</f>
        <v/>
      </c>
      <c r="J285" s="2" t="str">
        <f t="shared" si="28"/>
        <v/>
      </c>
      <c r="K285">
        <v>0</v>
      </c>
      <c r="M285" s="2">
        <f t="shared" si="29"/>
        <v>0</v>
      </c>
    </row>
    <row r="286" spans="8:13" x14ac:dyDescent="0.25">
      <c r="H286" s="1">
        <f t="shared" si="27"/>
        <v>45992</v>
      </c>
      <c r="I286" s="37" t="str">
        <f>IFERROR(INDEX([1]PNAD!$B:$B,MATCH($H286,[1]PNAD!$A:$A,0)),"")</f>
        <v/>
      </c>
      <c r="J286" s="2" t="str">
        <f t="shared" si="28"/>
        <v/>
      </c>
      <c r="K286">
        <v>0</v>
      </c>
      <c r="M286" s="2">
        <f t="shared" si="29"/>
        <v>0</v>
      </c>
    </row>
    <row r="287" spans="8:13" x14ac:dyDescent="0.25">
      <c r="H287" s="1">
        <f t="shared" si="27"/>
        <v>46023</v>
      </c>
      <c r="I287" s="37" t="str">
        <f>IFERROR(INDEX([1]PNAD!$B:$B,MATCH($H287,[1]PNAD!$A:$A,0)),"")</f>
        <v/>
      </c>
      <c r="J287" s="2" t="str">
        <f t="shared" si="28"/>
        <v/>
      </c>
      <c r="K287">
        <v>0</v>
      </c>
      <c r="M287" s="2">
        <f t="shared" si="29"/>
        <v>0</v>
      </c>
    </row>
    <row r="288" spans="8:13" x14ac:dyDescent="0.25">
      <c r="H288" s="1">
        <f t="shared" si="27"/>
        <v>46054</v>
      </c>
      <c r="I288" s="37" t="str">
        <f>IFERROR(INDEX([1]PNAD!$B:$B,MATCH($H288,[1]PNAD!$A:$A,0)),"")</f>
        <v/>
      </c>
      <c r="J288" s="2" t="str">
        <f t="shared" si="28"/>
        <v/>
      </c>
      <c r="K288">
        <v>0</v>
      </c>
      <c r="M288" s="2">
        <f t="shared" si="29"/>
        <v>0</v>
      </c>
    </row>
    <row r="289" spans="8:13" x14ac:dyDescent="0.25">
      <c r="H289" s="1">
        <f t="shared" ref="H289:H290" si="30">EDATE(H288,1)</f>
        <v>46082</v>
      </c>
      <c r="I289" s="37" t="str">
        <f>IFERROR(INDEX([1]PNAD!$B:$B,MATCH($H289,[1]PNAD!$A:$A,0)),"")</f>
        <v/>
      </c>
      <c r="J289" s="2" t="str">
        <f t="shared" si="28"/>
        <v/>
      </c>
      <c r="K289">
        <v>0</v>
      </c>
      <c r="M289" s="2">
        <f t="shared" si="29"/>
        <v>0</v>
      </c>
    </row>
    <row r="290" spans="8:13" x14ac:dyDescent="0.25">
      <c r="H290" s="1">
        <f t="shared" si="30"/>
        <v>46113</v>
      </c>
      <c r="I290" s="37" t="str">
        <f>IFERROR(INDEX([1]PNAD!$B:$B,MATCH($H290,[1]PNAD!$A:$A,0)),"")</f>
        <v/>
      </c>
      <c r="J290" s="2" t="str">
        <f t="shared" ref="J290:J353" si="31">IFERROR(I290-2*K290/90,"")</f>
        <v/>
      </c>
      <c r="K290">
        <v>0</v>
      </c>
      <c r="M290" s="2">
        <f t="shared" si="29"/>
        <v>0</v>
      </c>
    </row>
    <row r="291" spans="8:13" x14ac:dyDescent="0.25">
      <c r="H291" s="1">
        <f t="shared" ref="H291:H354" si="32">EDATE(H290,1)</f>
        <v>46143</v>
      </c>
      <c r="I291" s="37" t="str">
        <f>IFERROR(INDEX([1]PNAD!$B:$B,MATCH($H291,[1]PNAD!$A:$A,0)),"")</f>
        <v/>
      </c>
      <c r="J291" s="2" t="str">
        <f t="shared" si="31"/>
        <v/>
      </c>
      <c r="K291">
        <v>0</v>
      </c>
      <c r="M291" s="2">
        <f t="shared" si="29"/>
        <v>0</v>
      </c>
    </row>
    <row r="292" spans="8:13" x14ac:dyDescent="0.25">
      <c r="H292" s="1">
        <f t="shared" si="32"/>
        <v>46174</v>
      </c>
      <c r="I292" s="37" t="str">
        <f>IFERROR(INDEX([1]PNAD!$B:$B,MATCH($H292,[1]PNAD!$A:$A,0)),"")</f>
        <v/>
      </c>
      <c r="J292" s="2" t="str">
        <f t="shared" si="31"/>
        <v/>
      </c>
      <c r="K292">
        <v>0</v>
      </c>
      <c r="M292" s="2">
        <f t="shared" si="29"/>
        <v>0</v>
      </c>
    </row>
    <row r="293" spans="8:13" x14ac:dyDescent="0.25">
      <c r="H293" s="1">
        <f t="shared" si="32"/>
        <v>46204</v>
      </c>
      <c r="I293" s="37" t="str">
        <f>IFERROR(INDEX([1]PNAD!$B:$B,MATCH($H293,[1]PNAD!$A:$A,0)),"")</f>
        <v/>
      </c>
      <c r="J293" s="2" t="str">
        <f t="shared" si="31"/>
        <v/>
      </c>
      <c r="K293">
        <v>0</v>
      </c>
      <c r="M293" s="2">
        <f t="shared" si="29"/>
        <v>0</v>
      </c>
    </row>
    <row r="294" spans="8:13" x14ac:dyDescent="0.25">
      <c r="H294" s="1">
        <f t="shared" si="32"/>
        <v>46235</v>
      </c>
      <c r="I294" s="37" t="str">
        <f>IFERROR(INDEX([1]PNAD!$B:$B,MATCH($H294,[1]PNAD!$A:$A,0)),"")</f>
        <v/>
      </c>
      <c r="J294" s="2" t="str">
        <f t="shared" si="31"/>
        <v/>
      </c>
      <c r="K294">
        <v>0</v>
      </c>
      <c r="M294" s="2">
        <f t="shared" si="29"/>
        <v>0</v>
      </c>
    </row>
    <row r="295" spans="8:13" x14ac:dyDescent="0.25">
      <c r="H295" s="1">
        <f t="shared" si="32"/>
        <v>46266</v>
      </c>
      <c r="I295" s="37" t="str">
        <f>IFERROR(INDEX([1]PNAD!$B:$B,MATCH($H295,[1]PNAD!$A:$A,0)),"")</f>
        <v/>
      </c>
      <c r="J295" s="2" t="str">
        <f t="shared" si="31"/>
        <v/>
      </c>
      <c r="K295">
        <v>0</v>
      </c>
      <c r="M295" s="2">
        <f t="shared" si="29"/>
        <v>0</v>
      </c>
    </row>
    <row r="296" spans="8:13" x14ac:dyDescent="0.25">
      <c r="H296" s="1">
        <f t="shared" si="32"/>
        <v>46296</v>
      </c>
      <c r="I296" s="37" t="str">
        <f>IFERROR(INDEX([1]PNAD!$B:$B,MATCH($H296,[1]PNAD!$A:$A,0)),"")</f>
        <v/>
      </c>
      <c r="J296" s="2" t="str">
        <f t="shared" si="31"/>
        <v/>
      </c>
      <c r="K296">
        <v>0</v>
      </c>
      <c r="M296" s="2">
        <f t="shared" si="29"/>
        <v>0</v>
      </c>
    </row>
    <row r="297" spans="8:13" x14ac:dyDescent="0.25">
      <c r="H297" s="1">
        <f t="shared" si="32"/>
        <v>46327</v>
      </c>
      <c r="I297" s="37" t="str">
        <f>IFERROR(INDEX([1]PNAD!$B:$B,MATCH($H297,[1]PNAD!$A:$A,0)),"")</f>
        <v/>
      </c>
      <c r="J297" s="2" t="str">
        <f t="shared" si="31"/>
        <v/>
      </c>
      <c r="K297">
        <v>0</v>
      </c>
      <c r="M297" s="2">
        <f t="shared" si="29"/>
        <v>0</v>
      </c>
    </row>
    <row r="298" spans="8:13" x14ac:dyDescent="0.25">
      <c r="H298" s="1">
        <f t="shared" si="32"/>
        <v>46357</v>
      </c>
      <c r="I298" s="37" t="str">
        <f>IFERROR(INDEX([1]PNAD!$B:$B,MATCH($H298,[1]PNAD!$A:$A,0)),"")</f>
        <v/>
      </c>
      <c r="J298" s="2" t="str">
        <f t="shared" si="31"/>
        <v/>
      </c>
      <c r="K298">
        <v>0</v>
      </c>
      <c r="M298" s="2">
        <f t="shared" si="29"/>
        <v>0</v>
      </c>
    </row>
    <row r="299" spans="8:13" x14ac:dyDescent="0.25">
      <c r="H299" s="1">
        <f t="shared" si="32"/>
        <v>46388</v>
      </c>
      <c r="I299" s="37" t="str">
        <f>IFERROR(INDEX([1]PNAD!$B:$B,MATCH($H299,[1]PNAD!$A:$A,0)),"")</f>
        <v/>
      </c>
      <c r="J299" s="2" t="str">
        <f t="shared" si="31"/>
        <v/>
      </c>
      <c r="K299">
        <v>0</v>
      </c>
      <c r="M299" s="2">
        <f t="shared" si="29"/>
        <v>0</v>
      </c>
    </row>
    <row r="300" spans="8:13" x14ac:dyDescent="0.25">
      <c r="H300" s="1">
        <f t="shared" si="32"/>
        <v>46419</v>
      </c>
      <c r="I300" s="37" t="str">
        <f>IFERROR(INDEX([1]PNAD!$B:$B,MATCH($H300,[1]PNAD!$A:$A,0)),"")</f>
        <v/>
      </c>
      <c r="J300" s="2" t="str">
        <f t="shared" si="31"/>
        <v/>
      </c>
      <c r="K300">
        <v>0</v>
      </c>
      <c r="M300" s="2">
        <f t="shared" si="29"/>
        <v>0</v>
      </c>
    </row>
    <row r="301" spans="8:13" x14ac:dyDescent="0.25">
      <c r="H301" s="1">
        <f t="shared" si="32"/>
        <v>46447</v>
      </c>
      <c r="I301" s="37" t="str">
        <f>IFERROR(INDEX([1]PNAD!$B:$B,MATCH($H301,[1]PNAD!$A:$A,0)),"")</f>
        <v/>
      </c>
      <c r="J301" s="2" t="str">
        <f t="shared" si="31"/>
        <v/>
      </c>
      <c r="K301">
        <v>0</v>
      </c>
      <c r="M301" s="2">
        <f t="shared" si="29"/>
        <v>0</v>
      </c>
    </row>
    <row r="302" spans="8:13" x14ac:dyDescent="0.25">
      <c r="H302" s="1">
        <f t="shared" si="32"/>
        <v>46478</v>
      </c>
      <c r="I302" s="37" t="str">
        <f>IFERROR(INDEX([1]PNAD!$B:$B,MATCH($H302,[1]PNAD!$A:$A,0)),"")</f>
        <v/>
      </c>
      <c r="J302" s="2" t="str">
        <f t="shared" si="31"/>
        <v/>
      </c>
      <c r="K302">
        <v>0</v>
      </c>
      <c r="M302" s="2">
        <f t="shared" si="29"/>
        <v>0</v>
      </c>
    </row>
    <row r="303" spans="8:13" x14ac:dyDescent="0.25">
      <c r="H303" s="1">
        <f t="shared" si="32"/>
        <v>46508</v>
      </c>
      <c r="I303" s="37" t="str">
        <f>IFERROR(INDEX([1]PNAD!$B:$B,MATCH($H303,[1]PNAD!$A:$A,0)),"")</f>
        <v/>
      </c>
      <c r="J303" s="2" t="str">
        <f t="shared" si="31"/>
        <v/>
      </c>
      <c r="K303">
        <v>0</v>
      </c>
      <c r="M303" s="2">
        <f t="shared" si="29"/>
        <v>0</v>
      </c>
    </row>
    <row r="304" spans="8:13" x14ac:dyDescent="0.25">
      <c r="H304" s="1">
        <f t="shared" si="32"/>
        <v>46539</v>
      </c>
      <c r="I304" s="37" t="str">
        <f>IFERROR(INDEX([1]PNAD!$B:$B,MATCH($H304,[1]PNAD!$A:$A,0)),"")</f>
        <v/>
      </c>
      <c r="J304" s="2" t="str">
        <f t="shared" si="31"/>
        <v/>
      </c>
      <c r="K304">
        <v>0</v>
      </c>
      <c r="M304" s="2">
        <f t="shared" si="29"/>
        <v>0</v>
      </c>
    </row>
    <row r="305" spans="8:13" x14ac:dyDescent="0.25">
      <c r="H305" s="1">
        <f t="shared" si="32"/>
        <v>46569</v>
      </c>
      <c r="I305" s="37" t="str">
        <f>IFERROR(INDEX([1]PNAD!$B:$B,MATCH($H305,[1]PNAD!$A:$A,0)),"")</f>
        <v/>
      </c>
      <c r="J305" s="2" t="str">
        <f t="shared" si="31"/>
        <v/>
      </c>
      <c r="K305">
        <v>0</v>
      </c>
      <c r="M305" s="2">
        <f t="shared" si="29"/>
        <v>0</v>
      </c>
    </row>
    <row r="306" spans="8:13" x14ac:dyDescent="0.25">
      <c r="H306" s="1">
        <f t="shared" si="32"/>
        <v>46600</v>
      </c>
      <c r="I306" s="37" t="str">
        <f>IFERROR(INDEX([1]PNAD!$B:$B,MATCH($H306,[1]PNAD!$A:$A,0)),"")</f>
        <v/>
      </c>
      <c r="J306" s="2" t="str">
        <f t="shared" si="31"/>
        <v/>
      </c>
      <c r="K306">
        <v>0</v>
      </c>
      <c r="M306" s="2">
        <f t="shared" si="29"/>
        <v>0</v>
      </c>
    </row>
    <row r="307" spans="8:13" x14ac:dyDescent="0.25">
      <c r="H307" s="1">
        <f t="shared" si="32"/>
        <v>46631</v>
      </c>
      <c r="I307" s="37" t="str">
        <f>IFERROR(INDEX([1]PNAD!$B:$B,MATCH($H307,[1]PNAD!$A:$A,0)),"")</f>
        <v/>
      </c>
      <c r="J307" s="2" t="str">
        <f t="shared" si="31"/>
        <v/>
      </c>
      <c r="K307">
        <v>0</v>
      </c>
      <c r="M307" s="2">
        <f t="shared" si="29"/>
        <v>0</v>
      </c>
    </row>
    <row r="308" spans="8:13" x14ac:dyDescent="0.25">
      <c r="H308" s="1">
        <f t="shared" si="32"/>
        <v>46661</v>
      </c>
      <c r="I308" s="37" t="str">
        <f>IFERROR(INDEX([1]PNAD!$B:$B,MATCH($H308,[1]PNAD!$A:$A,0)),"")</f>
        <v/>
      </c>
      <c r="J308" s="2" t="str">
        <f t="shared" si="31"/>
        <v/>
      </c>
      <c r="K308">
        <v>0</v>
      </c>
      <c r="M308" s="2">
        <f t="shared" si="29"/>
        <v>0</v>
      </c>
    </row>
    <row r="309" spans="8:13" x14ac:dyDescent="0.25">
      <c r="H309" s="1">
        <f t="shared" si="32"/>
        <v>46692</v>
      </c>
      <c r="I309" s="37" t="str">
        <f>IFERROR(INDEX([1]PNAD!$B:$B,MATCH($H309,[1]PNAD!$A:$A,0)),"")</f>
        <v/>
      </c>
      <c r="J309" s="2" t="str">
        <f t="shared" si="31"/>
        <v/>
      </c>
      <c r="K309">
        <v>0</v>
      </c>
      <c r="M309" s="2">
        <f t="shared" si="29"/>
        <v>0</v>
      </c>
    </row>
    <row r="310" spans="8:13" x14ac:dyDescent="0.25">
      <c r="H310" s="1">
        <f t="shared" si="32"/>
        <v>46722</v>
      </c>
      <c r="I310" s="37" t="str">
        <f>IFERROR(INDEX([1]PNAD!$B:$B,MATCH($H310,[1]PNAD!$A:$A,0)),"")</f>
        <v/>
      </c>
      <c r="J310" s="2" t="str">
        <f t="shared" si="31"/>
        <v/>
      </c>
      <c r="K310">
        <v>0</v>
      </c>
      <c r="M310" s="2">
        <f t="shared" si="29"/>
        <v>0</v>
      </c>
    </row>
    <row r="311" spans="8:13" x14ac:dyDescent="0.25">
      <c r="H311" s="1">
        <f t="shared" si="32"/>
        <v>46753</v>
      </c>
      <c r="I311" s="37" t="str">
        <f>IFERROR(INDEX([1]PNAD!$B:$B,MATCH($H311,[1]PNAD!$A:$A,0)),"")</f>
        <v/>
      </c>
      <c r="J311" s="2" t="str">
        <f t="shared" si="31"/>
        <v/>
      </c>
      <c r="K311">
        <v>0</v>
      </c>
      <c r="M311" s="2">
        <f t="shared" si="29"/>
        <v>0</v>
      </c>
    </row>
    <row r="312" spans="8:13" x14ac:dyDescent="0.25">
      <c r="H312" s="1">
        <f t="shared" si="32"/>
        <v>46784</v>
      </c>
      <c r="I312" s="37" t="str">
        <f>IFERROR(INDEX([1]PNAD!$B:$B,MATCH($H312,[1]PNAD!$A:$A,0)),"")</f>
        <v/>
      </c>
      <c r="J312" s="2" t="str">
        <f t="shared" si="31"/>
        <v/>
      </c>
      <c r="K312">
        <v>0</v>
      </c>
      <c r="M312" s="2">
        <f t="shared" si="29"/>
        <v>0</v>
      </c>
    </row>
    <row r="313" spans="8:13" x14ac:dyDescent="0.25">
      <c r="H313" s="1">
        <f t="shared" si="32"/>
        <v>46813</v>
      </c>
      <c r="I313" s="37" t="str">
        <f>IFERROR(INDEX([1]PNAD!$B:$B,MATCH($H313,[1]PNAD!$A:$A,0)),"")</f>
        <v/>
      </c>
      <c r="J313" s="2" t="str">
        <f t="shared" si="31"/>
        <v/>
      </c>
      <c r="K313">
        <v>0</v>
      </c>
      <c r="M313" s="2">
        <f t="shared" si="29"/>
        <v>0</v>
      </c>
    </row>
    <row r="314" spans="8:13" x14ac:dyDescent="0.25">
      <c r="H314" s="1">
        <f t="shared" si="32"/>
        <v>46844</v>
      </c>
      <c r="I314" s="37" t="str">
        <f>IFERROR(INDEX([1]PNAD!$B:$B,MATCH($H314,[1]PNAD!$A:$A,0)),"")</f>
        <v/>
      </c>
      <c r="J314" s="2" t="str">
        <f t="shared" si="31"/>
        <v/>
      </c>
      <c r="K314">
        <v>0</v>
      </c>
      <c r="M314" s="2">
        <f t="shared" si="29"/>
        <v>0</v>
      </c>
    </row>
    <row r="315" spans="8:13" x14ac:dyDescent="0.25">
      <c r="H315" s="1">
        <f t="shared" si="32"/>
        <v>46874</v>
      </c>
      <c r="I315" s="37" t="str">
        <f>IFERROR(INDEX([1]PNAD!$B:$B,MATCH($H315,[1]PNAD!$A:$A,0)),"")</f>
        <v/>
      </c>
      <c r="J315" s="2" t="str">
        <f t="shared" si="31"/>
        <v/>
      </c>
      <c r="K315">
        <v>0</v>
      </c>
      <c r="M315" s="2">
        <f t="shared" si="29"/>
        <v>0</v>
      </c>
    </row>
    <row r="316" spans="8:13" x14ac:dyDescent="0.25">
      <c r="H316" s="1">
        <f t="shared" si="32"/>
        <v>46905</v>
      </c>
      <c r="I316" s="37" t="str">
        <f>IFERROR(INDEX([1]PNAD!$B:$B,MATCH($H316,[1]PNAD!$A:$A,0)),"")</f>
        <v/>
      </c>
      <c r="J316" s="2" t="str">
        <f t="shared" si="31"/>
        <v/>
      </c>
      <c r="K316">
        <v>0</v>
      </c>
      <c r="M316" s="2">
        <f t="shared" si="29"/>
        <v>0</v>
      </c>
    </row>
    <row r="317" spans="8:13" x14ac:dyDescent="0.25">
      <c r="H317" s="1">
        <f t="shared" si="32"/>
        <v>46935</v>
      </c>
      <c r="I317" s="37" t="str">
        <f>IFERROR(INDEX([1]PNAD!$B:$B,MATCH($H317,[1]PNAD!$A:$A,0)),"")</f>
        <v/>
      </c>
      <c r="J317" s="2" t="str">
        <f t="shared" si="31"/>
        <v/>
      </c>
      <c r="K317">
        <v>0</v>
      </c>
      <c r="M317" s="2">
        <f t="shared" si="29"/>
        <v>0</v>
      </c>
    </row>
    <row r="318" spans="8:13" x14ac:dyDescent="0.25">
      <c r="H318" s="1">
        <f t="shared" si="32"/>
        <v>46966</v>
      </c>
      <c r="I318" s="37" t="str">
        <f>IFERROR(INDEX([1]PNAD!$B:$B,MATCH($H318,[1]PNAD!$A:$A,0)),"")</f>
        <v/>
      </c>
      <c r="J318" s="2" t="str">
        <f t="shared" si="31"/>
        <v/>
      </c>
      <c r="K318">
        <v>0</v>
      </c>
      <c r="M318" s="2">
        <f t="shared" si="29"/>
        <v>0</v>
      </c>
    </row>
    <row r="319" spans="8:13" x14ac:dyDescent="0.25">
      <c r="H319" s="1">
        <f t="shared" si="32"/>
        <v>46997</v>
      </c>
      <c r="I319" s="37" t="str">
        <f>IFERROR(INDEX([1]PNAD!$B:$B,MATCH($H319,[1]PNAD!$A:$A,0)),"")</f>
        <v/>
      </c>
      <c r="J319" s="2" t="str">
        <f t="shared" si="31"/>
        <v/>
      </c>
      <c r="K319">
        <v>0</v>
      </c>
      <c r="M319" s="2">
        <f t="shared" si="29"/>
        <v>0</v>
      </c>
    </row>
    <row r="320" spans="8:13" x14ac:dyDescent="0.25">
      <c r="H320" s="1">
        <f t="shared" si="32"/>
        <v>47027</v>
      </c>
      <c r="I320" s="37" t="str">
        <f>IFERROR(INDEX([1]PNAD!$B:$B,MATCH($H320,[1]PNAD!$A:$A,0)),"")</f>
        <v/>
      </c>
      <c r="J320" s="2" t="str">
        <f t="shared" si="31"/>
        <v/>
      </c>
      <c r="K320">
        <v>0</v>
      </c>
      <c r="M320" s="2">
        <f t="shared" si="29"/>
        <v>0</v>
      </c>
    </row>
    <row r="321" spans="8:13" x14ac:dyDescent="0.25">
      <c r="H321" s="1">
        <f t="shared" si="32"/>
        <v>47058</v>
      </c>
      <c r="I321" s="37" t="str">
        <f>IFERROR(INDEX([1]PNAD!$B:$B,MATCH($H321,[1]PNAD!$A:$A,0)),"")</f>
        <v/>
      </c>
      <c r="J321" s="2" t="str">
        <f t="shared" si="31"/>
        <v/>
      </c>
      <c r="K321">
        <v>0</v>
      </c>
      <c r="M321" s="2">
        <f t="shared" si="29"/>
        <v>0</v>
      </c>
    </row>
    <row r="322" spans="8:13" x14ac:dyDescent="0.25">
      <c r="H322" s="1">
        <f t="shared" si="32"/>
        <v>47088</v>
      </c>
      <c r="I322" s="37" t="str">
        <f>IFERROR(INDEX([1]PNAD!$B:$B,MATCH($H322,[1]PNAD!$A:$A,0)),"")</f>
        <v/>
      </c>
      <c r="J322" s="2" t="str">
        <f t="shared" si="31"/>
        <v/>
      </c>
      <c r="K322">
        <v>0</v>
      </c>
      <c r="M322" s="2">
        <f t="shared" si="29"/>
        <v>0</v>
      </c>
    </row>
    <row r="323" spans="8:13" x14ac:dyDescent="0.25">
      <c r="H323" s="1">
        <f t="shared" si="32"/>
        <v>47119</v>
      </c>
      <c r="I323" s="37" t="str">
        <f>IFERROR(INDEX([1]PNAD!$B:$B,MATCH($H323,[1]PNAD!$A:$A,0)),"")</f>
        <v/>
      </c>
      <c r="J323" s="2" t="str">
        <f t="shared" si="31"/>
        <v/>
      </c>
      <c r="K323">
        <v>0</v>
      </c>
      <c r="M323" s="2">
        <f t="shared" si="29"/>
        <v>0</v>
      </c>
    </row>
    <row r="324" spans="8:13" x14ac:dyDescent="0.25">
      <c r="H324" s="1">
        <f t="shared" si="32"/>
        <v>47150</v>
      </c>
      <c r="I324" s="37" t="str">
        <f>IFERROR(INDEX([1]PNAD!$B:$B,MATCH($H324,[1]PNAD!$A:$A,0)),"")</f>
        <v/>
      </c>
      <c r="J324" s="2" t="str">
        <f t="shared" si="31"/>
        <v/>
      </c>
      <c r="K324">
        <v>0</v>
      </c>
      <c r="M324" s="2">
        <f t="shared" ref="M324:M358" si="33">_xlfn.NUMBERVALUE(I324)</f>
        <v>0</v>
      </c>
    </row>
    <row r="325" spans="8:13" x14ac:dyDescent="0.25">
      <c r="H325" s="1">
        <f t="shared" si="32"/>
        <v>47178</v>
      </c>
      <c r="I325" s="37" t="str">
        <f>IFERROR(INDEX([1]PNAD!$B:$B,MATCH($H325,[1]PNAD!$A:$A,0)),"")</f>
        <v/>
      </c>
      <c r="J325" s="2" t="str">
        <f t="shared" si="31"/>
        <v/>
      </c>
      <c r="K325">
        <v>0</v>
      </c>
      <c r="M325" s="2">
        <f t="shared" si="33"/>
        <v>0</v>
      </c>
    </row>
    <row r="326" spans="8:13" x14ac:dyDescent="0.25">
      <c r="H326" s="1">
        <f t="shared" si="32"/>
        <v>47209</v>
      </c>
      <c r="I326" s="37" t="str">
        <f>IFERROR(INDEX([1]PNAD!$B:$B,MATCH($H326,[1]PNAD!$A:$A,0)),"")</f>
        <v/>
      </c>
      <c r="J326" s="2" t="str">
        <f t="shared" si="31"/>
        <v/>
      </c>
      <c r="K326">
        <v>0</v>
      </c>
      <c r="M326" s="2">
        <f t="shared" si="33"/>
        <v>0</v>
      </c>
    </row>
    <row r="327" spans="8:13" x14ac:dyDescent="0.25">
      <c r="H327" s="1">
        <f t="shared" si="32"/>
        <v>47239</v>
      </c>
      <c r="I327" s="37" t="str">
        <f>IFERROR(INDEX([1]PNAD!$B:$B,MATCH($H327,[1]PNAD!$A:$A,0)),"")</f>
        <v/>
      </c>
      <c r="J327" s="2" t="str">
        <f t="shared" si="31"/>
        <v/>
      </c>
      <c r="K327">
        <v>0</v>
      </c>
      <c r="M327" s="2">
        <f t="shared" si="33"/>
        <v>0</v>
      </c>
    </row>
    <row r="328" spans="8:13" x14ac:dyDescent="0.25">
      <c r="H328" s="1">
        <f t="shared" si="32"/>
        <v>47270</v>
      </c>
      <c r="I328" s="37" t="str">
        <f>IFERROR(INDEX([1]PNAD!$B:$B,MATCH($H328,[1]PNAD!$A:$A,0)),"")</f>
        <v/>
      </c>
      <c r="J328" s="2" t="str">
        <f t="shared" si="31"/>
        <v/>
      </c>
      <c r="K328">
        <v>0</v>
      </c>
      <c r="M328" s="2">
        <f t="shared" si="33"/>
        <v>0</v>
      </c>
    </row>
    <row r="329" spans="8:13" x14ac:dyDescent="0.25">
      <c r="H329" s="1">
        <f t="shared" si="32"/>
        <v>47300</v>
      </c>
      <c r="I329" s="37" t="str">
        <f>IFERROR(INDEX([1]PNAD!$B:$B,MATCH($H329,[1]PNAD!$A:$A,0)),"")</f>
        <v/>
      </c>
      <c r="J329" s="2" t="str">
        <f t="shared" si="31"/>
        <v/>
      </c>
      <c r="K329">
        <v>0</v>
      </c>
      <c r="M329" s="2">
        <f t="shared" si="33"/>
        <v>0</v>
      </c>
    </row>
    <row r="330" spans="8:13" x14ac:dyDescent="0.25">
      <c r="H330" s="1">
        <f t="shared" si="32"/>
        <v>47331</v>
      </c>
      <c r="I330" s="37" t="str">
        <f>IFERROR(INDEX([1]PNAD!$B:$B,MATCH($H330,[1]PNAD!$A:$A,0)),"")</f>
        <v/>
      </c>
      <c r="J330" s="2" t="str">
        <f t="shared" si="31"/>
        <v/>
      </c>
      <c r="K330">
        <v>0</v>
      </c>
      <c r="M330" s="2">
        <f t="shared" si="33"/>
        <v>0</v>
      </c>
    </row>
    <row r="331" spans="8:13" x14ac:dyDescent="0.25">
      <c r="H331" s="1">
        <f t="shared" si="32"/>
        <v>47362</v>
      </c>
      <c r="I331" s="37" t="str">
        <f>IFERROR(INDEX([1]PNAD!$B:$B,MATCH($H331,[1]PNAD!$A:$A,0)),"")</f>
        <v/>
      </c>
      <c r="J331" s="2" t="str">
        <f t="shared" si="31"/>
        <v/>
      </c>
      <c r="K331">
        <v>0</v>
      </c>
      <c r="M331" s="2">
        <f t="shared" si="33"/>
        <v>0</v>
      </c>
    </row>
    <row r="332" spans="8:13" x14ac:dyDescent="0.25">
      <c r="H332" s="1">
        <f t="shared" si="32"/>
        <v>47392</v>
      </c>
      <c r="I332" s="37" t="str">
        <f>IFERROR(INDEX([1]PNAD!$B:$B,MATCH($H332,[1]PNAD!$A:$A,0)),"")</f>
        <v/>
      </c>
      <c r="J332" s="2" t="str">
        <f t="shared" si="31"/>
        <v/>
      </c>
      <c r="K332">
        <v>0</v>
      </c>
      <c r="M332" s="2">
        <f t="shared" si="33"/>
        <v>0</v>
      </c>
    </row>
    <row r="333" spans="8:13" x14ac:dyDescent="0.25">
      <c r="H333" s="1">
        <f t="shared" si="32"/>
        <v>47423</v>
      </c>
      <c r="I333" s="37" t="str">
        <f>IFERROR(INDEX([1]PNAD!$B:$B,MATCH($H333,[1]PNAD!$A:$A,0)),"")</f>
        <v/>
      </c>
      <c r="J333" s="2" t="str">
        <f t="shared" si="31"/>
        <v/>
      </c>
      <c r="K333">
        <v>0</v>
      </c>
      <c r="M333" s="2">
        <f t="shared" si="33"/>
        <v>0</v>
      </c>
    </row>
    <row r="334" spans="8:13" x14ac:dyDescent="0.25">
      <c r="H334" s="1">
        <f t="shared" si="32"/>
        <v>47453</v>
      </c>
      <c r="I334" s="37" t="str">
        <f>IFERROR(INDEX([1]PNAD!$B:$B,MATCH($H334,[1]PNAD!$A:$A,0)),"")</f>
        <v/>
      </c>
      <c r="J334" s="2" t="str">
        <f t="shared" si="31"/>
        <v/>
      </c>
      <c r="K334">
        <v>0</v>
      </c>
      <c r="M334" s="2">
        <f t="shared" si="33"/>
        <v>0</v>
      </c>
    </row>
    <row r="335" spans="8:13" x14ac:dyDescent="0.25">
      <c r="H335" s="1">
        <f t="shared" si="32"/>
        <v>47484</v>
      </c>
      <c r="I335" s="37" t="str">
        <f>IFERROR(INDEX([1]PNAD!$B:$B,MATCH($H335,[1]PNAD!$A:$A,0)),"")</f>
        <v/>
      </c>
      <c r="J335" s="2" t="str">
        <f t="shared" si="31"/>
        <v/>
      </c>
      <c r="K335">
        <v>0</v>
      </c>
      <c r="M335" s="2">
        <f t="shared" si="33"/>
        <v>0</v>
      </c>
    </row>
    <row r="336" spans="8:13" x14ac:dyDescent="0.25">
      <c r="H336" s="1">
        <f t="shared" si="32"/>
        <v>47515</v>
      </c>
      <c r="I336" s="37" t="str">
        <f>IFERROR(INDEX([1]PNAD!$B:$B,MATCH($H336,[1]PNAD!$A:$A,0)),"")</f>
        <v/>
      </c>
      <c r="J336" s="2" t="str">
        <f t="shared" si="31"/>
        <v/>
      </c>
      <c r="K336">
        <v>0</v>
      </c>
      <c r="M336" s="2">
        <f t="shared" si="33"/>
        <v>0</v>
      </c>
    </row>
    <row r="337" spans="8:13" x14ac:dyDescent="0.25">
      <c r="H337" s="1">
        <f t="shared" si="32"/>
        <v>47543</v>
      </c>
      <c r="I337" s="37" t="str">
        <f>IFERROR(INDEX([1]PNAD!$B:$B,MATCH($H337,[1]PNAD!$A:$A,0)),"")</f>
        <v/>
      </c>
      <c r="J337" s="2" t="str">
        <f t="shared" si="31"/>
        <v/>
      </c>
      <c r="K337">
        <v>0</v>
      </c>
      <c r="M337" s="2">
        <f t="shared" si="33"/>
        <v>0</v>
      </c>
    </row>
    <row r="338" spans="8:13" x14ac:dyDescent="0.25">
      <c r="H338" s="1">
        <f t="shared" si="32"/>
        <v>47574</v>
      </c>
      <c r="I338" s="37" t="str">
        <f>IFERROR(INDEX([1]PNAD!$B:$B,MATCH($H338,[1]PNAD!$A:$A,0)),"")</f>
        <v/>
      </c>
      <c r="J338" s="2" t="str">
        <f t="shared" si="31"/>
        <v/>
      </c>
      <c r="K338">
        <v>0</v>
      </c>
      <c r="M338" s="2">
        <f t="shared" si="33"/>
        <v>0</v>
      </c>
    </row>
    <row r="339" spans="8:13" x14ac:dyDescent="0.25">
      <c r="H339" s="1">
        <f t="shared" si="32"/>
        <v>47604</v>
      </c>
      <c r="I339" s="37" t="str">
        <f>IFERROR(INDEX([1]PNAD!$B:$B,MATCH($H339,[1]PNAD!$A:$A,0)),"")</f>
        <v/>
      </c>
      <c r="J339" s="2" t="str">
        <f t="shared" si="31"/>
        <v/>
      </c>
      <c r="K339">
        <v>0</v>
      </c>
      <c r="M339" s="2">
        <f t="shared" si="33"/>
        <v>0</v>
      </c>
    </row>
    <row r="340" spans="8:13" x14ac:dyDescent="0.25">
      <c r="H340" s="1">
        <f t="shared" si="32"/>
        <v>47635</v>
      </c>
      <c r="I340" s="37" t="str">
        <f>IFERROR(INDEX([1]PNAD!$B:$B,MATCH($H340,[1]PNAD!$A:$A,0)),"")</f>
        <v/>
      </c>
      <c r="J340" s="2" t="str">
        <f t="shared" si="31"/>
        <v/>
      </c>
      <c r="K340">
        <v>0</v>
      </c>
      <c r="M340" s="2">
        <f t="shared" si="33"/>
        <v>0</v>
      </c>
    </row>
    <row r="341" spans="8:13" x14ac:dyDescent="0.25">
      <c r="H341" s="1">
        <f t="shared" si="32"/>
        <v>47665</v>
      </c>
      <c r="I341" s="37" t="str">
        <f>IFERROR(INDEX([1]PNAD!$B:$B,MATCH($H341,[1]PNAD!$A:$A,0)),"")</f>
        <v/>
      </c>
      <c r="J341" s="2" t="str">
        <f t="shared" si="31"/>
        <v/>
      </c>
      <c r="K341">
        <v>0</v>
      </c>
      <c r="M341" s="2">
        <f t="shared" si="33"/>
        <v>0</v>
      </c>
    </row>
    <row r="342" spans="8:13" x14ac:dyDescent="0.25">
      <c r="H342" s="1">
        <f t="shared" si="32"/>
        <v>47696</v>
      </c>
      <c r="I342" s="37" t="str">
        <f>IFERROR(INDEX([1]PNAD!$B:$B,MATCH($H342,[1]PNAD!$A:$A,0)),"")</f>
        <v/>
      </c>
      <c r="J342" s="2" t="str">
        <f t="shared" si="31"/>
        <v/>
      </c>
      <c r="K342">
        <v>0</v>
      </c>
      <c r="M342" s="2">
        <f t="shared" si="33"/>
        <v>0</v>
      </c>
    </row>
    <row r="343" spans="8:13" x14ac:dyDescent="0.25">
      <c r="H343" s="1">
        <f t="shared" si="32"/>
        <v>47727</v>
      </c>
      <c r="I343" s="37" t="str">
        <f>IFERROR(INDEX([1]PNAD!$B:$B,MATCH($H343,[1]PNAD!$A:$A,0)),"")</f>
        <v/>
      </c>
      <c r="J343" s="2" t="str">
        <f t="shared" si="31"/>
        <v/>
      </c>
      <c r="K343">
        <v>0</v>
      </c>
      <c r="M343" s="2">
        <f t="shared" si="33"/>
        <v>0</v>
      </c>
    </row>
    <row r="344" spans="8:13" x14ac:dyDescent="0.25">
      <c r="H344" s="1">
        <f t="shared" si="32"/>
        <v>47757</v>
      </c>
      <c r="I344" s="37" t="str">
        <f>IFERROR(INDEX([1]PNAD!$B:$B,MATCH($H344,[1]PNAD!$A:$A,0)),"")</f>
        <v/>
      </c>
      <c r="J344" s="2" t="str">
        <f t="shared" si="31"/>
        <v/>
      </c>
      <c r="K344">
        <v>0</v>
      </c>
      <c r="M344" s="2">
        <f t="shared" si="33"/>
        <v>0</v>
      </c>
    </row>
    <row r="345" spans="8:13" x14ac:dyDescent="0.25">
      <c r="H345" s="1">
        <f t="shared" si="32"/>
        <v>47788</v>
      </c>
      <c r="I345" s="37" t="str">
        <f>IFERROR(INDEX([1]PNAD!$B:$B,MATCH($H345,[1]PNAD!$A:$A,0)),"")</f>
        <v/>
      </c>
      <c r="J345" s="2" t="str">
        <f t="shared" si="31"/>
        <v/>
      </c>
      <c r="K345">
        <v>0</v>
      </c>
      <c r="M345" s="2">
        <f t="shared" si="33"/>
        <v>0</v>
      </c>
    </row>
    <row r="346" spans="8:13" x14ac:dyDescent="0.25">
      <c r="H346" s="1">
        <f t="shared" si="32"/>
        <v>47818</v>
      </c>
      <c r="I346" s="37" t="str">
        <f>IFERROR(INDEX([1]PNAD!$B:$B,MATCH($H346,[1]PNAD!$A:$A,0)),"")</f>
        <v/>
      </c>
      <c r="J346" s="2" t="str">
        <f t="shared" si="31"/>
        <v/>
      </c>
      <c r="K346">
        <v>0</v>
      </c>
      <c r="M346" s="2">
        <f t="shared" si="33"/>
        <v>0</v>
      </c>
    </row>
    <row r="347" spans="8:13" x14ac:dyDescent="0.25">
      <c r="H347" s="1">
        <f t="shared" si="32"/>
        <v>47849</v>
      </c>
      <c r="I347" s="37" t="str">
        <f>IFERROR(INDEX([1]PNAD!$B:$B,MATCH($H347,[1]PNAD!$A:$A,0)),"")</f>
        <v/>
      </c>
      <c r="J347" s="2" t="str">
        <f t="shared" si="31"/>
        <v/>
      </c>
      <c r="K347">
        <v>0</v>
      </c>
      <c r="M347" s="2">
        <f t="shared" si="33"/>
        <v>0</v>
      </c>
    </row>
    <row r="348" spans="8:13" x14ac:dyDescent="0.25">
      <c r="H348" s="1">
        <f t="shared" si="32"/>
        <v>47880</v>
      </c>
      <c r="I348" s="37" t="str">
        <f>IFERROR(INDEX([1]PNAD!$B:$B,MATCH($H348,[1]PNAD!$A:$A,0)),"")</f>
        <v/>
      </c>
      <c r="J348" s="2" t="str">
        <f t="shared" si="31"/>
        <v/>
      </c>
      <c r="K348">
        <v>0</v>
      </c>
      <c r="M348" s="2">
        <f t="shared" si="33"/>
        <v>0</v>
      </c>
    </row>
    <row r="349" spans="8:13" x14ac:dyDescent="0.25">
      <c r="H349" s="1">
        <f t="shared" si="32"/>
        <v>47908</v>
      </c>
      <c r="I349" s="37" t="str">
        <f>IFERROR(INDEX([1]PNAD!$B:$B,MATCH($H349,[1]PNAD!$A:$A,0)),"")</f>
        <v/>
      </c>
      <c r="J349" s="2" t="str">
        <f t="shared" si="31"/>
        <v/>
      </c>
      <c r="K349">
        <v>0</v>
      </c>
      <c r="M349" s="2">
        <f t="shared" si="33"/>
        <v>0</v>
      </c>
    </row>
    <row r="350" spans="8:13" x14ac:dyDescent="0.25">
      <c r="H350" s="1">
        <f t="shared" si="32"/>
        <v>47939</v>
      </c>
      <c r="I350" s="37" t="str">
        <f>IFERROR(INDEX([1]PNAD!$B:$B,MATCH($H350,[1]PNAD!$A:$A,0)),"")</f>
        <v/>
      </c>
      <c r="J350" s="2" t="str">
        <f t="shared" si="31"/>
        <v/>
      </c>
      <c r="K350">
        <v>0</v>
      </c>
      <c r="M350" s="2">
        <f t="shared" si="33"/>
        <v>0</v>
      </c>
    </row>
    <row r="351" spans="8:13" x14ac:dyDescent="0.25">
      <c r="H351" s="1">
        <f t="shared" si="32"/>
        <v>47969</v>
      </c>
      <c r="I351" s="37" t="str">
        <f>IFERROR(INDEX([1]PNAD!$B:$B,MATCH($H351,[1]PNAD!$A:$A,0)),"")</f>
        <v/>
      </c>
      <c r="J351" s="2" t="str">
        <f t="shared" si="31"/>
        <v/>
      </c>
      <c r="K351">
        <v>0</v>
      </c>
      <c r="M351" s="2">
        <f t="shared" si="33"/>
        <v>0</v>
      </c>
    </row>
    <row r="352" spans="8:13" x14ac:dyDescent="0.25">
      <c r="H352" s="1">
        <f t="shared" si="32"/>
        <v>48000</v>
      </c>
      <c r="I352" s="37" t="str">
        <f>IFERROR(INDEX([1]PNAD!$B:$B,MATCH($H352,[1]PNAD!$A:$A,0)),"")</f>
        <v/>
      </c>
      <c r="J352" s="2" t="str">
        <f t="shared" si="31"/>
        <v/>
      </c>
      <c r="K352">
        <v>0</v>
      </c>
      <c r="M352" s="2">
        <f t="shared" si="33"/>
        <v>0</v>
      </c>
    </row>
    <row r="353" spans="8:13" x14ac:dyDescent="0.25">
      <c r="H353" s="1">
        <f t="shared" si="32"/>
        <v>48030</v>
      </c>
      <c r="I353" s="37" t="str">
        <f>IFERROR(INDEX([1]PNAD!$B:$B,MATCH($H353,[1]PNAD!$A:$A,0)),"")</f>
        <v/>
      </c>
      <c r="J353" s="2" t="str">
        <f t="shared" si="31"/>
        <v/>
      </c>
      <c r="K353">
        <v>0</v>
      </c>
      <c r="M353" s="2">
        <f t="shared" si="33"/>
        <v>0</v>
      </c>
    </row>
    <row r="354" spans="8:13" x14ac:dyDescent="0.25">
      <c r="H354" s="1">
        <f t="shared" si="32"/>
        <v>48061</v>
      </c>
      <c r="I354" s="37" t="str">
        <f>IFERROR(INDEX([1]PNAD!$B:$B,MATCH($H354,[1]PNAD!$A:$A,0)),"")</f>
        <v/>
      </c>
      <c r="J354" s="2" t="str">
        <f t="shared" ref="J354:J358" si="34">IFERROR(I354-2*K354/90,"")</f>
        <v/>
      </c>
      <c r="K354">
        <v>0</v>
      </c>
      <c r="M354" s="2">
        <f t="shared" si="33"/>
        <v>0</v>
      </c>
    </row>
    <row r="355" spans="8:13" x14ac:dyDescent="0.25">
      <c r="H355" s="1">
        <f t="shared" ref="H355:H356" si="35">EDATE(H354,1)</f>
        <v>48092</v>
      </c>
      <c r="I355" s="37" t="str">
        <f>IFERROR(INDEX([1]PNAD!$B:$B,MATCH($H355,[1]PNAD!$A:$A,0)),"")</f>
        <v/>
      </c>
      <c r="J355" s="2" t="str">
        <f t="shared" si="34"/>
        <v/>
      </c>
      <c r="K355">
        <v>0</v>
      </c>
      <c r="M355" s="2">
        <f t="shared" si="33"/>
        <v>0</v>
      </c>
    </row>
    <row r="356" spans="8:13" x14ac:dyDescent="0.25">
      <c r="H356" s="1">
        <f t="shared" si="35"/>
        <v>48122</v>
      </c>
      <c r="I356" s="37" t="str">
        <f>IFERROR(INDEX([1]PNAD!$B:$B,MATCH($H356,[1]PNAD!$A:$A,0)),"")</f>
        <v/>
      </c>
      <c r="J356" s="2" t="str">
        <f t="shared" si="34"/>
        <v/>
      </c>
      <c r="K356">
        <v>0</v>
      </c>
      <c r="M356" s="2">
        <f t="shared" si="33"/>
        <v>0</v>
      </c>
    </row>
    <row r="357" spans="8:13" x14ac:dyDescent="0.25">
      <c r="H357" s="1">
        <f t="shared" ref="H357:H358" si="36">EDATE(H356,1)</f>
        <v>48153</v>
      </c>
      <c r="I357" s="37" t="str">
        <f>IFERROR(INDEX([1]PNAD!$B:$B,MATCH($H357,[1]PNAD!$A:$A,0)),"")</f>
        <v/>
      </c>
      <c r="J357" s="2" t="str">
        <f t="shared" si="34"/>
        <v/>
      </c>
      <c r="K357">
        <v>0</v>
      </c>
      <c r="M357" s="2">
        <f t="shared" si="33"/>
        <v>0</v>
      </c>
    </row>
    <row r="358" spans="8:13" x14ac:dyDescent="0.25">
      <c r="H358" s="1">
        <f t="shared" si="36"/>
        <v>48183</v>
      </c>
      <c r="I358" s="37" t="str">
        <f>IFERROR(INDEX([1]PNAD!$B:$B,MATCH($H358,[1]PNAD!$A:$A,0)),"")</f>
        <v/>
      </c>
      <c r="J358" s="2" t="str">
        <f t="shared" si="34"/>
        <v/>
      </c>
      <c r="K358">
        <v>0</v>
      </c>
      <c r="M358" s="2">
        <f t="shared" si="33"/>
        <v>0</v>
      </c>
    </row>
  </sheetData>
  <mergeCells count="2">
    <mergeCell ref="B1:F1"/>
    <mergeCell ref="H1:K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F57F-7F0B-45FF-925D-FB3DDB69660C}">
  <dimension ref="A1:AD279"/>
  <sheetViews>
    <sheetView showGridLines="0" workbookViewId="0">
      <pane xSplit="1" ySplit="3" topLeftCell="B246" activePane="bottomRight" state="frozen"/>
      <selection activeCell="B3" sqref="B3"/>
      <selection pane="topRight" activeCell="B3" sqref="B3"/>
      <selection pane="bottomLeft" activeCell="B3" sqref="B3"/>
      <selection pane="bottomRight" activeCell="B256" sqref="B256"/>
    </sheetView>
  </sheetViews>
  <sheetFormatPr defaultRowHeight="15" x14ac:dyDescent="0.25"/>
  <cols>
    <col min="1" max="1" width="10.140625" bestFit="1" customWidth="1"/>
    <col min="2" max="10" width="13.7109375" customWidth="1"/>
    <col min="12" max="20" width="13.7109375" customWidth="1"/>
    <col min="22" max="30" width="17.28515625" customWidth="1"/>
  </cols>
  <sheetData>
    <row r="1" spans="1:30" x14ac:dyDescent="0.25">
      <c r="A1" s="89" t="str">
        <f>HYPERLINK("#'"&amp;"INSTRUÇÕES"&amp;"'!A1","Retornar")</f>
        <v>Retornar</v>
      </c>
    </row>
    <row r="2" spans="1:30" x14ac:dyDescent="0.25">
      <c r="A2" s="89"/>
      <c r="B2" s="120" t="s">
        <v>217</v>
      </c>
      <c r="C2" s="120"/>
      <c r="D2" s="120"/>
      <c r="E2" s="120"/>
      <c r="F2" s="120"/>
      <c r="G2" s="120"/>
      <c r="H2" s="120"/>
      <c r="I2" s="120"/>
      <c r="J2" s="120"/>
      <c r="L2" s="120" t="s">
        <v>218</v>
      </c>
      <c r="M2" s="120"/>
      <c r="N2" s="120"/>
      <c r="O2" s="120"/>
      <c r="P2" s="120"/>
      <c r="Q2" s="120"/>
      <c r="R2" s="120"/>
      <c r="S2" s="120"/>
      <c r="T2" s="120"/>
      <c r="V2" s="120" t="s">
        <v>219</v>
      </c>
      <c r="W2" s="120"/>
      <c r="X2" s="120"/>
      <c r="Y2" s="120"/>
      <c r="Z2" s="120"/>
      <c r="AA2" s="120"/>
      <c r="AB2" s="120"/>
      <c r="AC2" s="120"/>
      <c r="AD2" s="120"/>
    </row>
    <row r="3" spans="1:30" ht="42.6" customHeight="1" x14ac:dyDescent="0.25">
      <c r="B3" s="10" t="s">
        <v>213</v>
      </c>
      <c r="C3" s="10" t="s">
        <v>214</v>
      </c>
      <c r="D3" s="10" t="s">
        <v>208</v>
      </c>
      <c r="E3" s="10" t="s">
        <v>209</v>
      </c>
      <c r="F3" s="10" t="s">
        <v>215</v>
      </c>
      <c r="G3" s="10" t="s">
        <v>216</v>
      </c>
      <c r="H3" s="10" t="s">
        <v>210</v>
      </c>
      <c r="I3" s="10" t="s">
        <v>211</v>
      </c>
      <c r="J3" s="10" t="s">
        <v>212</v>
      </c>
      <c r="L3" s="10" t="s">
        <v>213</v>
      </c>
      <c r="M3" s="10" t="s">
        <v>214</v>
      </c>
      <c r="N3" s="10" t="s">
        <v>208</v>
      </c>
      <c r="O3" s="10" t="s">
        <v>209</v>
      </c>
      <c r="P3" s="10" t="s">
        <v>215</v>
      </c>
      <c r="Q3" s="10" t="s">
        <v>216</v>
      </c>
      <c r="R3" s="10" t="s">
        <v>210</v>
      </c>
      <c r="S3" s="10" t="s">
        <v>211</v>
      </c>
      <c r="T3" s="10" t="s">
        <v>212</v>
      </c>
      <c r="V3" s="10" t="s">
        <v>213</v>
      </c>
      <c r="W3" s="10" t="s">
        <v>214</v>
      </c>
      <c r="X3" s="10" t="s">
        <v>208</v>
      </c>
      <c r="Y3" s="10" t="s">
        <v>209</v>
      </c>
      <c r="Z3" s="10" t="s">
        <v>215</v>
      </c>
      <c r="AA3" s="10" t="s">
        <v>216</v>
      </c>
      <c r="AB3" s="10" t="s">
        <v>210</v>
      </c>
      <c r="AC3" s="10" t="s">
        <v>211</v>
      </c>
      <c r="AD3" s="10" t="s">
        <v>212</v>
      </c>
    </row>
    <row r="4" spans="1:30" x14ac:dyDescent="0.25">
      <c r="A4" s="1">
        <v>36892</v>
      </c>
      <c r="B4" s="34">
        <v>0.16940627800976599</v>
      </c>
      <c r="C4" s="34">
        <v>-1.23506965083703</v>
      </c>
      <c r="D4" s="34">
        <v>0.20676685682691401</v>
      </c>
      <c r="E4" s="34">
        <v>0.70902779751558298</v>
      </c>
      <c r="F4" s="34">
        <v>-1.9172936400268401</v>
      </c>
      <c r="G4" s="34">
        <v>0.59652647034848605</v>
      </c>
      <c r="H4" s="34">
        <v>-1.0051144945482999</v>
      </c>
      <c r="I4" s="34">
        <v>-2.6678053298045901E-2</v>
      </c>
      <c r="J4" s="34">
        <v>0.39808113002270801</v>
      </c>
      <c r="L4" s="2">
        <v>100</v>
      </c>
      <c r="M4" s="2">
        <v>4.407</v>
      </c>
      <c r="N4" s="2">
        <v>72.4482</v>
      </c>
      <c r="O4" s="2">
        <v>27.5518</v>
      </c>
      <c r="P4" s="2">
        <v>1.246</v>
      </c>
      <c r="Q4" s="2">
        <v>3.5383</v>
      </c>
      <c r="R4" s="2">
        <v>4.4687000000000001</v>
      </c>
      <c r="S4" s="2">
        <v>3.0437000000000003</v>
      </c>
      <c r="T4" s="2">
        <v>15.255099999999999</v>
      </c>
    </row>
    <row r="5" spans="1:30" x14ac:dyDescent="0.25">
      <c r="A5" s="1">
        <f>EDATE(A4,1)</f>
        <v>36923</v>
      </c>
      <c r="B5" s="34">
        <v>0.36756614215570499</v>
      </c>
      <c r="C5" s="34">
        <v>-0.14532577207706299</v>
      </c>
      <c r="D5" s="34">
        <v>0.18791748969344699</v>
      </c>
      <c r="E5" s="34">
        <v>0.98409433157288695</v>
      </c>
      <c r="F5" s="34">
        <v>0.50152288409409995</v>
      </c>
      <c r="G5" s="34">
        <v>1.2888214710519701</v>
      </c>
      <c r="H5" s="34">
        <v>-0.31854109558830801</v>
      </c>
      <c r="I5" s="34">
        <v>-1.18262783297561E-2</v>
      </c>
      <c r="J5" s="34">
        <v>0.78029745890558999</v>
      </c>
      <c r="L5" s="2">
        <v>100</v>
      </c>
      <c r="M5" s="2">
        <v>4.3899999999999997</v>
      </c>
      <c r="N5" s="2">
        <v>72.400599999999997</v>
      </c>
      <c r="O5" s="2">
        <v>27.599400000000003</v>
      </c>
      <c r="P5" s="2">
        <v>1.2356</v>
      </c>
      <c r="Q5" s="2">
        <v>3.5859999999999999</v>
      </c>
      <c r="R5" s="2">
        <v>4.4513999999999996</v>
      </c>
      <c r="S5" s="2">
        <v>3.028</v>
      </c>
      <c r="T5" s="2">
        <v>15.298400000000003</v>
      </c>
    </row>
    <row r="6" spans="1:30" x14ac:dyDescent="0.25">
      <c r="A6" s="1">
        <f t="shared" ref="A6:A69" si="0">EDATE(A5,1)</f>
        <v>36951</v>
      </c>
      <c r="B6" s="34">
        <v>0.38171333908871802</v>
      </c>
      <c r="C6" s="34">
        <v>-0.21352730015570801</v>
      </c>
      <c r="D6" s="34">
        <v>0.45484081631259199</v>
      </c>
      <c r="E6" s="34">
        <v>0.188114920998535</v>
      </c>
      <c r="F6" s="34">
        <v>-0.27785660775480497</v>
      </c>
      <c r="G6" s="34">
        <v>0.40677604632068498</v>
      </c>
      <c r="H6" s="34">
        <v>-9.9778425748172E-2</v>
      </c>
      <c r="I6" s="34">
        <v>3.9332641673705898E-2</v>
      </c>
      <c r="J6" s="34">
        <v>0.31326981298725298</v>
      </c>
      <c r="L6" s="2">
        <v>100</v>
      </c>
      <c r="M6" s="2">
        <v>4.3673999999999999</v>
      </c>
      <c r="N6" s="2">
        <v>72.301599999999993</v>
      </c>
      <c r="O6" s="2">
        <v>27.698400000000003</v>
      </c>
      <c r="P6" s="2">
        <v>1.2128000000000001</v>
      </c>
      <c r="Q6" s="2">
        <v>3.5886</v>
      </c>
      <c r="R6" s="2">
        <v>4.4287000000000001</v>
      </c>
      <c r="S6" s="2">
        <v>3.0156999999999998</v>
      </c>
      <c r="T6" s="2">
        <v>15.452600000000004</v>
      </c>
      <c r="V6" s="2">
        <f>100*(((1+B6/100)*(1+B5/100)*(1+B4/100))-1)</f>
        <v>0.92136051158291377</v>
      </c>
      <c r="W6" s="2">
        <f t="shared" ref="W6:AD6" si="1">100*(((1+C6/100)*(1+C5/100)*(1+C4/100))-1)</f>
        <v>-1.5891841600330747</v>
      </c>
      <c r="X6" s="2">
        <f t="shared" si="1"/>
        <v>0.8517106667123242</v>
      </c>
      <c r="Y6" s="2">
        <f t="shared" si="1"/>
        <v>1.8914126935302367</v>
      </c>
      <c r="Z6" s="2">
        <f t="shared" si="1"/>
        <v>-1.6992824996871603</v>
      </c>
      <c r="AA6" s="2">
        <f t="shared" si="1"/>
        <v>2.3075125663652107</v>
      </c>
      <c r="AB6" s="2">
        <f t="shared" si="1"/>
        <v>-1.4189147850603323</v>
      </c>
      <c r="AC6" s="2">
        <f t="shared" si="1"/>
        <v>8.1632153690058828E-4</v>
      </c>
      <c r="AD6" s="2">
        <f t="shared" si="1"/>
        <v>1.4984558540993342</v>
      </c>
    </row>
    <row r="7" spans="1:30" x14ac:dyDescent="0.25">
      <c r="A7" s="1">
        <f t="shared" si="0"/>
        <v>36982</v>
      </c>
      <c r="B7" s="34">
        <v>0.56908503980095104</v>
      </c>
      <c r="C7" s="34">
        <v>-0.57017370913964405</v>
      </c>
      <c r="D7" s="34">
        <v>0.82970680108785599</v>
      </c>
      <c r="E7" s="34">
        <v>-0.27088487425090502</v>
      </c>
      <c r="F7" s="34">
        <v>-1.7344030312821099</v>
      </c>
      <c r="G7" s="34">
        <v>1.0287453451559601</v>
      </c>
      <c r="H7" s="34">
        <v>-0.60206360162497796</v>
      </c>
      <c r="I7" s="34">
        <v>4.2618985705619998E-2</v>
      </c>
      <c r="J7" s="34">
        <v>0.29482588410974497</v>
      </c>
      <c r="L7" s="2">
        <v>100</v>
      </c>
      <c r="M7" s="2">
        <v>4.3367000000000004</v>
      </c>
      <c r="N7" s="2">
        <v>72.34</v>
      </c>
      <c r="O7" s="2">
        <v>27.66</v>
      </c>
      <c r="P7" s="2">
        <v>1.1898</v>
      </c>
      <c r="Q7" s="2">
        <v>3.5788000000000002</v>
      </c>
      <c r="R7" s="2">
        <v>4.3978000000000002</v>
      </c>
      <c r="S7" s="2">
        <v>3.0055999999999998</v>
      </c>
      <c r="T7" s="2">
        <v>15.487999999999998</v>
      </c>
      <c r="V7" s="2">
        <f t="shared" ref="V7:AD7" si="2">100*(((1+B7/100)*(1+B6/100)*(1+B5/100))-1)</f>
        <v>1.3240395920159242</v>
      </c>
      <c r="W7" s="2">
        <f t="shared" si="2"/>
        <v>-0.92667215460970898</v>
      </c>
      <c r="X7" s="2">
        <f t="shared" si="2"/>
        <v>1.4786599336326312</v>
      </c>
      <c r="Y7" s="2">
        <f t="shared" si="2"/>
        <v>0.89999525433772654</v>
      </c>
      <c r="Z7" s="2">
        <f t="shared" si="2"/>
        <v>-1.5159853749351804</v>
      </c>
      <c r="AA7" s="2">
        <f t="shared" si="2"/>
        <v>2.7470827932638331</v>
      </c>
      <c r="AB7" s="2">
        <f t="shared" si="2"/>
        <v>-1.0175486516650678</v>
      </c>
      <c r="AC7" s="2">
        <f t="shared" si="2"/>
        <v>7.0132418412494069E-2</v>
      </c>
      <c r="AD7" s="2">
        <f t="shared" si="2"/>
        <v>1.394068918601743</v>
      </c>
    </row>
    <row r="8" spans="1:30" x14ac:dyDescent="0.25">
      <c r="A8" s="1">
        <f t="shared" si="0"/>
        <v>37012</v>
      </c>
      <c r="B8" s="34">
        <v>0.73448390780254502</v>
      </c>
      <c r="C8" s="34">
        <v>0.27096464792552799</v>
      </c>
      <c r="D8" s="34">
        <v>0.71273636693514697</v>
      </c>
      <c r="E8" s="34">
        <v>0.69335413123034195</v>
      </c>
      <c r="F8" s="34">
        <v>3.1046953895563001</v>
      </c>
      <c r="G8" s="34">
        <v>1.23648047851184</v>
      </c>
      <c r="H8" s="34">
        <v>0.23497013955153201</v>
      </c>
      <c r="I8" s="34">
        <v>-4.9536786225120602E-2</v>
      </c>
      <c r="J8" s="34">
        <v>0.75758594954595004</v>
      </c>
      <c r="L8" s="2">
        <v>100</v>
      </c>
      <c r="M8" s="2">
        <v>4.2378999999999998</v>
      </c>
      <c r="N8" s="2">
        <v>72.480800000000002</v>
      </c>
      <c r="O8" s="2">
        <v>27.519199999999998</v>
      </c>
      <c r="P8" s="2">
        <v>1.1938</v>
      </c>
      <c r="Q8" s="2">
        <v>3.6244999999999998</v>
      </c>
      <c r="R8" s="2">
        <v>4.2985999999999995</v>
      </c>
      <c r="S8" s="2">
        <v>2.9903000000000004</v>
      </c>
      <c r="T8" s="2">
        <v>15.411999999999995</v>
      </c>
      <c r="V8" s="2">
        <f t="shared" ref="V8:AD8" si="3">100*(((1+B8/100)*(1+B7/100)*(1+B6/100))-1)</f>
        <v>1.6944539762878463</v>
      </c>
      <c r="W8" s="2">
        <f t="shared" si="3"/>
        <v>-0.51363913859212573</v>
      </c>
      <c r="X8" s="2">
        <f t="shared" si="3"/>
        <v>2.0102401651095558</v>
      </c>
      <c r="Y8" s="2">
        <f t="shared" si="3"/>
        <v>0.60949718106209083</v>
      </c>
      <c r="Z8" s="2">
        <f t="shared" si="3"/>
        <v>1.034929991742084</v>
      </c>
      <c r="AA8" s="2">
        <f t="shared" si="3"/>
        <v>2.6939882442711838</v>
      </c>
      <c r="AB8" s="2">
        <f t="shared" si="3"/>
        <v>-0.46791886589392373</v>
      </c>
      <c r="AC8" s="2">
        <f t="shared" si="3"/>
        <v>3.239099982073057E-2</v>
      </c>
      <c r="AD8" s="2">
        <f t="shared" si="3"/>
        <v>1.3712190917673173</v>
      </c>
    </row>
    <row r="9" spans="1:30" x14ac:dyDescent="0.25">
      <c r="A9" s="1">
        <f t="shared" si="0"/>
        <v>37043</v>
      </c>
      <c r="B9" s="34">
        <v>0.91217599687651996</v>
      </c>
      <c r="C9" s="34">
        <v>1.4122555710912801</v>
      </c>
      <c r="D9" s="34">
        <v>0.80238670620567298</v>
      </c>
      <c r="E9" s="34">
        <v>1.1069218155713401</v>
      </c>
      <c r="F9" s="34">
        <v>2.5492306203917399</v>
      </c>
      <c r="G9" s="34">
        <v>1.1723462224260699</v>
      </c>
      <c r="H9" s="34">
        <v>1.48948109944621</v>
      </c>
      <c r="I9" s="34">
        <v>-8.7332544623685698E-2</v>
      </c>
      <c r="J9" s="34">
        <v>1.9932318709824799</v>
      </c>
      <c r="L9" s="2">
        <v>100</v>
      </c>
      <c r="M9" s="2">
        <v>4.1688000000000001</v>
      </c>
      <c r="N9" s="2">
        <v>72.494100000000003</v>
      </c>
      <c r="O9" s="2">
        <v>27.505899999999997</v>
      </c>
      <c r="P9" s="2">
        <v>1.2323999999999999</v>
      </c>
      <c r="Q9" s="2">
        <v>3.6816</v>
      </c>
      <c r="R9" s="2">
        <v>4.2294999999999998</v>
      </c>
      <c r="S9" s="2">
        <v>2.9744000000000002</v>
      </c>
      <c r="T9" s="2">
        <v>15.388000000000002</v>
      </c>
      <c r="V9" s="2">
        <f t="shared" ref="V9:AD9" si="4">100*(((1+B9/100)*(1+B8/100)*(1+B7/100))-1)</f>
        <v>2.2318537530411575</v>
      </c>
      <c r="W9" s="2">
        <f t="shared" si="4"/>
        <v>1.1072541251440526</v>
      </c>
      <c r="X9" s="2">
        <f t="shared" si="4"/>
        <v>2.3631673053876145</v>
      </c>
      <c r="Y9" s="2">
        <f t="shared" si="4"/>
        <v>1.5321684953427894</v>
      </c>
      <c r="Z9" s="2">
        <f t="shared" si="4"/>
        <v>3.8992342521592116</v>
      </c>
      <c r="AA9" s="2">
        <f t="shared" si="4"/>
        <v>3.4769976960323135</v>
      </c>
      <c r="AB9" s="2">
        <f t="shared" si="4"/>
        <v>1.1154841087153589</v>
      </c>
      <c r="AC9" s="2">
        <f t="shared" si="4"/>
        <v>-9.4265397290094199E-2</v>
      </c>
      <c r="AD9" s="2">
        <f t="shared" si="4"/>
        <v>3.0688987922135036</v>
      </c>
    </row>
    <row r="10" spans="1:30" x14ac:dyDescent="0.25">
      <c r="A10" s="1">
        <f t="shared" si="0"/>
        <v>37073</v>
      </c>
      <c r="B10" s="34">
        <v>1.0693578308135101</v>
      </c>
      <c r="C10" s="34">
        <v>6.1782796693772699</v>
      </c>
      <c r="D10" s="34">
        <v>0.82353933681730496</v>
      </c>
      <c r="E10" s="34">
        <v>2.1346369942511298</v>
      </c>
      <c r="F10" s="34">
        <v>4.4199112335216801</v>
      </c>
      <c r="G10" s="34">
        <v>4.3545102704064496</v>
      </c>
      <c r="H10" s="34">
        <v>6.2521765684652699</v>
      </c>
      <c r="I10" s="34">
        <v>0.46911962969777499</v>
      </c>
      <c r="J10" s="34">
        <v>1.12336953646556</v>
      </c>
      <c r="L10" s="2">
        <v>100</v>
      </c>
      <c r="M10" s="2">
        <v>4.1273999999999997</v>
      </c>
      <c r="N10" s="2">
        <v>72.366</v>
      </c>
      <c r="O10" s="2">
        <v>27.633999999999997</v>
      </c>
      <c r="P10" s="2">
        <v>1.2546999999999999</v>
      </c>
      <c r="Q10" s="2">
        <v>3.6707999999999998</v>
      </c>
      <c r="R10" s="2">
        <v>4.1875</v>
      </c>
      <c r="S10" s="2">
        <v>2.9529000000000001</v>
      </c>
      <c r="T10" s="2">
        <v>15.568099999999998</v>
      </c>
      <c r="V10" s="2">
        <f t="shared" ref="V10:AD10" si="5">100*(((1+B10/100)*(1+B9/100)*(1+B8/100))-1)</f>
        <v>2.7403978527232642</v>
      </c>
      <c r="W10" s="2">
        <f t="shared" si="5"/>
        <v>7.9695570793645087</v>
      </c>
      <c r="X10" s="2">
        <f t="shared" si="5"/>
        <v>2.3569060437316436</v>
      </c>
      <c r="Y10" s="2">
        <f t="shared" si="5"/>
        <v>3.9811810165510941</v>
      </c>
      <c r="Z10" s="2">
        <f t="shared" si="5"/>
        <v>10.406379775976781</v>
      </c>
      <c r="AA10" s="2">
        <f t="shared" si="5"/>
        <v>6.8833566321149897</v>
      </c>
      <c r="AB10" s="2">
        <f t="shared" si="5"/>
        <v>8.0881621954951513</v>
      </c>
      <c r="AC10" s="2">
        <f t="shared" si="5"/>
        <v>0.33165168263615818</v>
      </c>
      <c r="AD10" s="2">
        <f t="shared" si="5"/>
        <v>3.9203592847843804</v>
      </c>
    </row>
    <row r="11" spans="1:30" x14ac:dyDescent="0.25">
      <c r="A11" s="1">
        <f t="shared" si="0"/>
        <v>37104</v>
      </c>
      <c r="B11" s="34">
        <v>0.88498738893099405</v>
      </c>
      <c r="C11" s="34">
        <v>1.3778388239697901</v>
      </c>
      <c r="D11" s="34">
        <v>0.740210815552237</v>
      </c>
      <c r="E11" s="34">
        <v>1.12887674734482</v>
      </c>
      <c r="F11" s="34">
        <v>3.6810908453017799</v>
      </c>
      <c r="G11" s="34">
        <v>1.0724141274060901</v>
      </c>
      <c r="H11" s="34">
        <v>1.3225666960146201</v>
      </c>
      <c r="I11" s="34">
        <v>0.436912795054687</v>
      </c>
      <c r="J11" s="34">
        <v>0.99551480252379299</v>
      </c>
      <c r="L11" s="2">
        <v>100</v>
      </c>
      <c r="M11" s="2">
        <v>4.3582000000000001</v>
      </c>
      <c r="N11" s="2">
        <v>71.878500000000003</v>
      </c>
      <c r="O11" s="2">
        <v>28.121500000000005</v>
      </c>
      <c r="P11" s="2">
        <v>1.3118000000000001</v>
      </c>
      <c r="Q11" s="2">
        <v>3.8142</v>
      </c>
      <c r="R11" s="2">
        <v>4.4204999999999997</v>
      </c>
      <c r="S11" s="2">
        <v>2.9260000000000002</v>
      </c>
      <c r="T11" s="2">
        <v>15.649000000000003</v>
      </c>
      <c r="V11" s="2">
        <f t="shared" ref="V11:AD11" si="6">100*(((1+B11/100)*(1+B10/100)*(1+B9/100))-1)</f>
        <v>2.8938982919920031</v>
      </c>
      <c r="W11" s="2">
        <f t="shared" si="6"/>
        <v>9.1614147118277636</v>
      </c>
      <c r="X11" s="2">
        <f t="shared" si="6"/>
        <v>2.3848290220673807</v>
      </c>
      <c r="Y11" s="2">
        <f t="shared" si="6"/>
        <v>4.4309242630018675</v>
      </c>
      <c r="Z11" s="2">
        <f t="shared" si="6"/>
        <v>11.023594494935418</v>
      </c>
      <c r="AA11" s="2">
        <f t="shared" si="6"/>
        <v>6.7101388134622519</v>
      </c>
      <c r="AB11" s="2">
        <f t="shared" si="6"/>
        <v>9.2609695783334445</v>
      </c>
      <c r="AC11" s="2">
        <f t="shared" si="6"/>
        <v>0.81995647263739535</v>
      </c>
      <c r="AD11" s="2">
        <f t="shared" si="6"/>
        <v>4.1657567072480139</v>
      </c>
    </row>
    <row r="12" spans="1:30" x14ac:dyDescent="0.25">
      <c r="A12" s="1">
        <f t="shared" si="0"/>
        <v>37135</v>
      </c>
      <c r="B12" s="34">
        <v>0.68038117570416101</v>
      </c>
      <c r="C12" s="34">
        <v>-0.350419721789549</v>
      </c>
      <c r="D12" s="34">
        <v>0.45909923203988501</v>
      </c>
      <c r="E12" s="34">
        <v>0.64861743153660401</v>
      </c>
      <c r="F12" s="34">
        <v>0.92600309379615997</v>
      </c>
      <c r="G12" s="34">
        <v>1.2271978158661201</v>
      </c>
      <c r="H12" s="34">
        <v>-0.39199361626047602</v>
      </c>
      <c r="I12" s="34">
        <v>0.477177332974077</v>
      </c>
      <c r="J12" s="34">
        <v>0.74446954804213905</v>
      </c>
      <c r="L12" s="2">
        <v>100</v>
      </c>
      <c r="M12" s="2">
        <v>4.3705999999999996</v>
      </c>
      <c r="N12" s="2">
        <v>71.856599999999986</v>
      </c>
      <c r="O12" s="2">
        <v>28.143400000000007</v>
      </c>
      <c r="P12" s="2">
        <v>1.3249</v>
      </c>
      <c r="Q12" s="2">
        <v>3.8336000000000001</v>
      </c>
      <c r="R12" s="2">
        <v>4.4342999999999995</v>
      </c>
      <c r="S12" s="2">
        <v>2.9187999999999996</v>
      </c>
      <c r="T12" s="2">
        <v>15.631800000000007</v>
      </c>
      <c r="V12" s="2">
        <f t="shared" ref="V12:AD12" si="7">100*(((1+B12/100)*(1+B11/100)*(1+B10/100))-1)</f>
        <v>2.6575514634878061</v>
      </c>
      <c r="W12" s="2">
        <f t="shared" si="7"/>
        <v>7.2640490772218902</v>
      </c>
      <c r="X12" s="2">
        <f t="shared" si="7"/>
        <v>2.0361524629465722</v>
      </c>
      <c r="Y12" s="2">
        <f t="shared" si="7"/>
        <v>3.9575526128804883</v>
      </c>
      <c r="Z12" s="2">
        <f t="shared" si="7"/>
        <v>9.2662282660957764</v>
      </c>
      <c r="AA12" s="2">
        <f t="shared" si="7"/>
        <v>6.7679927762166248</v>
      </c>
      <c r="AB12" s="2">
        <f t="shared" si="7"/>
        <v>7.2354222068398588</v>
      </c>
      <c r="AC12" s="2">
        <f t="shared" si="7"/>
        <v>1.3895925632082085</v>
      </c>
      <c r="AD12" s="2">
        <f t="shared" si="7"/>
        <v>2.8903949020536723</v>
      </c>
    </row>
    <row r="13" spans="1:30" x14ac:dyDescent="0.25">
      <c r="A13" s="1">
        <f t="shared" si="0"/>
        <v>37165</v>
      </c>
      <c r="B13" s="34">
        <v>0.81722221047999499</v>
      </c>
      <c r="C13" s="34">
        <v>2.3044373077353901</v>
      </c>
      <c r="D13" s="34">
        <v>0.63482004832416905</v>
      </c>
      <c r="E13" s="34">
        <v>1.1616105545703901</v>
      </c>
      <c r="F13" s="34">
        <v>4.6662076678985596</v>
      </c>
      <c r="G13" s="34">
        <v>0.90138205755853196</v>
      </c>
      <c r="H13" s="34">
        <v>2.28191145253881</v>
      </c>
      <c r="I13" s="34">
        <v>0.49593416869326801</v>
      </c>
      <c r="J13" s="34">
        <v>0.82082757287118902</v>
      </c>
      <c r="L13" s="2">
        <v>100</v>
      </c>
      <c r="M13" s="2">
        <v>4.3331999999999997</v>
      </c>
      <c r="N13" s="2">
        <v>71.825199999999995</v>
      </c>
      <c r="O13" s="2">
        <v>28.174799999999998</v>
      </c>
      <c r="P13" s="2">
        <v>1.3115000000000001</v>
      </c>
      <c r="Q13" s="2">
        <v>3.8500999999999999</v>
      </c>
      <c r="R13" s="2">
        <v>4.3973999999999993</v>
      </c>
      <c r="S13" s="2">
        <v>2.9251</v>
      </c>
      <c r="T13" s="2">
        <v>15.6907</v>
      </c>
      <c r="V13" s="2">
        <f t="shared" ref="V13:AD13" si="8">100*(((1+B13/100)*(1+B12/100)*(1+B11/100))-1)</f>
        <v>2.4014538096025051</v>
      </c>
      <c r="W13" s="2">
        <f t="shared" si="8"/>
        <v>3.3505931567600733</v>
      </c>
      <c r="X13" s="2">
        <f t="shared" si="8"/>
        <v>1.8451634318131349</v>
      </c>
      <c r="Y13" s="2">
        <f t="shared" si="8"/>
        <v>2.9671594389905076</v>
      </c>
      <c r="Z13" s="2">
        <f t="shared" si="8"/>
        <v>9.5239557636758612</v>
      </c>
      <c r="AA13" s="2">
        <f t="shared" si="8"/>
        <v>3.2350015607018223</v>
      </c>
      <c r="AB13" s="2">
        <f t="shared" si="8"/>
        <v>3.2284167060619984</v>
      </c>
      <c r="AC13" s="2">
        <f t="shared" si="8"/>
        <v>1.4166527703001197</v>
      </c>
      <c r="AD13" s="2">
        <f t="shared" si="8"/>
        <v>2.5825663333325366</v>
      </c>
    </row>
    <row r="14" spans="1:30" x14ac:dyDescent="0.25">
      <c r="A14" s="1">
        <f t="shared" si="0"/>
        <v>37196</v>
      </c>
      <c r="B14" s="34">
        <v>0.51578677729414601</v>
      </c>
      <c r="C14" s="34">
        <v>-0.69932023881652905</v>
      </c>
      <c r="D14" s="34">
        <v>0.48564983466955902</v>
      </c>
      <c r="E14" s="34">
        <v>0.61747273797568603</v>
      </c>
      <c r="F14" s="34">
        <v>1.26202339863449</v>
      </c>
      <c r="G14" s="34">
        <v>1.8875076288605399</v>
      </c>
      <c r="H14" s="34">
        <v>-0.73884747293027297</v>
      </c>
      <c r="I14" s="34">
        <v>0.47265206437961899</v>
      </c>
      <c r="J14" s="34">
        <v>0.58477029627274002</v>
      </c>
      <c r="L14" s="2">
        <v>100</v>
      </c>
      <c r="M14" s="2">
        <v>4.4508000000000001</v>
      </c>
      <c r="N14" s="2">
        <v>71.8108</v>
      </c>
      <c r="O14" s="2">
        <v>28.189200000000007</v>
      </c>
      <c r="P14" s="2">
        <v>1.3563000000000001</v>
      </c>
      <c r="Q14" s="2">
        <v>3.8290999999999999</v>
      </c>
      <c r="R14" s="2">
        <v>4.5171999999999999</v>
      </c>
      <c r="S14" s="2">
        <v>2.9165000000000001</v>
      </c>
      <c r="T14" s="2">
        <v>15.570100000000007</v>
      </c>
      <c r="V14" s="2">
        <f t="shared" ref="V14:AD14" si="9">100*(((1+B14/100)*(1+B13/100)*(1+B12/100))-1)</f>
        <v>2.0267035087152552</v>
      </c>
      <c r="W14" s="2">
        <f t="shared" si="9"/>
        <v>1.2330137754057002</v>
      </c>
      <c r="X14" s="2">
        <f t="shared" si="9"/>
        <v>1.5878103402176658</v>
      </c>
      <c r="Y14" s="2">
        <f t="shared" si="9"/>
        <v>2.4464593198543216</v>
      </c>
      <c r="Z14" s="2">
        <f t="shared" si="9"/>
        <v>6.9685637065701744</v>
      </c>
      <c r="AA14" s="2">
        <f t="shared" si="9"/>
        <v>4.0675351419092509</v>
      </c>
      <c r="AB14" s="2">
        <f t="shared" si="9"/>
        <v>1.1282278954681146</v>
      </c>
      <c r="AC14" s="2">
        <f t="shared" si="9"/>
        <v>1.452740668330077</v>
      </c>
      <c r="AD14" s="2">
        <f t="shared" si="9"/>
        <v>2.1653673553289954</v>
      </c>
    </row>
    <row r="15" spans="1:30" x14ac:dyDescent="0.25">
      <c r="A15" s="1">
        <f t="shared" si="0"/>
        <v>37226</v>
      </c>
      <c r="B15" s="34">
        <v>0.31383851365905502</v>
      </c>
      <c r="C15" s="34">
        <v>-1.1722338895598501</v>
      </c>
      <c r="D15" s="34">
        <v>0.209706293277968</v>
      </c>
      <c r="E15" s="34">
        <v>0.63951334131776205</v>
      </c>
      <c r="F15" s="34">
        <v>-2.30526714419184</v>
      </c>
      <c r="G15" s="34">
        <v>1.5294649836800001</v>
      </c>
      <c r="H15" s="34">
        <v>-1.1371685507015901</v>
      </c>
      <c r="I15" s="34">
        <v>1.84830742937602</v>
      </c>
      <c r="J15" s="34">
        <v>0.68306527502310899</v>
      </c>
      <c r="L15" s="2">
        <v>100</v>
      </c>
      <c r="M15" s="2">
        <v>4.4329000000000001</v>
      </c>
      <c r="N15" s="2">
        <v>71.866399999999999</v>
      </c>
      <c r="O15" s="2">
        <v>28.133599999999998</v>
      </c>
      <c r="P15" s="2">
        <v>1.3528</v>
      </c>
      <c r="Q15" s="2">
        <v>3.8681000000000001</v>
      </c>
      <c r="R15" s="2">
        <v>4.4999000000000002</v>
      </c>
      <c r="S15" s="2">
        <v>2.9106999999999998</v>
      </c>
      <c r="T15" s="2">
        <v>15.5021</v>
      </c>
      <c r="V15" s="2">
        <f t="shared" ref="V15:AD15" si="10">100*(((1+B15/100)*(1+B14/100)*(1+B13/100))-1)</f>
        <v>1.6552593498129431</v>
      </c>
      <c r="W15" s="2">
        <f t="shared" si="10"/>
        <v>0.39814096676524802</v>
      </c>
      <c r="X15" s="2">
        <f t="shared" si="10"/>
        <v>1.3356153398960346</v>
      </c>
      <c r="Y15" s="2">
        <f t="shared" si="10"/>
        <v>2.4371926072848771</v>
      </c>
      <c r="Z15" s="2">
        <f t="shared" si="10"/>
        <v>3.5438334516314507</v>
      </c>
      <c r="AA15" s="2">
        <f t="shared" si="10"/>
        <v>4.3782836342851406</v>
      </c>
      <c r="AB15" s="2">
        <f t="shared" si="10"/>
        <v>0.37168007036822992</v>
      </c>
      <c r="AC15" s="2">
        <f t="shared" si="10"/>
        <v>2.8371834819635122</v>
      </c>
      <c r="AD15" s="2">
        <f t="shared" si="10"/>
        <v>2.1030970377788671</v>
      </c>
    </row>
    <row r="16" spans="1:30" x14ac:dyDescent="0.25">
      <c r="A16" s="1">
        <f t="shared" si="0"/>
        <v>37257</v>
      </c>
      <c r="B16" s="34">
        <v>0.14047751117587301</v>
      </c>
      <c r="C16" s="34">
        <v>-11.098136545175601</v>
      </c>
      <c r="D16" s="34">
        <v>0.30256425518602298</v>
      </c>
      <c r="E16" s="34">
        <v>0.30619937320339402</v>
      </c>
      <c r="F16" s="34">
        <v>16.315298620444899</v>
      </c>
      <c r="G16" s="34">
        <v>3.17995712816563</v>
      </c>
      <c r="H16" s="34">
        <v>-10.774519346793699</v>
      </c>
      <c r="I16" s="34">
        <v>0.163120721853413</v>
      </c>
      <c r="J16" s="34">
        <v>0.28538324389536301</v>
      </c>
      <c r="L16" s="2">
        <v>100</v>
      </c>
      <c r="M16" s="2">
        <v>4.3897000000000004</v>
      </c>
      <c r="N16" s="2">
        <v>71.823900000000009</v>
      </c>
      <c r="O16" s="2">
        <v>28.176099999999998</v>
      </c>
      <c r="P16" s="2">
        <v>1.3365</v>
      </c>
      <c r="Q16" s="2">
        <v>3.8712</v>
      </c>
      <c r="R16" s="2">
        <v>4.4564000000000004</v>
      </c>
      <c r="S16" s="2">
        <v>2.9464000000000001</v>
      </c>
      <c r="T16" s="2">
        <v>15.565599999999993</v>
      </c>
      <c r="V16" s="2">
        <f t="shared" ref="V16:AD16" si="11">100*(((1+B16/100)*(1+B15/100)*(1+B14/100))-1)</f>
        <v>0.97288925060761144</v>
      </c>
      <c r="W16" s="2">
        <f t="shared" si="11"/>
        <v>-12.754695160512863</v>
      </c>
      <c r="X16" s="2">
        <f t="shared" si="11"/>
        <v>1.001045801919731</v>
      </c>
      <c r="Y16" s="2">
        <f t="shared" si="11"/>
        <v>1.5709952477949818</v>
      </c>
      <c r="Z16" s="2">
        <f t="shared" si="11"/>
        <v>15.068006920116716</v>
      </c>
      <c r="AA16" s="2">
        <f t="shared" si="11"/>
        <v>6.7353747875675385</v>
      </c>
      <c r="AB16" s="2">
        <f t="shared" si="11"/>
        <v>-12.44090698867989</v>
      </c>
      <c r="AC16" s="2">
        <f t="shared" si="11"/>
        <v>2.4966164950396053</v>
      </c>
      <c r="AD16" s="2">
        <f t="shared" si="11"/>
        <v>1.5608427675465331</v>
      </c>
    </row>
    <row r="17" spans="1:30" x14ac:dyDescent="0.25">
      <c r="A17" s="1">
        <f t="shared" si="0"/>
        <v>37288</v>
      </c>
      <c r="B17" s="34">
        <v>0.26276132649061201</v>
      </c>
      <c r="C17" s="34">
        <v>-5.0720101627185201</v>
      </c>
      <c r="D17" s="34">
        <v>0.40763771347196198</v>
      </c>
      <c r="E17" s="34">
        <v>1.7684756174167499E-2</v>
      </c>
      <c r="F17" s="34">
        <v>0.36977016449028799</v>
      </c>
      <c r="G17" s="34">
        <v>0.89605854170685695</v>
      </c>
      <c r="H17" s="34">
        <v>-5.1388628798626099</v>
      </c>
      <c r="I17" s="34">
        <v>0.52131643682045803</v>
      </c>
      <c r="J17" s="34">
        <v>0.36285767136220298</v>
      </c>
      <c r="L17" s="2">
        <v>100</v>
      </c>
      <c r="M17" s="2">
        <v>3.9350999999999998</v>
      </c>
      <c r="N17" s="2">
        <v>71.876599999999996</v>
      </c>
      <c r="O17" s="2">
        <v>28.123400000000004</v>
      </c>
      <c r="P17" s="2">
        <v>1.5669999999999999</v>
      </c>
      <c r="Q17" s="2">
        <v>4.0220000000000002</v>
      </c>
      <c r="R17" s="2">
        <v>4.0004</v>
      </c>
      <c r="S17" s="2">
        <v>2.9383999999999997</v>
      </c>
      <c r="T17" s="2">
        <v>15.595600000000006</v>
      </c>
      <c r="V17" s="2">
        <f t="shared" ref="V17:AD17" si="12">100*(((1+B17/100)*(1+B16/100)*(1+B15/100))-1)</f>
        <v>0.71871314911446937</v>
      </c>
      <c r="W17" s="2">
        <f t="shared" si="12"/>
        <v>-16.596528532619448</v>
      </c>
      <c r="X17" s="2">
        <f t="shared" si="12"/>
        <v>0.92263355261699154</v>
      </c>
      <c r="Y17" s="2">
        <f t="shared" si="12"/>
        <v>0.9655232498260391</v>
      </c>
      <c r="Z17" s="2">
        <f t="shared" si="12"/>
        <v>14.054104591532735</v>
      </c>
      <c r="AA17" s="2">
        <f t="shared" si="12"/>
        <v>5.6967519734183014</v>
      </c>
      <c r="AB17" s="2">
        <f t="shared" si="12"/>
        <v>-16.322197387376036</v>
      </c>
      <c r="AC17" s="2">
        <f t="shared" si="12"/>
        <v>2.5462611835847415</v>
      </c>
      <c r="AD17" s="2">
        <f t="shared" si="12"/>
        <v>1.3367767072444803</v>
      </c>
    </row>
    <row r="18" spans="1:30" x14ac:dyDescent="0.25">
      <c r="A18" s="1">
        <f t="shared" si="0"/>
        <v>37316</v>
      </c>
      <c r="B18" s="34">
        <v>0.59854159691198205</v>
      </c>
      <c r="C18" s="34">
        <v>4.1845384655758497</v>
      </c>
      <c r="D18" s="34">
        <v>0.34693429118946001</v>
      </c>
      <c r="E18" s="34">
        <v>1.2488279818641801</v>
      </c>
      <c r="F18" s="34">
        <v>0.73867570267305704</v>
      </c>
      <c r="G18" s="34">
        <v>2.5481589111650198</v>
      </c>
      <c r="H18" s="34">
        <v>4.2237759114792004</v>
      </c>
      <c r="I18" s="34">
        <v>0.56896519034288695</v>
      </c>
      <c r="J18" s="34">
        <v>0.454860691049705</v>
      </c>
      <c r="L18" s="2">
        <v>100</v>
      </c>
      <c r="M18" s="2">
        <v>3.7202000000000002</v>
      </c>
      <c r="N18" s="2">
        <v>72.02</v>
      </c>
      <c r="O18" s="2">
        <v>27.98</v>
      </c>
      <c r="P18" s="2">
        <v>1.5402</v>
      </c>
      <c r="Q18" s="2">
        <v>4.0157999999999996</v>
      </c>
      <c r="R18" s="2">
        <v>3.7857000000000003</v>
      </c>
      <c r="S18" s="2">
        <v>2.944</v>
      </c>
      <c r="T18" s="2">
        <v>15.694300000000002</v>
      </c>
      <c r="V18" s="2">
        <f t="shared" ref="V18:AD18" si="13">100*(((1+B18/100)*(1+B17/100)*(1+B16/100))-1)</f>
        <v>1.0045653166687485</v>
      </c>
      <c r="W18" s="2">
        <f t="shared" si="13"/>
        <v>-12.075800928804714</v>
      </c>
      <c r="X18" s="2">
        <f t="shared" si="13"/>
        <v>1.060837838994666</v>
      </c>
      <c r="Y18" s="2">
        <f t="shared" si="13"/>
        <v>1.5768116937387999</v>
      </c>
      <c r="Z18" s="2">
        <f t="shared" si="13"/>
        <v>17.607767779694438</v>
      </c>
      <c r="AA18" s="2">
        <f t="shared" si="13"/>
        <v>6.7572582944899207</v>
      </c>
      <c r="AB18" s="2">
        <f t="shared" si="13"/>
        <v>-11.784677614298699</v>
      </c>
      <c r="AC18" s="2">
        <f t="shared" si="13"/>
        <v>1.2581517716727442</v>
      </c>
      <c r="AD18" s="2">
        <f t="shared" si="13"/>
        <v>1.1070904446489171</v>
      </c>
    </row>
    <row r="19" spans="1:30" x14ac:dyDescent="0.25">
      <c r="A19" s="1">
        <f t="shared" si="0"/>
        <v>37347</v>
      </c>
      <c r="B19" s="34">
        <v>0.78590542745774405</v>
      </c>
      <c r="C19" s="34">
        <v>9.7673070535533295</v>
      </c>
      <c r="D19" s="34">
        <v>0.34485643013427703</v>
      </c>
      <c r="E19" s="34">
        <v>1.7236856043500099</v>
      </c>
      <c r="F19" s="34">
        <v>6.2783084630526496</v>
      </c>
      <c r="G19" s="34">
        <v>0.42261898226276701</v>
      </c>
      <c r="H19" s="34">
        <v>9.7000526624141195</v>
      </c>
      <c r="I19" s="34">
        <v>0.90230086298151302</v>
      </c>
      <c r="J19" s="34">
        <v>0.317719998060074</v>
      </c>
      <c r="L19" s="2">
        <v>100</v>
      </c>
      <c r="M19" s="2">
        <v>3.8517000000000001</v>
      </c>
      <c r="N19" s="2">
        <v>71.811899999999994</v>
      </c>
      <c r="O19" s="2">
        <v>28.188100000000002</v>
      </c>
      <c r="P19" s="2">
        <v>1.5261</v>
      </c>
      <c r="Q19" s="2">
        <v>4.0819999999999999</v>
      </c>
      <c r="R19" s="2">
        <v>3.9175</v>
      </c>
      <c r="S19" s="2">
        <v>2.9441000000000002</v>
      </c>
      <c r="T19" s="2">
        <v>15.718400000000001</v>
      </c>
      <c r="V19" s="2">
        <f t="shared" ref="V19:AD19" si="14">100*(((1+B19/100)*(1+B18/100)*(1+B17/100))-1)</f>
        <v>1.6555624733381569</v>
      </c>
      <c r="W19" s="2">
        <f t="shared" si="14"/>
        <v>8.5601829008894903</v>
      </c>
      <c r="X19" s="2">
        <f t="shared" si="14"/>
        <v>1.103449736965989</v>
      </c>
      <c r="Y19" s="2">
        <f t="shared" si="14"/>
        <v>3.0122536991121107</v>
      </c>
      <c r="Z19" s="2">
        <f t="shared" si="14"/>
        <v>7.4592488691288539</v>
      </c>
      <c r="AA19" s="2">
        <f t="shared" si="14"/>
        <v>3.9043218440341976</v>
      </c>
      <c r="AB19" s="2">
        <f t="shared" si="14"/>
        <v>8.4580933663541025</v>
      </c>
      <c r="AC19" s="2">
        <f t="shared" si="14"/>
        <v>2.0054129829603307</v>
      </c>
      <c r="AD19" s="2">
        <f t="shared" si="14"/>
        <v>1.139692156107408</v>
      </c>
    </row>
    <row r="20" spans="1:30" x14ac:dyDescent="0.25">
      <c r="A20" s="1">
        <f t="shared" si="0"/>
        <v>37377</v>
      </c>
      <c r="B20" s="34">
        <v>0.50690145613055904</v>
      </c>
      <c r="C20" s="34">
        <v>1.87892445067533</v>
      </c>
      <c r="D20" s="34">
        <v>0.48684798166162502</v>
      </c>
      <c r="E20" s="34">
        <v>0.46063073648126901</v>
      </c>
      <c r="F20" s="34">
        <v>-4.1072387321148298</v>
      </c>
      <c r="G20" s="34">
        <v>0.71751208901365304</v>
      </c>
      <c r="H20" s="34">
        <v>1.8392001687813999</v>
      </c>
      <c r="I20" s="34">
        <v>0.64293820291288994</v>
      </c>
      <c r="J20" s="34">
        <v>0.533562078219461</v>
      </c>
      <c r="L20" s="2">
        <v>100</v>
      </c>
      <c r="M20" s="2">
        <v>4.1532</v>
      </c>
      <c r="N20" s="2">
        <v>71.456000000000003</v>
      </c>
      <c r="O20" s="2">
        <v>28.543999999999997</v>
      </c>
      <c r="P20" s="2">
        <v>1.6463000000000001</v>
      </c>
      <c r="Q20" s="2">
        <v>4.1039000000000003</v>
      </c>
      <c r="R20" s="2">
        <v>4.2233999999999998</v>
      </c>
      <c r="S20" s="2">
        <v>2.9468999999999999</v>
      </c>
      <c r="T20" s="2">
        <v>15.6235</v>
      </c>
      <c r="V20" s="2">
        <f t="shared" ref="V20:AD20" si="15">100*(((1+B20/100)*(1+B19/100)*(1+B18/100))-1)</f>
        <v>1.9030940780188299</v>
      </c>
      <c r="W20" s="2">
        <f t="shared" si="15"/>
        <v>16.50931080569007</v>
      </c>
      <c r="X20" s="2">
        <f t="shared" si="15"/>
        <v>1.18320892213295</v>
      </c>
      <c r="Y20" s="2">
        <f t="shared" si="15"/>
        <v>3.4684616568311011</v>
      </c>
      <c r="Z20" s="2">
        <f t="shared" si="15"/>
        <v>2.6660126943209184</v>
      </c>
      <c r="AA20" s="2">
        <f t="shared" si="15"/>
        <v>3.7204519451215612</v>
      </c>
      <c r="AB20" s="2">
        <f t="shared" si="15"/>
        <v>16.436359668260756</v>
      </c>
      <c r="AC20" s="2">
        <f t="shared" si="15"/>
        <v>2.1288303726019864</v>
      </c>
      <c r="AD20" s="2">
        <f t="shared" si="15"/>
        <v>1.3117178592392253</v>
      </c>
    </row>
    <row r="21" spans="1:30" x14ac:dyDescent="0.25">
      <c r="A21" s="1">
        <f t="shared" si="0"/>
        <v>37408</v>
      </c>
      <c r="B21" s="34">
        <v>0.80904773394385499</v>
      </c>
      <c r="C21" s="34">
        <v>1.5887029965719299</v>
      </c>
      <c r="D21" s="34">
        <v>0.65700025951638397</v>
      </c>
      <c r="E21" s="34">
        <v>1.1125938958158199</v>
      </c>
      <c r="F21" s="34">
        <v>9.2331457081864201</v>
      </c>
      <c r="G21" s="34">
        <v>1.03215159506863</v>
      </c>
      <c r="H21" s="34">
        <v>1.67698551917422</v>
      </c>
      <c r="I21" s="34">
        <v>0.61163745899784605</v>
      </c>
      <c r="J21" s="34">
        <v>1.10370921732113</v>
      </c>
      <c r="L21" s="2">
        <v>100</v>
      </c>
      <c r="M21" s="2">
        <v>4.1643999999999997</v>
      </c>
      <c r="N21" s="2">
        <v>71.464400000000012</v>
      </c>
      <c r="O21" s="2">
        <v>28.535599999999995</v>
      </c>
      <c r="P21" s="2">
        <v>1.5826</v>
      </c>
      <c r="Q21" s="2">
        <v>4.1576000000000004</v>
      </c>
      <c r="R21" s="2">
        <v>4.2351999999999999</v>
      </c>
      <c r="S21" s="2">
        <v>2.9569000000000001</v>
      </c>
      <c r="T21" s="2">
        <v>15.603299999999994</v>
      </c>
      <c r="V21" s="2">
        <f t="shared" ref="V21:AD21" si="16">100*(((1+B21/100)*(1+B20/100)*(1+B19/100))-1)</f>
        <v>2.1163300389526851</v>
      </c>
      <c r="W21" s="2">
        <f t="shared" si="16"/>
        <v>13.606394442927261</v>
      </c>
      <c r="X21" s="2">
        <f t="shared" si="16"/>
        <v>1.4958589285778423</v>
      </c>
      <c r="Y21" s="2">
        <f t="shared" si="16"/>
        <v>3.3292409706304316</v>
      </c>
      <c r="Z21" s="2">
        <f t="shared" si="16"/>
        <v>11.322999291916469</v>
      </c>
      <c r="AA21" s="2">
        <f t="shared" si="16"/>
        <v>2.1871141880405842</v>
      </c>
      <c r="AB21" s="2">
        <f t="shared" si="16"/>
        <v>13.591145133239934</v>
      </c>
      <c r="AC21" s="2">
        <f t="shared" si="16"/>
        <v>2.1721645053419003</v>
      </c>
      <c r="AD21" s="2">
        <f t="shared" si="16"/>
        <v>1.9661009162140974</v>
      </c>
    </row>
    <row r="22" spans="1:30" x14ac:dyDescent="0.25">
      <c r="A22" s="1">
        <f t="shared" si="0"/>
        <v>37438</v>
      </c>
      <c r="B22" s="34">
        <v>0.96215846428793905</v>
      </c>
      <c r="C22" s="34">
        <v>2.1160853112176699</v>
      </c>
      <c r="D22" s="34">
        <v>0.79548699387556498</v>
      </c>
      <c r="E22" s="34">
        <v>1.75652712030403</v>
      </c>
      <c r="F22" s="34">
        <v>3.1525817211287599</v>
      </c>
      <c r="G22" s="34">
        <v>3.4989729855880598</v>
      </c>
      <c r="H22" s="34">
        <v>2.2902856292031499</v>
      </c>
      <c r="I22" s="34">
        <v>0.54787115742401604</v>
      </c>
      <c r="J22" s="34">
        <v>1.5995188652165</v>
      </c>
      <c r="L22" s="2">
        <v>100</v>
      </c>
      <c r="M22" s="2">
        <v>4.1365999999999996</v>
      </c>
      <c r="N22" s="2">
        <v>71.313999999999993</v>
      </c>
      <c r="O22" s="2">
        <v>28.686000000000003</v>
      </c>
      <c r="P22" s="2">
        <v>1.7178</v>
      </c>
      <c r="Q22" s="2">
        <v>4.1432000000000002</v>
      </c>
      <c r="R22" s="2">
        <v>4.2079999999999993</v>
      </c>
      <c r="S22" s="2">
        <v>2.9616000000000002</v>
      </c>
      <c r="T22" s="2">
        <v>15.655400000000004</v>
      </c>
      <c r="V22" s="2">
        <f t="shared" ref="V22:AD22" si="17">100*(((1+B22/100)*(1+B21/100)*(1+B20/100))-1)</f>
        <v>2.2949097044623112</v>
      </c>
      <c r="W22" s="2">
        <f t="shared" si="17"/>
        <v>5.6875729052356494</v>
      </c>
      <c r="X22" s="2">
        <f t="shared" si="17"/>
        <v>1.9516584359321465</v>
      </c>
      <c r="Y22" s="2">
        <f t="shared" si="17"/>
        <v>3.3626008405141627</v>
      </c>
      <c r="Z22" s="2">
        <f t="shared" si="17"/>
        <v>8.0489043151519049</v>
      </c>
      <c r="AA22" s="2">
        <f t="shared" si="17"/>
        <v>5.3175218691643211</v>
      </c>
      <c r="AB22" s="2">
        <f t="shared" si="17"/>
        <v>5.9185515287216051</v>
      </c>
      <c r="AC22" s="2">
        <f t="shared" si="17"/>
        <v>1.8132742731858054</v>
      </c>
      <c r="AD22" s="2">
        <f t="shared" si="17"/>
        <v>3.2689617930889536</v>
      </c>
    </row>
    <row r="23" spans="1:30" x14ac:dyDescent="0.25">
      <c r="A23" s="1">
        <f t="shared" si="0"/>
        <v>37469</v>
      </c>
      <c r="B23" s="34">
        <v>0.82855220376870597</v>
      </c>
      <c r="C23" s="34">
        <v>-1.01036414810178</v>
      </c>
      <c r="D23" s="34">
        <v>0.94487372357610599</v>
      </c>
      <c r="E23" s="34">
        <v>0.44860303221491099</v>
      </c>
      <c r="F23" s="34">
        <v>-1.2518390889652</v>
      </c>
      <c r="G23" s="34">
        <v>1.0253165132336499</v>
      </c>
      <c r="H23" s="34">
        <v>-0.99138377996093097</v>
      </c>
      <c r="I23" s="34">
        <v>0.49006704085884301</v>
      </c>
      <c r="J23" s="34">
        <v>0.89609267760313804</v>
      </c>
      <c r="L23" s="2">
        <v>100</v>
      </c>
      <c r="M23" s="2">
        <v>4.2050000000000001</v>
      </c>
      <c r="N23" s="2">
        <v>70.908500000000004</v>
      </c>
      <c r="O23" s="2">
        <v>29.0915</v>
      </c>
      <c r="P23" s="2">
        <v>1.7726999999999999</v>
      </c>
      <c r="Q23" s="2">
        <v>4.2699999999999996</v>
      </c>
      <c r="R23" s="2">
        <v>4.2811000000000003</v>
      </c>
      <c r="S23" s="2">
        <v>2.9423000000000004</v>
      </c>
      <c r="T23" s="2">
        <v>15.825399999999998</v>
      </c>
      <c r="V23" s="2">
        <f t="shared" ref="V23:AD23" si="18">100*(((1+B23/100)*(1+B22/100)*(1+B21/100))-1)</f>
        <v>2.6222825884067769</v>
      </c>
      <c r="W23" s="2">
        <f t="shared" si="18"/>
        <v>2.6902709502531597</v>
      </c>
      <c r="X23" s="2">
        <f t="shared" si="18"/>
        <v>2.4163608814009363</v>
      </c>
      <c r="Y23" s="2">
        <f t="shared" si="18"/>
        <v>3.3502256962810506</v>
      </c>
      <c r="Z23" s="2">
        <f t="shared" si="18"/>
        <v>11.266277542754622</v>
      </c>
      <c r="AA23" s="2">
        <f t="shared" si="18"/>
        <v>5.6393844579717634</v>
      </c>
      <c r="AB23" s="2">
        <f t="shared" si="18"/>
        <v>2.9745834758072798</v>
      </c>
      <c r="AC23" s="2">
        <f t="shared" si="18"/>
        <v>1.6586254341456774</v>
      </c>
      <c r="AD23" s="2">
        <f t="shared" si="18"/>
        <v>3.6413564227296691</v>
      </c>
    </row>
    <row r="24" spans="1:30" x14ac:dyDescent="0.25">
      <c r="A24" s="1">
        <f t="shared" si="0"/>
        <v>37500</v>
      </c>
      <c r="B24" s="34">
        <v>1.0921932300030399</v>
      </c>
      <c r="C24" s="34">
        <v>7.2187164192501402E-2</v>
      </c>
      <c r="D24" s="34">
        <v>1.3633204506043901</v>
      </c>
      <c r="E24" s="34">
        <v>-8.2523213566130502E-2</v>
      </c>
      <c r="F24" s="34">
        <v>-6.1023494371080202</v>
      </c>
      <c r="G24" s="34">
        <v>1.07898102388659</v>
      </c>
      <c r="H24" s="34">
        <v>-1.10471116058849E-2</v>
      </c>
      <c r="I24" s="34">
        <v>0.52930997495953602</v>
      </c>
      <c r="J24" s="34">
        <v>9.2760311797071601E-2</v>
      </c>
      <c r="L24" s="2">
        <v>100</v>
      </c>
      <c r="M24" s="2">
        <v>4.1204999999999998</v>
      </c>
      <c r="N24" s="2">
        <v>71.060900000000004</v>
      </c>
      <c r="O24" s="2">
        <v>28.939099999999996</v>
      </c>
      <c r="P24" s="2">
        <v>1.706</v>
      </c>
      <c r="Q24" s="2">
        <v>4.2892000000000001</v>
      </c>
      <c r="R24" s="2">
        <v>4.1992000000000003</v>
      </c>
      <c r="S24" s="2">
        <v>2.9377</v>
      </c>
      <c r="T24" s="2">
        <v>15.806999999999995</v>
      </c>
      <c r="V24" s="2">
        <f t="shared" ref="V24:AD24" si="19">100*(((1+B24/100)*(1+B23/100)*(1+B22/100))-1)</f>
        <v>2.9105209733869319</v>
      </c>
      <c r="W24" s="2">
        <f t="shared" si="19"/>
        <v>1.1573109149956462</v>
      </c>
      <c r="X24" s="2">
        <f t="shared" si="19"/>
        <v>3.1350266811146499</v>
      </c>
      <c r="Y24" s="2">
        <f t="shared" si="19"/>
        <v>2.1286605259188018</v>
      </c>
      <c r="Z24" s="2">
        <f t="shared" si="19"/>
        <v>-4.3546537050765055</v>
      </c>
      <c r="AA24" s="2">
        <f t="shared" si="19"/>
        <v>5.6883493860342416</v>
      </c>
      <c r="AB24" s="2">
        <f t="shared" si="19"/>
        <v>1.2650082345608604</v>
      </c>
      <c r="AC24" s="2">
        <f t="shared" si="19"/>
        <v>1.5754412312626309</v>
      </c>
      <c r="AD24" s="2">
        <f t="shared" si="19"/>
        <v>2.6050332585876745</v>
      </c>
    </row>
    <row r="25" spans="1:30" x14ac:dyDescent="0.25">
      <c r="A25" s="1">
        <f t="shared" si="0"/>
        <v>37530</v>
      </c>
      <c r="B25" s="34">
        <v>1.30857285285361</v>
      </c>
      <c r="C25" s="34">
        <v>0.53608893220450904</v>
      </c>
      <c r="D25" s="34">
        <v>1.46496563089758</v>
      </c>
      <c r="E25" s="34">
        <v>0.74358854989700096</v>
      </c>
      <c r="F25" s="34">
        <v>0.188884557956947</v>
      </c>
      <c r="G25" s="34">
        <v>0.91032189149979104</v>
      </c>
      <c r="H25" s="34">
        <v>0.486411730649841</v>
      </c>
      <c r="I25" s="34">
        <v>0.53571123586231195</v>
      </c>
      <c r="J25" s="34">
        <v>0.98239337434127405</v>
      </c>
      <c r="L25" s="2">
        <v>100</v>
      </c>
      <c r="M25" s="2">
        <v>4.0903999999999998</v>
      </c>
      <c r="N25" s="2">
        <v>71.355800000000002</v>
      </c>
      <c r="O25" s="2">
        <v>28.644199999999998</v>
      </c>
      <c r="P25" s="2">
        <v>1.5649</v>
      </c>
      <c r="Q25" s="2">
        <v>4.2828999999999997</v>
      </c>
      <c r="R25" s="2">
        <v>4.1674999999999995</v>
      </c>
      <c r="S25" s="2">
        <v>2.9329999999999998</v>
      </c>
      <c r="T25" s="2">
        <v>15.695899999999998</v>
      </c>
      <c r="V25" s="2">
        <f t="shared" ref="V25:AD25" si="20">100*(((1+B25/100)*(1+B24/100)*(1+B23/100))-1)</f>
        <v>3.2636204488956988</v>
      </c>
      <c r="W25" s="2">
        <f t="shared" si="20"/>
        <v>-0.40785077788845214</v>
      </c>
      <c r="X25" s="2">
        <f t="shared" si="20"/>
        <v>3.8200444249735233</v>
      </c>
      <c r="Y25" s="2">
        <f t="shared" si="20"/>
        <v>1.1120175417453915</v>
      </c>
      <c r="Z25" s="2">
        <f t="shared" si="20"/>
        <v>-7.102659007078449</v>
      </c>
      <c r="AA25" s="2">
        <f t="shared" si="20"/>
        <v>3.0449389890186529</v>
      </c>
      <c r="AB25" s="2">
        <f t="shared" si="20"/>
        <v>-0.52078505037801426</v>
      </c>
      <c r="AC25" s="2">
        <f t="shared" si="20"/>
        <v>1.5631570388302096</v>
      </c>
      <c r="AD25" s="2">
        <f t="shared" si="20"/>
        <v>1.9818001741871649</v>
      </c>
    </row>
    <row r="26" spans="1:30" x14ac:dyDescent="0.25">
      <c r="A26" s="1">
        <f t="shared" si="0"/>
        <v>37561</v>
      </c>
      <c r="B26" s="34">
        <v>2.8309077144250501</v>
      </c>
      <c r="C26" s="34">
        <v>9.6323020206421308</v>
      </c>
      <c r="D26" s="34">
        <v>2.7190421388722901</v>
      </c>
      <c r="E26" s="34">
        <v>3.1571851781760301</v>
      </c>
      <c r="F26" s="34">
        <v>13.066690326746899</v>
      </c>
      <c r="G26" s="34">
        <v>1.7895109971263801</v>
      </c>
      <c r="H26" s="34">
        <v>9.6569535463555098</v>
      </c>
      <c r="I26" s="34">
        <v>0.51145166739475501</v>
      </c>
      <c r="J26" s="34">
        <v>1.2402250589966699</v>
      </c>
      <c r="L26" s="2">
        <v>100</v>
      </c>
      <c r="M26" s="2">
        <v>4.1086999999999998</v>
      </c>
      <c r="N26" s="2">
        <v>71.58</v>
      </c>
      <c r="O26" s="2">
        <v>28.42</v>
      </c>
      <c r="P26" s="2">
        <v>1.5418000000000001</v>
      </c>
      <c r="Q26" s="2">
        <v>4.2435999999999998</v>
      </c>
      <c r="R26" s="2">
        <v>4.1852999999999998</v>
      </c>
      <c r="S26" s="2">
        <v>2.9115999999999995</v>
      </c>
      <c r="T26" s="2">
        <v>15.537700000000001</v>
      </c>
      <c r="V26" s="2">
        <f t="shared" ref="V26:AD26" si="21">100*(((1+B26/100)*(1+B25/100)*(1+B24/100))-1)</f>
        <v>5.3143340110452408</v>
      </c>
      <c r="W26" s="2">
        <f t="shared" si="21"/>
        <v>10.299593370956117</v>
      </c>
      <c r="X26" s="2">
        <f t="shared" si="21"/>
        <v>5.6447457386610944</v>
      </c>
      <c r="Y26" s="2">
        <f t="shared" si="21"/>
        <v>3.8384885646211009</v>
      </c>
      <c r="Z26" s="2">
        <f t="shared" si="21"/>
        <v>6.3674987900572244</v>
      </c>
      <c r="AA26" s="2">
        <f t="shared" si="21"/>
        <v>3.8244106767728381</v>
      </c>
      <c r="AB26" s="2">
        <f t="shared" si="21"/>
        <v>10.178164982279036</v>
      </c>
      <c r="AC26" s="2">
        <f t="shared" si="21"/>
        <v>1.5847700225513073</v>
      </c>
      <c r="AD26" s="2">
        <f t="shared" si="21"/>
        <v>2.3296356435436039</v>
      </c>
    </row>
    <row r="27" spans="1:30" x14ac:dyDescent="0.25">
      <c r="A27" s="1">
        <f t="shared" si="0"/>
        <v>37591</v>
      </c>
      <c r="B27" s="34">
        <v>1.78812429708971</v>
      </c>
      <c r="C27" s="34">
        <v>0.54912962196328197</v>
      </c>
      <c r="D27" s="34">
        <v>1.7444174124498799</v>
      </c>
      <c r="E27" s="34">
        <v>1.9832132612922699</v>
      </c>
      <c r="F27" s="34">
        <v>5.1954902036743702</v>
      </c>
      <c r="G27" s="34">
        <v>1.23081936681086</v>
      </c>
      <c r="H27" s="34">
        <v>0.71461429991368897</v>
      </c>
      <c r="I27" s="34">
        <v>0.51478842048033102</v>
      </c>
      <c r="J27" s="34">
        <v>2.22409853033002</v>
      </c>
      <c r="L27" s="2">
        <v>100</v>
      </c>
      <c r="M27" s="2">
        <v>4.4076000000000004</v>
      </c>
      <c r="N27" s="2">
        <v>71.568100000000001</v>
      </c>
      <c r="O27" s="2">
        <v>28.431900000000002</v>
      </c>
      <c r="P27" s="2">
        <v>1.6822999999999999</v>
      </c>
      <c r="Q27" s="2">
        <v>4.1891999999999996</v>
      </c>
      <c r="R27" s="2">
        <v>4.4929000000000006</v>
      </c>
      <c r="S27" s="2">
        <v>2.8419999999999996</v>
      </c>
      <c r="T27" s="2">
        <v>15.225500000000004</v>
      </c>
      <c r="V27" s="2">
        <f t="shared" ref="V27:AD27" si="22">100*(((1+B27/100)*(1+B26/100)*(1+B25/100))-1)</f>
        <v>6.0393308135290313</v>
      </c>
      <c r="W27" s="2">
        <f t="shared" si="22"/>
        <v>10.82527948459273</v>
      </c>
      <c r="X27" s="2">
        <f t="shared" si="22"/>
        <v>6.0419396294784544</v>
      </c>
      <c r="Y27" s="2">
        <f t="shared" si="22"/>
        <v>5.985289707133834</v>
      </c>
      <c r="Z27" s="2">
        <f t="shared" si="22"/>
        <v>19.16572044008964</v>
      </c>
      <c r="AA27" s="2">
        <f t="shared" si="22"/>
        <v>3.9803731361542249</v>
      </c>
      <c r="AB27" s="2">
        <f t="shared" si="22"/>
        <v>10.977773743148035</v>
      </c>
      <c r="AC27" s="2">
        <f t="shared" si="22"/>
        <v>1.5700960058639302</v>
      </c>
      <c r="AD27" s="2">
        <f t="shared" si="22"/>
        <v>4.5086050580770642</v>
      </c>
    </row>
    <row r="28" spans="1:30" x14ac:dyDescent="0.25">
      <c r="A28" s="1">
        <f t="shared" si="0"/>
        <v>37622</v>
      </c>
      <c r="B28" s="34">
        <v>1.89764907361945</v>
      </c>
      <c r="C28" s="34">
        <v>7.8375491759007696</v>
      </c>
      <c r="D28" s="34">
        <v>1.3880201084358601</v>
      </c>
      <c r="E28" s="34">
        <v>3.6699155263487802</v>
      </c>
      <c r="F28" s="34">
        <v>3.1769399978475699</v>
      </c>
      <c r="G28" s="34">
        <v>1.50612885845739</v>
      </c>
      <c r="H28" s="34">
        <v>8.0722971400288603</v>
      </c>
      <c r="I28" s="34">
        <v>0.56890096326554995</v>
      </c>
      <c r="J28" s="34">
        <v>2.5235367862571199</v>
      </c>
      <c r="L28" s="2">
        <v>100</v>
      </c>
      <c r="M28" s="2">
        <v>4.3731999999999998</v>
      </c>
      <c r="N28" s="2">
        <v>71.563600000000008</v>
      </c>
      <c r="O28" s="2">
        <v>28.436399999999999</v>
      </c>
      <c r="P28" s="2">
        <v>1.7584</v>
      </c>
      <c r="Q28" s="2">
        <v>4.1238000000000001</v>
      </c>
      <c r="R28" s="2">
        <v>4.4635999999999996</v>
      </c>
      <c r="S28" s="2">
        <v>2.7986</v>
      </c>
      <c r="T28" s="2">
        <v>15.291999999999998</v>
      </c>
      <c r="V28" s="2">
        <f t="shared" ref="V28:AD28" si="23">100*(((1+B28/100)*(1+B27/100)*(1+B26/100))-1)</f>
        <v>6.6559148447630001</v>
      </c>
      <c r="W28" s="2">
        <f t="shared" si="23"/>
        <v>18.873994933419745</v>
      </c>
      <c r="X28" s="2">
        <f t="shared" si="23"/>
        <v>5.9615231783723077</v>
      </c>
      <c r="Y28" s="2">
        <f t="shared" si="23"/>
        <v>9.0638738318538969</v>
      </c>
      <c r="Z28" s="2">
        <f t="shared" si="23"/>
        <v>22.719745228173949</v>
      </c>
      <c r="AA28" s="2">
        <f t="shared" si="23"/>
        <v>4.5943066721901404</v>
      </c>
      <c r="AB28" s="2">
        <f t="shared" si="23"/>
        <v>19.355669421820497</v>
      </c>
      <c r="AC28" s="2">
        <f t="shared" si="23"/>
        <v>1.6036272134051677</v>
      </c>
      <c r="AD28" s="2">
        <f t="shared" si="23"/>
        <v>6.1035637710946222</v>
      </c>
    </row>
    <row r="29" spans="1:30" x14ac:dyDescent="0.25">
      <c r="A29" s="1">
        <f t="shared" si="0"/>
        <v>37653</v>
      </c>
      <c r="B29" s="34">
        <v>1.4681452816533</v>
      </c>
      <c r="C29" s="34">
        <v>3.4571933597798399</v>
      </c>
      <c r="D29" s="34">
        <v>1.18186381584675</v>
      </c>
      <c r="E29" s="34">
        <v>2.2287769077246198</v>
      </c>
      <c r="F29" s="34">
        <v>-2.25235610882691</v>
      </c>
      <c r="G29" s="34">
        <v>1.31536399497138</v>
      </c>
      <c r="H29" s="34">
        <v>3.2710974251069702</v>
      </c>
      <c r="I29" s="34">
        <v>0.603716771306405</v>
      </c>
      <c r="J29" s="34">
        <v>2.5150148203075799</v>
      </c>
      <c r="L29" s="2">
        <v>100</v>
      </c>
      <c r="M29" s="2">
        <v>4.6540999999999997</v>
      </c>
      <c r="N29" s="2">
        <v>71.160499999999999</v>
      </c>
      <c r="O29" s="2">
        <v>28.839499999999997</v>
      </c>
      <c r="P29" s="2">
        <v>1.7981</v>
      </c>
      <c r="Q29" s="2">
        <v>4.1417999999999999</v>
      </c>
      <c r="R29" s="2">
        <v>4.7530000000000001</v>
      </c>
      <c r="S29" s="2">
        <v>2.7530999999999999</v>
      </c>
      <c r="T29" s="2">
        <v>15.393499999999996</v>
      </c>
      <c r="V29" s="2">
        <f t="shared" ref="V29:AD29" si="24">100*(((1+B29/100)*(1+B28/100)*(1+B27/100))-1)</f>
        <v>5.2424616601719265</v>
      </c>
      <c r="W29" s="2">
        <f t="shared" si="24"/>
        <v>12.178342081704097</v>
      </c>
      <c r="X29" s="2">
        <f t="shared" si="24"/>
        <v>4.3758215098895548</v>
      </c>
      <c r="Y29" s="2">
        <f t="shared" si="24"/>
        <v>8.0823057297574117</v>
      </c>
      <c r="Z29" s="2">
        <f t="shared" si="24"/>
        <v>6.0928370708785096</v>
      </c>
      <c r="AA29" s="2">
        <f t="shared" si="24"/>
        <v>4.1070946160039368</v>
      </c>
      <c r="AB29" s="2">
        <f t="shared" si="24"/>
        <v>12.405010046983399</v>
      </c>
      <c r="AC29" s="2">
        <f t="shared" si="24"/>
        <v>1.6968948865621281</v>
      </c>
      <c r="AD29" s="2">
        <f t="shared" si="24"/>
        <v>7.4395913891206256</v>
      </c>
    </row>
    <row r="30" spans="1:30" x14ac:dyDescent="0.25">
      <c r="A30" s="1">
        <f t="shared" si="0"/>
        <v>37681</v>
      </c>
      <c r="B30" s="34">
        <v>1.2064912103610199</v>
      </c>
      <c r="C30" s="34">
        <v>-0.40705216867227301</v>
      </c>
      <c r="D30" s="34">
        <v>1.1902295132630301</v>
      </c>
      <c r="E30" s="34">
        <v>1.3017907262672099</v>
      </c>
      <c r="F30" s="34">
        <v>1.56941669527996</v>
      </c>
      <c r="G30" s="34">
        <v>0.44048837156905801</v>
      </c>
      <c r="H30" s="34">
        <v>-0.315154127751893</v>
      </c>
      <c r="I30" s="34">
        <v>0.63969389990857894</v>
      </c>
      <c r="J30" s="34">
        <v>2.1719773050123399</v>
      </c>
      <c r="L30" s="2">
        <v>100</v>
      </c>
      <c r="M30" s="2">
        <v>4.7313000000000001</v>
      </c>
      <c r="N30" s="2">
        <v>71.019300000000001</v>
      </c>
      <c r="O30" s="2">
        <v>28.980700000000002</v>
      </c>
      <c r="P30" s="2">
        <v>1.7043999999999999</v>
      </c>
      <c r="Q30" s="2">
        <v>4.1043000000000003</v>
      </c>
      <c r="R30" s="2">
        <v>4.8296999999999999</v>
      </c>
      <c r="S30" s="2">
        <v>2.7286000000000001</v>
      </c>
      <c r="T30" s="2">
        <v>15.613700000000005</v>
      </c>
      <c r="V30" s="2">
        <f t="shared" ref="V30:AD30" si="25">100*(((1+B30/100)*(1+B29/100)*(1+B28/100))-1)</f>
        <v>4.6410899554368168</v>
      </c>
      <c r="W30" s="2">
        <f t="shared" si="25"/>
        <v>11.111571156828969</v>
      </c>
      <c r="X30" s="2">
        <f t="shared" si="25"/>
        <v>3.8073007131761205</v>
      </c>
      <c r="Y30" s="2">
        <f t="shared" si="25"/>
        <v>7.3601308109006336</v>
      </c>
      <c r="Z30" s="2">
        <f t="shared" si="25"/>
        <v>2.4358321442578212</v>
      </c>
      <c r="AA30" s="2">
        <f t="shared" si="25"/>
        <v>3.294307915133099</v>
      </c>
      <c r="AB30" s="2">
        <f t="shared" si="25"/>
        <v>11.255711792083423</v>
      </c>
      <c r="AC30" s="2">
        <f t="shared" si="25"/>
        <v>1.8232693197353989</v>
      </c>
      <c r="AD30" s="2">
        <f t="shared" si="25"/>
        <v>7.3848109290203023</v>
      </c>
    </row>
    <row r="31" spans="1:30" x14ac:dyDescent="0.25">
      <c r="A31" s="1">
        <f t="shared" si="0"/>
        <v>37712</v>
      </c>
      <c r="B31" s="34">
        <v>0.949084847258298</v>
      </c>
      <c r="C31" s="34">
        <v>0.148321623633689</v>
      </c>
      <c r="D31" s="34">
        <v>0.78437766912395801</v>
      </c>
      <c r="E31" s="34">
        <v>1.2038597614283899</v>
      </c>
      <c r="F31" s="34">
        <v>1.8770326999309701</v>
      </c>
      <c r="G31" s="34">
        <v>2.3491011662422401</v>
      </c>
      <c r="H31" s="34">
        <v>0.119664648191317</v>
      </c>
      <c r="I31" s="34">
        <v>0.61475076321645605</v>
      </c>
      <c r="J31" s="34">
        <v>1.66173539160519</v>
      </c>
      <c r="L31" s="2">
        <v>100</v>
      </c>
      <c r="M31" s="2">
        <v>4.6593</v>
      </c>
      <c r="N31" s="2">
        <v>70.966200000000001</v>
      </c>
      <c r="O31" s="2">
        <v>29.033800000000003</v>
      </c>
      <c r="P31" s="2">
        <v>1.6989000000000001</v>
      </c>
      <c r="Q31" s="2">
        <v>4.0617000000000001</v>
      </c>
      <c r="R31" s="2">
        <v>4.7565999999999997</v>
      </c>
      <c r="S31" s="2">
        <v>2.7136999999999998</v>
      </c>
      <c r="T31" s="2">
        <v>15.802900000000005</v>
      </c>
      <c r="V31" s="2">
        <f t="shared" ref="V31:AD31" si="26">100*(((1+B31/100)*(1+B30/100)*(1+B29/100))-1)</f>
        <v>3.6669870645305691</v>
      </c>
      <c r="W31" s="2">
        <f t="shared" si="26"/>
        <v>3.1888933804528952</v>
      </c>
      <c r="X31" s="2">
        <f t="shared" si="26"/>
        <v>3.189254398099961</v>
      </c>
      <c r="Y31" s="2">
        <f t="shared" si="26"/>
        <v>4.8062937776145453</v>
      </c>
      <c r="Z31" s="2">
        <f t="shared" si="26"/>
        <v>1.1452619279356924</v>
      </c>
      <c r="AA31" s="2">
        <f t="shared" si="26"/>
        <v>4.1521304141634463</v>
      </c>
      <c r="AB31" s="2">
        <f t="shared" si="26"/>
        <v>3.0688238299090287</v>
      </c>
      <c r="AC31" s="2">
        <f t="shared" si="26"/>
        <v>1.8696909916831039</v>
      </c>
      <c r="AD31" s="2">
        <f t="shared" si="26"/>
        <v>6.4821462071037894</v>
      </c>
    </row>
    <row r="32" spans="1:30" x14ac:dyDescent="0.25">
      <c r="A32" s="1">
        <f t="shared" si="0"/>
        <v>37742</v>
      </c>
      <c r="B32" s="34">
        <v>0.85942570362854298</v>
      </c>
      <c r="C32" s="34">
        <v>-2.1908570971186099</v>
      </c>
      <c r="D32" s="34">
        <v>0.71049695885196795</v>
      </c>
      <c r="E32" s="34">
        <v>1.1540767303349799</v>
      </c>
      <c r="F32" s="34">
        <v>0.15682697900522499</v>
      </c>
      <c r="G32" s="34">
        <v>5.70263291142229</v>
      </c>
      <c r="H32" s="34">
        <v>-2.25166615141644</v>
      </c>
      <c r="I32" s="34">
        <v>0.67471130451140904</v>
      </c>
      <c r="J32" s="34">
        <v>1.2470296989872001</v>
      </c>
      <c r="L32" s="2">
        <v>100</v>
      </c>
      <c r="M32" s="2">
        <v>4.5791000000000004</v>
      </c>
      <c r="N32" s="2">
        <v>70.808999999999997</v>
      </c>
      <c r="O32" s="2">
        <v>29.190999999999999</v>
      </c>
      <c r="P32" s="2">
        <v>1.7512000000000001</v>
      </c>
      <c r="Q32" s="2">
        <v>4.1521999999999997</v>
      </c>
      <c r="R32" s="2">
        <v>4.6755000000000004</v>
      </c>
      <c r="S32" s="2">
        <v>2.7050999999999998</v>
      </c>
      <c r="T32" s="2">
        <v>15.906999999999998</v>
      </c>
      <c r="V32" s="2">
        <f t="shared" ref="V32:AD32" si="27">100*(((1+B32/100)*(1+B31/100)*(1+B30/100))-1)</f>
        <v>3.0450763708260942</v>
      </c>
      <c r="W32" s="2">
        <f t="shared" si="27"/>
        <v>-2.444509744813872</v>
      </c>
      <c r="X32" s="2">
        <f t="shared" si="27"/>
        <v>2.7085358909790358</v>
      </c>
      <c r="Y32" s="2">
        <f t="shared" si="27"/>
        <v>3.7044969458279065</v>
      </c>
      <c r="Z32" s="2">
        <f t="shared" si="27"/>
        <v>3.6381860000742616</v>
      </c>
      <c r="AA32" s="2">
        <f t="shared" si="27"/>
        <v>8.6622400987210959</v>
      </c>
      <c r="AB32" s="2">
        <f t="shared" si="27"/>
        <v>-2.443122496949135</v>
      </c>
      <c r="AC32" s="2">
        <f t="shared" si="27"/>
        <v>1.9415789038974562</v>
      </c>
      <c r="AD32" s="2">
        <f t="shared" si="27"/>
        <v>5.1650925314687512</v>
      </c>
    </row>
    <row r="33" spans="1:30" x14ac:dyDescent="0.25">
      <c r="A33" s="1">
        <f t="shared" si="0"/>
        <v>37773</v>
      </c>
      <c r="B33" s="34">
        <v>0.23573945947531999</v>
      </c>
      <c r="C33" s="34">
        <v>-3.2049791751518399</v>
      </c>
      <c r="D33" s="34">
        <v>0.48196608852079498</v>
      </c>
      <c r="E33" s="34">
        <v>-0.44456018504775502</v>
      </c>
      <c r="F33" s="34">
        <v>6.8066159237281196E-2</v>
      </c>
      <c r="G33" s="34">
        <v>0.87447823312130502</v>
      </c>
      <c r="H33" s="34">
        <v>-3.0946929215479502</v>
      </c>
      <c r="I33" s="34">
        <v>0.67356579828777197</v>
      </c>
      <c r="J33" s="34">
        <v>0.48349118080950998</v>
      </c>
      <c r="L33" s="2">
        <v>100</v>
      </c>
      <c r="M33" s="2">
        <v>4.3992000000000004</v>
      </c>
      <c r="N33" s="2">
        <v>70.720300000000009</v>
      </c>
      <c r="O33" s="2">
        <v>29.279699999999998</v>
      </c>
      <c r="P33" s="2">
        <v>1.7459</v>
      </c>
      <c r="Q33" s="2">
        <v>4.3910999999999998</v>
      </c>
      <c r="R33" s="2">
        <v>4.4913000000000007</v>
      </c>
      <c r="S33" s="2">
        <v>2.7050000000000001</v>
      </c>
      <c r="T33" s="2">
        <v>15.946399999999995</v>
      </c>
      <c r="V33" s="2">
        <f t="shared" ref="V33:AD33" si="28">100*(((1+B33/100)*(1+B32/100)*(1+B31/100))-1)</f>
        <v>2.056689290997249</v>
      </c>
      <c r="W33" s="2">
        <f t="shared" si="28"/>
        <v>-5.1851971806112012</v>
      </c>
      <c r="X33" s="2">
        <f t="shared" si="28"/>
        <v>1.9896453446257567</v>
      </c>
      <c r="Y33" s="2">
        <f t="shared" si="28"/>
        <v>1.9167255604416678</v>
      </c>
      <c r="Z33" s="2">
        <f t="shared" si="28"/>
        <v>2.1062559056786778</v>
      </c>
      <c r="AA33" s="2">
        <f t="shared" si="28"/>
        <v>9.1317550453424481</v>
      </c>
      <c r="AB33" s="2">
        <f t="shared" si="28"/>
        <v>-5.1633265886407598</v>
      </c>
      <c r="AC33" s="2">
        <f t="shared" si="28"/>
        <v>1.9758889724940554</v>
      </c>
      <c r="AD33" s="2">
        <f t="shared" si="28"/>
        <v>3.4271424185938981</v>
      </c>
    </row>
    <row r="34" spans="1:30" x14ac:dyDescent="0.25">
      <c r="A34" s="1">
        <f t="shared" si="0"/>
        <v>37803</v>
      </c>
      <c r="B34" s="34">
        <v>3.0972188905704599E-2</v>
      </c>
      <c r="C34" s="34">
        <v>-3.40864376896856</v>
      </c>
      <c r="D34" s="34">
        <v>4.0810881650052297E-2</v>
      </c>
      <c r="E34" s="34">
        <v>0.25717175158518102</v>
      </c>
      <c r="F34" s="34">
        <v>-1.0371045037459901</v>
      </c>
      <c r="G34" s="34">
        <v>1.5711297309237999</v>
      </c>
      <c r="H34" s="34">
        <v>-3.2931649626907999</v>
      </c>
      <c r="I34" s="34">
        <v>0.67963285881426305</v>
      </c>
      <c r="J34" s="34">
        <v>1.31556227357991</v>
      </c>
      <c r="L34" s="2">
        <v>100</v>
      </c>
      <c r="M34" s="2">
        <v>4.1886999999999999</v>
      </c>
      <c r="N34" s="2">
        <v>70.858800000000002</v>
      </c>
      <c r="O34" s="2">
        <v>29.141199999999998</v>
      </c>
      <c r="P34" s="2">
        <v>1.7473000000000001</v>
      </c>
      <c r="Q34" s="2">
        <v>4.4000000000000004</v>
      </c>
      <c r="R34" s="2">
        <v>4.2789999999999999</v>
      </c>
      <c r="S34" s="2">
        <v>2.7255000000000003</v>
      </c>
      <c r="T34" s="2">
        <v>15.989399999999996</v>
      </c>
      <c r="V34" s="2">
        <f t="shared" ref="V34:AD34" si="29">100*(((1+B34/100)*(1+B33/100)*(1+B32/100))-1)</f>
        <v>1.1285031816392843</v>
      </c>
      <c r="W34" s="2">
        <f t="shared" si="29"/>
        <v>-8.5527321214602274</v>
      </c>
      <c r="X34" s="2">
        <f t="shared" si="29"/>
        <v>1.2371863356166468</v>
      </c>
      <c r="Y34" s="2">
        <f t="shared" si="29"/>
        <v>0.96336921298618705</v>
      </c>
      <c r="Z34" s="2">
        <f t="shared" si="29"/>
        <v>-0.81443810333616806</v>
      </c>
      <c r="AA34" s="2">
        <f t="shared" si="29"/>
        <v>8.3022276030491717</v>
      </c>
      <c r="AB34" s="2">
        <f t="shared" si="29"/>
        <v>-8.3960722071279132</v>
      </c>
      <c r="AC34" s="2">
        <f t="shared" si="29"/>
        <v>2.0416488071782979</v>
      </c>
      <c r="AD34" s="2">
        <f t="shared" si="29"/>
        <v>3.0749578307391889</v>
      </c>
    </row>
    <row r="35" spans="1:30" x14ac:dyDescent="0.25">
      <c r="A35" s="1">
        <f t="shared" si="0"/>
        <v>37834</v>
      </c>
      <c r="B35" s="34">
        <v>0.51031700483336495</v>
      </c>
      <c r="C35" s="34">
        <v>0.73854076584907002</v>
      </c>
      <c r="D35" s="34">
        <v>0.237810223074783</v>
      </c>
      <c r="E35" s="34">
        <v>1.09267609360416</v>
      </c>
      <c r="F35" s="34">
        <v>1.29705830047119</v>
      </c>
      <c r="G35" s="34">
        <v>1.9951909887218899</v>
      </c>
      <c r="H35" s="34">
        <v>0.64773396703164399</v>
      </c>
      <c r="I35" s="34">
        <v>0.707983070806806</v>
      </c>
      <c r="J35" s="34">
        <v>1.05403879931695</v>
      </c>
      <c r="L35" s="2">
        <v>100</v>
      </c>
      <c r="M35" s="2">
        <v>4.0655999999999999</v>
      </c>
      <c r="N35" s="2">
        <v>70.624899999999997</v>
      </c>
      <c r="O35" s="2">
        <v>29.375100000000007</v>
      </c>
      <c r="P35" s="2">
        <v>1.74</v>
      </c>
      <c r="Q35" s="2">
        <v>4.4821999999999997</v>
      </c>
      <c r="R35" s="2">
        <v>4.1547999999999998</v>
      </c>
      <c r="S35" s="2">
        <v>2.7383999999999999</v>
      </c>
      <c r="T35" s="2">
        <v>16.259700000000009</v>
      </c>
      <c r="V35" s="2">
        <f t="shared" ref="V35:AD35" si="30">100*(((1+B35/100)*(1+B34/100)*(1+B33/100))-1)</f>
        <v>0.77846311438185545</v>
      </c>
      <c r="W35" s="2">
        <f t="shared" si="30"/>
        <v>-5.8138733282324662</v>
      </c>
      <c r="X35" s="2">
        <f t="shared" si="30"/>
        <v>0.76202757269445698</v>
      </c>
      <c r="Y35" s="2">
        <f t="shared" si="30"/>
        <v>0.90208433592982029</v>
      </c>
      <c r="Z35" s="2">
        <f t="shared" si="30"/>
        <v>0.31473589031965066</v>
      </c>
      <c r="AA35" s="2">
        <f t="shared" si="30"/>
        <v>4.5036068130272389</v>
      </c>
      <c r="AB35" s="2">
        <f t="shared" si="30"/>
        <v>-5.6789267721542247</v>
      </c>
      <c r="AC35" s="2">
        <f t="shared" si="30"/>
        <v>2.0753723296748294</v>
      </c>
      <c r="AD35" s="2">
        <f t="shared" si="30"/>
        <v>2.8784826461893953</v>
      </c>
    </row>
    <row r="36" spans="1:30" x14ac:dyDescent="0.25">
      <c r="A36" s="1">
        <f t="shared" si="0"/>
        <v>37865</v>
      </c>
      <c r="B36" s="34">
        <v>1.0930904334975899</v>
      </c>
      <c r="C36" s="34">
        <v>1.6401542423740201</v>
      </c>
      <c r="D36" s="34">
        <v>0.75399091921373096</v>
      </c>
      <c r="E36" s="34">
        <v>1.53995726814449</v>
      </c>
      <c r="F36" s="34">
        <v>1.07181248514822</v>
      </c>
      <c r="G36" s="34">
        <v>1.1922149046731201</v>
      </c>
      <c r="H36" s="34">
        <v>1.5487041840678</v>
      </c>
      <c r="I36" s="34">
        <v>0.71917260162602303</v>
      </c>
      <c r="J36" s="34">
        <v>1.74829262454875</v>
      </c>
      <c r="L36" s="2">
        <v>100</v>
      </c>
      <c r="M36" s="2">
        <v>4.0669000000000004</v>
      </c>
      <c r="N36" s="2">
        <v>70.491100000000003</v>
      </c>
      <c r="O36" s="2">
        <v>29.508900000000001</v>
      </c>
      <c r="P36" s="2">
        <v>1.7272000000000001</v>
      </c>
      <c r="Q36" s="2">
        <v>4.5563000000000002</v>
      </c>
      <c r="R36" s="2">
        <v>4.1553000000000004</v>
      </c>
      <c r="S36" s="2">
        <v>2.7494000000000001</v>
      </c>
      <c r="T36" s="2">
        <v>16.320699999999999</v>
      </c>
      <c r="V36" s="2">
        <f t="shared" ref="V36:AD36" si="31">100*(((1+B36/100)*(1+B35/100)*(1+B34/100))-1)</f>
        <v>1.6404561916765426</v>
      </c>
      <c r="W36" s="2">
        <f t="shared" si="31"/>
        <v>-1.0993296883228698</v>
      </c>
      <c r="X36" s="2">
        <f t="shared" si="31"/>
        <v>1.0348105859825596</v>
      </c>
      <c r="Y36" s="2">
        <f t="shared" si="31"/>
        <v>2.9134455212184163</v>
      </c>
      <c r="Z36" s="2">
        <f t="shared" si="31"/>
        <v>1.320956470463619</v>
      </c>
      <c r="AA36" s="2">
        <f t="shared" si="31"/>
        <v>4.8327745943682832</v>
      </c>
      <c r="AB36" s="2">
        <f t="shared" si="31"/>
        <v>-1.1593580134464876</v>
      </c>
      <c r="AC36" s="2">
        <f t="shared" si="31"/>
        <v>2.1216141747371964</v>
      </c>
      <c r="AD36" s="2">
        <f t="shared" si="31"/>
        <v>4.1734302226670517</v>
      </c>
    </row>
    <row r="37" spans="1:30" x14ac:dyDescent="0.25">
      <c r="A37" s="1">
        <f t="shared" si="0"/>
        <v>37895</v>
      </c>
      <c r="B37" s="34">
        <v>0.309064972038819</v>
      </c>
      <c r="C37" s="34">
        <v>-1.3615054052854501</v>
      </c>
      <c r="D37" s="34">
        <v>0.143118437948483</v>
      </c>
      <c r="E37" s="34">
        <v>0.49430083084619197</v>
      </c>
      <c r="F37" s="34">
        <v>-3.0758748754688502E-2</v>
      </c>
      <c r="G37" s="34">
        <v>1.3871509130394399</v>
      </c>
      <c r="H37" s="34">
        <v>-1.39008928149597</v>
      </c>
      <c r="I37" s="34">
        <v>0.73094588826944795</v>
      </c>
      <c r="J37" s="34">
        <v>0.82756876299040605</v>
      </c>
      <c r="L37" s="2">
        <v>100</v>
      </c>
      <c r="M37" s="2">
        <v>4.1009000000000002</v>
      </c>
      <c r="N37" s="2">
        <v>70.327399999999997</v>
      </c>
      <c r="O37" s="2">
        <v>29.672600000000003</v>
      </c>
      <c r="P37" s="2">
        <v>1.7126999999999999</v>
      </c>
      <c r="Q37" s="2">
        <v>4.5575000000000001</v>
      </c>
      <c r="R37" s="2">
        <v>4.1881000000000004</v>
      </c>
      <c r="S37" s="2">
        <v>2.7469999999999999</v>
      </c>
      <c r="T37" s="2">
        <v>16.467300000000002</v>
      </c>
      <c r="V37" s="2">
        <f t="shared" ref="V37:AD37" si="32">100*(((1+B37/100)*(1+B36/100)*(1+B35/100))-1)</f>
        <v>1.9230234478248232</v>
      </c>
      <c r="W37" s="2">
        <f t="shared" si="32"/>
        <v>0.99675182755054603</v>
      </c>
      <c r="X37" s="2">
        <f t="shared" si="32"/>
        <v>1.138134664236512</v>
      </c>
      <c r="Y37" s="2">
        <f t="shared" si="32"/>
        <v>3.1568572408357642</v>
      </c>
      <c r="Z37" s="2">
        <f t="shared" si="32"/>
        <v>2.3512811585642224</v>
      </c>
      <c r="AA37" s="2">
        <f t="shared" si="32"/>
        <v>4.6428878618242742</v>
      </c>
      <c r="AB37" s="2">
        <f t="shared" si="32"/>
        <v>0.78570845476875206</v>
      </c>
      <c r="AC37" s="2">
        <f t="shared" si="32"/>
        <v>2.1736621336675421</v>
      </c>
      <c r="AD37" s="2">
        <f t="shared" si="32"/>
        <v>3.6716715906886632</v>
      </c>
    </row>
    <row r="38" spans="1:30" x14ac:dyDescent="0.25">
      <c r="A38" s="1">
        <f t="shared" si="0"/>
        <v>37926</v>
      </c>
      <c r="B38" s="34">
        <v>0.17094438028445</v>
      </c>
      <c r="C38" s="34">
        <v>-0.97821116028232402</v>
      </c>
      <c r="D38" s="34">
        <v>7.9059567002660605E-2</v>
      </c>
      <c r="E38" s="34">
        <v>0.45736242380014103</v>
      </c>
      <c r="F38" s="34">
        <v>-0.76732311225275796</v>
      </c>
      <c r="G38" s="34">
        <v>0.53321549826409498</v>
      </c>
      <c r="H38" s="34">
        <v>-1.02605105373818</v>
      </c>
      <c r="I38" s="34">
        <v>0.70855742740985905</v>
      </c>
      <c r="J38" s="34">
        <v>0.84005348690041304</v>
      </c>
      <c r="L38" s="2">
        <v>100</v>
      </c>
      <c r="M38" s="2">
        <v>4.0791000000000004</v>
      </c>
      <c r="N38" s="2">
        <v>70.331999999999994</v>
      </c>
      <c r="O38" s="2">
        <v>29.668000000000003</v>
      </c>
      <c r="P38" s="2">
        <v>1.6994</v>
      </c>
      <c r="Q38" s="2">
        <v>4.5890000000000004</v>
      </c>
      <c r="R38" s="2">
        <v>4.1656000000000004</v>
      </c>
      <c r="S38" s="2">
        <v>2.7591000000000001</v>
      </c>
      <c r="T38" s="2">
        <v>16.454900000000002</v>
      </c>
      <c r="V38" s="2">
        <f t="shared" ref="V38:AD38" si="33">100*(((1+B38/100)*(1+B37/100)*(1+B36/100))-1)</f>
        <v>1.5788808264480592</v>
      </c>
      <c r="W38" s="2">
        <f t="shared" si="33"/>
        <v>-0.72440044361419265</v>
      </c>
      <c r="X38" s="2">
        <f t="shared" si="33"/>
        <v>0.97795812809584604</v>
      </c>
      <c r="Y38" s="2">
        <f t="shared" si="33"/>
        <v>2.5085712910361879</v>
      </c>
      <c r="Z38" s="2">
        <f t="shared" si="33"/>
        <v>0.26541523178200688</v>
      </c>
      <c r="AA38" s="2">
        <f t="shared" si="33"/>
        <v>3.1429608964281819</v>
      </c>
      <c r="AB38" s="2">
        <f t="shared" si="33"/>
        <v>-0.89037109983425289</v>
      </c>
      <c r="AC38" s="2">
        <f t="shared" si="33"/>
        <v>2.1742448493144328</v>
      </c>
      <c r="AD38" s="2">
        <f t="shared" si="33"/>
        <v>3.4521433531470525</v>
      </c>
    </row>
    <row r="39" spans="1:30" x14ac:dyDescent="0.25">
      <c r="A39" s="1">
        <f t="shared" si="0"/>
        <v>37956</v>
      </c>
      <c r="B39" s="34">
        <v>0.24006777733988</v>
      </c>
      <c r="C39" s="34">
        <v>-0.353493690765182</v>
      </c>
      <c r="D39" s="34">
        <v>0.26565481727878998</v>
      </c>
      <c r="E39" s="34">
        <v>0.301721324170032</v>
      </c>
      <c r="F39" s="34">
        <v>-2.0396503673766699</v>
      </c>
      <c r="G39" s="34">
        <v>0.697824507073601</v>
      </c>
      <c r="H39" s="34">
        <v>-0.32561441774880101</v>
      </c>
      <c r="I39" s="34">
        <v>0.68442158863064995</v>
      </c>
      <c r="J39" s="34">
        <v>0.36596843379599497</v>
      </c>
      <c r="L39" s="2">
        <v>100</v>
      </c>
      <c r="M39" s="2">
        <v>4.0602</v>
      </c>
      <c r="N39" s="2">
        <v>70.324700000000007</v>
      </c>
      <c r="O39" s="2">
        <v>29.675299999999996</v>
      </c>
      <c r="P39" s="2">
        <v>1.6753</v>
      </c>
      <c r="Q39" s="2">
        <v>4.5895000000000001</v>
      </c>
      <c r="R39" s="2">
        <v>4.1460999999999997</v>
      </c>
      <c r="S39" s="2">
        <v>2.77</v>
      </c>
      <c r="T39" s="2">
        <v>16.494399999999995</v>
      </c>
      <c r="V39" s="2">
        <f t="shared" ref="V39:AD39" si="34">100*(((1+B39/100)*(1+B38/100)*(1+B37/100))-1)</f>
        <v>0.72175907499558711</v>
      </c>
      <c r="W39" s="2">
        <f t="shared" si="34"/>
        <v>-2.6716681877655524</v>
      </c>
      <c r="X39" s="2">
        <f t="shared" si="34"/>
        <v>0.48853649820563838</v>
      </c>
      <c r="Y39" s="2">
        <f t="shared" si="34"/>
        <v>1.2585235172043019</v>
      </c>
      <c r="Z39" s="2">
        <f t="shared" si="34"/>
        <v>-2.8212229437480363</v>
      </c>
      <c r="AA39" s="2">
        <f t="shared" si="34"/>
        <v>2.6390398240886404</v>
      </c>
      <c r="AB39" s="2">
        <f t="shared" si="34"/>
        <v>-2.7196708684458337</v>
      </c>
      <c r="AC39" s="2">
        <f t="shared" si="34"/>
        <v>2.1389917945202397</v>
      </c>
      <c r="AD39" s="2">
        <f t="shared" si="34"/>
        <v>2.0466711171660101</v>
      </c>
    </row>
    <row r="40" spans="1:30" x14ac:dyDescent="0.25">
      <c r="A40" s="1">
        <f t="shared" si="0"/>
        <v>37987</v>
      </c>
      <c r="B40" s="34">
        <v>0.44109442121320902</v>
      </c>
      <c r="C40" s="34">
        <v>-0.32671983401525501</v>
      </c>
      <c r="D40" s="34">
        <v>0.47192925713141598</v>
      </c>
      <c r="E40" s="34">
        <v>0.76082990370182602</v>
      </c>
      <c r="F40" s="34">
        <v>0.63944898801286099</v>
      </c>
      <c r="G40" s="34">
        <v>1.2454986027681401</v>
      </c>
      <c r="H40" s="34">
        <v>-0.198759227713037</v>
      </c>
      <c r="I40" s="34">
        <v>0.71037577898260895</v>
      </c>
      <c r="J40" s="34">
        <v>3.5163258198299602E-2</v>
      </c>
      <c r="L40" s="2">
        <v>100</v>
      </c>
      <c r="M40" s="2">
        <v>4.0532000000000004</v>
      </c>
      <c r="N40" s="2">
        <v>70.354299999999995</v>
      </c>
      <c r="O40" s="2">
        <v>29.645699999999998</v>
      </c>
      <c r="P40" s="2">
        <v>1.6538999999999999</v>
      </c>
      <c r="Q40" s="2">
        <v>4.5690999999999997</v>
      </c>
      <c r="R40" s="2">
        <v>4.1384000000000007</v>
      </c>
      <c r="S40" s="2">
        <v>2.7757999999999998</v>
      </c>
      <c r="T40" s="2">
        <v>16.508499999999998</v>
      </c>
      <c r="V40" s="2">
        <f t="shared" ref="V40:AD40" si="35">100*(((1+B40/100)*(1+B39/100)*(1+B38/100))-1)</f>
        <v>0.85433172308331251</v>
      </c>
      <c r="W40" s="2">
        <f t="shared" si="35"/>
        <v>-1.6506271241431669</v>
      </c>
      <c r="X40" s="2">
        <f t="shared" si="35"/>
        <v>0.81848146616612105</v>
      </c>
      <c r="Y40" s="2">
        <f t="shared" si="35"/>
        <v>1.5270794469300908</v>
      </c>
      <c r="Z40" s="2">
        <f t="shared" si="35"/>
        <v>-2.1697228681495484</v>
      </c>
      <c r="AA40" s="2">
        <f t="shared" si="35"/>
        <v>2.4956384464566828</v>
      </c>
      <c r="AB40" s="2">
        <f t="shared" si="35"/>
        <v>-1.544403809669681</v>
      </c>
      <c r="AC40" s="2">
        <f t="shared" si="35"/>
        <v>2.1181341503758944</v>
      </c>
      <c r="AD40" s="2">
        <f t="shared" si="35"/>
        <v>1.2446846671204659</v>
      </c>
    </row>
    <row r="41" spans="1:30" x14ac:dyDescent="0.25">
      <c r="A41" s="1">
        <f t="shared" si="0"/>
        <v>38018</v>
      </c>
      <c r="B41" s="34">
        <v>0.50139371474245198</v>
      </c>
      <c r="C41" s="34">
        <v>0.45046083212555799</v>
      </c>
      <c r="D41" s="34">
        <v>0.54801644985014697</v>
      </c>
      <c r="E41" s="34">
        <v>0.41289202151432303</v>
      </c>
      <c r="F41" s="34">
        <v>1.6196715173665299</v>
      </c>
      <c r="G41" s="34">
        <v>0.65230351412487098</v>
      </c>
      <c r="H41" s="34">
        <v>0.32553167830048202</v>
      </c>
      <c r="I41" s="34">
        <v>0.71841409937775003</v>
      </c>
      <c r="J41" s="34">
        <v>-0.16381706409133601</v>
      </c>
      <c r="L41" s="2">
        <v>100</v>
      </c>
      <c r="M41" s="2">
        <v>4.0425000000000004</v>
      </c>
      <c r="N41" s="2">
        <v>70.337199999999996</v>
      </c>
      <c r="O41" s="2">
        <v>29.662800000000004</v>
      </c>
      <c r="P41" s="2">
        <v>1.669</v>
      </c>
      <c r="Q41" s="2">
        <v>4.6336000000000004</v>
      </c>
      <c r="R41" s="2">
        <v>4.1272000000000002</v>
      </c>
      <c r="S41" s="2">
        <v>2.7764000000000002</v>
      </c>
      <c r="T41" s="2">
        <v>16.456600000000005</v>
      </c>
      <c r="V41" s="2">
        <f t="shared" ref="V41:AD41" si="36">100*(((1+B41/100)*(1+B40/100)*(1+B39/100))-1)</f>
        <v>1.1870354527055094</v>
      </c>
      <c r="W41" s="2">
        <f t="shared" si="36"/>
        <v>-0.23165665163379368</v>
      </c>
      <c r="X41" s="2">
        <f t="shared" si="36"/>
        <v>1.2909031796229264</v>
      </c>
      <c r="Y41" s="2">
        <f t="shared" si="36"/>
        <v>1.4821355029824179</v>
      </c>
      <c r="Z41" s="2">
        <f t="shared" si="36"/>
        <v>0.18353770540175951</v>
      </c>
      <c r="AA41" s="2">
        <f t="shared" si="36"/>
        <v>2.6170510776599487</v>
      </c>
      <c r="AB41" s="2">
        <f t="shared" si="36"/>
        <v>-0.19989967398372777</v>
      </c>
      <c r="AC41" s="2">
        <f t="shared" si="36"/>
        <v>2.1281287821728778</v>
      </c>
      <c r="AD41" s="2">
        <f t="shared" si="36"/>
        <v>0.23678598135696838</v>
      </c>
    </row>
    <row r="42" spans="1:30" x14ac:dyDescent="0.25">
      <c r="A42" s="1">
        <f t="shared" si="0"/>
        <v>38047</v>
      </c>
      <c r="B42" s="34">
        <v>0.427050108358701</v>
      </c>
      <c r="C42" s="34">
        <v>-1.56183542484378</v>
      </c>
      <c r="D42" s="34">
        <v>0.53196124474344098</v>
      </c>
      <c r="E42" s="34">
        <v>0.26062617232295698</v>
      </c>
      <c r="F42" s="34">
        <v>1.7967027941432501</v>
      </c>
      <c r="G42" s="34">
        <v>0.31077766720151401</v>
      </c>
      <c r="H42" s="34">
        <v>-1.45261907845519</v>
      </c>
      <c r="I42" s="34">
        <v>0.75305204709874496</v>
      </c>
      <c r="J42" s="34">
        <v>0.479404438684427</v>
      </c>
      <c r="L42" s="2">
        <v>100</v>
      </c>
      <c r="M42" s="2">
        <v>4.0251000000000001</v>
      </c>
      <c r="N42" s="2">
        <v>70.442000000000007</v>
      </c>
      <c r="O42" s="2">
        <v>29.558</v>
      </c>
      <c r="P42" s="2">
        <v>1.6667000000000001</v>
      </c>
      <c r="Q42" s="2">
        <v>4.6104000000000003</v>
      </c>
      <c r="R42" s="2">
        <v>4.1093000000000002</v>
      </c>
      <c r="S42" s="2">
        <v>2.7810000000000001</v>
      </c>
      <c r="T42" s="2">
        <v>16.390600000000003</v>
      </c>
      <c r="V42" s="2">
        <f t="shared" ref="V42:AD42" si="37">100*(((1+B42/100)*(1+B41/100)*(1+B40/100))-1)</f>
        <v>1.3757842053486291</v>
      </c>
      <c r="W42" s="2">
        <f t="shared" si="37"/>
        <v>-1.4414758161270913</v>
      </c>
      <c r="X42" s="2">
        <f t="shared" si="37"/>
        <v>1.5599326754117904</v>
      </c>
      <c r="Y42" s="2">
        <f t="shared" si="37"/>
        <v>1.4405567173623623</v>
      </c>
      <c r="Z42" s="2">
        <f t="shared" si="37"/>
        <v>4.1069560379183523</v>
      </c>
      <c r="AA42" s="2">
        <f t="shared" si="37"/>
        <v>2.222627409313338</v>
      </c>
      <c r="AB42" s="2">
        <f t="shared" si="37"/>
        <v>-1.3283257741232735</v>
      </c>
      <c r="AC42" s="2">
        <f t="shared" si="37"/>
        <v>2.1977433281991532</v>
      </c>
      <c r="AD42" s="2">
        <f t="shared" si="37"/>
        <v>0.35007598116483241</v>
      </c>
    </row>
    <row r="43" spans="1:30" x14ac:dyDescent="0.25">
      <c r="A43" s="1">
        <f t="shared" si="0"/>
        <v>38078</v>
      </c>
      <c r="B43" s="34">
        <v>0.35072928436938999</v>
      </c>
      <c r="C43" s="34">
        <v>-0.50186267105666904</v>
      </c>
      <c r="D43" s="34">
        <v>0.23591996682097299</v>
      </c>
      <c r="E43" s="34">
        <v>0.48531847517823401</v>
      </c>
      <c r="F43" s="34">
        <v>0.62214280785985299</v>
      </c>
      <c r="G43" s="34">
        <v>0.194745712321374</v>
      </c>
      <c r="H43" s="34">
        <v>-0.50794297967903701</v>
      </c>
      <c r="I43" s="34">
        <v>0.771663702262394</v>
      </c>
      <c r="J43" s="34">
        <v>0.94460642856670995</v>
      </c>
      <c r="L43" s="2">
        <v>100</v>
      </c>
      <c r="M43" s="2">
        <v>3.9502999999999999</v>
      </c>
      <c r="N43" s="2">
        <v>70.470100000000002</v>
      </c>
      <c r="O43" s="2">
        <v>29.529899999999994</v>
      </c>
      <c r="P43" s="2">
        <v>1.6837</v>
      </c>
      <c r="Q43" s="2">
        <v>4.5903999999999998</v>
      </c>
      <c r="R43" s="2">
        <v>4.0342000000000002</v>
      </c>
      <c r="S43" s="2">
        <v>2.7886999999999995</v>
      </c>
      <c r="T43" s="2">
        <v>16.432899999999997</v>
      </c>
      <c r="V43" s="2">
        <f t="shared" ref="V43:AD43" si="38">100*(((1+B43/100)*(1+B42/100)*(1+B41/100))-1)</f>
        <v>1.2845781440730564</v>
      </c>
      <c r="W43" s="2">
        <f t="shared" si="38"/>
        <v>-1.6146598380779364</v>
      </c>
      <c r="X43" s="2">
        <f t="shared" si="38"/>
        <v>1.3213676571830701</v>
      </c>
      <c r="Y43" s="2">
        <f t="shared" si="38"/>
        <v>1.163186704450192</v>
      </c>
      <c r="Z43" s="2">
        <f t="shared" si="38"/>
        <v>4.0890535776556103</v>
      </c>
      <c r="AA43" s="2">
        <f t="shared" si="38"/>
        <v>1.1617336145104629</v>
      </c>
      <c r="AB43" s="2">
        <f t="shared" si="38"/>
        <v>-1.6340101344964109</v>
      </c>
      <c r="AC43" s="2">
        <f t="shared" si="38"/>
        <v>2.2599363982181986</v>
      </c>
      <c r="AD43" s="2">
        <f t="shared" si="38"/>
        <v>1.2623820970799615</v>
      </c>
    </row>
    <row r="44" spans="1:30" x14ac:dyDescent="0.25">
      <c r="A44" s="1">
        <f t="shared" si="0"/>
        <v>38108</v>
      </c>
      <c r="B44" s="34">
        <v>0.68993097092435696</v>
      </c>
      <c r="C44" s="34">
        <v>1.0638328734470699</v>
      </c>
      <c r="D44" s="34">
        <v>0.67291882710684003</v>
      </c>
      <c r="E44" s="34">
        <v>0.75520234721301605</v>
      </c>
      <c r="F44" s="34">
        <v>1.5217096008665901E-2</v>
      </c>
      <c r="G44" s="34">
        <v>0.55737724495887497</v>
      </c>
      <c r="H44" s="34">
        <v>1.02491296523832</v>
      </c>
      <c r="I44" s="34">
        <v>0.78717887344040205</v>
      </c>
      <c r="J44" s="34">
        <v>0.80146643038309795</v>
      </c>
      <c r="L44" s="2">
        <v>100</v>
      </c>
      <c r="M44" s="2">
        <v>3.8835000000000002</v>
      </c>
      <c r="N44" s="2">
        <v>70.343000000000004</v>
      </c>
      <c r="O44" s="2">
        <v>29.657</v>
      </c>
      <c r="P44" s="2">
        <v>1.7170000000000001</v>
      </c>
      <c r="Q44" s="2">
        <v>4.6303999999999998</v>
      </c>
      <c r="R44" s="2">
        <v>3.9670000000000001</v>
      </c>
      <c r="S44" s="2">
        <v>2.8006000000000002</v>
      </c>
      <c r="T44" s="2">
        <v>16.542000000000005</v>
      </c>
      <c r="V44" s="2">
        <f t="shared" ref="V44:AD44" si="39">100*(((1+B44/100)*(1+B43/100)*(1+B42/100))-1)</f>
        <v>1.474584628072928</v>
      </c>
      <c r="W44" s="2">
        <f t="shared" si="39"/>
        <v>-1.0138978661435316</v>
      </c>
      <c r="X44" s="2">
        <f t="shared" si="39"/>
        <v>1.4472307038558618</v>
      </c>
      <c r="Y44" s="2">
        <f t="shared" si="39"/>
        <v>1.5080548054714926</v>
      </c>
      <c r="Z44" s="2">
        <f t="shared" si="39"/>
        <v>2.4456105342574253</v>
      </c>
      <c r="AA44" s="2">
        <f t="shared" si="39"/>
        <v>1.0663268963418959</v>
      </c>
      <c r="AB44" s="2">
        <f t="shared" si="39"/>
        <v>-0.94828904802715108</v>
      </c>
      <c r="AC44" s="2">
        <f t="shared" si="39"/>
        <v>2.3297536355621817</v>
      </c>
      <c r="AD44" s="2">
        <f t="shared" si="39"/>
        <v>2.2414550461351546</v>
      </c>
    </row>
    <row r="45" spans="1:30" x14ac:dyDescent="0.25">
      <c r="A45" s="1">
        <f t="shared" si="0"/>
        <v>38139</v>
      </c>
      <c r="B45" s="34">
        <v>1.07979771513612</v>
      </c>
      <c r="C45" s="34">
        <v>5.0684328902521303</v>
      </c>
      <c r="D45" s="34">
        <v>1.12468445996931</v>
      </c>
      <c r="E45" s="34">
        <v>0.85848451487308597</v>
      </c>
      <c r="F45" s="34">
        <v>-5.9297892231454298E-2</v>
      </c>
      <c r="G45" s="34">
        <v>0.62322938740997103</v>
      </c>
      <c r="H45" s="34">
        <v>5.1163290691632497</v>
      </c>
      <c r="I45" s="34">
        <v>0.80015450228874097</v>
      </c>
      <c r="J45" s="34">
        <v>0.63395315583813205</v>
      </c>
      <c r="L45" s="2">
        <v>100</v>
      </c>
      <c r="M45" s="2">
        <v>3.8637000000000001</v>
      </c>
      <c r="N45" s="2">
        <v>70.323000000000008</v>
      </c>
      <c r="O45" s="2">
        <v>29.676999999999996</v>
      </c>
      <c r="P45" s="2">
        <v>1.7081</v>
      </c>
      <c r="Q45" s="2">
        <v>4.6672000000000002</v>
      </c>
      <c r="R45" s="2">
        <v>3.9472</v>
      </c>
      <c r="S45" s="2">
        <v>2.8087999999999997</v>
      </c>
      <c r="T45" s="2">
        <v>16.545699999999997</v>
      </c>
      <c r="V45" s="2">
        <f t="shared" ref="V45:AD45" si="40">100*(((1+B45/100)*(1+B44/100)*(1+B43/100))-1)</f>
        <v>2.1341409148824653</v>
      </c>
      <c r="W45" s="2">
        <f t="shared" si="40"/>
        <v>5.6532765925175532</v>
      </c>
      <c r="X45" s="2">
        <f t="shared" si="40"/>
        <v>2.0453502273789725</v>
      </c>
      <c r="Y45" s="2">
        <f t="shared" si="40"/>
        <v>2.1133516175737999</v>
      </c>
      <c r="Z45" s="2">
        <f t="shared" si="40"/>
        <v>0.57777868657800102</v>
      </c>
      <c r="AA45" s="2">
        <f t="shared" si="40"/>
        <v>1.3811320292328233</v>
      </c>
      <c r="AB45" s="2">
        <f t="shared" si="40"/>
        <v>5.6542766121846055</v>
      </c>
      <c r="AC45" s="2">
        <f t="shared" si="40"/>
        <v>2.3775932050569937</v>
      </c>
      <c r="AD45" s="2">
        <f t="shared" si="40"/>
        <v>2.3987139969179783</v>
      </c>
    </row>
    <row r="46" spans="1:30" x14ac:dyDescent="0.25">
      <c r="A46" s="1">
        <f t="shared" si="0"/>
        <v>38169</v>
      </c>
      <c r="B46" s="34">
        <v>0.817654854383011</v>
      </c>
      <c r="C46" s="34">
        <v>1.87124853411303</v>
      </c>
      <c r="D46" s="34">
        <v>0.72738430290987</v>
      </c>
      <c r="E46" s="34">
        <v>1.0411157662816199</v>
      </c>
      <c r="F46" s="34">
        <v>0.113530801052199</v>
      </c>
      <c r="G46" s="34">
        <v>3.51488852957264</v>
      </c>
      <c r="H46" s="34">
        <v>1.95172308647792</v>
      </c>
      <c r="I46" s="34">
        <v>0.89949498782545401</v>
      </c>
      <c r="J46" s="34">
        <v>0.76871344325086</v>
      </c>
      <c r="L46" s="2">
        <v>100</v>
      </c>
      <c r="M46" s="2">
        <v>3.9708000000000001</v>
      </c>
      <c r="N46" s="2">
        <v>70.329800000000006</v>
      </c>
      <c r="O46" s="2">
        <v>29.670200000000001</v>
      </c>
      <c r="P46" s="2">
        <v>1.6956</v>
      </c>
      <c r="Q46" s="2">
        <v>4.6355000000000004</v>
      </c>
      <c r="R46" s="2">
        <v>4.0568999999999997</v>
      </c>
      <c r="S46" s="2">
        <v>2.8101000000000003</v>
      </c>
      <c r="T46" s="2">
        <v>16.472100000000005</v>
      </c>
      <c r="V46" s="2">
        <f t="shared" ref="V46:AD46" si="41">100*(((1+B46/100)*(1+B45/100)*(1+B44/100))-1)</f>
        <v>2.6093645859471382</v>
      </c>
      <c r="W46" s="2">
        <f t="shared" si="41"/>
        <v>8.1731928570370158</v>
      </c>
      <c r="X46" s="2">
        <f t="shared" si="41"/>
        <v>2.5456863375983296</v>
      </c>
      <c r="Y46" s="2">
        <f t="shared" si="41"/>
        <v>2.6781537705226954</v>
      </c>
      <c r="Z46" s="2">
        <f t="shared" si="41"/>
        <v>6.9390925886803068E-2</v>
      </c>
      <c r="AA46" s="2">
        <f t="shared" si="41"/>
        <v>4.7405880058775773</v>
      </c>
      <c r="AB46" s="2">
        <f t="shared" si="41"/>
        <v>8.2662865224257143</v>
      </c>
      <c r="AC46" s="2">
        <f t="shared" si="41"/>
        <v>2.5074616509220826</v>
      </c>
      <c r="AD46" s="2">
        <f t="shared" si="41"/>
        <v>2.2202872722552058</v>
      </c>
    </row>
    <row r="47" spans="1:30" x14ac:dyDescent="0.25">
      <c r="A47" s="1">
        <f t="shared" si="0"/>
        <v>38200</v>
      </c>
      <c r="B47" s="34">
        <v>0.84524760541989497</v>
      </c>
      <c r="C47" s="34">
        <v>2.00265916560436</v>
      </c>
      <c r="D47" s="34">
        <v>0.87310712669571899</v>
      </c>
      <c r="E47" s="34">
        <v>0.77201077830911402</v>
      </c>
      <c r="F47" s="34">
        <v>0.289778290554769</v>
      </c>
      <c r="G47" s="34">
        <v>0.53896784626637295</v>
      </c>
      <c r="H47" s="34">
        <v>1.9134584097191001</v>
      </c>
      <c r="I47" s="34">
        <v>0.91154334157691497</v>
      </c>
      <c r="J47" s="34">
        <v>0.59158730555139705</v>
      </c>
      <c r="L47" s="2">
        <v>100</v>
      </c>
      <c r="M47" s="2">
        <v>4.0316999999999998</v>
      </c>
      <c r="N47" s="2">
        <v>70.094999999999999</v>
      </c>
      <c r="O47" s="2">
        <v>29.905000000000001</v>
      </c>
      <c r="P47" s="2">
        <v>1.6878</v>
      </c>
      <c r="Q47" s="2">
        <v>4.7626999999999997</v>
      </c>
      <c r="R47" s="2">
        <v>4.1196999999999999</v>
      </c>
      <c r="S47" s="2">
        <v>2.8087</v>
      </c>
      <c r="T47" s="2">
        <v>16.5261</v>
      </c>
      <c r="V47" s="2">
        <f t="shared" ref="V47:AD47" si="42">100*(((1+B47/100)*(1+B46/100)*(1+B45/100))-1)</f>
        <v>2.7676419928490903</v>
      </c>
      <c r="W47" s="2">
        <f t="shared" si="42"/>
        <v>9.1780611137946657</v>
      </c>
      <c r="X47" s="2">
        <f t="shared" si="42"/>
        <v>2.7495986391116389</v>
      </c>
      <c r="Y47" s="2">
        <f t="shared" si="42"/>
        <v>2.6952829969300485</v>
      </c>
      <c r="Z47" s="2">
        <f t="shared" si="42"/>
        <v>0.34410083811684533</v>
      </c>
      <c r="AA47" s="2">
        <f t="shared" si="42"/>
        <v>4.7214127718299359</v>
      </c>
      <c r="AB47" s="2">
        <f t="shared" si="42"/>
        <v>9.2185220934026813</v>
      </c>
      <c r="AC47" s="2">
        <f t="shared" si="42"/>
        <v>2.633948830052768</v>
      </c>
      <c r="AD47" s="2">
        <f t="shared" si="42"/>
        <v>2.0074540150370579</v>
      </c>
    </row>
    <row r="48" spans="1:30" x14ac:dyDescent="0.25">
      <c r="A48" s="1">
        <f t="shared" si="0"/>
        <v>38231</v>
      </c>
      <c r="B48" s="34">
        <v>0.56536791938407605</v>
      </c>
      <c r="C48" s="34">
        <v>-0.69779843261135199</v>
      </c>
      <c r="D48" s="34">
        <v>0.45171360490714801</v>
      </c>
      <c r="E48" s="34">
        <v>0.66733603608495295</v>
      </c>
      <c r="F48" s="34">
        <v>-0.18759820720499701</v>
      </c>
      <c r="G48" s="34">
        <v>0.66719084204244306</v>
      </c>
      <c r="H48" s="34">
        <v>-0.72052999628304804</v>
      </c>
      <c r="I48" s="34">
        <v>0.92537655545458897</v>
      </c>
      <c r="J48" s="34">
        <v>0.93097709237624005</v>
      </c>
      <c r="L48" s="2">
        <v>100</v>
      </c>
      <c r="M48" s="2">
        <v>4.0692000000000004</v>
      </c>
      <c r="N48" s="2">
        <v>70.148300000000006</v>
      </c>
      <c r="O48" s="2">
        <v>29.851699999999997</v>
      </c>
      <c r="P48" s="2">
        <v>1.6607000000000001</v>
      </c>
      <c r="Q48" s="2">
        <v>4.7525000000000004</v>
      </c>
      <c r="R48" s="2">
        <v>4.1568000000000005</v>
      </c>
      <c r="S48" s="2">
        <v>2.8161</v>
      </c>
      <c r="T48" s="2">
        <v>16.465599999999998</v>
      </c>
      <c r="V48" s="2">
        <f t="shared" ref="V48:AD48" si="43">100*(((1+B48/100)*(1+B47/100)*(1+B46/100))-1)</f>
        <v>2.2446221780559439</v>
      </c>
      <c r="W48" s="2">
        <f t="shared" si="43"/>
        <v>3.1862904320957064</v>
      </c>
      <c r="X48" s="2">
        <f t="shared" si="43"/>
        <v>2.0658142038600058</v>
      </c>
      <c r="Y48" s="2">
        <f t="shared" si="43"/>
        <v>2.5006533907248718</v>
      </c>
      <c r="Z48" s="2">
        <f t="shared" si="43"/>
        <v>0.21528265421628667</v>
      </c>
      <c r="AA48" s="2">
        <f t="shared" si="43"/>
        <v>4.7671646888042263</v>
      </c>
      <c r="AB48" s="2">
        <f t="shared" si="43"/>
        <v>3.1538780324778193</v>
      </c>
      <c r="AC48" s="2">
        <f t="shared" si="43"/>
        <v>2.7614489699134603</v>
      </c>
      <c r="AD48" s="2">
        <f t="shared" si="43"/>
        <v>2.3085318779016317</v>
      </c>
    </row>
    <row r="49" spans="1:30" x14ac:dyDescent="0.25">
      <c r="A49" s="1">
        <f t="shared" si="0"/>
        <v>38261</v>
      </c>
      <c r="B49" s="34">
        <v>0.46656016374201198</v>
      </c>
      <c r="C49" s="34">
        <v>0.44458502672214001</v>
      </c>
      <c r="D49" s="34">
        <v>0.28483323827522899</v>
      </c>
      <c r="E49" s="34">
        <v>0.679979287322382</v>
      </c>
      <c r="F49" s="34">
        <v>0.69099323311099603</v>
      </c>
      <c r="G49" s="34">
        <v>0.70279594937932599</v>
      </c>
      <c r="H49" s="34">
        <v>0.43301465970366798</v>
      </c>
      <c r="I49" s="34">
        <v>0.93288570693520301</v>
      </c>
      <c r="J49" s="34">
        <v>0.65484476803752401</v>
      </c>
      <c r="L49" s="2">
        <v>100</v>
      </c>
      <c r="M49" s="2">
        <v>4.0277000000000003</v>
      </c>
      <c r="N49" s="2">
        <v>70.104100000000003</v>
      </c>
      <c r="O49" s="2">
        <v>29.895899999999994</v>
      </c>
      <c r="P49" s="2">
        <v>1.6420999999999999</v>
      </c>
      <c r="Q49" s="2">
        <v>4.7523999999999997</v>
      </c>
      <c r="R49" s="2">
        <v>4.1150000000000002</v>
      </c>
      <c r="S49" s="2">
        <v>2.8331</v>
      </c>
      <c r="T49" s="2">
        <v>16.553299999999993</v>
      </c>
      <c r="V49" s="2">
        <f t="shared" ref="V49:AD49" si="44">100*(((1+B49/100)*(1+B48/100)*(1+B47/100))-1)</f>
        <v>1.8885581132335627</v>
      </c>
      <c r="W49" s="2">
        <f t="shared" si="44"/>
        <v>1.7412103222430142</v>
      </c>
      <c r="X49" s="2">
        <f t="shared" si="44"/>
        <v>1.6173826770084831</v>
      </c>
      <c r="Y49" s="2">
        <f t="shared" si="44"/>
        <v>2.1343002999477223</v>
      </c>
      <c r="Z49" s="2">
        <f t="shared" si="44"/>
        <v>0.79333199867468451</v>
      </c>
      <c r="AA49" s="2">
        <f t="shared" si="44"/>
        <v>1.9210526883540746</v>
      </c>
      <c r="AB49" s="2">
        <f t="shared" si="44"/>
        <v>1.6172618863290689</v>
      </c>
      <c r="AC49" s="2">
        <f t="shared" si="44"/>
        <v>2.795455866363028</v>
      </c>
      <c r="AD49" s="2">
        <f t="shared" si="44"/>
        <v>2.192923207413644</v>
      </c>
    </row>
    <row r="50" spans="1:30" x14ac:dyDescent="0.25">
      <c r="A50" s="1">
        <f t="shared" si="0"/>
        <v>38292</v>
      </c>
      <c r="B50" s="34">
        <v>0.55447559527625501</v>
      </c>
      <c r="C50" s="34">
        <v>1.7821889891951901</v>
      </c>
      <c r="D50" s="34">
        <v>0.40302463630907598</v>
      </c>
      <c r="E50" s="34">
        <v>0.98891285059577205</v>
      </c>
      <c r="F50" s="34">
        <v>1.55165075461556</v>
      </c>
      <c r="G50" s="34">
        <v>-0.26592976040710598</v>
      </c>
      <c r="H50" s="34">
        <v>1.75584200972175</v>
      </c>
      <c r="I50" s="34">
        <v>0.91993481417489897</v>
      </c>
      <c r="J50" s="34">
        <v>0.998191089129842</v>
      </c>
      <c r="L50" s="2">
        <v>100</v>
      </c>
      <c r="M50" s="2">
        <v>4.0674999999999999</v>
      </c>
      <c r="N50" s="2">
        <v>70.088700000000003</v>
      </c>
      <c r="O50" s="2">
        <v>29.911300000000001</v>
      </c>
      <c r="P50" s="2">
        <v>1.6403000000000001</v>
      </c>
      <c r="Q50" s="2">
        <v>4.7542</v>
      </c>
      <c r="R50" s="2">
        <v>4.1558000000000002</v>
      </c>
      <c r="S50" s="2">
        <v>2.8462000000000001</v>
      </c>
      <c r="T50" s="2">
        <v>16.514800000000001</v>
      </c>
      <c r="V50" s="2">
        <f t="shared" ref="V50:AD50" si="45">100*(((1+B50/100)*(1+B49/100)*(1+B48/100))-1)</f>
        <v>1.5947778751291164</v>
      </c>
      <c r="W50" s="2">
        <f t="shared" si="45"/>
        <v>1.5213052455389953</v>
      </c>
      <c r="X50" s="2">
        <f t="shared" si="45"/>
        <v>1.1438317606538906</v>
      </c>
      <c r="Y50" s="2">
        <f t="shared" si="45"/>
        <v>2.3541345695579752</v>
      </c>
      <c r="Z50" s="2">
        <f t="shared" si="45"/>
        <v>2.0615403084146999</v>
      </c>
      <c r="AA50" s="2">
        <f t="shared" si="45"/>
        <v>1.1050903492147102</v>
      </c>
      <c r="AB50" s="2">
        <f t="shared" si="45"/>
        <v>1.4601035752871638</v>
      </c>
      <c r="AC50" s="2">
        <f t="shared" si="45"/>
        <v>2.8040039989406518</v>
      </c>
      <c r="AD50" s="2">
        <f t="shared" si="45"/>
        <v>2.6059997910931498</v>
      </c>
    </row>
    <row r="51" spans="1:30" x14ac:dyDescent="0.25">
      <c r="A51" s="1">
        <f t="shared" si="0"/>
        <v>38322</v>
      </c>
      <c r="B51" s="34">
        <v>0.63858839090795905</v>
      </c>
      <c r="C51" s="34">
        <v>4.4269377005104902</v>
      </c>
      <c r="D51" s="34">
        <v>0.452083801444992</v>
      </c>
      <c r="E51" s="34">
        <v>1.21397947008186</v>
      </c>
      <c r="F51" s="34">
        <v>-0.12026023850596899</v>
      </c>
      <c r="G51" s="34">
        <v>0.33070342731017</v>
      </c>
      <c r="H51" s="34">
        <v>4.4904669143101001</v>
      </c>
      <c r="I51" s="34">
        <v>0.91776176520871</v>
      </c>
      <c r="J51" s="34">
        <v>0.75291850858085596</v>
      </c>
      <c r="L51" s="2">
        <v>100</v>
      </c>
      <c r="M51" s="2">
        <v>4.1426999999999996</v>
      </c>
      <c r="N51" s="2">
        <v>70.021600000000007</v>
      </c>
      <c r="O51" s="2">
        <v>29.978400000000001</v>
      </c>
      <c r="P51" s="2">
        <v>1.6529</v>
      </c>
      <c r="Q51" s="2">
        <v>4.7054</v>
      </c>
      <c r="R51" s="2">
        <v>4.2327999999999992</v>
      </c>
      <c r="S51" s="2">
        <v>2.8524000000000003</v>
      </c>
      <c r="T51" s="2">
        <v>16.534900000000004</v>
      </c>
      <c r="V51" s="2">
        <f t="shared" ref="V51:AD51" si="46">100*(((1+B51/100)*(1+B50/100)*(1+B49/100))-1)</f>
        <v>1.6687478480361229</v>
      </c>
      <c r="W51" s="2">
        <f t="shared" si="46"/>
        <v>6.7605637218018488</v>
      </c>
      <c r="X51" s="2">
        <f t="shared" si="46"/>
        <v>1.1442045078674301</v>
      </c>
      <c r="Y51" s="2">
        <f t="shared" si="46"/>
        <v>2.9099376513523456</v>
      </c>
      <c r="Z51" s="2">
        <f t="shared" si="46"/>
        <v>2.1303956478637032</v>
      </c>
      <c r="AA51" s="2">
        <f t="shared" si="46"/>
        <v>0.7671392234972485</v>
      </c>
      <c r="AB51" s="2">
        <f t="shared" si="46"/>
        <v>6.7855579341741246</v>
      </c>
      <c r="AC51" s="2">
        <f t="shared" si="46"/>
        <v>2.7962474668016934</v>
      </c>
      <c r="AD51" s="2">
        <f t="shared" si="46"/>
        <v>2.4249861960796926</v>
      </c>
    </row>
    <row r="52" spans="1:30" x14ac:dyDescent="0.25">
      <c r="A52" s="1">
        <f t="shared" si="0"/>
        <v>38353</v>
      </c>
      <c r="B52" s="34">
        <v>0.30517486008872202</v>
      </c>
      <c r="C52" s="34">
        <v>-0.63110078533619696</v>
      </c>
      <c r="D52" s="34">
        <v>0.33458257737622898</v>
      </c>
      <c r="E52" s="34">
        <v>0.48356958616263401</v>
      </c>
      <c r="F52" s="34">
        <v>-1.10964826144178</v>
      </c>
      <c r="G52" s="34">
        <v>0.65876216992541703</v>
      </c>
      <c r="H52" s="34">
        <v>-0.50038645820026495</v>
      </c>
      <c r="I52" s="34">
        <v>0.86896730036575198</v>
      </c>
      <c r="J52" s="34">
        <v>0.14550455435027501</v>
      </c>
      <c r="L52" s="2">
        <v>100</v>
      </c>
      <c r="M52" s="2">
        <v>4.3159000000000001</v>
      </c>
      <c r="N52" s="2">
        <v>69.8904</v>
      </c>
      <c r="O52" s="2">
        <v>30.1096</v>
      </c>
      <c r="P52" s="2">
        <v>1.6486000000000001</v>
      </c>
      <c r="Q52" s="2">
        <v>4.6590999999999996</v>
      </c>
      <c r="R52" s="2">
        <v>4.4107000000000003</v>
      </c>
      <c r="S52" s="2">
        <v>2.8556999999999997</v>
      </c>
      <c r="T52" s="2">
        <v>16.535499999999999</v>
      </c>
      <c r="V52" s="2">
        <f t="shared" ref="V52:AD52" si="47">100*(((1+B52/100)*(1+B51/100)*(1+B50/100))-1)</f>
        <v>1.5054314000880531</v>
      </c>
      <c r="W52" s="2">
        <f t="shared" si="47"/>
        <v>5.6172385375488965</v>
      </c>
      <c r="X52" s="2">
        <f t="shared" si="47"/>
        <v>1.1943801642022578</v>
      </c>
      <c r="Y52" s="2">
        <f t="shared" si="47"/>
        <v>2.709177676593244</v>
      </c>
      <c r="Z52" s="2">
        <f t="shared" si="47"/>
        <v>0.30401354203934972</v>
      </c>
      <c r="AA52" s="2">
        <f t="shared" si="47"/>
        <v>0.72307730899987543</v>
      </c>
      <c r="AB52" s="2">
        <f t="shared" si="47"/>
        <v>5.7931177541249879</v>
      </c>
      <c r="AC52" s="2">
        <f t="shared" si="47"/>
        <v>2.7311490373514991</v>
      </c>
      <c r="AD52" s="2">
        <f t="shared" si="47"/>
        <v>1.9066885972284009</v>
      </c>
    </row>
    <row r="53" spans="1:30" x14ac:dyDescent="0.25">
      <c r="A53" s="1">
        <f t="shared" si="0"/>
        <v>38384</v>
      </c>
      <c r="B53" s="34">
        <v>0.47510477736580797</v>
      </c>
      <c r="C53" s="34">
        <v>-0.44811259966523997</v>
      </c>
      <c r="D53" s="34">
        <v>0.55634768038357496</v>
      </c>
      <c r="E53" s="34">
        <v>0.28991610242486099</v>
      </c>
      <c r="F53" s="34">
        <v>-0.33912669874261703</v>
      </c>
      <c r="G53" s="34">
        <v>0.64927764777410202</v>
      </c>
      <c r="H53" s="34">
        <v>-0.54559377410602405</v>
      </c>
      <c r="I53" s="34">
        <v>0.89456680312007997</v>
      </c>
      <c r="J53" s="34">
        <v>0.10167174053693701</v>
      </c>
      <c r="L53" s="2">
        <v>100</v>
      </c>
      <c r="M53" s="2">
        <v>4.2938000000000001</v>
      </c>
      <c r="N53" s="2">
        <v>69.896900000000002</v>
      </c>
      <c r="O53" s="2">
        <v>30.103100000000001</v>
      </c>
      <c r="P53" s="2">
        <v>1.6328</v>
      </c>
      <c r="Q53" s="2">
        <v>4.6905000000000001</v>
      </c>
      <c r="R53" s="2">
        <v>4.3890000000000002</v>
      </c>
      <c r="S53" s="2">
        <v>2.8650000000000002</v>
      </c>
      <c r="T53" s="2">
        <v>16.525800000000004</v>
      </c>
      <c r="V53" s="2">
        <f t="shared" ref="V53:AD53" si="48">100*(((1+B53/100)*(1+B52/100)*(1+B51/100))-1)</f>
        <v>1.4253099627787424</v>
      </c>
      <c r="W53" s="2">
        <f t="shared" si="48"/>
        <v>3.3029014490986386</v>
      </c>
      <c r="X53" s="2">
        <f t="shared" si="48"/>
        <v>1.3489116682700697</v>
      </c>
      <c r="Y53" s="2">
        <f t="shared" si="48"/>
        <v>1.9982740815673417</v>
      </c>
      <c r="Z53" s="2">
        <f t="shared" si="48"/>
        <v>-1.56353431048043</v>
      </c>
      <c r="AA53" s="2">
        <f t="shared" si="48"/>
        <v>1.647360317870894</v>
      </c>
      <c r="AB53" s="2">
        <f t="shared" si="48"/>
        <v>3.4003699563249778</v>
      </c>
      <c r="AC53" s="2">
        <f t="shared" si="48"/>
        <v>2.7053257455583291</v>
      </c>
      <c r="AD53" s="2">
        <f t="shared" si="48"/>
        <v>1.0021048903992247</v>
      </c>
    </row>
    <row r="54" spans="1:30" x14ac:dyDescent="0.25">
      <c r="A54" s="1">
        <f t="shared" si="0"/>
        <v>38412</v>
      </c>
      <c r="B54" s="34">
        <v>0.54924129005233702</v>
      </c>
      <c r="C54" s="34">
        <v>0.522833534534074</v>
      </c>
      <c r="D54" s="34">
        <v>0.32674296675349501</v>
      </c>
      <c r="E54" s="34">
        <v>1.16725317575914</v>
      </c>
      <c r="F54" s="34">
        <v>-4.5060981689653397E-2</v>
      </c>
      <c r="G54" s="34">
        <v>0.26463305562392597</v>
      </c>
      <c r="H54" s="34">
        <v>0.59831053528052003</v>
      </c>
      <c r="I54" s="34">
        <v>0.93963553919854803</v>
      </c>
      <c r="J54" s="34">
        <v>1.8089399776766899</v>
      </c>
      <c r="L54" s="2">
        <v>100</v>
      </c>
      <c r="M54" s="2">
        <v>4.2343999999999999</v>
      </c>
      <c r="N54" s="2">
        <v>70.029799999999994</v>
      </c>
      <c r="O54" s="2">
        <v>29.970200000000006</v>
      </c>
      <c r="P54" s="2">
        <v>1.6063000000000001</v>
      </c>
      <c r="Q54" s="2">
        <v>4.6764000000000001</v>
      </c>
      <c r="R54" s="2">
        <v>4.3284000000000002</v>
      </c>
      <c r="S54" s="2">
        <v>2.8739999999999997</v>
      </c>
      <c r="T54" s="2">
        <v>16.485100000000006</v>
      </c>
      <c r="V54" s="2">
        <f t="shared" ref="V54:AD54" si="49">100*(((1+B54/100)*(1+B53/100)*(1+B52/100))-1)</f>
        <v>1.3352644092445631</v>
      </c>
      <c r="W54" s="2">
        <f t="shared" si="49"/>
        <v>-0.55917951186498227</v>
      </c>
      <c r="X54" s="2">
        <f t="shared" si="49"/>
        <v>1.2224518010095498</v>
      </c>
      <c r="Y54" s="2">
        <f t="shared" si="49"/>
        <v>1.9511857109677511</v>
      </c>
      <c r="Z54" s="2">
        <f t="shared" si="49"/>
        <v>-1.4894216918337255</v>
      </c>
      <c r="AA54" s="2">
        <f t="shared" si="49"/>
        <v>1.5804228934563014</v>
      </c>
      <c r="AB54" s="2">
        <f t="shared" si="49"/>
        <v>-0.45118149524971951</v>
      </c>
      <c r="AC54" s="2">
        <f t="shared" si="49"/>
        <v>2.7275869713685008</v>
      </c>
      <c r="AD54" s="2">
        <f t="shared" si="49"/>
        <v>2.0607381564822003</v>
      </c>
    </row>
    <row r="55" spans="1:30" x14ac:dyDescent="0.25">
      <c r="A55" s="1">
        <f t="shared" si="0"/>
        <v>38443</v>
      </c>
      <c r="B55" s="34">
        <v>0.857522836592994</v>
      </c>
      <c r="C55" s="34">
        <v>1.10880804389617</v>
      </c>
      <c r="D55" s="34">
        <v>0.64890697363487304</v>
      </c>
      <c r="E55" s="34">
        <v>1.1668857300717399</v>
      </c>
      <c r="F55" s="34">
        <v>-0.96795062522989495</v>
      </c>
      <c r="G55" s="34">
        <v>1.3029468242197</v>
      </c>
      <c r="H55" s="34">
        <v>1.0673006848686599</v>
      </c>
      <c r="I55" s="34">
        <v>0.94651136465784302</v>
      </c>
      <c r="J55" s="34">
        <v>1.5795406837188599</v>
      </c>
      <c r="L55" s="2">
        <v>100</v>
      </c>
      <c r="M55" s="2">
        <v>4.2384000000000004</v>
      </c>
      <c r="N55" s="2">
        <v>69.827399999999997</v>
      </c>
      <c r="O55" s="2">
        <v>30.172599999999999</v>
      </c>
      <c r="P55" s="2">
        <v>1.5972999999999999</v>
      </c>
      <c r="Q55" s="2">
        <v>4.6478000000000002</v>
      </c>
      <c r="R55" s="2">
        <v>4.3325000000000005</v>
      </c>
      <c r="S55" s="2">
        <v>2.8829999999999996</v>
      </c>
      <c r="T55" s="2">
        <v>16.712</v>
      </c>
      <c r="V55" s="2">
        <f t="shared" ref="V55:AD55" si="50">100*(((1+B55/100)*(1+B54/100)*(1+B53/100))-1)</f>
        <v>1.893284753888258</v>
      </c>
      <c r="W55" s="2">
        <f t="shared" si="50"/>
        <v>1.181988629483266</v>
      </c>
      <c r="X55" s="2">
        <f t="shared" si="50"/>
        <v>1.5395576804867028</v>
      </c>
      <c r="Y55" s="2">
        <f t="shared" si="50"/>
        <v>2.6444820515923118</v>
      </c>
      <c r="Z55" s="2">
        <f t="shared" si="50"/>
        <v>-1.3482682239500665</v>
      </c>
      <c r="AA55" s="2">
        <f t="shared" si="50"/>
        <v>2.2305058886576745</v>
      </c>
      <c r="AB55" s="2">
        <f t="shared" si="50"/>
        <v>1.1172809069890599</v>
      </c>
      <c r="AC55" s="2">
        <f t="shared" si="50"/>
        <v>2.8065598688004956</v>
      </c>
      <c r="AD55" s="2">
        <f t="shared" si="50"/>
        <v>3.5221995226984992</v>
      </c>
    </row>
    <row r="56" spans="1:30" x14ac:dyDescent="0.25">
      <c r="A56" s="1">
        <f t="shared" si="0"/>
        <v>38473</v>
      </c>
      <c r="B56" s="34">
        <v>0.59246198189867505</v>
      </c>
      <c r="C56" s="34">
        <v>0.25205184637026601</v>
      </c>
      <c r="D56" s="34">
        <v>0.56078249753677401</v>
      </c>
      <c r="E56" s="34">
        <v>0.79332154157166801</v>
      </c>
      <c r="F56" s="34">
        <v>-0.26574452864463399</v>
      </c>
      <c r="G56" s="34">
        <v>1.1572863566240701</v>
      </c>
      <c r="H56" s="34">
        <v>0.22788578149095001</v>
      </c>
      <c r="I56" s="34">
        <v>0.95321903085135296</v>
      </c>
      <c r="J56" s="34">
        <v>0.86772329066048703</v>
      </c>
      <c r="L56" s="2">
        <v>100</v>
      </c>
      <c r="M56" s="2">
        <v>4.2184999999999997</v>
      </c>
      <c r="N56" s="2">
        <v>69.648600000000002</v>
      </c>
      <c r="O56" s="2">
        <v>30.351399999999995</v>
      </c>
      <c r="P56" s="2">
        <v>1.587</v>
      </c>
      <c r="Q56" s="2">
        <v>4.7084999999999999</v>
      </c>
      <c r="R56" s="2">
        <v>4.3114999999999997</v>
      </c>
      <c r="S56" s="2">
        <v>2.8874999999999997</v>
      </c>
      <c r="T56" s="2">
        <v>16.856899999999996</v>
      </c>
      <c r="V56" s="2">
        <f t="shared" ref="V56:AD56" si="51">100*(((1+B56/100)*(1+B55/100)*(1+B54/100))-1)</f>
        <v>2.0122984248456932</v>
      </c>
      <c r="W56" s="2">
        <f t="shared" si="51"/>
        <v>1.8936178398129888</v>
      </c>
      <c r="X56" s="2">
        <f t="shared" si="51"/>
        <v>1.5440358599603687</v>
      </c>
      <c r="Y56" s="2">
        <f t="shared" si="51"/>
        <v>3.159706239340232</v>
      </c>
      <c r="Z56" s="2">
        <f t="shared" si="51"/>
        <v>-1.2756291036829959</v>
      </c>
      <c r="AA56" s="2">
        <f t="shared" si="51"/>
        <v>2.7464955560979387</v>
      </c>
      <c r="AB56" s="2">
        <f t="shared" si="51"/>
        <v>1.9036930174939126</v>
      </c>
      <c r="AC56" s="2">
        <f t="shared" si="51"/>
        <v>2.8663235800958642</v>
      </c>
      <c r="AD56" s="2">
        <f t="shared" si="51"/>
        <v>4.3144274649262293</v>
      </c>
    </row>
    <row r="57" spans="1:30" x14ac:dyDescent="0.25">
      <c r="A57" s="1">
        <f t="shared" si="0"/>
        <v>38504</v>
      </c>
      <c r="B57" s="34">
        <v>0.30356689544979099</v>
      </c>
      <c r="C57" s="34">
        <v>-0.139196771188588</v>
      </c>
      <c r="D57" s="34">
        <v>0.29743020527275998</v>
      </c>
      <c r="E57" s="34">
        <v>0.228537728166881</v>
      </c>
      <c r="F57" s="34">
        <v>0.70359466754282596</v>
      </c>
      <c r="G57" s="34">
        <v>0.48012933793721002</v>
      </c>
      <c r="H57" s="34">
        <v>-7.7871524660045696E-2</v>
      </c>
      <c r="I57" s="34">
        <v>0.97933508433371597</v>
      </c>
      <c r="J57" s="34">
        <v>0.54041699207401095</v>
      </c>
      <c r="L57" s="2">
        <v>100</v>
      </c>
      <c r="M57" s="2">
        <v>4.1719999999999997</v>
      </c>
      <c r="N57" s="2">
        <v>69.60329999999999</v>
      </c>
      <c r="O57" s="2">
        <v>30.396700000000003</v>
      </c>
      <c r="P57" s="2">
        <v>1.5716000000000001</v>
      </c>
      <c r="Q57" s="2">
        <v>4.7671999999999999</v>
      </c>
      <c r="R57" s="2">
        <v>4.2649999999999997</v>
      </c>
      <c r="S57" s="2">
        <v>2.9</v>
      </c>
      <c r="T57" s="2">
        <v>16.892900000000004</v>
      </c>
      <c r="V57" s="2">
        <f t="shared" ref="V57:AD57" si="52">100*(((1+B57/100)*(1+B56/100)*(1+B55/100))-1)</f>
        <v>1.763049307338771</v>
      </c>
      <c r="W57" s="2">
        <f t="shared" si="52"/>
        <v>1.2225597269663435</v>
      </c>
      <c r="X57" s="2">
        <f t="shared" si="52"/>
        <v>1.5143674384115791</v>
      </c>
      <c r="Y57" s="2">
        <f t="shared" si="52"/>
        <v>2.2025031249321758</v>
      </c>
      <c r="Z57" s="2">
        <f t="shared" si="52"/>
        <v>-0.53619032542602252</v>
      </c>
      <c r="AA57" s="2">
        <f t="shared" si="52"/>
        <v>2.9673260437612647</v>
      </c>
      <c r="AB57" s="2">
        <f t="shared" si="52"/>
        <v>1.2187366927457255</v>
      </c>
      <c r="AC57" s="2">
        <f t="shared" si="52"/>
        <v>2.9067808913793902</v>
      </c>
      <c r="AD57" s="2">
        <f t="shared" si="52"/>
        <v>3.0146865089919705</v>
      </c>
    </row>
    <row r="58" spans="1:30" x14ac:dyDescent="0.25">
      <c r="A58" s="1">
        <f t="shared" si="0"/>
        <v>38534</v>
      </c>
      <c r="B58" s="34">
        <v>0.21934684270469901</v>
      </c>
      <c r="C58" s="34">
        <v>0.39930338849126701</v>
      </c>
      <c r="D58" s="34">
        <v>0.187780449315788</v>
      </c>
      <c r="E58" s="34">
        <v>0.12584472254182599</v>
      </c>
      <c r="F58" s="34">
        <v>-0.25738880246566398</v>
      </c>
      <c r="G58" s="34">
        <v>-0.33144979949820003</v>
      </c>
      <c r="H58" s="34">
        <v>0.41512182822307298</v>
      </c>
      <c r="I58" s="34">
        <v>0.99058176039107604</v>
      </c>
      <c r="J58" s="34">
        <v>0.61903955639142005</v>
      </c>
      <c r="L58" s="2">
        <v>100</v>
      </c>
      <c r="M58" s="2">
        <v>4.1097000000000001</v>
      </c>
      <c r="N58" s="2">
        <v>69.5886</v>
      </c>
      <c r="O58" s="2">
        <v>30.4114</v>
      </c>
      <c r="P58" s="2">
        <v>1.5845</v>
      </c>
      <c r="Q58" s="2">
        <v>4.7698999999999998</v>
      </c>
      <c r="R58" s="2">
        <v>4.2025000000000006</v>
      </c>
      <c r="S58" s="2">
        <v>2.9276999999999997</v>
      </c>
      <c r="T58" s="2">
        <v>16.9268</v>
      </c>
      <c r="V58" s="2">
        <f t="shared" ref="V58:AD58" si="53">100*(((1+B58/100)*(1+B57/100)*(1+B56/100))-1)</f>
        <v>1.1191435945439476</v>
      </c>
      <c r="W58" s="2">
        <f t="shared" si="53"/>
        <v>0.51225684883229317</v>
      </c>
      <c r="X58" s="2">
        <f t="shared" si="53"/>
        <v>1.0492757763870042</v>
      </c>
      <c r="Y58" s="2">
        <f t="shared" si="53"/>
        <v>1.1508052688852688</v>
      </c>
      <c r="Z58" s="2">
        <f t="shared" si="53"/>
        <v>0.17746940743461614</v>
      </c>
      <c r="AA58" s="2">
        <f t="shared" si="53"/>
        <v>1.3060767384355465</v>
      </c>
      <c r="AB58" s="2">
        <f t="shared" si="53"/>
        <v>0.56558063217955201</v>
      </c>
      <c r="AC58" s="2">
        <f t="shared" si="53"/>
        <v>2.9517070854222283</v>
      </c>
      <c r="AD58" s="2">
        <f t="shared" si="53"/>
        <v>2.0406151373635995</v>
      </c>
    </row>
    <row r="59" spans="1:30" x14ac:dyDescent="0.25">
      <c r="A59" s="1">
        <f t="shared" si="0"/>
        <v>38565</v>
      </c>
      <c r="B59" s="34">
        <v>0.31943756738345902</v>
      </c>
      <c r="C59" s="34">
        <v>0.65521074689218595</v>
      </c>
      <c r="D59" s="34">
        <v>0.14441926213317899</v>
      </c>
      <c r="E59" s="34">
        <v>0.74934240634642402</v>
      </c>
      <c r="F59" s="34">
        <v>0.397490623622483</v>
      </c>
      <c r="G59" s="34">
        <v>8.4675770245871904E-2</v>
      </c>
      <c r="H59" s="34">
        <v>0.60364744884614996</v>
      </c>
      <c r="I59" s="34">
        <v>1.0294015405352399</v>
      </c>
      <c r="J59" s="34">
        <v>0.88791507445982898</v>
      </c>
      <c r="L59" s="2">
        <v>100</v>
      </c>
      <c r="M59" s="2">
        <v>4.1349999999999998</v>
      </c>
      <c r="N59" s="2">
        <v>69.458699999999993</v>
      </c>
      <c r="O59" s="2">
        <v>30.541300000000003</v>
      </c>
      <c r="P59" s="2">
        <v>1.5749</v>
      </c>
      <c r="Q59" s="2">
        <v>4.7416</v>
      </c>
      <c r="R59" s="2">
        <v>4.2275</v>
      </c>
      <c r="S59" s="2">
        <v>2.9508999999999999</v>
      </c>
      <c r="T59" s="2">
        <v>17.046400000000002</v>
      </c>
      <c r="V59" s="2">
        <f t="shared" ref="V59:AD59" si="54">100*(((1+B59/100)*(1+B58/100)*(1+B57/100))-1)</f>
        <v>0.84468967988433619</v>
      </c>
      <c r="W59" s="2">
        <f t="shared" si="54"/>
        <v>0.91646215150527066</v>
      </c>
      <c r="X59" s="2">
        <f t="shared" si="54"/>
        <v>0.63088997674907166</v>
      </c>
      <c r="Y59" s="2">
        <f t="shared" si="54"/>
        <v>1.1066701528376299</v>
      </c>
      <c r="Z59" s="2">
        <f t="shared" si="54"/>
        <v>0.84365194283497758</v>
      </c>
      <c r="AA59" s="2">
        <f t="shared" si="54"/>
        <v>0.2318884689815226</v>
      </c>
      <c r="AB59" s="2">
        <f t="shared" si="54"/>
        <v>0.94260834220505352</v>
      </c>
      <c r="AC59" s="2">
        <f t="shared" si="54"/>
        <v>3.0293977177497933</v>
      </c>
      <c r="AD59" s="2">
        <f t="shared" si="54"/>
        <v>2.0610417116173618</v>
      </c>
    </row>
    <row r="60" spans="1:30" x14ac:dyDescent="0.25">
      <c r="A60" s="1">
        <f t="shared" si="0"/>
        <v>38596</v>
      </c>
      <c r="B60" s="34">
        <v>0.52847243632684404</v>
      </c>
      <c r="C60" s="34">
        <v>3.2902376914164302</v>
      </c>
      <c r="D60" s="34">
        <v>0.31733082353758901</v>
      </c>
      <c r="E60" s="34">
        <v>0.96622239785050801</v>
      </c>
      <c r="F60" s="34">
        <v>0.64107540273563501</v>
      </c>
      <c r="G60" s="34">
        <v>0.45402551655033602</v>
      </c>
      <c r="H60" s="34">
        <v>3.3049160753365299</v>
      </c>
      <c r="I60" s="34">
        <v>0.999581301712958</v>
      </c>
      <c r="J60" s="34">
        <v>0.39788841023733901</v>
      </c>
      <c r="L60" s="2">
        <v>100</v>
      </c>
      <c r="M60" s="2">
        <v>4.1432000000000002</v>
      </c>
      <c r="N60" s="2">
        <v>69.354500000000002</v>
      </c>
      <c r="O60" s="2">
        <v>30.645500000000002</v>
      </c>
      <c r="P60" s="2">
        <v>1.5648</v>
      </c>
      <c r="Q60" s="2">
        <v>4.7344999999999997</v>
      </c>
      <c r="R60" s="2">
        <v>4.2357000000000005</v>
      </c>
      <c r="S60" s="2">
        <v>2.9758999999999998</v>
      </c>
      <c r="T60" s="2">
        <v>17.134599999999999</v>
      </c>
      <c r="V60" s="2">
        <f t="shared" ref="V60:AD60" si="55">100*(((1+B60/100)*(1+B59/100)*(1+B58/100))-1)</f>
        <v>1.0708085526127231</v>
      </c>
      <c r="W60" s="2">
        <f t="shared" si="55"/>
        <v>4.3821502088460251</v>
      </c>
      <c r="X60" s="2">
        <f t="shared" si="55"/>
        <v>0.65085675877909477</v>
      </c>
      <c r="Y60" s="2">
        <f t="shared" si="55"/>
        <v>1.850817900226609</v>
      </c>
      <c r="Z60" s="2">
        <f t="shared" si="55"/>
        <v>0.78104572703154851</v>
      </c>
      <c r="AA60" s="2">
        <f t="shared" si="55"/>
        <v>0.20584913830883345</v>
      </c>
      <c r="AB60" s="2">
        <f t="shared" si="55"/>
        <v>4.3599435113172103</v>
      </c>
      <c r="AC60" s="2">
        <f t="shared" si="55"/>
        <v>3.0500549698588841</v>
      </c>
      <c r="AD60" s="2">
        <f t="shared" si="55"/>
        <v>1.9163574545679962</v>
      </c>
    </row>
    <row r="61" spans="1:30" x14ac:dyDescent="0.25">
      <c r="A61" s="1">
        <f t="shared" si="0"/>
        <v>38626</v>
      </c>
      <c r="B61" s="34">
        <v>0.78014025054295999</v>
      </c>
      <c r="C61" s="34">
        <v>3.3359781122474299</v>
      </c>
      <c r="D61" s="34">
        <v>0.51127120058531705</v>
      </c>
      <c r="E61" s="34">
        <v>1.21824404395852</v>
      </c>
      <c r="F61" s="34">
        <v>0.55839333263913904</v>
      </c>
      <c r="G61" s="34">
        <v>0.58633836881931201</v>
      </c>
      <c r="H61" s="34">
        <v>3.3297714531190898</v>
      </c>
      <c r="I61" s="34">
        <v>0.99288010298429097</v>
      </c>
      <c r="J61" s="34">
        <v>0.79864407126024906</v>
      </c>
      <c r="L61" s="2">
        <v>100</v>
      </c>
      <c r="M61" s="2">
        <v>4.2675999999999998</v>
      </c>
      <c r="N61" s="2">
        <v>69.215800000000002</v>
      </c>
      <c r="O61" s="2">
        <v>30.784199999999998</v>
      </c>
      <c r="P61" s="2">
        <v>1.5666</v>
      </c>
      <c r="Q61" s="2">
        <v>4.7294</v>
      </c>
      <c r="R61" s="2">
        <v>4.3644999999999996</v>
      </c>
      <c r="S61" s="2">
        <v>2.9937000000000005</v>
      </c>
      <c r="T61" s="2">
        <v>17.13</v>
      </c>
      <c r="V61" s="2">
        <f t="shared" ref="V61:AD61" si="56">100*(((1+B61/100)*(1+B60/100)*(1+B59/100))-1)</f>
        <v>1.6363664508311615</v>
      </c>
      <c r="W61" s="2">
        <f t="shared" si="56"/>
        <v>7.4353230077001342</v>
      </c>
      <c r="X61" s="2">
        <f t="shared" si="56"/>
        <v>0.97584271138526635</v>
      </c>
      <c r="Y61" s="2">
        <f t="shared" si="56"/>
        <v>2.9620371330656647</v>
      </c>
      <c r="Z61" s="2">
        <f t="shared" si="56"/>
        <v>1.6053210861202372</v>
      </c>
      <c r="AA61" s="2">
        <f t="shared" si="56"/>
        <v>1.1285849717321161</v>
      </c>
      <c r="AB61" s="2">
        <f t="shared" si="56"/>
        <v>7.3890955421215709</v>
      </c>
      <c r="AC61" s="2">
        <f t="shared" si="56"/>
        <v>3.0524001819216107</v>
      </c>
      <c r="AD61" s="2">
        <f t="shared" si="56"/>
        <v>2.0982776758156518</v>
      </c>
    </row>
    <row r="62" spans="1:30" x14ac:dyDescent="0.25">
      <c r="A62" s="1">
        <f t="shared" si="0"/>
        <v>38657</v>
      </c>
      <c r="B62" s="34">
        <v>0.45078159477755297</v>
      </c>
      <c r="C62" s="34">
        <v>0.112044830945492</v>
      </c>
      <c r="D62" s="34">
        <v>0.38123525335964598</v>
      </c>
      <c r="E62" s="34">
        <v>0.67877207388884397</v>
      </c>
      <c r="F62" s="34">
        <v>0.49993154337470602</v>
      </c>
      <c r="G62" s="34">
        <v>1.39638679241213</v>
      </c>
      <c r="H62" s="34">
        <v>7.6591158518252697E-2</v>
      </c>
      <c r="I62" s="34">
        <v>1.03762515115044</v>
      </c>
      <c r="J62" s="34">
        <v>0.446627218620199</v>
      </c>
      <c r="L62" s="2">
        <v>100</v>
      </c>
      <c r="M62" s="2">
        <v>4.4123999999999999</v>
      </c>
      <c r="N62" s="2">
        <v>69.124399999999994</v>
      </c>
      <c r="O62" s="2">
        <v>30.875600000000006</v>
      </c>
      <c r="P62" s="2">
        <v>1.5591999999999999</v>
      </c>
      <c r="Q62" s="2">
        <v>4.7205000000000004</v>
      </c>
      <c r="R62" s="2">
        <v>4.5127999999999995</v>
      </c>
      <c r="S62" s="2">
        <v>2.9988999999999999</v>
      </c>
      <c r="T62" s="2">
        <v>17.084200000000006</v>
      </c>
      <c r="V62" s="2">
        <f t="shared" ref="V62:AD62" si="57">100*(((1+B62/100)*(1+B61/100)*(1+B60/100))-1)</f>
        <v>1.7694346779171699</v>
      </c>
      <c r="W62" s="2">
        <f t="shared" si="57"/>
        <v>6.8555695583407239</v>
      </c>
      <c r="X62" s="2">
        <f t="shared" si="57"/>
        <v>1.214624806861142</v>
      </c>
      <c r="Y62" s="2">
        <f t="shared" si="57"/>
        <v>2.8899169085813581</v>
      </c>
      <c r="Z62" s="2">
        <f t="shared" si="57"/>
        <v>1.7089944197775875</v>
      </c>
      <c r="AA62" s="2">
        <f t="shared" si="57"/>
        <v>2.4539774810510728</v>
      </c>
      <c r="AB62" s="2">
        <f t="shared" si="57"/>
        <v>6.8264907086648341</v>
      </c>
      <c r="AC62" s="2">
        <f t="shared" si="57"/>
        <v>3.0607884609684666</v>
      </c>
      <c r="AD62" s="2">
        <f t="shared" si="57"/>
        <v>1.6516956445859821</v>
      </c>
    </row>
    <row r="63" spans="1:30" x14ac:dyDescent="0.25">
      <c r="A63" s="1">
        <f t="shared" si="0"/>
        <v>38687</v>
      </c>
      <c r="B63" s="34">
        <v>0.191065789566504</v>
      </c>
      <c r="C63" s="34">
        <v>-0.71446076295774996</v>
      </c>
      <c r="D63" s="34">
        <v>0.23848335531534101</v>
      </c>
      <c r="E63" s="34">
        <v>0.26523137977806299</v>
      </c>
      <c r="F63" s="34">
        <v>0.24623591190289501</v>
      </c>
      <c r="G63" s="34">
        <v>0.84678832853468999</v>
      </c>
      <c r="H63" s="34">
        <v>-0.67720394772979298</v>
      </c>
      <c r="I63" s="34">
        <v>0.977202261904632</v>
      </c>
      <c r="J63" s="34">
        <v>0.226690703949469</v>
      </c>
      <c r="L63" s="2">
        <v>100</v>
      </c>
      <c r="M63" s="2">
        <v>4.4250999999999996</v>
      </c>
      <c r="N63" s="2">
        <v>69.111000000000004</v>
      </c>
      <c r="O63" s="2">
        <v>30.888999999999999</v>
      </c>
      <c r="P63" s="2">
        <v>1.5603</v>
      </c>
      <c r="Q63" s="2">
        <v>4.7534999999999998</v>
      </c>
      <c r="R63" s="2">
        <v>4.5255999999999998</v>
      </c>
      <c r="S63" s="2">
        <v>3.0136000000000003</v>
      </c>
      <c r="T63" s="2">
        <v>17.035999999999998</v>
      </c>
      <c r="V63" s="2">
        <f t="shared" ref="V63:AD63" si="58">100*(((1+B63/100)*(1+B62/100)*(1+B61/100))-1)</f>
        <v>1.4278629533580167</v>
      </c>
      <c r="W63" s="2">
        <f t="shared" si="58"/>
        <v>2.7126384951941862</v>
      </c>
      <c r="X63" s="2">
        <f t="shared" si="58"/>
        <v>1.1350720830438865</v>
      </c>
      <c r="Y63" s="2">
        <f t="shared" si="58"/>
        <v>2.1755700122605637</v>
      </c>
      <c r="Z63" s="2">
        <f t="shared" si="58"/>
        <v>1.3099652221153724</v>
      </c>
      <c r="AA63" s="2">
        <f t="shared" si="58"/>
        <v>2.854559857790262</v>
      </c>
      <c r="AB63" s="2">
        <f t="shared" si="58"/>
        <v>2.7086236815559106</v>
      </c>
      <c r="AC63" s="2">
        <f t="shared" si="58"/>
        <v>3.0379527080087287</v>
      </c>
      <c r="AD63" s="2">
        <f t="shared" si="58"/>
        <v>1.4783599558559901</v>
      </c>
    </row>
    <row r="64" spans="1:30" x14ac:dyDescent="0.25">
      <c r="A64" s="1">
        <f t="shared" si="0"/>
        <v>38718</v>
      </c>
      <c r="B64" s="34">
        <v>0.36769277276504803</v>
      </c>
      <c r="C64" s="34">
        <v>0.589856030734496</v>
      </c>
      <c r="D64" s="34">
        <v>0.35088510612734303</v>
      </c>
      <c r="E64" s="34">
        <v>0.494704594926963</v>
      </c>
      <c r="F64" s="34">
        <v>0.23031126432631099</v>
      </c>
      <c r="G64" s="34">
        <v>-1.18265466372602</v>
      </c>
      <c r="H64" s="34">
        <v>0.64724278285897396</v>
      </c>
      <c r="I64" s="34">
        <v>1.6553201881592801</v>
      </c>
      <c r="J64" s="34">
        <v>0.37214952071711399</v>
      </c>
      <c r="L64" s="2">
        <v>100</v>
      </c>
      <c r="M64" s="2">
        <v>4.4010999999999996</v>
      </c>
      <c r="N64" s="2">
        <v>69.125399999999999</v>
      </c>
      <c r="O64" s="2">
        <v>30.874600000000001</v>
      </c>
      <c r="P64" s="2">
        <v>1.5629999999999999</v>
      </c>
      <c r="Q64" s="2">
        <v>4.7622</v>
      </c>
      <c r="R64" s="2">
        <v>4.5009999999999994</v>
      </c>
      <c r="S64" s="2">
        <v>3.0335999999999999</v>
      </c>
      <c r="T64" s="2">
        <v>17.014800000000001</v>
      </c>
      <c r="V64" s="2">
        <f t="shared" ref="V64:AD64" si="59">100*(((1+B64/100)*(1+B63/100)*(1+B62/100))-1)</f>
        <v>1.0127646398657486</v>
      </c>
      <c r="W64" s="2">
        <f t="shared" si="59"/>
        <v>-1.6918526230869091E-2</v>
      </c>
      <c r="X64" s="2">
        <f t="shared" si="59"/>
        <v>0.97369058791034746</v>
      </c>
      <c r="Y64" s="2">
        <f t="shared" si="59"/>
        <v>1.4451872998411552</v>
      </c>
      <c r="Z64" s="2">
        <f t="shared" si="59"/>
        <v>0.97943107345586089</v>
      </c>
      <c r="AA64" s="2">
        <f t="shared" si="59"/>
        <v>1.0456760401211351</v>
      </c>
      <c r="AB64" s="2">
        <f t="shared" si="59"/>
        <v>4.2220535259063219E-2</v>
      </c>
      <c r="AC64" s="2">
        <f t="shared" si="59"/>
        <v>3.7138069870286561</v>
      </c>
      <c r="AD64" s="2">
        <f t="shared" si="59"/>
        <v>1.0489894229683605</v>
      </c>
    </row>
    <row r="65" spans="1:30" x14ac:dyDescent="0.25">
      <c r="A65" s="1">
        <f t="shared" si="0"/>
        <v>38749</v>
      </c>
      <c r="B65" s="34">
        <v>0.28352551167608803</v>
      </c>
      <c r="C65" s="34">
        <v>0.90561299074729595</v>
      </c>
      <c r="D65" s="34">
        <v>0.15374989223971</v>
      </c>
      <c r="E65" s="34">
        <v>0.56171197636581904</v>
      </c>
      <c r="F65" s="34">
        <v>0.68518257402810301</v>
      </c>
      <c r="G65" s="34">
        <v>0.36522184287051901</v>
      </c>
      <c r="H65" s="34">
        <v>0.84316375845107105</v>
      </c>
      <c r="I65" s="34">
        <v>0.93563804908555603</v>
      </c>
      <c r="J65" s="34">
        <v>0.264572598057908</v>
      </c>
      <c r="L65" s="2">
        <v>100</v>
      </c>
      <c r="M65" s="2">
        <v>4.4275000000000002</v>
      </c>
      <c r="N65" s="2">
        <v>69.116399999999999</v>
      </c>
      <c r="O65" s="2">
        <v>30.883600000000005</v>
      </c>
      <c r="P65" s="2">
        <v>1.5626</v>
      </c>
      <c r="Q65" s="2">
        <v>4.6879999999999997</v>
      </c>
      <c r="R65" s="2">
        <v>4.5266000000000002</v>
      </c>
      <c r="S65" s="2">
        <v>3.0683000000000002</v>
      </c>
      <c r="T65" s="2">
        <v>17.038100000000007</v>
      </c>
      <c r="V65" s="2">
        <f t="shared" ref="V65:AD65" si="60">100*(((1+B65/100)*(1+B64/100)*(1+B63/100))-1)</f>
        <v>0.84457282404624134</v>
      </c>
      <c r="W65" s="2">
        <f t="shared" si="60"/>
        <v>0.77562736682763589</v>
      </c>
      <c r="X65" s="2">
        <f t="shared" si="60"/>
        <v>0.74486259621420192</v>
      </c>
      <c r="Y65" s="2">
        <f t="shared" si="60"/>
        <v>1.3272360845656417</v>
      </c>
      <c r="Z65" s="2">
        <f t="shared" si="60"/>
        <v>1.1655659632401116</v>
      </c>
      <c r="AA65" s="2">
        <f t="shared" si="60"/>
        <v>1.8077693361218117E-2</v>
      </c>
      <c r="AB65" s="2">
        <f t="shared" si="60"/>
        <v>0.8085298610562841</v>
      </c>
      <c r="AC65" s="2">
        <f t="shared" si="60"/>
        <v>3.6091185543492665</v>
      </c>
      <c r="AD65" s="2">
        <f t="shared" si="60"/>
        <v>0.8658430502428649</v>
      </c>
    </row>
    <row r="66" spans="1:30" x14ac:dyDescent="0.25">
      <c r="A66" s="1">
        <f t="shared" si="0"/>
        <v>38777</v>
      </c>
      <c r="B66" s="34">
        <v>0.37405356947270002</v>
      </c>
      <c r="C66" s="34">
        <v>2.6037952826175501</v>
      </c>
      <c r="D66" s="34">
        <v>0.28106631280220201</v>
      </c>
      <c r="E66" s="34">
        <v>0.67479994552197697</v>
      </c>
      <c r="F66" s="34">
        <v>1.0753735064218299</v>
      </c>
      <c r="G66" s="34">
        <v>0.70927225855282305</v>
      </c>
      <c r="H66" s="34">
        <v>2.5970591508657401</v>
      </c>
      <c r="I66" s="34">
        <v>0.90671597809371296</v>
      </c>
      <c r="J66" s="34">
        <v>0.204310750184896</v>
      </c>
      <c r="L66" s="2">
        <v>100</v>
      </c>
      <c r="M66" s="2">
        <v>4.4352999999999998</v>
      </c>
      <c r="N66" s="2">
        <v>69.105199999999996</v>
      </c>
      <c r="O66" s="2">
        <v>30.894800000000004</v>
      </c>
      <c r="P66" s="2">
        <v>1.5609</v>
      </c>
      <c r="Q66" s="2">
        <v>4.6738999999999997</v>
      </c>
      <c r="R66" s="2">
        <v>4.5344999999999995</v>
      </c>
      <c r="S66" s="2">
        <v>3.085</v>
      </c>
      <c r="T66" s="2">
        <v>17.040500000000002</v>
      </c>
      <c r="V66" s="2">
        <f t="shared" ref="V66:AD66" si="61">100*(((1+B66/100)*(1+B65/100)*(1+B64/100))-1)</f>
        <v>1.0287541614862228</v>
      </c>
      <c r="W66" s="2">
        <f t="shared" si="61"/>
        <v>4.1436841586454998</v>
      </c>
      <c r="X66" s="2">
        <f t="shared" si="61"/>
        <v>0.78766067193676292</v>
      </c>
      <c r="Y66" s="2">
        <f t="shared" si="61"/>
        <v>1.7411427816614644</v>
      </c>
      <c r="Z66" s="2">
        <f t="shared" si="61"/>
        <v>2.0023073455761153</v>
      </c>
      <c r="AA66" s="2">
        <f t="shared" si="61"/>
        <v>-0.11830833538095664</v>
      </c>
      <c r="AB66" s="2">
        <f t="shared" si="61"/>
        <v>4.1317714779557368</v>
      </c>
      <c r="AC66" s="2">
        <f t="shared" si="61"/>
        <v>3.5367950835832662</v>
      </c>
      <c r="AD66" s="2">
        <f t="shared" si="61"/>
        <v>0.84332037800820547</v>
      </c>
    </row>
    <row r="67" spans="1:30" x14ac:dyDescent="0.25">
      <c r="A67" s="1">
        <f t="shared" si="0"/>
        <v>38808</v>
      </c>
      <c r="B67" s="34">
        <v>0.188312800577037</v>
      </c>
      <c r="C67" s="34">
        <v>0.49251720628310303</v>
      </c>
      <c r="D67" s="34">
        <v>5.8348685687278801E-2</v>
      </c>
      <c r="E67" s="34">
        <v>0.29267643763527201</v>
      </c>
      <c r="F67" s="34">
        <v>0.18032114737458099</v>
      </c>
      <c r="G67" s="34">
        <v>0.40434092834431801</v>
      </c>
      <c r="H67" s="34">
        <v>0.47256619836499503</v>
      </c>
      <c r="I67" s="34">
        <v>0.93176409496757395</v>
      </c>
      <c r="J67" s="34">
        <v>0.29375399710296302</v>
      </c>
      <c r="L67" s="2">
        <v>100</v>
      </c>
      <c r="M67" s="2">
        <v>4.5388999999999999</v>
      </c>
      <c r="N67" s="2">
        <v>68.997399999999999</v>
      </c>
      <c r="O67" s="2">
        <v>31.002600000000001</v>
      </c>
      <c r="P67" s="2">
        <v>1.5731999999999999</v>
      </c>
      <c r="Q67" s="2">
        <v>4.6725000000000003</v>
      </c>
      <c r="R67" s="2">
        <v>4.6383000000000001</v>
      </c>
      <c r="S67" s="2">
        <v>3.1010999999999997</v>
      </c>
      <c r="T67" s="2">
        <v>17.017500000000002</v>
      </c>
      <c r="V67" s="2">
        <f t="shared" ref="V67:AD67" si="62">100*(((1+B67/100)*(1+B66/100)*(1+B65/100))-1)</f>
        <v>0.84819272173382032</v>
      </c>
      <c r="W67" s="2">
        <f t="shared" si="62"/>
        <v>4.0429063646406638</v>
      </c>
      <c r="X67" s="2">
        <f t="shared" si="62"/>
        <v>0.49385099157055468</v>
      </c>
      <c r="Y67" s="2">
        <f t="shared" si="62"/>
        <v>1.5366088643791409</v>
      </c>
      <c r="Z67" s="2">
        <f t="shared" si="62"/>
        <v>1.9514334411730561</v>
      </c>
      <c r="AA67" s="2">
        <f t="shared" si="62"/>
        <v>1.4857805405229962</v>
      </c>
      <c r="AB67" s="2">
        <f t="shared" si="62"/>
        <v>3.9510473798468615</v>
      </c>
      <c r="AC67" s="2">
        <f t="shared" si="62"/>
        <v>2.7998471421119664</v>
      </c>
      <c r="AD67" s="2">
        <f t="shared" si="62"/>
        <v>0.76455684707084082</v>
      </c>
    </row>
    <row r="68" spans="1:30" x14ac:dyDescent="0.25">
      <c r="A68" s="1">
        <f t="shared" si="0"/>
        <v>38838</v>
      </c>
      <c r="B68" s="34">
        <v>0.125593705967943</v>
      </c>
      <c r="C68" s="34">
        <v>1.1992913501576801</v>
      </c>
      <c r="D68" s="34">
        <v>1.4026009516943E-2</v>
      </c>
      <c r="E68" s="34">
        <v>0.55145863131476902</v>
      </c>
      <c r="F68" s="34">
        <v>1.46716826909981</v>
      </c>
      <c r="G68" s="34">
        <v>-0.32801223667945201</v>
      </c>
      <c r="H68" s="34">
        <v>1.13727554591597</v>
      </c>
      <c r="I68" s="34">
        <v>0.92770994520192096</v>
      </c>
      <c r="J68" s="34">
        <v>0.44082296979333002</v>
      </c>
      <c r="L68" s="2">
        <v>100</v>
      </c>
      <c r="M68" s="2">
        <v>4.5255999999999998</v>
      </c>
      <c r="N68" s="2">
        <v>68.889899999999997</v>
      </c>
      <c r="O68" s="2">
        <v>31.110099999999999</v>
      </c>
      <c r="P68" s="2">
        <v>1.5801000000000001</v>
      </c>
      <c r="Q68" s="2">
        <v>4.7184999999999997</v>
      </c>
      <c r="R68" s="2">
        <v>4.6247999999999996</v>
      </c>
      <c r="S68" s="2">
        <v>3.1244000000000001</v>
      </c>
      <c r="T68" s="2">
        <v>17.062299999999997</v>
      </c>
      <c r="V68" s="2">
        <f t="shared" ref="V68:AD68" si="63">100*(((1+B68/100)*(1+B67/100)*(1+B66/100))-1)</f>
        <v>0.68937164820572772</v>
      </c>
      <c r="W68" s="2">
        <f t="shared" si="63"/>
        <v>4.3457155854940144</v>
      </c>
      <c r="X68" s="2">
        <f t="shared" si="63"/>
        <v>0.35365263588831297</v>
      </c>
      <c r="Y68" s="2">
        <f t="shared" si="63"/>
        <v>1.5262561181346834</v>
      </c>
      <c r="Z68" s="2">
        <f t="shared" si="63"/>
        <v>2.7432536524979456</v>
      </c>
      <c r="AA68" s="2">
        <f t="shared" si="63"/>
        <v>0.78480663373921011</v>
      </c>
      <c r="AB68" s="2">
        <f t="shared" si="63"/>
        <v>4.2542233931160078</v>
      </c>
      <c r="AC68" s="2">
        <f t="shared" si="63"/>
        <v>2.7917726118160902</v>
      </c>
      <c r="AD68" s="2">
        <f t="shared" si="63"/>
        <v>0.94168611757845522</v>
      </c>
    </row>
    <row r="69" spans="1:30" x14ac:dyDescent="0.25">
      <c r="A69" s="1">
        <f t="shared" si="0"/>
        <v>38869</v>
      </c>
      <c r="B69" s="34">
        <v>5.5384021704902801E-2</v>
      </c>
      <c r="C69" s="34">
        <v>-0.39631747365067699</v>
      </c>
      <c r="D69" s="34">
        <v>-7.78466544491727E-2</v>
      </c>
      <c r="E69" s="34">
        <v>0.282961316966446</v>
      </c>
      <c r="F69" s="34">
        <v>1.25948603791992</v>
      </c>
      <c r="G69" s="34">
        <v>0.83759867060577298</v>
      </c>
      <c r="H69" s="34">
        <v>-0.33457816595006601</v>
      </c>
      <c r="I69" s="34">
        <v>0.92561286991137104</v>
      </c>
      <c r="J69" s="34">
        <v>0.42546569536318202</v>
      </c>
      <c r="L69" s="2">
        <v>100</v>
      </c>
      <c r="M69" s="2">
        <v>4.5419</v>
      </c>
      <c r="N69" s="2">
        <v>68.773200000000003</v>
      </c>
      <c r="O69" s="2">
        <v>31.226800000000004</v>
      </c>
      <c r="P69" s="2">
        <v>1.5981000000000001</v>
      </c>
      <c r="Q69" s="2">
        <v>4.7243000000000004</v>
      </c>
      <c r="R69" s="2">
        <v>4.6408000000000005</v>
      </c>
      <c r="S69" s="2">
        <v>3.1506000000000003</v>
      </c>
      <c r="T69" s="2">
        <v>17.113000000000003</v>
      </c>
      <c r="V69" s="2">
        <f t="shared" ref="V69:AD69" si="64">100*(((1+B69/100)*(1+B68/100)*(1+B67/100))-1)</f>
        <v>0.36970102231086432</v>
      </c>
      <c r="W69" s="2">
        <f t="shared" si="64"/>
        <v>1.2946694567645745</v>
      </c>
      <c r="X69" s="2">
        <f t="shared" si="64"/>
        <v>-5.5201229025914067E-3</v>
      </c>
      <c r="Y69" s="2">
        <f t="shared" si="64"/>
        <v>1.1311035180675999</v>
      </c>
      <c r="Z69" s="2">
        <f t="shared" si="64"/>
        <v>2.9304042893749882</v>
      </c>
      <c r="AA69" s="2">
        <f t="shared" si="64"/>
        <v>0.91322929368611305</v>
      </c>
      <c r="AB69" s="2">
        <f t="shared" si="64"/>
        <v>1.2752337976590367</v>
      </c>
      <c r="AC69" s="2">
        <f t="shared" si="64"/>
        <v>2.8110225198916927</v>
      </c>
      <c r="AD69" s="2">
        <f t="shared" si="64"/>
        <v>1.1644684798581828</v>
      </c>
    </row>
    <row r="70" spans="1:30" x14ac:dyDescent="0.25">
      <c r="A70" s="1">
        <f t="shared" ref="A70:A133" si="65">EDATE(A69,1)</f>
        <v>38899</v>
      </c>
      <c r="B70" s="34">
        <v>0.21457737613828501</v>
      </c>
      <c r="C70" s="34">
        <v>0.51764090303687904</v>
      </c>
      <c r="D70" s="34">
        <v>0.23950074566686599</v>
      </c>
      <c r="E70" s="34">
        <v>-4.6705109439199699E-2</v>
      </c>
      <c r="F70" s="34">
        <v>0.65254172907336105</v>
      </c>
      <c r="G70" s="34">
        <v>-0.64592128510190605</v>
      </c>
      <c r="H70" s="34">
        <v>0.45852116452078701</v>
      </c>
      <c r="I70" s="34">
        <v>0.64588688858933396</v>
      </c>
      <c r="J70" s="34">
        <v>0.16854343300740099</v>
      </c>
      <c r="L70" s="2">
        <v>100</v>
      </c>
      <c r="M70" s="2">
        <v>4.7675000000000001</v>
      </c>
      <c r="N70" s="2">
        <v>70.845399999999998</v>
      </c>
      <c r="O70" s="2">
        <v>29.154600000000002</v>
      </c>
      <c r="P70" s="2">
        <v>1.2033</v>
      </c>
      <c r="Q70" s="2">
        <v>3.9177</v>
      </c>
      <c r="R70" s="2">
        <v>4.9634999999999998</v>
      </c>
      <c r="S70" s="2">
        <v>4.0522</v>
      </c>
      <c r="T70" s="2">
        <v>15.017900000000004</v>
      </c>
      <c r="V70" s="2">
        <f t="shared" ref="V70:AD70" si="66">100*(((1+B70/100)*(1+B69/100)*(1+B68/100))-1)</f>
        <v>0.39601314917347974</v>
      </c>
      <c r="W70" s="2">
        <f t="shared" si="66"/>
        <v>1.3199936961104886</v>
      </c>
      <c r="X70" s="2">
        <f t="shared" si="66"/>
        <v>0.1755163048844155</v>
      </c>
      <c r="Y70" s="2">
        <f t="shared" si="66"/>
        <v>0.78888480790433313</v>
      </c>
      <c r="Z70" s="2">
        <f t="shared" si="66"/>
        <v>3.4155879545033407</v>
      </c>
      <c r="AA70" s="2">
        <f t="shared" si="66"/>
        <v>-0.14235605834195253</v>
      </c>
      <c r="AB70" s="2">
        <f t="shared" si="66"/>
        <v>1.2610765591203332</v>
      </c>
      <c r="AC70" s="2">
        <f t="shared" si="66"/>
        <v>2.5198225377411454</v>
      </c>
      <c r="AD70" s="2">
        <f t="shared" si="66"/>
        <v>1.0381708824509062</v>
      </c>
    </row>
    <row r="71" spans="1:30" x14ac:dyDescent="0.25">
      <c r="A71" s="1">
        <f t="shared" si="65"/>
        <v>38930</v>
      </c>
      <c r="B71" s="34">
        <v>0.208055877488561</v>
      </c>
      <c r="C71" s="34">
        <v>-0.21567081956636699</v>
      </c>
      <c r="D71" s="34">
        <v>0.24996573099254099</v>
      </c>
      <c r="E71" s="34">
        <v>0.15581237764307401</v>
      </c>
      <c r="F71" s="34">
        <v>0.70901001168941602</v>
      </c>
      <c r="G71" s="34">
        <v>-0.11255741751039799</v>
      </c>
      <c r="H71" s="34">
        <v>-0.18126567571351301</v>
      </c>
      <c r="I71" s="34">
        <v>0.65020465371425196</v>
      </c>
      <c r="J71" s="34">
        <v>-1.14828041142555E-2</v>
      </c>
      <c r="L71" s="2">
        <v>100</v>
      </c>
      <c r="M71" s="2">
        <v>4.7965999999999998</v>
      </c>
      <c r="N71" s="2">
        <v>70.804500000000004</v>
      </c>
      <c r="O71" s="2">
        <v>29.195499999999999</v>
      </c>
      <c r="P71" s="2">
        <v>1.2064999999999999</v>
      </c>
      <c r="Q71" s="2">
        <v>3.8815</v>
      </c>
      <c r="R71" s="2">
        <v>4.9897999999999998</v>
      </c>
      <c r="S71" s="2">
        <v>4.0710999999999995</v>
      </c>
      <c r="T71" s="2">
        <v>15.046600000000003</v>
      </c>
      <c r="V71" s="2">
        <f t="shared" ref="V71:AD71" si="67">100*(((1+B71/100)*(1+B70/100)*(1+B69/100))-1)</f>
        <v>0.47869803472437855</v>
      </c>
      <c r="W71" s="2">
        <f t="shared" si="67"/>
        <v>-9.665612627437481E-2</v>
      </c>
      <c r="X71" s="2">
        <f t="shared" si="67"/>
        <v>0.41183699267874907</v>
      </c>
      <c r="Y71" s="2">
        <f t="shared" si="67"/>
        <v>0.39230433827426303</v>
      </c>
      <c r="Z71" s="2">
        <f t="shared" si="67"/>
        <v>2.6428711901533397</v>
      </c>
      <c r="AA71" s="2">
        <f t="shared" si="67"/>
        <v>7.3500082394262201E-2</v>
      </c>
      <c r="AB71" s="2">
        <f t="shared" si="67"/>
        <v>-5.9078674141455068E-2</v>
      </c>
      <c r="AC71" s="2">
        <f t="shared" si="67"/>
        <v>2.2379396608578128</v>
      </c>
      <c r="AD71" s="2">
        <f t="shared" si="67"/>
        <v>0.58317512749836986</v>
      </c>
    </row>
    <row r="72" spans="1:30" x14ac:dyDescent="0.25">
      <c r="A72" s="1">
        <f t="shared" si="65"/>
        <v>38961</v>
      </c>
      <c r="B72" s="34">
        <v>0.348329540053544</v>
      </c>
      <c r="C72" s="34">
        <v>-0.21586070226072601</v>
      </c>
      <c r="D72" s="34">
        <v>0.36520585689275198</v>
      </c>
      <c r="E72" s="34">
        <v>0.34568582710920398</v>
      </c>
      <c r="F72" s="34">
        <v>0.40849321406637101</v>
      </c>
      <c r="G72" s="34">
        <v>0.219086223546193</v>
      </c>
      <c r="H72" s="34">
        <v>-0.22808239101260799</v>
      </c>
      <c r="I72" s="34">
        <v>0.66155076670344404</v>
      </c>
      <c r="J72" s="34">
        <v>0.33245297295420101</v>
      </c>
      <c r="L72" s="2">
        <v>100</v>
      </c>
      <c r="M72" s="2">
        <v>4.7747999999999999</v>
      </c>
      <c r="N72" s="2">
        <v>70.831900000000005</v>
      </c>
      <c r="O72" s="2">
        <v>29.168099999999999</v>
      </c>
      <c r="P72" s="2">
        <v>1.2099</v>
      </c>
      <c r="Q72" s="2">
        <v>3.8729</v>
      </c>
      <c r="R72" s="2">
        <v>4.9704999999999995</v>
      </c>
      <c r="S72" s="2">
        <v>4.0945999999999998</v>
      </c>
      <c r="T72" s="2">
        <v>15.020199999999996</v>
      </c>
      <c r="V72" s="2">
        <f t="shared" ref="V72:AD72" si="68">100*(((1+B72/100)*(1+B71/100)*(1+B70/100))-1)</f>
        <v>0.77288294607700259</v>
      </c>
      <c r="W72" s="2">
        <f t="shared" si="68"/>
        <v>8.4343555958699135E-2</v>
      </c>
      <c r="X72" s="2">
        <f t="shared" si="68"/>
        <v>0.85706074995921533</v>
      </c>
      <c r="Y72" s="2">
        <f t="shared" si="68"/>
        <v>0.45509723977046335</v>
      </c>
      <c r="Z72" s="2">
        <f t="shared" si="68"/>
        <v>1.7802522867763848</v>
      </c>
      <c r="AA72" s="2">
        <f t="shared" si="68"/>
        <v>-0.54032557626675359</v>
      </c>
      <c r="AB72" s="2">
        <f t="shared" si="68"/>
        <v>4.7711481046808224E-2</v>
      </c>
      <c r="AC72" s="2">
        <f t="shared" si="68"/>
        <v>1.9704439815470431</v>
      </c>
      <c r="AD72" s="2">
        <f t="shared" si="68"/>
        <v>0.49001633672387523</v>
      </c>
    </row>
    <row r="73" spans="1:30" x14ac:dyDescent="0.25">
      <c r="A73" s="1">
        <f t="shared" si="65"/>
        <v>38991</v>
      </c>
      <c r="B73" s="34">
        <v>0.34996580718229697</v>
      </c>
      <c r="C73" s="34">
        <v>-0.82673081390278902</v>
      </c>
      <c r="D73" s="34">
        <v>0.32729898388770301</v>
      </c>
      <c r="E73" s="34">
        <v>0.25493189051835502</v>
      </c>
      <c r="F73" s="34">
        <v>4.9196560635268997E-2</v>
      </c>
      <c r="G73" s="34">
        <v>0.31022872556929698</v>
      </c>
      <c r="H73" s="34">
        <v>-0.834730546912687</v>
      </c>
      <c r="I73" s="34">
        <v>0.65121531677398103</v>
      </c>
      <c r="J73" s="34">
        <v>0.22358940027445301</v>
      </c>
      <c r="L73" s="2">
        <v>100</v>
      </c>
      <c r="M73" s="2">
        <v>4.7624000000000004</v>
      </c>
      <c r="N73" s="2">
        <v>70.831099999999992</v>
      </c>
      <c r="O73" s="2">
        <v>29.168900000000011</v>
      </c>
      <c r="P73" s="2">
        <v>1.2144999999999999</v>
      </c>
      <c r="Q73" s="2">
        <v>3.8656000000000001</v>
      </c>
      <c r="R73" s="2">
        <v>4.9578000000000007</v>
      </c>
      <c r="S73" s="2">
        <v>4.1119000000000003</v>
      </c>
      <c r="T73" s="2">
        <v>15.019100000000007</v>
      </c>
      <c r="V73" s="2">
        <f t="shared" ref="V73:AD73" si="69">100*(((1+B73/100)*(1+B72/100)*(1+B71/100))-1)</f>
        <v>0.90902563979553541</v>
      </c>
      <c r="W73" s="2">
        <f t="shared" si="69"/>
        <v>-1.2542330319548323</v>
      </c>
      <c r="X73" s="2">
        <f t="shared" si="69"/>
        <v>0.94539989949713465</v>
      </c>
      <c r="Y73" s="2">
        <f t="shared" si="69"/>
        <v>0.75824856854880274</v>
      </c>
      <c r="Z73" s="2">
        <f t="shared" si="69"/>
        <v>1.1701472421871362</v>
      </c>
      <c r="AA73" s="2">
        <f t="shared" si="69"/>
        <v>0.41684065174987239</v>
      </c>
      <c r="AB73" s="2">
        <f t="shared" si="69"/>
        <v>-1.2402516762643701</v>
      </c>
      <c r="AC73" s="2">
        <f t="shared" si="69"/>
        <v>1.97584253487606</v>
      </c>
      <c r="AD73" s="2">
        <f t="shared" si="69"/>
        <v>0.54523896411122763</v>
      </c>
    </row>
    <row r="74" spans="1:30" x14ac:dyDescent="0.25">
      <c r="A74" s="1">
        <f t="shared" si="65"/>
        <v>39022</v>
      </c>
      <c r="B74" s="34">
        <v>0.24021424844883199</v>
      </c>
      <c r="C74" s="34">
        <v>-0.77338644109968302</v>
      </c>
      <c r="D74" s="34">
        <v>0.33149894364250998</v>
      </c>
      <c r="E74" s="34">
        <v>6.0203946224762397E-2</v>
      </c>
      <c r="F74" s="34">
        <v>5.3339128383085702E-2</v>
      </c>
      <c r="G74" s="34">
        <v>-0.60495487458383301</v>
      </c>
      <c r="H74" s="34">
        <v>-0.78826267899767299</v>
      </c>
      <c r="I74" s="34">
        <v>0.63125992342457005</v>
      </c>
      <c r="J74" s="34">
        <v>0.17408704351092899</v>
      </c>
      <c r="L74" s="2">
        <v>100</v>
      </c>
      <c r="M74" s="2">
        <v>4.7417999999999996</v>
      </c>
      <c r="N74" s="2">
        <v>70.892299999999992</v>
      </c>
      <c r="O74" s="2">
        <v>29.107700000000005</v>
      </c>
      <c r="P74" s="2">
        <v>1.21</v>
      </c>
      <c r="Q74" s="2">
        <v>3.8651</v>
      </c>
      <c r="R74" s="2">
        <v>4.9364999999999997</v>
      </c>
      <c r="S74" s="2">
        <v>4.1242000000000001</v>
      </c>
      <c r="T74" s="2">
        <v>14.971900000000003</v>
      </c>
      <c r="V74" s="2">
        <f t="shared" ref="V74:AD74" si="70">100*(((1+B74/100)*(1+B73/100)*(1+B72/100))-1)</f>
        <v>0.94140896318555267</v>
      </c>
      <c r="W74" s="2">
        <f t="shared" si="70"/>
        <v>-1.806143910653879</v>
      </c>
      <c r="X74" s="2">
        <f t="shared" si="70"/>
        <v>1.0274987081703157</v>
      </c>
      <c r="Y74" s="2">
        <f t="shared" si="70"/>
        <v>0.66206505338972654</v>
      </c>
      <c r="Z74" s="2">
        <f t="shared" si="70"/>
        <v>0.51147410262575299</v>
      </c>
      <c r="AA74" s="2">
        <f t="shared" si="70"/>
        <v>-7.8166485342834324E-2</v>
      </c>
      <c r="AB74" s="2">
        <f t="shared" si="70"/>
        <v>-1.8408089933192207</v>
      </c>
      <c r="AC74" s="2">
        <f t="shared" si="70"/>
        <v>1.9566482884308289</v>
      </c>
      <c r="AD74" s="2">
        <f t="shared" si="70"/>
        <v>0.73184203811678117</v>
      </c>
    </row>
    <row r="75" spans="1:30" x14ac:dyDescent="0.25">
      <c r="A75" s="1">
        <f t="shared" si="65"/>
        <v>39052</v>
      </c>
      <c r="B75" s="34">
        <v>0.38129136067196301</v>
      </c>
      <c r="C75" s="34">
        <v>-0.87282193111940798</v>
      </c>
      <c r="D75" s="34">
        <v>0.24591542880248199</v>
      </c>
      <c r="E75" s="34">
        <v>0.88019843257677099</v>
      </c>
      <c r="F75" s="34">
        <v>0.36312256411059901</v>
      </c>
      <c r="G75" s="34">
        <v>5.1655686431029399E-2</v>
      </c>
      <c r="H75" s="34">
        <v>-0.79996926566077797</v>
      </c>
      <c r="I75" s="34">
        <v>0.67286321770946</v>
      </c>
      <c r="J75" s="34">
        <v>1.73510065499238</v>
      </c>
      <c r="L75" s="2">
        <v>100</v>
      </c>
      <c r="M75" s="2">
        <v>4.7183999999999999</v>
      </c>
      <c r="N75" s="2">
        <v>70.984499999999997</v>
      </c>
      <c r="O75" s="2">
        <v>29.015499999999999</v>
      </c>
      <c r="P75" s="2">
        <v>1.2077</v>
      </c>
      <c r="Q75" s="2">
        <v>3.8313999999999999</v>
      </c>
      <c r="R75" s="2">
        <v>4.9124999999999996</v>
      </c>
      <c r="S75" s="2">
        <v>4.1370000000000005</v>
      </c>
      <c r="T75" s="2">
        <v>14.926900000000003</v>
      </c>
      <c r="V75" s="2">
        <f t="shared" ref="V75:AD75" si="71">100*(((1+B75/100)*(1+B74/100)*(1+B73/100))-1)</f>
        <v>0.97456559499458084</v>
      </c>
      <c r="W75" s="2">
        <f t="shared" si="71"/>
        <v>-2.4526349944757442</v>
      </c>
      <c r="X75" s="2">
        <f t="shared" si="71"/>
        <v>0.90742110291963662</v>
      </c>
      <c r="Y75" s="2">
        <f t="shared" si="71"/>
        <v>1.1982629199939199</v>
      </c>
      <c r="Z75" s="2">
        <f t="shared" si="71"/>
        <v>0.46605691965573293</v>
      </c>
      <c r="AA75" s="2">
        <f t="shared" si="71"/>
        <v>-0.24510041864144183</v>
      </c>
      <c r="AB75" s="2">
        <f t="shared" si="71"/>
        <v>-2.4034518121412884</v>
      </c>
      <c r="AC75" s="2">
        <f t="shared" si="71"/>
        <v>1.9681062838592167</v>
      </c>
      <c r="AD75" s="2">
        <f t="shared" si="71"/>
        <v>2.1400731792440508</v>
      </c>
    </row>
    <row r="76" spans="1:30" x14ac:dyDescent="0.25">
      <c r="A76" s="1">
        <f t="shared" si="65"/>
        <v>39083</v>
      </c>
      <c r="B76" s="34">
        <v>0.25003720525610201</v>
      </c>
      <c r="C76" s="34">
        <v>-0.96714418511753297</v>
      </c>
      <c r="D76" s="34">
        <v>0.31354881134548102</v>
      </c>
      <c r="E76" s="34">
        <v>8.6980242090867493E-2</v>
      </c>
      <c r="F76" s="34">
        <v>-8.5930180276158299E-2</v>
      </c>
      <c r="G76" s="34">
        <v>-1.01455948958207</v>
      </c>
      <c r="H76" s="34">
        <v>-0.89629537357963196</v>
      </c>
      <c r="I76" s="34">
        <v>0.71639557487029304</v>
      </c>
      <c r="J76" s="34">
        <v>0.35615989354245398</v>
      </c>
      <c r="L76" s="2">
        <v>100</v>
      </c>
      <c r="M76" s="2">
        <v>4.6768999999999998</v>
      </c>
      <c r="N76" s="2">
        <v>70.866100000000003</v>
      </c>
      <c r="O76" s="2">
        <v>29.133899999999997</v>
      </c>
      <c r="P76" s="2">
        <v>1.206</v>
      </c>
      <c r="Q76" s="2">
        <v>3.8090000000000002</v>
      </c>
      <c r="R76" s="2">
        <v>4.8699999999999992</v>
      </c>
      <c r="S76" s="2">
        <v>4.1456999999999997</v>
      </c>
      <c r="T76" s="2">
        <v>15.103199999999999</v>
      </c>
      <c r="V76" s="2">
        <f t="shared" ref="V76:AD76" si="72">100*(((1+B76/100)*(1+B75/100)*(1+B74/100))-1)</f>
        <v>0.87401501594008835</v>
      </c>
      <c r="W76" s="2">
        <f t="shared" si="72"/>
        <v>-2.5907463473226366</v>
      </c>
      <c r="X76" s="2">
        <f t="shared" si="72"/>
        <v>0.89359142281255632</v>
      </c>
      <c r="Y76" s="2">
        <f t="shared" si="72"/>
        <v>1.0287309602697636</v>
      </c>
      <c r="Z76" s="2">
        <f t="shared" si="72"/>
        <v>0.33036716590995052</v>
      </c>
      <c r="AA76" s="2">
        <f t="shared" si="72"/>
        <v>-1.5625544514753398</v>
      </c>
      <c r="AB76" s="2">
        <f t="shared" si="72"/>
        <v>-2.464042728755711</v>
      </c>
      <c r="AC76" s="2">
        <f t="shared" si="72"/>
        <v>2.0341393413265685</v>
      </c>
      <c r="AD76" s="2">
        <f t="shared" si="72"/>
        <v>2.2751786964663623</v>
      </c>
    </row>
    <row r="77" spans="1:30" x14ac:dyDescent="0.25">
      <c r="A77" s="1">
        <f t="shared" si="65"/>
        <v>39114</v>
      </c>
      <c r="B77" s="34">
        <v>0.29483943655646999</v>
      </c>
      <c r="C77" s="34">
        <v>-0.47800025196736101</v>
      </c>
      <c r="D77" s="34">
        <v>0.32884751626202702</v>
      </c>
      <c r="E77" s="34">
        <v>0.19806605856012799</v>
      </c>
      <c r="F77" s="34">
        <v>0.19227271272624</v>
      </c>
      <c r="G77" s="34">
        <v>2.0366124783093201E-2</v>
      </c>
      <c r="H77" s="34">
        <v>-0.47115478190997201</v>
      </c>
      <c r="I77" s="34">
        <v>0.708492421302652</v>
      </c>
      <c r="J77" s="34">
        <v>0.15452916097276201</v>
      </c>
      <c r="L77" s="2">
        <v>100</v>
      </c>
      <c r="M77" s="2">
        <v>4.6311999999999998</v>
      </c>
      <c r="N77" s="2">
        <v>70.921999999999997</v>
      </c>
      <c r="O77" s="2">
        <v>29.077999999999999</v>
      </c>
      <c r="P77" s="2">
        <v>1.2003999999999999</v>
      </c>
      <c r="Q77" s="2">
        <v>3.7528999999999999</v>
      </c>
      <c r="R77" s="2">
        <v>4.8235000000000001</v>
      </c>
      <c r="S77" s="2">
        <v>4.1562999999999999</v>
      </c>
      <c r="T77" s="2">
        <v>15.144900000000002</v>
      </c>
      <c r="V77" s="2">
        <f t="shared" ref="V77:AD77" si="73">100*(((1+B77/100)*(1+B76/100)*(1+B75/100))-1)</f>
        <v>0.92898558924472407</v>
      </c>
      <c r="W77" s="2">
        <f t="shared" si="73"/>
        <v>-2.3007702291151011</v>
      </c>
      <c r="X77" s="2">
        <f t="shared" si="73"/>
        <v>0.89092514119981647</v>
      </c>
      <c r="Y77" s="2">
        <f t="shared" si="73"/>
        <v>1.1679275010266554</v>
      </c>
      <c r="Z77" s="2">
        <f t="shared" si="73"/>
        <v>0.46968543005041496</v>
      </c>
      <c r="AA77" s="2">
        <f t="shared" si="73"/>
        <v>-0.94325796896094216</v>
      </c>
      <c r="AB77" s="2">
        <f t="shared" si="73"/>
        <v>-2.1522910838808085</v>
      </c>
      <c r="AC77" s="2">
        <f t="shared" si="73"/>
        <v>2.1124485213583677</v>
      </c>
      <c r="AD77" s="2">
        <f t="shared" si="73"/>
        <v>2.2552105990216953</v>
      </c>
    </row>
    <row r="78" spans="1:30" x14ac:dyDescent="0.25">
      <c r="A78" s="1">
        <f t="shared" si="65"/>
        <v>39142</v>
      </c>
      <c r="B78" s="34">
        <v>0.31494630502620102</v>
      </c>
      <c r="C78" s="34">
        <v>0.47701250135172402</v>
      </c>
      <c r="D78" s="34">
        <v>0.42647453076439801</v>
      </c>
      <c r="E78" s="34">
        <v>0.113394771677486</v>
      </c>
      <c r="F78" s="34">
        <v>-0.35786502933143799</v>
      </c>
      <c r="G78" s="34">
        <v>-0.150975620782513</v>
      </c>
      <c r="H78" s="34">
        <v>0.44906513601471998</v>
      </c>
      <c r="I78" s="34">
        <v>0.71718988631021796</v>
      </c>
      <c r="J78" s="34">
        <v>0.105962015205857</v>
      </c>
      <c r="L78" s="2">
        <v>100</v>
      </c>
      <c r="M78" s="2">
        <v>4.5720999999999998</v>
      </c>
      <c r="N78" s="2">
        <v>71.0197</v>
      </c>
      <c r="O78" s="2">
        <v>28.980300000000003</v>
      </c>
      <c r="P78" s="2">
        <v>1.1946000000000001</v>
      </c>
      <c r="Q78" s="2">
        <v>3.7330999999999999</v>
      </c>
      <c r="R78" s="2">
        <v>4.7633999999999999</v>
      </c>
      <c r="S78" s="2">
        <v>4.1671000000000005</v>
      </c>
      <c r="T78" s="2">
        <v>15.1221</v>
      </c>
      <c r="V78" s="2">
        <f t="shared" ref="V78:AD78" si="74">100*(((1+B78/100)*(1+B77/100)*(1+B76/100))-1)</f>
        <v>0.86227854578651009</v>
      </c>
      <c r="W78" s="2">
        <f t="shared" si="74"/>
        <v>-0.97038045166163434</v>
      </c>
      <c r="X78" s="2">
        <f t="shared" si="74"/>
        <v>1.0726460099422352</v>
      </c>
      <c r="Y78" s="2">
        <f t="shared" si="74"/>
        <v>0.39893677362212721</v>
      </c>
      <c r="Z78" s="2">
        <f t="shared" si="74"/>
        <v>-0.25206768863933471</v>
      </c>
      <c r="AA78" s="2">
        <f t="shared" si="74"/>
        <v>-1.1438743104732807</v>
      </c>
      <c r="AB78" s="2">
        <f t="shared" si="74"/>
        <v>-0.92028385911833155</v>
      </c>
      <c r="AC78" s="2">
        <f t="shared" si="74"/>
        <v>2.1574090451872419</v>
      </c>
      <c r="AD78" s="2">
        <f t="shared" si="74"/>
        <v>0.61774316021396825</v>
      </c>
    </row>
    <row r="79" spans="1:30" x14ac:dyDescent="0.25">
      <c r="A79" s="1">
        <f t="shared" si="65"/>
        <v>39173</v>
      </c>
      <c r="B79" s="34">
        <v>0.20341164865567499</v>
      </c>
      <c r="C79" s="34">
        <v>1.1354807916091401</v>
      </c>
      <c r="D79" s="34">
        <v>0.17558460759139699</v>
      </c>
      <c r="E79" s="34">
        <v>0.113832338371142</v>
      </c>
      <c r="F79" s="95">
        <v>5.52026466326037E-2</v>
      </c>
      <c r="G79" s="34">
        <v>-0.19482898767323001</v>
      </c>
      <c r="H79" s="34">
        <v>1.11432461107777</v>
      </c>
      <c r="I79" s="34">
        <v>0.73305072321282805</v>
      </c>
      <c r="J79" s="34">
        <v>1.4133651833853299E-3</v>
      </c>
      <c r="L79" s="2">
        <v>100</v>
      </c>
      <c r="M79" s="2">
        <v>4.5881999999999996</v>
      </c>
      <c r="N79" s="2">
        <v>71.065799999999996</v>
      </c>
      <c r="O79" s="2">
        <v>28.934200000000001</v>
      </c>
      <c r="P79" s="2">
        <v>1.1868000000000001</v>
      </c>
      <c r="Q79" s="2">
        <v>3.7021999999999999</v>
      </c>
      <c r="R79" s="2">
        <v>4.7778999999999998</v>
      </c>
      <c r="S79" s="2">
        <v>4.1828000000000003</v>
      </c>
      <c r="T79" s="2">
        <v>15.084499999999998</v>
      </c>
      <c r="V79" s="2">
        <f t="shared" ref="V79:AD79" si="75">100*(((1+B79/100)*(1+B78/100)*(1+B77/100))-1)</f>
        <v>0.81536824023165089</v>
      </c>
      <c r="W79" s="2">
        <f t="shared" si="75"/>
        <v>1.1321758139811289</v>
      </c>
      <c r="X79" s="2">
        <f t="shared" si="75"/>
        <v>0.93363779725998963</v>
      </c>
      <c r="Y79" s="2">
        <f t="shared" si="75"/>
        <v>0.42587256397330631</v>
      </c>
      <c r="Z79" s="2">
        <f t="shared" si="75"/>
        <v>-0.11116953795037299</v>
      </c>
      <c r="AA79" s="2">
        <f t="shared" si="75"/>
        <v>-0.325214706491328</v>
      </c>
      <c r="AB79" s="2">
        <f t="shared" si="75"/>
        <v>1.0898494461701436</v>
      </c>
      <c r="AC79" s="2">
        <f t="shared" si="75"/>
        <v>2.174302489320401</v>
      </c>
      <c r="AD79" s="2">
        <f t="shared" si="75"/>
        <v>0.26207196758090134</v>
      </c>
    </row>
    <row r="80" spans="1:30" x14ac:dyDescent="0.25">
      <c r="A80" s="1">
        <f t="shared" si="65"/>
        <v>39203</v>
      </c>
      <c r="B80" s="34">
        <v>0.25404839629577303</v>
      </c>
      <c r="C80" s="34">
        <v>0.90537878135119199</v>
      </c>
      <c r="D80" s="34">
        <v>0.29038871013656198</v>
      </c>
      <c r="E80" s="34">
        <v>0.35424920272538202</v>
      </c>
      <c r="F80" s="95">
        <v>-0.113148833711975</v>
      </c>
      <c r="G80" s="34">
        <v>-8.5466889502330799E-3</v>
      </c>
      <c r="H80" s="34">
        <v>0.91155860915237996</v>
      </c>
      <c r="I80" s="34">
        <v>0.71425439990702499</v>
      </c>
      <c r="J80" s="34">
        <v>0.205984376939781</v>
      </c>
      <c r="L80" s="2">
        <v>100</v>
      </c>
      <c r="M80" s="2">
        <v>4.6074000000000002</v>
      </c>
      <c r="N80" s="2">
        <v>71.029600000000002</v>
      </c>
      <c r="O80" s="2">
        <v>28.970400000000001</v>
      </c>
      <c r="P80" s="2">
        <v>1.1861999999999999</v>
      </c>
      <c r="Q80" s="2">
        <v>3.7069999999999999</v>
      </c>
      <c r="R80" s="2">
        <v>4.7976000000000001</v>
      </c>
      <c r="S80" s="2">
        <v>4.2031999999999998</v>
      </c>
      <c r="T80" s="2">
        <v>15.076400000000003</v>
      </c>
      <c r="V80" s="2">
        <f t="shared" ref="V80:AD80" si="76">100*(((1+B80/100)*(1+B79/100)*(1+B78/100))-1)</f>
        <v>0.77436549504668051</v>
      </c>
      <c r="W80" s="2">
        <f t="shared" si="76"/>
        <v>2.5379366705671202</v>
      </c>
      <c r="X80" s="2">
        <f t="shared" si="76"/>
        <v>0.89494715838909222</v>
      </c>
      <c r="Y80" s="2">
        <f t="shared" si="76"/>
        <v>0.58241080018450742</v>
      </c>
      <c r="Z80" s="2">
        <f t="shared" si="76"/>
        <v>-0.41566608489563839</v>
      </c>
      <c r="AA80" s="2">
        <f t="shared" si="76"/>
        <v>-0.35402762342771066</v>
      </c>
      <c r="AB80" s="2">
        <f t="shared" si="76"/>
        <v>2.4942492281972539</v>
      </c>
      <c r="AC80" s="2">
        <f t="shared" si="76"/>
        <v>2.1801483334067173</v>
      </c>
      <c r="AD80" s="2">
        <f t="shared" si="76"/>
        <v>0.31358243455239521</v>
      </c>
    </row>
    <row r="81" spans="1:30" x14ac:dyDescent="0.25">
      <c r="A81" s="1">
        <f t="shared" si="65"/>
        <v>39234</v>
      </c>
      <c r="B81" s="34">
        <v>0.50153507715686996</v>
      </c>
      <c r="C81" s="34">
        <v>0.234110329879163</v>
      </c>
      <c r="D81" s="34">
        <v>0.622467069248959</v>
      </c>
      <c r="E81" s="34">
        <v>0.176938824042744</v>
      </c>
      <c r="F81" s="95">
        <v>-0.26421790243903198</v>
      </c>
      <c r="G81" s="34">
        <v>0.25182217303856202</v>
      </c>
      <c r="H81" s="34">
        <v>0.30169477025404501</v>
      </c>
      <c r="I81" s="34">
        <v>0.711315774153505</v>
      </c>
      <c r="J81" s="34">
        <v>0.18158448988373799</v>
      </c>
      <c r="L81" s="2">
        <v>100</v>
      </c>
      <c r="M81" s="2">
        <v>4.6094999999999997</v>
      </c>
      <c r="N81" s="2">
        <v>71.010599999999997</v>
      </c>
      <c r="O81" s="2">
        <v>28.9894</v>
      </c>
      <c r="P81" s="2">
        <v>1.1798999999999999</v>
      </c>
      <c r="Q81" s="2">
        <v>3.7139000000000002</v>
      </c>
      <c r="R81" s="2">
        <v>4.8022999999999998</v>
      </c>
      <c r="S81" s="2">
        <v>4.2223000000000006</v>
      </c>
      <c r="T81" s="2">
        <v>15.071000000000002</v>
      </c>
      <c r="V81" s="2">
        <f t="shared" ref="V81:AD81" si="77">100*(((1+B81/100)*(1+B80/100)*(1+B79/100))-1)</f>
        <v>0.96180880048188921</v>
      </c>
      <c r="W81" s="2">
        <f t="shared" si="77"/>
        <v>2.2900522355550734</v>
      </c>
      <c r="X81" s="2">
        <f t="shared" si="77"/>
        <v>1.0918539691303186</v>
      </c>
      <c r="Y81" s="2">
        <f t="shared" si="77"/>
        <v>0.64625254677086463</v>
      </c>
      <c r="Z81" s="2">
        <f t="shared" si="77"/>
        <v>-0.32207328143565306</v>
      </c>
      <c r="AA81" s="2">
        <f t="shared" si="77"/>
        <v>4.7951044726346481E-2</v>
      </c>
      <c r="AB81" s="2">
        <f t="shared" si="77"/>
        <v>2.3438783414530651</v>
      </c>
      <c r="AC81" s="2">
        <f t="shared" si="77"/>
        <v>2.1741888973642709</v>
      </c>
      <c r="AD81" s="2">
        <f t="shared" si="77"/>
        <v>0.38936175073693846</v>
      </c>
    </row>
    <row r="82" spans="1:30" x14ac:dyDescent="0.25">
      <c r="A82" s="1">
        <f t="shared" si="65"/>
        <v>39264</v>
      </c>
      <c r="B82" s="34">
        <v>0.30826504559172602</v>
      </c>
      <c r="C82" s="34">
        <v>-0.67285666085835805</v>
      </c>
      <c r="D82" s="34">
        <v>0.56912682957812699</v>
      </c>
      <c r="E82" s="34">
        <v>-0.48669809638283901</v>
      </c>
      <c r="F82" s="35">
        <v>-2.08819971522297E-2</v>
      </c>
      <c r="G82" s="111">
        <v>-3.0841332708879001</v>
      </c>
      <c r="H82" s="34">
        <v>-0.66763692656233298</v>
      </c>
      <c r="I82" s="34">
        <v>0.68072624283721805</v>
      </c>
      <c r="J82" s="34">
        <v>0.118940036038091</v>
      </c>
      <c r="L82" s="2">
        <v>100</v>
      </c>
      <c r="M82" s="2">
        <v>4.5606999999999998</v>
      </c>
      <c r="N82" s="2">
        <v>71.105800000000002</v>
      </c>
      <c r="O82" s="2">
        <v>28.894199999999998</v>
      </c>
      <c r="P82" s="2">
        <v>1.1780999999999999</v>
      </c>
      <c r="Q82" s="2">
        <v>3.7006999999999999</v>
      </c>
      <c r="R82" s="2">
        <v>4.7531999999999996</v>
      </c>
      <c r="S82" s="2">
        <v>4.2397</v>
      </c>
      <c r="T82" s="2">
        <v>15.022499999999997</v>
      </c>
      <c r="V82" s="2">
        <f t="shared" ref="V82:AD82" si="78">100*(((1+B82/100)*(1+B81/100)*(1+B80/100))-1)</f>
        <v>1.0674557883375124</v>
      </c>
      <c r="W82" s="2">
        <f t="shared" si="78"/>
        <v>0.46107064546847543</v>
      </c>
      <c r="X82" s="2">
        <f t="shared" si="78"/>
        <v>1.4889957776020202</v>
      </c>
      <c r="Y82" s="2">
        <f t="shared" si="78"/>
        <v>4.2528402099328844E-2</v>
      </c>
      <c r="Z82" s="2">
        <f t="shared" si="78"/>
        <v>-0.39787103454578254</v>
      </c>
      <c r="AA82" s="2">
        <f t="shared" si="78"/>
        <v>-2.8483815856208072</v>
      </c>
      <c r="AB82" s="2">
        <f t="shared" si="78"/>
        <v>0.54024808907431332</v>
      </c>
      <c r="AC82" s="2">
        <f t="shared" si="78"/>
        <v>2.1211158364029536</v>
      </c>
      <c r="AD82" s="2">
        <f t="shared" si="78"/>
        <v>0.50734435796977451</v>
      </c>
    </row>
    <row r="83" spans="1:30" x14ac:dyDescent="0.25">
      <c r="A83" s="1">
        <f t="shared" si="65"/>
        <v>39295</v>
      </c>
      <c r="B83" s="34">
        <v>0.66259728769124204</v>
      </c>
      <c r="C83" s="34">
        <v>-0.75456800819091596</v>
      </c>
      <c r="D83" s="34">
        <v>0.83527847711318604</v>
      </c>
      <c r="E83" s="34">
        <v>0.26639568563892702</v>
      </c>
      <c r="F83" s="35">
        <v>0.31127416707545802</v>
      </c>
      <c r="G83" s="34">
        <v>-0.50262453205412605</v>
      </c>
      <c r="H83" s="34">
        <v>-0.75308263177749502</v>
      </c>
      <c r="I83" s="34">
        <v>0.60200281785338305</v>
      </c>
      <c r="J83" s="34">
        <v>0.481341324737386</v>
      </c>
      <c r="L83" s="2">
        <v>100</v>
      </c>
      <c r="M83" s="2">
        <v>4.5266999999999999</v>
      </c>
      <c r="N83" s="2">
        <v>71.245900000000006</v>
      </c>
      <c r="O83" s="2">
        <v>28.754099999999994</v>
      </c>
      <c r="P83" s="2">
        <v>1.1727000000000001</v>
      </c>
      <c r="Q83" s="2">
        <v>3.5796999999999999</v>
      </c>
      <c r="R83" s="2">
        <v>4.7182000000000004</v>
      </c>
      <c r="S83" s="2">
        <v>4.2595000000000001</v>
      </c>
      <c r="T83" s="2">
        <v>15.023999999999997</v>
      </c>
      <c r="V83" s="2">
        <f t="shared" ref="V83:AD83" si="79">100*(((1+B83/100)*(1+B82/100)*(1+B81/100))-1)</f>
        <v>1.4793194255571018</v>
      </c>
      <c r="W83" s="2">
        <f t="shared" si="79"/>
        <v>-1.1915670405091672</v>
      </c>
      <c r="X83" s="2">
        <f t="shared" si="79"/>
        <v>2.0403977212097857</v>
      </c>
      <c r="Y83" s="2">
        <f t="shared" si="79"/>
        <v>-4.50522240143858E-2</v>
      </c>
      <c r="Z83" s="2">
        <f t="shared" si="79"/>
        <v>2.5342170863607016E-2</v>
      </c>
      <c r="AA83" s="2">
        <f t="shared" si="79"/>
        <v>-3.3284272344315302</v>
      </c>
      <c r="AB83" s="2">
        <f t="shared" si="79"/>
        <v>-1.1182679981721511</v>
      </c>
      <c r="AC83" s="2">
        <f t="shared" si="79"/>
        <v>2.0072962298137709</v>
      </c>
      <c r="AD83" s="2">
        <f t="shared" si="79"/>
        <v>0.78352941563606393</v>
      </c>
    </row>
    <row r="84" spans="1:30" x14ac:dyDescent="0.25">
      <c r="A84" s="1">
        <f t="shared" si="65"/>
        <v>39326</v>
      </c>
      <c r="B84" s="34">
        <v>0.30039018208181301</v>
      </c>
      <c r="C84" s="34">
        <v>-0.95255101157862598</v>
      </c>
      <c r="D84" s="34">
        <v>0.40571497939123802</v>
      </c>
      <c r="E84" s="34">
        <v>6.1574073203484798E-2</v>
      </c>
      <c r="F84" s="35">
        <v>0.25771901209655401</v>
      </c>
      <c r="G84" s="34">
        <v>2.64514535412546E-2</v>
      </c>
      <c r="H84" s="34">
        <v>-0.93004590300046397</v>
      </c>
      <c r="I84" s="34">
        <v>0.57671431760143299</v>
      </c>
      <c r="J84" s="34">
        <v>0.129176557574783</v>
      </c>
      <c r="L84" s="2">
        <v>100</v>
      </c>
      <c r="M84" s="2">
        <v>4.4669999999999996</v>
      </c>
      <c r="N84" s="2">
        <v>71.352900000000005</v>
      </c>
      <c r="O84" s="2">
        <v>28.647100000000002</v>
      </c>
      <c r="P84" s="2">
        <v>1.1676</v>
      </c>
      <c r="Q84" s="2">
        <v>3.5449999999999999</v>
      </c>
      <c r="R84" s="2">
        <v>4.6570999999999998</v>
      </c>
      <c r="S84" s="2">
        <v>4.2637</v>
      </c>
      <c r="T84" s="2">
        <v>15.0137</v>
      </c>
      <c r="V84" s="2">
        <f t="shared" ref="V84:AD84" si="80">100*(((1+B84/100)*(1+B83/100)*(1+B82/100))-1)</f>
        <v>1.2762175819636568</v>
      </c>
      <c r="W84" s="2">
        <f t="shared" si="80"/>
        <v>-2.3613499339489863</v>
      </c>
      <c r="X84" s="2">
        <f t="shared" si="80"/>
        <v>1.8205912495520948</v>
      </c>
      <c r="Y84" s="2">
        <f t="shared" si="80"/>
        <v>-0.16016132777310066</v>
      </c>
      <c r="Z84" s="2">
        <f t="shared" si="80"/>
        <v>0.54879441007056329</v>
      </c>
      <c r="AA84" s="2">
        <f t="shared" si="80"/>
        <v>-3.5457493881526525</v>
      </c>
      <c r="AB84" s="2">
        <f t="shared" si="80"/>
        <v>-2.3325710209424422</v>
      </c>
      <c r="AC84" s="2">
        <f t="shared" si="80"/>
        <v>1.8709626853065764</v>
      </c>
      <c r="AD84" s="2">
        <f t="shared" si="80"/>
        <v>0.73080658823851952</v>
      </c>
    </row>
    <row r="85" spans="1:30" x14ac:dyDescent="0.25">
      <c r="A85" s="1">
        <f t="shared" si="65"/>
        <v>39356</v>
      </c>
      <c r="B85" s="34">
        <v>0.30648321140107099</v>
      </c>
      <c r="C85" s="34">
        <v>-0.26480343915239402</v>
      </c>
      <c r="D85" s="34">
        <v>0.32412476311626398</v>
      </c>
      <c r="E85" s="34">
        <v>0.14375056334726999</v>
      </c>
      <c r="F85" s="35">
        <v>0.117477230112467</v>
      </c>
      <c r="G85" s="34">
        <v>-1.70989987491706</v>
      </c>
      <c r="H85" s="34">
        <v>-0.26435102102344299</v>
      </c>
      <c r="I85" s="34">
        <v>0.57082151677800197</v>
      </c>
      <c r="J85" s="34">
        <v>0.36374112941425102</v>
      </c>
      <c r="L85" s="2">
        <v>100</v>
      </c>
      <c r="M85" s="2">
        <v>4.4238999999999997</v>
      </c>
      <c r="N85" s="2">
        <v>71.416200000000003</v>
      </c>
      <c r="O85" s="2">
        <v>28.583799999999997</v>
      </c>
      <c r="P85" s="2">
        <v>1.1735</v>
      </c>
      <c r="Q85" s="2">
        <v>3.5333999999999999</v>
      </c>
      <c r="R85" s="2">
        <v>4.6139000000000001</v>
      </c>
      <c r="S85" s="2">
        <v>4.2791999999999994</v>
      </c>
      <c r="T85" s="2">
        <v>14.983799999999995</v>
      </c>
      <c r="V85" s="2">
        <f t="shared" ref="V85:AD85" si="81">100*(((1+B85/100)*(1+B84/100)*(1+B83/100))-1)</f>
        <v>1.2744185534678154</v>
      </c>
      <c r="W85" s="2">
        <f t="shared" si="81"/>
        <v>-1.9602333369837632</v>
      </c>
      <c r="X85" s="2">
        <f t="shared" si="81"/>
        <v>1.572540420724855</v>
      </c>
      <c r="Y85" s="2">
        <f t="shared" si="81"/>
        <v>0.47235604703514955</v>
      </c>
      <c r="Z85" s="2">
        <f t="shared" si="81"/>
        <v>0.68794200183643905</v>
      </c>
      <c r="AA85" s="2">
        <f t="shared" si="81"/>
        <v>-2.1780615487131949</v>
      </c>
      <c r="AB85" s="2">
        <f t="shared" si="81"/>
        <v>-1.9360446893544769</v>
      </c>
      <c r="AC85" s="2">
        <f t="shared" si="81"/>
        <v>1.7597586776963103</v>
      </c>
      <c r="AD85" s="2">
        <f t="shared" si="81"/>
        <v>0.97710375819044515</v>
      </c>
    </row>
    <row r="86" spans="1:30" x14ac:dyDescent="0.25">
      <c r="A86" s="1">
        <f t="shared" si="65"/>
        <v>39387</v>
      </c>
      <c r="B86" s="34">
        <v>0.32006154426632999</v>
      </c>
      <c r="C86" s="34">
        <v>0.11596220109580201</v>
      </c>
      <c r="D86" s="34">
        <v>0.311156068416579</v>
      </c>
      <c r="E86" s="34">
        <v>0.32935256489918502</v>
      </c>
      <c r="F86" s="35">
        <v>-5.5914895453367801E-2</v>
      </c>
      <c r="G86" s="34">
        <v>0.103453899566351</v>
      </c>
      <c r="H86" s="34">
        <v>8.9243995945501503E-2</v>
      </c>
      <c r="I86" s="34">
        <v>0.561521470597935</v>
      </c>
      <c r="J86" s="34">
        <v>0.35157935536752399</v>
      </c>
      <c r="L86" s="2">
        <v>100</v>
      </c>
      <c r="M86" s="2">
        <v>4.4265999999999996</v>
      </c>
      <c r="N86" s="2">
        <v>71.488799999999998</v>
      </c>
      <c r="O86" s="2">
        <v>28.511199999999999</v>
      </c>
      <c r="P86" s="2">
        <v>1.1708000000000001</v>
      </c>
      <c r="Q86" s="2">
        <v>3.4645000000000001</v>
      </c>
      <c r="R86" s="2">
        <v>4.617</v>
      </c>
      <c r="S86" s="2">
        <v>4.2905999999999995</v>
      </c>
      <c r="T86" s="2">
        <v>14.968299999999997</v>
      </c>
      <c r="V86" s="2">
        <f t="shared" ref="V86:AD86" si="82">100*(((1+B86/100)*(1+B85/100)*(1+B84/100))-1)</f>
        <v>0.92980089821306233</v>
      </c>
      <c r="W86" s="2">
        <f t="shared" si="82"/>
        <v>-1.1002786077966342</v>
      </c>
      <c r="X86" s="2">
        <f t="shared" si="82"/>
        <v>1.0445858660614871</v>
      </c>
      <c r="Y86" s="2">
        <f t="shared" si="82"/>
        <v>0.53544224800401441</v>
      </c>
      <c r="Z86" s="2">
        <f t="shared" si="82"/>
        <v>0.31937414803737685</v>
      </c>
      <c r="AA86" s="2">
        <f t="shared" si="82"/>
        <v>-1.5821888761347158</v>
      </c>
      <c r="AB86" s="2">
        <f t="shared" si="82"/>
        <v>-1.1037580756400378</v>
      </c>
      <c r="AC86" s="2">
        <f t="shared" si="82"/>
        <v>1.718811459825087</v>
      </c>
      <c r="AD86" s="2">
        <f t="shared" si="82"/>
        <v>0.84670155941224401</v>
      </c>
    </row>
    <row r="87" spans="1:30" x14ac:dyDescent="0.25">
      <c r="A87" s="1">
        <f t="shared" si="65"/>
        <v>39417</v>
      </c>
      <c r="B87" s="34">
        <v>0.684156355096187</v>
      </c>
      <c r="C87" s="34">
        <v>0.63502930311252803</v>
      </c>
      <c r="D87" s="34">
        <v>0.92284915690576397</v>
      </c>
      <c r="E87" s="34">
        <v>0.21617792097022101</v>
      </c>
      <c r="F87" s="35">
        <v>-6.2908701951214396E-2</v>
      </c>
      <c r="G87" s="34">
        <v>-0.22615074645359101</v>
      </c>
      <c r="H87" s="34">
        <v>0.69036408879144595</v>
      </c>
      <c r="I87" s="34">
        <v>0.52233685623551995</v>
      </c>
      <c r="J87" s="34">
        <v>0.111233948177918</v>
      </c>
      <c r="L87" s="2">
        <v>100</v>
      </c>
      <c r="M87" s="2">
        <v>4.4385000000000003</v>
      </c>
      <c r="N87" s="2">
        <v>71.516500000000008</v>
      </c>
      <c r="O87" s="2">
        <v>28.483499999999996</v>
      </c>
      <c r="P87" s="2">
        <v>1.1656</v>
      </c>
      <c r="Q87" s="2">
        <v>3.4586000000000001</v>
      </c>
      <c r="R87" s="2">
        <v>4.6287000000000003</v>
      </c>
      <c r="S87" s="2">
        <v>4.2986000000000004</v>
      </c>
      <c r="T87" s="2">
        <v>14.931999999999995</v>
      </c>
      <c r="V87" s="2">
        <f t="shared" ref="V87:AD87" si="83">100*(((1+B87/100)*(1+B86/100)*(1+B85/100))-1)</f>
        <v>1.3159753025547838</v>
      </c>
      <c r="W87" s="2">
        <f t="shared" si="83"/>
        <v>0.48493385768602071</v>
      </c>
      <c r="X87" s="2">
        <f t="shared" si="83"/>
        <v>1.5650105133523828</v>
      </c>
      <c r="Y87" s="2">
        <f t="shared" si="83"/>
        <v>0.69077826337691217</v>
      </c>
      <c r="Z87" s="2">
        <f t="shared" si="83"/>
        <v>-1.4507413051423335E-3</v>
      </c>
      <c r="AA87" s="2">
        <f t="shared" si="83"/>
        <v>-1.8307286898270214</v>
      </c>
      <c r="AB87" s="2">
        <f t="shared" si="83"/>
        <v>0.51381064159181644</v>
      </c>
      <c r="AC87" s="2">
        <f t="shared" si="83"/>
        <v>1.6638165161359186</v>
      </c>
      <c r="AD87" s="2">
        <f t="shared" si="83"/>
        <v>0.82863037339782064</v>
      </c>
    </row>
    <row r="88" spans="1:30" x14ac:dyDescent="0.25">
      <c r="A88" s="1">
        <f t="shared" si="65"/>
        <v>39448</v>
      </c>
      <c r="B88" s="34">
        <v>0.35294124876014599</v>
      </c>
      <c r="C88" s="34">
        <v>-0.57148730030754302</v>
      </c>
      <c r="D88" s="34">
        <v>0.49351364709255002</v>
      </c>
      <c r="E88" s="34">
        <v>4.0369058447064503E-2</v>
      </c>
      <c r="F88" s="35">
        <v>0.348718096025735</v>
      </c>
      <c r="G88" s="34">
        <v>-0.26263496093836503</v>
      </c>
      <c r="H88" s="34">
        <v>-0.46103612506174901</v>
      </c>
      <c r="I88" s="34">
        <v>0.486810792393023</v>
      </c>
      <c r="J88" s="34">
        <v>3.0560506115869E-2</v>
      </c>
      <c r="L88" s="2">
        <v>100</v>
      </c>
      <c r="M88" s="2">
        <v>4.4527000000000001</v>
      </c>
      <c r="N88" s="2">
        <v>71.6708</v>
      </c>
      <c r="O88" s="2">
        <v>28.329199999999997</v>
      </c>
      <c r="P88" s="2">
        <v>1.1546000000000001</v>
      </c>
      <c r="Q88" s="2">
        <v>3.4198</v>
      </c>
      <c r="R88" s="2">
        <v>4.6425000000000001</v>
      </c>
      <c r="S88" s="2">
        <v>4.2911999999999999</v>
      </c>
      <c r="T88" s="2">
        <v>14.821099999999998</v>
      </c>
      <c r="V88" s="2">
        <f t="shared" ref="V88:AD88" si="84">100*(((1+B88/100)*(1+B87/100)*(1+B86/100))-1)</f>
        <v>1.3629008971423051</v>
      </c>
      <c r="W88" s="2">
        <f t="shared" si="84"/>
        <v>0.17594456838738726</v>
      </c>
      <c r="X88" s="2">
        <f t="shared" si="84"/>
        <v>1.7364945290118339</v>
      </c>
      <c r="Y88" s="2">
        <f t="shared" si="84"/>
        <v>0.58683204478726658</v>
      </c>
      <c r="Z88" s="2">
        <f t="shared" si="84"/>
        <v>0.22951543723230827</v>
      </c>
      <c r="AA88" s="2">
        <f t="shared" si="84"/>
        <v>-0.38524291031043489</v>
      </c>
      <c r="AB88" s="2">
        <f t="shared" si="84"/>
        <v>0.31559095278730354</v>
      </c>
      <c r="AC88" s="2">
        <f t="shared" si="84"/>
        <v>1.5788927704564859</v>
      </c>
      <c r="AD88" s="2">
        <f t="shared" si="84"/>
        <v>0.49390644286186891</v>
      </c>
    </row>
    <row r="89" spans="1:30" x14ac:dyDescent="0.25">
      <c r="A89" s="1">
        <f t="shared" si="65"/>
        <v>39479</v>
      </c>
      <c r="B89" s="34">
        <v>0.31916088120550601</v>
      </c>
      <c r="C89" s="34">
        <v>-1.01718289204988</v>
      </c>
      <c r="D89" s="34">
        <v>0.38564289278937203</v>
      </c>
      <c r="E89" s="34">
        <v>0.1621057025413</v>
      </c>
      <c r="F89" s="35">
        <v>0.12964675201723699</v>
      </c>
      <c r="G89" s="34">
        <v>0.24656293877676999</v>
      </c>
      <c r="H89" s="34">
        <v>-0.94482748479328205</v>
      </c>
      <c r="I89" s="34">
        <v>0.46985431081071899</v>
      </c>
      <c r="J89" s="34">
        <v>0.25841011527702401</v>
      </c>
      <c r="L89" s="2">
        <v>100</v>
      </c>
      <c r="M89" s="2">
        <v>4.4139999999999997</v>
      </c>
      <c r="N89" s="2">
        <v>71.764600000000002</v>
      </c>
      <c r="O89" s="2">
        <v>28.235400000000002</v>
      </c>
      <c r="P89" s="2">
        <v>1.1516</v>
      </c>
      <c r="Q89" s="2">
        <v>3.3828</v>
      </c>
      <c r="R89" s="2">
        <v>4.6069000000000004</v>
      </c>
      <c r="S89" s="2">
        <v>4.2878999999999996</v>
      </c>
      <c r="T89" s="2">
        <v>14.806200000000004</v>
      </c>
      <c r="V89" s="2">
        <f t="shared" ref="V89:AD89" si="85">100*(((1+B89/100)*(1+B88/100)*(1+B87/100))-1)</f>
        <v>1.3619908715784224</v>
      </c>
      <c r="W89" s="2">
        <f t="shared" si="85"/>
        <v>-0.95787942474264698</v>
      </c>
      <c r="X89" s="2">
        <f t="shared" si="85"/>
        <v>1.8120397494768126</v>
      </c>
      <c r="Y89" s="2">
        <f t="shared" si="85"/>
        <v>0.4191559697011904</v>
      </c>
      <c r="Z89" s="2">
        <f t="shared" si="85"/>
        <v>0.41560703024914325</v>
      </c>
      <c r="AA89" s="2">
        <f t="shared" si="85"/>
        <v>-0.2428325176321966</v>
      </c>
      <c r="AB89" s="2">
        <f t="shared" si="85"/>
        <v>-0.72081903030675187</v>
      </c>
      <c r="AC89" s="2">
        <f t="shared" si="85"/>
        <v>1.4862982227763277</v>
      </c>
      <c r="AD89" s="2">
        <f t="shared" si="85"/>
        <v>0.40060506228418724</v>
      </c>
    </row>
    <row r="90" spans="1:30" x14ac:dyDescent="0.25">
      <c r="A90" s="1">
        <f t="shared" si="65"/>
        <v>39508</v>
      </c>
      <c r="B90" s="34">
        <v>0.43788259313255201</v>
      </c>
      <c r="C90" s="34">
        <v>0.39623993593795098</v>
      </c>
      <c r="D90" s="34">
        <v>0.437094604230923</v>
      </c>
      <c r="E90" s="34">
        <v>0.41220800430467402</v>
      </c>
      <c r="F90" s="35">
        <v>-0.20213114045216399</v>
      </c>
      <c r="G90" s="34">
        <v>1.68163804920615</v>
      </c>
      <c r="H90" s="34">
        <v>0.39260466540835498</v>
      </c>
      <c r="I90" s="34">
        <v>0.47886558296196002</v>
      </c>
      <c r="J90" s="34">
        <v>0.30599038180027199</v>
      </c>
      <c r="L90" s="2">
        <v>100</v>
      </c>
      <c r="M90" s="2">
        <v>4.3311999999999999</v>
      </c>
      <c r="N90" s="2">
        <v>71.874200000000002</v>
      </c>
      <c r="O90" s="2">
        <v>28.125799999999998</v>
      </c>
      <c r="P90" s="2">
        <v>1.1451</v>
      </c>
      <c r="Q90" s="2">
        <v>3.3706999999999998</v>
      </c>
      <c r="R90" s="2">
        <v>4.5234999999999994</v>
      </c>
      <c r="S90" s="2">
        <v>4.2878000000000007</v>
      </c>
      <c r="T90" s="2">
        <v>14.7987</v>
      </c>
      <c r="V90" s="2">
        <f t="shared" ref="V90:AD90" si="86">100*(((1+B90/100)*(1+B89/100)*(1+B88/100))-1)</f>
        <v>1.1140591242633224</v>
      </c>
      <c r="W90" s="2">
        <f t="shared" si="86"/>
        <v>-1.1928890974139628</v>
      </c>
      <c r="X90" s="2">
        <f t="shared" si="86"/>
        <v>1.3220054090022026</v>
      </c>
      <c r="Y90" s="2">
        <f t="shared" si="86"/>
        <v>0.61558309276148471</v>
      </c>
      <c r="Z90" s="2">
        <f t="shared" si="86"/>
        <v>0.27571797111483054</v>
      </c>
      <c r="AA90" s="2">
        <f t="shared" si="86"/>
        <v>1.6646373037032758</v>
      </c>
      <c r="AB90" s="2">
        <f t="shared" si="86"/>
        <v>-1.01440533270023</v>
      </c>
      <c r="AC90" s="2">
        <f t="shared" si="86"/>
        <v>1.4424100806823326</v>
      </c>
      <c r="AD90" s="2">
        <f t="shared" si="86"/>
        <v>0.59592443858498267</v>
      </c>
    </row>
    <row r="91" spans="1:30" x14ac:dyDescent="0.25">
      <c r="A91" s="1">
        <f t="shared" si="65"/>
        <v>39539</v>
      </c>
      <c r="B91" s="34">
        <v>0.47413357747111001</v>
      </c>
      <c r="C91" s="34">
        <v>0.21879080806393</v>
      </c>
      <c r="D91" s="34">
        <v>0.66320870881072602</v>
      </c>
      <c r="E91" s="34">
        <v>-7.3635148162663797E-2</v>
      </c>
      <c r="F91" s="35">
        <v>-0.215688660107407</v>
      </c>
      <c r="G91" s="34">
        <v>-0.90526339964362001</v>
      </c>
      <c r="H91" s="34">
        <v>0.224361609963178</v>
      </c>
      <c r="I91" s="34">
        <v>0.48813857445940301</v>
      </c>
      <c r="J91" s="34">
        <v>0.15252414210652401</v>
      </c>
      <c r="L91" s="2">
        <v>100</v>
      </c>
      <c r="M91" s="2">
        <v>4.343</v>
      </c>
      <c r="N91" s="2">
        <v>71.868399999999994</v>
      </c>
      <c r="O91" s="2">
        <v>28.131600000000006</v>
      </c>
      <c r="P91" s="2">
        <v>1.1371</v>
      </c>
      <c r="Q91" s="2">
        <v>3.4013</v>
      </c>
      <c r="R91" s="2">
        <v>4.5356000000000005</v>
      </c>
      <c r="S91" s="2">
        <v>4.2885000000000009</v>
      </c>
      <c r="T91" s="2">
        <v>14.769100000000007</v>
      </c>
      <c r="V91" s="2">
        <f t="shared" ref="V91:AD91" si="87">100*(((1+B91/100)*(1+B90/100)*(1+B89/100))-1)</f>
        <v>1.236170625313493</v>
      </c>
      <c r="W91" s="2">
        <f t="shared" si="87"/>
        <v>-0.40755001732946106</v>
      </c>
      <c r="X91" s="2">
        <f t="shared" si="87"/>
        <v>1.493099476044879</v>
      </c>
      <c r="Y91" s="2">
        <f t="shared" si="87"/>
        <v>0.50092338257627933</v>
      </c>
      <c r="Z91" s="2">
        <f t="shared" si="87"/>
        <v>-0.28827819916849018</v>
      </c>
      <c r="AA91" s="2">
        <f t="shared" si="87"/>
        <v>1.0095910518153506</v>
      </c>
      <c r="AB91" s="2">
        <f t="shared" si="87"/>
        <v>-0.3328179447673496</v>
      </c>
      <c r="AC91" s="2">
        <f t="shared" si="87"/>
        <v>1.443750489556006</v>
      </c>
      <c r="AD91" s="2">
        <f t="shared" si="87"/>
        <v>0.7185774023221736</v>
      </c>
    </row>
    <row r="92" spans="1:30" x14ac:dyDescent="0.25">
      <c r="A92" s="1">
        <f t="shared" si="65"/>
        <v>39569</v>
      </c>
      <c r="B92" s="34">
        <v>0.74123726627571596</v>
      </c>
      <c r="C92" s="34">
        <v>0.490913483162908</v>
      </c>
      <c r="D92" s="34">
        <v>1.0113232252198501</v>
      </c>
      <c r="E92" s="34">
        <v>0.21140298020289899</v>
      </c>
      <c r="F92" s="35">
        <v>1.7032645609062</v>
      </c>
      <c r="G92" s="34">
        <v>-1.0965931940607401</v>
      </c>
      <c r="H92" s="34">
        <v>0.59450323341798805</v>
      </c>
      <c r="I92" s="34">
        <v>0.47666584529419098</v>
      </c>
      <c r="J92" s="34">
        <v>0.21203758596615099</v>
      </c>
      <c r="L92" s="2">
        <v>100</v>
      </c>
      <c r="M92" s="2">
        <v>4.3136000000000001</v>
      </c>
      <c r="N92" s="2">
        <v>71.976599999999991</v>
      </c>
      <c r="O92" s="2">
        <v>28.023400000000002</v>
      </c>
      <c r="P92" s="2">
        <v>1.1289</v>
      </c>
      <c r="Q92" s="2">
        <v>3.3664000000000001</v>
      </c>
      <c r="R92" s="2">
        <v>4.5057999999999998</v>
      </c>
      <c r="S92" s="2">
        <v>4.2863999999999995</v>
      </c>
      <c r="T92" s="2">
        <v>14.735900000000001</v>
      </c>
      <c r="V92" s="2">
        <f t="shared" ref="V92:AD92" si="88">100*(((1+B92/100)*(1+B91/100)*(1+B90/100))-1)</f>
        <v>1.6621051781999574</v>
      </c>
      <c r="W92" s="2">
        <f t="shared" si="88"/>
        <v>1.1098346884788501</v>
      </c>
      <c r="X92" s="2">
        <f t="shared" si="88"/>
        <v>2.1256823274331982</v>
      </c>
      <c r="Y92" s="2">
        <f t="shared" si="88"/>
        <v>0.55038741780684131</v>
      </c>
      <c r="Z92" s="2">
        <f t="shared" si="88"/>
        <v>1.2787715834934987</v>
      </c>
      <c r="AA92" s="2">
        <f t="shared" si="88"/>
        <v>-0.3437885326748491</v>
      </c>
      <c r="AB92" s="2">
        <f t="shared" si="88"/>
        <v>1.2160234841001927</v>
      </c>
      <c r="AC92" s="2">
        <f t="shared" si="88"/>
        <v>1.4506280510826475</v>
      </c>
      <c r="AD92" s="2">
        <f t="shared" si="88"/>
        <v>0.6719920318044359</v>
      </c>
    </row>
    <row r="93" spans="1:30" x14ac:dyDescent="0.25">
      <c r="A93" s="1">
        <f t="shared" si="65"/>
        <v>39600</v>
      </c>
      <c r="B93" s="34">
        <v>0.94323317757921299</v>
      </c>
      <c r="C93" s="34">
        <v>0.78249684326093605</v>
      </c>
      <c r="D93" s="34">
        <v>1.1349756931400501</v>
      </c>
      <c r="E93" s="34">
        <v>0.37704193285328702</v>
      </c>
      <c r="F93" s="35">
        <v>0.17757648167510701</v>
      </c>
      <c r="G93" s="34">
        <v>-0.70166940121883303</v>
      </c>
      <c r="H93" s="34">
        <v>1.0208918189823399</v>
      </c>
      <c r="I93" s="34">
        <v>0.49016232258678499</v>
      </c>
      <c r="J93" s="34">
        <v>0.47008467665847098</v>
      </c>
      <c r="L93" s="2">
        <v>100</v>
      </c>
      <c r="M93" s="2">
        <v>4.2805999999999997</v>
      </c>
      <c r="N93" s="2">
        <v>72.125</v>
      </c>
      <c r="O93" s="2">
        <v>27.874999999999996</v>
      </c>
      <c r="P93" s="2">
        <v>1.1375</v>
      </c>
      <c r="Q93" s="2">
        <v>3.3197000000000001</v>
      </c>
      <c r="R93" s="2">
        <v>4.4779</v>
      </c>
      <c r="S93" s="2">
        <v>4.2734000000000005</v>
      </c>
      <c r="T93" s="2">
        <v>14.666499999999994</v>
      </c>
      <c r="V93" s="2">
        <f t="shared" ref="V93:AD93" si="89">100*(((1+B93/100)*(1+B92/100)*(1+B91/100))-1)</f>
        <v>2.1736154066263946</v>
      </c>
      <c r="W93" s="2">
        <f t="shared" si="89"/>
        <v>1.4988370263316231</v>
      </c>
      <c r="X93" s="2">
        <f t="shared" si="89"/>
        <v>2.8352964662043512</v>
      </c>
      <c r="Y93" s="2">
        <f t="shared" si="89"/>
        <v>0.51517295356313664</v>
      </c>
      <c r="Z93" s="2">
        <f t="shared" si="89"/>
        <v>1.6641136951979441</v>
      </c>
      <c r="AA93" s="2">
        <f t="shared" si="89"/>
        <v>-2.679622178040264</v>
      </c>
      <c r="AB93" s="2">
        <f t="shared" si="89"/>
        <v>1.8494638406169495</v>
      </c>
      <c r="AC93" s="2">
        <f t="shared" si="89"/>
        <v>1.4620340450020475</v>
      </c>
      <c r="AD93" s="2">
        <f t="shared" si="89"/>
        <v>0.83668508235454908</v>
      </c>
    </row>
    <row r="94" spans="1:30" x14ac:dyDescent="0.25">
      <c r="A94" s="1">
        <f t="shared" si="65"/>
        <v>39630</v>
      </c>
      <c r="B94" s="34">
        <v>0.65646389025168195</v>
      </c>
      <c r="C94" s="34">
        <v>0.51366630208708097</v>
      </c>
      <c r="D94" s="34">
        <v>0.67745345393607304</v>
      </c>
      <c r="E94" s="34">
        <v>0.52591636876343995</v>
      </c>
      <c r="F94" s="35">
        <v>0.28355987448443398</v>
      </c>
      <c r="G94" s="34">
        <v>0.68399765154312797</v>
      </c>
      <c r="H94" s="34">
        <v>0.57573696360703197</v>
      </c>
      <c r="I94" s="34">
        <v>0.47120130377407599</v>
      </c>
      <c r="J94" s="34">
        <v>0.60633139220296295</v>
      </c>
      <c r="L94" s="2">
        <v>100</v>
      </c>
      <c r="M94" s="2">
        <v>4.2458999999999998</v>
      </c>
      <c r="N94" s="2">
        <v>72.283600000000007</v>
      </c>
      <c r="O94" s="2">
        <v>27.7164</v>
      </c>
      <c r="P94" s="2">
        <v>1.1351</v>
      </c>
      <c r="Q94" s="2">
        <v>3.262</v>
      </c>
      <c r="R94" s="2">
        <v>4.4520999999999997</v>
      </c>
      <c r="S94" s="2">
        <v>4.2624000000000004</v>
      </c>
      <c r="T94" s="2">
        <v>14.604799999999997</v>
      </c>
      <c r="V94" s="2">
        <f t="shared" ref="V94:AD94" si="90">100*(((1+B94/100)*(1+B93/100)*(1+B92/100))-1)</f>
        <v>2.3590297674344729</v>
      </c>
      <c r="W94" s="2">
        <f t="shared" si="90"/>
        <v>1.7974788226414296</v>
      </c>
      <c r="X94" s="2">
        <f t="shared" si="90"/>
        <v>2.8498485811909502</v>
      </c>
      <c r="Y94" s="2">
        <f t="shared" si="90"/>
        <v>1.1182572797842738</v>
      </c>
      <c r="Z94" s="2">
        <f t="shared" si="90"/>
        <v>2.1727674013904519</v>
      </c>
      <c r="AA94" s="2">
        <f t="shared" si="90"/>
        <v>-1.118817928839988</v>
      </c>
      <c r="AB94" s="2">
        <f t="shared" si="90"/>
        <v>2.2065366201344361</v>
      </c>
      <c r="AC94" s="2">
        <f t="shared" si="90"/>
        <v>1.4449326242843119</v>
      </c>
      <c r="AD94" s="2">
        <f t="shared" si="90"/>
        <v>1.2935923760852175</v>
      </c>
    </row>
    <row r="95" spans="1:30" x14ac:dyDescent="0.25">
      <c r="A95" s="1">
        <f t="shared" si="65"/>
        <v>39661</v>
      </c>
      <c r="B95" s="34">
        <v>0.49435241998992502</v>
      </c>
      <c r="C95" s="34">
        <v>-0.103475800521331</v>
      </c>
      <c r="D95" s="34">
        <v>0.44768843261283597</v>
      </c>
      <c r="E95" s="34">
        <v>0.63923197684552502</v>
      </c>
      <c r="F95" s="35">
        <v>0.118288194624245</v>
      </c>
      <c r="G95" s="34">
        <v>1.0172658681567699</v>
      </c>
      <c r="H95" s="34">
        <v>-6.8824436123171295E-2</v>
      </c>
      <c r="I95" s="34">
        <v>0.46745376198641198</v>
      </c>
      <c r="J95" s="34">
        <v>0.70851964610628404</v>
      </c>
      <c r="L95" s="2">
        <v>100</v>
      </c>
      <c r="M95" s="2">
        <v>4.2483000000000004</v>
      </c>
      <c r="N95" s="2">
        <v>72.251000000000005</v>
      </c>
      <c r="O95" s="2">
        <v>27.748999999999995</v>
      </c>
      <c r="P95" s="2">
        <v>1.1307</v>
      </c>
      <c r="Q95" s="2">
        <v>3.2753000000000001</v>
      </c>
      <c r="R95" s="2">
        <v>4.4573999999999998</v>
      </c>
      <c r="S95" s="2">
        <v>4.2602000000000002</v>
      </c>
      <c r="T95" s="2">
        <v>14.625399999999992</v>
      </c>
      <c r="V95" s="2">
        <f t="shared" ref="V95:AD95" si="91">100*(((1+B95/100)*(1+B94/100)*(1+B93/100))-1)</f>
        <v>2.1081802244285797</v>
      </c>
      <c r="W95" s="2">
        <f t="shared" si="91"/>
        <v>1.1953613931049656</v>
      </c>
      <c r="X95" s="2">
        <f t="shared" si="91"/>
        <v>2.2759549698235348</v>
      </c>
      <c r="Y95" s="2">
        <f t="shared" si="91"/>
        <v>1.5499578773979783</v>
      </c>
      <c r="Z95" s="2">
        <f t="shared" si="91"/>
        <v>0.5804741519260137</v>
      </c>
      <c r="AA95" s="2">
        <f t="shared" si="91"/>
        <v>0.99456612489665641</v>
      </c>
      <c r="AB95" s="2">
        <f t="shared" si="91"/>
        <v>1.5325790820093887</v>
      </c>
      <c r="AC95" s="2">
        <f t="shared" si="91"/>
        <v>1.4356317665913609</v>
      </c>
      <c r="AD95" s="2">
        <f t="shared" si="91"/>
        <v>1.7954327999837094</v>
      </c>
    </row>
    <row r="96" spans="1:30" x14ac:dyDescent="0.25">
      <c r="A96" s="1">
        <f t="shared" si="65"/>
        <v>39692</v>
      </c>
      <c r="B96" s="34">
        <v>0.36000818207103302</v>
      </c>
      <c r="C96" s="34">
        <v>0.52522156180061896</v>
      </c>
      <c r="D96" s="34">
        <v>0.38443020734074901</v>
      </c>
      <c r="E96" s="34">
        <v>0.29733002303351702</v>
      </c>
      <c r="F96" s="35">
        <v>-0.58466432114683198</v>
      </c>
      <c r="G96" s="34">
        <v>-0.29007988963331499</v>
      </c>
      <c r="H96" s="34">
        <v>0.48183008902851998</v>
      </c>
      <c r="I96" s="34">
        <v>0.47180540712740598</v>
      </c>
      <c r="J96" s="34">
        <v>0.33910450398264302</v>
      </c>
      <c r="L96" s="2">
        <v>100</v>
      </c>
      <c r="M96" s="2">
        <v>4.2271000000000001</v>
      </c>
      <c r="N96" s="2">
        <v>72.191499999999991</v>
      </c>
      <c r="O96" s="2">
        <v>27.808500000000002</v>
      </c>
      <c r="P96" s="2">
        <v>1.1274999999999999</v>
      </c>
      <c r="Q96" s="2">
        <v>3.2991999999999999</v>
      </c>
      <c r="R96" s="2">
        <v>4.4375</v>
      </c>
      <c r="S96" s="2">
        <v>4.2682000000000002</v>
      </c>
      <c r="T96" s="2">
        <v>14.676100000000002</v>
      </c>
      <c r="V96" s="2">
        <f t="shared" ref="V96:AD96" si="92">100*(((1+B96/100)*(1+B95/100)*(1+B94/100))-1)</f>
        <v>1.5182244534659217</v>
      </c>
      <c r="W96" s="2">
        <f t="shared" si="92"/>
        <v>0.93703216034766168</v>
      </c>
      <c r="X96" s="2">
        <f t="shared" si="92"/>
        <v>1.5169420192363559</v>
      </c>
      <c r="Y96" s="2">
        <f t="shared" si="92"/>
        <v>1.4693145258042772</v>
      </c>
      <c r="Z96" s="2">
        <f t="shared" si="92"/>
        <v>-0.18483225753577193</v>
      </c>
      <c r="AA96" s="2">
        <f t="shared" si="92"/>
        <v>1.4131864973991659</v>
      </c>
      <c r="AB96" s="2">
        <f t="shared" si="92"/>
        <v>0.99078691663534446</v>
      </c>
      <c r="AC96" s="2">
        <f t="shared" si="92"/>
        <v>1.4171021386768512</v>
      </c>
      <c r="AD96" s="2">
        <f t="shared" si="92"/>
        <v>1.6627248062693445</v>
      </c>
    </row>
    <row r="97" spans="1:30" x14ac:dyDescent="0.25">
      <c r="A97" s="1">
        <f t="shared" si="65"/>
        <v>39722</v>
      </c>
      <c r="B97" s="34">
        <v>0.44911193541794697</v>
      </c>
      <c r="C97" s="34">
        <v>-0.78832066457406502</v>
      </c>
      <c r="D97" s="34">
        <v>0.47290939168783702</v>
      </c>
      <c r="E97" s="34">
        <v>0.28349865139962599</v>
      </c>
      <c r="F97" s="35">
        <v>0.20755167771289099</v>
      </c>
      <c r="G97" s="34">
        <v>0.38724284044627799</v>
      </c>
      <c r="H97" s="34">
        <v>-0.75068612024218295</v>
      </c>
      <c r="I97" s="34">
        <v>0.46357823793064001</v>
      </c>
      <c r="J97" s="34">
        <v>0.39523887994421097</v>
      </c>
      <c r="L97" s="2">
        <v>100</v>
      </c>
      <c r="M97" s="2">
        <v>4.2446000000000002</v>
      </c>
      <c r="N97" s="2">
        <v>72.20150000000001</v>
      </c>
      <c r="O97" s="2">
        <v>27.798499999999994</v>
      </c>
      <c r="P97" s="2">
        <v>1.1259999999999999</v>
      </c>
      <c r="Q97" s="2">
        <v>3.2753999999999999</v>
      </c>
      <c r="R97" s="2">
        <v>4.4542999999999999</v>
      </c>
      <c r="S97" s="2">
        <v>4.2767999999999997</v>
      </c>
      <c r="T97" s="2">
        <v>14.665999999999991</v>
      </c>
      <c r="V97" s="2">
        <f t="shared" ref="V97:AD97" si="93">100*(((1+B97/100)*(1+B96/100)*(1+B95/100))-1)</f>
        <v>1.3090972749607355</v>
      </c>
      <c r="W97" s="2">
        <f t="shared" si="93"/>
        <v>-0.37043880515529315</v>
      </c>
      <c r="X97" s="2">
        <f t="shared" si="93"/>
        <v>1.3106923874145471</v>
      </c>
      <c r="Y97" s="2">
        <f t="shared" si="93"/>
        <v>1.2246218087582417</v>
      </c>
      <c r="Z97" s="2">
        <f t="shared" si="93"/>
        <v>-0.26048544455914424</v>
      </c>
      <c r="AA97" s="2">
        <f t="shared" si="93"/>
        <v>1.1142824838147991</v>
      </c>
      <c r="AB97" s="2">
        <f t="shared" si="93"/>
        <v>-0.34110997088926398</v>
      </c>
      <c r="AC97" s="2">
        <f t="shared" si="93"/>
        <v>1.4094073043639188</v>
      </c>
      <c r="AD97" s="2">
        <f t="shared" si="93"/>
        <v>1.449415766117923</v>
      </c>
    </row>
    <row r="98" spans="1:30" x14ac:dyDescent="0.25">
      <c r="A98" s="1">
        <f t="shared" si="65"/>
        <v>39753</v>
      </c>
      <c r="B98" s="34">
        <v>0.29666644579433699</v>
      </c>
      <c r="C98" s="34">
        <v>-0.21025163040975101</v>
      </c>
      <c r="D98" s="34">
        <v>0.31340412234963</v>
      </c>
      <c r="E98" s="34">
        <v>0.20561984706955999</v>
      </c>
      <c r="F98" s="35">
        <v>0.432554805685048</v>
      </c>
      <c r="G98" s="34">
        <v>-4.9876615750660901E-2</v>
      </c>
      <c r="H98" s="34">
        <v>-0.15175690943278899</v>
      </c>
      <c r="I98" s="34">
        <v>0.45742309362098499</v>
      </c>
      <c r="J98" s="34">
        <v>0.30115195138673401</v>
      </c>
      <c r="L98" s="2">
        <v>100</v>
      </c>
      <c r="M98" s="2">
        <v>4.218</v>
      </c>
      <c r="N98" s="2">
        <v>72.260999999999996</v>
      </c>
      <c r="O98" s="2">
        <v>27.738999999999997</v>
      </c>
      <c r="P98" s="2">
        <v>1.1234</v>
      </c>
      <c r="Q98" s="2">
        <v>3.2751999999999999</v>
      </c>
      <c r="R98" s="2">
        <v>4.4277999999999995</v>
      </c>
      <c r="S98" s="2">
        <v>4.2768000000000006</v>
      </c>
      <c r="T98" s="2">
        <v>14.635799999999996</v>
      </c>
      <c r="V98" s="2">
        <f t="shared" ref="V98:AD98" si="94">100*(((1+B98/100)*(1+B97/100)*(1+B96/100))-1)</f>
        <v>1.1098085875131503</v>
      </c>
      <c r="W98" s="2">
        <f t="shared" si="94"/>
        <v>-0.47692928781469801</v>
      </c>
      <c r="X98" s="2">
        <f t="shared" si="94"/>
        <v>1.1752543632866264</v>
      </c>
      <c r="Y98" s="2">
        <f t="shared" si="94"/>
        <v>0.78848748036470795</v>
      </c>
      <c r="Z98" s="2">
        <f t="shared" si="94"/>
        <v>5.2592213812863164E-2</v>
      </c>
      <c r="AA98" s="2">
        <f t="shared" si="94"/>
        <v>4.6115120137302235E-2</v>
      </c>
      <c r="AB98" s="2">
        <f t="shared" si="94"/>
        <v>-0.42381647554877722</v>
      </c>
      <c r="AC98" s="2">
        <f t="shared" si="94"/>
        <v>1.3992825913776263</v>
      </c>
      <c r="AD98" s="2">
        <f t="shared" si="94"/>
        <v>1.0390511338453701</v>
      </c>
    </row>
    <row r="99" spans="1:30" x14ac:dyDescent="0.25">
      <c r="A99" s="1">
        <f t="shared" si="65"/>
        <v>39783</v>
      </c>
      <c r="B99" s="34">
        <v>0.248636260194179</v>
      </c>
      <c r="C99" s="34">
        <v>-0.35371572808452001</v>
      </c>
      <c r="D99" s="34">
        <v>0.24063067789868101</v>
      </c>
      <c r="E99" s="34">
        <v>0.33071438120496</v>
      </c>
      <c r="F99" s="35">
        <v>4.8851986789020502E-2</v>
      </c>
      <c r="G99" s="34">
        <v>0.32982511262834202</v>
      </c>
      <c r="H99" s="34">
        <v>-0.23526138433662799</v>
      </c>
      <c r="I99" s="34">
        <v>0.429230649206018</v>
      </c>
      <c r="J99" s="34">
        <v>0.54427397844802705</v>
      </c>
      <c r="L99" s="2">
        <v>100</v>
      </c>
      <c r="M99" s="2">
        <v>4.2112999999999996</v>
      </c>
      <c r="N99" s="2">
        <v>72.313800000000001</v>
      </c>
      <c r="O99" s="2">
        <v>27.686199999999999</v>
      </c>
      <c r="P99" s="2">
        <v>1.1217999999999999</v>
      </c>
      <c r="Q99" s="2">
        <v>3.2683</v>
      </c>
      <c r="R99" s="2">
        <v>4.4234</v>
      </c>
      <c r="S99" s="2">
        <v>4.282</v>
      </c>
      <c r="T99" s="2">
        <v>14.590699999999998</v>
      </c>
      <c r="V99" s="2">
        <f t="shared" ref="V99:AD99" si="95">100*(((1+B99/100)*(1+B98/100)*(1+B97/100))-1)</f>
        <v>0.99760459404034663</v>
      </c>
      <c r="W99" s="2">
        <f t="shared" si="95"/>
        <v>-1.3471043214408285</v>
      </c>
      <c r="X99" s="2">
        <f t="shared" si="95"/>
        <v>1.0303219874333802</v>
      </c>
      <c r="Y99" s="2">
        <f t="shared" si="95"/>
        <v>0.82203532221483133</v>
      </c>
      <c r="Z99" s="2">
        <f t="shared" si="95"/>
        <v>0.690169388258699</v>
      </c>
      <c r="AA99" s="2">
        <f t="shared" si="95"/>
        <v>0.66811027519479982</v>
      </c>
      <c r="AB99" s="2">
        <f t="shared" si="95"/>
        <v>-1.1344447761316823</v>
      </c>
      <c r="AC99" s="2">
        <f t="shared" si="95"/>
        <v>1.3563148165651961</v>
      </c>
      <c r="AD99" s="2">
        <f t="shared" si="95"/>
        <v>1.2456518317895071</v>
      </c>
    </row>
    <row r="100" spans="1:30" x14ac:dyDescent="0.25">
      <c r="A100" s="1">
        <f t="shared" si="65"/>
        <v>39814</v>
      </c>
      <c r="B100" s="34">
        <v>0.27117753829511199</v>
      </c>
      <c r="C100" s="34">
        <v>0.35715158790350698</v>
      </c>
      <c r="D100" s="34">
        <v>0.194648971040603</v>
      </c>
      <c r="E100" s="34">
        <v>0.61439148260790899</v>
      </c>
      <c r="F100" s="35">
        <v>0.18174288810289299</v>
      </c>
      <c r="G100" s="34">
        <v>0.237645965143335</v>
      </c>
      <c r="H100" s="34">
        <v>0.42677427751673402</v>
      </c>
      <c r="I100" s="34">
        <v>0.42278941000237502</v>
      </c>
      <c r="J100" s="34">
        <v>0.75084827820452105</v>
      </c>
      <c r="L100" s="2">
        <v>100</v>
      </c>
      <c r="M100" s="2">
        <v>4.1971999999999996</v>
      </c>
      <c r="N100" s="2">
        <v>72.316000000000003</v>
      </c>
      <c r="O100" s="2">
        <v>27.683999999999997</v>
      </c>
      <c r="P100" s="2">
        <v>1.1166</v>
      </c>
      <c r="Q100" s="2">
        <v>3.2629999999999999</v>
      </c>
      <c r="R100" s="2">
        <v>4.4104999999999999</v>
      </c>
      <c r="S100" s="2">
        <v>4.2900999999999998</v>
      </c>
      <c r="T100" s="2">
        <v>14.603800000000003</v>
      </c>
      <c r="V100" s="2">
        <f t="shared" ref="V100:AD100" si="96">100*(((1+B100/100)*(1+B99/100)*(1+B98/100))-1)</f>
        <v>0.81869860335477274</v>
      </c>
      <c r="W100" s="2">
        <f t="shared" si="96"/>
        <v>-0.20808363976992927</v>
      </c>
      <c r="X100" s="2">
        <f t="shared" si="96"/>
        <v>0.75051780872932294</v>
      </c>
      <c r="Y100" s="2">
        <f t="shared" si="96"/>
        <v>1.1547050950547089</v>
      </c>
      <c r="Z100" s="2">
        <f t="shared" si="96"/>
        <v>0.66423629884546642</v>
      </c>
      <c r="AA100" s="2">
        <f t="shared" si="96"/>
        <v>0.51809485178329062</v>
      </c>
      <c r="AB100" s="2">
        <f t="shared" si="96"/>
        <v>3.8462838318786829E-2</v>
      </c>
      <c r="AC100" s="2">
        <f t="shared" si="96"/>
        <v>1.3151635321195565</v>
      </c>
      <c r="AD100" s="2">
        <f t="shared" si="96"/>
        <v>1.6042734728758168</v>
      </c>
    </row>
    <row r="101" spans="1:30" x14ac:dyDescent="0.25">
      <c r="A101" s="1">
        <f t="shared" si="65"/>
        <v>39845</v>
      </c>
      <c r="B101" s="34">
        <v>0.356789906310918</v>
      </c>
      <c r="C101" s="34">
        <v>0.37044283539966799</v>
      </c>
      <c r="D101" s="34">
        <v>0.394948606462523</v>
      </c>
      <c r="E101" s="34">
        <v>0.32601088856042798</v>
      </c>
      <c r="F101" s="35">
        <v>-0.294336303138577</v>
      </c>
      <c r="G101" s="34">
        <v>-0.25546948847966</v>
      </c>
      <c r="H101" s="34">
        <v>0.34592379635007597</v>
      </c>
      <c r="I101" s="34">
        <v>0.45624843340767601</v>
      </c>
      <c r="J101" s="34">
        <v>0.32169528139917902</v>
      </c>
      <c r="L101" s="2">
        <v>100</v>
      </c>
      <c r="M101" s="2">
        <v>4.1959</v>
      </c>
      <c r="N101" s="2">
        <v>72.236800000000002</v>
      </c>
      <c r="O101" s="2">
        <v>27.763200000000001</v>
      </c>
      <c r="P101" s="2">
        <v>1.1128</v>
      </c>
      <c r="Q101" s="2">
        <v>3.2427000000000001</v>
      </c>
      <c r="R101" s="2">
        <v>4.4133000000000004</v>
      </c>
      <c r="S101" s="2">
        <v>4.2877000000000001</v>
      </c>
      <c r="T101" s="2">
        <v>14.706700000000001</v>
      </c>
      <c r="V101" s="2">
        <f t="shared" ref="V101:AD101" si="97">100*(((1+B101/100)*(1+B100/100)*(1+B99/100))-1)</f>
        <v>0.87913499929510586</v>
      </c>
      <c r="W101" s="2">
        <f t="shared" si="97"/>
        <v>0.37262344196635766</v>
      </c>
      <c r="X101" s="2">
        <f t="shared" si="97"/>
        <v>0.8324176213286183</v>
      </c>
      <c r="Y101" s="2">
        <f t="shared" si="97"/>
        <v>1.2762364055409092</v>
      </c>
      <c r="Z101" s="2">
        <f t="shared" si="97"/>
        <v>-6.4331628991498579E-2</v>
      </c>
      <c r="AA101" s="2">
        <f t="shared" si="97"/>
        <v>0.31133368749363122</v>
      </c>
      <c r="AB101" s="2">
        <f t="shared" si="97"/>
        <v>0.53709166993125557</v>
      </c>
      <c r="AC101" s="2">
        <f t="shared" si="97"/>
        <v>1.3139788422485754</v>
      </c>
      <c r="AD101" s="2">
        <f t="shared" si="97"/>
        <v>1.6250837036659638</v>
      </c>
    </row>
    <row r="102" spans="1:30" x14ac:dyDescent="0.25">
      <c r="A102" s="1">
        <f t="shared" si="65"/>
        <v>39873</v>
      </c>
      <c r="B102" s="34">
        <v>0.17832583020998299</v>
      </c>
      <c r="C102" s="34">
        <v>-0.84393323899165695</v>
      </c>
      <c r="D102" s="34">
        <v>0.17874854155086001</v>
      </c>
      <c r="E102" s="34">
        <v>7.4608821259302904E-2</v>
      </c>
      <c r="F102" s="35">
        <v>1.7508659122968699</v>
      </c>
      <c r="G102" s="34">
        <v>-2.2534937676343701E-2</v>
      </c>
      <c r="H102" s="34">
        <v>-0.84118752931169105</v>
      </c>
      <c r="I102" s="34">
        <v>0.464489242490216</v>
      </c>
      <c r="J102" s="34">
        <v>0.209320983348803</v>
      </c>
      <c r="L102" s="2">
        <v>100</v>
      </c>
      <c r="M102" s="2">
        <v>4.1722999999999999</v>
      </c>
      <c r="N102" s="2">
        <v>72.314700000000002</v>
      </c>
      <c r="O102" s="2">
        <v>27.685299999999998</v>
      </c>
      <c r="P102" s="2">
        <v>1.1024</v>
      </c>
      <c r="Q102" s="2">
        <v>3.2130000000000001</v>
      </c>
      <c r="R102" s="2">
        <v>4.3867000000000003</v>
      </c>
      <c r="S102" s="2">
        <v>4.2835000000000001</v>
      </c>
      <c r="T102" s="2">
        <v>14.699699999999996</v>
      </c>
      <c r="V102" s="2">
        <f t="shared" ref="V102:AD102" si="98">100*(((1+B102/100)*(1+B101/100)*(1+B100/100))-1)</f>
        <v>0.80838236242304351</v>
      </c>
      <c r="W102" s="2">
        <f t="shared" si="98"/>
        <v>-0.12116734999805256</v>
      </c>
      <c r="X102" s="2">
        <f t="shared" si="98"/>
        <v>0.77017015367677466</v>
      </c>
      <c r="Y102" s="2">
        <f t="shared" si="98"/>
        <v>1.0177172930856404</v>
      </c>
      <c r="Z102" s="2">
        <f t="shared" si="98"/>
        <v>1.6357568362399988</v>
      </c>
      <c r="AA102" s="2">
        <f t="shared" si="98"/>
        <v>-4.0961420611829169E-2</v>
      </c>
      <c r="AB102" s="2">
        <f t="shared" si="98"/>
        <v>-7.3525400066276614E-2</v>
      </c>
      <c r="AC102" s="2">
        <f t="shared" si="98"/>
        <v>1.3495480520385073</v>
      </c>
      <c r="AD102" s="2">
        <f t="shared" si="98"/>
        <v>1.28653010118982</v>
      </c>
    </row>
    <row r="103" spans="1:30" x14ac:dyDescent="0.25">
      <c r="A103" s="1">
        <f t="shared" si="65"/>
        <v>39904</v>
      </c>
      <c r="B103" s="34">
        <v>0.37309347029791001</v>
      </c>
      <c r="C103" s="34">
        <v>-0.20381100815096601</v>
      </c>
      <c r="D103" s="34">
        <v>0.38252617187222498</v>
      </c>
      <c r="E103" s="34">
        <v>0.32898724365161103</v>
      </c>
      <c r="F103" s="35">
        <v>2.3686514564546002</v>
      </c>
      <c r="G103" s="34">
        <v>0.63202977770021596</v>
      </c>
      <c r="H103" s="34">
        <v>-0.23728402038548599</v>
      </c>
      <c r="I103" s="34">
        <v>0.47524442644661202</v>
      </c>
      <c r="J103" s="34">
        <v>0.48559316420867799</v>
      </c>
      <c r="L103" s="2">
        <v>100</v>
      </c>
      <c r="M103" s="2">
        <v>4.1494</v>
      </c>
      <c r="N103" s="2">
        <v>72.33189999999999</v>
      </c>
      <c r="O103" s="2">
        <v>27.668100000000003</v>
      </c>
      <c r="P103" s="2">
        <v>1.1192</v>
      </c>
      <c r="Q103" s="2">
        <v>3.1981000000000002</v>
      </c>
      <c r="R103" s="2">
        <v>4.3622999999999994</v>
      </c>
      <c r="S103" s="2">
        <v>4.2942999999999998</v>
      </c>
      <c r="T103" s="2">
        <v>14.694200000000002</v>
      </c>
      <c r="V103" s="2">
        <f t="shared" ref="V103:AD103" si="99">100*(((1+B103/100)*(1+B102/100)*(1+B101/100))-1)</f>
        <v>0.91084431105465935</v>
      </c>
      <c r="W103" s="2">
        <f t="shared" si="99"/>
        <v>-0.67945630467368678</v>
      </c>
      <c r="X103" s="2">
        <f t="shared" si="99"/>
        <v>0.95912652699838841</v>
      </c>
      <c r="Y103" s="2">
        <f t="shared" si="99"/>
        <v>0.73116897429847949</v>
      </c>
      <c r="Z103" s="2">
        <f t="shared" si="99"/>
        <v>3.8544056745252631</v>
      </c>
      <c r="AA103" s="2">
        <f t="shared" si="99"/>
        <v>0.35232621453644697</v>
      </c>
      <c r="AB103" s="2">
        <f t="shared" si="99"/>
        <v>-0.73427553483444985</v>
      </c>
      <c r="AC103" s="2">
        <f t="shared" si="99"/>
        <v>1.4024871532217986</v>
      </c>
      <c r="AD103" s="2">
        <f t="shared" si="99"/>
        <v>1.0198646532320277</v>
      </c>
    </row>
    <row r="104" spans="1:30" x14ac:dyDescent="0.25">
      <c r="A104" s="1">
        <f t="shared" si="65"/>
        <v>39934</v>
      </c>
      <c r="B104" s="34">
        <v>0.421365885727428</v>
      </c>
      <c r="C104" s="34">
        <v>-0.58490597609693296</v>
      </c>
      <c r="D104" s="34">
        <v>0.53900702907333897</v>
      </c>
      <c r="E104" s="34">
        <v>0.254179515963811</v>
      </c>
      <c r="F104" s="35">
        <v>0.82651048535735405</v>
      </c>
      <c r="G104" s="34">
        <v>0.30750918785757198</v>
      </c>
      <c r="H104" s="34">
        <v>-0.62924901210945505</v>
      </c>
      <c r="I104" s="34">
        <v>0.49173455346621697</v>
      </c>
      <c r="J104" s="34">
        <v>0.40316394246873599</v>
      </c>
      <c r="L104" s="2">
        <v>100</v>
      </c>
      <c r="M104" s="2">
        <v>4.1097000000000001</v>
      </c>
      <c r="N104" s="2">
        <v>72.311999999999998</v>
      </c>
      <c r="O104" s="2">
        <v>27.687999999999999</v>
      </c>
      <c r="P104" s="2">
        <v>1.1405000000000001</v>
      </c>
      <c r="Q104" s="2">
        <v>3.2101000000000002</v>
      </c>
      <c r="R104" s="2">
        <v>4.3190999999999997</v>
      </c>
      <c r="S104" s="2">
        <v>4.2946999999999997</v>
      </c>
      <c r="T104" s="2">
        <v>14.723600000000001</v>
      </c>
      <c r="V104" s="2">
        <f t="shared" ref="V104:AD104" si="100">100*(((1+B104/100)*(1+B103/100)*(1+B102/100))-1)</f>
        <v>0.97577680452340942</v>
      </c>
      <c r="W104" s="2">
        <f t="shared" si="100"/>
        <v>-1.6248119362327729</v>
      </c>
      <c r="X104" s="2">
        <f t="shared" si="100"/>
        <v>1.1039944981216854</v>
      </c>
      <c r="Y104" s="2">
        <f t="shared" si="100"/>
        <v>0.65904751679604079</v>
      </c>
      <c r="Z104" s="2">
        <f t="shared" si="100"/>
        <v>5.0218907777322075</v>
      </c>
      <c r="AA104" s="2">
        <f t="shared" si="100"/>
        <v>0.91873541501985567</v>
      </c>
      <c r="AB104" s="2">
        <f t="shared" si="100"/>
        <v>-1.6989508464786196</v>
      </c>
      <c r="AC104" s="2">
        <f t="shared" si="100"/>
        <v>1.4383075316399818</v>
      </c>
      <c r="AD104" s="2">
        <f t="shared" si="100"/>
        <v>1.1019002796400779</v>
      </c>
    </row>
    <row r="105" spans="1:30" x14ac:dyDescent="0.25">
      <c r="A105" s="1">
        <f t="shared" si="65"/>
        <v>39965</v>
      </c>
      <c r="B105" s="34">
        <v>0.57962684309486001</v>
      </c>
      <c r="C105" s="34">
        <v>1.24675886473369</v>
      </c>
      <c r="D105" s="34">
        <v>0.58253667443042301</v>
      </c>
      <c r="E105" s="34">
        <v>0.40683611536768399</v>
      </c>
      <c r="F105" s="35">
        <v>1.0592682826092401</v>
      </c>
      <c r="G105" s="34">
        <v>-0.119770385927431</v>
      </c>
      <c r="H105" s="34">
        <v>1.0491174555759799</v>
      </c>
      <c r="I105" s="34">
        <v>0.51720366477531299</v>
      </c>
      <c r="J105" s="34">
        <v>0.28797506595522399</v>
      </c>
      <c r="L105" s="2">
        <v>100</v>
      </c>
      <c r="M105" s="2">
        <v>4.0537000000000001</v>
      </c>
      <c r="N105" s="2">
        <v>72.351400000000012</v>
      </c>
      <c r="O105" s="2">
        <v>27.648599999999995</v>
      </c>
      <c r="P105" s="2">
        <v>1.1424000000000001</v>
      </c>
      <c r="Q105" s="2">
        <v>3.2208999999999999</v>
      </c>
      <c r="R105" s="2">
        <v>4.26</v>
      </c>
      <c r="S105" s="2">
        <v>4.2957999999999998</v>
      </c>
      <c r="T105" s="2">
        <v>14.729499999999994</v>
      </c>
      <c r="V105" s="2">
        <f t="shared" ref="V105:AD105" si="101">100*(((1+B105/100)*(1+B104/100)*(1+B103/100))-1)</f>
        <v>1.3802722996584693</v>
      </c>
      <c r="W105" s="2">
        <f t="shared" si="101"/>
        <v>0.44941544698056113</v>
      </c>
      <c r="X105" s="2">
        <f t="shared" si="101"/>
        <v>1.5115119981843561</v>
      </c>
      <c r="Y105" s="2">
        <f t="shared" si="101"/>
        <v>0.99321502819509355</v>
      </c>
      <c r="Z105" s="2">
        <f t="shared" si="101"/>
        <v>4.3080600886666431</v>
      </c>
      <c r="AA105" s="2">
        <f t="shared" si="101"/>
        <v>0.82058451202491334</v>
      </c>
      <c r="AB105" s="2">
        <f t="shared" si="101"/>
        <v>0.17500224558286703</v>
      </c>
      <c r="AC105" s="2">
        <f t="shared" si="101"/>
        <v>1.4915329232129348</v>
      </c>
      <c r="AD105" s="2">
        <f t="shared" si="101"/>
        <v>1.181254945835053</v>
      </c>
    </row>
    <row r="106" spans="1:30" x14ac:dyDescent="0.25">
      <c r="A106" s="1">
        <f t="shared" si="65"/>
        <v>39995</v>
      </c>
      <c r="B106" s="34">
        <v>0.40920495970398402</v>
      </c>
      <c r="C106" s="34">
        <v>0.65862803324948205</v>
      </c>
      <c r="D106" s="34">
        <v>0.31958859205641199</v>
      </c>
      <c r="E106" s="34">
        <v>0.63093493004560697</v>
      </c>
      <c r="F106" s="35">
        <v>1.1182530555458801</v>
      </c>
      <c r="G106" s="34">
        <v>2.8161796328926099</v>
      </c>
      <c r="H106" s="34">
        <v>0.50217296798214495</v>
      </c>
      <c r="I106" s="34">
        <v>0.52498009234583098</v>
      </c>
      <c r="J106" s="34">
        <v>0.18778510010555099</v>
      </c>
      <c r="L106" s="2">
        <v>100</v>
      </c>
      <c r="M106" s="2">
        <v>4.0590000000000002</v>
      </c>
      <c r="N106" s="2">
        <v>72.389700000000005</v>
      </c>
      <c r="O106" s="2">
        <v>27.610299999999995</v>
      </c>
      <c r="P106" s="2">
        <v>1.1526000000000001</v>
      </c>
      <c r="Q106" s="2">
        <v>3.194</v>
      </c>
      <c r="R106" s="2">
        <v>4.2583000000000002</v>
      </c>
      <c r="S106" s="2">
        <v>4.3013000000000003</v>
      </c>
      <c r="T106" s="2">
        <v>14.704099999999993</v>
      </c>
      <c r="V106" s="2">
        <f t="shared" ref="V106:AD106" si="102">100*(((1+B106/100)*(1+B105/100)*(1+B104/100))-1)</f>
        <v>1.4167461444166474</v>
      </c>
      <c r="W106" s="2">
        <f t="shared" si="102"/>
        <v>1.317499673868272</v>
      </c>
      <c r="X106" s="2">
        <f t="shared" si="102"/>
        <v>1.4478665697193582</v>
      </c>
      <c r="Y106" s="2">
        <f t="shared" si="102"/>
        <v>1.2971617584177197</v>
      </c>
      <c r="Z106" s="2">
        <f t="shared" si="102"/>
        <v>3.033972468275925</v>
      </c>
      <c r="AA106" s="2">
        <f t="shared" si="102"/>
        <v>3.008826819655952</v>
      </c>
      <c r="AB106" s="2">
        <f t="shared" si="102"/>
        <v>0.91751516479183781</v>
      </c>
      <c r="AC106" s="2">
        <f t="shared" si="102"/>
        <v>1.5417716561653361</v>
      </c>
      <c r="AD106" s="2">
        <f t="shared" si="102"/>
        <v>0.88138515644442528</v>
      </c>
    </row>
    <row r="107" spans="1:30" x14ac:dyDescent="0.25">
      <c r="A107" s="1">
        <f t="shared" si="65"/>
        <v>40026</v>
      </c>
      <c r="B107" s="34">
        <v>0.37553309061244899</v>
      </c>
      <c r="C107" s="34">
        <v>0.36633782671026199</v>
      </c>
      <c r="D107" s="34">
        <v>0.36453138401542301</v>
      </c>
      <c r="E107" s="34">
        <v>0.42581249548227901</v>
      </c>
      <c r="F107" s="35">
        <v>1.31728208768866</v>
      </c>
      <c r="G107" s="34">
        <v>0.379511209568275</v>
      </c>
      <c r="H107" s="34">
        <v>0.32650490284489198</v>
      </c>
      <c r="I107" s="34">
        <v>0.511567951817407</v>
      </c>
      <c r="J107" s="34">
        <v>0.25119787644417102</v>
      </c>
      <c r="L107" s="2">
        <v>100</v>
      </c>
      <c r="M107" s="2">
        <v>4.0766999999999998</v>
      </c>
      <c r="N107" s="2">
        <v>72.264499999999998</v>
      </c>
      <c r="O107" s="2">
        <v>27.735499999999998</v>
      </c>
      <c r="P107" s="2">
        <v>1.1615</v>
      </c>
      <c r="Q107" s="2">
        <v>3.2905000000000002</v>
      </c>
      <c r="R107" s="2">
        <v>4.2699999999999996</v>
      </c>
      <c r="S107" s="2">
        <v>4.3125</v>
      </c>
      <c r="T107" s="2">
        <v>14.700999999999997</v>
      </c>
      <c r="V107" s="2">
        <f t="shared" ref="V107:AD107" si="103">100*(((1+B107/100)*(1+B106/100)*(1+B105/100))-1)</f>
        <v>1.3704590529568739</v>
      </c>
      <c r="W107" s="2">
        <f t="shared" si="103"/>
        <v>2.2869464628791469</v>
      </c>
      <c r="X107" s="2">
        <f t="shared" si="103"/>
        <v>1.2718136875341957</v>
      </c>
      <c r="Y107" s="2">
        <f t="shared" si="103"/>
        <v>1.4705803008994822</v>
      </c>
      <c r="Z107" s="2">
        <f t="shared" si="103"/>
        <v>3.5354888603378987</v>
      </c>
      <c r="AA107" s="2">
        <f t="shared" si="103"/>
        <v>3.0827678819464355</v>
      </c>
      <c r="AB107" s="2">
        <f t="shared" si="103"/>
        <v>1.8881459514904941</v>
      </c>
      <c r="AC107" s="2">
        <f t="shared" si="103"/>
        <v>1.561812293492304</v>
      </c>
      <c r="AD107" s="2">
        <f t="shared" si="103"/>
        <v>0.72869527461838501</v>
      </c>
    </row>
    <row r="108" spans="1:30" x14ac:dyDescent="0.25">
      <c r="A108" s="1">
        <f t="shared" si="65"/>
        <v>40057</v>
      </c>
      <c r="B108" s="34">
        <v>0.325853585495118</v>
      </c>
      <c r="C108" s="34">
        <v>-3.8093663511210997E-2</v>
      </c>
      <c r="D108" s="34">
        <v>0.27481165925227402</v>
      </c>
      <c r="E108" s="34">
        <v>0.45686073412003197</v>
      </c>
      <c r="F108" s="35">
        <v>2.48789301477002</v>
      </c>
      <c r="G108" s="34">
        <v>5.0222300683138897E-2</v>
      </c>
      <c r="H108" s="34">
        <v>-7.5721435599564499E-2</v>
      </c>
      <c r="I108" s="34">
        <v>0.53429253654004505</v>
      </c>
      <c r="J108" s="34">
        <v>0.445596610259264</v>
      </c>
      <c r="L108" s="2">
        <v>100</v>
      </c>
      <c r="M108" s="2">
        <v>4.0777000000000001</v>
      </c>
      <c r="N108" s="2">
        <v>72.225400000000008</v>
      </c>
      <c r="O108" s="2">
        <v>27.7746</v>
      </c>
      <c r="P108" s="2">
        <v>1.1731</v>
      </c>
      <c r="Q108" s="2">
        <v>3.2988</v>
      </c>
      <c r="R108" s="2">
        <v>4.2701000000000002</v>
      </c>
      <c r="S108" s="2">
        <v>4.3288000000000002</v>
      </c>
      <c r="T108" s="2">
        <v>14.703799999999998</v>
      </c>
      <c r="V108" s="2">
        <f t="shared" ref="V108:AD108" si="104">100*(((1+B108/100)*(1+B107/100)*(1+B106/100))-1)</f>
        <v>1.1146904403095181</v>
      </c>
      <c r="W108" s="2">
        <f t="shared" si="104"/>
        <v>0.98889363390057827</v>
      </c>
      <c r="X108" s="2">
        <f t="shared" si="104"/>
        <v>0.9619798790571954</v>
      </c>
      <c r="Y108" s="2">
        <f t="shared" si="104"/>
        <v>1.5211348974839112</v>
      </c>
      <c r="Z108" s="2">
        <f t="shared" si="104"/>
        <v>4.9991186941557908</v>
      </c>
      <c r="AA108" s="2">
        <f t="shared" si="104"/>
        <v>3.2582111776138012</v>
      </c>
      <c r="AB108" s="2">
        <f t="shared" si="104"/>
        <v>0.75396732626507035</v>
      </c>
      <c r="AC108" s="2">
        <f t="shared" si="104"/>
        <v>1.5790787585669097</v>
      </c>
      <c r="AD108" s="2">
        <f t="shared" si="104"/>
        <v>0.88700949418936137</v>
      </c>
    </row>
    <row r="109" spans="1:30" x14ac:dyDescent="0.25">
      <c r="A109" s="1">
        <f t="shared" si="65"/>
        <v>40087</v>
      </c>
      <c r="B109" s="34">
        <v>0.27434063759386601</v>
      </c>
      <c r="C109" s="34">
        <v>0.55050792596710196</v>
      </c>
      <c r="D109" s="34">
        <v>0.15969751922841999</v>
      </c>
      <c r="E109" s="34">
        <v>0.53099853551018605</v>
      </c>
      <c r="F109" s="35">
        <v>1.1508675115272899</v>
      </c>
      <c r="G109" s="34">
        <v>0.40788324872878901</v>
      </c>
      <c r="H109" s="34">
        <v>0.545920565707952</v>
      </c>
      <c r="I109" s="34">
        <v>0.52766373232534403</v>
      </c>
      <c r="J109" s="34">
        <v>0.394909076732958</v>
      </c>
      <c r="L109" s="2">
        <v>100</v>
      </c>
      <c r="M109" s="2">
        <v>4.0667</v>
      </c>
      <c r="N109" s="2">
        <v>72.190899999999999</v>
      </c>
      <c r="O109" s="2">
        <v>27.809100000000001</v>
      </c>
      <c r="P109" s="2">
        <v>1.2099</v>
      </c>
      <c r="Q109" s="2">
        <v>3.2909999999999999</v>
      </c>
      <c r="R109" s="2">
        <v>4.2569999999999997</v>
      </c>
      <c r="S109" s="2">
        <v>4.3410000000000002</v>
      </c>
      <c r="T109" s="2">
        <v>14.7102</v>
      </c>
      <c r="V109" s="2">
        <f t="shared" ref="V109:AD109" si="105">100*(((1+B109/100)*(1+B108/100)*(1+B107/100))-1)</f>
        <v>0.97887854749472147</v>
      </c>
      <c r="W109" s="2">
        <f t="shared" si="105"/>
        <v>0.88041877956002157</v>
      </c>
      <c r="X109" s="2">
        <f t="shared" si="105"/>
        <v>0.80106495202989514</v>
      </c>
      <c r="Y109" s="2">
        <f t="shared" si="105"/>
        <v>1.4203144470145812</v>
      </c>
      <c r="Z109" s="2">
        <f t="shared" si="105"/>
        <v>5.0329848758911222</v>
      </c>
      <c r="AA109" s="2">
        <f t="shared" si="105"/>
        <v>0.83956094666595149</v>
      </c>
      <c r="AB109" s="2">
        <f t="shared" si="105"/>
        <v>0.79782452757428679</v>
      </c>
      <c r="AC109" s="2">
        <f t="shared" si="105"/>
        <v>1.5817905390277165</v>
      </c>
      <c r="AD109" s="2">
        <f t="shared" si="105"/>
        <v>1.0955790176657265</v>
      </c>
    </row>
    <row r="110" spans="1:30" x14ac:dyDescent="0.25">
      <c r="A110" s="1">
        <f t="shared" si="65"/>
        <v>40118</v>
      </c>
      <c r="B110" s="34">
        <v>0.33510982754926799</v>
      </c>
      <c r="C110" s="34">
        <v>0.36916664881999101</v>
      </c>
      <c r="D110" s="34">
        <v>0.33273757169264401</v>
      </c>
      <c r="E110" s="34">
        <v>0.299133459775554</v>
      </c>
      <c r="F110" s="35">
        <v>0.45066441215131398</v>
      </c>
      <c r="G110" s="34">
        <v>0.19802839271372</v>
      </c>
      <c r="H110" s="34">
        <v>0.34582789435264</v>
      </c>
      <c r="I110" s="34">
        <v>0.50541766480974604</v>
      </c>
      <c r="J110" s="34">
        <v>0.26318013261912698</v>
      </c>
      <c r="L110" s="2">
        <v>100</v>
      </c>
      <c r="M110" s="2">
        <v>4.0982000000000003</v>
      </c>
      <c r="N110" s="2">
        <v>72.14</v>
      </c>
      <c r="O110" s="2">
        <v>27.860000000000003</v>
      </c>
      <c r="P110" s="2">
        <v>1.2208000000000001</v>
      </c>
      <c r="Q110" s="2">
        <v>3.2984</v>
      </c>
      <c r="R110" s="2">
        <v>4.2891000000000004</v>
      </c>
      <c r="S110" s="2">
        <v>4.3517999999999999</v>
      </c>
      <c r="T110" s="2">
        <v>14.6999</v>
      </c>
      <c r="V110" s="2">
        <f t="shared" ref="V110:AD110" si="106">100*(((1+B110/100)*(1+B109/100)*(1+B108/100))-1)</f>
        <v>0.93821230497856956</v>
      </c>
      <c r="W110" s="2">
        <f t="shared" si="106"/>
        <v>0.883262091025383</v>
      </c>
      <c r="X110" s="2">
        <f t="shared" si="106"/>
        <v>0.76913285314170743</v>
      </c>
      <c r="Y110" s="2">
        <f t="shared" si="106"/>
        <v>1.2923809275740439</v>
      </c>
      <c r="Z110" s="2">
        <f t="shared" si="106"/>
        <v>4.1345849254353473</v>
      </c>
      <c r="AA110" s="2">
        <f t="shared" si="106"/>
        <v>0.65724637519160023</v>
      </c>
      <c r="AB110" s="2">
        <f t="shared" si="106"/>
        <v>0.81723829574285034</v>
      </c>
      <c r="AC110" s="2">
        <f t="shared" si="106"/>
        <v>1.5755747652685503</v>
      </c>
      <c r="AD110" s="2">
        <f t="shared" si="106"/>
        <v>1.1076621962372135</v>
      </c>
    </row>
    <row r="111" spans="1:30" x14ac:dyDescent="0.25">
      <c r="A111" s="1">
        <f t="shared" si="65"/>
        <v>40148</v>
      </c>
      <c r="B111" s="34">
        <v>0.32529365972596203</v>
      </c>
      <c r="C111" s="34">
        <v>-6.1758900281730901E-2</v>
      </c>
      <c r="D111" s="34">
        <v>0.398972418419141</v>
      </c>
      <c r="E111" s="34">
        <v>0.176077933445031</v>
      </c>
      <c r="F111" s="35">
        <v>0.54704480809181899</v>
      </c>
      <c r="G111" s="34">
        <v>-0.11200604621094901</v>
      </c>
      <c r="H111" s="34">
        <v>-1.8526529728256899E-2</v>
      </c>
      <c r="I111" s="34">
        <v>0.482695688789539</v>
      </c>
      <c r="J111" s="34">
        <v>0.27052668124233598</v>
      </c>
      <c r="L111" s="2">
        <v>100</v>
      </c>
      <c r="M111" s="2">
        <v>4.1157000000000004</v>
      </c>
      <c r="N111" s="2">
        <v>72.178399999999996</v>
      </c>
      <c r="O111" s="2">
        <v>27.821600000000007</v>
      </c>
      <c r="P111" s="2">
        <v>1.2181</v>
      </c>
      <c r="Q111" s="2">
        <v>3.3008999999999999</v>
      </c>
      <c r="R111" s="2">
        <v>4.3058000000000005</v>
      </c>
      <c r="S111" s="2">
        <v>4.3563999999999998</v>
      </c>
      <c r="T111" s="2">
        <v>14.640400000000007</v>
      </c>
      <c r="V111" s="2">
        <f t="shared" ref="V111:AD111" si="107">100*(((1+B111/100)*(1+B110/100)*(1+B109/100))-1)</f>
        <v>0.93764896159156397</v>
      </c>
      <c r="W111" s="2">
        <f t="shared" si="107"/>
        <v>0.85937873014259036</v>
      </c>
      <c r="X111" s="2">
        <f t="shared" si="107"/>
        <v>0.89390568321341402</v>
      </c>
      <c r="Y111" s="2">
        <f t="shared" si="107"/>
        <v>1.0092627990954117</v>
      </c>
      <c r="Z111" s="2">
        <f t="shared" si="107"/>
        <v>2.1625527520684695</v>
      </c>
      <c r="AA111" s="2">
        <f t="shared" si="107"/>
        <v>0.49403375749961231</v>
      </c>
      <c r="AB111" s="2">
        <f t="shared" si="107"/>
        <v>0.87494431611521151</v>
      </c>
      <c r="AC111" s="2">
        <f t="shared" si="107"/>
        <v>1.5234435040431427</v>
      </c>
      <c r="AD111" s="2">
        <f t="shared" si="107"/>
        <v>0.93143833136790644</v>
      </c>
    </row>
    <row r="112" spans="1:30" x14ac:dyDescent="0.25">
      <c r="A112" s="1">
        <f t="shared" si="65"/>
        <v>40179</v>
      </c>
      <c r="B112" s="34">
        <v>0.52266221644234001</v>
      </c>
      <c r="C112" s="34">
        <v>1.26369680360639</v>
      </c>
      <c r="D112" s="34">
        <v>0.49935527433648003</v>
      </c>
      <c r="E112" s="34">
        <v>0.73563666514077397</v>
      </c>
      <c r="F112" s="35">
        <v>0.75269456576724902</v>
      </c>
      <c r="G112" s="34">
        <v>0.68125819145061906</v>
      </c>
      <c r="H112" s="34">
        <v>1.1711744631686301</v>
      </c>
      <c r="I112" s="34">
        <v>0.30687265144458098</v>
      </c>
      <c r="J112" s="34">
        <v>0.76234040075347298</v>
      </c>
      <c r="L112" s="2">
        <v>100</v>
      </c>
      <c r="M112" s="2">
        <v>4.1059999999999999</v>
      </c>
      <c r="N112" s="2">
        <v>72.249799999999993</v>
      </c>
      <c r="O112" s="2">
        <v>27.7502</v>
      </c>
      <c r="P112" s="2">
        <v>1.2173</v>
      </c>
      <c r="Q112" s="2">
        <v>3.2747000000000002</v>
      </c>
      <c r="R112" s="2">
        <v>4.2957000000000001</v>
      </c>
      <c r="S112" s="2">
        <v>4.3617999999999997</v>
      </c>
      <c r="T112" s="2">
        <v>14.6007</v>
      </c>
      <c r="V112" s="2">
        <f t="shared" ref="V112:AD112" si="108">100*(((1+B112/100)*(1+B111/100)*(1+B110/100))-1)</f>
        <v>1.1876131717376781</v>
      </c>
      <c r="W112" s="2">
        <f t="shared" si="108"/>
        <v>1.5747583796308584</v>
      </c>
      <c r="X112" s="2">
        <f t="shared" si="108"/>
        <v>1.23605325711027</v>
      </c>
      <c r="Y112" s="2">
        <f t="shared" si="108"/>
        <v>1.2148744702782821</v>
      </c>
      <c r="Z112" s="2">
        <f t="shared" si="108"/>
        <v>1.7603973818140384</v>
      </c>
      <c r="AA112" s="2">
        <f t="shared" si="108"/>
        <v>0.76764325740599215</v>
      </c>
      <c r="AB112" s="2">
        <f t="shared" si="108"/>
        <v>1.5022442775150635</v>
      </c>
      <c r="AC112" s="2">
        <f t="shared" si="108"/>
        <v>1.3004653705247726</v>
      </c>
      <c r="AD112" s="2">
        <f t="shared" si="108"/>
        <v>1.3008332774109066</v>
      </c>
    </row>
    <row r="113" spans="1:30" x14ac:dyDescent="0.25">
      <c r="A113" s="1">
        <f t="shared" si="65"/>
        <v>40210</v>
      </c>
      <c r="B113" s="34">
        <v>0.57828250900037503</v>
      </c>
      <c r="C113" s="34">
        <v>1.2883040190753301</v>
      </c>
      <c r="D113" s="34">
        <v>0.59262203468805597</v>
      </c>
      <c r="E113" s="34">
        <v>0.51555916936709401</v>
      </c>
      <c r="F113" s="35">
        <v>0.24540341635631999</v>
      </c>
      <c r="G113" s="34">
        <v>0.36755341527188901</v>
      </c>
      <c r="H113" s="34">
        <v>1.26846668757466</v>
      </c>
      <c r="I113" s="34">
        <v>0.26865153030431299</v>
      </c>
      <c r="J113" s="34">
        <v>0.43268055349948398</v>
      </c>
      <c r="L113" s="2">
        <v>100</v>
      </c>
      <c r="M113" s="2">
        <v>4.1307999999999998</v>
      </c>
      <c r="N113" s="2">
        <v>72.197900000000004</v>
      </c>
      <c r="O113" s="2">
        <v>27.802099999999999</v>
      </c>
      <c r="P113" s="2">
        <v>1.2168000000000001</v>
      </c>
      <c r="Q113" s="2">
        <v>3.2528000000000001</v>
      </c>
      <c r="R113" s="2">
        <v>4.3187999999999995</v>
      </c>
      <c r="S113" s="2">
        <v>4.3412000000000006</v>
      </c>
      <c r="T113" s="2">
        <v>14.672499999999999</v>
      </c>
      <c r="V113" s="2">
        <f t="shared" ref="V113:AD113" si="109">100*(((1+B113/100)*(1+B112/100)*(1+B111/100))-1)</f>
        <v>1.4328519846208199</v>
      </c>
      <c r="W113" s="2">
        <f t="shared" si="109"/>
        <v>2.5049360369590046</v>
      </c>
      <c r="X113" s="2">
        <f t="shared" si="109"/>
        <v>1.4982775118576042</v>
      </c>
      <c r="Y113" s="2">
        <f t="shared" si="109"/>
        <v>1.4332761680081685</v>
      </c>
      <c r="Z113" s="2">
        <f t="shared" si="109"/>
        <v>1.5524600762589102</v>
      </c>
      <c r="AA113" s="2">
        <f t="shared" si="109"/>
        <v>0.93813201123049694</v>
      </c>
      <c r="AB113" s="2">
        <f t="shared" si="109"/>
        <v>2.4355158457971982</v>
      </c>
      <c r="AC113" s="2">
        <f t="shared" si="109"/>
        <v>1.0618262984563476</v>
      </c>
      <c r="AD113" s="2">
        <f t="shared" si="109"/>
        <v>1.47208790800748</v>
      </c>
    </row>
    <row r="114" spans="1:30" x14ac:dyDescent="0.25">
      <c r="A114" s="1">
        <f t="shared" si="65"/>
        <v>40238</v>
      </c>
      <c r="B114" s="34">
        <v>0.51942168596891702</v>
      </c>
      <c r="C114" s="34">
        <v>-2.4908904334701001</v>
      </c>
      <c r="D114" s="34">
        <v>0.72686756035081102</v>
      </c>
      <c r="E114" s="34">
        <v>-0.12144089406039001</v>
      </c>
      <c r="F114" s="35">
        <v>0.30568113451835299</v>
      </c>
      <c r="G114" s="34">
        <v>6.2620385548302201E-3</v>
      </c>
      <c r="H114" s="34">
        <v>-2.3789153075795899</v>
      </c>
      <c r="I114" s="34">
        <v>0.28892485653543498</v>
      </c>
      <c r="J114" s="34">
        <v>0.36287998950348299</v>
      </c>
      <c r="L114" s="2">
        <v>100</v>
      </c>
      <c r="M114" s="2">
        <v>4.1395</v>
      </c>
      <c r="N114" s="2">
        <v>72.264499999999998</v>
      </c>
      <c r="O114" s="2">
        <v>27.735499999999995</v>
      </c>
      <c r="P114" s="2">
        <v>1.2098</v>
      </c>
      <c r="Q114" s="2">
        <v>3.2311000000000001</v>
      </c>
      <c r="R114" s="2">
        <v>4.3264000000000005</v>
      </c>
      <c r="S114" s="2">
        <v>4.3194999999999997</v>
      </c>
      <c r="T114" s="2">
        <v>14.648699999999993</v>
      </c>
      <c r="V114" s="2">
        <f t="shared" ref="V114:AD114" si="110">100*(((1+B114/100)*(1+B113/100)*(1+B112/100))-1)</f>
        <v>1.6291231205793899</v>
      </c>
      <c r="W114" s="2">
        <f t="shared" si="110"/>
        <v>1.3417578210206393E-2</v>
      </c>
      <c r="X114" s="2">
        <f t="shared" si="110"/>
        <v>1.8297628977027136</v>
      </c>
      <c r="Y114" s="2">
        <f t="shared" si="110"/>
        <v>1.1320235135012791</v>
      </c>
      <c r="Z114" s="2">
        <f t="shared" si="110"/>
        <v>1.3086828984093524</v>
      </c>
      <c r="AA114" s="2">
        <f t="shared" si="110"/>
        <v>1.0576434668146728</v>
      </c>
      <c r="AB114" s="2">
        <f t="shared" si="110"/>
        <v>1.7191393640314523E-2</v>
      </c>
      <c r="AC114" s="2">
        <f t="shared" si="110"/>
        <v>0.86693867072369368</v>
      </c>
      <c r="AD114" s="2">
        <f t="shared" si="110"/>
        <v>1.5655479039269338</v>
      </c>
    </row>
    <row r="115" spans="1:30" x14ac:dyDescent="0.25">
      <c r="A115" s="1">
        <f t="shared" si="65"/>
        <v>40269</v>
      </c>
      <c r="B115" s="34">
        <v>0.42556681666169199</v>
      </c>
      <c r="C115" s="34">
        <v>-0.36280840416850302</v>
      </c>
      <c r="D115" s="34">
        <v>0.62327196929252904</v>
      </c>
      <c r="E115" s="34">
        <v>8.0350114130875398E-3</v>
      </c>
      <c r="F115" s="35">
        <v>0.32768301170929398</v>
      </c>
      <c r="G115" s="34">
        <v>-0.38614045928377999</v>
      </c>
      <c r="H115" s="34">
        <v>-0.34585949715320002</v>
      </c>
      <c r="I115" s="34">
        <v>0.29108392301221803</v>
      </c>
      <c r="J115" s="34">
        <v>0.197633836531803</v>
      </c>
      <c r="L115" s="2">
        <v>100</v>
      </c>
      <c r="M115" s="2">
        <v>4.0387000000000004</v>
      </c>
      <c r="N115" s="2">
        <v>72.436700000000002</v>
      </c>
      <c r="O115" s="2">
        <v>27.563300000000005</v>
      </c>
      <c r="P115" s="2">
        <v>1.2068000000000001</v>
      </c>
      <c r="Q115" s="2">
        <v>3.2099000000000002</v>
      </c>
      <c r="R115" s="2">
        <v>4.2251000000000003</v>
      </c>
      <c r="S115" s="2">
        <v>4.3093000000000004</v>
      </c>
      <c r="T115" s="2">
        <v>14.612200000000001</v>
      </c>
      <c r="V115" s="2">
        <f t="shared" ref="V115:AD115" si="111">100*(((1+B115/100)*(1+B114/100)*(1+B113/100))-1)</f>
        <v>1.5309589840436288</v>
      </c>
      <c r="W115" s="2">
        <f t="shared" si="111"/>
        <v>-1.5930055494562945</v>
      </c>
      <c r="X115" s="2">
        <f t="shared" si="111"/>
        <v>1.9553199983626701</v>
      </c>
      <c r="Y115" s="2">
        <f t="shared" si="111"/>
        <v>0.40155880419632251</v>
      </c>
      <c r="Z115" s="2">
        <f t="shared" si="111"/>
        <v>0.8813259831051079</v>
      </c>
      <c r="AA115" s="2">
        <f t="shared" si="111"/>
        <v>-1.3745530706166242E-2</v>
      </c>
      <c r="AB115" s="2">
        <f t="shared" si="111"/>
        <v>-1.4825389076561057</v>
      </c>
      <c r="AC115" s="2">
        <f t="shared" si="111"/>
        <v>0.85106178551754841</v>
      </c>
      <c r="AD115" s="2">
        <f t="shared" si="111"/>
        <v>0.99633989057585914</v>
      </c>
    </row>
    <row r="116" spans="1:30" x14ac:dyDescent="0.25">
      <c r="A116" s="1">
        <f t="shared" si="65"/>
        <v>40299</v>
      </c>
      <c r="B116" s="34">
        <v>0.40303004479154603</v>
      </c>
      <c r="C116" s="34">
        <v>0.28917518942878401</v>
      </c>
      <c r="D116" s="34">
        <v>0.49169543345851802</v>
      </c>
      <c r="E116" s="34">
        <v>0.27036897777517699</v>
      </c>
      <c r="F116" s="35">
        <v>-9.2821780673426092E-3</v>
      </c>
      <c r="G116" s="34">
        <v>0.62869033666854501</v>
      </c>
      <c r="H116" s="34">
        <v>0.27072035607977701</v>
      </c>
      <c r="I116" s="34">
        <v>0.29701331466532299</v>
      </c>
      <c r="J116" s="34">
        <v>0.185700639463003</v>
      </c>
      <c r="L116" s="2">
        <v>100</v>
      </c>
      <c r="M116" s="2">
        <v>3.9933999999999998</v>
      </c>
      <c r="N116" s="2">
        <v>72.539199999999994</v>
      </c>
      <c r="O116" s="2">
        <v>27.460800000000003</v>
      </c>
      <c r="P116" s="2">
        <v>1.2042999999999999</v>
      </c>
      <c r="Q116" s="2">
        <v>3.1873999999999998</v>
      </c>
      <c r="R116" s="2">
        <v>4.1780999999999997</v>
      </c>
      <c r="S116" s="2">
        <v>4.2968999999999999</v>
      </c>
      <c r="T116" s="2">
        <v>14.594100000000001</v>
      </c>
      <c r="V116" s="2">
        <f t="shared" ref="V116:AD116" si="112">100*(((1+B116/100)*(1+B115/100)*(1+B114/100))-1)</f>
        <v>1.3540465302656735</v>
      </c>
      <c r="W116" s="2">
        <f t="shared" si="112"/>
        <v>-2.5637125441739683</v>
      </c>
      <c r="X116" s="2">
        <f t="shared" si="112"/>
        <v>1.8530261748538557</v>
      </c>
      <c r="Y116" s="2">
        <f t="shared" si="112"/>
        <v>0.15664669663046915</v>
      </c>
      <c r="Z116" s="2">
        <f t="shared" si="112"/>
        <v>0.62502475034391658</v>
      </c>
      <c r="AA116" s="2">
        <f t="shared" si="112"/>
        <v>0.24639932473395909</v>
      </c>
      <c r="AB116" s="2">
        <f t="shared" si="112"/>
        <v>-2.4531809901152779</v>
      </c>
      <c r="AC116" s="2">
        <f t="shared" si="112"/>
        <v>0.87958830924441678</v>
      </c>
      <c r="AD116" s="2">
        <f t="shared" si="112"/>
        <v>0.74797384869882411</v>
      </c>
    </row>
    <row r="117" spans="1:30" x14ac:dyDescent="0.25">
      <c r="A117" s="1">
        <f t="shared" si="65"/>
        <v>40330</v>
      </c>
      <c r="B117" s="34">
        <v>0.24234314205226201</v>
      </c>
      <c r="C117" s="34">
        <v>-9.1982878892843095E-2</v>
      </c>
      <c r="D117" s="34">
        <v>0.18484037776852399</v>
      </c>
      <c r="E117" s="34">
        <v>0.14550842773783801</v>
      </c>
      <c r="F117" s="35">
        <v>0.13568143898848301</v>
      </c>
      <c r="G117" s="34">
        <v>0.33935346677697498</v>
      </c>
      <c r="H117" s="34">
        <v>-0.117197001176752</v>
      </c>
      <c r="I117" s="34">
        <v>0.28768177023828501</v>
      </c>
      <c r="J117" s="34">
        <v>0.15075852616235499</v>
      </c>
      <c r="L117" s="2">
        <v>100</v>
      </c>
      <c r="M117" s="2">
        <v>3.9765000000000001</v>
      </c>
      <c r="N117" s="2">
        <v>72.561199999999999</v>
      </c>
      <c r="O117" s="2">
        <v>27.438800000000001</v>
      </c>
      <c r="P117" s="2">
        <v>1.1960999999999999</v>
      </c>
      <c r="Q117" s="2">
        <v>3.2128999999999999</v>
      </c>
      <c r="R117" s="2">
        <v>4.1608000000000001</v>
      </c>
      <c r="S117" s="2">
        <v>4.2900999999999998</v>
      </c>
      <c r="T117" s="2">
        <v>14.578900000000001</v>
      </c>
      <c r="V117" s="2">
        <f t="shared" ref="V117:AD117" si="113">100*(((1+B117/100)*(1+B116/100)*(1+B115/100))-1)</f>
        <v>1.0746673698840858</v>
      </c>
      <c r="W117" s="2">
        <f t="shared" si="113"/>
        <v>-0.16659655053171685</v>
      </c>
      <c r="X117" s="2">
        <f t="shared" si="113"/>
        <v>1.3049389549077306</v>
      </c>
      <c r="Y117" s="2">
        <f t="shared" si="113"/>
        <v>0.42433927398226601</v>
      </c>
      <c r="Z117" s="2">
        <f t="shared" si="113"/>
        <v>0.45448382607360394</v>
      </c>
      <c r="AA117" s="2">
        <f t="shared" si="113"/>
        <v>0.58029057958688401</v>
      </c>
      <c r="AB117" s="2">
        <f t="shared" si="113"/>
        <v>-0.19318329616270224</v>
      </c>
      <c r="AC117" s="2">
        <f t="shared" si="113"/>
        <v>0.87833790164386638</v>
      </c>
      <c r="AD117" s="2">
        <f t="shared" si="113"/>
        <v>0.53503847215645717</v>
      </c>
    </row>
    <row r="118" spans="1:30" x14ac:dyDescent="0.25">
      <c r="A118" s="1">
        <f t="shared" si="65"/>
        <v>40360</v>
      </c>
      <c r="B118" s="34">
        <v>0.23321989935547799</v>
      </c>
      <c r="C118" s="34">
        <v>4.49859276474723E-3</v>
      </c>
      <c r="D118" s="34">
        <v>0.23330715232020299</v>
      </c>
      <c r="E118" s="34">
        <v>0.24499576381208699</v>
      </c>
      <c r="F118" s="35">
        <v>0.14248735604764701</v>
      </c>
      <c r="G118" s="34">
        <v>0.68187162569318904</v>
      </c>
      <c r="H118" s="34">
        <v>2.3848366668574599E-3</v>
      </c>
      <c r="I118" s="34">
        <v>0.29925858083339002</v>
      </c>
      <c r="J118" s="34">
        <v>0.19328928480189</v>
      </c>
      <c r="L118" s="2">
        <v>100</v>
      </c>
      <c r="M118" s="2">
        <v>3.9502000000000002</v>
      </c>
      <c r="N118" s="2">
        <v>72.535600000000002</v>
      </c>
      <c r="O118" s="2">
        <v>27.464399999999998</v>
      </c>
      <c r="P118" s="2">
        <v>1.2</v>
      </c>
      <c r="Q118" s="2">
        <v>3.2166000000000001</v>
      </c>
      <c r="R118" s="2">
        <v>4.1344000000000003</v>
      </c>
      <c r="S118" s="2">
        <v>4.3063000000000002</v>
      </c>
      <c r="T118" s="2">
        <v>14.607099999999999</v>
      </c>
      <c r="V118" s="2">
        <f t="shared" ref="V118:AD118" si="114">100*(((1+B118/100)*(1+B117/100)*(1+B116/100))-1)</f>
        <v>0.8810772184653759</v>
      </c>
      <c r="W118" s="2">
        <f t="shared" si="114"/>
        <v>0.2014337705495528</v>
      </c>
      <c r="X118" s="2">
        <f t="shared" si="114"/>
        <v>0.91233234209553427</v>
      </c>
      <c r="Y118" s="2">
        <f t="shared" si="114"/>
        <v>0.66228642483689981</v>
      </c>
      <c r="Z118" s="2">
        <f t="shared" si="114"/>
        <v>0.26905410779585193</v>
      </c>
      <c r="AA118" s="2">
        <f t="shared" si="114"/>
        <v>1.6586642752229652</v>
      </c>
      <c r="AB118" s="2">
        <f t="shared" si="114"/>
        <v>0.15559456914573389</v>
      </c>
      <c r="AC118" s="2">
        <f t="shared" si="114"/>
        <v>0.88656042613615149</v>
      </c>
      <c r="AD118" s="2">
        <f t="shared" si="114"/>
        <v>0.53067929062107222</v>
      </c>
    </row>
    <row r="119" spans="1:30" x14ac:dyDescent="0.25">
      <c r="A119" s="1">
        <f t="shared" si="65"/>
        <v>40391</v>
      </c>
      <c r="B119" s="34">
        <v>0.26372255058356697</v>
      </c>
      <c r="C119" s="34">
        <v>0.95031271745642698</v>
      </c>
      <c r="D119" s="34">
        <v>0.26704936402499502</v>
      </c>
      <c r="E119" s="34">
        <v>0.28261507312594902</v>
      </c>
      <c r="F119" s="35">
        <v>6.7089884468911398E-2</v>
      </c>
      <c r="G119" s="34">
        <v>0.16972695411438701</v>
      </c>
      <c r="H119" s="34">
        <v>0.90650047017817104</v>
      </c>
      <c r="I119" s="34">
        <v>0.32689397598893999</v>
      </c>
      <c r="J119" s="34">
        <v>4.0824285812274597E-2</v>
      </c>
      <c r="L119" s="2">
        <v>100</v>
      </c>
      <c r="M119" s="2">
        <v>3.9415</v>
      </c>
      <c r="N119" s="2">
        <v>72.499099999999999</v>
      </c>
      <c r="O119" s="2">
        <v>27.500899999999998</v>
      </c>
      <c r="P119" s="2">
        <v>1.198</v>
      </c>
      <c r="Q119" s="2">
        <v>3.2511999999999999</v>
      </c>
      <c r="R119" s="2">
        <v>4.1251999999999995</v>
      </c>
      <c r="S119" s="2">
        <v>4.3140999999999998</v>
      </c>
      <c r="T119" s="2">
        <v>14.612399999999997</v>
      </c>
      <c r="V119" s="2">
        <f t="shared" ref="V119:AD119" si="115">100*(((1+B119/100)*(1+B118/100)*(1+B117/100))-1)</f>
        <v>0.74110644194562703</v>
      </c>
      <c r="W119" s="2">
        <f t="shared" si="115"/>
        <v>0.86199287977302141</v>
      </c>
      <c r="X119" s="2">
        <f t="shared" si="115"/>
        <v>0.68674595189441856</v>
      </c>
      <c r="Y119" s="2">
        <f t="shared" si="115"/>
        <v>0.67458038535934683</v>
      </c>
      <c r="Z119" s="2">
        <f t="shared" si="115"/>
        <v>0.34563876122744031</v>
      </c>
      <c r="AA119" s="2">
        <f t="shared" si="115"/>
        <v>1.1950032232347807</v>
      </c>
      <c r="AB119" s="2">
        <f t="shared" si="115"/>
        <v>0.79064471256380386</v>
      </c>
      <c r="AC119" s="2">
        <f t="shared" si="115"/>
        <v>0.91661672636453861</v>
      </c>
      <c r="AD119" s="2">
        <f t="shared" si="115"/>
        <v>0.38530407087717933</v>
      </c>
    </row>
    <row r="120" spans="1:30" x14ac:dyDescent="0.25">
      <c r="A120" s="1">
        <f t="shared" si="65"/>
        <v>40422</v>
      </c>
      <c r="B120" s="34">
        <v>0.51603337019288797</v>
      </c>
      <c r="C120" s="34">
        <v>-6.0459377171769503E-2</v>
      </c>
      <c r="D120" s="34">
        <v>0.64130193617047304</v>
      </c>
      <c r="E120" s="34">
        <v>0.215943946749101</v>
      </c>
      <c r="F120" s="35">
        <v>-0.91723044705138301</v>
      </c>
      <c r="G120" s="34">
        <v>-0.14321577663513499</v>
      </c>
      <c r="H120" s="34">
        <v>-3.3902172893222601E-2</v>
      </c>
      <c r="I120" s="34">
        <v>0.36575119456014299</v>
      </c>
      <c r="J120" s="34">
        <v>0.310027286883436</v>
      </c>
      <c r="L120" s="2">
        <v>100</v>
      </c>
      <c r="M120" s="2">
        <v>3.9678</v>
      </c>
      <c r="N120" s="2">
        <v>72.475099999999998</v>
      </c>
      <c r="O120" s="2">
        <v>27.524899999999999</v>
      </c>
      <c r="P120" s="2">
        <v>1.1956</v>
      </c>
      <c r="Q120" s="2">
        <v>3.2534999999999998</v>
      </c>
      <c r="R120" s="2">
        <v>4.1513999999999998</v>
      </c>
      <c r="S120" s="2">
        <v>4.3285</v>
      </c>
      <c r="T120" s="2">
        <v>14.595900000000002</v>
      </c>
      <c r="V120" s="2">
        <f t="shared" ref="V120:AD120" si="116">100*(((1+B120/100)*(1+B119/100)*(1+B118/100))-1)</f>
        <v>1.0161584363524323</v>
      </c>
      <c r="W120" s="2">
        <f t="shared" si="116"/>
        <v>0.89381738493041762</v>
      </c>
      <c r="X120" s="2">
        <f t="shared" si="116"/>
        <v>1.1454942894105757</v>
      </c>
      <c r="Y120" s="2">
        <f t="shared" si="116"/>
        <v>0.74538801749397532</v>
      </c>
      <c r="Z120" s="2">
        <f t="shared" si="116"/>
        <v>-0.70948079501519379</v>
      </c>
      <c r="AA120" s="2">
        <f t="shared" si="116"/>
        <v>0.70831884212909646</v>
      </c>
      <c r="AB120" s="2">
        <f t="shared" si="116"/>
        <v>0.87469661331012194</v>
      </c>
      <c r="AC120" s="2">
        <f t="shared" si="116"/>
        <v>0.99517574810352727</v>
      </c>
      <c r="AD120" s="2">
        <f t="shared" si="116"/>
        <v>0.54494582705819639</v>
      </c>
    </row>
    <row r="121" spans="1:30" x14ac:dyDescent="0.25">
      <c r="A121" s="1">
        <f t="shared" si="65"/>
        <v>40452</v>
      </c>
      <c r="B121" s="34">
        <v>0.74349421921199499</v>
      </c>
      <c r="C121" s="34">
        <v>0.68760006451935596</v>
      </c>
      <c r="D121" s="34">
        <v>0.89545294352025295</v>
      </c>
      <c r="E121" s="34">
        <v>0.31216470785292799</v>
      </c>
      <c r="F121" s="35">
        <v>0.102333363688176</v>
      </c>
      <c r="G121" s="34">
        <v>7.5176279907146606E-2</v>
      </c>
      <c r="H121" s="34">
        <v>0.66337202279003304</v>
      </c>
      <c r="I121" s="34">
        <v>0.33348089276915699</v>
      </c>
      <c r="J121" s="34">
        <v>0.20067811812281899</v>
      </c>
      <c r="L121" s="2">
        <v>100</v>
      </c>
      <c r="M121" s="2">
        <v>3.9438</v>
      </c>
      <c r="N121" s="2">
        <v>72.567299999999989</v>
      </c>
      <c r="O121" s="2">
        <v>27.432700000000004</v>
      </c>
      <c r="P121" s="2">
        <v>1.1928000000000001</v>
      </c>
      <c r="Q121" s="2">
        <v>3.2372000000000001</v>
      </c>
      <c r="R121" s="2">
        <v>4.1270999999999995</v>
      </c>
      <c r="S121" s="2">
        <v>4.3247</v>
      </c>
      <c r="T121" s="2">
        <v>14.550900000000006</v>
      </c>
      <c r="V121" s="2">
        <f t="shared" ref="V121:AD121" si="117">100*(((1+B121/100)*(1+B120/100)*(1+B119/100))-1)</f>
        <v>1.530418594734928</v>
      </c>
      <c r="W121" s="2">
        <f t="shared" si="117"/>
        <v>1.5829935331679534</v>
      </c>
      <c r="X121" s="2">
        <f t="shared" si="117"/>
        <v>1.8136660303749608</v>
      </c>
      <c r="Y121" s="2">
        <f t="shared" si="117"/>
        <v>0.81289224828930973</v>
      </c>
      <c r="Z121" s="2">
        <f t="shared" si="117"/>
        <v>-0.74929317490296521</v>
      </c>
      <c r="AA121" s="2">
        <f t="shared" si="117"/>
        <v>0.10146412899256774</v>
      </c>
      <c r="AB121" s="2">
        <f t="shared" si="117"/>
        <v>1.5414495309966636</v>
      </c>
      <c r="AC121" s="2">
        <f t="shared" si="117"/>
        <v>1.0296355083984965</v>
      </c>
      <c r="AD121" s="2">
        <f t="shared" si="117"/>
        <v>0.55236059356880141</v>
      </c>
    </row>
    <row r="122" spans="1:30" x14ac:dyDescent="0.25">
      <c r="A122" s="1">
        <f t="shared" si="65"/>
        <v>40483</v>
      </c>
      <c r="B122" s="34">
        <v>0.74525540034613302</v>
      </c>
      <c r="C122" s="34">
        <v>0.212586204141791</v>
      </c>
      <c r="D122" s="34">
        <v>0.88961448939717902</v>
      </c>
      <c r="E122" s="34">
        <v>0.34594276593775503</v>
      </c>
      <c r="F122" s="35">
        <v>0.38504136824193003</v>
      </c>
      <c r="G122" s="34">
        <v>4.1332159070160404E-3</v>
      </c>
      <c r="H122" s="34">
        <v>0.20142177067300299</v>
      </c>
      <c r="I122" s="34">
        <v>0.333066281006694</v>
      </c>
      <c r="J122" s="34">
        <v>0.44383313672824798</v>
      </c>
      <c r="L122" s="2">
        <v>100</v>
      </c>
      <c r="M122" s="2">
        <v>3.9586000000000001</v>
      </c>
      <c r="N122" s="2">
        <v>72.703900000000004</v>
      </c>
      <c r="O122" s="2">
        <v>27.296099999999999</v>
      </c>
      <c r="P122" s="2">
        <v>1.1865000000000001</v>
      </c>
      <c r="Q122" s="2">
        <v>3.2176</v>
      </c>
      <c r="R122" s="2">
        <v>4.1405000000000003</v>
      </c>
      <c r="S122" s="2">
        <v>4.3071000000000002</v>
      </c>
      <c r="T122" s="2">
        <v>14.4444</v>
      </c>
      <c r="V122" s="2">
        <f t="shared" ref="V122:AD122" si="118">100*(((1+B122/100)*(1+B121/100)*(1+B120/100))-1)</f>
        <v>2.0180349584585588</v>
      </c>
      <c r="W122" s="2">
        <f t="shared" si="118"/>
        <v>0.84064350359414064</v>
      </c>
      <c r="X122" s="2">
        <f t="shared" si="118"/>
        <v>2.4458342068481409</v>
      </c>
      <c r="Y122" s="2">
        <f t="shared" si="118"/>
        <v>0.87655480702009125</v>
      </c>
      <c r="Z122" s="2">
        <f t="shared" si="118"/>
        <v>-0.43393565289452374</v>
      </c>
      <c r="AA122" s="2">
        <f t="shared" si="118"/>
        <v>-6.4016761783380893E-2</v>
      </c>
      <c r="AB122" s="2">
        <f t="shared" si="118"/>
        <v>0.83193415936464454</v>
      </c>
      <c r="AC122" s="2">
        <f t="shared" si="118"/>
        <v>1.0358510474377081</v>
      </c>
      <c r="AD122" s="2">
        <f t="shared" si="118"/>
        <v>0.95743013981655078</v>
      </c>
    </row>
    <row r="123" spans="1:30" x14ac:dyDescent="0.25">
      <c r="A123" s="1">
        <f t="shared" si="65"/>
        <v>40513</v>
      </c>
      <c r="B123" s="34">
        <v>0.55333185458867495</v>
      </c>
      <c r="C123" s="34">
        <v>8.0257511958118505E-2</v>
      </c>
      <c r="D123" s="34">
        <v>0.67466206771369597</v>
      </c>
      <c r="E123" s="34">
        <v>0.263907927199443</v>
      </c>
      <c r="F123" s="35">
        <v>0.47147209076077601</v>
      </c>
      <c r="G123" s="34">
        <v>0.47016983834860498</v>
      </c>
      <c r="H123" s="34">
        <v>4.8837328800278398E-2</v>
      </c>
      <c r="I123" s="34">
        <v>0.31166097565435502</v>
      </c>
      <c r="J123" s="34">
        <v>0.33845795674567197</v>
      </c>
      <c r="L123" s="2">
        <v>100</v>
      </c>
      <c r="M123" s="2">
        <v>3.9582999999999999</v>
      </c>
      <c r="N123" s="2">
        <v>72.8399</v>
      </c>
      <c r="O123" s="2">
        <v>27.160100000000003</v>
      </c>
      <c r="P123" s="2">
        <v>1.1776</v>
      </c>
      <c r="Q123" s="2">
        <v>3.2061000000000002</v>
      </c>
      <c r="R123" s="2">
        <v>4.1386000000000003</v>
      </c>
      <c r="S123" s="2">
        <v>4.2863999999999995</v>
      </c>
      <c r="T123" s="2">
        <v>14.351400000000002</v>
      </c>
      <c r="V123" s="2">
        <f t="shared" ref="V123:AD123" si="119">100*(((1+B123/100)*(1+B122/100)*(1+B121/100))-1)</f>
        <v>2.0558907905821044</v>
      </c>
      <c r="W123" s="2">
        <f t="shared" si="119"/>
        <v>0.98262916375679854</v>
      </c>
      <c r="X123" s="2">
        <f t="shared" si="119"/>
        <v>2.4797924967296048</v>
      </c>
      <c r="Y123" s="2">
        <f t="shared" si="119"/>
        <v>0.92483495997892629</v>
      </c>
      <c r="Z123" s="2">
        <f t="shared" si="119"/>
        <v>0.96154054203465567</v>
      </c>
      <c r="AA123" s="2">
        <f t="shared" si="119"/>
        <v>0.54985534529810032</v>
      </c>
      <c r="AB123" s="2">
        <f t="shared" si="119"/>
        <v>0.91539029267861949</v>
      </c>
      <c r="AC123" s="2">
        <f t="shared" si="119"/>
        <v>0.98139969091974866</v>
      </c>
      <c r="AD123" s="2">
        <f t="shared" si="119"/>
        <v>0.98604430177102742</v>
      </c>
    </row>
    <row r="124" spans="1:30" x14ac:dyDescent="0.25">
      <c r="A124" s="1">
        <f t="shared" si="65"/>
        <v>40544</v>
      </c>
      <c r="B124" s="34">
        <v>0.57314347901580998</v>
      </c>
      <c r="C124" s="34">
        <v>0.46999165048562402</v>
      </c>
      <c r="D124" s="34">
        <v>0.60171731867283296</v>
      </c>
      <c r="E124" s="34">
        <v>0.62637638983375199</v>
      </c>
      <c r="F124" s="35">
        <v>0.25220094379423302</v>
      </c>
      <c r="G124" s="34">
        <v>0.45986322516157901</v>
      </c>
      <c r="H124" s="34">
        <v>0.38581146597273702</v>
      </c>
      <c r="I124" s="34">
        <v>0.55622454742356298</v>
      </c>
      <c r="J124" s="34">
        <v>1.0116029525442201</v>
      </c>
      <c r="L124" s="2">
        <v>100</v>
      </c>
      <c r="M124" s="2">
        <v>3.9430000000000001</v>
      </c>
      <c r="N124" s="2">
        <v>72.962000000000003</v>
      </c>
      <c r="O124" s="2">
        <v>27.037999999999997</v>
      </c>
      <c r="P124" s="2">
        <v>1.1733</v>
      </c>
      <c r="Q124" s="2">
        <v>3.1865999999999999</v>
      </c>
      <c r="R124" s="2">
        <v>4.1207000000000003</v>
      </c>
      <c r="S124" s="2">
        <v>4.2736000000000001</v>
      </c>
      <c r="T124" s="2">
        <v>14.283799999999998</v>
      </c>
      <c r="V124" s="2">
        <f t="shared" ref="V124:AD124" si="120">100*(((1+B124/100)*(1+B123/100)*(1+B122/100))-1)</f>
        <v>1.8833208725710371</v>
      </c>
      <c r="W124" s="2">
        <f t="shared" si="120"/>
        <v>0.76438312588120727</v>
      </c>
      <c r="X124" s="2">
        <f t="shared" si="120"/>
        <v>2.1814444046692749</v>
      </c>
      <c r="Y124" s="2">
        <f t="shared" si="120"/>
        <v>1.2409657327398183</v>
      </c>
      <c r="Z124" s="2">
        <f t="shared" si="120"/>
        <v>1.1126944787750004</v>
      </c>
      <c r="AA124" s="2">
        <f t="shared" si="120"/>
        <v>0.93636694723993052</v>
      </c>
      <c r="AB124" s="2">
        <f t="shared" si="120"/>
        <v>0.63713484227776451</v>
      </c>
      <c r="AC124" s="2">
        <f t="shared" si="120"/>
        <v>1.2055817467911289</v>
      </c>
      <c r="AD124" s="2">
        <f t="shared" si="120"/>
        <v>1.8033251105670223</v>
      </c>
    </row>
    <row r="125" spans="1:30" x14ac:dyDescent="0.25">
      <c r="A125" s="1">
        <f t="shared" si="65"/>
        <v>40575</v>
      </c>
      <c r="B125" s="34">
        <v>0.60521790498511097</v>
      </c>
      <c r="C125" s="34">
        <v>0.70220838306567002</v>
      </c>
      <c r="D125" s="34">
        <v>0.59462392294292599</v>
      </c>
      <c r="E125" s="34">
        <v>0.508406412107546</v>
      </c>
      <c r="F125" s="35">
        <v>3.6276012991576102E-2</v>
      </c>
      <c r="G125" s="34">
        <v>0.530834522633439</v>
      </c>
      <c r="H125" s="34">
        <v>0.70493909090728502</v>
      </c>
      <c r="I125" s="34">
        <v>0.55014576490773703</v>
      </c>
      <c r="J125" s="34">
        <v>0.59055609277265797</v>
      </c>
      <c r="L125" s="2">
        <v>100</v>
      </c>
      <c r="M125" s="2">
        <v>3.9356</v>
      </c>
      <c r="N125" s="2">
        <v>72.94</v>
      </c>
      <c r="O125" s="2">
        <v>27.06</v>
      </c>
      <c r="P125" s="2">
        <v>1.1651</v>
      </c>
      <c r="Q125" s="2">
        <v>3.1482000000000001</v>
      </c>
      <c r="R125" s="2">
        <v>4.1102999999999996</v>
      </c>
      <c r="S125" s="2">
        <v>4.2603999999999997</v>
      </c>
      <c r="T125" s="2">
        <v>14.376000000000001</v>
      </c>
      <c r="V125" s="2">
        <f t="shared" ref="V125:AD125" si="121">100*(((1+B125/100)*(1+B124/100)*(1+B123/100))-1)</f>
        <v>1.7417014482382198</v>
      </c>
      <c r="W125" s="2">
        <f t="shared" si="121"/>
        <v>1.2567012936162802</v>
      </c>
      <c r="X125" s="2">
        <f t="shared" si="121"/>
        <v>1.8826766641183657</v>
      </c>
      <c r="Y125" s="2">
        <f t="shared" si="121"/>
        <v>1.4048784528889247</v>
      </c>
      <c r="Z125" s="2">
        <f t="shared" si="121"/>
        <v>0.76140105567572558</v>
      </c>
      <c r="AA125" s="2">
        <f t="shared" si="121"/>
        <v>1.4679781382749058</v>
      </c>
      <c r="AB125" s="2">
        <f t="shared" si="121"/>
        <v>1.1428416432033295</v>
      </c>
      <c r="AC125" s="2">
        <f t="shared" si="121"/>
        <v>1.424548995255015</v>
      </c>
      <c r="AD125" s="2">
        <f t="shared" si="121"/>
        <v>1.9520339394608621</v>
      </c>
    </row>
    <row r="126" spans="1:30" x14ac:dyDescent="0.25">
      <c r="A126" s="1">
        <f t="shared" si="65"/>
        <v>40603</v>
      </c>
      <c r="B126" s="34">
        <v>0.79990555774374805</v>
      </c>
      <c r="C126" s="34">
        <v>1.48095759222163</v>
      </c>
      <c r="D126" s="34">
        <v>0.79864537506085498</v>
      </c>
      <c r="E126" s="34">
        <v>0.77524837608776598</v>
      </c>
      <c r="F126" s="35">
        <v>0.31068042461856599</v>
      </c>
      <c r="G126" s="34">
        <v>0.33258036376362898</v>
      </c>
      <c r="H126" s="34">
        <v>1.45106927106322</v>
      </c>
      <c r="I126" s="34">
        <v>0.56512260080705601</v>
      </c>
      <c r="J126" s="34">
        <v>0.66944131734088597</v>
      </c>
      <c r="L126" s="2">
        <v>100</v>
      </c>
      <c r="M126" s="2">
        <v>3.9235000000000002</v>
      </c>
      <c r="N126" s="2">
        <v>72.99799999999999</v>
      </c>
      <c r="O126" s="2">
        <v>27.002000000000002</v>
      </c>
      <c r="P126" s="2">
        <v>1.1564000000000001</v>
      </c>
      <c r="Q126" s="2">
        <v>3.1263999999999998</v>
      </c>
      <c r="R126" s="2">
        <v>4.0969999999999995</v>
      </c>
      <c r="S126" s="2">
        <v>4.2492000000000001</v>
      </c>
      <c r="T126" s="2">
        <v>14.372999999999999</v>
      </c>
      <c r="V126" s="2">
        <f t="shared" ref="V126:AD126" si="122">100*(((1+B126/100)*(1+B125/100)*(1+B124/100))-1)</f>
        <v>1.9911892337615145</v>
      </c>
      <c r="W126" s="2">
        <f t="shared" si="122"/>
        <v>2.673866608286235</v>
      </c>
      <c r="X126" s="2">
        <f t="shared" si="122"/>
        <v>2.0081476709711499</v>
      </c>
      <c r="Y126" s="2">
        <f t="shared" si="122"/>
        <v>1.922037789080111</v>
      </c>
      <c r="Z126" s="2">
        <f t="shared" si="122"/>
        <v>0.60014539552246671</v>
      </c>
      <c r="AA126" s="2">
        <f t="shared" si="122"/>
        <v>1.3290222091498105</v>
      </c>
      <c r="AB126" s="2">
        <f t="shared" si="122"/>
        <v>2.5604065751899441</v>
      </c>
      <c r="AC126" s="2">
        <f t="shared" si="122"/>
        <v>1.680822600623344</v>
      </c>
      <c r="AD126" s="2">
        <f t="shared" si="122"/>
        <v>2.2883399531265836</v>
      </c>
    </row>
    <row r="127" spans="1:30" x14ac:dyDescent="0.25">
      <c r="A127" s="1">
        <f t="shared" si="65"/>
        <v>40634</v>
      </c>
      <c r="B127" s="34">
        <v>0.60359082455511703</v>
      </c>
      <c r="C127" s="34">
        <v>6.5036028599118598</v>
      </c>
      <c r="D127" s="34">
        <v>0.38724315178436403</v>
      </c>
      <c r="E127" s="34">
        <v>1.3647793307262901</v>
      </c>
      <c r="F127" s="35">
        <v>3.6518048096635003E-2</v>
      </c>
      <c r="G127" s="34">
        <v>0.68291391199422502</v>
      </c>
      <c r="H127" s="34">
        <v>6.27945806155833</v>
      </c>
      <c r="I127" s="34">
        <v>0.56390204291480495</v>
      </c>
      <c r="J127" s="34">
        <v>0.41211687785416801</v>
      </c>
      <c r="L127" s="2">
        <v>100</v>
      </c>
      <c r="M127" s="2">
        <v>3.9681000000000002</v>
      </c>
      <c r="N127" s="2">
        <v>73.013800000000003</v>
      </c>
      <c r="O127" s="2">
        <v>26.986199999999997</v>
      </c>
      <c r="P127" s="2">
        <v>1.1506000000000001</v>
      </c>
      <c r="Q127" s="2">
        <v>3.1124999999999998</v>
      </c>
      <c r="R127" s="2">
        <v>4.1415999999999995</v>
      </c>
      <c r="S127" s="2">
        <v>4.2389999999999999</v>
      </c>
      <c r="T127" s="2">
        <v>14.342499999999994</v>
      </c>
      <c r="V127" s="2">
        <f t="shared" ref="V127:AD127" si="123">100*(((1+B127/100)*(1+B126/100)*(1+B125/100))-1)</f>
        <v>2.0220658761050503</v>
      </c>
      <c r="W127" s="2">
        <f t="shared" si="123"/>
        <v>8.839829024586443</v>
      </c>
      <c r="X127" s="2">
        <f t="shared" si="123"/>
        <v>1.7906751161213652</v>
      </c>
      <c r="Y127" s="2">
        <f t="shared" si="123"/>
        <v>2.6699483781850608</v>
      </c>
      <c r="Z127" s="2">
        <f t="shared" si="123"/>
        <v>0.3837139310534754</v>
      </c>
      <c r="AA127" s="2">
        <f t="shared" si="123"/>
        <v>1.55400268666821</v>
      </c>
      <c r="AB127" s="2">
        <f t="shared" si="123"/>
        <v>8.5817235544189518</v>
      </c>
      <c r="AC127" s="2">
        <f t="shared" si="123"/>
        <v>1.6885859594862662</v>
      </c>
      <c r="AD127" s="2">
        <f t="shared" si="123"/>
        <v>1.6812766691801873</v>
      </c>
    </row>
    <row r="128" spans="1:30" x14ac:dyDescent="0.25">
      <c r="A128" s="1">
        <f t="shared" si="65"/>
        <v>40664</v>
      </c>
      <c r="B128" s="34">
        <v>0.47685452160288899</v>
      </c>
      <c r="C128" s="34">
        <v>1.1739864334862</v>
      </c>
      <c r="D128" s="34">
        <v>0.45039146852331802</v>
      </c>
      <c r="E128" s="34">
        <v>0.59069316064434096</v>
      </c>
      <c r="F128" s="34">
        <v>0.46167106698694499</v>
      </c>
      <c r="G128" s="34">
        <v>0.109006402427196</v>
      </c>
      <c r="H128" s="34">
        <v>1.1671323657739801</v>
      </c>
      <c r="I128" s="34">
        <v>0.55968590933210405</v>
      </c>
      <c r="J128" s="34">
        <v>0.540916039055378</v>
      </c>
      <c r="L128" s="2">
        <v>100</v>
      </c>
      <c r="M128" s="2">
        <v>4.1825000000000001</v>
      </c>
      <c r="N128" s="2">
        <v>72.812299999999993</v>
      </c>
      <c r="O128" s="2">
        <v>27.1877</v>
      </c>
      <c r="P128" s="2">
        <v>1.1428</v>
      </c>
      <c r="Q128" s="2">
        <v>3.1175000000000002</v>
      </c>
      <c r="R128" s="2">
        <v>4.3561000000000005</v>
      </c>
      <c r="S128" s="2">
        <v>4.2297999999999991</v>
      </c>
      <c r="T128" s="2">
        <v>14.341499999999998</v>
      </c>
      <c r="V128" s="2">
        <f t="shared" ref="V128:AD128" si="124">100*(((1+B128/100)*(1+B127/100)*(1+B126/100))-1)</f>
        <v>1.8918947196957525</v>
      </c>
      <c r="W128" s="2">
        <f t="shared" si="124"/>
        <v>9.3497308745041465</v>
      </c>
      <c r="X128" s="2">
        <f t="shared" si="124"/>
        <v>1.6447277648963921</v>
      </c>
      <c r="Y128" s="2">
        <f t="shared" si="124"/>
        <v>2.7540047922310906</v>
      </c>
      <c r="Z128" s="2">
        <f t="shared" si="124"/>
        <v>0.81058643280882414</v>
      </c>
      <c r="AA128" s="2">
        <f t="shared" si="124"/>
        <v>1.1278813453289516</v>
      </c>
      <c r="AB128" s="2">
        <f t="shared" si="124"/>
        <v>9.0800679539422511</v>
      </c>
      <c r="AC128" s="2">
        <f t="shared" si="124"/>
        <v>1.6982341185116434</v>
      </c>
      <c r="AD128" s="2">
        <f t="shared" si="124"/>
        <v>1.6310983598839979</v>
      </c>
    </row>
    <row r="129" spans="1:30" x14ac:dyDescent="0.25">
      <c r="A129" s="1">
        <f t="shared" si="65"/>
        <v>40695</v>
      </c>
      <c r="B129" s="34">
        <v>0.41911198287768098</v>
      </c>
      <c r="C129" s="34">
        <v>-3.3280732507269399</v>
      </c>
      <c r="D129" s="34">
        <v>0.52467112383287295</v>
      </c>
      <c r="E129" s="34">
        <v>-0.15295506754329199</v>
      </c>
      <c r="F129" s="34">
        <v>0.30163942942044403</v>
      </c>
      <c r="G129" s="34">
        <v>0.77552659949026204</v>
      </c>
      <c r="H129" s="34">
        <v>-3.2345759464301298</v>
      </c>
      <c r="I129" s="34">
        <v>0.56374856109585103</v>
      </c>
      <c r="J129" s="34">
        <v>0.309452617918065</v>
      </c>
      <c r="L129" s="2">
        <v>100</v>
      </c>
      <c r="M129" s="2">
        <v>4.1986999999999997</v>
      </c>
      <c r="N129" s="2">
        <v>72.749600000000001</v>
      </c>
      <c r="O129" s="2">
        <v>27.250399999999999</v>
      </c>
      <c r="P129" s="2">
        <v>1.1397999999999999</v>
      </c>
      <c r="Q129" s="2">
        <v>3.1293000000000002</v>
      </c>
      <c r="R129" s="2">
        <v>4.3741000000000003</v>
      </c>
      <c r="S129" s="2">
        <v>4.2330999999999994</v>
      </c>
      <c r="T129" s="2">
        <v>14.374099999999999</v>
      </c>
      <c r="V129" s="2">
        <f t="shared" ref="V129:AD129" si="125">100*(((1+B129/100)*(1+B128/100)*(1+B127/100))-1)</f>
        <v>1.5069759181799869</v>
      </c>
      <c r="W129" s="2">
        <f t="shared" si="125"/>
        <v>4.1678106313321139</v>
      </c>
      <c r="X129" s="2">
        <f t="shared" si="125"/>
        <v>1.3684538320767548</v>
      </c>
      <c r="Y129" s="2">
        <f t="shared" si="125"/>
        <v>1.8075757570071849</v>
      </c>
      <c r="Z129" s="2">
        <f t="shared" si="125"/>
        <v>0.8015003811142396</v>
      </c>
      <c r="AA129" s="2">
        <f t="shared" si="125"/>
        <v>1.5743386596581699</v>
      </c>
      <c r="AB129" s="2">
        <f t="shared" si="125"/>
        <v>4.0420678381758668</v>
      </c>
      <c r="AC129" s="2">
        <f t="shared" si="125"/>
        <v>1.6968445968899681</v>
      </c>
      <c r="AD129" s="2">
        <f t="shared" si="125"/>
        <v>1.267670824767797</v>
      </c>
    </row>
    <row r="130" spans="1:30" x14ac:dyDescent="0.25">
      <c r="A130" s="1">
        <f t="shared" si="65"/>
        <v>40725</v>
      </c>
      <c r="B130" s="34">
        <v>0.41646751717203301</v>
      </c>
      <c r="C130" s="34">
        <v>0.402204673959355</v>
      </c>
      <c r="D130" s="34">
        <v>0.46533898214045399</v>
      </c>
      <c r="E130" s="34">
        <v>0.29536792477535201</v>
      </c>
      <c r="F130" s="34">
        <v>0.16600316671064899</v>
      </c>
      <c r="G130" s="34">
        <v>-0.43734505836231502</v>
      </c>
      <c r="H130" s="34">
        <v>0.392515396560147</v>
      </c>
      <c r="I130" s="34">
        <v>0.54875720201975897</v>
      </c>
      <c r="J130" s="34">
        <v>0.35597506169325099</v>
      </c>
      <c r="L130" s="2">
        <v>100</v>
      </c>
      <c r="M130" s="2">
        <v>4.0278999999999998</v>
      </c>
      <c r="N130" s="2">
        <v>72.866199999999992</v>
      </c>
      <c r="O130" s="2">
        <v>27.133800000000001</v>
      </c>
      <c r="P130" s="2">
        <v>1.1412</v>
      </c>
      <c r="Q130" s="2">
        <v>3.1387</v>
      </c>
      <c r="R130" s="2">
        <v>4.2025999999999994</v>
      </c>
      <c r="S130" s="2">
        <v>4.2499000000000002</v>
      </c>
      <c r="T130" s="2">
        <v>14.401399999999999</v>
      </c>
      <c r="V130" s="2">
        <f t="shared" ref="V130:AD130" si="126">100*(((1+B130/100)*(1+B129/100)*(1+B128/100))-1)</f>
        <v>1.318172308879495</v>
      </c>
      <c r="W130" s="2">
        <f t="shared" si="126"/>
        <v>-1.7997742555063145</v>
      </c>
      <c r="X130" s="2">
        <f t="shared" si="126"/>
        <v>1.4473129911231064</v>
      </c>
      <c r="Y130" s="2">
        <f t="shared" si="126"/>
        <v>0.73349279204033557</v>
      </c>
      <c r="Z130" s="2">
        <f t="shared" si="126"/>
        <v>0.93197567641634116</v>
      </c>
      <c r="AA130" s="2">
        <f t="shared" si="126"/>
        <v>0.44416115862779826</v>
      </c>
      <c r="AB130" s="2">
        <f t="shared" si="126"/>
        <v>-1.7209431827914345</v>
      </c>
      <c r="AC130" s="2">
        <f t="shared" si="126"/>
        <v>1.6815291357785922</v>
      </c>
      <c r="AD130" s="2">
        <f t="shared" si="126"/>
        <v>1.2110506564527945</v>
      </c>
    </row>
    <row r="131" spans="1:30" x14ac:dyDescent="0.25">
      <c r="A131" s="1">
        <f t="shared" si="65"/>
        <v>40756</v>
      </c>
      <c r="B131" s="34">
        <v>0.59611837809888801</v>
      </c>
      <c r="C131" s="34">
        <v>9.5643018843328004E-3</v>
      </c>
      <c r="D131" s="34">
        <v>0.72360946861340603</v>
      </c>
      <c r="E131" s="34">
        <v>0.29147059630130601</v>
      </c>
      <c r="F131" s="34">
        <v>0.226786305676556</v>
      </c>
      <c r="G131" s="34">
        <v>-0.287796416982813</v>
      </c>
      <c r="H131" s="34">
        <v>2.1067745403091798E-2</v>
      </c>
      <c r="I131" s="34">
        <v>0.61291567417835502</v>
      </c>
      <c r="J131" s="34">
        <v>0.31734796289120398</v>
      </c>
      <c r="L131" s="2">
        <v>100</v>
      </c>
      <c r="M131" s="2">
        <v>4.0265000000000004</v>
      </c>
      <c r="N131" s="2">
        <v>72.840600000000009</v>
      </c>
      <c r="O131" s="2">
        <v>27.159399999999991</v>
      </c>
      <c r="P131" s="2">
        <v>1.1383000000000001</v>
      </c>
      <c r="Q131" s="2">
        <v>3.1406999999999998</v>
      </c>
      <c r="R131" s="2">
        <v>4.2010000000000005</v>
      </c>
      <c r="S131" s="2">
        <v>4.2656999999999998</v>
      </c>
      <c r="T131" s="2">
        <v>14.413699999999992</v>
      </c>
      <c r="V131" s="2">
        <f t="shared" ref="V131:AD131" si="127">100*(((1+B131/100)*(1+B130/100)*(1+B129/100))-1)</f>
        <v>1.4384347914205398</v>
      </c>
      <c r="W131" s="2">
        <f t="shared" si="127"/>
        <v>-2.92997106019941</v>
      </c>
      <c r="X131" s="2">
        <f t="shared" si="127"/>
        <v>1.7232425476408908</v>
      </c>
      <c r="Y131" s="2">
        <f t="shared" si="127"/>
        <v>0.43384544812226089</v>
      </c>
      <c r="Z131" s="2">
        <f t="shared" si="127"/>
        <v>0.6959913177694288</v>
      </c>
      <c r="AA131" s="2">
        <f t="shared" si="127"/>
        <v>4.6029883797249482E-2</v>
      </c>
      <c r="AB131" s="2">
        <f t="shared" si="127"/>
        <v>-2.8342904459558005</v>
      </c>
      <c r="AC131" s="2">
        <f t="shared" si="127"/>
        <v>1.7353527315482342</v>
      </c>
      <c r="AD131" s="2">
        <f t="shared" si="127"/>
        <v>0.98599243365893319</v>
      </c>
    </row>
    <row r="132" spans="1:30" x14ac:dyDescent="0.25">
      <c r="A132" s="1">
        <f t="shared" si="65"/>
        <v>40787</v>
      </c>
      <c r="B132" s="34">
        <v>0.57143705903876496</v>
      </c>
      <c r="C132" s="34">
        <v>0.72666044044523304</v>
      </c>
      <c r="D132" s="34">
        <v>0.63806881566650198</v>
      </c>
      <c r="E132" s="34">
        <v>0.44745343972246199</v>
      </c>
      <c r="F132" s="34">
        <v>3.4247031475568998E-2</v>
      </c>
      <c r="G132" s="34">
        <v>0.39483159501966703</v>
      </c>
      <c r="H132" s="34">
        <v>0.68812840497235905</v>
      </c>
      <c r="I132" s="34">
        <v>0.54963087602560701</v>
      </c>
      <c r="J132" s="34">
        <v>0.28622254320882301</v>
      </c>
      <c r="L132" s="2">
        <v>100</v>
      </c>
      <c r="M132" s="2">
        <v>4.0065</v>
      </c>
      <c r="N132" s="2">
        <v>72.909599999999998</v>
      </c>
      <c r="O132" s="2">
        <v>27.090399999999999</v>
      </c>
      <c r="P132" s="2">
        <v>1.133</v>
      </c>
      <c r="Q132" s="2">
        <v>3.1164999999999998</v>
      </c>
      <c r="R132" s="2">
        <v>4.1807999999999996</v>
      </c>
      <c r="S132" s="2">
        <v>4.2784000000000004</v>
      </c>
      <c r="T132" s="2">
        <v>14.381699999999999</v>
      </c>
      <c r="V132" s="2">
        <f t="shared" ref="V132:AD132" si="128">100*(((1+B132/100)*(1+B131/100)*(1+B130/100))-1)</f>
        <v>1.5923060715001824</v>
      </c>
      <c r="W132" s="2">
        <f t="shared" si="128"/>
        <v>1.1414603261438394</v>
      </c>
      <c r="X132" s="2">
        <f t="shared" si="128"/>
        <v>1.8379922979437247</v>
      </c>
      <c r="Y132" s="2">
        <f t="shared" si="128"/>
        <v>1.0377825527732476</v>
      </c>
      <c r="Z132" s="2">
        <f t="shared" si="128"/>
        <v>0.42754762397674284</v>
      </c>
      <c r="AA132" s="2">
        <f t="shared" si="128"/>
        <v>-0.3319093349700819</v>
      </c>
      <c r="AB132" s="2">
        <f t="shared" si="128"/>
        <v>1.1046407931999402</v>
      </c>
      <c r="AC132" s="2">
        <f t="shared" si="128"/>
        <v>1.721070570322869</v>
      </c>
      <c r="AD132" s="2">
        <f t="shared" si="128"/>
        <v>0.96260568308261796</v>
      </c>
    </row>
    <row r="133" spans="1:30" x14ac:dyDescent="0.25">
      <c r="A133" s="1">
        <f t="shared" si="65"/>
        <v>40817</v>
      </c>
      <c r="B133" s="34">
        <v>0.42197881339846699</v>
      </c>
      <c r="C133" s="34">
        <v>-0.25361910583986402</v>
      </c>
      <c r="D133" s="34">
        <v>0.45665811177378302</v>
      </c>
      <c r="E133" s="34">
        <v>0.28313973309550799</v>
      </c>
      <c r="F133" s="34">
        <v>-0.123293600489847</v>
      </c>
      <c r="G133" s="34">
        <v>0.48648456137068402</v>
      </c>
      <c r="H133" s="34">
        <v>-0.251920066231826</v>
      </c>
      <c r="I133" s="34">
        <v>0.55405979205610201</v>
      </c>
      <c r="J133" s="34">
        <v>0.32060981179527698</v>
      </c>
      <c r="L133" s="2">
        <v>100</v>
      </c>
      <c r="M133" s="2">
        <v>4.0044000000000004</v>
      </c>
      <c r="N133" s="2">
        <v>72.962400000000002</v>
      </c>
      <c r="O133" s="2">
        <v>27.037600000000001</v>
      </c>
      <c r="P133" s="2">
        <v>1.1422000000000001</v>
      </c>
      <c r="Q133" s="2">
        <v>3.1175000000000002</v>
      </c>
      <c r="R133" s="2">
        <v>4.1768000000000001</v>
      </c>
      <c r="S133" s="2">
        <v>4.2797000000000001</v>
      </c>
      <c r="T133" s="2">
        <v>14.321400000000002</v>
      </c>
      <c r="V133" s="2">
        <f t="shared" ref="V133:AD133" si="129">100*(((1+B133/100)*(1+B132/100)*(1+B131/100))-1)</f>
        <v>1.5978819029044189</v>
      </c>
      <c r="W133" s="2">
        <f t="shared" si="129"/>
        <v>0.48080775361414307</v>
      </c>
      <c r="X133" s="2">
        <f t="shared" si="129"/>
        <v>1.8291928212436304</v>
      </c>
      <c r="Y133" s="2">
        <f t="shared" si="129"/>
        <v>1.0254638445663877</v>
      </c>
      <c r="Z133" s="2">
        <f t="shared" si="129"/>
        <v>0.13749547108075078</v>
      </c>
      <c r="AA133" s="2">
        <f t="shared" si="129"/>
        <v>0.59289860986186937</v>
      </c>
      <c r="AB133" s="2">
        <f t="shared" si="129"/>
        <v>0.45563408465587596</v>
      </c>
      <c r="AC133" s="2">
        <f t="shared" si="129"/>
        <v>1.7264349840689919</v>
      </c>
      <c r="AD133" s="2">
        <f t="shared" si="129"/>
        <v>0.92702665773671811</v>
      </c>
    </row>
    <row r="134" spans="1:30" x14ac:dyDescent="0.25">
      <c r="A134" s="1">
        <f t="shared" ref="A134:A197" si="130">EDATE(A133,1)</f>
        <v>40848</v>
      </c>
      <c r="B134" s="34">
        <v>0.44116613133243898</v>
      </c>
      <c r="C134" s="34">
        <v>-0.95935544232034797</v>
      </c>
      <c r="D134" s="34">
        <v>0.55483635045176605</v>
      </c>
      <c r="E134" s="34">
        <v>0.15204010669943699</v>
      </c>
      <c r="F134" s="34">
        <v>-6.9878327062766796E-2</v>
      </c>
      <c r="G134" s="34">
        <v>0.20658379162048901</v>
      </c>
      <c r="H134" s="34">
        <v>-0.90624392731945302</v>
      </c>
      <c r="I134" s="34">
        <v>0.55947966916703895</v>
      </c>
      <c r="J134" s="34">
        <v>0.269990811765074</v>
      </c>
      <c r="L134" s="2">
        <v>100</v>
      </c>
      <c r="M134" s="2">
        <v>3.9931000000000001</v>
      </c>
      <c r="N134" s="2">
        <v>73.018299999999996</v>
      </c>
      <c r="O134" s="2">
        <v>26.9817</v>
      </c>
      <c r="P134" s="2">
        <v>1.1384000000000001</v>
      </c>
      <c r="Q134" s="2">
        <v>3.1162000000000001</v>
      </c>
      <c r="R134" s="2">
        <v>4.1638999999999999</v>
      </c>
      <c r="S134" s="2">
        <v>4.2865000000000002</v>
      </c>
      <c r="T134" s="2">
        <v>14.276700000000002</v>
      </c>
      <c r="V134" s="2">
        <f t="shared" ref="V134:AD134" si="131">100*(((1+B134/100)*(1+B133/100)*(1+B132/100))-1)</f>
        <v>1.4413865994932662</v>
      </c>
      <c r="W134" s="2">
        <f t="shared" si="131"/>
        <v>-0.49267752477614168</v>
      </c>
      <c r="X134" s="2">
        <f t="shared" si="131"/>
        <v>1.6585671806118807</v>
      </c>
      <c r="Y134" s="2">
        <f t="shared" si="131"/>
        <v>0.88501291885605404</v>
      </c>
      <c r="Z134" s="2">
        <f t="shared" si="131"/>
        <v>-0.15890486671678028</v>
      </c>
      <c r="AA134" s="2">
        <f t="shared" si="131"/>
        <v>1.0916453671466986</v>
      </c>
      <c r="AB134" s="2">
        <f t="shared" si="131"/>
        <v>-0.47570652365039878</v>
      </c>
      <c r="AC134" s="2">
        <f t="shared" si="131"/>
        <v>1.6724075835790053</v>
      </c>
      <c r="AD134" s="2">
        <f t="shared" si="131"/>
        <v>0.87938169351868822</v>
      </c>
    </row>
    <row r="135" spans="1:30" x14ac:dyDescent="0.25">
      <c r="A135" s="1">
        <f t="shared" si="130"/>
        <v>40878</v>
      </c>
      <c r="B135" s="34">
        <v>0.38134895502323002</v>
      </c>
      <c r="C135" s="34">
        <v>3.1471372448316201E-2</v>
      </c>
      <c r="D135" s="34">
        <v>0.40847534731803498</v>
      </c>
      <c r="E135" s="34">
        <v>0.36627200015178601</v>
      </c>
      <c r="F135" s="34">
        <v>0.17930660877468099</v>
      </c>
      <c r="G135" s="34">
        <v>0.80946302402652304</v>
      </c>
      <c r="H135" s="34">
        <v>5.7934002001253003E-2</v>
      </c>
      <c r="I135" s="34">
        <v>0.54592899670499895</v>
      </c>
      <c r="J135" s="34">
        <v>0.37658586288106599</v>
      </c>
      <c r="L135" s="2">
        <v>100</v>
      </c>
      <c r="M135" s="2">
        <v>3.9630000000000001</v>
      </c>
      <c r="N135" s="2">
        <v>73.120599999999996</v>
      </c>
      <c r="O135" s="2">
        <v>26.8794</v>
      </c>
      <c r="P135" s="2">
        <v>1.1289</v>
      </c>
      <c r="Q135" s="2">
        <v>3.1225000000000001</v>
      </c>
      <c r="R135" s="2">
        <v>4.1334</v>
      </c>
      <c r="S135" s="2">
        <v>4.2884000000000002</v>
      </c>
      <c r="T135" s="2">
        <v>14.206199999999999</v>
      </c>
      <c r="V135" s="2">
        <f t="shared" ref="V135:AD135" si="132">100*(((1+B135/100)*(1+B134/100)*(1+B133/100))-1)</f>
        <v>1.2496542208847439</v>
      </c>
      <c r="W135" s="2">
        <f t="shared" si="132"/>
        <v>-1.1794510410223058</v>
      </c>
      <c r="X135" s="2">
        <f t="shared" si="132"/>
        <v>1.4266455698237701</v>
      </c>
      <c r="Y135" s="2">
        <f t="shared" si="132"/>
        <v>0.8034778445520141</v>
      </c>
      <c r="Z135" s="2">
        <f t="shared" si="132"/>
        <v>-1.4125378822427148E-2</v>
      </c>
      <c r="AA135" s="2">
        <f t="shared" si="132"/>
        <v>1.5091546424081281</v>
      </c>
      <c r="AB135" s="2">
        <f t="shared" si="132"/>
        <v>-1.0986166293600719</v>
      </c>
      <c r="AC135" s="2">
        <f t="shared" si="132"/>
        <v>1.6686643676186108</v>
      </c>
      <c r="AD135" s="2">
        <f t="shared" si="132"/>
        <v>0.97027948172065948</v>
      </c>
    </row>
    <row r="136" spans="1:30" x14ac:dyDescent="0.25">
      <c r="A136" s="1">
        <f t="shared" si="130"/>
        <v>40909</v>
      </c>
      <c r="B136" s="34">
        <v>0.270209469746443</v>
      </c>
      <c r="C136" s="34">
        <v>-0.59292441821020703</v>
      </c>
      <c r="D136" s="34">
        <v>0.37796215275137801</v>
      </c>
      <c r="E136" s="34">
        <v>7.8697816669757406E-2</v>
      </c>
      <c r="F136" s="34">
        <v>0.248642478193348</v>
      </c>
      <c r="G136" s="34">
        <v>0.45641553268935098</v>
      </c>
      <c r="H136" s="34">
        <v>-0.53375611393848099</v>
      </c>
      <c r="I136" s="34">
        <v>0.49213611494847098</v>
      </c>
      <c r="J136" s="34">
        <v>0.57590589659987301</v>
      </c>
      <c r="L136" s="2">
        <v>100</v>
      </c>
      <c r="M136" s="2">
        <v>4.1105999999999998</v>
      </c>
      <c r="N136" s="2">
        <v>75.607200000000006</v>
      </c>
      <c r="O136" s="2">
        <v>24.392799999999998</v>
      </c>
      <c r="P136" s="2">
        <v>1.1105</v>
      </c>
      <c r="Q136" s="2">
        <v>3.4298000000000002</v>
      </c>
      <c r="R136" s="2">
        <v>4.3492999999999995</v>
      </c>
      <c r="S136" s="2">
        <v>4.1432000000000002</v>
      </c>
      <c r="T136" s="2">
        <v>11.36</v>
      </c>
      <c r="V136" s="2">
        <f t="shared" ref="V136:AD136" si="133">100*(((1+B136/100)*(1+B135/100)*(1+B134/100))-1)</f>
        <v>1.0966339981439477</v>
      </c>
      <c r="W136" s="2">
        <f t="shared" si="133"/>
        <v>-1.5156069690124507</v>
      </c>
      <c r="X136" s="2">
        <f t="shared" si="133"/>
        <v>1.3471897398810828</v>
      </c>
      <c r="Y136" s="2">
        <f t="shared" si="133"/>
        <v>0.59797514242512229</v>
      </c>
      <c r="Z136" s="2">
        <f t="shared" si="133"/>
        <v>0.3582172370979908</v>
      </c>
      <c r="AA136" s="2">
        <f t="shared" si="133"/>
        <v>1.4787795954982919</v>
      </c>
      <c r="AB136" s="2">
        <f t="shared" si="133"/>
        <v>-1.3780603541957648</v>
      </c>
      <c r="AC136" s="2">
        <f t="shared" si="133"/>
        <v>1.6060542894449137</v>
      </c>
      <c r="AD136" s="2">
        <f t="shared" si="133"/>
        <v>1.2272288471767867</v>
      </c>
    </row>
    <row r="137" spans="1:30" x14ac:dyDescent="0.25">
      <c r="A137" s="1">
        <f t="shared" si="130"/>
        <v>40940</v>
      </c>
      <c r="B137" s="34">
        <v>0.26111596734428899</v>
      </c>
      <c r="C137" s="34">
        <v>-0.32844662729880503</v>
      </c>
      <c r="D137" s="34">
        <v>0.221124456923223</v>
      </c>
      <c r="E137" s="34">
        <v>0.15270413696801499</v>
      </c>
      <c r="F137" s="34">
        <v>0.70141543432486497</v>
      </c>
      <c r="G137" s="34">
        <v>0.719013091533798</v>
      </c>
      <c r="H137" s="34">
        <v>-0.26595425377255999</v>
      </c>
      <c r="I137" s="34">
        <v>0.48502205650015601</v>
      </c>
      <c r="J137" s="34">
        <v>0.231665176815189</v>
      </c>
      <c r="L137" s="2">
        <v>100</v>
      </c>
      <c r="M137" s="2">
        <v>4.0740999999999996</v>
      </c>
      <c r="N137" s="2">
        <v>75.633600000000001</v>
      </c>
      <c r="O137" s="2">
        <v>24.366400000000002</v>
      </c>
      <c r="P137" s="2">
        <v>1.1051</v>
      </c>
      <c r="Q137" s="2">
        <v>3.3974000000000002</v>
      </c>
      <c r="R137" s="2">
        <v>4.313699999999999</v>
      </c>
      <c r="S137" s="2">
        <v>4.1383000000000001</v>
      </c>
      <c r="T137" s="2">
        <v>11.411900000000003</v>
      </c>
      <c r="V137" s="2">
        <f t="shared" ref="V137:AD137" si="134">100*(((1+B137/100)*(1+B136/100)*(1+B135/100))-1)</f>
        <v>0.91540884683281032</v>
      </c>
      <c r="W137" s="2">
        <f t="shared" si="134"/>
        <v>-0.88824158803383346</v>
      </c>
      <c r="X137" s="2">
        <f t="shared" si="134"/>
        <v>1.0108482587610546</v>
      </c>
      <c r="Y137" s="2">
        <f t="shared" si="134"/>
        <v>0.59864212934201966</v>
      </c>
      <c r="Z137" s="2">
        <f t="shared" si="134"/>
        <v>1.1328151817727727</v>
      </c>
      <c r="AA137" s="2">
        <f t="shared" si="134"/>
        <v>1.9977145598147228</v>
      </c>
      <c r="AB137" s="2">
        <f t="shared" si="134"/>
        <v>-0.74081930043999877</v>
      </c>
      <c r="AC137" s="2">
        <f t="shared" si="134"/>
        <v>1.5308217578150485</v>
      </c>
      <c r="AD137" s="2">
        <f t="shared" si="134"/>
        <v>1.1885373325134507</v>
      </c>
    </row>
    <row r="138" spans="1:30" x14ac:dyDescent="0.25">
      <c r="A138" s="1">
        <f t="shared" si="130"/>
        <v>40969</v>
      </c>
      <c r="B138" s="34">
        <v>0.224411208507106</v>
      </c>
      <c r="C138" s="34">
        <v>-0.23155498358393301</v>
      </c>
      <c r="D138" s="34">
        <v>0.211156952262125</v>
      </c>
      <c r="E138" s="34">
        <v>0.28839159349174398</v>
      </c>
      <c r="F138" s="34">
        <v>0.48644127159092398</v>
      </c>
      <c r="G138" s="34">
        <v>-8.6914362758109195E-2</v>
      </c>
      <c r="H138" s="34">
        <v>-0.21409034402955901</v>
      </c>
      <c r="I138" s="34">
        <v>0.49115258031680598</v>
      </c>
      <c r="J138" s="34">
        <v>0.25733016148667998</v>
      </c>
      <c r="L138" s="2">
        <v>100</v>
      </c>
      <c r="M138" s="2">
        <v>4.0407000000000002</v>
      </c>
      <c r="N138" s="2">
        <v>75.681899999999999</v>
      </c>
      <c r="O138" s="2">
        <v>24.318100000000001</v>
      </c>
      <c r="P138" s="2">
        <v>1.1081000000000001</v>
      </c>
      <c r="Q138" s="2">
        <v>3.3866999999999998</v>
      </c>
      <c r="R138" s="2">
        <v>4.2798999999999996</v>
      </c>
      <c r="S138" s="2">
        <v>4.1386000000000003</v>
      </c>
      <c r="T138" s="2">
        <v>11.4048</v>
      </c>
      <c r="V138" s="2">
        <f t="shared" ref="V138:AD138" si="135">100*(((1+B138/100)*(1+B137/100)*(1+B136/100))-1)</f>
        <v>0.75763614285899727</v>
      </c>
      <c r="W138" s="2">
        <f t="shared" si="135"/>
        <v>-1.1488496176606855</v>
      </c>
      <c r="X138" s="2">
        <f t="shared" si="135"/>
        <v>0.81234610650040562</v>
      </c>
      <c r="Y138" s="2">
        <f t="shared" si="135"/>
        <v>0.52058141230681976</v>
      </c>
      <c r="Z138" s="2">
        <f t="shared" si="135"/>
        <v>1.4428731582350807</v>
      </c>
      <c r="AA138" s="2">
        <f t="shared" si="135"/>
        <v>1.0907714803407353</v>
      </c>
      <c r="AB138" s="2">
        <f t="shared" si="135"/>
        <v>-1.0106721010865849</v>
      </c>
      <c r="AC138" s="2">
        <f t="shared" si="135"/>
        <v>1.4755087817021728</v>
      </c>
      <c r="AD138" s="2">
        <f t="shared" si="135"/>
        <v>1.0683169654933211</v>
      </c>
    </row>
    <row r="139" spans="1:30" x14ac:dyDescent="0.25">
      <c r="A139" s="1">
        <f t="shared" si="130"/>
        <v>41000</v>
      </c>
      <c r="B139" s="34">
        <v>0.49109104859904301</v>
      </c>
      <c r="C139" s="34">
        <v>6.6492195282471606E-2</v>
      </c>
      <c r="D139" s="34">
        <v>0.61180281581581097</v>
      </c>
      <c r="E139" s="34">
        <v>0.37337614539985597</v>
      </c>
      <c r="F139" s="34">
        <v>0.65737465408512197</v>
      </c>
      <c r="G139" s="34">
        <v>0.230805274479671</v>
      </c>
      <c r="H139" s="34">
        <v>6.6030489674787501E-2</v>
      </c>
      <c r="I139" s="34">
        <v>0.49377265654492403</v>
      </c>
      <c r="J139" s="34">
        <v>0.30451617337411602</v>
      </c>
      <c r="L139" s="2">
        <v>100</v>
      </c>
      <c r="M139" s="2">
        <v>4.0369000000000002</v>
      </c>
      <c r="N139" s="2">
        <v>75.683400000000006</v>
      </c>
      <c r="O139" s="2">
        <v>24.316600000000001</v>
      </c>
      <c r="P139" s="2">
        <v>1.1100000000000001</v>
      </c>
      <c r="Q139" s="2">
        <v>3.3871000000000002</v>
      </c>
      <c r="R139" s="2">
        <v>4.2763000000000009</v>
      </c>
      <c r="S139" s="2">
        <v>4.1512000000000002</v>
      </c>
      <c r="T139" s="2">
        <v>11.391999999999999</v>
      </c>
      <c r="V139" s="2">
        <f t="shared" ref="V139:AD139" si="136">100*(((1+B139/100)*(1+B138/100)*(1+B137/100))-1)</f>
        <v>0.97959145611088427</v>
      </c>
      <c r="W139" s="2">
        <f t="shared" si="136"/>
        <v>-0.49312073273493073</v>
      </c>
      <c r="X139" s="2">
        <f t="shared" si="136"/>
        <v>1.0471987111263736</v>
      </c>
      <c r="Y139" s="2">
        <f t="shared" si="136"/>
        <v>0.8165608522853196</v>
      </c>
      <c r="Z139" s="2">
        <f t="shared" si="136"/>
        <v>1.856474432523636</v>
      </c>
      <c r="AA139" s="2">
        <f t="shared" si="136"/>
        <v>0.86373655245328695</v>
      </c>
      <c r="AB139" s="2">
        <f t="shared" si="136"/>
        <v>-0.41376132558307299</v>
      </c>
      <c r="AC139" s="2">
        <f t="shared" si="136"/>
        <v>1.4771613377883019</v>
      </c>
      <c r="AD139" s="2">
        <f t="shared" si="136"/>
        <v>0.79559854129780394</v>
      </c>
    </row>
    <row r="140" spans="1:30" x14ac:dyDescent="0.25">
      <c r="A140" s="1">
        <f t="shared" si="130"/>
        <v>41030</v>
      </c>
      <c r="B140" s="34">
        <v>0.40693599958882498</v>
      </c>
      <c r="C140" s="34">
        <v>-0.156565841458431</v>
      </c>
      <c r="D140" s="34">
        <v>0.47929634132481203</v>
      </c>
      <c r="E140" s="34">
        <v>0.15395915404119001</v>
      </c>
      <c r="F140" s="34">
        <v>0.38716267805784499</v>
      </c>
      <c r="G140" s="34">
        <v>-0.17245686061465701</v>
      </c>
      <c r="H140" s="34">
        <v>-0.151152906832831</v>
      </c>
      <c r="I140" s="34">
        <v>0.48755658898062698</v>
      </c>
      <c r="J140" s="34">
        <v>0.24975373205088799</v>
      </c>
      <c r="L140" s="2">
        <v>100</v>
      </c>
      <c r="M140" s="2">
        <v>4.0007999999999999</v>
      </c>
      <c r="N140" s="2">
        <v>75.724899999999991</v>
      </c>
      <c r="O140" s="2">
        <v>24.275100000000002</v>
      </c>
      <c r="P140" s="2">
        <v>1.1103000000000001</v>
      </c>
      <c r="Q140" s="2">
        <v>3.3807999999999998</v>
      </c>
      <c r="R140" s="2">
        <v>4.2382</v>
      </c>
      <c r="S140" s="2">
        <v>4.1438000000000006</v>
      </c>
      <c r="T140" s="2">
        <v>11.402000000000003</v>
      </c>
      <c r="V140" s="2">
        <f t="shared" ref="V140:AD140" si="137">100*(((1+B140/100)*(1+B139/100)*(1+B138/100))-1)</f>
        <v>1.1264564410065958</v>
      </c>
      <c r="W140" s="2">
        <f t="shared" si="137"/>
        <v>-0.3215239227501776</v>
      </c>
      <c r="X140" s="2">
        <f t="shared" si="137"/>
        <v>1.3074985814991891</v>
      </c>
      <c r="Y140" s="2">
        <f t="shared" si="137"/>
        <v>0.81782418817044622</v>
      </c>
      <c r="Z140" s="2">
        <f t="shared" si="137"/>
        <v>1.5386171541923677</v>
      </c>
      <c r="AA140" s="2">
        <f t="shared" si="137"/>
        <v>-2.9014355622158927E-2</v>
      </c>
      <c r="AB140" s="2">
        <f t="shared" si="137"/>
        <v>-0.29913011563923453</v>
      </c>
      <c r="AC140" s="2">
        <f t="shared" si="137"/>
        <v>1.4797208949856921</v>
      </c>
      <c r="AD140" s="2">
        <f t="shared" si="137"/>
        <v>0.81378886816221296</v>
      </c>
    </row>
    <row r="141" spans="1:30" x14ac:dyDescent="0.25">
      <c r="A141" s="1">
        <f t="shared" si="130"/>
        <v>41061</v>
      </c>
      <c r="B141" s="34">
        <v>0.33241568117141002</v>
      </c>
      <c r="C141" s="34">
        <v>0.279322694624632</v>
      </c>
      <c r="D141" s="34">
        <v>0.261637696985206</v>
      </c>
      <c r="E141" s="34">
        <v>0.27316544561588402</v>
      </c>
      <c r="F141" s="34">
        <v>0.28376388928538798</v>
      </c>
      <c r="G141" s="34">
        <v>-0.27596112573612702</v>
      </c>
      <c r="H141" s="34">
        <v>0.29078819103971598</v>
      </c>
      <c r="I141" s="34">
        <v>0.48833162463490998</v>
      </c>
      <c r="J141" s="34">
        <v>0.33046393047746297</v>
      </c>
      <c r="L141" s="2">
        <v>100</v>
      </c>
      <c r="M141" s="2">
        <v>3.9653999999999998</v>
      </c>
      <c r="N141" s="2">
        <v>75.731500000000011</v>
      </c>
      <c r="O141" s="2">
        <v>24.268499999999996</v>
      </c>
      <c r="P141" s="2">
        <v>1.1073</v>
      </c>
      <c r="Q141" s="2">
        <v>3.3929</v>
      </c>
      <c r="R141" s="2">
        <v>4.2023000000000001</v>
      </c>
      <c r="S141" s="2">
        <v>4.1501999999999999</v>
      </c>
      <c r="T141" s="2">
        <v>11.415799999999996</v>
      </c>
      <c r="V141" s="2">
        <f t="shared" ref="V141:AD141" si="138">100*(((1+B141/100)*(1+B140/100)*(1+B139/100))-1)</f>
        <v>1.2354329814384002</v>
      </c>
      <c r="W141" s="2">
        <f t="shared" si="138"/>
        <v>0.18889305746170315</v>
      </c>
      <c r="X141" s="2">
        <f t="shared" si="138"/>
        <v>1.3585316014738336</v>
      </c>
      <c r="Y141" s="2">
        <f t="shared" si="138"/>
        <v>0.80251765991510293</v>
      </c>
      <c r="Z141" s="2">
        <f t="shared" si="138"/>
        <v>1.3338175726039125</v>
      </c>
      <c r="AA141" s="2">
        <f t="shared" si="138"/>
        <v>-0.21817067190699202</v>
      </c>
      <c r="AB141" s="2">
        <f t="shared" si="138"/>
        <v>0.20531815071314075</v>
      </c>
      <c r="AC141" s="2">
        <f t="shared" si="138"/>
        <v>1.4768721885284108</v>
      </c>
      <c r="AD141" s="2">
        <f t="shared" si="138"/>
        <v>0.8873285518371743</v>
      </c>
    </row>
    <row r="142" spans="1:30" x14ac:dyDescent="0.25">
      <c r="A142" s="1">
        <f t="shared" si="130"/>
        <v>41091</v>
      </c>
      <c r="B142" s="34">
        <v>0.70642760114807202</v>
      </c>
      <c r="C142" s="34">
        <v>-0.10391824786149099</v>
      </c>
      <c r="D142" s="34">
        <v>0.84979749923062697</v>
      </c>
      <c r="E142" s="34">
        <v>0.248364919534866</v>
      </c>
      <c r="F142" s="34">
        <v>0.42798702877211098</v>
      </c>
      <c r="G142" s="34">
        <v>-0.82503481036139004</v>
      </c>
      <c r="H142" s="34">
        <v>-2.6361736093116098E-2</v>
      </c>
      <c r="I142" s="34">
        <v>0.51136892915938104</v>
      </c>
      <c r="J142" s="34">
        <v>0.48372796315362898</v>
      </c>
      <c r="L142" s="2">
        <v>100</v>
      </c>
      <c r="M142" s="2">
        <v>3.9462000000000002</v>
      </c>
      <c r="N142" s="2">
        <v>75.715800000000002</v>
      </c>
      <c r="O142" s="2">
        <v>24.284199999999998</v>
      </c>
      <c r="P142" s="2">
        <v>1.1072</v>
      </c>
      <c r="Q142" s="2">
        <v>3.3673999999999999</v>
      </c>
      <c r="R142" s="2">
        <v>4.1849000000000007</v>
      </c>
      <c r="S142" s="2">
        <v>4.1669</v>
      </c>
      <c r="T142" s="2">
        <v>11.457799999999999</v>
      </c>
      <c r="V142" s="2">
        <f t="shared" ref="V142:AD142" si="139">100*(((1+B142/100)*(1+B141/100)*(1+B140/100))-1)</f>
        <v>1.4523645413066388</v>
      </c>
      <c r="W142" s="2">
        <f t="shared" si="139"/>
        <v>1.8274169065923829E-2</v>
      </c>
      <c r="X142" s="2">
        <f t="shared" si="139"/>
        <v>1.5982926530081487</v>
      </c>
      <c r="Y142" s="2">
        <f t="shared" si="139"/>
        <v>0.67697195460088011</v>
      </c>
      <c r="Z142" s="2">
        <f t="shared" si="139"/>
        <v>1.1028884046540899</v>
      </c>
      <c r="AA142" s="2">
        <f t="shared" si="139"/>
        <v>-1.2692812047901847</v>
      </c>
      <c r="AB142" s="2">
        <f t="shared" si="139"/>
        <v>0.11279731889417555</v>
      </c>
      <c r="AC142" s="2">
        <f t="shared" si="139"/>
        <v>1.4946406000417634</v>
      </c>
      <c r="AD142" s="2">
        <f t="shared" si="139"/>
        <v>1.0675816391916504</v>
      </c>
    </row>
    <row r="143" spans="1:30" x14ac:dyDescent="0.25">
      <c r="A143" s="1">
        <f t="shared" si="130"/>
        <v>41122</v>
      </c>
      <c r="B143" s="34">
        <v>0.62397811024949101</v>
      </c>
      <c r="C143" s="34">
        <v>-6.1071696738465597E-4</v>
      </c>
      <c r="D143" s="34">
        <v>0.75383465494483404</v>
      </c>
      <c r="E143" s="34">
        <v>0.32031256033059902</v>
      </c>
      <c r="F143" s="34">
        <v>-8.5273236896335397E-2</v>
      </c>
      <c r="G143" s="34">
        <v>-0.52490093624814904</v>
      </c>
      <c r="H143" s="34">
        <v>5.8356885172136802E-2</v>
      </c>
      <c r="I143" s="34">
        <v>0.43494136216095503</v>
      </c>
      <c r="J143" s="34">
        <v>0.60630464725077404</v>
      </c>
      <c r="L143" s="2">
        <v>100</v>
      </c>
      <c r="M143" s="2">
        <v>3.9117000000000002</v>
      </c>
      <c r="N143" s="2">
        <v>75.776900000000012</v>
      </c>
      <c r="O143" s="2">
        <v>24.223099999999995</v>
      </c>
      <c r="P143" s="2">
        <v>1.1036999999999999</v>
      </c>
      <c r="Q143" s="2">
        <v>3.3542999999999998</v>
      </c>
      <c r="R143" s="2">
        <v>4.1520999999999999</v>
      </c>
      <c r="S143" s="2">
        <v>4.1698000000000004</v>
      </c>
      <c r="T143" s="2">
        <v>11.443199999999996</v>
      </c>
      <c r="V143" s="2">
        <f t="shared" ref="V143:AD143" si="140">100*(((1+B143/100)*(1+B142/100)*(1+B141/100))-1)</f>
        <v>1.6716664761017741</v>
      </c>
      <c r="W143" s="2">
        <f t="shared" si="140"/>
        <v>0.17450239309360072</v>
      </c>
      <c r="X143" s="2">
        <f t="shared" si="140"/>
        <v>1.8758883861318854</v>
      </c>
      <c r="Y143" s="2">
        <f t="shared" si="140"/>
        <v>0.84419407303746308</v>
      </c>
      <c r="Z143" s="2">
        <f t="shared" si="140"/>
        <v>0.62708418513306441</v>
      </c>
      <c r="AA143" s="2">
        <f t="shared" si="140"/>
        <v>-1.6178529098337835</v>
      </c>
      <c r="AB143" s="2">
        <f t="shared" si="140"/>
        <v>0.32286094961138101</v>
      </c>
      <c r="AC143" s="2">
        <f t="shared" si="140"/>
        <v>1.4414980646132669</v>
      </c>
      <c r="AD143" s="2">
        <f t="shared" si="140"/>
        <v>1.4270412626717022</v>
      </c>
    </row>
    <row r="144" spans="1:30" x14ac:dyDescent="0.25">
      <c r="A144" s="1">
        <f t="shared" si="130"/>
        <v>41153</v>
      </c>
      <c r="B144" s="34">
        <v>0.61220081081019795</v>
      </c>
      <c r="C144" s="34">
        <v>0.129812661842928</v>
      </c>
      <c r="D144" s="34">
        <v>0.68481004158356396</v>
      </c>
      <c r="E144" s="34">
        <v>0.42475997941528798</v>
      </c>
      <c r="F144" s="34">
        <v>-0.33471089409572002</v>
      </c>
      <c r="G144" s="34">
        <v>0.72388982497876997</v>
      </c>
      <c r="H144" s="34">
        <v>0.162121116950179</v>
      </c>
      <c r="I144" s="34">
        <v>0.50363186300104601</v>
      </c>
      <c r="J144" s="34">
        <v>0.34108094200446898</v>
      </c>
      <c r="L144" s="2">
        <v>100</v>
      </c>
      <c r="M144" s="2">
        <v>3.8927</v>
      </c>
      <c r="N144" s="2">
        <v>75.84129999999999</v>
      </c>
      <c r="O144" s="2">
        <v>24.158700000000003</v>
      </c>
      <c r="P144" s="2">
        <v>1.0938000000000001</v>
      </c>
      <c r="Q144" s="2">
        <v>3.3126000000000002</v>
      </c>
      <c r="R144" s="2">
        <v>4.1345000000000001</v>
      </c>
      <c r="S144" s="2">
        <v>4.1744000000000003</v>
      </c>
      <c r="T144" s="2">
        <v>11.443400000000002</v>
      </c>
      <c r="V144" s="2">
        <f t="shared" ref="V144:AD144" si="141">100*(((1+B144/100)*(1+B143/100)*(1+B142/100))-1)</f>
        <v>1.9551862158835975</v>
      </c>
      <c r="W144" s="2">
        <f t="shared" si="141"/>
        <v>2.5148640652639109E-2</v>
      </c>
      <c r="X144" s="2">
        <f t="shared" si="141"/>
        <v>2.3058739672241702</v>
      </c>
      <c r="Y144" s="2">
        <f t="shared" si="141"/>
        <v>0.9966518968125726</v>
      </c>
      <c r="Z144" s="2">
        <f t="shared" si="141"/>
        <v>6.4920605456597613E-3</v>
      </c>
      <c r="AA144" s="2">
        <f t="shared" si="141"/>
        <v>-0.6314560048157003</v>
      </c>
      <c r="AB144" s="2">
        <f t="shared" si="141"/>
        <v>0.19415272809364392</v>
      </c>
      <c r="AC144" s="2">
        <f t="shared" si="141"/>
        <v>1.4569434310106599</v>
      </c>
      <c r="AD144" s="2">
        <f t="shared" si="141"/>
        <v>1.4377743144692312</v>
      </c>
    </row>
    <row r="145" spans="1:30" x14ac:dyDescent="0.25">
      <c r="A145" s="1">
        <f t="shared" si="130"/>
        <v>41183</v>
      </c>
      <c r="B145" s="34">
        <v>0.58836615950640603</v>
      </c>
      <c r="C145" s="34">
        <v>0.21446550529415501</v>
      </c>
      <c r="D145" s="34">
        <v>0.65838081689023498</v>
      </c>
      <c r="E145" s="34">
        <v>0.26979746447871999</v>
      </c>
      <c r="F145" s="34">
        <v>4.6507536478665699E-2</v>
      </c>
      <c r="G145" s="34">
        <v>1.7136919552604001E-2</v>
      </c>
      <c r="H145" s="34">
        <v>0.247972699483925</v>
      </c>
      <c r="I145" s="34">
        <v>0.51039729727518501</v>
      </c>
      <c r="J145" s="34">
        <v>0.33387087154150402</v>
      </c>
      <c r="L145" s="2">
        <v>100</v>
      </c>
      <c r="M145" s="2">
        <v>3.8658000000000001</v>
      </c>
      <c r="N145" s="2">
        <v>75.906499999999994</v>
      </c>
      <c r="O145" s="2">
        <v>24.093499999999999</v>
      </c>
      <c r="P145" s="2">
        <v>1.1012</v>
      </c>
      <c r="Q145" s="2">
        <v>3.3209</v>
      </c>
      <c r="R145" s="2">
        <v>4.1071999999999997</v>
      </c>
      <c r="S145" s="2">
        <v>4.1726000000000001</v>
      </c>
      <c r="T145" s="2">
        <v>11.3916</v>
      </c>
      <c r="V145" s="2">
        <f t="shared" ref="V145:AD145" si="142">100*(((1+B145/100)*(1+B144/100)*(1+B143/100))-1)</f>
        <v>1.835660813640505</v>
      </c>
      <c r="W145" s="2">
        <f t="shared" si="142"/>
        <v>0.3439437492854136</v>
      </c>
      <c r="X145" s="2">
        <f t="shared" si="142"/>
        <v>2.1116935973638284</v>
      </c>
      <c r="Y145" s="2">
        <f t="shared" si="142"/>
        <v>1.0182444213659103</v>
      </c>
      <c r="Z145" s="2">
        <f t="shared" si="142"/>
        <v>-0.37338636723142082</v>
      </c>
      <c r="AA145" s="2">
        <f t="shared" si="142"/>
        <v>0.21235955322800315</v>
      </c>
      <c r="AB145" s="2">
        <f t="shared" si="142"/>
        <v>0.46909227029801048</v>
      </c>
      <c r="AC145" s="2">
        <f t="shared" si="142"/>
        <v>1.4559626583661167</v>
      </c>
      <c r="AD145" s="2">
        <f t="shared" si="142"/>
        <v>1.2864943993376121</v>
      </c>
    </row>
    <row r="146" spans="1:30" x14ac:dyDescent="0.25">
      <c r="A146" s="1">
        <f t="shared" si="130"/>
        <v>41214</v>
      </c>
      <c r="B146" s="34">
        <v>0.53080539297270402</v>
      </c>
      <c r="C146" s="34">
        <v>0.41558822122486</v>
      </c>
      <c r="D146" s="34">
        <v>0.53572329527724605</v>
      </c>
      <c r="E146" s="34">
        <v>0.52806346337789101</v>
      </c>
      <c r="F146" s="34">
        <v>1.2110328302178599</v>
      </c>
      <c r="G146" s="34">
        <v>0.84888781610859898</v>
      </c>
      <c r="H146" s="34">
        <v>0.40103320077462501</v>
      </c>
      <c r="I146" s="34">
        <v>0.51412780927994906</v>
      </c>
      <c r="J146" s="34">
        <v>0.29769966606446802</v>
      </c>
      <c r="L146" s="2">
        <v>100</v>
      </c>
      <c r="M146" s="2">
        <v>3.8719999999999999</v>
      </c>
      <c r="N146" s="2">
        <v>75.986400000000003</v>
      </c>
      <c r="O146" s="2">
        <v>24.013600000000004</v>
      </c>
      <c r="P146" s="2">
        <v>1.0998000000000001</v>
      </c>
      <c r="Q146" s="2">
        <v>3.2934000000000001</v>
      </c>
      <c r="R146" s="2">
        <v>4.1130999999999993</v>
      </c>
      <c r="S146" s="2">
        <v>4.1708999999999996</v>
      </c>
      <c r="T146" s="2">
        <v>11.336400000000005</v>
      </c>
      <c r="V146" s="2">
        <f t="shared" ref="V146:AD146" si="143">100*(((1+B146/100)*(1+B145/100)*(1+B144/100))-1)</f>
        <v>1.7413661394298563</v>
      </c>
      <c r="W146" s="2">
        <f t="shared" si="143"/>
        <v>0.76157672826562273</v>
      </c>
      <c r="X146" s="2">
        <f t="shared" si="143"/>
        <v>1.8906427519567615</v>
      </c>
      <c r="Y146" s="2">
        <f t="shared" si="143"/>
        <v>1.2274406545830896</v>
      </c>
      <c r="Z146" s="2">
        <f t="shared" si="143"/>
        <v>0.9191816843672429</v>
      </c>
      <c r="AA146" s="2">
        <f t="shared" si="143"/>
        <v>1.596330151871217</v>
      </c>
      <c r="AB146" s="2">
        <f t="shared" si="143"/>
        <v>0.8131752578951712</v>
      </c>
      <c r="AC146" s="2">
        <f t="shared" si="143"/>
        <v>1.5359541146560796</v>
      </c>
      <c r="AD146" s="2">
        <f t="shared" si="143"/>
        <v>0.97580296893342577</v>
      </c>
    </row>
    <row r="147" spans="1:30" x14ac:dyDescent="0.25">
      <c r="A147" s="1">
        <f t="shared" si="130"/>
        <v>41244</v>
      </c>
      <c r="B147" s="34">
        <v>0.63325408318336096</v>
      </c>
      <c r="C147" s="34">
        <v>-0.13983708145030899</v>
      </c>
      <c r="D147" s="34">
        <v>0.68933440671799895</v>
      </c>
      <c r="E147" s="34">
        <v>0.49434156788850703</v>
      </c>
      <c r="F147" s="34">
        <v>0.51949798796663804</v>
      </c>
      <c r="G147" s="34">
        <v>2.02869006809666</v>
      </c>
      <c r="H147" s="34">
        <v>-6.5453860040800005E-2</v>
      </c>
      <c r="I147" s="34">
        <v>0.51079610113803697</v>
      </c>
      <c r="J147" s="34">
        <v>0.24497904527144501</v>
      </c>
      <c r="L147" s="2">
        <v>100</v>
      </c>
      <c r="M147" s="2">
        <v>3.8946999999999998</v>
      </c>
      <c r="N147" s="2">
        <v>75.998199999999997</v>
      </c>
      <c r="O147" s="2">
        <v>24.001800000000003</v>
      </c>
      <c r="P147" s="2">
        <v>1.1037999999999999</v>
      </c>
      <c r="Q147" s="2">
        <v>3.3188</v>
      </c>
      <c r="R147" s="2">
        <v>4.1349999999999998</v>
      </c>
      <c r="S147" s="2">
        <v>4.1686000000000005</v>
      </c>
      <c r="T147" s="2">
        <v>11.275600000000004</v>
      </c>
      <c r="V147" s="2">
        <f t="shared" ref="V147:AD147" si="144">100*(((1+B147/100)*(1+B146/100)*(1+B145/100))-1)</f>
        <v>1.7626556915486757</v>
      </c>
      <c r="W147" s="2">
        <f t="shared" si="144"/>
        <v>0.49022564334590957</v>
      </c>
      <c r="X147" s="2">
        <f t="shared" si="144"/>
        <v>1.8952213023001541</v>
      </c>
      <c r="Y147" s="2">
        <f t="shared" si="144"/>
        <v>1.297578398693866</v>
      </c>
      <c r="Z147" s="2">
        <f t="shared" si="144"/>
        <v>1.7841373990258313</v>
      </c>
      <c r="AA147" s="2">
        <f t="shared" si="144"/>
        <v>2.912432185980407</v>
      </c>
      <c r="AB147" s="2">
        <f t="shared" si="144"/>
        <v>0.58412104275016308</v>
      </c>
      <c r="AC147" s="2">
        <f t="shared" si="144"/>
        <v>1.5431919402078442</v>
      </c>
      <c r="AD147" s="2">
        <f t="shared" si="144"/>
        <v>0.8790931657466361</v>
      </c>
    </row>
    <row r="148" spans="1:30" x14ac:dyDescent="0.25">
      <c r="A148" s="1">
        <f t="shared" si="130"/>
        <v>41275</v>
      </c>
      <c r="B148" s="34">
        <v>0.531426491584709</v>
      </c>
      <c r="C148" s="34">
        <v>-8.1204709889827503E-2</v>
      </c>
      <c r="D148" s="34">
        <v>0.96980695175728504</v>
      </c>
      <c r="E148" s="34">
        <v>-0.62092674152844496</v>
      </c>
      <c r="F148" s="34">
        <v>0.42561804535831899</v>
      </c>
      <c r="G148" s="34">
        <v>-3.4244697485245998</v>
      </c>
      <c r="H148" s="34">
        <v>-5.13948677037964E-2</v>
      </c>
      <c r="I148" s="34">
        <v>0.50608127678701997</v>
      </c>
      <c r="J148" s="34">
        <v>-7.9424848773587603E-2</v>
      </c>
      <c r="L148" s="2">
        <v>100</v>
      </c>
      <c r="M148" s="2">
        <v>3.8719999999999999</v>
      </c>
      <c r="N148" s="2">
        <v>76.109099999999998</v>
      </c>
      <c r="O148" s="2">
        <v>23.890900000000002</v>
      </c>
      <c r="P148" s="2">
        <v>1.0991</v>
      </c>
      <c r="Q148" s="2">
        <v>3.3332000000000002</v>
      </c>
      <c r="R148" s="2">
        <v>4.1128999999999998</v>
      </c>
      <c r="S148" s="2">
        <v>4.1576000000000004</v>
      </c>
      <c r="T148" s="2">
        <v>11.1881</v>
      </c>
      <c r="V148" s="2">
        <f t="shared" ref="V148:AD148" si="145">100*(((1+B148/100)*(1+B147/100)*(1+B146/100))-1)</f>
        <v>1.7050512980871124</v>
      </c>
      <c r="W148" s="2">
        <f t="shared" si="145"/>
        <v>0.19374183245051135</v>
      </c>
      <c r="X148" s="2">
        <f t="shared" si="145"/>
        <v>2.2104740877520124</v>
      </c>
      <c r="Y148" s="2">
        <f t="shared" si="145"/>
        <v>0.39772413179370858</v>
      </c>
      <c r="Z148" s="2">
        <f t="shared" si="145"/>
        <v>2.1698323830426691</v>
      </c>
      <c r="AA148" s="2">
        <f t="shared" si="145"/>
        <v>-0.62880208394470172</v>
      </c>
      <c r="AB148" s="2">
        <f t="shared" si="145"/>
        <v>0.28374964566915128</v>
      </c>
      <c r="AC148" s="2">
        <f t="shared" si="145"/>
        <v>1.5388315704487843</v>
      </c>
      <c r="AD148" s="2">
        <f t="shared" si="145"/>
        <v>0.46355156336939096</v>
      </c>
    </row>
    <row r="149" spans="1:30" x14ac:dyDescent="0.25">
      <c r="A149" s="1">
        <f t="shared" si="130"/>
        <v>41306</v>
      </c>
      <c r="B149" s="34">
        <v>0.42200390255659898</v>
      </c>
      <c r="C149" s="34">
        <v>4.1182516488751801</v>
      </c>
      <c r="D149" s="34">
        <v>0.85562109633572403</v>
      </c>
      <c r="E149" s="34">
        <v>-1.2248346346879999</v>
      </c>
      <c r="F149" s="34">
        <v>0.71678235246628696</v>
      </c>
      <c r="G149" s="34">
        <v>-14.5211734961589</v>
      </c>
      <c r="H149" s="34">
        <v>4.0084085804648497</v>
      </c>
      <c r="I149" s="34">
        <v>0.41533954459843703</v>
      </c>
      <c r="J149" s="34">
        <v>8.4343624373437801E-2</v>
      </c>
      <c r="L149" s="2">
        <v>100</v>
      </c>
      <c r="M149" s="2">
        <v>3.8498000000000001</v>
      </c>
      <c r="N149" s="2">
        <v>76.364699999999999</v>
      </c>
      <c r="O149" s="2">
        <v>23.635300000000001</v>
      </c>
      <c r="P149" s="2">
        <v>1.0912999999999999</v>
      </c>
      <c r="Q149" s="2">
        <v>3.1756000000000002</v>
      </c>
      <c r="R149" s="2">
        <v>4.0907999999999998</v>
      </c>
      <c r="S149" s="2">
        <v>4.1415000000000006</v>
      </c>
      <c r="T149" s="2">
        <v>11.136100000000001</v>
      </c>
      <c r="V149" s="2">
        <f t="shared" ref="V149:AD149" si="146">100*(((1+B149/100)*(1+B148/100)*(1+B147/100))-1)</f>
        <v>1.5949789563723282</v>
      </c>
      <c r="W149" s="2">
        <f t="shared" si="146"/>
        <v>3.8882250310664723</v>
      </c>
      <c r="X149" s="2">
        <f t="shared" si="146"/>
        <v>2.5357008313821039</v>
      </c>
      <c r="Y149" s="2">
        <f t="shared" si="146"/>
        <v>-1.3529012519816086</v>
      </c>
      <c r="Z149" s="2">
        <f t="shared" si="146"/>
        <v>1.6708997365215472</v>
      </c>
      <c r="AA149" s="2">
        <f t="shared" si="146"/>
        <v>-15.773653333353089</v>
      </c>
      <c r="AB149" s="2">
        <f t="shared" si="146"/>
        <v>3.8869110666415851</v>
      </c>
      <c r="AC149" s="2">
        <f t="shared" si="146"/>
        <v>1.4390361965321397</v>
      </c>
      <c r="AD149" s="2">
        <f t="shared" si="146"/>
        <v>0.24984271693373472</v>
      </c>
    </row>
    <row r="150" spans="1:30" x14ac:dyDescent="0.25">
      <c r="A150" s="1">
        <f t="shared" si="130"/>
        <v>41334</v>
      </c>
      <c r="B150" s="34">
        <v>0.51073442781768996</v>
      </c>
      <c r="C150" s="34">
        <v>-8.6107682559195306E-2</v>
      </c>
      <c r="D150" s="34">
        <v>0.54485703434243904</v>
      </c>
      <c r="E150" s="34">
        <v>0.41817760639552998</v>
      </c>
      <c r="F150" s="34">
        <v>0.4799638801901</v>
      </c>
      <c r="G150" s="34">
        <v>0.209382577084648</v>
      </c>
      <c r="H150" s="34">
        <v>1.31517126285076E-2</v>
      </c>
      <c r="I150" s="34">
        <v>0.42904215849824501</v>
      </c>
      <c r="J150" s="34">
        <v>0.40925067075592197</v>
      </c>
      <c r="L150" s="2">
        <v>100</v>
      </c>
      <c r="M150" s="2">
        <v>3.984</v>
      </c>
      <c r="N150" s="2">
        <v>76.764899999999997</v>
      </c>
      <c r="O150" s="2">
        <v>23.235100000000003</v>
      </c>
      <c r="P150" s="2">
        <v>1.0921000000000001</v>
      </c>
      <c r="Q150" s="2">
        <v>2.6781999999999999</v>
      </c>
      <c r="R150" s="2">
        <v>4.2284999999999995</v>
      </c>
      <c r="S150" s="2">
        <v>4.1341000000000001</v>
      </c>
      <c r="T150" s="2">
        <v>11.102200000000003</v>
      </c>
      <c r="V150" s="2">
        <f t="shared" ref="V150:AD150" si="147">100*(((1+B150/100)*(1+B149/100)*(1+B148/100))-1)</f>
        <v>1.4712884136981685</v>
      </c>
      <c r="W150" s="2">
        <f t="shared" si="147"/>
        <v>3.9441217141845897</v>
      </c>
      <c r="X150" s="2">
        <f t="shared" si="147"/>
        <v>2.3885741399793492</v>
      </c>
      <c r="Y150" s="2">
        <f t="shared" si="147"/>
        <v>-1.4276652010081436</v>
      </c>
      <c r="Z150" s="2">
        <f t="shared" si="147"/>
        <v>1.6309127848517013</v>
      </c>
      <c r="AA150" s="2">
        <f t="shared" si="147"/>
        <v>-17.275521320964526</v>
      </c>
      <c r="AB150" s="2">
        <f t="shared" si="147"/>
        <v>3.968625453234198</v>
      </c>
      <c r="AC150" s="2">
        <f t="shared" si="147"/>
        <v>1.3565272376109272</v>
      </c>
      <c r="AD150" s="2">
        <f t="shared" si="147"/>
        <v>0.41412231252559994</v>
      </c>
    </row>
    <row r="151" spans="1:30" x14ac:dyDescent="0.25">
      <c r="A151" s="1">
        <f t="shared" si="130"/>
        <v>41365</v>
      </c>
      <c r="B151" s="34">
        <v>0.44044947526021699</v>
      </c>
      <c r="C151" s="34">
        <v>3.51950344254576E-2</v>
      </c>
      <c r="D151" s="34">
        <v>0.52318678257075801</v>
      </c>
      <c r="E151" s="34">
        <v>0.36866272429247698</v>
      </c>
      <c r="F151" s="34">
        <v>0.46065023520054998</v>
      </c>
      <c r="G151" s="34">
        <v>-0.172021789303897</v>
      </c>
      <c r="H151" s="34">
        <v>6.3525654948542801E-2</v>
      </c>
      <c r="I151" s="34">
        <v>0.43593292793272498</v>
      </c>
      <c r="J151" s="34">
        <v>0.36520480441567399</v>
      </c>
      <c r="L151" s="2">
        <v>100</v>
      </c>
      <c r="M151" s="2">
        <v>3.9689000000000001</v>
      </c>
      <c r="N151" s="2">
        <v>76.8125</v>
      </c>
      <c r="O151" s="2">
        <v>23.1875</v>
      </c>
      <c r="P151" s="2">
        <v>1.0899000000000001</v>
      </c>
      <c r="Q151" s="2">
        <v>2.6802999999999999</v>
      </c>
      <c r="R151" s="2">
        <v>4.2166000000000006</v>
      </c>
      <c r="S151" s="2">
        <v>4.1324000000000005</v>
      </c>
      <c r="T151" s="2">
        <v>11.068300000000001</v>
      </c>
      <c r="V151" s="2">
        <f t="shared" ref="V151:AD151" si="148">100*(((1+B151/100)*(1+B150/100)*(1+B149/100))-1)</f>
        <v>1.3794608590254498</v>
      </c>
      <c r="W151" s="2">
        <f t="shared" si="148"/>
        <v>4.0652107360796164</v>
      </c>
      <c r="X151" s="2">
        <f t="shared" si="148"/>
        <v>1.9356783319581128</v>
      </c>
      <c r="Y151" s="2">
        <f t="shared" si="148"/>
        <v>-0.44610901478016052</v>
      </c>
      <c r="Z151" s="2">
        <f t="shared" si="148"/>
        <v>1.6663654263172401</v>
      </c>
      <c r="AA151" s="2">
        <f t="shared" si="148"/>
        <v>-14.489545813953397</v>
      </c>
      <c r="AB151" s="2">
        <f t="shared" si="148"/>
        <v>4.0881681798256908</v>
      </c>
      <c r="AC151" s="2">
        <f t="shared" si="148"/>
        <v>1.2857853189030655</v>
      </c>
      <c r="AD151" s="2">
        <f t="shared" si="148"/>
        <v>0.86094816707606991</v>
      </c>
    </row>
    <row r="152" spans="1:30" x14ac:dyDescent="0.25">
      <c r="A152" s="1">
        <f t="shared" si="130"/>
        <v>41395</v>
      </c>
      <c r="B152" s="34">
        <v>0.425669898151603</v>
      </c>
      <c r="C152" s="34">
        <v>-0.243244485675497</v>
      </c>
      <c r="D152" s="34">
        <v>0.509634394074854</v>
      </c>
      <c r="E152" s="34">
        <v>5.1560613753260903E-2</v>
      </c>
      <c r="F152" s="34">
        <v>0.410283056225762</v>
      </c>
      <c r="G152" s="34">
        <v>-0.96076686635505704</v>
      </c>
      <c r="H152" s="34">
        <v>-0.223123519425039</v>
      </c>
      <c r="I152" s="34">
        <v>0.42839420672610801</v>
      </c>
      <c r="J152" s="34">
        <v>0.37246015185958598</v>
      </c>
      <c r="L152" s="2">
        <v>100</v>
      </c>
      <c r="M152" s="2">
        <v>3.9317000000000002</v>
      </c>
      <c r="N152" s="2">
        <v>76.844300000000004</v>
      </c>
      <c r="O152" s="2">
        <v>23.1557</v>
      </c>
      <c r="P152" s="2">
        <v>1.0881000000000001</v>
      </c>
      <c r="Q152" s="2">
        <v>2.6589999999999998</v>
      </c>
      <c r="R152" s="2">
        <v>4.1787999999999998</v>
      </c>
      <c r="S152" s="2">
        <v>4.1265999999999998</v>
      </c>
      <c r="T152" s="2">
        <v>11.103200000000001</v>
      </c>
      <c r="V152" s="2">
        <f t="shared" ref="V152:AD152" si="149">100*(((1+B152/100)*(1+B151/100)*(1+B150/100))-1)</f>
        <v>1.3831618074479968</v>
      </c>
      <c r="W152" s="2">
        <f t="shared" si="149"/>
        <v>-0.29406352351188936</v>
      </c>
      <c r="X152" s="2">
        <f t="shared" si="149"/>
        <v>1.5859864773503096</v>
      </c>
      <c r="Y152" s="2">
        <f t="shared" si="149"/>
        <v>0.8403491039930655</v>
      </c>
      <c r="Z152" s="2">
        <f t="shared" si="149"/>
        <v>1.356976377871999</v>
      </c>
      <c r="AA152" s="2">
        <f t="shared" si="149"/>
        <v>-0.92412175177468692</v>
      </c>
      <c r="AB152" s="2">
        <f t="shared" si="149"/>
        <v>-0.14660890101888535</v>
      </c>
      <c r="AC152" s="2">
        <f t="shared" si="149"/>
        <v>1.2989531447718194</v>
      </c>
      <c r="AD152" s="2">
        <f t="shared" si="149"/>
        <v>1.1513003349828077</v>
      </c>
    </row>
    <row r="153" spans="1:30" x14ac:dyDescent="0.25">
      <c r="A153" s="1">
        <f t="shared" si="130"/>
        <v>41426</v>
      </c>
      <c r="B153" s="34">
        <v>0.48768268113615898</v>
      </c>
      <c r="C153" s="34">
        <v>-8.2112925944568996E-2</v>
      </c>
      <c r="D153" s="34">
        <v>0.40352896580754599</v>
      </c>
      <c r="E153" s="34">
        <v>0.48952607298094097</v>
      </c>
      <c r="F153" s="34">
        <v>0.63742805278654902</v>
      </c>
      <c r="G153" s="34">
        <v>0.64409017825662196</v>
      </c>
      <c r="H153" s="34">
        <v>-6.8029071170600294E-2</v>
      </c>
      <c r="I153" s="34">
        <v>0.42868449834392802</v>
      </c>
      <c r="J153" s="34">
        <v>0.68000431543923601</v>
      </c>
      <c r="L153" s="2">
        <v>100</v>
      </c>
      <c r="M153" s="2">
        <v>3.8967999999999998</v>
      </c>
      <c r="N153" s="2">
        <v>76.858199999999997</v>
      </c>
      <c r="O153" s="2">
        <v>23.1418</v>
      </c>
      <c r="P153" s="2">
        <v>1.0853999999999999</v>
      </c>
      <c r="Q153" s="2">
        <v>2.6528999999999998</v>
      </c>
      <c r="R153" s="2">
        <v>4.1437999999999997</v>
      </c>
      <c r="S153" s="2">
        <v>4.1286000000000005</v>
      </c>
      <c r="T153" s="2">
        <v>11.131100000000002</v>
      </c>
      <c r="V153" s="2">
        <f t="shared" ref="V153:AD153" si="150">100*(((1+B153/100)*(1+B152/100)*(1+B151/100))-1)</f>
        <v>1.3599099729343811</v>
      </c>
      <c r="W153" s="2">
        <f t="shared" si="150"/>
        <v>-0.29007708138638622</v>
      </c>
      <c r="X153" s="2">
        <f t="shared" si="150"/>
        <v>1.443194974308537</v>
      </c>
      <c r="Y153" s="2">
        <f t="shared" si="150"/>
        <v>0.91199752910897658</v>
      </c>
      <c r="Z153" s="2">
        <f t="shared" si="150"/>
        <v>1.5158149343950544</v>
      </c>
      <c r="AA153" s="2">
        <f t="shared" si="150"/>
        <v>-0.49433128445829366</v>
      </c>
      <c r="AB153" s="2">
        <f t="shared" si="150"/>
        <v>-0.22766000695448874</v>
      </c>
      <c r="AC153" s="2">
        <f t="shared" si="150"/>
        <v>1.2985923865844073</v>
      </c>
      <c r="AD153" s="2">
        <f t="shared" si="150"/>
        <v>1.4240549173265782</v>
      </c>
    </row>
    <row r="154" spans="1:30" x14ac:dyDescent="0.25">
      <c r="A154" s="1">
        <f t="shared" si="130"/>
        <v>41456</v>
      </c>
      <c r="B154" s="34">
        <v>0.27709625685029099</v>
      </c>
      <c r="C154" s="34">
        <v>0.17102533168842801</v>
      </c>
      <c r="D154" s="34">
        <v>0.42924360417822699</v>
      </c>
      <c r="E154" s="34">
        <v>-0.21374158891102199</v>
      </c>
      <c r="F154" s="34">
        <v>0.21009747179022101</v>
      </c>
      <c r="G154" s="34">
        <v>-0.62807133481213395</v>
      </c>
      <c r="H154" s="34">
        <v>0.202164971880926</v>
      </c>
      <c r="I154" s="34">
        <v>0.42180912264186299</v>
      </c>
      <c r="J154" s="34">
        <v>-0.61015569517812196</v>
      </c>
      <c r="L154" s="2">
        <v>100</v>
      </c>
      <c r="M154" s="2">
        <v>3.8513999999999999</v>
      </c>
      <c r="N154" s="2">
        <v>76.834400000000002</v>
      </c>
      <c r="O154" s="2">
        <v>23.165600000000001</v>
      </c>
      <c r="P154" s="2">
        <v>1.0857000000000001</v>
      </c>
      <c r="Q154" s="2">
        <v>2.6490999999999998</v>
      </c>
      <c r="R154" s="2">
        <v>4.0989000000000004</v>
      </c>
      <c r="S154" s="2">
        <v>4.1339000000000006</v>
      </c>
      <c r="T154" s="2">
        <v>11.198</v>
      </c>
      <c r="V154" s="2">
        <f t="shared" ref="V154:AD154" si="151">100*(((1+B154/100)*(1+B153/100)*(1+B152/100))-1)</f>
        <v>1.1950613726112946</v>
      </c>
      <c r="W154" s="2">
        <f t="shared" si="151"/>
        <v>-0.15468844676193028</v>
      </c>
      <c r="X154" s="2">
        <f t="shared" si="151"/>
        <v>1.3483920092693058</v>
      </c>
      <c r="Y154" s="2">
        <f t="shared" si="151"/>
        <v>0.32644043369984832</v>
      </c>
      <c r="Z154" s="2">
        <f t="shared" si="151"/>
        <v>1.2626305492441148</v>
      </c>
      <c r="AA154" s="2">
        <f t="shared" si="151"/>
        <v>-0.94890840608885529</v>
      </c>
      <c r="AB154" s="2">
        <f t="shared" si="151"/>
        <v>-8.9424131545901009E-2</v>
      </c>
      <c r="AC154" s="2">
        <f t="shared" si="151"/>
        <v>1.2843472697880998</v>
      </c>
      <c r="AD154" s="2">
        <f t="shared" si="151"/>
        <v>0.4384043916511926</v>
      </c>
    </row>
    <row r="155" spans="1:30" x14ac:dyDescent="0.25">
      <c r="A155" s="1">
        <f t="shared" si="130"/>
        <v>41487</v>
      </c>
      <c r="B155" s="34">
        <v>0.43404665071544002</v>
      </c>
      <c r="C155" s="34">
        <v>-8.8606988731561198E-2</v>
      </c>
      <c r="D155" s="34">
        <v>0.56387516236895396</v>
      </c>
      <c r="E155" s="34">
        <v>0.25303035011413699</v>
      </c>
      <c r="F155" s="34">
        <v>0.73759607131449201</v>
      </c>
      <c r="G155" s="34">
        <v>0.92935980172381305</v>
      </c>
      <c r="H155" s="34">
        <v>-8.4846165035380103E-2</v>
      </c>
      <c r="I155" s="34">
        <v>0.57119968770329999</v>
      </c>
      <c r="J155" s="34">
        <v>2.7028263977452501E-2</v>
      </c>
      <c r="L155" s="2">
        <v>100</v>
      </c>
      <c r="M155" s="2">
        <v>3.8412000000000002</v>
      </c>
      <c r="N155" s="2">
        <v>76.906199999999998</v>
      </c>
      <c r="O155" s="2">
        <v>23.093799999999998</v>
      </c>
      <c r="P155" s="2">
        <v>1.0846</v>
      </c>
      <c r="Q155" s="2">
        <v>2.6636000000000002</v>
      </c>
      <c r="R155" s="2">
        <v>4.09</v>
      </c>
      <c r="S155" s="2">
        <v>4.1497999999999999</v>
      </c>
      <c r="T155" s="2">
        <v>11.105800000000002</v>
      </c>
      <c r="V155" s="2">
        <f t="shared" ref="V155:AD155" si="152">100*(((1+B155/100)*(1+B154/100)*(1+B153/100))-1)</f>
        <v>1.2035023020136926</v>
      </c>
      <c r="W155" s="2">
        <f t="shared" si="152"/>
        <v>8.6324937242920896E-5</v>
      </c>
      <c r="X155" s="2">
        <f t="shared" si="152"/>
        <v>1.4030854193199271</v>
      </c>
      <c r="Y155" s="2">
        <f t="shared" si="152"/>
        <v>0.52846368431394009</v>
      </c>
      <c r="Z155" s="2">
        <f t="shared" si="152"/>
        <v>1.5927220091230598</v>
      </c>
      <c r="AA155" s="2">
        <f t="shared" si="152"/>
        <v>0.94144457626248457</v>
      </c>
      <c r="AB155" s="2">
        <f t="shared" si="152"/>
        <v>4.9038512244403698E-2</v>
      </c>
      <c r="AC155" s="2">
        <f t="shared" si="152"/>
        <v>1.4283698845234172</v>
      </c>
      <c r="AD155" s="2">
        <f t="shared" si="152"/>
        <v>9.2745556624262981E-2</v>
      </c>
    </row>
    <row r="156" spans="1:30" x14ac:dyDescent="0.25">
      <c r="A156" s="1">
        <f t="shared" si="130"/>
        <v>41518</v>
      </c>
      <c r="B156" s="34">
        <v>0.41989772553719401</v>
      </c>
      <c r="C156" s="34">
        <v>-0.26612027717720999</v>
      </c>
      <c r="D156" s="34">
        <v>0.44073650922412599</v>
      </c>
      <c r="E156" s="34">
        <v>0.26271388722338401</v>
      </c>
      <c r="F156" s="34">
        <v>2.07687139270081E-2</v>
      </c>
      <c r="G156" s="34">
        <v>0.30642344668568899</v>
      </c>
      <c r="H156" s="34">
        <v>-0.27238881597459602</v>
      </c>
      <c r="I156" s="34">
        <v>0.476528087637757</v>
      </c>
      <c r="J156" s="34">
        <v>0.28373044047485202</v>
      </c>
      <c r="L156" s="2">
        <v>100</v>
      </c>
      <c r="M156" s="2">
        <v>3.8256999999999999</v>
      </c>
      <c r="N156" s="2">
        <v>76.942400000000006</v>
      </c>
      <c r="O156" s="2">
        <v>23.057599999999997</v>
      </c>
      <c r="P156" s="2">
        <v>1.0851999999999999</v>
      </c>
      <c r="Q156" s="2">
        <v>2.6724000000000001</v>
      </c>
      <c r="R156" s="2">
        <v>4.0735999999999999</v>
      </c>
      <c r="S156" s="2">
        <v>4.1664000000000003</v>
      </c>
      <c r="T156" s="2">
        <v>11.059999999999999</v>
      </c>
      <c r="V156" s="2">
        <f t="shared" ref="V156:AD156" si="153">100*(((1+B156/100)*(1+B155/100)*(1+B154/100))-1)</f>
        <v>1.135234483242642</v>
      </c>
      <c r="W156" s="2">
        <f t="shared" si="153"/>
        <v>-0.1840724032597274</v>
      </c>
      <c r="X156" s="2">
        <f t="shared" si="153"/>
        <v>1.4406633784034062</v>
      </c>
      <c r="Y156" s="2">
        <f t="shared" si="153"/>
        <v>0.3015636135291766</v>
      </c>
      <c r="Z156" s="2">
        <f t="shared" si="153"/>
        <v>0.97020907333709161</v>
      </c>
      <c r="AA156" s="2">
        <f t="shared" si="153"/>
        <v>0.60278020352340089</v>
      </c>
      <c r="AB156" s="2">
        <f t="shared" si="153"/>
        <v>-0.1555606344371907</v>
      </c>
      <c r="AC156" s="2">
        <f t="shared" si="153"/>
        <v>1.4766897176043514</v>
      </c>
      <c r="AD156" s="2">
        <f t="shared" si="153"/>
        <v>-0.30121688315948303</v>
      </c>
    </row>
    <row r="157" spans="1:30" x14ac:dyDescent="0.25">
      <c r="A157" s="1">
        <f t="shared" si="130"/>
        <v>41548</v>
      </c>
      <c r="B157" s="34">
        <v>0.57751797586680798</v>
      </c>
      <c r="C157" s="34">
        <v>-0.70526941468493198</v>
      </c>
      <c r="D157" s="34">
        <v>0.67973836159211198</v>
      </c>
      <c r="E157" s="34">
        <v>0.13386239047699</v>
      </c>
      <c r="F157" s="34">
        <v>0.90691564414836701</v>
      </c>
      <c r="G157" s="34">
        <v>-0.24814480706660999</v>
      </c>
      <c r="H157" s="34">
        <v>-0.65311307154208198</v>
      </c>
      <c r="I157" s="34">
        <v>0.47855817397593903</v>
      </c>
      <c r="J157" s="34">
        <v>0.372988254077113</v>
      </c>
      <c r="L157" s="2">
        <v>100</v>
      </c>
      <c r="M157" s="2">
        <v>3.7957000000000001</v>
      </c>
      <c r="N157" s="2">
        <v>76.987200000000001</v>
      </c>
      <c r="O157" s="2">
        <v>23.012800000000002</v>
      </c>
      <c r="P157" s="2">
        <v>1.1032999999999999</v>
      </c>
      <c r="Q157" s="2">
        <v>2.6726999999999999</v>
      </c>
      <c r="R157" s="2">
        <v>4.0419999999999998</v>
      </c>
      <c r="S157" s="2">
        <v>4.1715999999999998</v>
      </c>
      <c r="T157" s="2">
        <v>11.023200000000003</v>
      </c>
      <c r="V157" s="2">
        <f t="shared" ref="V157:AD157" si="154">100*(((1+B157/100)*(1+B156/100)*(1+B155/100))-1)</f>
        <v>1.4382271119758316</v>
      </c>
      <c r="W157" s="2">
        <f t="shared" si="154"/>
        <v>-1.0572607595511818</v>
      </c>
      <c r="X157" s="2">
        <f t="shared" si="154"/>
        <v>1.6936808606919929</v>
      </c>
      <c r="Y157" s="2">
        <f t="shared" si="154"/>
        <v>0.65096265109272355</v>
      </c>
      <c r="Z157" s="2">
        <f t="shared" si="154"/>
        <v>1.6723127367819002</v>
      </c>
      <c r="AA157" s="2">
        <f t="shared" si="154"/>
        <v>0.9874126191128374</v>
      </c>
      <c r="AB157" s="2">
        <f t="shared" si="154"/>
        <v>-1.0077853021498107</v>
      </c>
      <c r="AC157" s="2">
        <f t="shared" si="154"/>
        <v>1.5340348891792033</v>
      </c>
      <c r="AD157" s="2">
        <f t="shared" si="154"/>
        <v>0.68498302544302003</v>
      </c>
    </row>
    <row r="158" spans="1:30" x14ac:dyDescent="0.25">
      <c r="A158" s="1">
        <f t="shared" si="130"/>
        <v>41579</v>
      </c>
      <c r="B158" s="34">
        <v>0.49297661759304601</v>
      </c>
      <c r="C158" s="34">
        <v>-5.0204831088080701E-2</v>
      </c>
      <c r="D158" s="34">
        <v>0.51376047602001396</v>
      </c>
      <c r="E158" s="34">
        <v>0.45653233615805899</v>
      </c>
      <c r="F158" s="34">
        <v>0.58427896111102895</v>
      </c>
      <c r="G158" s="34">
        <v>1.15162212049454</v>
      </c>
      <c r="H158" s="34">
        <v>-3.31871597022678E-2</v>
      </c>
      <c r="I158" s="34">
        <v>0.48321399109232899</v>
      </c>
      <c r="J158" s="34">
        <v>0.41146664366195501</v>
      </c>
      <c r="L158" s="2">
        <v>100</v>
      </c>
      <c r="M158" s="2">
        <v>3.7740999999999998</v>
      </c>
      <c r="N158" s="2">
        <v>77.085800000000006</v>
      </c>
      <c r="O158" s="2">
        <v>22.914199999999997</v>
      </c>
      <c r="P158" s="2">
        <v>1.1144000000000001</v>
      </c>
      <c r="Q158" s="2">
        <v>2.6417000000000002</v>
      </c>
      <c r="R158" s="2">
        <v>4.0179999999999998</v>
      </c>
      <c r="S158" s="2">
        <v>4.1669999999999998</v>
      </c>
      <c r="T158" s="2">
        <v>10.973099999999997</v>
      </c>
      <c r="V158" s="2">
        <f t="shared" ref="V158:AD158" si="155">100*(((1+B158/100)*(1+B157/100)*(1+B156/100))-1)</f>
        <v>1.4977462846386569</v>
      </c>
      <c r="W158" s="2">
        <f t="shared" si="155"/>
        <v>-1.0192309157518786</v>
      </c>
      <c r="X158" s="2">
        <f t="shared" si="155"/>
        <v>1.6430031505125342</v>
      </c>
      <c r="Y158" s="2">
        <f t="shared" si="155"/>
        <v>0.85527239340372763</v>
      </c>
      <c r="Z158" s="2">
        <f t="shared" si="155"/>
        <v>1.5175730389488384</v>
      </c>
      <c r="AA158" s="2">
        <f t="shared" si="155"/>
        <v>1.2098027793147281</v>
      </c>
      <c r="AB158" s="2">
        <f t="shared" si="155"/>
        <v>-0.95660348286882302</v>
      </c>
      <c r="AC158" s="2">
        <f t="shared" si="155"/>
        <v>1.4452068467854851</v>
      </c>
      <c r="AD158" s="2">
        <f t="shared" si="155"/>
        <v>1.0719501522751251</v>
      </c>
    </row>
    <row r="159" spans="1:30" x14ac:dyDescent="0.25">
      <c r="A159" s="1">
        <f t="shared" si="130"/>
        <v>41609</v>
      </c>
      <c r="B159" s="34">
        <v>0.74840140836351199</v>
      </c>
      <c r="C159" s="34">
        <v>3.6934289017640198</v>
      </c>
      <c r="D159" s="34">
        <v>0.64062626811801304</v>
      </c>
      <c r="E159" s="34">
        <v>1.13832074343359</v>
      </c>
      <c r="F159" s="34">
        <v>0.517882503812786</v>
      </c>
      <c r="G159" s="34">
        <v>1.4111735015954801</v>
      </c>
      <c r="H159" s="34">
        <v>3.6643488307073402</v>
      </c>
      <c r="I159" s="34">
        <v>0.49115578127660797</v>
      </c>
      <c r="J159" s="34">
        <v>0.394276715072855</v>
      </c>
      <c r="L159" s="2">
        <v>100</v>
      </c>
      <c r="M159" s="2">
        <v>3.7778</v>
      </c>
      <c r="N159" s="2">
        <v>77.100099999999998</v>
      </c>
      <c r="O159" s="2">
        <v>22.899900000000002</v>
      </c>
      <c r="P159" s="2">
        <v>1.1124000000000001</v>
      </c>
      <c r="Q159" s="2">
        <v>2.67</v>
      </c>
      <c r="R159" s="2">
        <v>4.0213999999999999</v>
      </c>
      <c r="S159" s="2">
        <v>4.1649000000000003</v>
      </c>
      <c r="T159" s="2">
        <v>10.9312</v>
      </c>
      <c r="V159" s="2">
        <f t="shared" ref="V159:AD159" si="156">100*(((1+B159/100)*(1+B158/100)*(1+B157/100))-1)</f>
        <v>1.8297759342227105</v>
      </c>
      <c r="W159" s="2">
        <f t="shared" si="156"/>
        <v>2.9104189088384969</v>
      </c>
      <c r="X159" s="2">
        <f t="shared" si="156"/>
        <v>1.845285571959554</v>
      </c>
      <c r="Y159" s="2">
        <f t="shared" si="156"/>
        <v>1.7360541373723004</v>
      </c>
      <c r="Z159" s="2">
        <f t="shared" si="156"/>
        <v>2.0221261045000549</v>
      </c>
      <c r="AA159" s="2">
        <f t="shared" si="156"/>
        <v>2.3245024300034611</v>
      </c>
      <c r="AB159" s="2">
        <f t="shared" si="156"/>
        <v>2.9531248571066593</v>
      </c>
      <c r="AC159" s="2">
        <f t="shared" si="156"/>
        <v>1.4599755637697109</v>
      </c>
      <c r="AD159" s="2">
        <f t="shared" si="156"/>
        <v>1.1833653091167573</v>
      </c>
    </row>
    <row r="160" spans="1:30" x14ac:dyDescent="0.25">
      <c r="A160" s="1">
        <f t="shared" si="130"/>
        <v>41640</v>
      </c>
      <c r="B160" s="34">
        <v>0.19459072893996601</v>
      </c>
      <c r="C160" s="34">
        <v>0.25761974007763599</v>
      </c>
      <c r="D160" s="34">
        <v>0.35962350069909299</v>
      </c>
      <c r="E160" s="34">
        <v>1.8257077189146001E-2</v>
      </c>
      <c r="F160" s="34">
        <v>0.47369417428314903</v>
      </c>
      <c r="G160" s="34">
        <v>-0.161908071231119</v>
      </c>
      <c r="H160" s="34">
        <v>0.283451774510734</v>
      </c>
      <c r="I160" s="34">
        <v>0.575016915776281</v>
      </c>
      <c r="J160" s="34">
        <v>-8.55171612943358E-2</v>
      </c>
      <c r="L160" s="2">
        <v>100</v>
      </c>
      <c r="M160" s="2">
        <v>3.8963999999999999</v>
      </c>
      <c r="N160" s="2">
        <v>77.089399999999998</v>
      </c>
      <c r="O160" s="2">
        <v>22.910600000000002</v>
      </c>
      <c r="P160" s="2">
        <v>1.1184000000000001</v>
      </c>
      <c r="Q160" s="2">
        <v>2.6783000000000001</v>
      </c>
      <c r="R160" s="2">
        <v>4.1511000000000005</v>
      </c>
      <c r="S160" s="2">
        <v>4.1380999999999997</v>
      </c>
      <c r="T160" s="2">
        <v>10.824700000000002</v>
      </c>
      <c r="V160" s="2">
        <f t="shared" ref="V160:AD160" si="157">100*(((1+B160/100)*(1+B159/100)*(1+B158/100))-1)</f>
        <v>1.4420809847109695</v>
      </c>
      <c r="W160" s="2">
        <f t="shared" si="157"/>
        <v>3.9083704184027512</v>
      </c>
      <c r="X160" s="2">
        <f t="shared" si="157"/>
        <v>1.5214648116553375</v>
      </c>
      <c r="Y160" s="2">
        <f t="shared" si="157"/>
        <v>1.6185990814057583</v>
      </c>
      <c r="Z160" s="2">
        <f t="shared" si="157"/>
        <v>1.5841167257808042</v>
      </c>
      <c r="AA160" s="2">
        <f t="shared" si="157"/>
        <v>2.4129632517945643</v>
      </c>
      <c r="AB160" s="2">
        <f t="shared" si="157"/>
        <v>3.9236864973710928</v>
      </c>
      <c r="AC160" s="2">
        <f t="shared" si="157"/>
        <v>1.5573764596805706</v>
      </c>
      <c r="AD160" s="2">
        <f t="shared" si="157"/>
        <v>0.72115807839945312</v>
      </c>
    </row>
    <row r="161" spans="1:30" x14ac:dyDescent="0.25">
      <c r="A161" s="1">
        <f t="shared" si="130"/>
        <v>41671</v>
      </c>
      <c r="B161" s="34">
        <v>0.51276559287913104</v>
      </c>
      <c r="C161" s="34">
        <v>6.0773818237161201E-2</v>
      </c>
      <c r="D161" s="34">
        <v>0.50148116820904398</v>
      </c>
      <c r="E161" s="34">
        <v>0.30252461877547099</v>
      </c>
      <c r="F161" s="34">
        <v>0.35337881611803401</v>
      </c>
      <c r="G161" s="34">
        <v>1.3882342378169601</v>
      </c>
      <c r="H161" s="34">
        <v>6.61589035709087E-2</v>
      </c>
      <c r="I161" s="34">
        <v>0.62645965060296005</v>
      </c>
      <c r="J161" s="34">
        <v>0.20530350484297799</v>
      </c>
      <c r="L161" s="2">
        <v>100</v>
      </c>
      <c r="M161" s="2">
        <v>3.8982999999999999</v>
      </c>
      <c r="N161" s="2">
        <v>77.129799999999989</v>
      </c>
      <c r="O161" s="2">
        <v>22.870200000000004</v>
      </c>
      <c r="P161" s="2">
        <v>1.1134999999999999</v>
      </c>
      <c r="Q161" s="2">
        <v>2.6564000000000001</v>
      </c>
      <c r="R161" s="2">
        <v>4.1540999999999997</v>
      </c>
      <c r="S161" s="2">
        <v>4.1386000000000003</v>
      </c>
      <c r="T161" s="2">
        <v>10.807600000000004</v>
      </c>
      <c r="V161" s="2">
        <f t="shared" ref="V161:AD161" si="158">100*(((1+B161/100)*(1+B160/100)*(1+B159/100))-1)</f>
        <v>1.4620568566688252</v>
      </c>
      <c r="W161" s="2">
        <f t="shared" si="158"/>
        <v>4.0237444477655426</v>
      </c>
      <c r="X161" s="2">
        <f t="shared" si="158"/>
        <v>1.5090623972004558</v>
      </c>
      <c r="Y161" s="2">
        <f t="shared" si="158"/>
        <v>1.4628098248567145</v>
      </c>
      <c r="Z161" s="2">
        <f t="shared" si="158"/>
        <v>1.3509213644059326</v>
      </c>
      <c r="AA161" s="2">
        <f t="shared" si="158"/>
        <v>2.6525258763800963</v>
      </c>
      <c r="AB161" s="2">
        <f t="shared" si="158"/>
        <v>4.0269648638710187</v>
      </c>
      <c r="AC161" s="2">
        <f t="shared" si="158"/>
        <v>1.7021534108877967</v>
      </c>
      <c r="AD161" s="2">
        <f t="shared" si="158"/>
        <v>0.51435908632200267</v>
      </c>
    </row>
    <row r="162" spans="1:30" x14ac:dyDescent="0.25">
      <c r="A162" s="1">
        <f t="shared" si="130"/>
        <v>41699</v>
      </c>
      <c r="B162" s="34">
        <v>0.97852303132829799</v>
      </c>
      <c r="C162" s="34">
        <v>0.56017412768640795</v>
      </c>
      <c r="D162" s="34">
        <v>1.2176615998827101</v>
      </c>
      <c r="E162" s="34">
        <v>0.132965042151066</v>
      </c>
      <c r="F162" s="34">
        <v>0.247759050212564</v>
      </c>
      <c r="G162" s="34">
        <v>-1.4893412601690801</v>
      </c>
      <c r="H162" s="34">
        <v>0.54607776859597401</v>
      </c>
      <c r="I162" s="34">
        <v>0.64152133418310697</v>
      </c>
      <c r="J162" s="34">
        <v>-1.21665974027464E-2</v>
      </c>
      <c r="L162" s="2">
        <v>100</v>
      </c>
      <c r="M162" s="2">
        <v>3.8740999999999999</v>
      </c>
      <c r="N162" s="2">
        <v>77.198599999999999</v>
      </c>
      <c r="O162" s="2">
        <v>22.801400000000001</v>
      </c>
      <c r="P162" s="2">
        <v>1.1081000000000001</v>
      </c>
      <c r="Q162" s="2">
        <v>2.6543999999999999</v>
      </c>
      <c r="R162" s="2">
        <v>4.1285999999999996</v>
      </c>
      <c r="S162" s="2">
        <v>4.1324999999999994</v>
      </c>
      <c r="T162" s="2">
        <v>10.777800000000003</v>
      </c>
      <c r="V162" s="2">
        <f t="shared" ref="V162:AD162" si="159">100*(((1+B162/100)*(1+B161/100)*(1+B160/100))-1)</f>
        <v>1.6938085556220006</v>
      </c>
      <c r="W162" s="2">
        <f t="shared" si="159"/>
        <v>0.88050868673028582</v>
      </c>
      <c r="X162" s="2">
        <f t="shared" si="159"/>
        <v>2.0910770136580714</v>
      </c>
      <c r="Y162" s="2">
        <f t="shared" si="159"/>
        <v>0.45422857122554561</v>
      </c>
      <c r="Z162" s="2">
        <f t="shared" si="159"/>
        <v>1.0785592709895653</v>
      </c>
      <c r="AA162" s="2">
        <f t="shared" si="159"/>
        <v>-0.28349346306847378</v>
      </c>
      <c r="AB162" s="2">
        <f t="shared" si="159"/>
        <v>0.89778614550533042</v>
      </c>
      <c r="AC162" s="2">
        <f t="shared" si="159"/>
        <v>1.854330987217967</v>
      </c>
      <c r="AD162" s="2">
        <f t="shared" si="159"/>
        <v>0.10742962385521526</v>
      </c>
    </row>
    <row r="163" spans="1:30" x14ac:dyDescent="0.25">
      <c r="A163" s="1">
        <f t="shared" si="130"/>
        <v>41730</v>
      </c>
      <c r="B163" s="34">
        <v>0.61812928233639697</v>
      </c>
      <c r="C163" s="34">
        <v>0.87357532965451801</v>
      </c>
      <c r="D163" s="34">
        <v>0.58520794517639096</v>
      </c>
      <c r="E163" s="34">
        <v>0.76493277043997798</v>
      </c>
      <c r="F163" s="34">
        <v>0.30360283945239103</v>
      </c>
      <c r="G163" s="34">
        <v>2.1653101292079602</v>
      </c>
      <c r="H163" s="34">
        <v>0.84533956461667004</v>
      </c>
      <c r="I163" s="34">
        <v>0.64853393798186498</v>
      </c>
      <c r="J163" s="34">
        <v>0.25945324116586499</v>
      </c>
      <c r="L163" s="2">
        <v>100</v>
      </c>
      <c r="M163" s="2">
        <v>3.8641999999999999</v>
      </c>
      <c r="N163" s="2">
        <v>77.413600000000002</v>
      </c>
      <c r="O163" s="2">
        <v>22.586399999999998</v>
      </c>
      <c r="P163" s="2">
        <v>1.0986</v>
      </c>
      <c r="Q163" s="2">
        <v>2.6074000000000002</v>
      </c>
      <c r="R163" s="2">
        <v>4.1173999999999991</v>
      </c>
      <c r="S163" s="2">
        <v>4.1197999999999997</v>
      </c>
      <c r="T163" s="2">
        <v>10.643199999999995</v>
      </c>
      <c r="V163" s="2">
        <f t="shared" ref="V163:AD163" si="160">100*(((1+B163/100)*(1+B162/100)*(1+B161/100))-1)</f>
        <v>2.1236845424558837</v>
      </c>
      <c r="W163" s="2">
        <f t="shared" si="160"/>
        <v>1.5002911368427574</v>
      </c>
      <c r="X163" s="2">
        <f t="shared" si="160"/>
        <v>2.3205533517598687</v>
      </c>
      <c r="Y163" s="2">
        <f t="shared" si="160"/>
        <v>1.2041589634389505</v>
      </c>
      <c r="Z163" s="2">
        <f t="shared" si="160"/>
        <v>0.90744396354054402</v>
      </c>
      <c r="AA163" s="2">
        <f t="shared" si="160"/>
        <v>2.0408905912914221</v>
      </c>
      <c r="AB163" s="2">
        <f t="shared" si="160"/>
        <v>1.4631160487016848</v>
      </c>
      <c r="AC163" s="2">
        <f t="shared" si="160"/>
        <v>1.9287831458409288</v>
      </c>
      <c r="AD163" s="2">
        <f t="shared" si="160"/>
        <v>0.45306620531404551</v>
      </c>
    </row>
    <row r="164" spans="1:30" x14ac:dyDescent="0.25">
      <c r="A164" s="1">
        <f t="shared" si="130"/>
        <v>41760</v>
      </c>
      <c r="B164" s="34">
        <v>0.49859500375953503</v>
      </c>
      <c r="C164" s="34">
        <v>-0.273856217669394</v>
      </c>
      <c r="D164" s="34">
        <v>0.54082671307808905</v>
      </c>
      <c r="E164" s="34">
        <v>0.24408362238704701</v>
      </c>
      <c r="F164" s="34">
        <v>0.57033133863475605</v>
      </c>
      <c r="G164" s="34">
        <v>2.4450846252038598</v>
      </c>
      <c r="H164" s="34">
        <v>-0.23389955899610901</v>
      </c>
      <c r="I164" s="34">
        <v>0.63358120108698102</v>
      </c>
      <c r="J164" s="34">
        <v>-9.3400686064152305E-2</v>
      </c>
      <c r="L164" s="2">
        <v>100</v>
      </c>
      <c r="M164" s="2">
        <v>3.8542000000000001</v>
      </c>
      <c r="N164" s="2">
        <v>77.388599999999997</v>
      </c>
      <c r="O164" s="2">
        <v>22.611399999999996</v>
      </c>
      <c r="P164" s="2">
        <v>1.0933999999999999</v>
      </c>
      <c r="Q164" s="2">
        <v>2.6320999999999999</v>
      </c>
      <c r="R164" s="2">
        <v>4.1068999999999996</v>
      </c>
      <c r="S164" s="2">
        <v>4.1198999999999995</v>
      </c>
      <c r="T164" s="2">
        <v>10.659099999999997</v>
      </c>
      <c r="V164" s="2">
        <f t="shared" ref="V164:AD164" si="161">100*(((1+B164/100)*(1+B163/100)*(1+B162/100))-1)</f>
        <v>2.109286841183855</v>
      </c>
      <c r="W164" s="2">
        <f t="shared" si="161"/>
        <v>1.1608469693476398</v>
      </c>
      <c r="X164" s="2">
        <f t="shared" si="161"/>
        <v>2.360611049180128</v>
      </c>
      <c r="Y164" s="2">
        <f t="shared" si="161"/>
        <v>1.1451926322229022</v>
      </c>
      <c r="Z164" s="2">
        <f t="shared" si="161"/>
        <v>1.125594311509559</v>
      </c>
      <c r="AA164" s="2">
        <f t="shared" si="161"/>
        <v>3.104544136117493</v>
      </c>
      <c r="AB164" s="2">
        <f t="shared" si="161"/>
        <v>1.1588686693436934</v>
      </c>
      <c r="AC164" s="2">
        <f t="shared" si="161"/>
        <v>1.9359968645533687</v>
      </c>
      <c r="AD164" s="2">
        <f t="shared" si="161"/>
        <v>0.15362345312930348</v>
      </c>
    </row>
    <row r="165" spans="1:30" x14ac:dyDescent="0.25">
      <c r="A165" s="1">
        <f t="shared" si="130"/>
        <v>41791</v>
      </c>
      <c r="B165" s="34">
        <v>0.60200198393958104</v>
      </c>
      <c r="C165" s="34">
        <v>0.32709406734784202</v>
      </c>
      <c r="D165" s="34">
        <v>0.58539883994804398</v>
      </c>
      <c r="E165" s="34">
        <v>0.37380410359338001</v>
      </c>
      <c r="F165" s="34">
        <v>0.53663659052337498</v>
      </c>
      <c r="G165" s="34">
        <v>0.76450575748837002</v>
      </c>
      <c r="H165" s="34">
        <v>0.29304239769720197</v>
      </c>
      <c r="I165" s="34">
        <v>0.63327887666369198</v>
      </c>
      <c r="J165" s="34">
        <v>0.261792848317218</v>
      </c>
      <c r="L165" s="2">
        <v>100</v>
      </c>
      <c r="M165" s="2">
        <v>3.8237000000000001</v>
      </c>
      <c r="N165" s="2">
        <v>77.357399999999998</v>
      </c>
      <c r="O165" s="2">
        <v>22.642599999999998</v>
      </c>
      <c r="P165" s="2">
        <v>1.0894999999999999</v>
      </c>
      <c r="Q165" s="2">
        <v>2.7166999999999999</v>
      </c>
      <c r="R165" s="2">
        <v>4.0769000000000002</v>
      </c>
      <c r="S165" s="2">
        <v>4.1284999999999998</v>
      </c>
      <c r="T165" s="2">
        <v>10.630999999999997</v>
      </c>
      <c r="V165" s="2">
        <f t="shared" ref="V165:AD165" si="162">100*(((1+B165/100)*(1+B164/100)*(1+B163/100))-1)</f>
        <v>1.7285494875821206</v>
      </c>
      <c r="W165" s="2">
        <f t="shared" si="162"/>
        <v>0.92637465940932362</v>
      </c>
      <c r="X165" s="2">
        <f t="shared" si="162"/>
        <v>1.7212087805682952</v>
      </c>
      <c r="Y165" s="2">
        <f t="shared" si="162"/>
        <v>1.3884662959228855</v>
      </c>
      <c r="Z165" s="2">
        <f t="shared" si="162"/>
        <v>1.4170014534143016</v>
      </c>
      <c r="AA165" s="2">
        <f t="shared" si="162"/>
        <v>5.4634956676654189</v>
      </c>
      <c r="AB165" s="2">
        <f t="shared" si="162"/>
        <v>0.90429114208940842</v>
      </c>
      <c r="AC165" s="2">
        <f t="shared" si="162"/>
        <v>1.9276483905565911</v>
      </c>
      <c r="AD165" s="2">
        <f t="shared" si="162"/>
        <v>0.42803715161987554</v>
      </c>
    </row>
    <row r="166" spans="1:30" x14ac:dyDescent="0.25">
      <c r="A166" s="1">
        <f t="shared" si="130"/>
        <v>41821</v>
      </c>
      <c r="B166" s="34">
        <v>0.21329203732177399</v>
      </c>
      <c r="C166" s="34">
        <v>-0.233395248255032</v>
      </c>
      <c r="D166" s="34">
        <v>0.16682128149040601</v>
      </c>
      <c r="E166" s="34">
        <v>0.45006410338903802</v>
      </c>
      <c r="F166" s="34">
        <v>0.16380852956067199</v>
      </c>
      <c r="G166" s="34">
        <v>2.8379660329222598</v>
      </c>
      <c r="H166" s="34">
        <v>-0.174666376442278</v>
      </c>
      <c r="I166" s="34">
        <v>0.63261550034560599</v>
      </c>
      <c r="J166" s="34">
        <v>-9.6103625546833799E-2</v>
      </c>
      <c r="L166" s="2">
        <v>100</v>
      </c>
      <c r="M166" s="2">
        <v>3.7810999999999999</v>
      </c>
      <c r="N166" s="2">
        <v>77.392300000000006</v>
      </c>
      <c r="O166" s="2">
        <v>22.607700000000001</v>
      </c>
      <c r="P166" s="2">
        <v>1.0851999999999999</v>
      </c>
      <c r="Q166" s="2">
        <v>2.7092999999999998</v>
      </c>
      <c r="R166" s="2">
        <v>4.0335999999999999</v>
      </c>
      <c r="S166" s="2">
        <v>4.1375999999999999</v>
      </c>
      <c r="T166" s="2">
        <v>10.642000000000003</v>
      </c>
      <c r="V166" s="2">
        <f t="shared" ref="V166:AD166" si="163">100*(((1+B166/100)*(1+B165/100)*(1+B164/100))-1)</f>
        <v>1.3192444646441093</v>
      </c>
      <c r="W166" s="2">
        <f t="shared" si="163"/>
        <v>-0.18117532995044483</v>
      </c>
      <c r="X166" s="2">
        <f t="shared" si="163"/>
        <v>1.2980968932716719</v>
      </c>
      <c r="Y166" s="2">
        <f t="shared" si="163"/>
        <v>1.0716492211805706</v>
      </c>
      <c r="Z166" s="2">
        <f t="shared" si="163"/>
        <v>1.2756553867913523</v>
      </c>
      <c r="AA166" s="2">
        <f t="shared" si="163"/>
        <v>6.1578668088823951</v>
      </c>
      <c r="AB166" s="2">
        <f t="shared" si="163"/>
        <v>-0.11631106806354596</v>
      </c>
      <c r="AC166" s="2">
        <f t="shared" si="163"/>
        <v>1.9115276498877343</v>
      </c>
      <c r="AD166" s="2">
        <f t="shared" si="163"/>
        <v>7.1882424405811385E-2</v>
      </c>
    </row>
    <row r="167" spans="1:30" x14ac:dyDescent="0.25">
      <c r="A167" s="1">
        <f t="shared" si="130"/>
        <v>41852</v>
      </c>
      <c r="B167" s="34">
        <v>0.41314221652030603</v>
      </c>
      <c r="C167" s="34">
        <v>0.38718042144423498</v>
      </c>
      <c r="D167" s="34">
        <v>0.47904471503749102</v>
      </c>
      <c r="E167" s="34">
        <v>0.65959414689685703</v>
      </c>
      <c r="F167" s="34">
        <v>0.20683313719127799</v>
      </c>
      <c r="G167" s="34">
        <v>2.0820768837037398</v>
      </c>
      <c r="H167" s="34">
        <v>0.40284951712219202</v>
      </c>
      <c r="I167" s="34">
        <v>0.70048203521228503</v>
      </c>
      <c r="J167" s="34">
        <v>0.44288860159281102</v>
      </c>
      <c r="L167" s="2">
        <v>100</v>
      </c>
      <c r="M167" s="2">
        <v>3.7496999999999998</v>
      </c>
      <c r="N167" s="2">
        <v>77.308199999999999</v>
      </c>
      <c r="O167" s="2">
        <v>22.691800000000001</v>
      </c>
      <c r="P167" s="2">
        <v>1.0846</v>
      </c>
      <c r="Q167" s="2">
        <v>2.8311000000000002</v>
      </c>
      <c r="R167" s="2">
        <v>4.0031999999999996</v>
      </c>
      <c r="S167" s="2">
        <v>4.1621000000000006</v>
      </c>
      <c r="T167" s="2">
        <v>10.610799999999999</v>
      </c>
      <c r="V167" s="2">
        <f t="shared" ref="V167:AD167" si="164">100*(((1+B167/100)*(1+B166/100)*(1+B165/100))-1)</f>
        <v>1.2330938887066933</v>
      </c>
      <c r="W167" s="2">
        <f t="shared" si="164"/>
        <v>0.48047564618862726</v>
      </c>
      <c r="X167" s="2">
        <f t="shared" si="164"/>
        <v>1.2358495552660109</v>
      </c>
      <c r="Y167" s="2">
        <f t="shared" si="164"/>
        <v>1.490589995173397</v>
      </c>
      <c r="Z167" s="2">
        <f t="shared" si="164"/>
        <v>0.90960788457967734</v>
      </c>
      <c r="AA167" s="2">
        <f t="shared" si="164"/>
        <v>5.7817030562363092</v>
      </c>
      <c r="AB167" s="2">
        <f t="shared" si="164"/>
        <v>0.52118850709832465</v>
      </c>
      <c r="AC167" s="2">
        <f t="shared" si="164"/>
        <v>1.9792780581052272</v>
      </c>
      <c r="AD167" s="2">
        <f t="shared" si="164"/>
        <v>0.60905893635212482</v>
      </c>
    </row>
    <row r="168" spans="1:30" x14ac:dyDescent="0.25">
      <c r="A168" s="1">
        <f t="shared" si="130"/>
        <v>41883</v>
      </c>
      <c r="B168" s="34">
        <v>0.68419349638171301</v>
      </c>
      <c r="C168" s="34">
        <v>-2.8693510414456998E-2</v>
      </c>
      <c r="D168" s="34">
        <v>0.66782059420643902</v>
      </c>
      <c r="E168" s="34">
        <v>0.50468809698624095</v>
      </c>
      <c r="F168" s="34">
        <v>0.12075257434671501</v>
      </c>
      <c r="G168" s="34">
        <v>1.6553057928542301</v>
      </c>
      <c r="H168" s="34">
        <v>-4.4074216133809498E-2</v>
      </c>
      <c r="I168" s="34">
        <v>0.64799009842053501</v>
      </c>
      <c r="J168" s="34">
        <v>0.33073403352723701</v>
      </c>
      <c r="L168" s="2">
        <v>100</v>
      </c>
      <c r="M168" s="2">
        <v>3.7519</v>
      </c>
      <c r="N168" s="2">
        <v>77.252399999999994</v>
      </c>
      <c r="O168" s="2">
        <v>22.747600000000002</v>
      </c>
      <c r="P168" s="2">
        <v>1.0780000000000001</v>
      </c>
      <c r="Q168" s="2">
        <v>2.8731</v>
      </c>
      <c r="R168" s="2">
        <v>4.0055000000000005</v>
      </c>
      <c r="S168" s="2">
        <v>4.1835000000000004</v>
      </c>
      <c r="T168" s="2">
        <v>10.6075</v>
      </c>
      <c r="V168" s="2">
        <f t="shared" ref="V168:AD168" si="165">100*(((1+B168/100)*(1+B167/100)*(1+B166/100))-1)</f>
        <v>1.3158010012076726</v>
      </c>
      <c r="W168" s="2">
        <f t="shared" si="165"/>
        <v>0.12414413499621801</v>
      </c>
      <c r="X168" s="2">
        <f t="shared" si="165"/>
        <v>1.3188043022811513</v>
      </c>
      <c r="Y168" s="2">
        <f t="shared" si="165"/>
        <v>1.6229302390148748</v>
      </c>
      <c r="Z168" s="2">
        <f t="shared" si="165"/>
        <v>0.49218101989574325</v>
      </c>
      <c r="AA168" s="2">
        <f t="shared" si="165"/>
        <v>6.7168571972226365</v>
      </c>
      <c r="AB168" s="2">
        <f t="shared" si="165"/>
        <v>0.18330502208641075</v>
      </c>
      <c r="AC168" s="2">
        <f t="shared" si="165"/>
        <v>1.9941860467036499</v>
      </c>
      <c r="AD168" s="2">
        <f t="shared" si="165"/>
        <v>0.67823890579898904</v>
      </c>
    </row>
    <row r="169" spans="1:30" x14ac:dyDescent="0.25">
      <c r="A169" s="1">
        <f t="shared" si="130"/>
        <v>41913</v>
      </c>
      <c r="B169" s="34">
        <v>0.42493154032251002</v>
      </c>
      <c r="C169" s="34">
        <v>-0.69109886930271702</v>
      </c>
      <c r="D169" s="34">
        <v>0.431348135550566</v>
      </c>
      <c r="E169" s="34">
        <v>0.36441354814464899</v>
      </c>
      <c r="F169" s="34">
        <v>4.9264739224502696E-3</v>
      </c>
      <c r="G169" s="34">
        <v>1.36722547938142</v>
      </c>
      <c r="H169" s="34">
        <v>-0.57893879264280101</v>
      </c>
      <c r="I169" s="34">
        <v>0.65738127830415005</v>
      </c>
      <c r="J169" s="34">
        <v>0.33721856983242499</v>
      </c>
      <c r="L169" s="2">
        <v>100</v>
      </c>
      <c r="M169" s="2">
        <v>3.7282999999999999</v>
      </c>
      <c r="N169" s="2">
        <v>77.286299999999997</v>
      </c>
      <c r="O169" s="2">
        <v>22.713699999999999</v>
      </c>
      <c r="P169" s="2">
        <v>1.0992999999999999</v>
      </c>
      <c r="Q169" s="2">
        <v>2.8965000000000001</v>
      </c>
      <c r="R169" s="2">
        <v>3.9806999999999997</v>
      </c>
      <c r="S169" s="2">
        <v>4.1874000000000002</v>
      </c>
      <c r="T169" s="2">
        <v>10.549800000000001</v>
      </c>
      <c r="V169" s="2">
        <f t="shared" ref="V169:AD169" si="166">100*(((1+B169/100)*(1+B168/100)*(1+B167/100))-1)</f>
        <v>1.5297688824547073</v>
      </c>
      <c r="W169" s="2">
        <f t="shared" si="166"/>
        <v>-0.33519978513540938</v>
      </c>
      <c r="X169" s="2">
        <f t="shared" si="166"/>
        <v>1.586373385699491</v>
      </c>
      <c r="Y169" s="2">
        <f t="shared" si="166"/>
        <v>1.5362796183485461</v>
      </c>
      <c r="Z169" s="2">
        <f t="shared" si="166"/>
        <v>0.33277809252703072</v>
      </c>
      <c r="AA169" s="2">
        <f t="shared" si="166"/>
        <v>5.1906425541195844</v>
      </c>
      <c r="AB169" s="2">
        <f t="shared" si="166"/>
        <v>-0.22241710589527841</v>
      </c>
      <c r="AC169" s="2">
        <f t="shared" si="166"/>
        <v>2.019286908408735</v>
      </c>
      <c r="AD169" s="2">
        <f t="shared" si="166"/>
        <v>1.1149197269959998</v>
      </c>
    </row>
    <row r="170" spans="1:30" x14ac:dyDescent="0.25">
      <c r="A170" s="1">
        <f t="shared" si="130"/>
        <v>41944</v>
      </c>
      <c r="B170" s="34">
        <v>0.47969465375137299</v>
      </c>
      <c r="C170" s="34">
        <v>1.3720289873059499</v>
      </c>
      <c r="D170" s="34">
        <v>0.43697591677580899</v>
      </c>
      <c r="E170" s="34">
        <v>0.64779499794085105</v>
      </c>
      <c r="F170" s="34">
        <v>0.78023945600508804</v>
      </c>
      <c r="G170" s="34">
        <v>1.0427641654963899</v>
      </c>
      <c r="H170" s="34">
        <v>1.36260675318511</v>
      </c>
      <c r="I170" s="34">
        <v>0.66561488236024802</v>
      </c>
      <c r="J170" s="34">
        <v>0.28686310933378301</v>
      </c>
      <c r="L170" s="2">
        <v>100</v>
      </c>
      <c r="M170" s="2">
        <v>3.7187999999999999</v>
      </c>
      <c r="N170" s="2">
        <v>77.296800000000005</v>
      </c>
      <c r="O170" s="2">
        <v>22.703199999999999</v>
      </c>
      <c r="P170" s="2">
        <v>1.1048</v>
      </c>
      <c r="Q170" s="2">
        <v>2.9186999999999999</v>
      </c>
      <c r="R170" s="2">
        <v>3.9710000000000001</v>
      </c>
      <c r="S170" s="2">
        <v>4.1970000000000001</v>
      </c>
      <c r="T170" s="2">
        <v>10.511699999999998</v>
      </c>
      <c r="V170" s="2">
        <f t="shared" ref="V170:AD170" si="167">100*(((1+B170/100)*(1+B169/100)*(1+B168/100))-1)</f>
        <v>1.5970614043445686</v>
      </c>
      <c r="W170" s="2">
        <f t="shared" si="167"/>
        <v>0.6425618687573742</v>
      </c>
      <c r="X170" s="2">
        <f t="shared" si="167"/>
        <v>1.543840968515231</v>
      </c>
      <c r="Y170" s="2">
        <f t="shared" si="167"/>
        <v>1.5243777057906138</v>
      </c>
      <c r="Z170" s="2">
        <f t="shared" si="167"/>
        <v>0.90690509705608768</v>
      </c>
      <c r="AA170" s="2">
        <f t="shared" si="167"/>
        <v>4.1196810692013974</v>
      </c>
      <c r="AB170" s="2">
        <f t="shared" si="167"/>
        <v>0.73136316667710144</v>
      </c>
      <c r="AC170" s="2">
        <f t="shared" si="167"/>
        <v>1.983963124464494</v>
      </c>
      <c r="AD170" s="2">
        <f t="shared" si="167"/>
        <v>0.95785031825257327</v>
      </c>
    </row>
    <row r="171" spans="1:30" x14ac:dyDescent="0.25">
      <c r="A171" s="1">
        <f t="shared" si="130"/>
        <v>41974</v>
      </c>
      <c r="B171" s="34">
        <v>0.60698262677843895</v>
      </c>
      <c r="C171" s="34">
        <v>0.14649205065339899</v>
      </c>
      <c r="D171" s="34">
        <v>0.57035196563451196</v>
      </c>
      <c r="E171" s="34">
        <v>0.68372448748510695</v>
      </c>
      <c r="F171" s="34">
        <v>0.74730735363260403</v>
      </c>
      <c r="G171" s="34">
        <v>2.0108339509340598</v>
      </c>
      <c r="H171" s="34">
        <v>0.25627878794106301</v>
      </c>
      <c r="I171" s="34">
        <v>0.67032335378169705</v>
      </c>
      <c r="J171" s="34">
        <v>0.46991141258098401</v>
      </c>
      <c r="L171" s="2">
        <v>100</v>
      </c>
      <c r="M171" s="2">
        <v>3.7738999999999998</v>
      </c>
      <c r="N171" s="2">
        <v>77.248800000000003</v>
      </c>
      <c r="O171" s="2">
        <v>22.751200000000001</v>
      </c>
      <c r="P171" s="2">
        <v>1.1052999999999999</v>
      </c>
      <c r="Q171" s="2">
        <v>2.9523000000000001</v>
      </c>
      <c r="R171" s="2">
        <v>4.0283999999999995</v>
      </c>
      <c r="S171" s="2">
        <v>4.2037000000000004</v>
      </c>
      <c r="T171" s="2">
        <v>10.461500000000001</v>
      </c>
      <c r="V171" s="2">
        <f t="shared" ref="V171:AD171" si="168">100*(((1+B171/100)*(1+B170/100)*(1+B169/100))-1)</f>
        <v>1.5191504911439724</v>
      </c>
      <c r="W171" s="2">
        <f t="shared" si="168"/>
        <v>0.81892370984346652</v>
      </c>
      <c r="X171" s="2">
        <f t="shared" si="168"/>
        <v>1.4455241592239654</v>
      </c>
      <c r="Y171" s="2">
        <f t="shared" si="168"/>
        <v>1.7052305443621352</v>
      </c>
      <c r="Z171" s="2">
        <f t="shared" si="168"/>
        <v>1.5383796118382476</v>
      </c>
      <c r="AA171" s="2">
        <f t="shared" si="168"/>
        <v>4.4838281065023855</v>
      </c>
      <c r="AB171" s="2">
        <f t="shared" si="168"/>
        <v>1.0340462471888801</v>
      </c>
      <c r="AC171" s="2">
        <f t="shared" si="168"/>
        <v>2.0065928251567389</v>
      </c>
      <c r="AD171" s="2">
        <f t="shared" si="168"/>
        <v>1.0978976241708294</v>
      </c>
    </row>
    <row r="172" spans="1:30" x14ac:dyDescent="0.25">
      <c r="A172" s="1">
        <f t="shared" si="130"/>
        <v>42005</v>
      </c>
      <c r="B172" s="34">
        <v>0.88730000341838899</v>
      </c>
      <c r="C172" s="34">
        <v>-0.30383823999203702</v>
      </c>
      <c r="D172" s="34">
        <v>0.62966821023852504</v>
      </c>
      <c r="E172" s="34">
        <v>2.20425141796105</v>
      </c>
      <c r="F172" s="34">
        <v>0.69877922747037802</v>
      </c>
      <c r="G172" s="34">
        <v>8.2268865240433495</v>
      </c>
      <c r="H172" s="34">
        <v>-0.277142960615893</v>
      </c>
      <c r="I172" s="34">
        <v>0.62149053412994004</v>
      </c>
      <c r="J172" s="34">
        <v>2.3257140756369501</v>
      </c>
      <c r="L172" s="2">
        <v>100</v>
      </c>
      <c r="M172" s="2">
        <v>3.7675000000000001</v>
      </c>
      <c r="N172" s="2">
        <v>77.333600000000004</v>
      </c>
      <c r="O172" s="2">
        <v>22.666399999999999</v>
      </c>
      <c r="P172" s="2">
        <v>1.1024</v>
      </c>
      <c r="Q172" s="2">
        <v>2.9434999999999998</v>
      </c>
      <c r="R172" s="2">
        <v>4.0232999999999999</v>
      </c>
      <c r="S172" s="2">
        <v>4.1985999999999999</v>
      </c>
      <c r="T172" s="2">
        <v>10.398600000000002</v>
      </c>
      <c r="V172" s="2">
        <f t="shared" ref="V172:AD172" si="169">100*(((1+B172/100)*(1+B171/100)*(1+B170/100))-1)</f>
        <v>1.9865568698930858</v>
      </c>
      <c r="W172" s="2">
        <f t="shared" si="169"/>
        <v>1.2120727568852407</v>
      </c>
      <c r="X172" s="2">
        <f t="shared" si="169"/>
        <v>1.6458469100533391</v>
      </c>
      <c r="Y172" s="2">
        <f t="shared" si="169"/>
        <v>3.569647702782186</v>
      </c>
      <c r="Z172" s="2">
        <f t="shared" si="169"/>
        <v>2.2428717480615479</v>
      </c>
      <c r="AA172" s="2">
        <f t="shared" si="169"/>
        <v>11.55439398289715</v>
      </c>
      <c r="AB172" s="2">
        <f t="shared" si="169"/>
        <v>1.3407383472321621</v>
      </c>
      <c r="AC172" s="2">
        <f t="shared" si="169"/>
        <v>1.9702210014447052</v>
      </c>
      <c r="AD172" s="2">
        <f t="shared" si="169"/>
        <v>3.1014683623016071</v>
      </c>
    </row>
    <row r="173" spans="1:30" x14ac:dyDescent="0.25">
      <c r="A173" s="1">
        <f t="shared" si="130"/>
        <v>42036</v>
      </c>
      <c r="B173" s="34">
        <v>1.0440473611317</v>
      </c>
      <c r="C173" s="34">
        <v>8.4920316116360208</v>
      </c>
      <c r="D173" s="34">
        <v>0.61543091626832003</v>
      </c>
      <c r="E173" s="34">
        <v>2.3047378973497401</v>
      </c>
      <c r="F173" s="34">
        <v>1.2992850643874401</v>
      </c>
      <c r="G173" s="34">
        <v>3.9908103976192</v>
      </c>
      <c r="H173" s="34">
        <v>8.1490358489020007</v>
      </c>
      <c r="I173" s="34">
        <v>0.68039903984311201</v>
      </c>
      <c r="J173" s="34">
        <v>0.54685294073290203</v>
      </c>
      <c r="L173" s="2">
        <v>100</v>
      </c>
      <c r="M173" s="2">
        <v>3.7218</v>
      </c>
      <c r="N173" s="2">
        <v>77.056200000000004</v>
      </c>
      <c r="O173" s="2">
        <v>22.9438</v>
      </c>
      <c r="P173" s="2">
        <v>1.0923</v>
      </c>
      <c r="Q173" s="2">
        <v>3.1476000000000002</v>
      </c>
      <c r="R173" s="2">
        <v>3.9752000000000001</v>
      </c>
      <c r="S173" s="2">
        <v>4.1692999999999998</v>
      </c>
      <c r="T173" s="2">
        <v>10.559399999999997</v>
      </c>
      <c r="V173" s="2">
        <f t="shared" ref="V173:AD173" si="170">100*(((1+B173/100)*(1+B172/100)*(1+B171/100))-1)</f>
        <v>2.5593729964175527</v>
      </c>
      <c r="W173" s="2">
        <f t="shared" si="170"/>
        <v>8.32084063735401</v>
      </c>
      <c r="X173" s="2">
        <f t="shared" si="170"/>
        <v>1.8264498144436647</v>
      </c>
      <c r="Y173" s="2">
        <f t="shared" si="170"/>
        <v>5.2746924318685551</v>
      </c>
      <c r="Z173" s="2">
        <f t="shared" si="170"/>
        <v>2.7694503100463841</v>
      </c>
      <c r="AA173" s="2">
        <f t="shared" si="170"/>
        <v>14.809129871944847</v>
      </c>
      <c r="AB173" s="2">
        <f t="shared" si="170"/>
        <v>8.1257033094663811</v>
      </c>
      <c r="AC173" s="2">
        <f t="shared" si="170"/>
        <v>1.9851967586345776</v>
      </c>
      <c r="AD173" s="2">
        <f t="shared" si="170"/>
        <v>3.3687549494520574</v>
      </c>
    </row>
    <row r="174" spans="1:30" x14ac:dyDescent="0.25">
      <c r="A174" s="1">
        <f t="shared" si="130"/>
        <v>42064</v>
      </c>
      <c r="B174" s="34">
        <v>1.3985536811529899</v>
      </c>
      <c r="C174" s="34">
        <v>1.1777103013577199</v>
      </c>
      <c r="D174" s="34">
        <v>0.70938076408018802</v>
      </c>
      <c r="E174" s="34">
        <v>3.5355231684496098</v>
      </c>
      <c r="F174" s="34">
        <v>1.02640912931219</v>
      </c>
      <c r="G174" s="34">
        <v>21.486486873104401</v>
      </c>
      <c r="H174" s="34">
        <v>1.1855621625405099</v>
      </c>
      <c r="I174" s="34">
        <v>0.68233362226740801</v>
      </c>
      <c r="J174" s="34">
        <v>0.20398091039822699</v>
      </c>
      <c r="L174" s="2">
        <v>100</v>
      </c>
      <c r="M174" s="2">
        <v>3.9870999999999999</v>
      </c>
      <c r="N174" s="2">
        <v>76.792500000000004</v>
      </c>
      <c r="O174" s="2">
        <v>23.207499999999996</v>
      </c>
      <c r="P174" s="2">
        <v>1.0889</v>
      </c>
      <c r="Q174" s="2">
        <v>3.2075999999999998</v>
      </c>
      <c r="R174" s="2">
        <v>4.2462</v>
      </c>
      <c r="S174" s="2">
        <v>4.1463999999999999</v>
      </c>
      <c r="T174" s="2">
        <v>10.518399999999998</v>
      </c>
      <c r="V174" s="2">
        <f t="shared" ref="V174:AD174" si="171">100*(((1+B174/100)*(1+B173/100)*(1+B172/100))-1)</f>
        <v>3.3663053673040899</v>
      </c>
      <c r="W174" s="2">
        <f t="shared" si="171"/>
        <v>9.436230957170455</v>
      </c>
      <c r="X174" s="2">
        <f t="shared" si="171"/>
        <v>1.9672150468506011</v>
      </c>
      <c r="Y174" s="2">
        <f t="shared" si="171"/>
        <v>8.2565271876285493</v>
      </c>
      <c r="Z174" s="2">
        <f t="shared" si="171"/>
        <v>3.0541540586683569</v>
      </c>
      <c r="AA174" s="2">
        <f t="shared" si="171"/>
        <v>36.728201396816964</v>
      </c>
      <c r="AB174" s="2">
        <f t="shared" si="171"/>
        <v>9.1279290021324186</v>
      </c>
      <c r="AC174" s="2">
        <f t="shared" si="171"/>
        <v>1.9973638954216</v>
      </c>
      <c r="AD174" s="2">
        <f t="shared" si="171"/>
        <v>3.0951515937087226</v>
      </c>
    </row>
    <row r="175" spans="1:30" x14ac:dyDescent="0.25">
      <c r="A175" s="1">
        <f t="shared" si="130"/>
        <v>42095</v>
      </c>
      <c r="B175" s="34">
        <v>0.70770513739755903</v>
      </c>
      <c r="C175" s="34">
        <v>-0.201743061760179</v>
      </c>
      <c r="D175" s="34">
        <v>0.64023112960832995</v>
      </c>
      <c r="E175" s="34">
        <v>0.81287969564901597</v>
      </c>
      <c r="F175" s="34">
        <v>1.1212741541223701</v>
      </c>
      <c r="G175" s="34">
        <v>2.3152321955529902</v>
      </c>
      <c r="H175" s="34">
        <v>-0.192636577630693</v>
      </c>
      <c r="I175" s="34">
        <v>0.68630689542054402</v>
      </c>
      <c r="J175" s="34">
        <v>0.59801288226068405</v>
      </c>
      <c r="L175" s="2">
        <v>100</v>
      </c>
      <c r="M175" s="2">
        <v>3.9830999999999999</v>
      </c>
      <c r="N175" s="2">
        <v>76.323499999999996</v>
      </c>
      <c r="O175" s="2">
        <v>23.676499999999997</v>
      </c>
      <c r="P175" s="2">
        <v>1.083</v>
      </c>
      <c r="Q175" s="2">
        <v>3.8641000000000001</v>
      </c>
      <c r="R175" s="2">
        <v>4.2423000000000002</v>
      </c>
      <c r="S175" s="2">
        <v>4.1197999999999997</v>
      </c>
      <c r="T175" s="2">
        <v>10.367299999999998</v>
      </c>
      <c r="V175" s="2">
        <f t="shared" ref="V175:AD175" si="172">100*(((1+B175/100)*(1+B174/100)*(1+B173/100))-1)</f>
        <v>3.182297491556807</v>
      </c>
      <c r="W175" s="2">
        <f t="shared" si="172"/>
        <v>9.5483005825938392</v>
      </c>
      <c r="X175" s="2">
        <f t="shared" si="172"/>
        <v>1.9779183661605027</v>
      </c>
      <c r="Y175" s="2">
        <f t="shared" si="172"/>
        <v>6.782761971457707</v>
      </c>
      <c r="Z175" s="2">
        <f t="shared" si="172"/>
        <v>3.4865312691392925</v>
      </c>
      <c r="AA175" s="2">
        <f t="shared" si="172"/>
        <v>29.25972577514575</v>
      </c>
      <c r="AB175" s="2">
        <f t="shared" si="172"/>
        <v>9.2204053594733928</v>
      </c>
      <c r="AC175" s="2">
        <f t="shared" si="172"/>
        <v>2.0630665395967362</v>
      </c>
      <c r="AD175" s="2">
        <f t="shared" si="172"/>
        <v>1.3544589628408321</v>
      </c>
    </row>
    <row r="176" spans="1:30" x14ac:dyDescent="0.25">
      <c r="A176" s="1">
        <f t="shared" si="130"/>
        <v>42125</v>
      </c>
      <c r="B176" s="34">
        <v>0.74366871114477995</v>
      </c>
      <c r="C176" s="34">
        <v>0.22301273583532799</v>
      </c>
      <c r="D176" s="34">
        <v>0.69900469766054696</v>
      </c>
      <c r="E176" s="34">
        <v>0.85634678478879001</v>
      </c>
      <c r="F176" s="34">
        <v>1.8283350888465</v>
      </c>
      <c r="G176" s="34">
        <v>1.1881853694145199</v>
      </c>
      <c r="H176" s="34">
        <v>0.21628686278305301</v>
      </c>
      <c r="I176" s="34">
        <v>0.67114410621883902</v>
      </c>
      <c r="J176" s="34">
        <v>0.991468385230733</v>
      </c>
      <c r="L176" s="2">
        <v>100</v>
      </c>
      <c r="M176" s="2">
        <v>3.9285999999999999</v>
      </c>
      <c r="N176" s="2">
        <v>76.309399999999997</v>
      </c>
      <c r="O176" s="2">
        <v>23.690600000000003</v>
      </c>
      <c r="P176" s="2">
        <v>1.0866</v>
      </c>
      <c r="Q176" s="2">
        <v>3.8860999999999999</v>
      </c>
      <c r="R176" s="2">
        <v>4.1864999999999997</v>
      </c>
      <c r="S176" s="2">
        <v>4.1190999999999995</v>
      </c>
      <c r="T176" s="2">
        <v>10.412300000000005</v>
      </c>
      <c r="V176" s="2">
        <f t="shared" ref="V176:AD176" si="173">100*(((1+B176/100)*(1+B175/100)*(1+B174/100))-1)</f>
        <v>2.8755623593793134</v>
      </c>
      <c r="W176" s="2">
        <f t="shared" si="173"/>
        <v>1.1987752591856804</v>
      </c>
      <c r="X176" s="2">
        <f t="shared" si="173"/>
        <v>2.0626238648971729</v>
      </c>
      <c r="Y176" s="2">
        <f t="shared" si="173"/>
        <v>5.2709727171872167</v>
      </c>
      <c r="Z176" s="2">
        <f t="shared" si="173"/>
        <v>4.0270045001628008</v>
      </c>
      <c r="AA176" s="2">
        <f t="shared" si="173"/>
        <v>25.776085814930649</v>
      </c>
      <c r="AB176" s="2">
        <f t="shared" si="173"/>
        <v>1.2090712492982325</v>
      </c>
      <c r="AC176" s="2">
        <f t="shared" si="173"/>
        <v>2.0536845058014563</v>
      </c>
      <c r="AD176" s="2">
        <f t="shared" si="173"/>
        <v>1.8026456191667428</v>
      </c>
    </row>
    <row r="177" spans="1:30" x14ac:dyDescent="0.25">
      <c r="A177" s="1">
        <f t="shared" si="130"/>
        <v>42156</v>
      </c>
      <c r="B177" s="34">
        <v>0.98724957049264705</v>
      </c>
      <c r="C177" s="34">
        <v>1.10009603650517</v>
      </c>
      <c r="D177" s="34">
        <v>0.80953244544852399</v>
      </c>
      <c r="E177" s="34">
        <v>1.2178198699566301</v>
      </c>
      <c r="F177" s="34">
        <v>0.76349003055938802</v>
      </c>
      <c r="G177" s="34">
        <v>0.70549740722422405</v>
      </c>
      <c r="H177" s="34">
        <v>1.0509675032213499</v>
      </c>
      <c r="I177" s="34">
        <v>0.666913815493961</v>
      </c>
      <c r="J177" s="34">
        <v>2.0070460633343998</v>
      </c>
      <c r="L177" s="2">
        <v>100</v>
      </c>
      <c r="M177" s="2">
        <v>3.9087999999999998</v>
      </c>
      <c r="N177" s="2">
        <v>76.192400000000006</v>
      </c>
      <c r="O177" s="2">
        <v>23.807599999999997</v>
      </c>
      <c r="P177" s="2">
        <v>1.0923</v>
      </c>
      <c r="Q177" s="2">
        <v>3.9647999999999999</v>
      </c>
      <c r="R177" s="2">
        <v>4.1657999999999999</v>
      </c>
      <c r="S177" s="2">
        <v>4.1169000000000002</v>
      </c>
      <c r="T177" s="2">
        <v>10.467799999999993</v>
      </c>
      <c r="V177" s="2">
        <f t="shared" ref="V177:AD177" si="174">100*(((1+B177/100)*(1+B176/100)*(1+B175/100))-1)</f>
        <v>2.4582670415589369</v>
      </c>
      <c r="W177" s="2">
        <f t="shared" si="174"/>
        <v>1.1211448352283826</v>
      </c>
      <c r="X177" s="2">
        <f t="shared" si="174"/>
        <v>2.1641212954977895</v>
      </c>
      <c r="Y177" s="2">
        <f t="shared" si="174"/>
        <v>2.9144203645688149</v>
      </c>
      <c r="Z177" s="2">
        <f t="shared" si="174"/>
        <v>3.756276415250559</v>
      </c>
      <c r="AA177" s="2">
        <f t="shared" si="174"/>
        <v>4.2613348195393863</v>
      </c>
      <c r="AB177" s="2">
        <f t="shared" si="174"/>
        <v>1.0744453187437664</v>
      </c>
      <c r="AC177" s="2">
        <f t="shared" si="174"/>
        <v>2.0380546724535042</v>
      </c>
      <c r="AD177" s="2">
        <f t="shared" si="174"/>
        <v>3.634477060641772</v>
      </c>
    </row>
    <row r="178" spans="1:30" x14ac:dyDescent="0.25">
      <c r="A178" s="1">
        <f t="shared" si="130"/>
        <v>42186</v>
      </c>
      <c r="B178" s="34">
        <v>0.76931811373562398</v>
      </c>
      <c r="C178" s="34">
        <v>0.38215932581726803</v>
      </c>
      <c r="D178" s="34">
        <v>0.67797887459950601</v>
      </c>
      <c r="E178" s="34">
        <v>1.18954253757833</v>
      </c>
      <c r="F178" s="34">
        <v>0.15306429155205301</v>
      </c>
      <c r="G178" s="34">
        <v>1.8483321989171999</v>
      </c>
      <c r="H178" s="34">
        <v>0.45407656948245001</v>
      </c>
      <c r="I178" s="34">
        <v>1.3144968329737301</v>
      </c>
      <c r="J178" s="34">
        <v>0.83756031900313899</v>
      </c>
      <c r="L178" s="2">
        <v>100</v>
      </c>
      <c r="M178" s="2">
        <v>3.8761999999999999</v>
      </c>
      <c r="N178" s="2">
        <v>76.111500000000007</v>
      </c>
      <c r="O178" s="2">
        <v>23.888500000000001</v>
      </c>
      <c r="P178" s="2">
        <v>1.0859000000000001</v>
      </c>
      <c r="Q178" s="2">
        <v>3.9367999999999999</v>
      </c>
      <c r="R178" s="2">
        <v>4.1330999999999998</v>
      </c>
      <c r="S178" s="2">
        <v>4.1128</v>
      </c>
      <c r="T178" s="2">
        <v>10.619900000000001</v>
      </c>
      <c r="V178" s="2">
        <f t="shared" ref="V178:AD178" si="175">100*(((1+B178/100)*(1+B177/100)*(1+B176/100))-1)</f>
        <v>2.520951011710526</v>
      </c>
      <c r="W178" s="2">
        <f t="shared" si="175"/>
        <v>1.7127872117119303</v>
      </c>
      <c r="X178" s="2">
        <f t="shared" si="175"/>
        <v>2.2024406152631126</v>
      </c>
      <c r="Y178" s="2">
        <f t="shared" si="175"/>
        <v>3.2989351028349212</v>
      </c>
      <c r="Z178" s="2">
        <f t="shared" si="175"/>
        <v>2.7628370923272305</v>
      </c>
      <c r="AA178" s="2">
        <f t="shared" si="175"/>
        <v>3.7855540796447817</v>
      </c>
      <c r="AB178" s="2">
        <f t="shared" si="175"/>
        <v>1.729368666915776</v>
      </c>
      <c r="AC178" s="2">
        <f t="shared" si="175"/>
        <v>2.6746782727144147</v>
      </c>
      <c r="AD178" s="2">
        <f t="shared" si="175"/>
        <v>3.8812550299747839</v>
      </c>
    </row>
    <row r="179" spans="1:30" x14ac:dyDescent="0.25">
      <c r="A179" s="1">
        <f t="shared" si="130"/>
        <v>42217</v>
      </c>
      <c r="B179" s="34">
        <v>0.35611475173582402</v>
      </c>
      <c r="C179" s="34">
        <v>0.71407848755162795</v>
      </c>
      <c r="D179" s="34">
        <v>0.53110772800811701</v>
      </c>
      <c r="E179" s="34">
        <v>0.447391898504371</v>
      </c>
      <c r="F179" s="34">
        <v>0.24417499550479399</v>
      </c>
      <c r="G179" s="34">
        <v>-0.228344462404973</v>
      </c>
      <c r="H179" s="34">
        <v>0.76794942606910999</v>
      </c>
      <c r="I179" s="34">
        <v>0.87498200771042001</v>
      </c>
      <c r="J179" s="34">
        <v>0.50051731102043495</v>
      </c>
      <c r="L179" s="2">
        <v>100</v>
      </c>
      <c r="M179" s="2">
        <v>3.8405</v>
      </c>
      <c r="N179" s="2">
        <v>75.979600000000005</v>
      </c>
      <c r="O179" s="2">
        <v>24.020400000000002</v>
      </c>
      <c r="P179" s="2">
        <v>1.0791999999999999</v>
      </c>
      <c r="Q179" s="2">
        <v>4.0754999999999999</v>
      </c>
      <c r="R179" s="2">
        <v>4.0983000000000001</v>
      </c>
      <c r="S179" s="2">
        <v>4.1401000000000003</v>
      </c>
      <c r="T179" s="2">
        <v>10.627300000000004</v>
      </c>
      <c r="V179" s="2">
        <f t="shared" ref="V179:AD179" si="176">100*(((1+B179/100)*(1+B178/100)*(1+B177/100))-1)</f>
        <v>2.1265599696205228</v>
      </c>
      <c r="W179" s="2">
        <f t="shared" si="176"/>
        <v>2.2111524568570573</v>
      </c>
      <c r="X179" s="2">
        <f t="shared" si="176"/>
        <v>2.0320369442247799</v>
      </c>
      <c r="Y179" s="2">
        <f t="shared" si="176"/>
        <v>2.8800759471644843</v>
      </c>
      <c r="Z179" s="2">
        <f t="shared" si="176"/>
        <v>1.1641387982011198</v>
      </c>
      <c r="AA179" s="2">
        <f t="shared" si="176"/>
        <v>2.3326637750206602</v>
      </c>
      <c r="AB179" s="2">
        <f t="shared" si="176"/>
        <v>2.2893603213371971</v>
      </c>
      <c r="AC179" s="2">
        <f t="shared" si="176"/>
        <v>2.8825729096656927</v>
      </c>
      <c r="AD179" s="2">
        <f t="shared" si="176"/>
        <v>3.3762558002107479</v>
      </c>
    </row>
    <row r="180" spans="1:30" x14ac:dyDescent="0.25">
      <c r="A180" s="1">
        <f t="shared" si="130"/>
        <v>42248</v>
      </c>
      <c r="B180" s="34">
        <v>0.665919519602861</v>
      </c>
      <c r="C180" s="34">
        <v>-0.30628850851240702</v>
      </c>
      <c r="D180" s="34">
        <v>0.45797929653519898</v>
      </c>
      <c r="E180" s="34">
        <v>1.0061947889748299</v>
      </c>
      <c r="F180" s="34">
        <v>10.2508602653655</v>
      </c>
      <c r="G180" s="34">
        <v>0.91937146152229299</v>
      </c>
      <c r="H180" s="34">
        <v>-0.265971083376847</v>
      </c>
      <c r="I180" s="34">
        <v>0.89714393140844795</v>
      </c>
      <c r="J180" s="34">
        <v>0.73543140136406704</v>
      </c>
      <c r="L180" s="2">
        <v>100</v>
      </c>
      <c r="M180" s="2">
        <v>3.8578999999999999</v>
      </c>
      <c r="N180" s="2">
        <v>75.951700000000002</v>
      </c>
      <c r="O180" s="2">
        <v>24.048300000000001</v>
      </c>
      <c r="P180" s="2">
        <v>1.0720000000000001</v>
      </c>
      <c r="Q180" s="2">
        <v>4.0495999999999999</v>
      </c>
      <c r="R180" s="2">
        <v>4.1181000000000001</v>
      </c>
      <c r="S180" s="2">
        <v>4.1698000000000004</v>
      </c>
      <c r="T180" s="2">
        <v>10.638800000000003</v>
      </c>
      <c r="V180" s="2">
        <f t="shared" ref="V180:AD180" si="177">100*(((1+B180/100)*(1+B179/100)*(1+B178/100))-1)</f>
        <v>1.8016047613956365</v>
      </c>
      <c r="W180" s="2">
        <f t="shared" si="177"/>
        <v>0.78931221358118364</v>
      </c>
      <c r="X180" s="2">
        <f t="shared" si="177"/>
        <v>1.6762205545674425</v>
      </c>
      <c r="Y180" s="2">
        <f t="shared" si="177"/>
        <v>2.6649754398456738</v>
      </c>
      <c r="Z180" s="2">
        <f t="shared" si="177"/>
        <v>10.689232053434417</v>
      </c>
      <c r="AA180" s="2">
        <f t="shared" si="177"/>
        <v>2.5499935360781212</v>
      </c>
      <c r="AB180" s="2">
        <f t="shared" si="177"/>
        <v>0.9562824801842229</v>
      </c>
      <c r="AC180" s="2">
        <f t="shared" si="177"/>
        <v>3.1178703454248557</v>
      </c>
      <c r="AD180" s="2">
        <f t="shared" si="177"/>
        <v>2.0875726391130112</v>
      </c>
    </row>
    <row r="181" spans="1:30" x14ac:dyDescent="0.25">
      <c r="A181" s="1">
        <f t="shared" si="130"/>
        <v>42278</v>
      </c>
      <c r="B181" s="34">
        <v>0.81331699328694695</v>
      </c>
      <c r="C181" s="34">
        <v>4.1049571570310004</v>
      </c>
      <c r="D181" s="34">
        <v>0.63550372777295405</v>
      </c>
      <c r="E181" s="34">
        <v>1.39146994664561</v>
      </c>
      <c r="F181" s="34">
        <v>2.3161533315153999</v>
      </c>
      <c r="G181" s="34">
        <v>0.90455278265050998</v>
      </c>
      <c r="H181" s="34">
        <v>4.0435535257701396</v>
      </c>
      <c r="I181" s="34">
        <v>0.90913406866574697</v>
      </c>
      <c r="J181" s="34">
        <v>0.50304554309180904</v>
      </c>
      <c r="L181" s="2">
        <v>100</v>
      </c>
      <c r="M181" s="2">
        <v>3.8275000000000001</v>
      </c>
      <c r="N181" s="2">
        <v>75.862700000000004</v>
      </c>
      <c r="O181" s="2">
        <v>24.1373</v>
      </c>
      <c r="P181" s="2">
        <v>1.2050000000000001</v>
      </c>
      <c r="Q181" s="2">
        <v>4.0388000000000002</v>
      </c>
      <c r="R181" s="2">
        <v>4.0888</v>
      </c>
      <c r="S181" s="2">
        <v>4.1837999999999997</v>
      </c>
      <c r="T181" s="2">
        <v>10.620899999999997</v>
      </c>
      <c r="V181" s="2">
        <f t="shared" ref="V181:AD181" si="178">100*(((1+B181/100)*(1+B180/100)*(1+B179/100))-1)</f>
        <v>1.8460543679809982</v>
      </c>
      <c r="W181" s="2">
        <f t="shared" si="178"/>
        <v>4.5272098184770293</v>
      </c>
      <c r="X181" s="2">
        <f t="shared" si="178"/>
        <v>1.6333242584250396</v>
      </c>
      <c r="Y181" s="2">
        <f t="shared" si="178"/>
        <v>2.8698471288823635</v>
      </c>
      <c r="Z181" s="2">
        <f t="shared" si="178"/>
        <v>13.079879472865796</v>
      </c>
      <c r="AA181" s="2">
        <f t="shared" si="178"/>
        <v>1.5997121623134269</v>
      </c>
      <c r="AB181" s="2">
        <f t="shared" si="178"/>
        <v>4.5637045175013435</v>
      </c>
      <c r="AC181" s="2">
        <f t="shared" si="178"/>
        <v>2.7052922220622388</v>
      </c>
      <c r="AD181" s="2">
        <f t="shared" si="178"/>
        <v>1.7489111187760198</v>
      </c>
    </row>
    <row r="182" spans="1:30" x14ac:dyDescent="0.25">
      <c r="A182" s="1">
        <f t="shared" si="130"/>
        <v>42309</v>
      </c>
      <c r="B182" s="34">
        <v>0.99549307139343601</v>
      </c>
      <c r="C182" s="34">
        <v>2.6856742983590598</v>
      </c>
      <c r="D182" s="34">
        <v>1.0036361176536699</v>
      </c>
      <c r="E182" s="34">
        <v>1.0119296919451599</v>
      </c>
      <c r="F182" s="34">
        <v>0.98046962922062797</v>
      </c>
      <c r="G182" s="34">
        <v>0.35211404825348602</v>
      </c>
      <c r="H182" s="34">
        <v>2.5658580978115202</v>
      </c>
      <c r="I182" s="34">
        <v>0.91495810678304601</v>
      </c>
      <c r="J182" s="34">
        <v>0.72005754712973202</v>
      </c>
      <c r="L182" s="2">
        <v>100</v>
      </c>
      <c r="M182" s="2">
        <v>3.9876</v>
      </c>
      <c r="N182" s="2">
        <v>75.726900000000001</v>
      </c>
      <c r="O182" s="2">
        <v>24.273099999999999</v>
      </c>
      <c r="P182" s="2">
        <v>1.2343999999999999</v>
      </c>
      <c r="Q182" s="2">
        <v>4.0407000000000002</v>
      </c>
      <c r="R182" s="2">
        <v>4.2530000000000001</v>
      </c>
      <c r="S182" s="2">
        <v>4.1866000000000003</v>
      </c>
      <c r="T182" s="2">
        <v>10.558399999999997</v>
      </c>
      <c r="V182" s="2">
        <f t="shared" ref="V182:AD182" si="179">100*(((1+B182/100)*(1+B181/100)*(1+B180/100))-1)</f>
        <v>2.4949252341623707</v>
      </c>
      <c r="W182" s="2">
        <f t="shared" si="179"/>
        <v>6.5734521322462269</v>
      </c>
      <c r="X182" s="2">
        <f t="shared" si="179"/>
        <v>2.1110334186194013</v>
      </c>
      <c r="Y182" s="2">
        <f t="shared" si="179"/>
        <v>3.4479996862768925</v>
      </c>
      <c r="Z182" s="2">
        <f t="shared" si="179"/>
        <v>13.910452505571547</v>
      </c>
      <c r="AA182" s="2">
        <f t="shared" si="179"/>
        <v>2.1908060685665864</v>
      </c>
      <c r="AB182" s="2">
        <f t="shared" si="179"/>
        <v>6.4293373121773412</v>
      </c>
      <c r="AC182" s="2">
        <f t="shared" si="179"/>
        <v>2.7459936611647473</v>
      </c>
      <c r="AD182" s="2">
        <f t="shared" si="179"/>
        <v>1.9711784321048809</v>
      </c>
    </row>
    <row r="183" spans="1:30" x14ac:dyDescent="0.25">
      <c r="A183" s="1">
        <f t="shared" si="130"/>
        <v>42339</v>
      </c>
      <c r="B183" s="34">
        <v>0.810761381966845</v>
      </c>
      <c r="C183" s="34">
        <v>0.74299278670165803</v>
      </c>
      <c r="D183" s="34">
        <v>0.76861985450261106</v>
      </c>
      <c r="E183" s="34">
        <v>0.79533264917997504</v>
      </c>
      <c r="F183" s="34">
        <v>0.31965887994991998</v>
      </c>
      <c r="G183" s="34">
        <v>2.42413692591321</v>
      </c>
      <c r="H183" s="34">
        <v>0.78071724378489604</v>
      </c>
      <c r="I183" s="34">
        <v>0.92103026149147904</v>
      </c>
      <c r="J183" s="34">
        <v>0.48715461688552197</v>
      </c>
      <c r="L183" s="2">
        <v>100</v>
      </c>
      <c r="M183" s="2">
        <v>4.0747</v>
      </c>
      <c r="N183" s="2">
        <v>75.709699999999998</v>
      </c>
      <c r="O183" s="2">
        <v>24.290299999999998</v>
      </c>
      <c r="P183" s="2">
        <v>1.2316</v>
      </c>
      <c r="Q183" s="2">
        <v>4.0391000000000004</v>
      </c>
      <c r="R183" s="2">
        <v>4.3401000000000005</v>
      </c>
      <c r="S183" s="2">
        <v>4.1829999999999998</v>
      </c>
      <c r="T183" s="2">
        <v>10.496499999999997</v>
      </c>
      <c r="V183" s="2">
        <f t="shared" ref="V183:AD183" si="180">100*(((1+B183/100)*(1+B182/100)*(1+B181/100))-1)</f>
        <v>2.6423987378527913</v>
      </c>
      <c r="W183" s="2">
        <f t="shared" si="180"/>
        <v>7.6951430414898381</v>
      </c>
      <c r="X183" s="2">
        <f t="shared" si="180"/>
        <v>2.4267856228535667</v>
      </c>
      <c r="Y183" s="2">
        <f t="shared" si="180"/>
        <v>3.2320399957161516</v>
      </c>
      <c r="Z183" s="2">
        <f t="shared" si="180"/>
        <v>3.6496015606104493</v>
      </c>
      <c r="AA183" s="2">
        <f t="shared" si="180"/>
        <v>3.7145293490755016</v>
      </c>
      <c r="AB183" s="2">
        <f t="shared" si="180"/>
        <v>7.5462915377541018</v>
      </c>
      <c r="AC183" s="2">
        <f t="shared" si="180"/>
        <v>2.7703176868375534</v>
      </c>
      <c r="AD183" s="2">
        <f t="shared" si="180"/>
        <v>1.7198559734781904</v>
      </c>
    </row>
    <row r="184" spans="1:30" x14ac:dyDescent="0.25">
      <c r="A184" s="1">
        <f t="shared" si="130"/>
        <v>42370</v>
      </c>
      <c r="B184" s="34">
        <v>0.95848796834011196</v>
      </c>
      <c r="C184" s="34">
        <v>1.62623145978957</v>
      </c>
      <c r="D184" s="34">
        <v>0.88130674393823605</v>
      </c>
      <c r="E184" s="34">
        <v>1.51561537843933</v>
      </c>
      <c r="F184" s="34">
        <v>0.39327421358839898</v>
      </c>
      <c r="G184" s="34">
        <v>1.5421494624763401</v>
      </c>
      <c r="H184" s="34">
        <v>1.55873437946549</v>
      </c>
      <c r="I184" s="34">
        <v>1.0165328379561001</v>
      </c>
      <c r="J184" s="34">
        <v>1.76473095601077</v>
      </c>
      <c r="L184" s="2">
        <v>100</v>
      </c>
      <c r="M184" s="2">
        <v>4.0876999999999999</v>
      </c>
      <c r="N184" s="2">
        <v>75.813400000000001</v>
      </c>
      <c r="O184" s="2">
        <v>24.186599999999995</v>
      </c>
      <c r="P184" s="2">
        <v>1.2214</v>
      </c>
      <c r="Q184" s="2">
        <v>4.0137999999999998</v>
      </c>
      <c r="R184" s="2">
        <v>4.3518999999999997</v>
      </c>
      <c r="S184" s="2">
        <v>4.1814999999999998</v>
      </c>
      <c r="T184" s="2">
        <v>10.417999999999996</v>
      </c>
      <c r="V184" s="2">
        <f t="shared" ref="V184:AD184" si="181">100*(((1+B184/100)*(1+B183/100)*(1+B182/100))-1)</f>
        <v>2.7902035869637576</v>
      </c>
      <c r="W184" s="2">
        <f t="shared" si="181"/>
        <v>5.130935478132681</v>
      </c>
      <c r="X184" s="2">
        <f t="shared" si="181"/>
        <v>2.6769638592572642</v>
      </c>
      <c r="Y184" s="2">
        <f t="shared" si="181"/>
        <v>3.3584390526285146</v>
      </c>
      <c r="Z184" s="2">
        <f t="shared" si="181"/>
        <v>1.7016622770001932</v>
      </c>
      <c r="AA184" s="2">
        <f t="shared" si="181"/>
        <v>4.3698817364460574</v>
      </c>
      <c r="AB184" s="2">
        <f t="shared" si="181"/>
        <v>4.977818285243707</v>
      </c>
      <c r="AC184" s="2">
        <f t="shared" si="181"/>
        <v>2.879697335578113</v>
      </c>
      <c r="AD184" s="2">
        <f t="shared" si="181"/>
        <v>2.9968168634935122</v>
      </c>
    </row>
    <row r="185" spans="1:30" x14ac:dyDescent="0.25">
      <c r="A185" s="1">
        <f t="shared" si="130"/>
        <v>42401</v>
      </c>
      <c r="B185" s="34">
        <v>0.727874022979073</v>
      </c>
      <c r="C185" s="34">
        <v>0.53840994453879598</v>
      </c>
      <c r="D185" s="34">
        <v>0.82414377600727295</v>
      </c>
      <c r="E185" s="34">
        <v>0.31740792780136501</v>
      </c>
      <c r="F185" s="34">
        <v>-2.1834752220364398E-3</v>
      </c>
      <c r="G185" s="34">
        <v>-1.3972985055783</v>
      </c>
      <c r="H185" s="34">
        <v>0.464842053655938</v>
      </c>
      <c r="I185" s="34">
        <v>1.0027721036356501</v>
      </c>
      <c r="J185" s="34">
        <v>0.85845090167406701</v>
      </c>
      <c r="L185" s="2">
        <v>100</v>
      </c>
      <c r="M185" s="2">
        <v>4.1131000000000002</v>
      </c>
      <c r="N185" s="2">
        <v>75.700099999999992</v>
      </c>
      <c r="O185" s="2">
        <v>24.299900000000004</v>
      </c>
      <c r="P185" s="2">
        <v>1.2048000000000001</v>
      </c>
      <c r="Q185" s="2">
        <v>4.0274000000000001</v>
      </c>
      <c r="R185" s="2">
        <v>4.3754</v>
      </c>
      <c r="S185" s="2">
        <v>4.1696</v>
      </c>
      <c r="T185" s="2">
        <v>10.522700000000007</v>
      </c>
      <c r="V185" s="2">
        <f t="shared" ref="V185:AD185" si="182">100*(((1+B185/100)*(1+B184/100)*(1+B183/100))-1)</f>
        <v>2.5178288934631698</v>
      </c>
      <c r="W185" s="2">
        <f t="shared" si="182"/>
        <v>2.932538167325105</v>
      </c>
      <c r="X185" s="2">
        <f t="shared" si="182"/>
        <v>2.4944978670946361</v>
      </c>
      <c r="Y185" s="2">
        <f t="shared" si="182"/>
        <v>2.6477835325439125</v>
      </c>
      <c r="Z185" s="2">
        <f t="shared" si="182"/>
        <v>0.7119911600958595</v>
      </c>
      <c r="AA185" s="2">
        <f t="shared" si="182"/>
        <v>2.5504284734696459</v>
      </c>
      <c r="AB185" s="2">
        <f t="shared" si="182"/>
        <v>2.8273943080230568</v>
      </c>
      <c r="AC185" s="2">
        <f t="shared" si="182"/>
        <v>2.969221005681244</v>
      </c>
      <c r="AD185" s="2">
        <f t="shared" si="182"/>
        <v>3.1383385756555082</v>
      </c>
    </row>
    <row r="186" spans="1:30" x14ac:dyDescent="0.25">
      <c r="A186" s="1">
        <f t="shared" si="130"/>
        <v>42430</v>
      </c>
      <c r="B186" s="34">
        <v>0.48274318860846299</v>
      </c>
      <c r="C186" s="34">
        <v>0.45065581785261599</v>
      </c>
      <c r="D186" s="34">
        <v>0.67821552272563301</v>
      </c>
      <c r="E186" s="34">
        <v>-0.24731858737264301</v>
      </c>
      <c r="F186" s="34">
        <v>-0.19852282170022101</v>
      </c>
      <c r="G186" s="34">
        <v>-4.0922633568522198</v>
      </c>
      <c r="H186" s="34">
        <v>0.42322174778155602</v>
      </c>
      <c r="I186" s="34">
        <v>1.0021826869107</v>
      </c>
      <c r="J186" s="34">
        <v>0.17114839804624901</v>
      </c>
      <c r="L186" s="2">
        <v>100</v>
      </c>
      <c r="M186" s="2">
        <v>4.0991</v>
      </c>
      <c r="N186" s="2">
        <v>75.819699999999997</v>
      </c>
      <c r="O186" s="2">
        <v>24.180299999999999</v>
      </c>
      <c r="P186" s="2">
        <v>1.1869000000000001</v>
      </c>
      <c r="Q186" s="2">
        <v>3.9064000000000001</v>
      </c>
      <c r="R186" s="2">
        <v>4.3594999999999997</v>
      </c>
      <c r="S186" s="2">
        <v>4.1747999999999994</v>
      </c>
      <c r="T186" s="2">
        <v>10.552699999999996</v>
      </c>
      <c r="V186" s="2">
        <f t="shared" ref="V186:AD186" si="183">100*(((1+B186/100)*(1+B185/100)*(1+B184/100))-1)</f>
        <v>2.1842562414994937</v>
      </c>
      <c r="W186" s="2">
        <f t="shared" si="183"/>
        <v>2.6338475549915641</v>
      </c>
      <c r="X186" s="2">
        <f t="shared" si="183"/>
        <v>2.4025451678925336</v>
      </c>
      <c r="Y186" s="2">
        <f t="shared" si="183"/>
        <v>1.585970097172873</v>
      </c>
      <c r="Z186" s="2">
        <f t="shared" si="183"/>
        <v>0.19178294229915682</v>
      </c>
      <c r="AA186" s="2">
        <f t="shared" si="183"/>
        <v>-3.9740066954164655</v>
      </c>
      <c r="AB186" s="2">
        <f t="shared" si="183"/>
        <v>2.4626387145303408</v>
      </c>
      <c r="AC186" s="2">
        <f t="shared" si="183"/>
        <v>3.052020418315915</v>
      </c>
      <c r="AD186" s="2">
        <f t="shared" si="183"/>
        <v>2.8139950661301372</v>
      </c>
    </row>
    <row r="187" spans="1:30" x14ac:dyDescent="0.25">
      <c r="A187" s="1">
        <f t="shared" si="130"/>
        <v>42461</v>
      </c>
      <c r="B187" s="34">
        <v>0.63834794629463498</v>
      </c>
      <c r="C187" s="34">
        <v>0.40926767466110497</v>
      </c>
      <c r="D187" s="34">
        <v>0.53866402790950496</v>
      </c>
      <c r="E187" s="34">
        <v>0.80648579274500598</v>
      </c>
      <c r="F187" s="34">
        <v>-3.3617699789463003E-2</v>
      </c>
      <c r="G187" s="34">
        <v>-1.8112553221366401</v>
      </c>
      <c r="H187" s="34">
        <v>0.375559416749007</v>
      </c>
      <c r="I187" s="34">
        <v>1.00374460091082</v>
      </c>
      <c r="J187" s="34">
        <v>1.8118988438115</v>
      </c>
      <c r="L187" s="2">
        <v>100</v>
      </c>
      <c r="M187" s="2">
        <v>4.1048</v>
      </c>
      <c r="N187" s="2">
        <v>76.013499999999993</v>
      </c>
      <c r="O187" s="2">
        <v>23.986500000000003</v>
      </c>
      <c r="P187" s="2">
        <v>1.177</v>
      </c>
      <c r="Q187" s="2">
        <v>3.7561</v>
      </c>
      <c r="R187" s="2">
        <v>4.3641000000000005</v>
      </c>
      <c r="S187" s="2">
        <v>4.1980000000000004</v>
      </c>
      <c r="T187" s="2">
        <v>10.491300000000003</v>
      </c>
      <c r="V187" s="2">
        <f t="shared" ref="V187:AD187" si="184">100*(((1+B187/100)*(1+B186/100)*(1+B185/100))-1)</f>
        <v>1.8602293002866865</v>
      </c>
      <c r="W187" s="2">
        <f t="shared" si="184"/>
        <v>1.4048176696096482</v>
      </c>
      <c r="X187" s="2">
        <f t="shared" si="184"/>
        <v>2.0547355752428276</v>
      </c>
      <c r="Y187" s="2">
        <f t="shared" si="184"/>
        <v>0.87634905395879148</v>
      </c>
      <c r="Z187" s="2">
        <f t="shared" si="184"/>
        <v>-0.23425219063196723</v>
      </c>
      <c r="AA187" s="2">
        <f t="shared" si="184"/>
        <v>-7.1452417647883344</v>
      </c>
      <c r="AB187" s="2">
        <f t="shared" si="184"/>
        <v>1.2689331265113957</v>
      </c>
      <c r="AC187" s="2">
        <f t="shared" si="184"/>
        <v>3.038974497731628</v>
      </c>
      <c r="AD187" s="2">
        <f t="shared" si="184"/>
        <v>2.8616492871757382</v>
      </c>
    </row>
    <row r="188" spans="1:30" x14ac:dyDescent="0.25">
      <c r="A188" s="1">
        <f t="shared" si="130"/>
        <v>42491</v>
      </c>
      <c r="B188" s="34">
        <v>0.77528385794056498</v>
      </c>
      <c r="C188" s="34">
        <v>-0.837814501856329</v>
      </c>
      <c r="D188" s="34">
        <v>0.71287236116263297</v>
      </c>
      <c r="E188" s="34">
        <v>1.0211545766710799</v>
      </c>
      <c r="F188" s="34">
        <v>-0.109975886302366</v>
      </c>
      <c r="G188" s="34">
        <v>0.58035357262931098</v>
      </c>
      <c r="H188" s="34">
        <v>-0.80481135935355597</v>
      </c>
      <c r="I188" s="34">
        <v>0.98519407942616899</v>
      </c>
      <c r="J188" s="34">
        <v>2.1647655219657902</v>
      </c>
      <c r="L188" s="2">
        <v>100</v>
      </c>
      <c r="M188" s="2">
        <v>4.0739000000000001</v>
      </c>
      <c r="N188" s="2">
        <v>75.994200000000006</v>
      </c>
      <c r="O188" s="2">
        <v>24.005800000000001</v>
      </c>
      <c r="P188" s="2">
        <v>1.1685000000000001</v>
      </c>
      <c r="Q188" s="2">
        <v>3.6172</v>
      </c>
      <c r="R188" s="2">
        <v>4.3325999999999993</v>
      </c>
      <c r="S188" s="2">
        <v>4.2160000000000002</v>
      </c>
      <c r="T188" s="2">
        <v>10.671499999999998</v>
      </c>
      <c r="V188" s="2">
        <f t="shared" ref="V188:AD188" si="185">100*(((1+B188/100)*(1+B187/100)*(1+B186/100))-1)</f>
        <v>1.9081721036775745</v>
      </c>
      <c r="W188" s="2">
        <f t="shared" si="185"/>
        <v>1.6733362963639031E-2</v>
      </c>
      <c r="X188" s="2">
        <f t="shared" si="185"/>
        <v>1.9421060562232251</v>
      </c>
      <c r="Y188" s="2">
        <f t="shared" si="185"/>
        <v>1.5840167864427546</v>
      </c>
      <c r="Z188" s="2">
        <f t="shared" si="185"/>
        <v>-0.3417944437864695</v>
      </c>
      <c r="AA188" s="2">
        <f t="shared" si="185"/>
        <v>-5.2828748842447926</v>
      </c>
      <c r="AB188" s="2">
        <f t="shared" si="185"/>
        <v>-1.088221931111466E-2</v>
      </c>
      <c r="AC188" s="2">
        <f t="shared" si="185"/>
        <v>3.0210421029020829</v>
      </c>
      <c r="AD188" s="2">
        <f t="shared" si="185"/>
        <v>4.1939092527997657</v>
      </c>
    </row>
    <row r="189" spans="1:30" x14ac:dyDescent="0.25">
      <c r="A189" s="1">
        <f t="shared" si="130"/>
        <v>42522</v>
      </c>
      <c r="B189" s="34">
        <v>0.56419761027402004</v>
      </c>
      <c r="C189" s="34">
        <v>8.8175018059255802E-2</v>
      </c>
      <c r="D189" s="34">
        <v>0.50165331176800299</v>
      </c>
      <c r="E189" s="34">
        <v>0.33468922222675401</v>
      </c>
      <c r="F189" s="34">
        <v>0.167018084590566</v>
      </c>
      <c r="G189" s="34">
        <v>0.77849774015364404</v>
      </c>
      <c r="H189" s="34">
        <v>6.43843946066225E-2</v>
      </c>
      <c r="I189" s="34">
        <v>0.98081546678723597</v>
      </c>
      <c r="J189" s="34">
        <v>0.40972901566887598</v>
      </c>
      <c r="L189" s="2">
        <v>100</v>
      </c>
      <c r="M189" s="2">
        <v>4.0084</v>
      </c>
      <c r="N189" s="2">
        <v>75.846100000000007</v>
      </c>
      <c r="O189" s="2">
        <v>24.153899999999997</v>
      </c>
      <c r="P189" s="2">
        <v>1.1509</v>
      </c>
      <c r="Q189" s="2">
        <v>3.6711999999999998</v>
      </c>
      <c r="R189" s="2">
        <v>4.2648000000000001</v>
      </c>
      <c r="S189" s="2">
        <v>4.2242999999999995</v>
      </c>
      <c r="T189" s="2">
        <v>10.842699999999997</v>
      </c>
      <c r="V189" s="2">
        <f t="shared" ref="V189:AD189" si="186">100*(((1+B189/100)*(1+B188/100)*(1+B187/100))-1)</f>
        <v>1.9907820221400696</v>
      </c>
      <c r="W189" s="2">
        <f t="shared" si="186"/>
        <v>-0.34418160774460915</v>
      </c>
      <c r="X189" s="2">
        <f t="shared" si="186"/>
        <v>1.763327324980235</v>
      </c>
      <c r="Y189" s="2">
        <f t="shared" si="186"/>
        <v>2.1767095367822176</v>
      </c>
      <c r="Z189" s="2">
        <f t="shared" si="186"/>
        <v>2.3221704353804107E-2</v>
      </c>
      <c r="AA189" s="2">
        <f t="shared" si="186"/>
        <v>-0.4725800698585414</v>
      </c>
      <c r="AB189" s="2">
        <f t="shared" si="186"/>
        <v>-0.36816841015682167</v>
      </c>
      <c r="AC189" s="2">
        <f t="shared" si="186"/>
        <v>2.9992477889041025</v>
      </c>
      <c r="AD189" s="2">
        <f t="shared" si="186"/>
        <v>4.4420710001650709</v>
      </c>
    </row>
    <row r="190" spans="1:30" x14ac:dyDescent="0.25">
      <c r="A190" s="1">
        <f t="shared" si="130"/>
        <v>42552</v>
      </c>
      <c r="B190" s="34">
        <v>0.62787765600086398</v>
      </c>
      <c r="C190" s="34">
        <v>0.32552230285443501</v>
      </c>
      <c r="D190" s="34">
        <v>0.91844665055123298</v>
      </c>
      <c r="E190" s="34">
        <v>-0.14323325472354001</v>
      </c>
      <c r="F190" s="34">
        <v>0.434821034003749</v>
      </c>
      <c r="G190" s="34">
        <v>-5.9670454431295203</v>
      </c>
      <c r="H190" s="34">
        <v>0.35106144491872399</v>
      </c>
      <c r="I190" s="34">
        <v>1.0096061930462099</v>
      </c>
      <c r="J190" s="34">
        <v>0.62541324315552205</v>
      </c>
      <c r="L190" s="2">
        <v>100</v>
      </c>
      <c r="M190" s="2">
        <v>3.9460000000000002</v>
      </c>
      <c r="N190" s="2">
        <v>75.874099999999999</v>
      </c>
      <c r="O190" s="2">
        <v>24.125899999999994</v>
      </c>
      <c r="P190" s="2">
        <v>1.1424000000000001</v>
      </c>
      <c r="Q190" s="2">
        <v>3.6602000000000001</v>
      </c>
      <c r="R190" s="2">
        <v>4.2015000000000002</v>
      </c>
      <c r="S190" s="2">
        <v>4.2513000000000005</v>
      </c>
      <c r="T190" s="2">
        <v>10.870499999999996</v>
      </c>
      <c r="V190" s="2">
        <f t="shared" ref="V190:AD190" si="187">100*(((1+B190/100)*(1+B189/100)*(1+B188/100))-1)</f>
        <v>1.9801710262637329</v>
      </c>
      <c r="W190" s="2">
        <f t="shared" si="187"/>
        <v>-0.42729857251521119</v>
      </c>
      <c r="X190" s="2">
        <f t="shared" si="187"/>
        <v>2.14773608666321</v>
      </c>
      <c r="Y190" s="2">
        <f t="shared" si="187"/>
        <v>1.2140813240077764</v>
      </c>
      <c r="Z190" s="2">
        <f t="shared" si="187"/>
        <v>0.49192678547191893</v>
      </c>
      <c r="AA190" s="2">
        <f t="shared" si="187"/>
        <v>-4.6850289597040629</v>
      </c>
      <c r="AB190" s="2">
        <f t="shared" si="187"/>
        <v>-0.39248486545601091</v>
      </c>
      <c r="AC190" s="2">
        <f t="shared" si="187"/>
        <v>3.0052251869023383</v>
      </c>
      <c r="AD190" s="2">
        <f t="shared" si="187"/>
        <v>3.2249341551437549</v>
      </c>
    </row>
    <row r="191" spans="1:30" x14ac:dyDescent="0.25">
      <c r="A191" s="1">
        <f t="shared" si="130"/>
        <v>42583</v>
      </c>
      <c r="B191" s="34">
        <v>0.54479205781461304</v>
      </c>
      <c r="C191" s="34">
        <v>-7.17033382260963E-2</v>
      </c>
      <c r="D191" s="34">
        <v>0.86130368070889796</v>
      </c>
      <c r="E191" s="34">
        <v>0.35064023409162498</v>
      </c>
      <c r="F191" s="34">
        <v>0.42313635543207401</v>
      </c>
      <c r="G191" s="34">
        <v>-0.224070569001111</v>
      </c>
      <c r="H191" s="34">
        <v>-4.5059618819049303E-2</v>
      </c>
      <c r="I191" s="34">
        <v>0.99387498178221501</v>
      </c>
      <c r="J191" s="34">
        <v>0.41390236537351499</v>
      </c>
      <c r="L191" s="2">
        <v>100</v>
      </c>
      <c r="M191" s="2">
        <v>3.9104999999999999</v>
      </c>
      <c r="N191" s="2">
        <v>76.020899999999997</v>
      </c>
      <c r="O191" s="2">
        <v>23.979099999999999</v>
      </c>
      <c r="P191" s="2">
        <v>1.1393</v>
      </c>
      <c r="Q191" s="2">
        <v>3.5308999999999999</v>
      </c>
      <c r="R191" s="2">
        <v>4.1645000000000003</v>
      </c>
      <c r="S191" s="2">
        <v>4.2736000000000001</v>
      </c>
      <c r="T191" s="2">
        <v>10.870800000000001</v>
      </c>
      <c r="V191" s="2">
        <f t="shared" ref="V191:AD191" si="188">100*(((1+B191/100)*(1+B190/100)*(1+B189/100))-1)</f>
        <v>1.7469234252931232</v>
      </c>
      <c r="W191" s="2">
        <f t="shared" si="188"/>
        <v>0.34198417143807003</v>
      </c>
      <c r="X191" s="2">
        <f t="shared" si="188"/>
        <v>2.2982821181738</v>
      </c>
      <c r="Y191" s="2">
        <f t="shared" si="188"/>
        <v>0.54228645606013703</v>
      </c>
      <c r="Z191" s="2">
        <f t="shared" si="188"/>
        <v>1.0282513768429036</v>
      </c>
      <c r="AA191" s="2">
        <f t="shared" si="188"/>
        <v>-5.447341489339907</v>
      </c>
      <c r="AB191" s="2">
        <f t="shared" si="188"/>
        <v>0.37042494933290371</v>
      </c>
      <c r="AC191" s="2">
        <f t="shared" si="188"/>
        <v>3.014079735434505</v>
      </c>
      <c r="AD191" s="2">
        <f t="shared" si="188"/>
        <v>1.4559022082633488</v>
      </c>
    </row>
    <row r="192" spans="1:30" x14ac:dyDescent="0.25">
      <c r="A192" s="1">
        <f t="shared" si="130"/>
        <v>42614</v>
      </c>
      <c r="B192" s="34">
        <v>0.210736069820425</v>
      </c>
      <c r="C192" s="34">
        <v>-0.53982445297021997</v>
      </c>
      <c r="D192" s="34">
        <v>2.2632908965876199E-2</v>
      </c>
      <c r="E192" s="34">
        <v>0.44588306553129797</v>
      </c>
      <c r="F192" s="34">
        <v>1.1831262447914599</v>
      </c>
      <c r="G192" s="34">
        <v>1.1012914145350901</v>
      </c>
      <c r="H192" s="34">
        <v>-0.55174410729996903</v>
      </c>
      <c r="I192" s="34">
        <v>1.0245381692890601</v>
      </c>
      <c r="J192" s="34">
        <v>0.502389321143909</v>
      </c>
      <c r="L192" s="2">
        <v>100</v>
      </c>
      <c r="M192" s="2">
        <v>3.8942000000000001</v>
      </c>
      <c r="N192" s="2">
        <v>76.067299999999989</v>
      </c>
      <c r="O192" s="2">
        <v>23.932700000000004</v>
      </c>
      <c r="P192" s="2">
        <v>1.1303000000000001</v>
      </c>
      <c r="Q192" s="2">
        <v>3.5101</v>
      </c>
      <c r="R192" s="2">
        <v>4.1467000000000001</v>
      </c>
      <c r="S192" s="2">
        <v>4.2961999999999998</v>
      </c>
      <c r="T192" s="2">
        <v>10.849400000000006</v>
      </c>
      <c r="V192" s="2">
        <f t="shared" ref="V192:AD192" si="189">100*(((1+B192/100)*(1+B191/100)*(1+B190/100))-1)</f>
        <v>1.3893048578016431</v>
      </c>
      <c r="W192" s="2">
        <f t="shared" si="189"/>
        <v>-0.28760781553084369</v>
      </c>
      <c r="X192" s="2">
        <f t="shared" si="189"/>
        <v>1.8106984547070715</v>
      </c>
      <c r="Y192" s="2">
        <f t="shared" si="189"/>
        <v>0.65371036470367461</v>
      </c>
      <c r="Z192" s="2">
        <f t="shared" si="189"/>
        <v>2.0530960073194437</v>
      </c>
      <c r="AA192" s="2">
        <f t="shared" si="189"/>
        <v>-5.1444891870374043</v>
      </c>
      <c r="AB192" s="2">
        <f t="shared" si="189"/>
        <v>-0.2475879424057692</v>
      </c>
      <c r="AC192" s="2">
        <f t="shared" si="189"/>
        <v>3.0586828012837408</v>
      </c>
      <c r="AD192" s="2">
        <f t="shared" si="189"/>
        <v>1.5495279453609623</v>
      </c>
    </row>
    <row r="193" spans="1:30" x14ac:dyDescent="0.25">
      <c r="A193" s="1">
        <f t="shared" si="130"/>
        <v>42644</v>
      </c>
      <c r="B193" s="34">
        <v>0.23407777490776899</v>
      </c>
      <c r="C193" s="34">
        <v>0.25071560709865498</v>
      </c>
      <c r="D193" s="34">
        <v>0.14385226267323001</v>
      </c>
      <c r="E193" s="34">
        <v>0.56043569934290305</v>
      </c>
      <c r="F193" s="34">
        <v>0.23601870558349899</v>
      </c>
      <c r="G193" s="34">
        <v>8.8244438006133297E-2</v>
      </c>
      <c r="H193" s="34">
        <v>0.30395729223839502</v>
      </c>
      <c r="I193" s="34">
        <v>1.0349887514357601</v>
      </c>
      <c r="J193" s="34">
        <v>0.495429683463187</v>
      </c>
      <c r="L193" s="2">
        <v>100</v>
      </c>
      <c r="M193" s="2">
        <v>3.8752</v>
      </c>
      <c r="N193" s="2">
        <v>75.997600000000006</v>
      </c>
      <c r="O193" s="2">
        <v>24.002400000000002</v>
      </c>
      <c r="P193" s="2">
        <v>1.1734</v>
      </c>
      <c r="Q193" s="2">
        <v>3.5121000000000002</v>
      </c>
      <c r="R193" s="2">
        <v>4.1272000000000002</v>
      </c>
      <c r="S193" s="2">
        <v>4.3369</v>
      </c>
      <c r="T193" s="2">
        <v>10.8528</v>
      </c>
      <c r="V193" s="2">
        <f t="shared" ref="V193:AD193" si="190">100*(((1+B193/100)*(1+B192/100)*(1+B191/100))-1)</f>
        <v>0.99252518672869883</v>
      </c>
      <c r="W193" s="2">
        <f t="shared" si="190"/>
        <v>-0.36195733710827627</v>
      </c>
      <c r="X193" s="2">
        <f t="shared" si="190"/>
        <v>1.0292556336336522</v>
      </c>
      <c r="Y193" s="2">
        <f t="shared" si="190"/>
        <v>1.3629952074215357</v>
      </c>
      <c r="Z193" s="2">
        <f t="shared" si="190"/>
        <v>1.8510904389331451</v>
      </c>
      <c r="AA193" s="2">
        <f t="shared" si="190"/>
        <v>0.96376953462493642</v>
      </c>
      <c r="AB193" s="2">
        <f t="shared" si="190"/>
        <v>-0.29441109285516243</v>
      </c>
      <c r="AC193" s="2">
        <f t="shared" si="190"/>
        <v>3.0845802691815249</v>
      </c>
      <c r="AD193" s="2">
        <f t="shared" si="190"/>
        <v>1.4183506542374991</v>
      </c>
    </row>
    <row r="194" spans="1:30" x14ac:dyDescent="0.25">
      <c r="A194" s="1">
        <f t="shared" si="130"/>
        <v>42675</v>
      </c>
      <c r="B194" s="34">
        <v>0.138882937943625</v>
      </c>
      <c r="C194" s="34">
        <v>-0.92484856307906904</v>
      </c>
      <c r="D194" s="34">
        <v>0.18335155173402501</v>
      </c>
      <c r="E194" s="34">
        <v>9.3182237599086004E-2</v>
      </c>
      <c r="F194" s="34">
        <v>-0.61544195747307495</v>
      </c>
      <c r="G194" s="34">
        <v>-0.42168124006386198</v>
      </c>
      <c r="H194" s="34">
        <v>-0.920814478160627</v>
      </c>
      <c r="I194" s="34">
        <v>1.0350665320835499</v>
      </c>
      <c r="J194" s="34">
        <v>0.45068257857708699</v>
      </c>
      <c r="L194" s="2">
        <v>100</v>
      </c>
      <c r="M194" s="2">
        <v>3.9125000000000001</v>
      </c>
      <c r="N194" s="2">
        <v>75.928899999999999</v>
      </c>
      <c r="O194" s="2">
        <v>24.071100000000005</v>
      </c>
      <c r="P194" s="2">
        <v>1.1839999999999999</v>
      </c>
      <c r="Q194" s="2">
        <v>3.5055000000000001</v>
      </c>
      <c r="R194" s="2">
        <v>4.1646999999999998</v>
      </c>
      <c r="S194" s="2">
        <v>4.3701999999999996</v>
      </c>
      <c r="T194" s="2">
        <v>10.846700000000002</v>
      </c>
      <c r="V194" s="2">
        <f t="shared" ref="V194:AD194" si="191">100*(((1+B194/100)*(1+B193/100)*(1+B192/100))-1)</f>
        <v>0.58480852460143229</v>
      </c>
      <c r="W194" s="2">
        <f t="shared" si="191"/>
        <v>-1.2126244969745348</v>
      </c>
      <c r="X194" s="2">
        <f t="shared" si="191"/>
        <v>0.35017459416593066</v>
      </c>
      <c r="Y194" s="2">
        <f t="shared" si="191"/>
        <v>1.1029399292119768</v>
      </c>
      <c r="Z194" s="2">
        <f t="shared" si="191"/>
        <v>0.79774419309170952</v>
      </c>
      <c r="AA194" s="2">
        <f t="shared" si="191"/>
        <v>0.76380629334478201</v>
      </c>
      <c r="AB194" s="2">
        <f t="shared" si="191"/>
        <v>-1.1679812601321005</v>
      </c>
      <c r="AC194" s="2">
        <f t="shared" si="191"/>
        <v>3.1266245384425684</v>
      </c>
      <c r="AD194" s="2">
        <f t="shared" si="191"/>
        <v>1.4554987828526489</v>
      </c>
    </row>
    <row r="195" spans="1:30" x14ac:dyDescent="0.25">
      <c r="A195" s="1">
        <f t="shared" si="130"/>
        <v>42705</v>
      </c>
      <c r="B195" s="34">
        <v>0.15400086215806499</v>
      </c>
      <c r="C195" s="34">
        <v>1.20794142764504</v>
      </c>
      <c r="D195" s="34">
        <v>4.8365364362226701E-2</v>
      </c>
      <c r="E195" s="34">
        <v>0.256376929524535</v>
      </c>
      <c r="F195" s="34">
        <v>0.20941748522232201</v>
      </c>
      <c r="G195" s="34">
        <v>-1.16276289576194</v>
      </c>
      <c r="H195" s="34">
        <v>1.2431326337327899</v>
      </c>
      <c r="I195" s="34">
        <v>1.03720359330076</v>
      </c>
      <c r="J195" s="34">
        <v>0.34301114472410899</v>
      </c>
      <c r="L195" s="2">
        <v>100</v>
      </c>
      <c r="M195" s="2">
        <v>3.8885999999999998</v>
      </c>
      <c r="N195" s="2">
        <v>75.919600000000003</v>
      </c>
      <c r="O195" s="2">
        <v>24.080400000000004</v>
      </c>
      <c r="P195" s="2">
        <v>1.1745000000000001</v>
      </c>
      <c r="Q195" s="2">
        <v>3.5144000000000002</v>
      </c>
      <c r="R195" s="2">
        <v>4.1391999999999998</v>
      </c>
      <c r="S195" s="2">
        <v>4.4058000000000002</v>
      </c>
      <c r="T195" s="2">
        <v>10.846500000000002</v>
      </c>
      <c r="V195" s="2">
        <f t="shared" ref="V195:AD195" si="192">100*(((1+B195/100)*(1+B194/100)*(1+B193/100))-1)</f>
        <v>0.52786153246131562</v>
      </c>
      <c r="W195" s="2">
        <f t="shared" si="192"/>
        <v>0.52331859170495765</v>
      </c>
      <c r="X195" s="2">
        <f t="shared" si="192"/>
        <v>0.37599131500862804</v>
      </c>
      <c r="Y195" s="2">
        <f t="shared" si="192"/>
        <v>0.91219415745735777</v>
      </c>
      <c r="Z195" s="2">
        <f t="shared" si="192"/>
        <v>-0.17225594535209554</v>
      </c>
      <c r="AA195" s="2">
        <f t="shared" si="192"/>
        <v>-1.4926904018851994</v>
      </c>
      <c r="AB195" s="2">
        <f t="shared" si="192"/>
        <v>0.61577341824958776</v>
      </c>
      <c r="AC195" s="2">
        <f t="shared" si="192"/>
        <v>3.1395535005575237</v>
      </c>
      <c r="AD195" s="2">
        <f t="shared" si="192"/>
        <v>1.294609151342474</v>
      </c>
    </row>
    <row r="196" spans="1:30" x14ac:dyDescent="0.25">
      <c r="A196" s="1">
        <f t="shared" si="130"/>
        <v>42736</v>
      </c>
      <c r="B196" s="34">
        <v>0.13514797080222099</v>
      </c>
      <c r="C196" s="34">
        <v>0.62659250185883097</v>
      </c>
      <c r="D196" s="34">
        <v>3.07678596147207E-2</v>
      </c>
      <c r="E196" s="34">
        <v>0.62315172386064599</v>
      </c>
      <c r="F196" s="34">
        <v>0.92522455844375295</v>
      </c>
      <c r="G196" s="34">
        <v>-0.51365849031714095</v>
      </c>
      <c r="H196" s="34">
        <v>0.64368485116538299</v>
      </c>
      <c r="I196" s="34">
        <v>0.95002366299809904</v>
      </c>
      <c r="J196" s="34">
        <v>0.63799050239990696</v>
      </c>
      <c r="L196" s="2">
        <v>100</v>
      </c>
      <c r="M196" s="2">
        <v>3.9451000000000001</v>
      </c>
      <c r="N196" s="2">
        <v>75.993799999999993</v>
      </c>
      <c r="O196" s="2">
        <v>24.0062</v>
      </c>
      <c r="P196" s="2">
        <v>1.1720999999999999</v>
      </c>
      <c r="Q196" s="2">
        <v>3.3742999999999999</v>
      </c>
      <c r="R196" s="2">
        <v>4.1972000000000005</v>
      </c>
      <c r="S196" s="2">
        <v>4.4368999999999996</v>
      </c>
      <c r="T196" s="2">
        <v>10.825700000000001</v>
      </c>
      <c r="V196" s="2">
        <f t="shared" ref="V196:AD196" si="193">100*(((1+B196/100)*(1+B195/100)*(1+B194/100))-1)</f>
        <v>0.42864176739410009</v>
      </c>
      <c r="W196" s="2">
        <f t="shared" si="193"/>
        <v>0.90021757556180138</v>
      </c>
      <c r="X196" s="2">
        <f t="shared" si="193"/>
        <v>0.26264477597701674</v>
      </c>
      <c r="Y196" s="2">
        <f t="shared" si="193"/>
        <v>0.97512956141523333</v>
      </c>
      <c r="Z196" s="2">
        <f t="shared" si="193"/>
        <v>0.51414268029950083</v>
      </c>
      <c r="AA196" s="2">
        <f t="shared" si="193"/>
        <v>-2.0850860267787596</v>
      </c>
      <c r="AB196" s="2">
        <f t="shared" si="193"/>
        <v>0.95655709235071829</v>
      </c>
      <c r="AC196" s="2">
        <f t="shared" si="193"/>
        <v>3.0528185843380129</v>
      </c>
      <c r="AD196" s="2">
        <f t="shared" si="193"/>
        <v>1.4383036703864871</v>
      </c>
    </row>
    <row r="197" spans="1:30" x14ac:dyDescent="0.25">
      <c r="A197" s="1">
        <f t="shared" si="130"/>
        <v>42767</v>
      </c>
      <c r="B197" s="34">
        <v>0.17580007427685601</v>
      </c>
      <c r="C197" s="34">
        <v>-0.36927787060732198</v>
      </c>
      <c r="D197" s="34">
        <v>3.1370644518845803E-2</v>
      </c>
      <c r="E197" s="34">
        <v>0.51143022825478801</v>
      </c>
      <c r="F197" s="34">
        <v>-0.19615260731041301</v>
      </c>
      <c r="G197" s="34">
        <v>1.0693840766364699</v>
      </c>
      <c r="H197" s="34">
        <v>-0.351176984365978</v>
      </c>
      <c r="I197" s="34">
        <v>0.93273444066260902</v>
      </c>
      <c r="J197" s="34">
        <v>0.65807328405068599</v>
      </c>
      <c r="L197" s="2">
        <v>100</v>
      </c>
      <c r="M197" s="2">
        <v>3.9632000000000001</v>
      </c>
      <c r="N197" s="2">
        <v>75.893000000000001</v>
      </c>
      <c r="O197" s="2">
        <v>24.106999999999999</v>
      </c>
      <c r="P197" s="2">
        <v>1.1727000000000001</v>
      </c>
      <c r="Q197" s="2">
        <v>3.3414000000000001</v>
      </c>
      <c r="R197" s="2">
        <v>4.2170000000000005</v>
      </c>
      <c r="S197" s="2">
        <v>4.4622999999999999</v>
      </c>
      <c r="T197" s="2">
        <v>10.913599999999999</v>
      </c>
      <c r="V197" s="2">
        <f t="shared" ref="V197:AD197" si="194">100*(((1+B197/100)*(1+B196/100)*(1+B195/100))-1)</f>
        <v>0.46566572603150558</v>
      </c>
      <c r="W197" s="2">
        <f t="shared" si="194"/>
        <v>1.4660224513151077</v>
      </c>
      <c r="X197" s="2">
        <f t="shared" si="194"/>
        <v>0.11054357875384113</v>
      </c>
      <c r="Y197" s="2">
        <f t="shared" si="194"/>
        <v>1.3970628449930578</v>
      </c>
      <c r="Z197" s="2">
        <f t="shared" si="194"/>
        <v>0.93819758778870277</v>
      </c>
      <c r="AA197" s="2">
        <f t="shared" si="194"/>
        <v>-0.61892819210855876</v>
      </c>
      <c r="AB197" s="2">
        <f t="shared" si="194"/>
        <v>1.5369881875533453</v>
      </c>
      <c r="AC197" s="2">
        <f t="shared" si="194"/>
        <v>2.9484428382280381</v>
      </c>
      <c r="AD197" s="2">
        <f t="shared" si="194"/>
        <v>1.6477334205904581</v>
      </c>
    </row>
    <row r="198" spans="1:30" x14ac:dyDescent="0.25">
      <c r="A198" s="1">
        <f t="shared" ref="A198:A261" si="195">EDATE(A197,1)</f>
        <v>42795</v>
      </c>
      <c r="B198" s="34">
        <v>0.28732512383023701</v>
      </c>
      <c r="C198" s="34">
        <v>-2.3334021570488499</v>
      </c>
      <c r="D198" s="34">
        <v>0.17701764168387801</v>
      </c>
      <c r="E198" s="34">
        <v>0.601284043757777</v>
      </c>
      <c r="F198" s="34">
        <v>1.2746195660730399</v>
      </c>
      <c r="G198" s="34">
        <v>4.0000271231412903</v>
      </c>
      <c r="H198" s="34">
        <v>-2.2185283118559398</v>
      </c>
      <c r="I198" s="34">
        <v>0.92304986252138899</v>
      </c>
      <c r="J198" s="34">
        <v>0.31370877038363998</v>
      </c>
      <c r="L198" s="2">
        <v>100</v>
      </c>
      <c r="M198" s="2">
        <v>3.9430999999999998</v>
      </c>
      <c r="N198" s="2">
        <v>75.833500000000001</v>
      </c>
      <c r="O198" s="2">
        <v>24.166499999999999</v>
      </c>
      <c r="P198" s="2">
        <v>1.159</v>
      </c>
      <c r="Q198" s="2">
        <v>3.3409</v>
      </c>
      <c r="R198" s="2">
        <v>4.1982999999999997</v>
      </c>
      <c r="S198" s="2">
        <v>4.4882999999999997</v>
      </c>
      <c r="T198" s="2">
        <v>10.98</v>
      </c>
      <c r="V198" s="2">
        <f t="shared" ref="V198:AD198" si="196">100*(((1+B198/100)*(1+B197/100)*(1+B196/100))-1)</f>
        <v>0.59940487365437445</v>
      </c>
      <c r="W198" s="2">
        <f t="shared" si="196"/>
        <v>-2.0843515865686668</v>
      </c>
      <c r="X198" s="2">
        <f t="shared" si="196"/>
        <v>0.23927581109377538</v>
      </c>
      <c r="Y198" s="2">
        <f t="shared" si="196"/>
        <v>1.7458942052383408</v>
      </c>
      <c r="Z198" s="2">
        <f t="shared" si="196"/>
        <v>2.011146426391508</v>
      </c>
      <c r="AA198" s="2">
        <f t="shared" si="196"/>
        <v>4.5722691807658533</v>
      </c>
      <c r="AB198" s="2">
        <f t="shared" si="196"/>
        <v>-1.9347201387104329</v>
      </c>
      <c r="AC198" s="2">
        <f t="shared" si="196"/>
        <v>2.8321297534438017</v>
      </c>
      <c r="AD198" s="2">
        <f t="shared" si="196"/>
        <v>1.6180500385434948</v>
      </c>
    </row>
    <row r="199" spans="1:30" x14ac:dyDescent="0.25">
      <c r="A199" s="1">
        <f t="shared" si="195"/>
        <v>42826</v>
      </c>
      <c r="B199" s="34">
        <v>0.19550467833843399</v>
      </c>
      <c r="C199" s="34">
        <v>-1.03483402159558</v>
      </c>
      <c r="D199" s="34">
        <v>0.33231841067463902</v>
      </c>
      <c r="E199" s="34">
        <v>-0.37329476671815298</v>
      </c>
      <c r="F199" s="34">
        <v>2.6473894985847899</v>
      </c>
      <c r="G199" s="34">
        <v>-5.0521149830671899</v>
      </c>
      <c r="H199" s="34">
        <v>-0.98938731346806297</v>
      </c>
      <c r="I199" s="34">
        <v>0.91515689159301306</v>
      </c>
      <c r="J199" s="34">
        <v>0.155401929575499</v>
      </c>
      <c r="L199" s="2">
        <v>100</v>
      </c>
      <c r="M199" s="2">
        <v>3.8471000000000002</v>
      </c>
      <c r="N199" s="2">
        <v>75.777299999999997</v>
      </c>
      <c r="O199" s="2">
        <v>24.2227</v>
      </c>
      <c r="P199" s="2">
        <v>1.1693</v>
      </c>
      <c r="Q199" s="2">
        <v>3.4801000000000002</v>
      </c>
      <c r="R199" s="2">
        <v>4.1006</v>
      </c>
      <c r="S199" s="2">
        <v>4.5172999999999996</v>
      </c>
      <c r="T199" s="2">
        <v>10.955400000000001</v>
      </c>
      <c r="V199" s="2">
        <f t="shared" ref="V199:AD199" si="197">100*(((1+B199/100)*(1+B198/100)*(1+B197/100))-1)</f>
        <v>0.66004141318440901</v>
      </c>
      <c r="W199" s="2">
        <f t="shared" si="197"/>
        <v>-3.7010182279667236</v>
      </c>
      <c r="X199" s="2">
        <f t="shared" si="197"/>
        <v>0.54145492563484332</v>
      </c>
      <c r="Y199" s="2">
        <f t="shared" si="197"/>
        <v>0.73832947013801054</v>
      </c>
      <c r="Z199" s="2">
        <f t="shared" si="197"/>
        <v>3.7518412888279284</v>
      </c>
      <c r="AA199" s="2">
        <f t="shared" si="197"/>
        <v>-0.19820168813086125</v>
      </c>
      <c r="AB199" s="2">
        <f t="shared" si="197"/>
        <v>-3.5259543934507254</v>
      </c>
      <c r="AC199" s="2">
        <f t="shared" si="197"/>
        <v>2.7966129280770247</v>
      </c>
      <c r="AD199" s="2">
        <f t="shared" si="197"/>
        <v>1.1307617938509651</v>
      </c>
    </row>
    <row r="200" spans="1:30" x14ac:dyDescent="0.25">
      <c r="A200" s="1">
        <f t="shared" si="195"/>
        <v>42856</v>
      </c>
      <c r="B200" s="34">
        <v>0.33743534270244901</v>
      </c>
      <c r="C200" s="34">
        <v>0.43479960038512799</v>
      </c>
      <c r="D200" s="34">
        <v>8.6315964762520597E-2</v>
      </c>
      <c r="E200" s="34">
        <v>1.20176703793336</v>
      </c>
      <c r="F200" s="34">
        <v>0.220255376621939</v>
      </c>
      <c r="G200" s="34">
        <v>7.24208808021032</v>
      </c>
      <c r="H200" s="34">
        <v>0.37998175926492</v>
      </c>
      <c r="I200" s="34">
        <v>0.888011582712394</v>
      </c>
      <c r="J200" s="34">
        <v>0.16186995972569601</v>
      </c>
      <c r="L200" s="2">
        <v>100</v>
      </c>
      <c r="M200" s="2">
        <v>3.7749000000000001</v>
      </c>
      <c r="N200" s="2">
        <v>75.957099999999997</v>
      </c>
      <c r="O200" s="2">
        <v>24.042899999999996</v>
      </c>
      <c r="P200" s="2">
        <v>1.1986000000000001</v>
      </c>
      <c r="Q200" s="2">
        <v>3.2530999999999999</v>
      </c>
      <c r="R200" s="2">
        <v>4.0286</v>
      </c>
      <c r="S200" s="2">
        <v>4.5515999999999996</v>
      </c>
      <c r="T200" s="2">
        <v>11.010999999999996</v>
      </c>
      <c r="V200" s="2">
        <f t="shared" ref="V200:AD200" si="198">100*(((1+B200/100)*(1+B199/100)*(1+B198/100))-1)</f>
        <v>0.82245801281710662</v>
      </c>
      <c r="W200" s="2">
        <f t="shared" si="198"/>
        <v>-2.9238298259611439</v>
      </c>
      <c r="X200" s="2">
        <f t="shared" si="198"/>
        <v>0.59668042542617705</v>
      </c>
      <c r="Y200" s="2">
        <f t="shared" si="198"/>
        <v>1.4302246786813022</v>
      </c>
      <c r="Z200" s="2">
        <f t="shared" si="198"/>
        <v>4.1847213449480503</v>
      </c>
      <c r="AA200" s="2">
        <f t="shared" si="198"/>
        <v>5.8970858772551482</v>
      </c>
      <c r="AB200" s="2">
        <f t="shared" si="198"/>
        <v>-2.8180901172453976</v>
      </c>
      <c r="AC200" s="2">
        <f t="shared" si="198"/>
        <v>2.7510641936330016</v>
      </c>
      <c r="AD200" s="2">
        <f t="shared" si="198"/>
        <v>0.63222830759974702</v>
      </c>
    </row>
    <row r="201" spans="1:30" x14ac:dyDescent="0.25">
      <c r="A201" s="1">
        <f t="shared" si="195"/>
        <v>42887</v>
      </c>
      <c r="B201" s="34">
        <v>-8.1893348939037196E-3</v>
      </c>
      <c r="C201" s="34">
        <v>-1.3028365045406201</v>
      </c>
      <c r="D201" s="34">
        <v>9.4155149109655306E-2</v>
      </c>
      <c r="E201" s="34">
        <v>-0.75877732270851606</v>
      </c>
      <c r="F201" s="34">
        <v>0.765068462374348</v>
      </c>
      <c r="G201" s="34">
        <v>-4.8808286953562003</v>
      </c>
      <c r="H201" s="34">
        <v>-1.1870061730505801</v>
      </c>
      <c r="I201" s="34">
        <v>0.86962757834679905</v>
      </c>
      <c r="J201" s="34">
        <v>0.27771637014884598</v>
      </c>
      <c r="L201" s="2">
        <v>100</v>
      </c>
      <c r="M201" s="2">
        <v>3.7753000000000001</v>
      </c>
      <c r="N201" s="2">
        <v>75.657700000000006</v>
      </c>
      <c r="O201" s="2">
        <v>24.342299999999998</v>
      </c>
      <c r="P201" s="2">
        <v>1.1887000000000001</v>
      </c>
      <c r="Q201" s="2">
        <v>3.5346000000000002</v>
      </c>
      <c r="R201" s="2">
        <v>4.0274999999999999</v>
      </c>
      <c r="S201" s="2">
        <v>4.5785</v>
      </c>
      <c r="T201" s="2">
        <v>11.012999999999996</v>
      </c>
      <c r="V201" s="2">
        <f t="shared" ref="V201:AD201" si="199">100*(((1+B201/100)*(1+B200/100)*(1+B199/100))-1)</f>
        <v>0.52536668976004286</v>
      </c>
      <c r="W201" s="2">
        <f t="shared" si="199"/>
        <v>-1.8994942919305702</v>
      </c>
      <c r="X201" s="2">
        <f t="shared" si="199"/>
        <v>0.51347080428774117</v>
      </c>
      <c r="Y201" s="2">
        <f t="shared" si="199"/>
        <v>5.8956595090386976E-2</v>
      </c>
      <c r="Z201" s="2">
        <f t="shared" si="199"/>
        <v>3.6605284131224547</v>
      </c>
      <c r="AA201" s="2">
        <f t="shared" si="199"/>
        <v>-3.1457651420181532</v>
      </c>
      <c r="AB201" s="2">
        <f t="shared" si="199"/>
        <v>-1.7928929116320269</v>
      </c>
      <c r="AC201" s="2">
        <f t="shared" si="199"/>
        <v>2.6966742742035921</v>
      </c>
      <c r="AD201" s="2">
        <f t="shared" si="199"/>
        <v>0.59612162305817673</v>
      </c>
    </row>
    <row r="202" spans="1:30" x14ac:dyDescent="0.25">
      <c r="A202" s="1">
        <f t="shared" si="195"/>
        <v>42917</v>
      </c>
      <c r="B202" s="34">
        <v>0.30148187845658497</v>
      </c>
      <c r="C202" s="34">
        <v>1.7285081146475501</v>
      </c>
      <c r="D202" s="34">
        <v>8.3522221774315397E-2</v>
      </c>
      <c r="E202" s="34">
        <v>1.13792011311679</v>
      </c>
      <c r="F202" s="34">
        <v>0.77376950973368996</v>
      </c>
      <c r="G202" s="34">
        <v>2.7035632165405801</v>
      </c>
      <c r="H202" s="34">
        <v>1.65216301311866</v>
      </c>
      <c r="I202" s="34">
        <v>0.89294799072696296</v>
      </c>
      <c r="J202" s="34">
        <v>0.23493798015290501</v>
      </c>
      <c r="L202" s="2">
        <v>100</v>
      </c>
      <c r="M202" s="2">
        <v>3.6842000000000001</v>
      </c>
      <c r="N202" s="2">
        <v>75.804100000000005</v>
      </c>
      <c r="O202" s="2">
        <v>24.195899999999998</v>
      </c>
      <c r="P202" s="2">
        <v>1.1959</v>
      </c>
      <c r="Q202" s="2">
        <v>3.3469000000000002</v>
      </c>
      <c r="R202" s="2">
        <v>3.9386000000000005</v>
      </c>
      <c r="S202" s="2">
        <v>4.6313000000000004</v>
      </c>
      <c r="T202" s="2">
        <v>11.083199999999998</v>
      </c>
      <c r="V202" s="2">
        <f t="shared" ref="V202:AD202" si="200">100*(((1+B202/100)*(1+B201/100)*(1+B200/100))-1)</f>
        <v>0.63169278629331416</v>
      </c>
      <c r="W202" s="2">
        <f t="shared" si="200"/>
        <v>0.83970447896850597</v>
      </c>
      <c r="X202" s="2">
        <f t="shared" si="200"/>
        <v>0.26422540793507032</v>
      </c>
      <c r="Y202" s="2">
        <f t="shared" si="200"/>
        <v>1.5767281977263847</v>
      </c>
      <c r="Z202" s="2">
        <f t="shared" si="200"/>
        <v>1.7684156274156981</v>
      </c>
      <c r="AA202" s="2">
        <f t="shared" si="200"/>
        <v>4.7656304377125425</v>
      </c>
      <c r="AB202" s="2">
        <f t="shared" si="200"/>
        <v>0.82722031424748987</v>
      </c>
      <c r="AC202" s="2">
        <f t="shared" si="200"/>
        <v>2.6740733059399391</v>
      </c>
      <c r="AD202" s="2">
        <f t="shared" si="200"/>
        <v>0.6760076607871035</v>
      </c>
    </row>
    <row r="203" spans="1:30" x14ac:dyDescent="0.25">
      <c r="A203" s="1">
        <f t="shared" si="195"/>
        <v>42948</v>
      </c>
      <c r="B203" s="34">
        <v>0.27435619615837997</v>
      </c>
      <c r="C203" s="34">
        <v>6.9692512294462103</v>
      </c>
      <c r="D203" s="34">
        <v>5.5040523930604199E-2</v>
      </c>
      <c r="E203" s="34">
        <v>1.7949004042541501</v>
      </c>
      <c r="F203" s="34">
        <v>0.18186226584040099</v>
      </c>
      <c r="G203" s="34">
        <v>1.4881556408682599</v>
      </c>
      <c r="H203" s="34">
        <v>6.6953328937621901</v>
      </c>
      <c r="I203" s="34">
        <v>0.942967325578842</v>
      </c>
      <c r="J203" s="34">
        <v>0.53675162576722901</v>
      </c>
      <c r="L203" s="2">
        <v>100</v>
      </c>
      <c r="M203" s="2">
        <v>3.7143999999999999</v>
      </c>
      <c r="N203" s="2">
        <v>75.551400000000001</v>
      </c>
      <c r="O203" s="2">
        <v>24.448599999999999</v>
      </c>
      <c r="P203" s="2">
        <v>1.2010000000000001</v>
      </c>
      <c r="Q203" s="2">
        <v>3.5396999999999998</v>
      </c>
      <c r="R203" s="2">
        <v>3.9671999999999996</v>
      </c>
      <c r="S203" s="2">
        <v>4.6625999999999994</v>
      </c>
      <c r="T203" s="2">
        <v>11.078099999999999</v>
      </c>
      <c r="V203" s="2">
        <f t="shared" ref="V203:AD203" si="201">100*(((1+B203/100)*(1+B202/100)*(1+B201/100))-1)</f>
        <v>0.56842864888972944</v>
      </c>
      <c r="W203" s="2">
        <f t="shared" si="201"/>
        <v>7.4004998788540277</v>
      </c>
      <c r="X203" s="2">
        <f t="shared" si="201"/>
        <v>0.23289437312701278</v>
      </c>
      <c r="Y203" s="2">
        <f t="shared" si="201"/>
        <v>2.1720591736488215</v>
      </c>
      <c r="Z203" s="2">
        <f t="shared" si="201"/>
        <v>1.7294294360459039</v>
      </c>
      <c r="AA203" s="2">
        <f t="shared" si="201"/>
        <v>-0.85543094121929286</v>
      </c>
      <c r="AB203" s="2">
        <f t="shared" si="201"/>
        <v>7.1707092155195218</v>
      </c>
      <c r="AC203" s="2">
        <f t="shared" si="201"/>
        <v>2.7300019527943364</v>
      </c>
      <c r="AD203" s="2">
        <f t="shared" si="201"/>
        <v>1.0528136199556171</v>
      </c>
    </row>
    <row r="204" spans="1:30" x14ac:dyDescent="0.25">
      <c r="A204" s="1">
        <f t="shared" si="195"/>
        <v>42979</v>
      </c>
      <c r="B204" s="34">
        <v>0.26604409062261197</v>
      </c>
      <c r="C204" s="34">
        <v>2.0067330190421702</v>
      </c>
      <c r="D204" s="34">
        <v>0.12977570611488901</v>
      </c>
      <c r="E204" s="34">
        <v>0.302284738685622</v>
      </c>
      <c r="F204" s="34">
        <v>2.38079282659203</v>
      </c>
      <c r="G204" s="34">
        <v>-1.5960741943894701</v>
      </c>
      <c r="H204" s="34">
        <v>1.9386161437740601</v>
      </c>
      <c r="I204" s="34">
        <v>0.95503545463825501</v>
      </c>
      <c r="J204" s="34">
        <v>1.2593919631299099E-3</v>
      </c>
      <c r="L204" s="2">
        <v>100</v>
      </c>
      <c r="M204" s="2">
        <v>3.9729999999999999</v>
      </c>
      <c r="N204" s="2">
        <v>75.1738</v>
      </c>
      <c r="O204" s="2">
        <v>24.8262</v>
      </c>
      <c r="P204" s="2">
        <v>1.1904999999999999</v>
      </c>
      <c r="Q204" s="2">
        <v>3.6029</v>
      </c>
      <c r="R204" s="2">
        <v>4.2311999999999994</v>
      </c>
      <c r="S204" s="2">
        <v>4.6965000000000003</v>
      </c>
      <c r="T204" s="2">
        <v>11.105100000000002</v>
      </c>
      <c r="V204" s="2">
        <f t="shared" ref="V204:AD204" si="202">100*(((1+B204/100)*(1+B203/100)*(1+B202/100))-1)</f>
        <v>0.84424348316216591</v>
      </c>
      <c r="W204" s="2">
        <f t="shared" si="202"/>
        <v>11.001914637171438</v>
      </c>
      <c r="X204" s="2">
        <f t="shared" si="202"/>
        <v>0.26856430332919956</v>
      </c>
      <c r="Y204" s="2">
        <f t="shared" si="202"/>
        <v>3.2644569978493854</v>
      </c>
      <c r="Z204" s="2">
        <f t="shared" si="202"/>
        <v>3.3606169120823592</v>
      </c>
      <c r="AA204" s="2">
        <f t="shared" si="202"/>
        <v>2.5683327963684555</v>
      </c>
      <c r="AB204" s="2">
        <f t="shared" si="202"/>
        <v>10.560700222376296</v>
      </c>
      <c r="AC204" s="2">
        <f t="shared" si="202"/>
        <v>2.8169850368886085</v>
      </c>
      <c r="AD204" s="2">
        <f t="shared" si="202"/>
        <v>0.77421976578953</v>
      </c>
    </row>
    <row r="205" spans="1:30" x14ac:dyDescent="0.25">
      <c r="A205" s="1">
        <f t="shared" si="195"/>
        <v>43009</v>
      </c>
      <c r="B205" s="34">
        <v>0.369228829791862</v>
      </c>
      <c r="C205" s="34">
        <v>-0.75781122309803595</v>
      </c>
      <c r="D205" s="34">
        <v>0.15494376279740499</v>
      </c>
      <c r="E205" s="34">
        <v>0.99835351350843904</v>
      </c>
      <c r="F205" s="34">
        <v>3.7347975203463299</v>
      </c>
      <c r="G205" s="34">
        <v>3.4443367686880801</v>
      </c>
      <c r="H205" s="34">
        <v>-0.62882075903245505</v>
      </c>
      <c r="I205" s="34">
        <v>0.959889528784172</v>
      </c>
      <c r="J205" s="34">
        <v>0.44575064643304801</v>
      </c>
      <c r="L205" s="2">
        <v>100</v>
      </c>
      <c r="M205" s="2">
        <v>4.0547000000000004</v>
      </c>
      <c r="N205" s="2">
        <v>75.153499999999994</v>
      </c>
      <c r="O205" s="2">
        <v>24.846500000000002</v>
      </c>
      <c r="P205" s="2">
        <v>1.2458</v>
      </c>
      <c r="Q205" s="2">
        <v>3.5076999999999998</v>
      </c>
      <c r="R205" s="2">
        <v>4.3164000000000007</v>
      </c>
      <c r="S205" s="2">
        <v>4.7325999999999997</v>
      </c>
      <c r="T205" s="2">
        <v>11.044000000000002</v>
      </c>
      <c r="V205" s="2">
        <f t="shared" ref="V205:AD205" si="203">100*(((1+B205/100)*(1+B204/100)*(1+B203/100))-1)</f>
        <v>0.91235703370748933</v>
      </c>
      <c r="W205" s="2">
        <f t="shared" si="203"/>
        <v>8.2889464436523674</v>
      </c>
      <c r="X205" s="2">
        <f t="shared" si="203"/>
        <v>0.34011789396770631</v>
      </c>
      <c r="Y205" s="2">
        <f t="shared" si="203"/>
        <v>3.1219558557705751</v>
      </c>
      <c r="Z205" s="2">
        <f t="shared" si="203"/>
        <v>6.3976540633156498</v>
      </c>
      <c r="AA205" s="2">
        <f t="shared" si="203"/>
        <v>3.3081309673746118</v>
      </c>
      <c r="AB205" s="2">
        <f t="shared" si="203"/>
        <v>8.0798168297390163</v>
      </c>
      <c r="AC205" s="2">
        <f t="shared" si="203"/>
        <v>2.8852031557347946</v>
      </c>
      <c r="AD205" s="2">
        <f t="shared" si="203"/>
        <v>0.98616664169155488</v>
      </c>
    </row>
    <row r="206" spans="1:30" x14ac:dyDescent="0.25">
      <c r="A206" s="1">
        <f t="shared" si="195"/>
        <v>43040</v>
      </c>
      <c r="B206" s="34">
        <v>0.21085490401222301</v>
      </c>
      <c r="C206" s="34">
        <v>2.4509757393005702</v>
      </c>
      <c r="D206" s="34">
        <v>-6.4297047358906095E-2</v>
      </c>
      <c r="E206" s="34">
        <v>1.19595741276099</v>
      </c>
      <c r="F206" s="34">
        <v>1.5175752222960599</v>
      </c>
      <c r="G206" s="34">
        <v>3.3105970977315202</v>
      </c>
      <c r="H206" s="34">
        <v>2.3600231216591698</v>
      </c>
      <c r="I206" s="34">
        <v>0.95291290571728404</v>
      </c>
      <c r="J206" s="34">
        <v>0.20959078377861601</v>
      </c>
      <c r="L206" s="2">
        <v>100</v>
      </c>
      <c r="M206" s="2">
        <v>4.05</v>
      </c>
      <c r="N206" s="2">
        <v>75</v>
      </c>
      <c r="O206" s="2">
        <v>25.000000000000004</v>
      </c>
      <c r="P206" s="2">
        <v>1.3</v>
      </c>
      <c r="Q206" s="2">
        <v>3.61</v>
      </c>
      <c r="R206" s="2">
        <v>4.3100000000000005</v>
      </c>
      <c r="S206" s="2">
        <v>4.75</v>
      </c>
      <c r="T206" s="2">
        <v>11.030000000000003</v>
      </c>
      <c r="V206" s="2">
        <f t="shared" ref="V206:AD206" si="204">100*(((1+B206/100)*(1+B205/100)*(1+B204/100))-1)</f>
        <v>0.84845171126772811</v>
      </c>
      <c r="W206" s="2">
        <f t="shared" si="204"/>
        <v>3.7149283314702464</v>
      </c>
      <c r="X206" s="2">
        <f t="shared" si="204"/>
        <v>0.22044030541579218</v>
      </c>
      <c r="Y206" s="2">
        <f t="shared" si="204"/>
        <v>2.5152047072985129</v>
      </c>
      <c r="Z206" s="2">
        <f t="shared" si="204"/>
        <v>7.8162414388601054</v>
      </c>
      <c r="AA206" s="2">
        <f t="shared" si="204"/>
        <v>5.1632540555528461</v>
      </c>
      <c r="AB206" s="2">
        <f t="shared" si="204"/>
        <v>3.688251862828773</v>
      </c>
      <c r="AC206" s="2">
        <f t="shared" si="204"/>
        <v>2.8953400980117783</v>
      </c>
      <c r="AD206" s="2">
        <f t="shared" si="204"/>
        <v>0.6575433395315633</v>
      </c>
    </row>
    <row r="207" spans="1:30" x14ac:dyDescent="0.25">
      <c r="A207" s="1">
        <f t="shared" si="195"/>
        <v>43070</v>
      </c>
      <c r="B207" s="34">
        <v>0.26481352112947698</v>
      </c>
      <c r="C207" s="34">
        <v>1.8274144522171301</v>
      </c>
      <c r="D207" s="34">
        <v>0.145438732704401</v>
      </c>
      <c r="E207" s="34">
        <v>0.505101232980395</v>
      </c>
      <c r="F207" s="34">
        <v>1.09254559835682</v>
      </c>
      <c r="G207" s="34">
        <v>-0.16489551410940201</v>
      </c>
      <c r="H207" s="34">
        <v>1.80338027770376</v>
      </c>
      <c r="I207" s="34">
        <v>0.95175779059771504</v>
      </c>
      <c r="J207" s="34">
        <v>0.31857082961857602</v>
      </c>
      <c r="L207" s="2">
        <v>100</v>
      </c>
      <c r="M207" s="2">
        <v>4.1513999999999998</v>
      </c>
      <c r="N207" s="2">
        <v>74.756200000000007</v>
      </c>
      <c r="O207" s="2">
        <v>25.2438</v>
      </c>
      <c r="P207" s="2">
        <v>1.3132999999999999</v>
      </c>
      <c r="Q207" s="2">
        <v>3.7484999999999999</v>
      </c>
      <c r="R207" s="2">
        <v>4.4164000000000003</v>
      </c>
      <c r="S207" s="2">
        <v>4.7851999999999997</v>
      </c>
      <c r="T207" s="2">
        <v>10.980400000000003</v>
      </c>
      <c r="V207" s="2">
        <f t="shared" ref="V207:AD207" si="205">100*(((1+B207/100)*(1+B206/100)*(1+B205/100))-1)</f>
        <v>0.84721399386069596</v>
      </c>
      <c r="W207" s="2">
        <f t="shared" si="205"/>
        <v>3.532606912517533</v>
      </c>
      <c r="X207" s="2">
        <f t="shared" si="205"/>
        <v>0.23611751442025319</v>
      </c>
      <c r="Y207" s="2">
        <f t="shared" si="205"/>
        <v>2.7224958421396828</v>
      </c>
      <c r="Z207" s="2">
        <f t="shared" si="205"/>
        <v>6.4596005069266882</v>
      </c>
      <c r="AA207" s="2">
        <f t="shared" si="205"/>
        <v>6.6927398552403705</v>
      </c>
      <c r="AB207" s="2">
        <f t="shared" si="205"/>
        <v>3.5506948596788712</v>
      </c>
      <c r="AC207" s="2">
        <f t="shared" si="205"/>
        <v>2.8919994389286385</v>
      </c>
      <c r="AD207" s="2">
        <f t="shared" si="205"/>
        <v>0.97693721499005903</v>
      </c>
    </row>
    <row r="208" spans="1:30" x14ac:dyDescent="0.25">
      <c r="A208" s="1">
        <f t="shared" si="195"/>
        <v>43101</v>
      </c>
      <c r="B208" s="34">
        <v>0.138335507878073</v>
      </c>
      <c r="C208" s="34">
        <v>2.3292804570826502</v>
      </c>
      <c r="D208" s="34">
        <v>0.13718219517435301</v>
      </c>
      <c r="E208" s="34">
        <v>9.9874858458459406E-2</v>
      </c>
      <c r="F208" s="34">
        <v>-5.8155938859796197E-2</v>
      </c>
      <c r="G208" s="34">
        <v>-4.3115963828141002</v>
      </c>
      <c r="H208" s="34">
        <v>2.25521592951223</v>
      </c>
      <c r="I208" s="34">
        <v>0.959449642115763</v>
      </c>
      <c r="J208" s="34">
        <v>0.17401866300605801</v>
      </c>
      <c r="L208" s="2">
        <v>100</v>
      </c>
      <c r="M208" s="2">
        <v>4.2263000000000002</v>
      </c>
      <c r="N208" s="2">
        <v>74.815699999999993</v>
      </c>
      <c r="O208" s="2">
        <v>25.184300000000004</v>
      </c>
      <c r="P208" s="2">
        <v>1.3223</v>
      </c>
      <c r="Q208" s="2">
        <v>3.6168999999999998</v>
      </c>
      <c r="R208" s="2">
        <v>4.4915000000000003</v>
      </c>
      <c r="S208" s="2">
        <v>4.8065999999999995</v>
      </c>
      <c r="T208" s="2">
        <v>10.947000000000005</v>
      </c>
      <c r="V208" s="2">
        <f t="shared" ref="V208:AD208" si="206">100*(((1+B208/100)*(1+B207/100)*(1+B206/100))-1)</f>
        <v>0.61522109607445863</v>
      </c>
      <c r="W208" s="2">
        <f t="shared" si="206"/>
        <v>6.7531591128075608</v>
      </c>
      <c r="X208" s="2">
        <f t="shared" si="206"/>
        <v>0.21834155137123723</v>
      </c>
      <c r="Y208" s="2">
        <f t="shared" si="206"/>
        <v>1.8086792629884441</v>
      </c>
      <c r="Z208" s="2">
        <f t="shared" si="206"/>
        <v>2.5670175004456564</v>
      </c>
      <c r="AA208" s="2">
        <f t="shared" si="206"/>
        <v>-1.3067484098179039</v>
      </c>
      <c r="AB208" s="2">
        <f t="shared" si="206"/>
        <v>6.5560330812916234</v>
      </c>
      <c r="AC208" s="2">
        <f t="shared" si="206"/>
        <v>2.8915511339725697</v>
      </c>
      <c r="AD208" s="2">
        <f t="shared" si="206"/>
        <v>0.70376823319417969</v>
      </c>
    </row>
    <row r="209" spans="1:30" x14ac:dyDescent="0.25">
      <c r="A209" s="1">
        <f t="shared" si="195"/>
        <v>43132</v>
      </c>
      <c r="B209" s="34">
        <v>0.19112048065477899</v>
      </c>
      <c r="C209" s="34">
        <v>0.56126237871150997</v>
      </c>
      <c r="D209" s="34">
        <v>4.10479464964131E-2</v>
      </c>
      <c r="E209" s="34">
        <v>0.478445202744811</v>
      </c>
      <c r="F209" s="34">
        <v>1.2365866108385</v>
      </c>
      <c r="G209" s="34">
        <v>0.61815930802777097</v>
      </c>
      <c r="H209" s="34">
        <v>0.55438230211770301</v>
      </c>
      <c r="I209" s="34">
        <v>0.94655196201096203</v>
      </c>
      <c r="J209" s="34">
        <v>0.21202115009677699</v>
      </c>
      <c r="L209" s="2">
        <v>100</v>
      </c>
      <c r="M209" s="2">
        <v>4.3167</v>
      </c>
      <c r="N209" s="2">
        <v>74.838000000000008</v>
      </c>
      <c r="O209" s="2">
        <v>25.161999999999995</v>
      </c>
      <c r="P209" s="2">
        <v>1.3144</v>
      </c>
      <c r="Q209" s="2">
        <v>3.4357000000000002</v>
      </c>
      <c r="R209" s="2">
        <v>4.5842000000000001</v>
      </c>
      <c r="S209" s="2">
        <v>4.8383000000000003</v>
      </c>
      <c r="T209" s="2">
        <v>10.989399999999996</v>
      </c>
      <c r="V209" s="2">
        <f t="shared" ref="V209:AD209" si="207">100*(((1+B209/100)*(1+B208/100)*(1+B207/100))-1)</f>
        <v>0.5954070412875101</v>
      </c>
      <c r="W209" s="2">
        <f t="shared" si="207"/>
        <v>4.7840917651827075</v>
      </c>
      <c r="X209" s="2">
        <f t="shared" si="207"/>
        <v>0.32398448240584798</v>
      </c>
      <c r="Y209" s="2">
        <f t="shared" si="207"/>
        <v>1.086822656020825</v>
      </c>
      <c r="Z209" s="2">
        <f t="shared" si="207"/>
        <v>2.2831241571926952</v>
      </c>
      <c r="AA209" s="2">
        <f t="shared" si="207"/>
        <v>-3.878850862374339</v>
      </c>
      <c r="AB209" s="2">
        <f t="shared" si="207"/>
        <v>4.6763742356569882</v>
      </c>
      <c r="AC209" s="2">
        <f t="shared" si="207"/>
        <v>2.8850680385790861</v>
      </c>
      <c r="AD209" s="2">
        <f t="shared" si="207"/>
        <v>0.70621058471471709</v>
      </c>
    </row>
    <row r="210" spans="1:30" x14ac:dyDescent="0.25">
      <c r="A210" s="1">
        <f t="shared" si="195"/>
        <v>43160</v>
      </c>
      <c r="B210" s="34">
        <v>7.7422338412277997E-2</v>
      </c>
      <c r="C210" s="34">
        <v>-0.34300090520225501</v>
      </c>
      <c r="D210" s="34">
        <v>6.8819186234450394E-2</v>
      </c>
      <c r="E210" s="34">
        <v>0.31537570468721599</v>
      </c>
      <c r="F210" s="34">
        <v>-4.9670666778953598E-2</v>
      </c>
      <c r="G210" s="34">
        <v>0.28937472551085502</v>
      </c>
      <c r="H210" s="34">
        <v>-0.32373617242285702</v>
      </c>
      <c r="I210" s="34">
        <v>0.92737448966301705</v>
      </c>
      <c r="J210" s="34">
        <v>0.245484959421885</v>
      </c>
      <c r="L210" s="2">
        <v>100</v>
      </c>
      <c r="M210" s="2">
        <v>4.3406000000000002</v>
      </c>
      <c r="N210" s="2">
        <v>74.779799999999994</v>
      </c>
      <c r="O210" s="2">
        <v>25.220200000000006</v>
      </c>
      <c r="P210" s="2">
        <v>1.3188</v>
      </c>
      <c r="Q210" s="2">
        <v>3.4184999999999999</v>
      </c>
      <c r="R210" s="2">
        <v>4.6115000000000004</v>
      </c>
      <c r="S210" s="2">
        <v>4.8673999999999999</v>
      </c>
      <c r="T210" s="2">
        <v>11.004000000000008</v>
      </c>
      <c r="V210" s="2">
        <f t="shared" ref="V210:AD210" si="208">100*(((1+B210/100)*(1+B209/100)*(1+B208/100))-1)</f>
        <v>0.4073979916580317</v>
      </c>
      <c r="W210" s="2">
        <f t="shared" si="208"/>
        <v>2.5506558756059006</v>
      </c>
      <c r="X210" s="2">
        <f t="shared" si="208"/>
        <v>0.24722833366481733</v>
      </c>
      <c r="Y210" s="2">
        <f t="shared" si="208"/>
        <v>0.89599900033956459</v>
      </c>
      <c r="Z210" s="2">
        <f t="shared" si="208"/>
        <v>1.1274558794799772</v>
      </c>
      <c r="AA210" s="2">
        <f t="shared" si="208"/>
        <v>-3.4414798827356763</v>
      </c>
      <c r="AB210" s="2">
        <f t="shared" si="208"/>
        <v>2.4892284162461031</v>
      </c>
      <c r="AC210" s="2">
        <f t="shared" si="208"/>
        <v>2.8602177771217763</v>
      </c>
      <c r="AD210" s="2">
        <f t="shared" si="208"/>
        <v>0.63284230430635802</v>
      </c>
    </row>
    <row r="211" spans="1:30" x14ac:dyDescent="0.25">
      <c r="A211" s="1">
        <f t="shared" si="195"/>
        <v>43191</v>
      </c>
      <c r="B211" s="34">
        <v>0.32350200453682998</v>
      </c>
      <c r="C211" s="34">
        <v>1.1282257024015501</v>
      </c>
      <c r="D211" s="34">
        <v>5.7025147710579302E-2</v>
      </c>
      <c r="E211" s="34">
        <v>0.90814569679467305</v>
      </c>
      <c r="F211" s="34">
        <v>-4.2595434814265802E-3</v>
      </c>
      <c r="G211" s="34">
        <v>2.2637210816462998</v>
      </c>
      <c r="H211" s="34">
        <v>1.1176635669073001</v>
      </c>
      <c r="I211" s="34">
        <v>0.90981012581104304</v>
      </c>
      <c r="J211" s="34">
        <v>4.3627574934478698E-2</v>
      </c>
      <c r="L211" s="2">
        <v>100</v>
      </c>
      <c r="M211" s="2">
        <v>4.3281000000000001</v>
      </c>
      <c r="N211" s="2">
        <v>74.743200000000002</v>
      </c>
      <c r="O211" s="2">
        <v>25.256800000000002</v>
      </c>
      <c r="P211" s="2">
        <v>1.3174999999999999</v>
      </c>
      <c r="Q211" s="2">
        <v>3.4382999999999999</v>
      </c>
      <c r="R211" s="2">
        <v>4.5988000000000007</v>
      </c>
      <c r="S211" s="2">
        <v>4.9081000000000001</v>
      </c>
      <c r="T211" s="2">
        <v>10.994100000000003</v>
      </c>
      <c r="V211" s="2">
        <f t="shared" ref="V211:AD211" si="209">100*(((1+B211/100)*(1+B210/100)*(1+B209/100))-1)</f>
        <v>0.59306201363766853</v>
      </c>
      <c r="W211" s="2">
        <f t="shared" si="209"/>
        <v>1.3470028030454939</v>
      </c>
      <c r="X211" s="2">
        <f t="shared" si="209"/>
        <v>0.16698319730787947</v>
      </c>
      <c r="Y211" s="2">
        <f t="shared" si="209"/>
        <v>1.7106982575772811</v>
      </c>
      <c r="Z211" s="2">
        <f t="shared" si="209"/>
        <v>1.1819916487255</v>
      </c>
      <c r="AA211" s="2">
        <f t="shared" si="209"/>
        <v>3.1936284445963636</v>
      </c>
      <c r="AB211" s="2">
        <f t="shared" si="209"/>
        <v>1.3490727492058596</v>
      </c>
      <c r="AC211" s="2">
        <f t="shared" si="209"/>
        <v>2.8096436953933823</v>
      </c>
      <c r="AD211" s="2">
        <f t="shared" si="209"/>
        <v>0.50185399038100709</v>
      </c>
    </row>
    <row r="212" spans="1:30" x14ac:dyDescent="0.25">
      <c r="A212" s="1">
        <f t="shared" si="195"/>
        <v>43221</v>
      </c>
      <c r="B212" s="34">
        <v>0.480694178821505</v>
      </c>
      <c r="C212" s="34">
        <v>3.4299096954367601</v>
      </c>
      <c r="D212" s="34">
        <v>0.29998606473502099</v>
      </c>
      <c r="E212" s="34">
        <v>1.00970438841397</v>
      </c>
      <c r="F212" s="34">
        <v>0.88926092433333603</v>
      </c>
      <c r="G212" s="34">
        <v>1.84314971500253</v>
      </c>
      <c r="H212" s="34">
        <v>3.52328323976869</v>
      </c>
      <c r="I212" s="34">
        <v>0.88757202766908105</v>
      </c>
      <c r="J212" s="34">
        <v>3.8408332935683097E-2</v>
      </c>
      <c r="L212" s="2">
        <v>100</v>
      </c>
      <c r="M212" s="2">
        <v>4.3640999999999996</v>
      </c>
      <c r="N212" s="2">
        <v>74.6023</v>
      </c>
      <c r="O212" s="2">
        <v>25.397699999999997</v>
      </c>
      <c r="P212" s="2">
        <v>1.3230999999999999</v>
      </c>
      <c r="Q212" s="2">
        <v>3.4916999999999998</v>
      </c>
      <c r="R212" s="2">
        <v>4.6364999999999998</v>
      </c>
      <c r="S212" s="2">
        <v>4.9294000000000002</v>
      </c>
      <c r="T212" s="2">
        <v>11.016999999999996</v>
      </c>
      <c r="V212" s="2">
        <f t="shared" ref="V212:AD212" si="210">100*(((1+B212/100)*(1+B211/100)*(1+B210/100))-1)</f>
        <v>0.88379740852555511</v>
      </c>
      <c r="W212" s="2">
        <f t="shared" si="210"/>
        <v>4.2380644382328692</v>
      </c>
      <c r="X212" s="2">
        <f t="shared" si="210"/>
        <v>0.42624727611499935</v>
      </c>
      <c r="Y212" s="2">
        <f t="shared" si="210"/>
        <v>2.2484727287201522</v>
      </c>
      <c r="Z212" s="2">
        <f t="shared" si="210"/>
        <v>0.83485326834484841</v>
      </c>
      <c r="AA212" s="2">
        <f t="shared" si="210"/>
        <v>4.4499742749604332</v>
      </c>
      <c r="AB212" s="2">
        <f t="shared" si="210"/>
        <v>4.3414371815299502</v>
      </c>
      <c r="AC212" s="2">
        <f t="shared" si="210"/>
        <v>2.7495752144298224</v>
      </c>
      <c r="AD212" s="2">
        <f t="shared" si="210"/>
        <v>0.32773905086642685</v>
      </c>
    </row>
    <row r="213" spans="1:30" x14ac:dyDescent="0.25">
      <c r="A213" s="1">
        <f t="shared" si="195"/>
        <v>43252</v>
      </c>
      <c r="B213" s="34">
        <v>1.4991531794189299</v>
      </c>
      <c r="C213" s="34">
        <v>6.3153996298567101</v>
      </c>
      <c r="D213" s="34">
        <v>0.99647723818704104</v>
      </c>
      <c r="E213" s="34">
        <v>2.57203538480413</v>
      </c>
      <c r="F213" s="34">
        <v>4.2996578538807801</v>
      </c>
      <c r="G213" s="34">
        <v>8.5129558704589101</v>
      </c>
      <c r="H213" s="34">
        <v>5.76008287972624</v>
      </c>
      <c r="I213" s="34">
        <v>0.868459391490782</v>
      </c>
      <c r="J213" s="34">
        <v>0.27125624000749399</v>
      </c>
      <c r="L213" s="2">
        <v>100</v>
      </c>
      <c r="M213" s="2">
        <v>4.4915000000000003</v>
      </c>
      <c r="N213" s="2">
        <v>74.354399999999998</v>
      </c>
      <c r="O213" s="2">
        <v>25.645599999999995</v>
      </c>
      <c r="P213" s="2">
        <v>1.3165</v>
      </c>
      <c r="Q213" s="2">
        <v>3.6002000000000001</v>
      </c>
      <c r="R213" s="2">
        <v>4.7770999999999999</v>
      </c>
      <c r="S213" s="2">
        <v>4.9577999999999998</v>
      </c>
      <c r="T213" s="2">
        <v>10.993999999999993</v>
      </c>
      <c r="V213" s="2">
        <f t="shared" ref="V213:AD213" si="211">100*(((1+B213/100)*(1+B212/100)*(1+B211/100))-1)</f>
        <v>2.3169838633940731</v>
      </c>
      <c r="W213" s="2">
        <f t="shared" si="211"/>
        <v>11.20254049443863</v>
      </c>
      <c r="X213" s="2">
        <f t="shared" si="211"/>
        <v>1.3572187582476358</v>
      </c>
      <c r="Y213" s="2">
        <f t="shared" si="211"/>
        <v>4.5486186848066268</v>
      </c>
      <c r="Z213" s="2">
        <f t="shared" si="211"/>
        <v>5.2226717590117211</v>
      </c>
      <c r="AA213" s="2">
        <f t="shared" si="211"/>
        <v>13.014718460361951</v>
      </c>
      <c r="AB213" s="2">
        <f t="shared" si="211"/>
        <v>10.709998753537665</v>
      </c>
      <c r="AC213" s="2">
        <f t="shared" si="211"/>
        <v>2.689596429273422</v>
      </c>
      <c r="AD213" s="2">
        <f t="shared" si="211"/>
        <v>0.35353147747443359</v>
      </c>
    </row>
    <row r="214" spans="1:30" x14ac:dyDescent="0.25">
      <c r="A214" s="1">
        <f t="shared" si="195"/>
        <v>43282</v>
      </c>
      <c r="B214" s="34">
        <v>0.36407540638208202</v>
      </c>
      <c r="C214" s="34">
        <v>-0.35678664727742099</v>
      </c>
      <c r="D214" s="34">
        <v>0.29409702538821503</v>
      </c>
      <c r="E214" s="34">
        <v>0.695481570458089</v>
      </c>
      <c r="F214" s="34">
        <v>-3.6946550199261401E-2</v>
      </c>
      <c r="G214" s="34">
        <v>1.64267637682851</v>
      </c>
      <c r="H214" s="34">
        <v>-0.374381359111151</v>
      </c>
      <c r="I214" s="34">
        <v>0.27811461259151399</v>
      </c>
      <c r="J214" s="34">
        <v>0.64249415620279804</v>
      </c>
      <c r="L214" s="2">
        <v>100</v>
      </c>
      <c r="M214" s="2">
        <v>4.6558000000000002</v>
      </c>
      <c r="N214" s="2">
        <v>74.040300000000002</v>
      </c>
      <c r="O214" s="2">
        <v>25.959699999999998</v>
      </c>
      <c r="P214" s="2">
        <v>1.3532999999999999</v>
      </c>
      <c r="Q214" s="2">
        <v>3.8372000000000002</v>
      </c>
      <c r="R214" s="2">
        <v>4.9297000000000004</v>
      </c>
      <c r="S214" s="2">
        <v>4.9433000000000007</v>
      </c>
      <c r="T214" s="2">
        <v>10.896199999999997</v>
      </c>
      <c r="V214" s="2">
        <f t="shared" ref="V214:AD214" si="212">100*(((1+B214/100)*(1+B213/100)*(1+B212/100))-1)</f>
        <v>2.3583634805220077</v>
      </c>
      <c r="W214" s="2">
        <f t="shared" si="212"/>
        <v>9.5695923753261738</v>
      </c>
      <c r="X214" s="2">
        <f t="shared" si="212"/>
        <v>1.597371272593584</v>
      </c>
      <c r="Y214" s="2">
        <f t="shared" si="212"/>
        <v>4.328282254097604</v>
      </c>
      <c r="Z214" s="2">
        <f t="shared" si="212"/>
        <v>5.1882761521293341</v>
      </c>
      <c r="AA214" s="2">
        <f t="shared" si="212"/>
        <v>12.328383250534781</v>
      </c>
      <c r="AB214" s="2">
        <f t="shared" si="212"/>
        <v>9.0764138181971923</v>
      </c>
      <c r="AC214" s="2">
        <f t="shared" si="212"/>
        <v>2.0467594519981702</v>
      </c>
      <c r="AD214" s="2">
        <f t="shared" si="212"/>
        <v>0.95425316031327867</v>
      </c>
    </row>
    <row r="215" spans="1:30" x14ac:dyDescent="0.25">
      <c r="A215" s="1">
        <f t="shared" si="195"/>
        <v>43313</v>
      </c>
      <c r="B215" s="34">
        <v>-1.04891999395247E-2</v>
      </c>
      <c r="C215" s="34">
        <v>-1.71922443805602</v>
      </c>
      <c r="D215" s="34">
        <v>0.163852490247479</v>
      </c>
      <c r="E215" s="34">
        <v>0.186126893120932</v>
      </c>
      <c r="F215" s="34">
        <v>-8.9297062352549902E-2</v>
      </c>
      <c r="G215" s="34">
        <v>0.194511790395483</v>
      </c>
      <c r="H215" s="34">
        <v>-1.54619721757449</v>
      </c>
      <c r="I215" s="34">
        <v>0.77984296253208196</v>
      </c>
      <c r="J215" s="34">
        <v>0.428140632465903</v>
      </c>
      <c r="L215" s="2">
        <v>100</v>
      </c>
      <c r="M215" s="2">
        <v>4.5949</v>
      </c>
      <c r="N215" s="2">
        <v>73.895900000000012</v>
      </c>
      <c r="O215" s="2">
        <v>26.104099999999995</v>
      </c>
      <c r="P215" s="2">
        <v>1.3472</v>
      </c>
      <c r="Q215" s="2">
        <v>4.0288000000000004</v>
      </c>
      <c r="R215" s="2">
        <v>4.8628</v>
      </c>
      <c r="S215" s="2">
        <v>4.9398999999999997</v>
      </c>
      <c r="T215" s="2">
        <v>10.925399999999994</v>
      </c>
      <c r="V215" s="2">
        <f t="shared" ref="V215:AD215" si="213">100*(((1+B215/100)*(1+B214/100)*(1+B213/100))-1)</f>
        <v>1.858001423614497</v>
      </c>
      <c r="W215" s="2">
        <f t="shared" si="213"/>
        <v>4.1148014956472689</v>
      </c>
      <c r="X215" s="2">
        <f t="shared" si="213"/>
        <v>1.4594768036855887</v>
      </c>
      <c r="Y215" s="2">
        <f t="shared" si="213"/>
        <v>3.4776469026995382</v>
      </c>
      <c r="Z215" s="2">
        <f t="shared" si="213"/>
        <v>4.1680206086618821</v>
      </c>
      <c r="AA215" s="2">
        <f t="shared" si="213"/>
        <v>10.510010260747471</v>
      </c>
      <c r="AB215" s="2">
        <f t="shared" si="213"/>
        <v>3.7349994918400631</v>
      </c>
      <c r="AC215" s="2">
        <f t="shared" si="213"/>
        <v>1.9377925914119354</v>
      </c>
      <c r="AD215" s="2">
        <f t="shared" si="213"/>
        <v>1.3475534325505301</v>
      </c>
    </row>
    <row r="216" spans="1:30" x14ac:dyDescent="0.25">
      <c r="A216" s="1">
        <f t="shared" si="195"/>
        <v>43344</v>
      </c>
      <c r="B216" s="34">
        <v>0.54289328650185598</v>
      </c>
      <c r="C216" s="34">
        <v>3.6361269969305701</v>
      </c>
      <c r="D216" s="34">
        <v>0.27328265649044903</v>
      </c>
      <c r="E216" s="34">
        <v>0.98510702330127498</v>
      </c>
      <c r="F216" s="34">
        <v>-1.65319265012529</v>
      </c>
      <c r="G216" s="34">
        <v>1.2447705229517601</v>
      </c>
      <c r="H216" s="34">
        <v>3.62907534038581</v>
      </c>
      <c r="I216" s="34">
        <v>0.78898380634459198</v>
      </c>
      <c r="J216" s="34">
        <v>0.40828063562307598</v>
      </c>
      <c r="L216" s="2">
        <v>100</v>
      </c>
      <c r="M216" s="2">
        <v>4.532</v>
      </c>
      <c r="N216" s="2">
        <v>73.838700000000003</v>
      </c>
      <c r="O216" s="2">
        <v>26.161300000000001</v>
      </c>
      <c r="P216" s="2">
        <v>1.3352999999999999</v>
      </c>
      <c r="Q216" s="2">
        <v>4.0713999999999997</v>
      </c>
      <c r="R216" s="2">
        <v>4.8026</v>
      </c>
      <c r="S216" s="2">
        <v>4.9797999999999991</v>
      </c>
      <c r="T216" s="2">
        <v>10.972200000000001</v>
      </c>
      <c r="V216" s="2">
        <f t="shared" ref="V216:AD216" si="214">100*(((1+B216/100)*(1+B215/100)*(1+B214/100))-1)</f>
        <v>0.89836069280053721</v>
      </c>
      <c r="W216" s="2">
        <f t="shared" si="214"/>
        <v>1.4909865139888012</v>
      </c>
      <c r="X216" s="2">
        <f t="shared" si="214"/>
        <v>0.73296687093664659</v>
      </c>
      <c r="Y216" s="2">
        <f t="shared" si="214"/>
        <v>1.8767075040084347</v>
      </c>
      <c r="Z216" s="2">
        <f t="shared" si="214"/>
        <v>-1.777316765793524</v>
      </c>
      <c r="AA216" s="2">
        <f t="shared" si="214"/>
        <v>3.108062439061654</v>
      </c>
      <c r="AB216" s="2">
        <f t="shared" si="214"/>
        <v>1.6447962696850116</v>
      </c>
      <c r="AC216" s="2">
        <f t="shared" si="214"/>
        <v>1.8574744645803332</v>
      </c>
      <c r="AD216" s="2">
        <f t="shared" si="214"/>
        <v>1.4860486282522123</v>
      </c>
    </row>
    <row r="217" spans="1:30" x14ac:dyDescent="0.25">
      <c r="A217" s="1">
        <f t="shared" si="195"/>
        <v>43374</v>
      </c>
      <c r="B217" s="34">
        <v>0.3506842007646</v>
      </c>
      <c r="C217" s="34">
        <v>1.1057133864296</v>
      </c>
      <c r="D217" s="34">
        <v>0.249707290163353</v>
      </c>
      <c r="E217" s="34">
        <v>0.52530294974581404</v>
      </c>
      <c r="F217" s="34">
        <v>-0.629230328697159</v>
      </c>
      <c r="G217" s="34">
        <v>0.51289491302107104</v>
      </c>
      <c r="H217" s="112">
        <v>1.1600854464635699</v>
      </c>
      <c r="I217" s="34">
        <v>0.73837565172856701</v>
      </c>
      <c r="J217" s="34">
        <v>0.22967413612106499</v>
      </c>
      <c r="L217" s="2">
        <v>100</v>
      </c>
      <c r="M217" s="2">
        <v>4.6870000000000003</v>
      </c>
      <c r="N217" s="2">
        <v>73.710599999999999</v>
      </c>
      <c r="O217" s="2">
        <v>26.289400000000001</v>
      </c>
      <c r="P217" s="2">
        <v>1.3338000000000001</v>
      </c>
      <c r="Q217" s="2">
        <v>4.0705999999999998</v>
      </c>
      <c r="R217" s="2">
        <v>4.9677000000000007</v>
      </c>
      <c r="S217" s="2">
        <v>4.9918999999999993</v>
      </c>
      <c r="T217" s="2">
        <v>10.925400000000002</v>
      </c>
      <c r="V217" s="2">
        <f t="shared" ref="V217:AD217" si="215">100*(((1+B217/100)*(1+B216/100)*(1+B215/100))-1)</f>
        <v>0.88489819948276427</v>
      </c>
      <c r="W217" s="2">
        <f t="shared" si="215"/>
        <v>2.9806069929294576</v>
      </c>
      <c r="X217" s="2">
        <f t="shared" si="215"/>
        <v>0.68838289380903639</v>
      </c>
      <c r="Y217" s="2">
        <f t="shared" si="215"/>
        <v>1.7045325732633065</v>
      </c>
      <c r="Z217" s="2">
        <f t="shared" si="215"/>
        <v>-2.359288803986348</v>
      </c>
      <c r="AA217" s="2">
        <f t="shared" si="215"/>
        <v>1.9619928759100569</v>
      </c>
      <c r="AB217" s="2">
        <f t="shared" si="215"/>
        <v>3.2103631184837278</v>
      </c>
      <c r="AC217" s="2">
        <f t="shared" si="215"/>
        <v>2.324984521206952</v>
      </c>
      <c r="AD217" s="2">
        <f t="shared" si="215"/>
        <v>1.0697684775664795</v>
      </c>
    </row>
    <row r="218" spans="1:30" x14ac:dyDescent="0.25">
      <c r="A218" s="1">
        <f t="shared" si="195"/>
        <v>43405</v>
      </c>
      <c r="B218" s="34">
        <v>-0.32357295991689999</v>
      </c>
      <c r="C218" s="34">
        <v>-3.47334523009456</v>
      </c>
      <c r="D218" s="34">
        <v>5.52508831714063E-2</v>
      </c>
      <c r="E218" s="34">
        <v>-1.1732328119136499</v>
      </c>
      <c r="F218" s="34">
        <v>0.32737030126537398</v>
      </c>
      <c r="G218" s="34">
        <v>-5.0214359877043604</v>
      </c>
      <c r="H218" s="112">
        <v>-3.19043884610022</v>
      </c>
      <c r="I218" s="34">
        <v>0.77285805018136999</v>
      </c>
      <c r="J218" s="34">
        <v>0.20626275016446699</v>
      </c>
      <c r="L218" s="2">
        <v>100</v>
      </c>
      <c r="M218" s="2">
        <v>4.7670000000000003</v>
      </c>
      <c r="N218" s="2">
        <v>73.683400000000006</v>
      </c>
      <c r="O218" s="2">
        <v>26.316599999999998</v>
      </c>
      <c r="P218" s="2">
        <v>1.3284</v>
      </c>
      <c r="Q218" s="2">
        <v>4.0572999999999997</v>
      </c>
      <c r="R218" s="2">
        <v>5.0504000000000007</v>
      </c>
      <c r="S218" s="2">
        <v>5.0053000000000001</v>
      </c>
      <c r="T218" s="2">
        <v>10.875200000000001</v>
      </c>
      <c r="V218" s="2">
        <f t="shared" ref="V218:AD218" si="216">100*(((1+B218/100)*(1+B217/100)*(1+B216/100))-1)</f>
        <v>0.56901083289300214</v>
      </c>
      <c r="W218" s="2">
        <f t="shared" si="216"/>
        <v>1.1426033460291141</v>
      </c>
      <c r="X218" s="2">
        <f t="shared" si="216"/>
        <v>0.57921257014137417</v>
      </c>
      <c r="Y218" s="2">
        <f t="shared" si="216"/>
        <v>0.32457061957922306</v>
      </c>
      <c r="Z218" s="2">
        <f t="shared" si="216"/>
        <v>-1.95208820865862</v>
      </c>
      <c r="AA218" s="2">
        <f t="shared" si="216"/>
        <v>-3.3459668185720881</v>
      </c>
      <c r="AB218" s="2">
        <f t="shared" si="216"/>
        <v>1.4866838827543027</v>
      </c>
      <c r="AC218" s="2">
        <f t="shared" si="216"/>
        <v>2.3178925172192777</v>
      </c>
      <c r="AD218" s="2">
        <f t="shared" si="216"/>
        <v>0.84647303414524533</v>
      </c>
    </row>
    <row r="219" spans="1:30" x14ac:dyDescent="0.25">
      <c r="A219" s="1">
        <f t="shared" si="195"/>
        <v>43435</v>
      </c>
      <c r="B219" s="34">
        <v>-7.5154926174377801E-2</v>
      </c>
      <c r="C219" s="34">
        <v>-5.13881610865793</v>
      </c>
      <c r="D219" s="34">
        <v>0.11760626104914</v>
      </c>
      <c r="E219" s="34">
        <v>-0.57049688696677103</v>
      </c>
      <c r="F219" s="34">
        <v>0.79002224618891803</v>
      </c>
      <c r="G219" s="34">
        <v>1.0143120221308799</v>
      </c>
      <c r="H219" s="112">
        <v>-4.8061641918428597</v>
      </c>
      <c r="I219" s="34">
        <v>0.77596145371602998</v>
      </c>
      <c r="J219" s="34">
        <v>0.31293461186468002</v>
      </c>
      <c r="L219" s="2">
        <v>100</v>
      </c>
      <c r="M219" s="2">
        <v>4.6308999999999996</v>
      </c>
      <c r="N219" s="2">
        <v>73.892399999999995</v>
      </c>
      <c r="O219" s="2">
        <v>26.107600000000005</v>
      </c>
      <c r="P219" s="2">
        <v>1.3378000000000001</v>
      </c>
      <c r="Q219" s="2">
        <v>3.9011</v>
      </c>
      <c r="R219" s="2">
        <v>4.9204999999999997</v>
      </c>
      <c r="S219" s="2">
        <v>5.0526999999999997</v>
      </c>
      <c r="T219" s="2">
        <v>10.895500000000004</v>
      </c>
      <c r="V219" s="2">
        <f t="shared" ref="V219:AD219" si="217">100*(((1+B219/100)*(1+B218/100)*(1+B217/100))-1)</f>
        <v>-4.9197927210675729E-2</v>
      </c>
      <c r="W219" s="2">
        <f t="shared" si="217"/>
        <v>-7.4212113740906087</v>
      </c>
      <c r="X219" s="2">
        <f t="shared" si="217"/>
        <v>0.42306121202850822</v>
      </c>
      <c r="Y219" s="2">
        <f t="shared" si="217"/>
        <v>-1.2208581961348552</v>
      </c>
      <c r="Z219" s="2">
        <f t="shared" si="217"/>
        <v>0.48370127039265576</v>
      </c>
      <c r="AA219" s="2">
        <f t="shared" si="217"/>
        <v>-3.5659756493515049</v>
      </c>
      <c r="AB219" s="2">
        <f t="shared" si="217"/>
        <v>-6.7741684414676984</v>
      </c>
      <c r="AC219" s="2">
        <f t="shared" si="217"/>
        <v>2.3046726232760051</v>
      </c>
      <c r="AD219" s="2">
        <f t="shared" si="217"/>
        <v>0.75071091021485792</v>
      </c>
    </row>
    <row r="220" spans="1:30" x14ac:dyDescent="0.25">
      <c r="A220" s="1">
        <f t="shared" si="195"/>
        <v>43466</v>
      </c>
      <c r="B220" s="34">
        <v>0.26133888375633502</v>
      </c>
      <c r="C220" s="34">
        <v>-2.43711481332635</v>
      </c>
      <c r="D220" s="34">
        <v>0.27563062919573</v>
      </c>
      <c r="E220" s="34">
        <v>5.1739832925136203E-2</v>
      </c>
      <c r="F220" s="34">
        <v>-1.31544368773779E-2</v>
      </c>
      <c r="G220" s="34">
        <v>0.664092678093405</v>
      </c>
      <c r="H220" s="112">
        <v>-2.3938443079701499</v>
      </c>
      <c r="I220" s="34">
        <v>0.73159494139436398</v>
      </c>
      <c r="J220" s="34">
        <v>0.47647652452796502</v>
      </c>
      <c r="L220" s="2">
        <v>100</v>
      </c>
      <c r="M220" s="2">
        <v>4.4024000000000001</v>
      </c>
      <c r="N220" s="2">
        <v>74.165400000000005</v>
      </c>
      <c r="O220" s="2">
        <v>25.834600000000002</v>
      </c>
      <c r="P220" s="2">
        <v>1.3463000000000001</v>
      </c>
      <c r="Q220" s="2">
        <v>3.8189000000000002</v>
      </c>
      <c r="R220" s="2">
        <v>4.6900000000000004</v>
      </c>
      <c r="S220" s="2">
        <v>5.0821000000000005</v>
      </c>
      <c r="T220" s="2">
        <v>10.897300000000001</v>
      </c>
      <c r="V220" s="2">
        <f t="shared" ref="V220:AD220" si="218">100*(((1+B220/100)*(1+B219/100)*(1+B218/100))-1)</f>
        <v>-0.13818721679597079</v>
      </c>
      <c r="W220" s="2">
        <f t="shared" si="218"/>
        <v>-10.665249045725677</v>
      </c>
      <c r="X220" s="2">
        <f t="shared" si="218"/>
        <v>0.44902937824902178</v>
      </c>
      <c r="Y220" s="2">
        <f t="shared" si="218"/>
        <v>-1.6861953490394876</v>
      </c>
      <c r="Z220" s="2">
        <f t="shared" si="218"/>
        <v>1.106677081874019</v>
      </c>
      <c r="AA220" s="2">
        <f t="shared" si="218"/>
        <v>-3.4209135757601761</v>
      </c>
      <c r="AB220" s="2">
        <f t="shared" si="218"/>
        <v>-10.049354056381365</v>
      </c>
      <c r="AC220" s="2">
        <f t="shared" si="218"/>
        <v>2.2977864853329866</v>
      </c>
      <c r="AD220" s="2">
        <f t="shared" si="218"/>
        <v>0.99879628314107904</v>
      </c>
    </row>
    <row r="221" spans="1:30" x14ac:dyDescent="0.25">
      <c r="A221" s="1">
        <f t="shared" si="195"/>
        <v>43497</v>
      </c>
      <c r="B221" s="34">
        <v>0.31750430977232103</v>
      </c>
      <c r="C221" s="34">
        <v>-1.56474118557685</v>
      </c>
      <c r="D221" s="34">
        <v>0.29442756275538401</v>
      </c>
      <c r="E221" s="34">
        <v>0.25724631466815401</v>
      </c>
      <c r="F221" s="34">
        <v>-0.26452287827413301</v>
      </c>
      <c r="G221" s="34">
        <v>2.0666850580669598</v>
      </c>
      <c r="H221" s="112">
        <v>-1.31302744055603</v>
      </c>
      <c r="I221" s="34">
        <v>0.72271306882366204</v>
      </c>
      <c r="J221" s="34">
        <v>0.22502506339974099</v>
      </c>
      <c r="L221" s="2">
        <v>100</v>
      </c>
      <c r="M221" s="2">
        <v>4.2834000000000003</v>
      </c>
      <c r="N221" s="2">
        <v>74.23599999999999</v>
      </c>
      <c r="O221" s="2">
        <v>25.764000000000003</v>
      </c>
      <c r="P221" s="2">
        <v>1.3405</v>
      </c>
      <c r="Q221" s="2">
        <v>3.8022999999999998</v>
      </c>
      <c r="R221" s="2">
        <v>4.5651999999999999</v>
      </c>
      <c r="S221" s="2">
        <v>5.1013000000000002</v>
      </c>
      <c r="T221" s="2">
        <v>10.954700000000004</v>
      </c>
      <c r="V221" s="2">
        <f t="shared" ref="V221:AD221" si="219">100*(((1+B221/100)*(1+B220/100)*(1+B219/100))-1)</f>
        <v>0.50408237679140377</v>
      </c>
      <c r="W221" s="2">
        <f t="shared" si="219"/>
        <v>-8.8988492114648761</v>
      </c>
      <c r="X221" s="2">
        <f t="shared" si="219"/>
        <v>0.68914736408243193</v>
      </c>
      <c r="Y221" s="2">
        <f t="shared" si="219"/>
        <v>-0.26314115623783385</v>
      </c>
      <c r="Z221" s="2">
        <f t="shared" si="219"/>
        <v>0.51018628987018477</v>
      </c>
      <c r="AA221" s="2">
        <f t="shared" si="219"/>
        <v>3.7866522806408343</v>
      </c>
      <c r="AB221" s="2">
        <f t="shared" si="219"/>
        <v>-8.3049564305915489</v>
      </c>
      <c r="AC221" s="2">
        <f t="shared" si="219"/>
        <v>2.2468826934241681</v>
      </c>
      <c r="AD221" s="2">
        <f t="shared" si="219"/>
        <v>1.0177069879238276</v>
      </c>
    </row>
    <row r="222" spans="1:30" x14ac:dyDescent="0.25">
      <c r="A222" s="1">
        <f t="shared" si="195"/>
        <v>43525</v>
      </c>
      <c r="B222" s="34">
        <v>0.72565876273241003</v>
      </c>
      <c r="C222" s="34">
        <v>2.74469386416955</v>
      </c>
      <c r="D222" s="34">
        <v>0.81746703916461705</v>
      </c>
      <c r="E222" s="34">
        <v>0.82863576671849803</v>
      </c>
      <c r="F222" s="34">
        <v>0.51525096516769897</v>
      </c>
      <c r="G222" s="34">
        <v>-0.11194097900326</v>
      </c>
      <c r="H222" s="112">
        <v>2.6295271654253001</v>
      </c>
      <c r="I222" s="34">
        <v>0.72107144467899398</v>
      </c>
      <c r="J222" s="34">
        <v>0.44839625621729601</v>
      </c>
      <c r="L222" s="2">
        <v>100</v>
      </c>
      <c r="M222" s="2">
        <v>4.2119999999999997</v>
      </c>
      <c r="N222" s="2">
        <v>74.272999999999996</v>
      </c>
      <c r="O222" s="2">
        <v>25.727</v>
      </c>
      <c r="P222" s="2">
        <v>1.3248</v>
      </c>
      <c r="Q222" s="2">
        <v>3.8288000000000002</v>
      </c>
      <c r="R222" s="2">
        <v>4.5030000000000001</v>
      </c>
      <c r="S222" s="2">
        <v>5.1157000000000004</v>
      </c>
      <c r="T222" s="2">
        <v>10.954699999999999</v>
      </c>
      <c r="V222" s="2">
        <f t="shared" ref="V222:AD222" si="220">100*(((1+B222/100)*(1+B221/100)*(1+B220/100))-1)</f>
        <v>1.3095381660786831</v>
      </c>
      <c r="W222" s="2">
        <f t="shared" si="220"/>
        <v>-1.327819615206316</v>
      </c>
      <c r="X222" s="2">
        <f t="shared" si="220"/>
        <v>1.3930034354938003</v>
      </c>
      <c r="Y222" s="2">
        <f t="shared" si="220"/>
        <v>1.1403164857627601</v>
      </c>
      <c r="Z222" s="2">
        <f t="shared" si="220"/>
        <v>0.2361778907541412</v>
      </c>
      <c r="AA222" s="2">
        <f t="shared" si="220"/>
        <v>2.6294892384065127</v>
      </c>
      <c r="AB222" s="2">
        <f t="shared" si="220"/>
        <v>-1.142559441489932</v>
      </c>
      <c r="AC222" s="2">
        <f t="shared" si="220"/>
        <v>2.1911915123717485</v>
      </c>
      <c r="AD222" s="2">
        <f t="shared" si="220"/>
        <v>1.1541203502709596</v>
      </c>
    </row>
    <row r="223" spans="1:30" x14ac:dyDescent="0.25">
      <c r="A223" s="1">
        <f t="shared" si="195"/>
        <v>43556</v>
      </c>
      <c r="B223" s="34">
        <v>0.72904046026195402</v>
      </c>
      <c r="C223" s="34">
        <v>3.5899535437382002</v>
      </c>
      <c r="D223" s="34">
        <v>0.42305742500656801</v>
      </c>
      <c r="E223" s="34">
        <v>1.36962355757445</v>
      </c>
      <c r="F223" s="34">
        <v>0.19143147421521201</v>
      </c>
      <c r="G223" s="34">
        <v>1.08499873555936</v>
      </c>
      <c r="H223" s="112">
        <v>3.37567598107344</v>
      </c>
      <c r="I223" s="34">
        <v>0.67908122409832605</v>
      </c>
      <c r="J223" s="34">
        <v>0.47646304046360899</v>
      </c>
      <c r="L223" s="2">
        <v>100</v>
      </c>
      <c r="M223" s="2">
        <v>4.3014999999999999</v>
      </c>
      <c r="N223" s="2">
        <v>74.273200000000003</v>
      </c>
      <c r="O223" s="2">
        <v>25.726800000000004</v>
      </c>
      <c r="P223" s="2">
        <v>1.3228</v>
      </c>
      <c r="Q223" s="2">
        <v>3.8018999999999998</v>
      </c>
      <c r="R223" s="2">
        <v>4.5933999999999999</v>
      </c>
      <c r="S223" s="2">
        <v>5.1132000000000009</v>
      </c>
      <c r="T223" s="2">
        <v>10.895500000000004</v>
      </c>
      <c r="V223" s="2">
        <f t="shared" ref="V223:AD223" si="221">100*(((1+B223/100)*(1+B222/100)*(1+B221/100))-1)</f>
        <v>1.7821294085542005</v>
      </c>
      <c r="W223" s="2">
        <f t="shared" si="221"/>
        <v>4.7677768299159151</v>
      </c>
      <c r="X223" s="2">
        <f t="shared" si="221"/>
        <v>1.5420730102283509</v>
      </c>
      <c r="Y223" s="2">
        <f t="shared" si="221"/>
        <v>2.4725389661018671</v>
      </c>
      <c r="Z223" s="2">
        <f t="shared" si="221"/>
        <v>0.44127396777031702</v>
      </c>
      <c r="AA223" s="2">
        <f t="shared" si="221"/>
        <v>3.0586131945844253</v>
      </c>
      <c r="AB223" s="2">
        <f t="shared" si="221"/>
        <v>4.7009245578683023</v>
      </c>
      <c r="AC223" s="2">
        <f t="shared" si="221"/>
        <v>2.1379168735223386</v>
      </c>
      <c r="AD223" s="2">
        <f t="shared" si="221"/>
        <v>1.154106775265995</v>
      </c>
    </row>
    <row r="224" spans="1:30" x14ac:dyDescent="0.25">
      <c r="A224" s="1">
        <f t="shared" si="195"/>
        <v>43586</v>
      </c>
      <c r="B224" s="34">
        <v>0.283084617305147</v>
      </c>
      <c r="C224" s="34">
        <v>2.66967740355468</v>
      </c>
      <c r="D224" s="34">
        <v>4.6599008197951299E-2</v>
      </c>
      <c r="E224" s="34">
        <v>0.80106673179082399</v>
      </c>
      <c r="F224" s="34">
        <v>2.3744119763767699</v>
      </c>
      <c r="G224" s="34">
        <v>0.59836681787852597</v>
      </c>
      <c r="H224" s="112">
        <v>2.56496382072597</v>
      </c>
      <c r="I224" s="34">
        <v>0.65024846541772396</v>
      </c>
      <c r="J224" s="34">
        <v>0.22942618443531401</v>
      </c>
      <c r="L224" s="2">
        <v>100</v>
      </c>
      <c r="M224" s="2">
        <v>4.3903999999999996</v>
      </c>
      <c r="N224" s="2">
        <v>74.155299999999997</v>
      </c>
      <c r="O224" s="2">
        <v>25.8447</v>
      </c>
      <c r="P224" s="2">
        <v>1.3164</v>
      </c>
      <c r="Q224" s="2">
        <v>3.7844000000000002</v>
      </c>
      <c r="R224" s="2">
        <v>4.6822999999999997</v>
      </c>
      <c r="S224" s="2">
        <v>5.1219999999999999</v>
      </c>
      <c r="T224" s="2">
        <v>10.939599999999999</v>
      </c>
      <c r="V224" s="2">
        <f t="shared" ref="V224:AD224" si="222">100*(((1+B224/100)*(1+B223/100)*(1+B222/100))-1)</f>
        <v>1.7472071921673216</v>
      </c>
      <c r="W224" s="2">
        <f t="shared" si="222"/>
        <v>9.2746032160479608</v>
      </c>
      <c r="X224" s="2">
        <f t="shared" si="222"/>
        <v>1.2911615110311914</v>
      </c>
      <c r="Y224" s="2">
        <f t="shared" si="222"/>
        <v>3.0283756854673882</v>
      </c>
      <c r="Z224" s="2">
        <f t="shared" si="222"/>
        <v>3.0988837408262082</v>
      </c>
      <c r="AA224" s="2">
        <f t="shared" si="222"/>
        <v>1.5760252034485944</v>
      </c>
      <c r="AB224" s="2">
        <f t="shared" si="222"/>
        <v>8.8152393448477806</v>
      </c>
      <c r="AC224" s="2">
        <f t="shared" si="222"/>
        <v>2.0644341066920813</v>
      </c>
      <c r="AD224" s="2">
        <f t="shared" si="222"/>
        <v>1.1585486945060453</v>
      </c>
    </row>
    <row r="225" spans="1:30" x14ac:dyDescent="0.25">
      <c r="A225" s="1">
        <f t="shared" si="195"/>
        <v>43617</v>
      </c>
      <c r="B225" s="34">
        <v>0.23218641565721501</v>
      </c>
      <c r="C225" s="34">
        <v>-0.81545657414966599</v>
      </c>
      <c r="D225" s="34">
        <v>0.279955371641671</v>
      </c>
      <c r="E225" s="34">
        <v>-0.15411711084337801</v>
      </c>
      <c r="F225" s="34">
        <v>-0.50333059959506998</v>
      </c>
      <c r="G225" s="34">
        <v>-0.69034742690769202</v>
      </c>
      <c r="H225" s="112">
        <v>-0.72461323411652101</v>
      </c>
      <c r="I225" s="34">
        <v>0.60615334389500397</v>
      </c>
      <c r="J225" s="34">
        <v>0.41121947944762399</v>
      </c>
      <c r="L225" s="2">
        <v>100</v>
      </c>
      <c r="M225" s="2">
        <v>4.4985999999999997</v>
      </c>
      <c r="N225" s="2">
        <v>73.8857</v>
      </c>
      <c r="O225" s="2">
        <v>26.114300000000004</v>
      </c>
      <c r="P225" s="2">
        <v>1.3322000000000001</v>
      </c>
      <c r="Q225" s="2">
        <v>3.8620999999999999</v>
      </c>
      <c r="R225" s="2">
        <v>4.7938000000000001</v>
      </c>
      <c r="S225" s="2">
        <v>5.1527000000000003</v>
      </c>
      <c r="T225" s="2">
        <v>10.973500000000001</v>
      </c>
      <c r="V225" s="2">
        <f t="shared" ref="V225:AD225" si="223">100*(((1+B225/100)*(1+B224/100)*(1+B223/100))-1)</f>
        <v>1.2487301034273202</v>
      </c>
      <c r="W225" s="2">
        <f t="shared" si="223"/>
        <v>5.4881884445846074</v>
      </c>
      <c r="X225" s="2">
        <f t="shared" si="223"/>
        <v>0.75112432572894683</v>
      </c>
      <c r="Y225" s="2">
        <f t="shared" si="223"/>
        <v>2.024182462922175</v>
      </c>
      <c r="Z225" s="2">
        <f t="shared" si="223"/>
        <v>2.0541206693753145</v>
      </c>
      <c r="AA225" s="2">
        <f t="shared" si="223"/>
        <v>0.98784450891906683</v>
      </c>
      <c r="AB225" s="2">
        <f t="shared" si="223"/>
        <v>5.2589373676978246</v>
      </c>
      <c r="AC225" s="2">
        <f t="shared" si="223"/>
        <v>1.9479832910196393</v>
      </c>
      <c r="AD225" s="2">
        <f t="shared" si="223"/>
        <v>1.1211090844841287</v>
      </c>
    </row>
    <row r="226" spans="1:30" x14ac:dyDescent="0.25">
      <c r="A226" s="1">
        <f t="shared" si="195"/>
        <v>43647</v>
      </c>
      <c r="B226" s="34">
        <v>0.21401232804671899</v>
      </c>
      <c r="C226" s="34">
        <v>-2.1941483565247601</v>
      </c>
      <c r="D226" s="34">
        <v>0.27663281400004602</v>
      </c>
      <c r="E226" s="34">
        <v>0.15116302951930699</v>
      </c>
      <c r="F226" s="34">
        <v>0.14835807396370901</v>
      </c>
      <c r="G226" s="34">
        <v>0.59151890181857603</v>
      </c>
      <c r="H226" s="34">
        <v>-2.0781688180032498</v>
      </c>
      <c r="I226" s="34">
        <v>0.65416894387212798</v>
      </c>
      <c r="J226" s="34">
        <v>0.29468767988716599</v>
      </c>
      <c r="L226" s="2">
        <v>100</v>
      </c>
      <c r="M226" s="2">
        <v>4.4069000000000003</v>
      </c>
      <c r="N226" s="2">
        <v>73.939000000000007</v>
      </c>
      <c r="O226" s="2">
        <v>26.060999999999996</v>
      </c>
      <c r="P226" s="2">
        <v>1.3255999999999999</v>
      </c>
      <c r="Q226" s="2">
        <v>3.8186</v>
      </c>
      <c r="R226" s="2">
        <v>4.7040000000000006</v>
      </c>
      <c r="S226" s="2">
        <v>5.1898</v>
      </c>
      <c r="T226" s="2">
        <v>11.022999999999994</v>
      </c>
      <c r="V226" s="2">
        <f t="shared" ref="V226:AD226" si="224">100*(((1+B226/100)*(1+B225/100)*(1+B224/100))-1)</f>
        <v>0.73104479523751209</v>
      </c>
      <c r="W226" s="2">
        <f t="shared" si="224"/>
        <v>-0.40190427545893082</v>
      </c>
      <c r="X226" s="2">
        <f t="shared" si="224"/>
        <v>0.60422136772173562</v>
      </c>
      <c r="Y226" s="2">
        <f t="shared" si="224"/>
        <v>0.79785415198037057</v>
      </c>
      <c r="Z226" s="2">
        <f t="shared" si="224"/>
        <v>2.0102464785165974</v>
      </c>
      <c r="AA226" s="2">
        <f t="shared" si="224"/>
        <v>0.4948389656487695</v>
      </c>
      <c r="AB226" s="2">
        <f t="shared" si="224"/>
        <v>-0.2942636408669097</v>
      </c>
      <c r="AC226" s="2">
        <f t="shared" si="224"/>
        <v>1.9227570305357489</v>
      </c>
      <c r="AD226" s="2">
        <f t="shared" si="224"/>
        <v>0.93816747299129144</v>
      </c>
    </row>
    <row r="227" spans="1:30" x14ac:dyDescent="0.25">
      <c r="A227" s="1">
        <f t="shared" si="195"/>
        <v>43678</v>
      </c>
      <c r="B227" s="34">
        <v>0.201598646807403</v>
      </c>
      <c r="C227" s="34">
        <v>-0.75180400828448501</v>
      </c>
      <c r="D227" s="34">
        <v>0.22231633505676099</v>
      </c>
      <c r="E227" s="34">
        <v>0.61941642536655805</v>
      </c>
      <c r="F227" s="34">
        <v>-0.16875493268757499</v>
      </c>
      <c r="G227" s="34">
        <v>3.0560252481095902</v>
      </c>
      <c r="H227" s="34">
        <v>-0.68691811940174097</v>
      </c>
      <c r="I227" s="34">
        <v>0.15129156784602699</v>
      </c>
      <c r="J227" s="34">
        <v>0.389535070118181</v>
      </c>
      <c r="L227" s="2">
        <v>100</v>
      </c>
      <c r="M227" s="2">
        <v>4.2752999999999997</v>
      </c>
      <c r="N227" s="2">
        <v>73.883499999999998</v>
      </c>
      <c r="O227" s="2">
        <v>26.116500000000002</v>
      </c>
      <c r="P227" s="2">
        <v>1.3233999999999999</v>
      </c>
      <c r="Q227" s="2">
        <v>3.9822000000000002</v>
      </c>
      <c r="R227" s="2">
        <v>4.5669999999999993</v>
      </c>
      <c r="S227" s="2">
        <v>5.2157</v>
      </c>
      <c r="T227" s="2">
        <v>11.028200000000004</v>
      </c>
      <c r="V227" s="2">
        <f t="shared" ref="V227:AD227" si="225">100*(((1+B227/100)*(1+B226/100)*(1+B225/100))-1)</f>
        <v>0.64919483045315918</v>
      </c>
      <c r="W227" s="2">
        <f t="shared" si="225"/>
        <v>-3.721024796668404</v>
      </c>
      <c r="X227" s="2">
        <f t="shared" si="225"/>
        <v>0.78091807730202856</v>
      </c>
      <c r="Y227" s="2">
        <f t="shared" si="225"/>
        <v>0.61620963484112501</v>
      </c>
      <c r="Z227" s="2">
        <f t="shared" si="225"/>
        <v>-0.52387389610909496</v>
      </c>
      <c r="AA227" s="2">
        <f t="shared" si="225"/>
        <v>2.9499681689465929</v>
      </c>
      <c r="AB227" s="2">
        <f t="shared" si="225"/>
        <v>-3.455492108320235</v>
      </c>
      <c r="AC227" s="2">
        <f t="shared" si="225"/>
        <v>1.4174918830047512</v>
      </c>
      <c r="AD227" s="2">
        <f t="shared" si="225"/>
        <v>1.0994085189814484</v>
      </c>
    </row>
    <row r="228" spans="1:30" x14ac:dyDescent="0.25">
      <c r="A228" s="1">
        <f t="shared" si="195"/>
        <v>43709</v>
      </c>
      <c r="B228" s="34">
        <v>-4.5396165123336003E-2</v>
      </c>
      <c r="C228" s="34">
        <v>-0.45920778057238099</v>
      </c>
      <c r="D228" s="34">
        <v>-0.17492200527246299</v>
      </c>
      <c r="E228" s="34">
        <v>0.110752161362053</v>
      </c>
      <c r="F228" s="34">
        <v>-1.6387280773044599</v>
      </c>
      <c r="G228" s="34">
        <v>0.51523522830180701</v>
      </c>
      <c r="H228" s="34">
        <v>-0.38058510443638999</v>
      </c>
      <c r="I228" s="34">
        <v>0.60118009146974904</v>
      </c>
      <c r="J228" s="34">
        <v>0.35199990353907001</v>
      </c>
      <c r="L228" s="2">
        <v>100</v>
      </c>
      <c r="M228" s="2">
        <v>4.2515000000000001</v>
      </c>
      <c r="N228" s="2">
        <v>73.754800000000003</v>
      </c>
      <c r="O228" s="2">
        <v>26.245200000000001</v>
      </c>
      <c r="P228" s="2">
        <v>1.3099000000000001</v>
      </c>
      <c r="Q228" s="2">
        <v>4.1315999999999997</v>
      </c>
      <c r="R228" s="2">
        <v>4.5425000000000004</v>
      </c>
      <c r="S228" s="2">
        <v>5.2137000000000002</v>
      </c>
      <c r="T228" s="2">
        <v>11.047500000000003</v>
      </c>
      <c r="V228" s="2">
        <f t="shared" ref="V228:AD228" si="226">100*(((1+B228/100)*(1+B227/100)*(1+B226/100))-1)</f>
        <v>0.37045738838379361</v>
      </c>
      <c r="W228" s="2">
        <f t="shared" si="226"/>
        <v>-3.3752121571346438</v>
      </c>
      <c r="X228" s="2">
        <f t="shared" si="226"/>
        <v>0.32376829609097602</v>
      </c>
      <c r="Y228" s="2">
        <f t="shared" si="226"/>
        <v>0.8831224152873185</v>
      </c>
      <c r="Z228" s="2">
        <f t="shared" si="226"/>
        <v>-1.6590369458000742</v>
      </c>
      <c r="AA228" s="2">
        <f t="shared" si="226"/>
        <v>4.1997429165472999</v>
      </c>
      <c r="AB228" s="2">
        <f t="shared" si="226"/>
        <v>-3.1209275444048168</v>
      </c>
      <c r="AC228" s="2">
        <f t="shared" si="226"/>
        <v>1.4124785237746629</v>
      </c>
      <c r="AD228" s="2">
        <f t="shared" si="226"/>
        <v>1.0397830694735433</v>
      </c>
    </row>
    <row r="229" spans="1:30" x14ac:dyDescent="0.25">
      <c r="A229" s="1">
        <f t="shared" si="195"/>
        <v>43739</v>
      </c>
      <c r="B229" s="34">
        <v>-4.55177476610652E-2</v>
      </c>
      <c r="C229" s="34">
        <v>0.19830445109998801</v>
      </c>
      <c r="D229" s="34">
        <v>-7.3634219924682998E-2</v>
      </c>
      <c r="E229" s="34">
        <v>-0.14063451557848</v>
      </c>
      <c r="F229" s="34">
        <v>0.198238058717705</v>
      </c>
      <c r="G229" s="34">
        <v>-2.5470469852906401</v>
      </c>
      <c r="H229" s="34">
        <v>0.28665819506374701</v>
      </c>
      <c r="I229" s="34">
        <v>0.61022803053502594</v>
      </c>
      <c r="J229" s="34">
        <v>0.29196698410921501</v>
      </c>
      <c r="L229" s="2">
        <v>100</v>
      </c>
      <c r="M229" s="2">
        <v>4.2514000000000003</v>
      </c>
      <c r="N229" s="2">
        <v>73.711299999999994</v>
      </c>
      <c r="O229" s="2">
        <v>26.288699999999999</v>
      </c>
      <c r="P229" s="2">
        <v>1.3081</v>
      </c>
      <c r="Q229" s="2">
        <v>4.1334</v>
      </c>
      <c r="R229" s="2">
        <v>4.5468000000000002</v>
      </c>
      <c r="S229" s="2">
        <v>5.2445000000000004</v>
      </c>
      <c r="T229" s="2">
        <v>11.055899999999999</v>
      </c>
      <c r="V229" s="2">
        <f t="shared" ref="V229:AD229" si="227">100*(((1+B229/100)*(1+B228/100)*(1+B227/100))-1)</f>
        <v>0.11052215777391794</v>
      </c>
      <c r="W229" s="2">
        <f t="shared" si="227"/>
        <v>-1.0116496393879904</v>
      </c>
      <c r="X229" s="2">
        <f t="shared" si="227"/>
        <v>-2.6663382427838389E-2</v>
      </c>
      <c r="Y229" s="2">
        <f t="shared" si="227"/>
        <v>0.58919225439739709</v>
      </c>
      <c r="Z229" s="2">
        <f t="shared" si="227"/>
        <v>-1.6100571538976149</v>
      </c>
      <c r="AA229" s="2">
        <f t="shared" si="227"/>
        <v>0.94859647663096958</v>
      </c>
      <c r="AB229" s="2">
        <f t="shared" si="227"/>
        <v>-0.78128331207771851</v>
      </c>
      <c r="AC229" s="2">
        <f t="shared" si="227"/>
        <v>1.3682065678599642</v>
      </c>
      <c r="AD229" s="2">
        <f t="shared" si="227"/>
        <v>1.0370421614797065</v>
      </c>
    </row>
    <row r="230" spans="1:30" x14ac:dyDescent="0.25">
      <c r="A230" s="1">
        <f t="shared" si="195"/>
        <v>43770</v>
      </c>
      <c r="B230" s="34">
        <v>0.36869550724352601</v>
      </c>
      <c r="C230" s="34">
        <v>0.155307924378357</v>
      </c>
      <c r="D230" s="34">
        <v>0.30405070882276902</v>
      </c>
      <c r="E230" s="34">
        <v>0.77188377288610799</v>
      </c>
      <c r="F230" s="34">
        <v>0.62368760869599504</v>
      </c>
      <c r="G230" s="34">
        <v>1.50508975770137</v>
      </c>
      <c r="H230" s="34">
        <v>0.15560422336510599</v>
      </c>
      <c r="I230" s="34">
        <v>0.603465490522613</v>
      </c>
      <c r="J230" s="34">
        <v>1.15947527481346</v>
      </c>
      <c r="L230" s="2">
        <v>100</v>
      </c>
      <c r="M230" s="2">
        <v>4.3017000000000003</v>
      </c>
      <c r="N230" s="2">
        <v>73.769000000000005</v>
      </c>
      <c r="O230" s="2">
        <v>26.230999999999998</v>
      </c>
      <c r="P230" s="2">
        <v>1.3166</v>
      </c>
      <c r="Q230" s="2">
        <v>3.9958999999999998</v>
      </c>
      <c r="R230" s="2">
        <v>4.6001000000000003</v>
      </c>
      <c r="S230" s="2">
        <v>5.2673999999999994</v>
      </c>
      <c r="T230" s="2">
        <v>11.050999999999998</v>
      </c>
      <c r="V230" s="2">
        <f t="shared" ref="V230:AD230" si="228">100*(((1+B230/100)*(1+B229/100)*(1+B228/100))-1)</f>
        <v>0.27746713844380988</v>
      </c>
      <c r="W230" s="2">
        <f t="shared" si="228"/>
        <v>-0.10691265238806924</v>
      </c>
      <c r="X230" s="2">
        <f t="shared" si="228"/>
        <v>5.4867940739922183E-2</v>
      </c>
      <c r="Y230" s="2">
        <f t="shared" si="228"/>
        <v>0.74161380360742157</v>
      </c>
      <c r="Z230" s="2">
        <f t="shared" si="228"/>
        <v>-0.82905541137722194</v>
      </c>
      <c r="AA230" s="2">
        <f t="shared" si="228"/>
        <v>-0.57062339048086219</v>
      </c>
      <c r="AB230" s="2">
        <f t="shared" si="228"/>
        <v>6.0438483755098638E-2</v>
      </c>
      <c r="AC230" s="2">
        <f t="shared" si="228"/>
        <v>1.8258747504757533</v>
      </c>
      <c r="AD230" s="2">
        <f t="shared" si="228"/>
        <v>1.8119484390043405</v>
      </c>
    </row>
    <row r="231" spans="1:30" x14ac:dyDescent="0.25">
      <c r="A231" s="1">
        <f t="shared" si="195"/>
        <v>43800</v>
      </c>
      <c r="B231" s="34">
        <v>0.87890211130754303</v>
      </c>
      <c r="C231" s="34">
        <v>3.0881922042993999</v>
      </c>
      <c r="D231" s="34">
        <v>1.0167982659153001</v>
      </c>
      <c r="E231" s="34">
        <v>0.65532993635661596</v>
      </c>
      <c r="F231" s="34">
        <v>7.3717205294525703E-2</v>
      </c>
      <c r="G231" s="34">
        <v>-1.5765613642424301</v>
      </c>
      <c r="H231" s="34">
        <v>2.9765713531943301</v>
      </c>
      <c r="I231" s="34">
        <v>0.60458364883735904</v>
      </c>
      <c r="J231" s="34">
        <v>0.90006217198599603</v>
      </c>
      <c r="L231" s="2">
        <v>100</v>
      </c>
      <c r="M231" s="2">
        <v>4.2975000000000003</v>
      </c>
      <c r="N231" s="2">
        <v>73.648300000000006</v>
      </c>
      <c r="O231" s="2">
        <v>26.351700000000001</v>
      </c>
      <c r="P231" s="2">
        <v>1.3211999999999999</v>
      </c>
      <c r="Q231" s="2">
        <v>4.0609000000000002</v>
      </c>
      <c r="R231" s="2">
        <v>4.5961999999999996</v>
      </c>
      <c r="S231" s="2">
        <v>5.2695999999999996</v>
      </c>
      <c r="T231" s="2">
        <v>11.1038</v>
      </c>
      <c r="V231" s="2">
        <f t="shared" ref="V231:AD231" si="229">100*(((1+B231/100)*(1+B230/100)*(1+B229/100))-1)</f>
        <v>1.204750990161485</v>
      </c>
      <c r="W231" s="2">
        <f t="shared" si="229"/>
        <v>3.453042303210041</v>
      </c>
      <c r="X231" s="2">
        <f t="shared" si="229"/>
        <v>1.2493314638467368</v>
      </c>
      <c r="Y231" s="2">
        <f t="shared" si="229"/>
        <v>1.2896233101797439</v>
      </c>
      <c r="Z231" s="2">
        <f t="shared" si="229"/>
        <v>0.89748607097714928</v>
      </c>
      <c r="AA231" s="2">
        <f t="shared" si="229"/>
        <v>-2.6398224598377484</v>
      </c>
      <c r="AB231" s="2">
        <f t="shared" si="229"/>
        <v>3.4324573573979889</v>
      </c>
      <c r="AC231" s="2">
        <f t="shared" si="229"/>
        <v>1.8293197419351426</v>
      </c>
      <c r="AD231" s="2">
        <f t="shared" si="229"/>
        <v>2.3679840682904185</v>
      </c>
    </row>
    <row r="232" spans="1:30" x14ac:dyDescent="0.25">
      <c r="A232" s="1">
        <f t="shared" si="195"/>
        <v>43831</v>
      </c>
      <c r="B232" s="34">
        <v>0.225708336064251</v>
      </c>
      <c r="C232" s="34">
        <v>0.944143999939839</v>
      </c>
      <c r="D232" s="34">
        <v>4.3790911576125904E-3</v>
      </c>
      <c r="E232" s="34">
        <v>0.64686477308097601</v>
      </c>
      <c r="F232" s="34">
        <v>0.82686833448202302</v>
      </c>
      <c r="G232" s="34">
        <v>1.0059319167343299</v>
      </c>
      <c r="H232" s="34">
        <v>0.94804535186800198</v>
      </c>
      <c r="I232" s="34">
        <v>0.50222241023654302</v>
      </c>
      <c r="J232" s="34">
        <v>0.19040163485387401</v>
      </c>
      <c r="L232" s="2">
        <v>100</v>
      </c>
      <c r="M232" s="2">
        <v>5.1494999999999997</v>
      </c>
      <c r="N232" s="2">
        <v>73.863500000000002</v>
      </c>
      <c r="O232" s="2">
        <v>26.136499999999998</v>
      </c>
      <c r="P232" s="2">
        <v>1.0652999999999999</v>
      </c>
      <c r="Q232" s="2">
        <v>4.4081999999999999</v>
      </c>
      <c r="R232" s="2">
        <v>5.4112999999999998</v>
      </c>
      <c r="S232" s="2">
        <v>6.4466000000000001</v>
      </c>
      <c r="T232" s="2">
        <v>8.8050999999999959</v>
      </c>
      <c r="V232" s="2">
        <f t="shared" ref="V232:AD232" si="230">100*(((1+B232/100)*(1+B231/100)*(1+B230/100))-1)</f>
        <v>1.4793696730551753</v>
      </c>
      <c r="W232" s="2">
        <f t="shared" si="230"/>
        <v>4.2231089307864789</v>
      </c>
      <c r="X232" s="2">
        <f t="shared" si="230"/>
        <v>1.3283776247943635</v>
      </c>
      <c r="Y232" s="2">
        <f t="shared" si="230"/>
        <v>2.0884017313964609</v>
      </c>
      <c r="Z232" s="2">
        <f t="shared" si="230"/>
        <v>1.5305033347692953</v>
      </c>
      <c r="AA232" s="2">
        <f t="shared" si="230"/>
        <v>0.90977399667382386</v>
      </c>
      <c r="AB232" s="2">
        <f t="shared" si="230"/>
        <v>4.1145909544695547</v>
      </c>
      <c r="AC232" s="2">
        <f t="shared" si="230"/>
        <v>1.7200054201351289</v>
      </c>
      <c r="AD232" s="2">
        <f t="shared" si="230"/>
        <v>2.2643163432760405</v>
      </c>
    </row>
    <row r="233" spans="1:30" x14ac:dyDescent="0.25">
      <c r="A233" s="1">
        <f t="shared" si="195"/>
        <v>43862</v>
      </c>
      <c r="B233" s="34">
        <v>0.14226429058312401</v>
      </c>
      <c r="C233" s="34">
        <v>-1.0446359433435599</v>
      </c>
      <c r="D233" s="34">
        <v>0.26301057924515298</v>
      </c>
      <c r="E233" s="34">
        <v>-0.26622577594241797</v>
      </c>
      <c r="F233" s="34">
        <v>0.39105382535440297</v>
      </c>
      <c r="G233" s="34">
        <v>-0.78936064409991902</v>
      </c>
      <c r="H233" s="34">
        <v>-1.1216732976453101</v>
      </c>
      <c r="I233" s="34">
        <v>0.49890656942422501</v>
      </c>
      <c r="J233" s="34">
        <v>-3.2379165209094903E-2</v>
      </c>
      <c r="L233" s="2">
        <v>100</v>
      </c>
      <c r="M233" s="2">
        <v>5.1849999999999996</v>
      </c>
      <c r="N233" s="2">
        <v>73.783900000000003</v>
      </c>
      <c r="O233" s="2">
        <v>26.216099999999997</v>
      </c>
      <c r="P233" s="2">
        <v>1.0723</v>
      </c>
      <c r="Q233" s="2">
        <v>4.4059999999999997</v>
      </c>
      <c r="R233" s="2">
        <v>5.4491999999999994</v>
      </c>
      <c r="S233" s="2">
        <v>6.4638000000000009</v>
      </c>
      <c r="T233" s="2">
        <v>8.8247999999999998</v>
      </c>
      <c r="V233" s="2">
        <f t="shared" ref="V233:AD233" si="231">100*(((1+B233/100)*(1+B232/100)*(1+B231/100))-1)</f>
        <v>1.2504327816781124</v>
      </c>
      <c r="W233" s="2">
        <f t="shared" si="231"/>
        <v>2.974429424645475</v>
      </c>
      <c r="X233" s="2">
        <f t="shared" si="231"/>
        <v>1.286918384432445</v>
      </c>
      <c r="Y233" s="2">
        <f t="shared" si="231"/>
        <v>1.0367299684585385</v>
      </c>
      <c r="Z233" s="2">
        <f t="shared" si="231"/>
        <v>1.2957730672084944</v>
      </c>
      <c r="AA233" s="2">
        <f t="shared" si="231"/>
        <v>-1.3712197155136829</v>
      </c>
      <c r="AB233" s="2">
        <f t="shared" si="231"/>
        <v>2.7868247484092112</v>
      </c>
      <c r="AC233" s="2">
        <f t="shared" si="231"/>
        <v>1.6142860597831321</v>
      </c>
      <c r="AD233" s="2">
        <f t="shared" si="231"/>
        <v>1.059444736750903</v>
      </c>
    </row>
    <row r="234" spans="1:30" x14ac:dyDescent="0.25">
      <c r="A234" s="1">
        <f t="shared" si="195"/>
        <v>43891</v>
      </c>
      <c r="B234" s="34">
        <v>2.4121468623741701E-2</v>
      </c>
      <c r="C234" s="34">
        <v>-1.8941459823244</v>
      </c>
      <c r="D234" s="34">
        <v>0.27796605736382901</v>
      </c>
      <c r="E234" s="34">
        <v>-0.18486299362090999</v>
      </c>
      <c r="F234" s="34">
        <v>0.48950073838507502</v>
      </c>
      <c r="G234" s="34">
        <v>7.6483285232694806E-2</v>
      </c>
      <c r="H234" s="34">
        <v>-1.9123028111027001</v>
      </c>
      <c r="I234" s="34">
        <v>0.50008147941932501</v>
      </c>
      <c r="J234" s="34">
        <v>0.21514381355101</v>
      </c>
      <c r="L234" s="2">
        <v>100</v>
      </c>
      <c r="M234" s="2">
        <v>5.1344000000000003</v>
      </c>
      <c r="N234" s="2">
        <v>73.920299999999997</v>
      </c>
      <c r="O234" s="2">
        <v>26.079700000000003</v>
      </c>
      <c r="P234" s="2">
        <v>1.0702</v>
      </c>
      <c r="Q234" s="2">
        <v>4.3202999999999996</v>
      </c>
      <c r="R234" s="2">
        <v>5.3952999999999998</v>
      </c>
      <c r="S234" s="2">
        <v>6.4792999999999994</v>
      </c>
      <c r="T234" s="2">
        <v>8.8146000000000058</v>
      </c>
      <c r="V234" s="2">
        <f t="shared" ref="V234:AD234" si="232">100*(((1+B234/100)*(1+B233/100)*(1+B232/100))-1)</f>
        <v>0.39250403549049295</v>
      </c>
      <c r="W234" s="2">
        <f t="shared" si="232"/>
        <v>-2.0024105120898805</v>
      </c>
      <c r="X234" s="2">
        <f t="shared" si="232"/>
        <v>0.54611052977890928</v>
      </c>
      <c r="Y234" s="2">
        <f t="shared" si="232"/>
        <v>0.19335340567521175</v>
      </c>
      <c r="Z234" s="2">
        <f t="shared" si="232"/>
        <v>1.7166339644471007</v>
      </c>
      <c r="AA234" s="2">
        <f t="shared" si="232"/>
        <v>0.28527369493189791</v>
      </c>
      <c r="AB234" s="2">
        <f t="shared" si="232"/>
        <v>-2.0930410826164092</v>
      </c>
      <c r="AC234" s="2">
        <f t="shared" si="232"/>
        <v>1.5087350704348079</v>
      </c>
      <c r="AD234" s="2">
        <f t="shared" si="232"/>
        <v>0.37344447566618477</v>
      </c>
    </row>
    <row r="235" spans="1:30" x14ac:dyDescent="0.25">
      <c r="A235" s="1">
        <f t="shared" si="195"/>
        <v>43922</v>
      </c>
      <c r="B235" s="34">
        <v>-9.9639356481027203E-2</v>
      </c>
      <c r="C235" s="34">
        <v>-8.3270494926647807</v>
      </c>
      <c r="D235" s="34">
        <v>0.36689630690013603</v>
      </c>
      <c r="E235" s="34">
        <v>-1.67802279344473</v>
      </c>
      <c r="F235" s="34">
        <v>0.40311296365833499</v>
      </c>
      <c r="G235" s="34">
        <v>-6.1020176739143804E-3</v>
      </c>
      <c r="H235" s="34">
        <v>-8.1891625124993705</v>
      </c>
      <c r="I235" s="34">
        <v>0.428758170890774</v>
      </c>
      <c r="J235" s="34">
        <v>-1.18623919987237</v>
      </c>
      <c r="L235" s="2">
        <v>100</v>
      </c>
      <c r="M235" s="2">
        <v>5.0427999999999997</v>
      </c>
      <c r="N235" s="2">
        <v>73.993600000000001</v>
      </c>
      <c r="O235" s="2">
        <v>26.006399999999996</v>
      </c>
      <c r="P235" s="2">
        <v>1.0759000000000001</v>
      </c>
      <c r="Q235" s="2">
        <v>4.3224</v>
      </c>
      <c r="R235" s="2">
        <v>5.2978999999999994</v>
      </c>
      <c r="S235" s="2">
        <v>6.5061</v>
      </c>
      <c r="T235" s="2">
        <v>8.8040999999999947</v>
      </c>
      <c r="V235" s="2">
        <f t="shared" ref="V235:AD235" si="233">100*(((1+B235/100)*(1+B234/100)*(1+B233/100))-1)</f>
        <v>6.6614899069827871E-2</v>
      </c>
      <c r="W235" s="2">
        <f t="shared" si="233"/>
        <v>-11.002978330583558</v>
      </c>
      <c r="X235" s="2">
        <f t="shared" si="233"/>
        <v>0.91059152925365705</v>
      </c>
      <c r="Y235" s="2">
        <f t="shared" si="233"/>
        <v>-2.1210582961354141</v>
      </c>
      <c r="Z235" s="2">
        <f t="shared" si="233"/>
        <v>1.2891390847930673</v>
      </c>
      <c r="AA235" s="2">
        <f t="shared" si="233"/>
        <v>-0.71953956875201452</v>
      </c>
      <c r="AB235" s="2">
        <f t="shared" si="233"/>
        <v>-10.954988155271216</v>
      </c>
      <c r="AC235" s="2">
        <f t="shared" si="233"/>
        <v>1.4345350992295947</v>
      </c>
      <c r="AD235" s="2">
        <f t="shared" si="233"/>
        <v>-1.005711412848187</v>
      </c>
    </row>
    <row r="236" spans="1:30" x14ac:dyDescent="0.25">
      <c r="A236" s="1">
        <f t="shared" si="195"/>
        <v>43952</v>
      </c>
      <c r="B236" s="34">
        <v>-0.157077504804019</v>
      </c>
      <c r="C236" s="34">
        <v>-4.3319051989767896</v>
      </c>
      <c r="D236" s="34">
        <v>0.15582528514101501</v>
      </c>
      <c r="E236" s="34">
        <v>-1.3612135946847199</v>
      </c>
      <c r="F236" s="34">
        <v>-0.149007089870304</v>
      </c>
      <c r="G236" s="34">
        <v>-1.9277783281416001</v>
      </c>
      <c r="H236" s="34">
        <v>-4.3888812245621498</v>
      </c>
      <c r="I236" s="34">
        <v>0.40220989708600602</v>
      </c>
      <c r="J236" s="34">
        <v>-0.80670503677310301</v>
      </c>
      <c r="L236" s="2">
        <v>100</v>
      </c>
      <c r="M236" s="2">
        <v>4.5877999999999997</v>
      </c>
      <c r="N236" s="2">
        <v>74.453499999999991</v>
      </c>
      <c r="O236" s="2">
        <v>25.546500000000002</v>
      </c>
      <c r="P236" s="2">
        <v>1.0814999999999999</v>
      </c>
      <c r="Q236" s="2">
        <v>4.3017000000000003</v>
      </c>
      <c r="R236" s="2">
        <v>4.8311000000000002</v>
      </c>
      <c r="S236" s="2">
        <v>6.5564</v>
      </c>
      <c r="T236" s="2">
        <v>8.7758000000000038</v>
      </c>
      <c r="V236" s="2">
        <f t="shared" ref="V236:AD236" si="234">100*(((1+B236/100)*(1+B235/100)*(1+B234/100))-1)</f>
        <v>-0.23250076777073803</v>
      </c>
      <c r="W236" s="2">
        <f t="shared" si="234"/>
        <v>-13.95943426367775</v>
      </c>
      <c r="X236" s="2">
        <f t="shared" si="234"/>
        <v>0.80271394440158961</v>
      </c>
      <c r="Y236" s="2">
        <f t="shared" si="234"/>
        <v>-3.1956817094271006</v>
      </c>
      <c r="Z236" s="2">
        <f t="shared" si="234"/>
        <v>0.74424685513665434</v>
      </c>
      <c r="AA236" s="2">
        <f t="shared" si="234"/>
        <v>-1.8587584324596174</v>
      </c>
      <c r="AB236" s="2">
        <f t="shared" si="234"/>
        <v>-13.897276705797157</v>
      </c>
      <c r="AC236" s="2">
        <f t="shared" si="234"/>
        <v>1.336938196545967</v>
      </c>
      <c r="AD236" s="2">
        <f t="shared" si="234"/>
        <v>-1.7724980798709655</v>
      </c>
    </row>
    <row r="237" spans="1:30" x14ac:dyDescent="0.25">
      <c r="A237" s="1">
        <f t="shared" si="195"/>
        <v>43983</v>
      </c>
      <c r="B237" s="34">
        <v>0.47347360379709302</v>
      </c>
      <c r="C237" s="34">
        <v>4.3823499889053199</v>
      </c>
      <c r="D237" s="34">
        <v>0.26525073551564299</v>
      </c>
      <c r="E237" s="34">
        <v>0.90552960893496504</v>
      </c>
      <c r="F237" s="34">
        <v>1.29404962675799</v>
      </c>
      <c r="G237" s="34">
        <v>4.5616120964354599E-2</v>
      </c>
      <c r="H237" s="34">
        <v>4.1624715339613703</v>
      </c>
      <c r="I237" s="34">
        <v>0.336730448545489</v>
      </c>
      <c r="J237" s="34">
        <v>0.52909115260686002</v>
      </c>
      <c r="L237" s="2">
        <v>100</v>
      </c>
      <c r="M237" s="2">
        <v>4.4080000000000004</v>
      </c>
      <c r="N237" s="2">
        <v>74.614699999999999</v>
      </c>
      <c r="O237" s="2">
        <v>25.385299999999997</v>
      </c>
      <c r="P237" s="2">
        <v>1.0523</v>
      </c>
      <c r="Q237" s="2">
        <v>4.2723000000000004</v>
      </c>
      <c r="R237" s="2">
        <v>4.6453000000000007</v>
      </c>
      <c r="S237" s="2">
        <v>6.6349</v>
      </c>
      <c r="T237" s="2">
        <v>8.7804999999999964</v>
      </c>
      <c r="V237" s="2">
        <f t="shared" ref="V237:AD237" si="235">100*(((1+B237/100)*(1+B236/100)*(1+B235/100))-1)</f>
        <v>0.21569850799068035</v>
      </c>
      <c r="W237" s="2">
        <f t="shared" si="235"/>
        <v>-8.4548365043120697</v>
      </c>
      <c r="X237" s="2">
        <f t="shared" si="235"/>
        <v>0.78993208412492244</v>
      </c>
      <c r="Y237" s="2">
        <f t="shared" si="235"/>
        <v>-2.1381796538745501</v>
      </c>
      <c r="Z237" s="2">
        <f t="shared" si="235"/>
        <v>1.5508353168335764</v>
      </c>
      <c r="AA237" s="2">
        <f t="shared" si="235"/>
        <v>-1.8890286990149274</v>
      </c>
      <c r="AB237" s="2">
        <f t="shared" si="235"/>
        <v>-8.5647566293957862</v>
      </c>
      <c r="AC237" s="2">
        <f t="shared" si="235"/>
        <v>1.1722269537655761</v>
      </c>
      <c r="AD237" s="2">
        <f t="shared" si="235"/>
        <v>-1.4647774931769719</v>
      </c>
    </row>
    <row r="238" spans="1:30" x14ac:dyDescent="0.25">
      <c r="A238" s="1">
        <f t="shared" si="195"/>
        <v>44013</v>
      </c>
      <c r="B238" s="34">
        <v>0.38441248286619401</v>
      </c>
      <c r="C238" s="34">
        <v>3.9805785978669301</v>
      </c>
      <c r="D238" s="34">
        <v>0.224732419181811</v>
      </c>
      <c r="E238" s="34">
        <v>0.92131768957328297</v>
      </c>
      <c r="F238" s="34">
        <v>0.24343117532077199</v>
      </c>
      <c r="G238" s="34">
        <v>-1.25589475874719</v>
      </c>
      <c r="H238" s="34">
        <v>4.0253445213643104</v>
      </c>
      <c r="I238" s="34">
        <v>0.41445403198837699</v>
      </c>
      <c r="J238" s="34">
        <v>0.180259609021761</v>
      </c>
      <c r="L238" s="2">
        <v>100</v>
      </c>
      <c r="M238" s="2">
        <v>4.5359999999999996</v>
      </c>
      <c r="N238" s="2">
        <v>74.454700000000003</v>
      </c>
      <c r="O238" s="2">
        <v>25.545300000000001</v>
      </c>
      <c r="P238" s="2">
        <v>1.0857000000000001</v>
      </c>
      <c r="Q238" s="2">
        <v>4.2686999999999999</v>
      </c>
      <c r="R238" s="2">
        <v>4.7677999999999994</v>
      </c>
      <c r="S238" s="2">
        <v>6.6273999999999997</v>
      </c>
      <c r="T238" s="2">
        <v>8.7957000000000036</v>
      </c>
      <c r="V238" s="2">
        <f t="shared" ref="V238:AD238" si="236">100*(((1+B238/100)*(1+B237/100)*(1+B236/100))-1)</f>
        <v>0.70127826848185304</v>
      </c>
      <c r="W238" s="2">
        <f t="shared" si="236"/>
        <v>3.835635434863649</v>
      </c>
      <c r="X238" s="2">
        <f t="shared" si="236"/>
        <v>0.64716899076262546</v>
      </c>
      <c r="Y238" s="2">
        <f t="shared" si="236"/>
        <v>0.44899565112490603</v>
      </c>
      <c r="Z238" s="2">
        <f t="shared" si="236"/>
        <v>1.3893281831211635</v>
      </c>
      <c r="AA238" s="2">
        <f t="shared" si="236"/>
        <v>-3.1152873230490985</v>
      </c>
      <c r="AB238" s="2">
        <f t="shared" si="236"/>
        <v>3.59978139091508</v>
      </c>
      <c r="AC238" s="2">
        <f t="shared" si="236"/>
        <v>1.1578169220797685</v>
      </c>
      <c r="AD238" s="2">
        <f t="shared" si="236"/>
        <v>-0.10213059967345561</v>
      </c>
    </row>
    <row r="239" spans="1:30" x14ac:dyDescent="0.25">
      <c r="A239" s="1">
        <f t="shared" si="195"/>
        <v>44044</v>
      </c>
      <c r="B239" s="34">
        <v>0.34427864651697399</v>
      </c>
      <c r="C239" s="34">
        <v>2.87850602784343</v>
      </c>
      <c r="D239" s="34">
        <v>0.27937525098605098</v>
      </c>
      <c r="E239" s="34">
        <v>0.77497381685279998</v>
      </c>
      <c r="F239" s="34">
        <v>1.1079426839569999</v>
      </c>
      <c r="G239" s="34">
        <v>-0.412324463068166</v>
      </c>
      <c r="H239" s="34">
        <v>2.8528934605043199</v>
      </c>
      <c r="I239" s="34">
        <v>0.54813395051092195</v>
      </c>
      <c r="J239" s="34">
        <v>0.15994352036453099</v>
      </c>
      <c r="L239" s="2">
        <v>100</v>
      </c>
      <c r="M239" s="2">
        <v>4.6737000000000002</v>
      </c>
      <c r="N239" s="2">
        <v>74.23429999999999</v>
      </c>
      <c r="O239" s="2">
        <v>25.765700000000002</v>
      </c>
      <c r="P239" s="2">
        <v>1.0826</v>
      </c>
      <c r="Q239" s="2">
        <v>4.3630000000000004</v>
      </c>
      <c r="R239" s="2">
        <v>4.9122000000000003</v>
      </c>
      <c r="S239" s="2">
        <v>6.6368999999999998</v>
      </c>
      <c r="T239" s="2">
        <v>8.7710000000000043</v>
      </c>
      <c r="V239" s="2">
        <f t="shared" ref="V239:AD239" si="237">100*(((1+B239/100)*(1+B238/100)*(1+B237/100))-1)</f>
        <v>1.2069446096110381</v>
      </c>
      <c r="W239" s="2">
        <f t="shared" si="237"/>
        <v>11.661626252813374</v>
      </c>
      <c r="X239" s="2">
        <f t="shared" si="237"/>
        <v>0.77132506711470317</v>
      </c>
      <c r="Y239" s="2">
        <f t="shared" si="237"/>
        <v>2.6243861626200848</v>
      </c>
      <c r="Z239" s="2">
        <f t="shared" si="237"/>
        <v>2.6656429138417481</v>
      </c>
      <c r="AA239" s="2">
        <f t="shared" si="237"/>
        <v>-1.6181833542609048</v>
      </c>
      <c r="AB239" s="2">
        <f t="shared" si="237"/>
        <v>11.446633136445383</v>
      </c>
      <c r="AC239" s="2">
        <f t="shared" si="237"/>
        <v>1.3048391708531337</v>
      </c>
      <c r="AD239" s="2">
        <f t="shared" si="237"/>
        <v>0.87138410565765767</v>
      </c>
    </row>
    <row r="240" spans="1:30" x14ac:dyDescent="0.25">
      <c r="A240" s="1">
        <f t="shared" si="195"/>
        <v>44075</v>
      </c>
      <c r="B240" s="34">
        <v>0.59443278034050495</v>
      </c>
      <c r="C240" s="34">
        <v>1.4242238642287599</v>
      </c>
      <c r="D240" s="34">
        <v>0.73252170530685801</v>
      </c>
      <c r="E240" s="34">
        <v>9.0619390496342295E-2</v>
      </c>
      <c r="F240" s="34">
        <v>0.52689468020099595</v>
      </c>
      <c r="G240" s="34">
        <v>0.34211729724729301</v>
      </c>
      <c r="H240" s="34">
        <v>1.36696646303416</v>
      </c>
      <c r="I240" s="34">
        <v>-1.2762873438998401</v>
      </c>
      <c r="J240" s="34">
        <v>0.34020345106447197</v>
      </c>
      <c r="L240" s="2">
        <v>100</v>
      </c>
      <c r="M240" s="2">
        <v>4.8113000000000001</v>
      </c>
      <c r="N240" s="2">
        <v>74.093400000000003</v>
      </c>
      <c r="O240" s="2">
        <v>25.906600000000005</v>
      </c>
      <c r="P240" s="2">
        <v>1.0859000000000001</v>
      </c>
      <c r="Q240" s="2">
        <v>4.3650000000000002</v>
      </c>
      <c r="R240" s="2">
        <v>5.0533999999999999</v>
      </c>
      <c r="S240" s="2">
        <v>6.6532999999999998</v>
      </c>
      <c r="T240" s="2">
        <v>8.7490000000000077</v>
      </c>
      <c r="V240" s="2">
        <f t="shared" ref="V240:AD240" si="238">100*(((1+B240/100)*(1+B239/100)*(1+B238/100))-1)</f>
        <v>1.3287868057784147</v>
      </c>
      <c r="W240" s="2">
        <f t="shared" si="238"/>
        <v>8.4972102976502271</v>
      </c>
      <c r="X240" s="2">
        <f t="shared" si="238"/>
        <v>1.2409545194507654</v>
      </c>
      <c r="Y240" s="2">
        <f t="shared" si="238"/>
        <v>1.7955945070089019</v>
      </c>
      <c r="Z240" s="2">
        <f t="shared" si="238"/>
        <v>1.8881001451103163</v>
      </c>
      <c r="AA240" s="2">
        <f t="shared" si="238"/>
        <v>-1.3266131136914106</v>
      </c>
      <c r="AB240" s="2">
        <f t="shared" si="238"/>
        <v>8.4556362497296256</v>
      </c>
      <c r="AC240" s="2">
        <f t="shared" si="238"/>
        <v>-0.32374198096344342</v>
      </c>
      <c r="AD240" s="2">
        <f t="shared" si="238"/>
        <v>0.68185325765470761</v>
      </c>
    </row>
    <row r="241" spans="1:30" x14ac:dyDescent="0.25">
      <c r="A241" s="1">
        <f t="shared" si="195"/>
        <v>44105</v>
      </c>
      <c r="B241" s="34">
        <v>0.67842468079535301</v>
      </c>
      <c r="C241" s="34">
        <v>-0.18937713801978001</v>
      </c>
      <c r="D241" s="34">
        <v>0.77289333629316503</v>
      </c>
      <c r="E241" s="34">
        <v>0.21473754148919699</v>
      </c>
      <c r="F241" s="34">
        <v>0.70624157243863805</v>
      </c>
      <c r="G241" s="34">
        <v>0.90975479805267401</v>
      </c>
      <c r="H241" s="34">
        <v>-0.155896048486035</v>
      </c>
      <c r="I241" s="34">
        <v>0.16948161896869399</v>
      </c>
      <c r="J241" s="34">
        <v>0.190887934127425</v>
      </c>
      <c r="L241" s="2">
        <v>100</v>
      </c>
      <c r="M241" s="2">
        <v>4.8726000000000003</v>
      </c>
      <c r="N241" s="2">
        <v>74.226500000000001</v>
      </c>
      <c r="O241" s="2">
        <v>25.773500000000002</v>
      </c>
      <c r="P241" s="2">
        <v>1.0959000000000001</v>
      </c>
      <c r="Q241" s="2">
        <v>4.3392999999999997</v>
      </c>
      <c r="R241" s="2">
        <v>5.1155999999999997</v>
      </c>
      <c r="S241" s="2">
        <v>6.5243000000000002</v>
      </c>
      <c r="T241" s="2">
        <v>8.698400000000003</v>
      </c>
      <c r="V241" s="2">
        <f t="shared" ref="V241:AD241" si="239">100*(((1+B241/100)*(1+B240/100)*(1+B239/100))-1)</f>
        <v>1.6255649467805888</v>
      </c>
      <c r="W241" s="2">
        <f t="shared" si="239"/>
        <v>4.1461230993561138</v>
      </c>
      <c r="X241" s="2">
        <f t="shared" si="239"/>
        <v>1.7946734782253282</v>
      </c>
      <c r="Y241" s="2">
        <f t="shared" si="239"/>
        <v>1.0828932870118324</v>
      </c>
      <c r="Z241" s="2">
        <f t="shared" si="239"/>
        <v>2.3585037569666678</v>
      </c>
      <c r="AA241" s="2">
        <f t="shared" si="239"/>
        <v>0.83748545255901696</v>
      </c>
      <c r="AB241" s="2">
        <f t="shared" si="239"/>
        <v>4.0963225805192405</v>
      </c>
      <c r="AC241" s="2">
        <f t="shared" si="239"/>
        <v>-0.5669134813523824</v>
      </c>
      <c r="AD241" s="2">
        <f t="shared" si="239"/>
        <v>0.69253479783877303</v>
      </c>
    </row>
    <row r="242" spans="1:30" x14ac:dyDescent="0.25">
      <c r="A242" s="1">
        <f t="shared" si="195"/>
        <v>44136</v>
      </c>
      <c r="B242" s="34">
        <v>0.70421337136265305</v>
      </c>
      <c r="C242" s="34">
        <v>1.46969062599529</v>
      </c>
      <c r="D242" s="34">
        <v>0.97025369732139799</v>
      </c>
      <c r="E242" s="34">
        <v>0.170752984411741</v>
      </c>
      <c r="F242" s="34">
        <v>1.0911841549116801</v>
      </c>
      <c r="G242" s="34">
        <v>-0.41657247937978997</v>
      </c>
      <c r="H242" s="34">
        <v>1.4420352292180401</v>
      </c>
      <c r="I242" s="34">
        <v>0.16724136431043801</v>
      </c>
      <c r="J242" s="34">
        <v>0.108074764732436</v>
      </c>
      <c r="L242" s="2">
        <v>100</v>
      </c>
      <c r="M242" s="2">
        <v>4.8715999999999999</v>
      </c>
      <c r="N242" s="2">
        <v>74.384500000000003</v>
      </c>
      <c r="O242" s="2">
        <v>25.615500000000001</v>
      </c>
      <c r="P242" s="2">
        <v>1.1004</v>
      </c>
      <c r="Q242" s="2">
        <v>4.3038999999999996</v>
      </c>
      <c r="R242" s="2">
        <v>5.1118999999999994</v>
      </c>
      <c r="S242" s="2">
        <v>6.4768000000000008</v>
      </c>
      <c r="T242" s="2">
        <v>8.6225000000000023</v>
      </c>
      <c r="V242" s="2">
        <f t="shared" ref="V242:AD242" si="240">100*(((1+B242/100)*(1+B241/100)*(1+B240/100))-1)</f>
        <v>1.9900956429975691</v>
      </c>
      <c r="W242" s="2">
        <f t="shared" si="240"/>
        <v>2.7199489845664226</v>
      </c>
      <c r="X242" s="2">
        <f t="shared" si="240"/>
        <v>2.4959916274641891</v>
      </c>
      <c r="Y242" s="2">
        <f t="shared" si="240"/>
        <v>0.47682624859783918</v>
      </c>
      <c r="Z242" s="2">
        <f t="shared" si="240"/>
        <v>2.3415379488143984</v>
      </c>
      <c r="AA242" s="2">
        <f t="shared" si="240"/>
        <v>0.83318412430009037</v>
      </c>
      <c r="AB242" s="2">
        <f t="shared" si="240"/>
        <v>2.6684079286504181</v>
      </c>
      <c r="AC242" s="2">
        <f t="shared" si="240"/>
        <v>-0.94358208762036488</v>
      </c>
      <c r="AD242" s="2">
        <f t="shared" si="240"/>
        <v>0.64039023487443281</v>
      </c>
    </row>
    <row r="243" spans="1:30" x14ac:dyDescent="0.25">
      <c r="A243" s="1">
        <f t="shared" si="195"/>
        <v>44166</v>
      </c>
      <c r="B243" s="34">
        <v>1.0378638869537999</v>
      </c>
      <c r="C243" s="34">
        <v>1.39651045000542</v>
      </c>
      <c r="D243" s="34">
        <v>0.68326835321074197</v>
      </c>
      <c r="E243" s="34">
        <v>2.31573090558404</v>
      </c>
      <c r="F243" s="34">
        <v>2.0915264475511699</v>
      </c>
      <c r="G243" s="34">
        <v>11.4064179070424</v>
      </c>
      <c r="H243" s="34">
        <v>1.5212061137558599</v>
      </c>
      <c r="I243" s="34">
        <v>0.17017998354106501</v>
      </c>
      <c r="J243" s="34">
        <v>0.22337862417964799</v>
      </c>
      <c r="L243" s="2">
        <v>100</v>
      </c>
      <c r="M243" s="2">
        <v>4.9082999999999997</v>
      </c>
      <c r="N243" s="2">
        <v>74.506200000000007</v>
      </c>
      <c r="O243" s="2">
        <v>25.493799999999993</v>
      </c>
      <c r="P243" s="2">
        <v>1.1056999999999999</v>
      </c>
      <c r="Q243" s="2">
        <v>4.2667999999999999</v>
      </c>
      <c r="R243" s="2">
        <v>5.1500999999999992</v>
      </c>
      <c r="S243" s="2">
        <v>6.4270999999999994</v>
      </c>
      <c r="T243" s="2">
        <v>8.5440999999999967</v>
      </c>
      <c r="V243" s="2">
        <f t="shared" ref="V243:AD243" si="241">100*(((1+B243/100)*(1+B242/100)*(1+B241/100))-1)</f>
        <v>2.439678982001281</v>
      </c>
      <c r="W243" s="2">
        <f t="shared" si="241"/>
        <v>2.691881523098627</v>
      </c>
      <c r="X243" s="2">
        <f t="shared" si="241"/>
        <v>2.4458760235003041</v>
      </c>
      <c r="Y243" s="2">
        <f t="shared" si="241"/>
        <v>2.7105235166002384</v>
      </c>
      <c r="Z243" s="2">
        <f t="shared" si="241"/>
        <v>3.9344133868112419</v>
      </c>
      <c r="AA243" s="2">
        <f t="shared" si="241"/>
        <v>11.951632594837625</v>
      </c>
      <c r="AB243" s="2">
        <f t="shared" si="241"/>
        <v>2.8246278485277942</v>
      </c>
      <c r="AC243" s="2">
        <f t="shared" si="241"/>
        <v>0.50775992767344569</v>
      </c>
      <c r="AD243" s="2">
        <f t="shared" si="241"/>
        <v>0.52321590432262699</v>
      </c>
    </row>
    <row r="244" spans="1:30" x14ac:dyDescent="0.25">
      <c r="A244" s="1">
        <f t="shared" si="195"/>
        <v>44197</v>
      </c>
      <c r="B244" s="34">
        <v>0.30148143751029399</v>
      </c>
      <c r="C244" s="34">
        <v>2.3396427977249301</v>
      </c>
      <c r="D244" s="34">
        <v>0.36206372400922598</v>
      </c>
      <c r="E244" s="34">
        <v>-7.9249232321364996E-3</v>
      </c>
      <c r="F244" s="34">
        <v>3.0929453166313601</v>
      </c>
      <c r="G244" s="34">
        <v>-4.8626918506683099</v>
      </c>
      <c r="H244" s="34">
        <v>2.3344783433563698</v>
      </c>
      <c r="I244" s="34">
        <v>0.47219600126038702</v>
      </c>
      <c r="J244" s="34">
        <v>-3.3638011502652103E-2</v>
      </c>
      <c r="L244" s="2">
        <v>100</v>
      </c>
      <c r="M244" s="2">
        <v>4.9164000000000003</v>
      </c>
      <c r="N244" s="2">
        <v>74.335300000000004</v>
      </c>
      <c r="O244" s="2">
        <v>25.6647</v>
      </c>
      <c r="P244" s="2">
        <v>1.1123000000000001</v>
      </c>
      <c r="Q244" s="2">
        <v>4.6017000000000001</v>
      </c>
      <c r="R244" s="2">
        <v>5.1611000000000002</v>
      </c>
      <c r="S244" s="2">
        <v>6.35</v>
      </c>
      <c r="T244" s="2">
        <v>8.4395999999999969</v>
      </c>
      <c r="V244" s="2">
        <f t="shared" ref="V244:AD244" si="242">100*(((1+B244/100)*(1+B243/100)*(1+B242/100))-1)</f>
        <v>2.0561415462599042</v>
      </c>
      <c r="W244" s="2">
        <f t="shared" si="242"/>
        <v>5.293907321196123</v>
      </c>
      <c r="X244" s="2">
        <f t="shared" si="242"/>
        <v>2.0282260172990396</v>
      </c>
      <c r="Y244" s="2">
        <f t="shared" si="242"/>
        <v>2.4823157810907048</v>
      </c>
      <c r="Z244" s="2">
        <f t="shared" si="242"/>
        <v>6.3976237073190001</v>
      </c>
      <c r="AA244" s="2">
        <f t="shared" si="242"/>
        <v>5.5475458176553749</v>
      </c>
      <c r="AB244" s="2">
        <f t="shared" si="242"/>
        <v>5.3893443406408448</v>
      </c>
      <c r="AC244" s="2">
        <f t="shared" si="242"/>
        <v>0.81149659447341538</v>
      </c>
      <c r="AD244" s="2">
        <f t="shared" si="242"/>
        <v>0.29794521779538119</v>
      </c>
    </row>
    <row r="245" spans="1:30" x14ac:dyDescent="0.25">
      <c r="A245" s="1">
        <f t="shared" si="195"/>
        <v>44228</v>
      </c>
      <c r="B245" s="34">
        <v>0.74723941844368402</v>
      </c>
      <c r="C245" s="34">
        <v>6.7345539285048996</v>
      </c>
      <c r="D245" s="34">
        <v>0.40257891649008298</v>
      </c>
      <c r="E245" s="34">
        <v>1.7237339531242399</v>
      </c>
      <c r="F245" s="34">
        <v>3.2337976302056499</v>
      </c>
      <c r="G245" s="34">
        <v>0.315030271195679</v>
      </c>
      <c r="H245" s="34">
        <v>6.53246744688657</v>
      </c>
      <c r="I245" s="34">
        <v>0.48398765944475902</v>
      </c>
      <c r="J245" s="34">
        <v>0.25946790911588002</v>
      </c>
      <c r="L245" s="2">
        <v>100</v>
      </c>
      <c r="M245" s="2">
        <v>5.0106999999999999</v>
      </c>
      <c r="N245" s="2">
        <v>74.472800000000007</v>
      </c>
      <c r="O245" s="2">
        <v>25.527200000000001</v>
      </c>
      <c r="P245" s="2">
        <v>1.1449</v>
      </c>
      <c r="Q245" s="2">
        <v>4.3330000000000002</v>
      </c>
      <c r="R245" s="2">
        <v>5.2604999999999995</v>
      </c>
      <c r="S245" s="2">
        <v>6.3623000000000012</v>
      </c>
      <c r="T245" s="2">
        <v>8.4265000000000008</v>
      </c>
      <c r="V245" s="2">
        <f t="shared" ref="V245:AD245" si="243">100*(((1+B245/100)*(1+B244/100)*(1+B243/100))-1)</f>
        <v>2.0997452069615896</v>
      </c>
      <c r="W245" s="2">
        <f t="shared" si="243"/>
        <v>10.757194192509335</v>
      </c>
      <c r="X245" s="2">
        <f t="shared" si="243"/>
        <v>1.4546031063712217</v>
      </c>
      <c r="Y245" s="2">
        <f t="shared" si="243"/>
        <v>4.0711336874748705</v>
      </c>
      <c r="Z245" s="2">
        <f t="shared" si="243"/>
        <v>8.6527064249694252</v>
      </c>
      <c r="AA245" s="2">
        <f t="shared" si="243"/>
        <v>6.3229647478854956</v>
      </c>
      <c r="AB245" s="2">
        <f t="shared" si="243"/>
        <v>10.677855287984684</v>
      </c>
      <c r="AC245" s="2">
        <f t="shared" si="243"/>
        <v>1.1302801370600468</v>
      </c>
      <c r="AD245" s="2">
        <f t="shared" si="243"/>
        <v>0.44962550270151169</v>
      </c>
    </row>
    <row r="246" spans="1:30" x14ac:dyDescent="0.25">
      <c r="A246" s="1">
        <f t="shared" si="195"/>
        <v>44256</v>
      </c>
      <c r="B246" s="34">
        <v>0.904789027479733</v>
      </c>
      <c r="C246" s="34">
        <v>11.0275827998789</v>
      </c>
      <c r="D246" s="34">
        <v>0.41830080409281101</v>
      </c>
      <c r="E246" s="34">
        <v>2.7962387690191401</v>
      </c>
      <c r="F246" s="34">
        <v>4.9172535663300403</v>
      </c>
      <c r="G246" s="34">
        <v>0.86235343342938298</v>
      </c>
      <c r="H246" s="34">
        <v>10.8298415009462</v>
      </c>
      <c r="I246" s="34">
        <v>0.48542789073569498</v>
      </c>
      <c r="J246" s="34">
        <v>0.13567877520816901</v>
      </c>
      <c r="L246" s="2">
        <v>100</v>
      </c>
      <c r="M246" s="2">
        <v>5.3201999999999998</v>
      </c>
      <c r="N246" s="2">
        <v>74.261099999999999</v>
      </c>
      <c r="O246" s="2">
        <v>25.738900000000001</v>
      </c>
      <c r="P246" s="2">
        <v>1.1686000000000001</v>
      </c>
      <c r="Q246" s="2">
        <v>4.2660999999999998</v>
      </c>
      <c r="R246" s="2">
        <v>5.5785999999999998</v>
      </c>
      <c r="S246" s="2">
        <v>6.3371000000000004</v>
      </c>
      <c r="T246" s="2">
        <v>8.3885000000000005</v>
      </c>
      <c r="V246" s="2">
        <f t="shared" ref="V246:AD246" si="244">100*(((1+B246/100)*(1+B245/100)*(1+B244/100))-1)</f>
        <v>1.9652717657875352</v>
      </c>
      <c r="W246" s="2">
        <f t="shared" si="244"/>
        <v>21.277384145821344</v>
      </c>
      <c r="X246" s="2">
        <f t="shared" si="244"/>
        <v>1.1876056402428725</v>
      </c>
      <c r="Y246" s="2">
        <f t="shared" si="244"/>
        <v>4.5598854918243115</v>
      </c>
      <c r="Z246" s="2">
        <f t="shared" si="244"/>
        <v>11.660036315677713</v>
      </c>
      <c r="AA246" s="2">
        <f t="shared" si="244"/>
        <v>-3.7399761166418632</v>
      </c>
      <c r="AB246" s="2">
        <f t="shared" si="244"/>
        <v>20.826077908169548</v>
      </c>
      <c r="AC246" s="2">
        <f t="shared" si="244"/>
        <v>1.4485495978162399</v>
      </c>
      <c r="AD246" s="2">
        <f t="shared" si="244"/>
        <v>0.36172767779520942</v>
      </c>
    </row>
    <row r="247" spans="1:30" x14ac:dyDescent="0.25">
      <c r="A247" s="1">
        <f t="shared" si="195"/>
        <v>44287</v>
      </c>
      <c r="B247" s="34">
        <v>0.56514369079196403</v>
      </c>
      <c r="C247" s="34">
        <v>0.55602279184040804</v>
      </c>
      <c r="D247" s="34">
        <v>0.40207290432388998</v>
      </c>
      <c r="E247" s="34">
        <v>0.76089993177999804</v>
      </c>
      <c r="F247" s="34">
        <v>1.40343186367763</v>
      </c>
      <c r="G247" s="34">
        <v>0.54592777771674095</v>
      </c>
      <c r="H247" s="34">
        <v>0.49945535611514802</v>
      </c>
      <c r="I247" s="34">
        <v>0.38242150205477599</v>
      </c>
      <c r="J247" s="34">
        <v>0.37877590013144202</v>
      </c>
      <c r="L247" s="2">
        <v>100</v>
      </c>
      <c r="M247" s="2">
        <v>5.8624000000000001</v>
      </c>
      <c r="N247" s="2">
        <v>73.781499999999994</v>
      </c>
      <c r="O247" s="2">
        <v>26.218499999999999</v>
      </c>
      <c r="P247" s="2">
        <v>1.2156</v>
      </c>
      <c r="Q247" s="2">
        <v>4.2595000000000001</v>
      </c>
      <c r="R247" s="2">
        <v>6.1362000000000005</v>
      </c>
      <c r="S247" s="2">
        <v>6.3072999999999997</v>
      </c>
      <c r="T247" s="2">
        <v>8.2999000000000009</v>
      </c>
      <c r="V247" s="2">
        <f t="shared" ref="V247:AD247" si="245">100*(((1+B247/100)*(1+B246/100)*(1+B245/100))-1)</f>
        <v>2.2333076205420355</v>
      </c>
      <c r="W247" s="2">
        <f t="shared" si="245"/>
        <v>19.163708910005116</v>
      </c>
      <c r="X247" s="2">
        <f t="shared" si="245"/>
        <v>1.2279439215560295</v>
      </c>
      <c r="Y247" s="2">
        <f t="shared" si="245"/>
        <v>5.3638315919689372</v>
      </c>
      <c r="Z247" s="2">
        <f t="shared" si="245"/>
        <v>9.8301231927842903</v>
      </c>
      <c r="AA247" s="2">
        <f t="shared" si="245"/>
        <v>1.732470652475615</v>
      </c>
      <c r="AB247" s="2">
        <f t="shared" si="245"/>
        <v>18.659470582769689</v>
      </c>
      <c r="AC247" s="2">
        <f t="shared" si="245"/>
        <v>1.3579027014832157</v>
      </c>
      <c r="AD247" s="2">
        <f t="shared" si="245"/>
        <v>0.77577268120063714</v>
      </c>
    </row>
    <row r="248" spans="1:30" x14ac:dyDescent="0.25">
      <c r="A248" s="1">
        <f t="shared" si="195"/>
        <v>44317</v>
      </c>
      <c r="B248" s="34">
        <v>1.1117708030158699</v>
      </c>
      <c r="C248" s="34">
        <v>2.8755517584672701</v>
      </c>
      <c r="D248" s="34">
        <v>0.71161496896890097</v>
      </c>
      <c r="E248" s="34">
        <v>1.80894545449402</v>
      </c>
      <c r="F248" s="34">
        <v>2.1633706419251899</v>
      </c>
      <c r="G248" s="34">
        <v>4.3457770887483598</v>
      </c>
      <c r="H248" s="34">
        <v>3.1246393119242102</v>
      </c>
      <c r="I248" s="34">
        <v>0.36385274023778702</v>
      </c>
      <c r="J248" s="34">
        <v>0.60699744579805603</v>
      </c>
      <c r="L248" s="2">
        <v>100</v>
      </c>
      <c r="M248" s="2">
        <v>5.8182999999999998</v>
      </c>
      <c r="N248" s="2">
        <v>73.764200000000002</v>
      </c>
      <c r="O248" s="2">
        <v>26.235799999999998</v>
      </c>
      <c r="P248" s="2">
        <v>1.2254</v>
      </c>
      <c r="Q248" s="2">
        <v>4.2431999999999999</v>
      </c>
      <c r="R248" s="2">
        <v>6.0910999999999991</v>
      </c>
      <c r="S248" s="2">
        <v>6.3170000000000002</v>
      </c>
      <c r="T248" s="2">
        <v>8.3590999999999962</v>
      </c>
      <c r="V248" s="2">
        <f t="shared" ref="V248:AD248" si="246">100*(((1+B248/100)*(1+B247/100)*(1+B246/100))-1)</f>
        <v>2.6032160109995317</v>
      </c>
      <c r="W248" s="2">
        <f t="shared" si="246"/>
        <v>14.855328967915593</v>
      </c>
      <c r="X248" s="2">
        <f t="shared" si="246"/>
        <v>1.539520422156504</v>
      </c>
      <c r="Y248" s="2">
        <f t="shared" si="246"/>
        <v>5.4520923147237887</v>
      </c>
      <c r="Z248" s="2">
        <f t="shared" si="246"/>
        <v>8.6912991769047885</v>
      </c>
      <c r="AA248" s="2">
        <f t="shared" si="246"/>
        <v>5.8201714807131211</v>
      </c>
      <c r="AB248" s="2">
        <f t="shared" si="246"/>
        <v>14.863716180166509</v>
      </c>
      <c r="AC248" s="2">
        <f t="shared" si="246"/>
        <v>1.2367229619480113</v>
      </c>
      <c r="AD248" s="2">
        <f t="shared" si="246"/>
        <v>1.1250918858510373</v>
      </c>
    </row>
    <row r="249" spans="1:30" x14ac:dyDescent="0.25">
      <c r="A249" s="1">
        <f t="shared" si="195"/>
        <v>44348</v>
      </c>
      <c r="B249" s="34">
        <v>0.71648306098262904</v>
      </c>
      <c r="C249" s="34">
        <v>1.7205689700879701</v>
      </c>
      <c r="D249" s="34">
        <v>0.66818478751164501</v>
      </c>
      <c r="E249" s="34">
        <v>0.79266291030616198</v>
      </c>
      <c r="F249" s="34">
        <v>1.33926145749547</v>
      </c>
      <c r="G249" s="34">
        <v>2.11640258045299</v>
      </c>
      <c r="H249" s="34">
        <v>1.6715131754494601</v>
      </c>
      <c r="I249" s="34">
        <v>0.27535033313676199</v>
      </c>
      <c r="J249" s="34">
        <v>0.40472954446027298</v>
      </c>
      <c r="L249" s="2">
        <v>100</v>
      </c>
      <c r="M249" s="2">
        <v>5.9363000000000001</v>
      </c>
      <c r="N249" s="2">
        <v>73.432299999999998</v>
      </c>
      <c r="O249" s="2">
        <v>26.567700000000002</v>
      </c>
      <c r="P249" s="2">
        <v>1.2302</v>
      </c>
      <c r="Q249" s="2">
        <v>4.4340000000000002</v>
      </c>
      <c r="R249" s="2">
        <v>6.2306999999999997</v>
      </c>
      <c r="S249" s="2">
        <v>6.2938000000000001</v>
      </c>
      <c r="T249" s="2">
        <v>8.3790000000000013</v>
      </c>
      <c r="V249" s="2">
        <f t="shared" ref="V249:AD249" si="247">100*(((1+B249/100)*(1+B248/100)*(1+B247/100))-1)</f>
        <v>2.4117404830005462</v>
      </c>
      <c r="W249" s="2">
        <f t="shared" si="247"/>
        <v>5.2274499474714853</v>
      </c>
      <c r="X249" s="2">
        <f t="shared" si="247"/>
        <v>1.7921944829039305</v>
      </c>
      <c r="Y249" s="2">
        <f t="shared" si="247"/>
        <v>3.3967518767599403</v>
      </c>
      <c r="Z249" s="2">
        <f t="shared" si="247"/>
        <v>4.9846008262080854</v>
      </c>
      <c r="AA249" s="2">
        <f t="shared" si="247"/>
        <v>7.1358625315953272</v>
      </c>
      <c r="AB249" s="2">
        <f t="shared" si="247"/>
        <v>5.3720521010867328</v>
      </c>
      <c r="AC249" s="2">
        <f t="shared" si="247"/>
        <v>1.02507472652138</v>
      </c>
      <c r="AD249" s="2">
        <f t="shared" si="247"/>
        <v>1.3968010717812174</v>
      </c>
    </row>
    <row r="250" spans="1:30" x14ac:dyDescent="0.25">
      <c r="A250" s="1">
        <f t="shared" si="195"/>
        <v>44378</v>
      </c>
      <c r="B250" s="34">
        <v>0.98374670175227497</v>
      </c>
      <c r="C250" s="34">
        <v>2.12203208716531</v>
      </c>
      <c r="D250" s="34">
        <v>0.86828613770293905</v>
      </c>
      <c r="E250" s="34">
        <v>1.3307003701992499</v>
      </c>
      <c r="F250" s="34">
        <v>4.2792667340738699</v>
      </c>
      <c r="G250" s="34">
        <v>4.3998987402781298</v>
      </c>
      <c r="H250" s="34">
        <v>2.1465621586131398</v>
      </c>
      <c r="I250" s="34">
        <v>-0.91473708762720596</v>
      </c>
      <c r="J250" s="34">
        <v>0.12515783891242799</v>
      </c>
      <c r="L250" s="2">
        <v>100</v>
      </c>
      <c r="M250" s="2">
        <v>5.9454000000000002</v>
      </c>
      <c r="N250" s="2">
        <v>73.357900000000001</v>
      </c>
      <c r="O250" s="2">
        <v>26.642100000000003</v>
      </c>
      <c r="P250" s="2">
        <v>1.2427999999999999</v>
      </c>
      <c r="Q250" s="2">
        <v>4.4969999999999999</v>
      </c>
      <c r="R250" s="2">
        <v>6.2409999999999997</v>
      </c>
      <c r="S250" s="2">
        <v>6.2891999999999992</v>
      </c>
      <c r="T250" s="2">
        <v>8.372100000000005</v>
      </c>
      <c r="V250" s="2">
        <f t="shared" ref="V250:AD250" si="248">100*(((1+B250/100)*(1+B249/100)*(1+B248/100))-1)</f>
        <v>2.8380299641321161</v>
      </c>
      <c r="W250" s="2">
        <f t="shared" si="248"/>
        <v>6.8662097170598013</v>
      </c>
      <c r="X250" s="2">
        <f t="shared" si="248"/>
        <v>2.2648626933287064</v>
      </c>
      <c r="Y250" s="2">
        <f t="shared" si="248"/>
        <v>3.9814579938191708</v>
      </c>
      <c r="Z250" s="2">
        <f t="shared" si="248"/>
        <v>7.9619988329789448</v>
      </c>
      <c r="AA250" s="2">
        <f t="shared" si="248"/>
        <v>11.242428678745098</v>
      </c>
      <c r="AB250" s="2">
        <f t="shared" si="248"/>
        <v>7.0990169208847487</v>
      </c>
      <c r="AC250" s="2">
        <f t="shared" si="248"/>
        <v>-0.28038833657170192</v>
      </c>
      <c r="AD250" s="2">
        <f t="shared" si="248"/>
        <v>1.1406108575548357</v>
      </c>
    </row>
    <row r="251" spans="1:30" x14ac:dyDescent="0.25">
      <c r="A251" s="1">
        <f t="shared" si="195"/>
        <v>44409</v>
      </c>
      <c r="B251" s="34">
        <v>0.98391426408151195</v>
      </c>
      <c r="C251" s="34">
        <v>2.42417806898646</v>
      </c>
      <c r="D251" s="34">
        <v>1.03199994677926</v>
      </c>
      <c r="E251" s="34">
        <v>0.926908131306589</v>
      </c>
      <c r="F251" s="34">
        <v>2.7928437479807999</v>
      </c>
      <c r="G251" s="34">
        <v>0.62826859143776403</v>
      </c>
      <c r="H251" s="34">
        <v>2.4361637103423002</v>
      </c>
      <c r="I251" s="34">
        <v>1.8583763842695999E-2</v>
      </c>
      <c r="J251" s="34">
        <v>0.25686760188661401</v>
      </c>
      <c r="L251" s="2">
        <v>100</v>
      </c>
      <c r="M251" s="2">
        <v>5.9795999999999996</v>
      </c>
      <c r="N251" s="2">
        <v>73.16510000000001</v>
      </c>
      <c r="O251" s="2">
        <v>26.834899999999994</v>
      </c>
      <c r="P251" s="2">
        <v>1.2825</v>
      </c>
      <c r="Q251" s="2">
        <v>4.806</v>
      </c>
      <c r="R251" s="2">
        <v>6.2748999999999988</v>
      </c>
      <c r="S251" s="2">
        <v>6.1791</v>
      </c>
      <c r="T251" s="2">
        <v>8.2923999999999953</v>
      </c>
      <c r="V251" s="2">
        <f t="shared" ref="V251:AD251" si="249">100*(((1+B251/100)*(1+B250/100)*(1+B249/100))-1)</f>
        <v>2.7079905584563857</v>
      </c>
      <c r="W251" s="2">
        <f t="shared" si="249"/>
        <v>6.3973267362514186</v>
      </c>
      <c r="X251" s="2">
        <f t="shared" si="249"/>
        <v>2.5901888811261653</v>
      </c>
      <c r="Y251" s="2">
        <f t="shared" si="249"/>
        <v>3.0805987769737309</v>
      </c>
      <c r="Z251" s="2">
        <f t="shared" si="249"/>
        <v>8.6271998175819107</v>
      </c>
      <c r="AA251" s="2">
        <f t="shared" si="249"/>
        <v>7.2792143981808222</v>
      </c>
      <c r="AB251" s="2">
        <f t="shared" si="249"/>
        <v>6.3840077766548209</v>
      </c>
      <c r="AC251" s="2">
        <f t="shared" si="249"/>
        <v>-0.62344101246547545</v>
      </c>
      <c r="AD251" s="2">
        <f t="shared" si="249"/>
        <v>0.78862394618972598</v>
      </c>
    </row>
    <row r="252" spans="1:30" x14ac:dyDescent="0.25">
      <c r="A252" s="1">
        <f t="shared" si="195"/>
        <v>44440</v>
      </c>
      <c r="B252" s="34">
        <v>1.0928595866227699</v>
      </c>
      <c r="C252" s="34">
        <v>1.71262279796517</v>
      </c>
      <c r="D252" s="34">
        <v>0.774359241522105</v>
      </c>
      <c r="E252" s="34">
        <v>1.8604977560802001</v>
      </c>
      <c r="F252" s="34">
        <v>3.0360232817403801</v>
      </c>
      <c r="G252" s="34">
        <v>6.4642413407386403</v>
      </c>
      <c r="H252" s="34">
        <v>1.6285255907538301</v>
      </c>
      <c r="I252" s="34">
        <v>6.1939751004006102E-2</v>
      </c>
      <c r="J252" s="34">
        <v>0.39477198687418602</v>
      </c>
      <c r="L252" s="2">
        <v>100</v>
      </c>
      <c r="M252" s="2">
        <v>6.0938999999999997</v>
      </c>
      <c r="N252" s="2">
        <v>73.142899999999997</v>
      </c>
      <c r="O252" s="2">
        <v>26.857099999999999</v>
      </c>
      <c r="P252" s="2">
        <v>1.3026</v>
      </c>
      <c r="Q252" s="2">
        <v>4.8181000000000003</v>
      </c>
      <c r="R252" s="2">
        <v>6.3921999999999999</v>
      </c>
      <c r="S252" s="2">
        <v>6.1228999999999996</v>
      </c>
      <c r="T252" s="2">
        <v>8.2212999999999976</v>
      </c>
      <c r="V252" s="2">
        <f t="shared" ref="V252:AD252" si="250">100*(((1+B252/100)*(1+B251/100)*(1+B250/100))-1)</f>
        <v>3.091809328403583</v>
      </c>
      <c r="W252" s="2">
        <f t="shared" si="250"/>
        <v>6.3890152267876754</v>
      </c>
      <c r="X252" s="2">
        <f t="shared" si="250"/>
        <v>2.6983904674990233</v>
      </c>
      <c r="Y252" s="2">
        <f t="shared" si="250"/>
        <v>4.1726728637081711</v>
      </c>
      <c r="Z252" s="2">
        <f t="shared" si="250"/>
        <v>10.445986367574701</v>
      </c>
      <c r="AA252" s="2">
        <f t="shared" si="250"/>
        <v>11.846871647621459</v>
      </c>
      <c r="AB252" s="2">
        <f t="shared" si="250"/>
        <v>6.3390277089669711</v>
      </c>
      <c r="AC252" s="2">
        <f t="shared" si="250"/>
        <v>-0.83493874579099181</v>
      </c>
      <c r="AD252" s="2">
        <f t="shared" si="250"/>
        <v>0.778628316187846</v>
      </c>
    </row>
    <row r="253" spans="1:30" x14ac:dyDescent="0.25">
      <c r="A253" s="1">
        <f t="shared" si="195"/>
        <v>44470</v>
      </c>
      <c r="B253" s="34">
        <v>1.04465556963964</v>
      </c>
      <c r="C253" s="34">
        <v>2.1236503121839001</v>
      </c>
      <c r="D253" s="34">
        <v>0.87634139066782901</v>
      </c>
      <c r="E253" s="34">
        <v>1.36306234396783</v>
      </c>
      <c r="F253" s="34">
        <v>3.1460147485490402</v>
      </c>
      <c r="G253" s="34">
        <v>1.9662837834826401</v>
      </c>
      <c r="H253" s="34">
        <v>2.25697973756118</v>
      </c>
      <c r="I253" s="34">
        <v>4.9874461747315399E-2</v>
      </c>
      <c r="J253" s="34">
        <v>0.87138504732285904</v>
      </c>
      <c r="L253" s="2">
        <v>100</v>
      </c>
      <c r="M253" s="2">
        <v>6.1628999999999996</v>
      </c>
      <c r="N253" s="2">
        <v>72.941500000000005</v>
      </c>
      <c r="O253" s="2">
        <v>27.058499999999999</v>
      </c>
      <c r="P253" s="2">
        <v>1.3376999999999999</v>
      </c>
      <c r="Q253" s="2">
        <v>5.0701000000000001</v>
      </c>
      <c r="R253" s="2">
        <v>6.4596999999999998</v>
      </c>
      <c r="S253" s="2">
        <v>6.0533000000000001</v>
      </c>
      <c r="T253" s="2">
        <v>8.137699999999997</v>
      </c>
      <c r="V253" s="2">
        <f t="shared" ref="V253:AD253" si="251">100*(((1+B253/100)*(1+B252/100)*(1+B251/100))-1)</f>
        <v>3.1539896851416005</v>
      </c>
      <c r="W253" s="2">
        <f t="shared" si="251"/>
        <v>6.3907010663917685</v>
      </c>
      <c r="X253" s="2">
        <f t="shared" si="251"/>
        <v>2.7065918709924253</v>
      </c>
      <c r="Y253" s="2">
        <f t="shared" si="251"/>
        <v>4.2059424778952081</v>
      </c>
      <c r="Z253" s="2">
        <f t="shared" si="251"/>
        <v>9.2457177306318741</v>
      </c>
      <c r="AA253" s="2">
        <f t="shared" si="251"/>
        <v>9.2396639491773911</v>
      </c>
      <c r="AB253" s="2">
        <f t="shared" si="251"/>
        <v>6.453977226005847</v>
      </c>
      <c r="AC253" s="2">
        <f t="shared" si="251"/>
        <v>0.13044965374160444</v>
      </c>
      <c r="AD253" s="2">
        <f t="shared" si="251"/>
        <v>1.5297258035627204</v>
      </c>
    </row>
    <row r="254" spans="1:30" x14ac:dyDescent="0.25">
      <c r="A254" s="1">
        <f t="shared" si="195"/>
        <v>44501</v>
      </c>
      <c r="B254" s="34">
        <v>0.74270335974866397</v>
      </c>
      <c r="C254" s="34">
        <v>7.2740543403551703</v>
      </c>
      <c r="D254" s="34">
        <v>0.32386942832996901</v>
      </c>
      <c r="E254" s="34">
        <v>2.0572511532156299</v>
      </c>
      <c r="F254" s="34">
        <v>1.9502666776953099</v>
      </c>
      <c r="G254" s="34">
        <v>1.11960593162782</v>
      </c>
      <c r="H254" s="34">
        <v>7.2144961460893802</v>
      </c>
      <c r="I254" s="34">
        <v>4.17463644722086E-2</v>
      </c>
      <c r="J254" s="34">
        <v>0.71681059404272196</v>
      </c>
      <c r="L254" s="2">
        <v>100</v>
      </c>
      <c r="M254" s="2">
        <v>6.2760999999999996</v>
      </c>
      <c r="N254" s="2">
        <v>72.913200000000003</v>
      </c>
      <c r="O254" s="2">
        <v>27.0868</v>
      </c>
      <c r="P254" s="2">
        <v>1.3701000000000001</v>
      </c>
      <c r="Q254" s="2">
        <v>5.0669000000000004</v>
      </c>
      <c r="R254" s="2">
        <v>6.5825999999999993</v>
      </c>
      <c r="S254" s="2">
        <v>5.9780999999999995</v>
      </c>
      <c r="T254" s="2">
        <v>8.0891000000000002</v>
      </c>
      <c r="V254" s="2">
        <f t="shared" ref="V254:AD254" si="252">100*(((1+B254/100)*(1+B253/100)*(1+B252/100))-1)</f>
        <v>2.9075953230412344</v>
      </c>
      <c r="W254" s="2">
        <f t="shared" si="252"/>
        <v>11.428395742824925</v>
      </c>
      <c r="X254" s="2">
        <f t="shared" si="252"/>
        <v>1.9867241836450944</v>
      </c>
      <c r="Y254" s="2">
        <f t="shared" si="252"/>
        <v>5.3730094385525451</v>
      </c>
      <c r="Z254" s="2">
        <f t="shared" si="252"/>
        <v>8.3502474485528388</v>
      </c>
      <c r="AA254" s="2">
        <f t="shared" si="252"/>
        <v>9.7730481232205957</v>
      </c>
      <c r="AB254" s="2">
        <f t="shared" si="252"/>
        <v>11.419728322773516</v>
      </c>
      <c r="AC254" s="2">
        <f t="shared" si="252"/>
        <v>0.15363816060607327</v>
      </c>
      <c r="AD254" s="2">
        <f t="shared" si="252"/>
        <v>1.9955082182329331</v>
      </c>
    </row>
    <row r="255" spans="1:30" x14ac:dyDescent="0.25">
      <c r="A255" s="1">
        <f t="shared" si="195"/>
        <v>44531</v>
      </c>
      <c r="B255" s="34">
        <v>0.37959416457218598</v>
      </c>
      <c r="C255" s="34">
        <v>-0.68480290968948998</v>
      </c>
      <c r="D255" s="34">
        <v>0.54645116651846903</v>
      </c>
      <c r="E255" s="34">
        <v>0.30712725855516299</v>
      </c>
      <c r="F255" s="34">
        <v>0.77707143124728895</v>
      </c>
      <c r="G255" s="34">
        <v>1.94670642611193</v>
      </c>
      <c r="H255" s="34">
        <v>-0.58512143797023397</v>
      </c>
      <c r="I255" s="34">
        <v>5.4587394277641497E-2</v>
      </c>
      <c r="J255" s="34">
        <v>0.45978711521425197</v>
      </c>
      <c r="L255" s="2">
        <v>100</v>
      </c>
      <c r="M255" s="2">
        <v>6.6749999999999998</v>
      </c>
      <c r="N255" s="2">
        <v>72.549800000000005</v>
      </c>
      <c r="O255" s="2">
        <v>27.450199999999988</v>
      </c>
      <c r="P255" s="2">
        <v>1.3861000000000001</v>
      </c>
      <c r="Q255" s="2">
        <v>5.0827</v>
      </c>
      <c r="R255" s="2">
        <v>6.9989999999999997</v>
      </c>
      <c r="S255" s="2">
        <v>5.9213000000000005</v>
      </c>
      <c r="T255" s="2">
        <v>8.0610999999999908</v>
      </c>
      <c r="V255" s="2">
        <f t="shared" ref="V255:AD255" si="253">100*(((1+B255/100)*(1+B254/100)*(1+B253/100))-1)</f>
        <v>2.1815259477120597</v>
      </c>
      <c r="W255" s="2">
        <f t="shared" si="253"/>
        <v>8.8019636130862509</v>
      </c>
      <c r="X255" s="2">
        <f t="shared" si="253"/>
        <v>1.7560742627766857</v>
      </c>
      <c r="Y255" s="2">
        <f t="shared" si="253"/>
        <v>3.7660732100526673</v>
      </c>
      <c r="Z255" s="2">
        <f t="shared" si="253"/>
        <v>5.9747870592671504</v>
      </c>
      <c r="AA255" s="2">
        <f t="shared" si="253"/>
        <v>5.1151125446960766</v>
      </c>
      <c r="AB255" s="2">
        <f t="shared" si="253"/>
        <v>8.9928117744005007</v>
      </c>
      <c r="AC255" s="2">
        <f t="shared" si="253"/>
        <v>0.1462790660589075</v>
      </c>
      <c r="AD255" s="2">
        <f t="shared" si="253"/>
        <v>2.0615599749696845</v>
      </c>
    </row>
    <row r="256" spans="1:30" x14ac:dyDescent="0.25">
      <c r="A256" s="12">
        <f t="shared" si="195"/>
        <v>44562</v>
      </c>
      <c r="B256" s="111">
        <v>0.63911225045504705</v>
      </c>
      <c r="C256" s="111">
        <v>-0.46698806249889302</v>
      </c>
      <c r="D256" s="111">
        <v>0.78304318686934804</v>
      </c>
      <c r="E256" s="111">
        <v>0.23694042032682</v>
      </c>
      <c r="F256" s="111">
        <v>-0.34140668778941202</v>
      </c>
      <c r="G256" s="111">
        <v>0.53715823854152001</v>
      </c>
      <c r="H256" s="111">
        <v>-0.406614618940913</v>
      </c>
      <c r="I256" s="111">
        <v>0.246161382977929</v>
      </c>
      <c r="J256" s="111">
        <v>0.12658152009913501</v>
      </c>
      <c r="K256" s="25"/>
      <c r="L256" s="13">
        <v>99.999865789734912</v>
      </c>
      <c r="M256" s="13">
        <v>6.5822272411396794</v>
      </c>
      <c r="N256" s="13">
        <v>72.733550739600886</v>
      </c>
      <c r="O256" s="13">
        <v>27.266315050134025</v>
      </c>
      <c r="P256" s="13">
        <v>1.3843111287600516</v>
      </c>
      <c r="Q256" s="13">
        <v>5.0710945100764411</v>
      </c>
      <c r="R256" s="13">
        <v>6.9035857837784169</v>
      </c>
      <c r="S256" s="13">
        <v>5.878149300109202</v>
      </c>
      <c r="T256" s="13">
        <v>8.0291743274099137</v>
      </c>
      <c r="U256" s="25"/>
      <c r="V256" s="13">
        <f t="shared" ref="V256:AD256" si="254">100*(((1+B256/100)*(1+B255/100)*(1+B254/100))-1)</f>
        <v>1.7714197925812636</v>
      </c>
      <c r="W256" s="13">
        <f t="shared" si="254"/>
        <v>6.0419120352660505</v>
      </c>
      <c r="X256" s="13">
        <f t="shared" si="254"/>
        <v>1.6619624143152434</v>
      </c>
      <c r="Y256" s="13">
        <f t="shared" si="254"/>
        <v>2.6132543501069749</v>
      </c>
      <c r="Z256" s="13">
        <f t="shared" si="254"/>
        <v>2.3917233315714492</v>
      </c>
      <c r="AA256" s="13">
        <f t="shared" si="254"/>
        <v>3.6418540623533113</v>
      </c>
      <c r="AB256" s="13">
        <f t="shared" si="254"/>
        <v>6.1537621653990904</v>
      </c>
      <c r="AC256" s="13">
        <f t="shared" si="254"/>
        <v>0.34275512258903351</v>
      </c>
      <c r="AD256" s="13">
        <f t="shared" si="254"/>
        <v>1.3079685592510826</v>
      </c>
    </row>
    <row r="257" spans="1:30" x14ac:dyDescent="0.25">
      <c r="A257" s="12">
        <f t="shared" si="195"/>
        <v>44593</v>
      </c>
      <c r="B257" s="111">
        <v>0.75391294108284901</v>
      </c>
      <c r="C257" s="111">
        <v>1.0326142593116701</v>
      </c>
      <c r="D257" s="111">
        <v>0.74796774896747198</v>
      </c>
      <c r="E257" s="111">
        <v>0.76381335287958696</v>
      </c>
      <c r="F257" s="111">
        <v>0.56198718543217396</v>
      </c>
      <c r="G257" s="111">
        <v>1.1211704821964501</v>
      </c>
      <c r="H257" s="111">
        <v>0.95457208100281798</v>
      </c>
      <c r="I257" s="111">
        <v>0.25931509235197597</v>
      </c>
      <c r="J257" s="111">
        <v>0.89203415976586597</v>
      </c>
      <c r="K257" s="25"/>
      <c r="L257" s="13">
        <v>99.999865789734926</v>
      </c>
      <c r="M257" s="13">
        <v>6.4924745695279515</v>
      </c>
      <c r="N257" s="13">
        <v>72.922575460903573</v>
      </c>
      <c r="O257" s="13">
        <v>27.077290328831349</v>
      </c>
      <c r="P257" s="13">
        <v>1.3739691746379097</v>
      </c>
      <c r="Q257" s="13">
        <v>5.0347219069707512</v>
      </c>
      <c r="R257" s="13">
        <v>6.8148597117989294</v>
      </c>
      <c r="S257" s="13">
        <v>5.8560623232059932</v>
      </c>
      <c r="T257" s="13">
        <v>7.9976772122177646</v>
      </c>
      <c r="U257" s="25"/>
      <c r="V257" s="13">
        <f t="shared" ref="V257:AD257" si="255">100*(((1+B257/100)*(1+B256/100)*(1+B255/100))-1)</f>
        <v>1.782743838587697</v>
      </c>
      <c r="W257" s="13">
        <f t="shared" si="255"/>
        <v>-0.12783930038769986</v>
      </c>
      <c r="X257" s="13">
        <f t="shared" si="255"/>
        <v>2.0917172451277333</v>
      </c>
      <c r="Y257" s="13">
        <f t="shared" si="255"/>
        <v>1.3127699602945464</v>
      </c>
      <c r="Z257" s="13">
        <f t="shared" si="255"/>
        <v>0.99743242571155299</v>
      </c>
      <c r="AA257" s="13">
        <f t="shared" si="255"/>
        <v>3.6434576378440608</v>
      </c>
      <c r="AB257" s="13">
        <f t="shared" si="255"/>
        <v>-4.4228911042631935E-2</v>
      </c>
      <c r="AC257" s="13">
        <f t="shared" si="255"/>
        <v>0.56097847811140689</v>
      </c>
      <c r="AD257" s="13">
        <f t="shared" si="255"/>
        <v>1.4842206008161218</v>
      </c>
    </row>
    <row r="258" spans="1:30" x14ac:dyDescent="0.25">
      <c r="A258" s="12">
        <f t="shared" si="195"/>
        <v>44621</v>
      </c>
      <c r="B258" s="111">
        <v>0.47870337012080899</v>
      </c>
      <c r="C258" s="111">
        <v>0.26674199962596401</v>
      </c>
      <c r="D258" s="111">
        <v>0.63745148535164198</v>
      </c>
      <c r="E258" s="111">
        <v>0.46725711636516298</v>
      </c>
      <c r="F258" s="111">
        <v>0.54061491857045696</v>
      </c>
      <c r="G258" s="111">
        <v>1.07534709984985</v>
      </c>
      <c r="H258" s="111">
        <v>0.26618928738054298</v>
      </c>
      <c r="I258" s="111">
        <v>0.26993713204757502</v>
      </c>
      <c r="J258" s="111">
        <v>0.67501633617326195</v>
      </c>
      <c r="K258" s="25"/>
      <c r="L258" s="13">
        <v>99.999865789734912</v>
      </c>
      <c r="M258" s="13">
        <v>6.5332303680579402</v>
      </c>
      <c r="N258" s="13">
        <v>72.957296594016753</v>
      </c>
      <c r="O258" s="13">
        <v>27.042569195718158</v>
      </c>
      <c r="P258" s="13">
        <v>1.3667930401466111</v>
      </c>
      <c r="Q258" s="13">
        <v>4.9914549977416991</v>
      </c>
      <c r="R258" s="13">
        <v>6.8569993326747953</v>
      </c>
      <c r="S258" s="13">
        <v>5.8177333135920435</v>
      </c>
      <c r="T258" s="13">
        <v>8.0095885115630097</v>
      </c>
      <c r="U258" s="25"/>
      <c r="V258" s="13">
        <f t="shared" ref="V258:AD258" si="256">100*(((1+B258/100)*(1+B257/100)*(1+B256/100))-1)</f>
        <v>1.8832384357651444</v>
      </c>
      <c r="W258" s="13">
        <f t="shared" si="256"/>
        <v>0.82904191095032331</v>
      </c>
      <c r="X258" s="13">
        <f t="shared" si="256"/>
        <v>2.1841161186010982</v>
      </c>
      <c r="Y258" s="13">
        <f t="shared" si="256"/>
        <v>1.4745052217008503</v>
      </c>
      <c r="Z258" s="13">
        <f t="shared" si="256"/>
        <v>0.76045887288320735</v>
      </c>
      <c r="AA258" s="13">
        <f t="shared" si="256"/>
        <v>2.7575958323502459</v>
      </c>
      <c r="AB258" s="13">
        <f t="shared" si="256"/>
        <v>0.81171359192631076</v>
      </c>
      <c r="AC258" s="13">
        <f t="shared" si="256"/>
        <v>0.77741813279521566</v>
      </c>
      <c r="AD258" s="13">
        <f t="shared" si="256"/>
        <v>1.7016446106290717</v>
      </c>
    </row>
    <row r="259" spans="1:30" x14ac:dyDescent="0.25">
      <c r="A259" s="12">
        <f t="shared" si="195"/>
        <v>44652</v>
      </c>
      <c r="B259" s="111">
        <v>0.79939450315346094</v>
      </c>
      <c r="C259" s="111">
        <v>0.90733512266411198</v>
      </c>
      <c r="D259" s="111">
        <v>0.49215097246369899</v>
      </c>
      <c r="E259" s="111">
        <v>1.2886094113893001</v>
      </c>
      <c r="F259" s="111">
        <v>0.74165847141306196</v>
      </c>
      <c r="G259" s="111">
        <v>1.58957142648787</v>
      </c>
      <c r="H259" s="111">
        <v>0.83374978127329602</v>
      </c>
      <c r="I259" s="111">
        <v>0.16004460769880399</v>
      </c>
      <c r="J259" s="111">
        <v>1.6065828600474601</v>
      </c>
      <c r="K259" s="25"/>
      <c r="L259" s="13">
        <v>99.999865789734926</v>
      </c>
      <c r="M259" s="13">
        <v>6.5463872820489861</v>
      </c>
      <c r="N259" s="13">
        <v>72.944829320637837</v>
      </c>
      <c r="O259" s="13">
        <v>27.055036469097082</v>
      </c>
      <c r="P259" s="13">
        <v>1.3681855242468921</v>
      </c>
      <c r="Q259" s="13">
        <v>5.0150858150727471</v>
      </c>
      <c r="R259" s="13">
        <v>6.8703935766459558</v>
      </c>
      <c r="S259" s="13">
        <v>5.8016553040704801</v>
      </c>
      <c r="T259" s="13">
        <v>7.999716249061005</v>
      </c>
      <c r="U259" s="25"/>
      <c r="V259" s="13">
        <f t="shared" ref="V259:AD259" si="257">100*(((1+B259/100)*(1+B258/100)*(1+B257/100))-1)</f>
        <v>2.0455021382514316</v>
      </c>
      <c r="W259" s="13">
        <f t="shared" si="257"/>
        <v>2.2212603050144608</v>
      </c>
      <c r="X259" s="13">
        <f t="shared" si="257"/>
        <v>1.8891799579643376</v>
      </c>
      <c r="Y259" s="13">
        <f t="shared" si="257"/>
        <v>2.5391585329209265</v>
      </c>
      <c r="Z259" s="13">
        <f t="shared" si="257"/>
        <v>1.8554988368589154</v>
      </c>
      <c r="AA259" s="13">
        <f t="shared" si="257"/>
        <v>3.8332523449307709</v>
      </c>
      <c r="AB259" s="13">
        <f t="shared" si="257"/>
        <v>2.0672513988356789</v>
      </c>
      <c r="AC259" s="13">
        <f t="shared" si="257"/>
        <v>0.69084497976050763</v>
      </c>
      <c r="AD259" s="13">
        <f t="shared" si="257"/>
        <v>3.2049274353649126</v>
      </c>
    </row>
    <row r="260" spans="1:30" x14ac:dyDescent="0.25">
      <c r="A260" s="12">
        <f t="shared" si="195"/>
        <v>44682</v>
      </c>
      <c r="B260" s="111">
        <v>4.2112477500894597E-3</v>
      </c>
      <c r="C260" s="111">
        <v>0.11771565485292999</v>
      </c>
      <c r="D260" s="111">
        <v>0.64998266894337497</v>
      </c>
      <c r="E260" s="111">
        <v>-2.1460882629917899</v>
      </c>
      <c r="F260" s="111">
        <v>1.2617818668540299</v>
      </c>
      <c r="G260" s="111">
        <v>-15.541715712323899</v>
      </c>
      <c r="H260" s="111">
        <v>0.151712418991821</v>
      </c>
      <c r="I260" s="111">
        <v>1.32847443595338</v>
      </c>
      <c r="J260" s="111">
        <v>0.93704703964359903</v>
      </c>
      <c r="K260" s="25"/>
      <c r="L260" s="13">
        <v>99.999865789734926</v>
      </c>
      <c r="M260" s="13">
        <v>6.5069340619001199</v>
      </c>
      <c r="N260" s="13">
        <v>72.834299285252285</v>
      </c>
      <c r="O260" s="13">
        <v>27.165566504482637</v>
      </c>
      <c r="P260" s="13">
        <v>1.3675631444848502</v>
      </c>
      <c r="Q260" s="13">
        <v>5.0385233346982101</v>
      </c>
      <c r="R260" s="13">
        <v>6.8290627938478066</v>
      </c>
      <c r="S260" s="13">
        <v>5.7859242133372968</v>
      </c>
      <c r="T260" s="13">
        <v>8.1444930181144706</v>
      </c>
      <c r="U260" s="25"/>
      <c r="V260" s="13">
        <f t="shared" ref="V260:AD260" si="258">100*(((1+B260/100)*(1+B259/100)*(1+B258/100))-1)</f>
        <v>1.286189834472462</v>
      </c>
      <c r="W260" s="13">
        <f t="shared" si="258"/>
        <v>1.2955979425713915</v>
      </c>
      <c r="X260" s="13">
        <f t="shared" si="258"/>
        <v>1.7900849620568371</v>
      </c>
      <c r="Y260" s="13">
        <f t="shared" si="258"/>
        <v>-0.42201228005833702</v>
      </c>
      <c r="Z260" s="13">
        <f t="shared" si="258"/>
        <v>2.5642948576472868</v>
      </c>
      <c r="AA260" s="13">
        <f t="shared" si="258"/>
        <v>-13.276534446304089</v>
      </c>
      <c r="AB260" s="13">
        <f t="shared" si="258"/>
        <v>1.2555429514489402</v>
      </c>
      <c r="AC260" s="13">
        <f t="shared" si="258"/>
        <v>1.7646061322885043</v>
      </c>
      <c r="AD260" s="13">
        <f t="shared" si="258"/>
        <v>3.2509722102584737</v>
      </c>
    </row>
    <row r="261" spans="1:30" x14ac:dyDescent="0.25">
      <c r="A261" s="12">
        <f t="shared" si="195"/>
        <v>44713</v>
      </c>
      <c r="B261" s="111">
        <v>0.63782819136459201</v>
      </c>
      <c r="C261" s="111">
        <v>1.5829049987016599</v>
      </c>
      <c r="D261" s="111">
        <v>0.53453141350716304</v>
      </c>
      <c r="E261" s="111">
        <v>0.89286520651479995</v>
      </c>
      <c r="F261" s="111">
        <v>0.48285883051541401</v>
      </c>
      <c r="G261" s="111">
        <v>1.4047226513931099</v>
      </c>
      <c r="H261" s="111">
        <v>1.5081206718768501</v>
      </c>
      <c r="I261" s="111">
        <v>1.2270911511351099</v>
      </c>
      <c r="J261" s="111">
        <v>0.57067696556512504</v>
      </c>
      <c r="K261" s="25"/>
      <c r="L261" s="13">
        <v>99.999865789734926</v>
      </c>
      <c r="M261" s="13">
        <v>6.5268305459180347</v>
      </c>
      <c r="N261" s="13">
        <v>73.277728669463784</v>
      </c>
      <c r="O261" s="13">
        <v>26.722137120271142</v>
      </c>
      <c r="P261" s="13">
        <v>1.3769574212217632</v>
      </c>
      <c r="Q261" s="13">
        <v>4.311863517635385</v>
      </c>
      <c r="R261" s="13">
        <v>6.8535573822867892</v>
      </c>
      <c r="S261" s="13">
        <v>5.885441986435926</v>
      </c>
      <c r="T261" s="13">
        <v>8.2943168126912781</v>
      </c>
      <c r="U261" s="25"/>
      <c r="V261" s="13">
        <f t="shared" ref="V261:AD261" si="259">100*(((1+B261/100)*(1+B260/100)*(1+B259/100))-1)</f>
        <v>1.4465934454994223</v>
      </c>
      <c r="W261" s="13">
        <f t="shared" si="259"/>
        <v>2.6252663383168118</v>
      </c>
      <c r="X261" s="13">
        <f t="shared" si="259"/>
        <v>1.6859861131419906</v>
      </c>
      <c r="Y261" s="13">
        <f t="shared" si="259"/>
        <v>-1.7138989309994912E-4</v>
      </c>
      <c r="Z261" s="13">
        <f t="shared" si="259"/>
        <v>2.5053762559469117</v>
      </c>
      <c r="AA261" s="13">
        <f t="shared" si="259"/>
        <v>-12.993927558293372</v>
      </c>
      <c r="AB261" s="13">
        <f t="shared" si="259"/>
        <v>2.5097288095071502</v>
      </c>
      <c r="AC261" s="13">
        <f t="shared" si="259"/>
        <v>2.736027921773676</v>
      </c>
      <c r="AD261" s="13">
        <f t="shared" si="259"/>
        <v>3.1439631245174349</v>
      </c>
    </row>
    <row r="262" spans="1:30" x14ac:dyDescent="0.25">
      <c r="A262" s="12">
        <f t="shared" ref="A262:A279" si="260">EDATE(A261,1)</f>
        <v>44743</v>
      </c>
      <c r="B262" s="111">
        <v>0.44524941465692403</v>
      </c>
      <c r="C262" s="111">
        <v>0.67559753280291102</v>
      </c>
      <c r="D262" s="111">
        <v>0.421433118391983</v>
      </c>
      <c r="E262" s="111">
        <v>0.57120673113181997</v>
      </c>
      <c r="F262" s="111">
        <v>0.51393875266128397</v>
      </c>
      <c r="G262" s="111">
        <v>-0.20868676236352601</v>
      </c>
      <c r="H262" s="111">
        <v>0.73717904834249803</v>
      </c>
      <c r="I262" s="111">
        <v>1.3225293129634901</v>
      </c>
      <c r="J262" s="111">
        <v>0.43810956504830501</v>
      </c>
      <c r="K262" s="25"/>
      <c r="L262" s="13">
        <v>99.99986578973494</v>
      </c>
      <c r="M262" s="13">
        <v>6.5426568992552756</v>
      </c>
      <c r="N262" s="13">
        <v>73.150836651928643</v>
      </c>
      <c r="O262" s="13">
        <v>26.849029137806294</v>
      </c>
      <c r="P262" s="13">
        <v>1.3808445680917694</v>
      </c>
      <c r="Q262" s="13">
        <v>4.3514693301459353</v>
      </c>
      <c r="R262" s="13">
        <v>6.86751655097087</v>
      </c>
      <c r="S262" s="13">
        <v>5.941340967743824</v>
      </c>
      <c r="T262" s="13">
        <v>8.307857720853896</v>
      </c>
      <c r="U262" s="25"/>
      <c r="V262" s="13">
        <f t="shared" ref="V262:AD262" si="261">100*(((1+B262/100)*(1+B261/100)*(1+B260/100))-1)</f>
        <v>1.0901745107378513</v>
      </c>
      <c r="W262" s="13">
        <f t="shared" si="261"/>
        <v>2.3895834531113103</v>
      </c>
      <c r="X262" s="13">
        <f t="shared" si="261"/>
        <v>1.6144281391360593</v>
      </c>
      <c r="Y262" s="13">
        <f t="shared" si="261"/>
        <v>-0.70844594798089577</v>
      </c>
      <c r="Z262" s="13">
        <f t="shared" si="261"/>
        <v>2.2736697721969401</v>
      </c>
      <c r="AA262" s="13">
        <f t="shared" si="261"/>
        <v>-14.534040190438047</v>
      </c>
      <c r="AB262" s="13">
        <f t="shared" si="261"/>
        <v>2.4115529540505776</v>
      </c>
      <c r="AC262" s="13">
        <f t="shared" si="261"/>
        <v>3.9284101896378765</v>
      </c>
      <c r="AD262" s="13">
        <f t="shared" si="261"/>
        <v>1.9578099929099757</v>
      </c>
    </row>
    <row r="263" spans="1:30" x14ac:dyDescent="0.25">
      <c r="A263" s="12">
        <f t="shared" si="260"/>
        <v>44774</v>
      </c>
      <c r="B263" s="111">
        <v>0.44777939432808</v>
      </c>
      <c r="C263" s="111">
        <v>-0.244047037900567</v>
      </c>
      <c r="D263" s="111">
        <v>0.401414741455354</v>
      </c>
      <c r="E263" s="111">
        <v>0.59002657935487901</v>
      </c>
      <c r="F263" s="111">
        <v>0.48905537831030699</v>
      </c>
      <c r="G263" s="111">
        <v>0.71763090435278998</v>
      </c>
      <c r="H263" s="111">
        <v>-0.18231667080747299</v>
      </c>
      <c r="I263" s="111">
        <v>1.4493788930083</v>
      </c>
      <c r="J263" s="111">
        <v>0.53037381943725104</v>
      </c>
      <c r="K263" s="25"/>
      <c r="L263" s="13">
        <v>99.999865789734912</v>
      </c>
      <c r="M263" s="13">
        <v>6.5212434944319932</v>
      </c>
      <c r="N263" s="13">
        <v>73.016179234574736</v>
      </c>
      <c r="O263" s="13">
        <v>26.98368655516018</v>
      </c>
      <c r="P263" s="13">
        <v>1.3807250547663878</v>
      </c>
      <c r="Q263" s="13">
        <v>4.4645731728147826</v>
      </c>
      <c r="R263" s="13">
        <v>6.8447629762729303</v>
      </c>
      <c r="S263" s="13">
        <v>5.9994628144104443</v>
      </c>
      <c r="T263" s="13">
        <v>8.2941625368956338</v>
      </c>
      <c r="U263" s="25"/>
      <c r="V263" s="13">
        <f t="shared" ref="V263:AD278" si="262">100*(((1+B263/100)*(1+B262/100)*(1+B261/100))-1)</f>
        <v>1.5385594415872728</v>
      </c>
      <c r="W263" s="13">
        <f t="shared" si="262"/>
        <v>2.0196116536387754</v>
      </c>
      <c r="X263" s="13">
        <f t="shared" si="262"/>
        <v>1.3634783909527437</v>
      </c>
      <c r="Y263" s="13">
        <f t="shared" si="262"/>
        <v>2.0678671287159389</v>
      </c>
      <c r="Z263" s="13">
        <f t="shared" si="262"/>
        <v>1.4932215887207168</v>
      </c>
      <c r="AA263" s="13">
        <f t="shared" si="262"/>
        <v>1.9192974091915671</v>
      </c>
      <c r="AB263" s="13">
        <f t="shared" si="262"/>
        <v>2.0699867741827971</v>
      </c>
      <c r="AC263" s="13">
        <f t="shared" si="262"/>
        <v>4.0524168726211451</v>
      </c>
      <c r="AD263" s="13">
        <f t="shared" si="262"/>
        <v>1.547024140429909</v>
      </c>
    </row>
    <row r="264" spans="1:30" x14ac:dyDescent="0.25">
      <c r="A264" s="12">
        <f t="shared" si="260"/>
        <v>44805</v>
      </c>
      <c r="B264" s="111">
        <v>0.34259861118940299</v>
      </c>
      <c r="C264" s="111">
        <v>-6.9361667781489694E-2</v>
      </c>
      <c r="D264" s="111">
        <v>0.25276317786789498</v>
      </c>
      <c r="E264" s="111">
        <v>0.47986407853664298</v>
      </c>
      <c r="F264" s="111">
        <v>0.30518825581388298</v>
      </c>
      <c r="G264" s="111">
        <v>0.248687058952164</v>
      </c>
      <c r="H264" s="111">
        <v>-6.3468445646509594E-2</v>
      </c>
      <c r="I264" s="111">
        <v>1.46399048928215</v>
      </c>
      <c r="J264" s="111">
        <v>0.28776431877957898</v>
      </c>
      <c r="K264" s="25"/>
      <c r="L264" s="13">
        <v>99.99986578973494</v>
      </c>
      <c r="M264" s="13">
        <v>6.512950830019844</v>
      </c>
      <c r="N264" s="13">
        <v>72.944884923777465</v>
      </c>
      <c r="O264" s="13">
        <v>27.054980865957468</v>
      </c>
      <c r="P264" s="13">
        <v>1.3786940282365263</v>
      </c>
      <c r="Q264" s="13">
        <v>4.4921735079496701</v>
      </c>
      <c r="R264" s="13">
        <v>6.8365426067599229</v>
      </c>
      <c r="S264" s="13">
        <v>6.0642955766967059</v>
      </c>
      <c r="T264" s="13">
        <v>8.2832751463146419</v>
      </c>
      <c r="U264" s="25"/>
      <c r="V264" s="13">
        <f t="shared" ref="V264:Y264" si="263">100*(((1+B264/100)*(1+B263/100)*(1+B262/100))-1)</f>
        <v>1.2406874901125686</v>
      </c>
      <c r="W264" s="13">
        <f t="shared" si="263"/>
        <v>0.36024186435170691</v>
      </c>
      <c r="X264" s="13">
        <f t="shared" si="263"/>
        <v>1.0793868647585914</v>
      </c>
      <c r="Y264" s="13">
        <f t="shared" si="263"/>
        <v>1.6500561748075571</v>
      </c>
      <c r="Z264" s="13">
        <f t="shared" si="262"/>
        <v>1.3137645229301276</v>
      </c>
      <c r="AA264" s="13">
        <f t="shared" si="262"/>
        <v>0.75739555412068782</v>
      </c>
      <c r="AB264" s="13">
        <f t="shared" si="262"/>
        <v>0.48969862207928205</v>
      </c>
      <c r="AC264" s="13">
        <f t="shared" si="262"/>
        <v>4.2959282529187348</v>
      </c>
      <c r="AD264" s="13">
        <f t="shared" si="262"/>
        <v>1.261364957857225</v>
      </c>
    </row>
    <row r="265" spans="1:30" x14ac:dyDescent="0.25">
      <c r="A265" s="12">
        <f t="shared" si="260"/>
        <v>44835</v>
      </c>
      <c r="B265" s="111">
        <v>0.31564625976892702</v>
      </c>
      <c r="C265" s="111">
        <v>-0.14048576142882499</v>
      </c>
      <c r="D265" s="111">
        <v>0.16403997505786699</v>
      </c>
      <c r="E265" s="111">
        <v>0.62248260812344003</v>
      </c>
      <c r="F265" s="111">
        <v>0.17584975234302599</v>
      </c>
      <c r="G265" s="111">
        <v>0.85606346149172896</v>
      </c>
      <c r="H265" s="111">
        <v>-0.115318320104686</v>
      </c>
      <c r="I265" s="111">
        <v>1.4612300782076999</v>
      </c>
      <c r="J265" s="111">
        <v>0.22993205479861001</v>
      </c>
      <c r="K265" s="25"/>
      <c r="L265" s="13">
        <v>99.999865789734926</v>
      </c>
      <c r="M265" s="13">
        <v>6.5180932821494943</v>
      </c>
      <c r="N265" s="13">
        <v>72.907265484393037</v>
      </c>
      <c r="O265" s="13">
        <v>27.092600305341897</v>
      </c>
      <c r="P265" s="13">
        <v>1.3891184507641068</v>
      </c>
      <c r="Q265" s="13">
        <v>4.4866704033612788</v>
      </c>
      <c r="R265" s="13">
        <v>6.8419354530158758</v>
      </c>
      <c r="S265" s="13">
        <v>6.1241812916346081</v>
      </c>
      <c r="T265" s="13">
        <v>8.2506947065660245</v>
      </c>
      <c r="U265" s="25"/>
      <c r="V265" s="13">
        <f t="shared" ref="V265:X265" si="264">100*(((1+B265/100)*(1+B264/100)*(1+B263/100))-1)</f>
        <v>1.1100579921700326</v>
      </c>
      <c r="W265" s="13">
        <f t="shared" si="264"/>
        <v>-0.45328513521605274</v>
      </c>
      <c r="X265" s="13">
        <f t="shared" si="264"/>
        <v>0.82030730073032743</v>
      </c>
      <c r="Y265" s="13">
        <f t="shared" ref="Y265:Y279" si="265">100*(((1+E265/100)*(1+E264/100)*(1+E263/100))-1)</f>
        <v>1.701882099403873</v>
      </c>
      <c r="Z265" s="13">
        <f t="shared" si="262"/>
        <v>0.972985226137002</v>
      </c>
      <c r="AA265" s="13">
        <f t="shared" si="262"/>
        <v>1.8324536527735136</v>
      </c>
      <c r="AB265" s="13">
        <f t="shared" si="262"/>
        <v>-0.36070442117310808</v>
      </c>
      <c r="AC265" s="13">
        <f t="shared" si="262"/>
        <v>4.4386993143857856</v>
      </c>
      <c r="AD265" s="13">
        <f t="shared" si="262"/>
        <v>1.0514810907404248</v>
      </c>
    </row>
    <row r="266" spans="1:30" x14ac:dyDescent="0.25">
      <c r="A266" s="12">
        <f t="shared" si="260"/>
        <v>44866</v>
      </c>
      <c r="B266" s="111">
        <v>0.31448929114498603</v>
      </c>
      <c r="C266" s="111">
        <v>0.64037018506625798</v>
      </c>
      <c r="D266" s="111">
        <v>0.30484742005965998</v>
      </c>
      <c r="E266" s="111">
        <v>0.49276380170746298</v>
      </c>
      <c r="F266" s="111">
        <v>0.38898647433477301</v>
      </c>
      <c r="G266" s="111">
        <v>0.904085042484291</v>
      </c>
      <c r="H266" s="111">
        <v>0.61565130474458896</v>
      </c>
      <c r="I266" s="111">
        <v>1.4699741712911301</v>
      </c>
      <c r="J266" s="111">
        <v>0.30023672478059599</v>
      </c>
      <c r="K266" s="25"/>
      <c r="L266" s="13">
        <v>99.999865789734912</v>
      </c>
      <c r="M266" s="13">
        <v>6.5285419440692367</v>
      </c>
      <c r="N266" s="13">
        <v>72.896199816098488</v>
      </c>
      <c r="O266" s="13">
        <v>27.103665973636431</v>
      </c>
      <c r="P266" s="13">
        <v>1.391897910806686</v>
      </c>
      <c r="Q266" s="13">
        <v>4.4749433948273021</v>
      </c>
      <c r="R266" s="13">
        <v>6.8522395974473405</v>
      </c>
      <c r="S266" s="13">
        <v>6.1774294283865325</v>
      </c>
      <c r="T266" s="13">
        <v>8.2071556421685692</v>
      </c>
      <c r="U266" s="25"/>
      <c r="V266" s="13">
        <f t="shared" ref="V266:X266" si="266">100*(((1+B266/100)*(1+B265/100)*(1+B264/100))-1)</f>
        <v>0.97588907232049049</v>
      </c>
      <c r="W266" s="13">
        <f t="shared" si="266"/>
        <v>0.42927702274990764</v>
      </c>
      <c r="X266" s="13">
        <f t="shared" si="266"/>
        <v>0.72333708329470614</v>
      </c>
      <c r="Y266" s="13">
        <f t="shared" si="265"/>
        <v>1.6035442434420677</v>
      </c>
      <c r="Z266" s="13">
        <f t="shared" si="262"/>
        <v>0.87243441565643121</v>
      </c>
      <c r="AA266" s="13">
        <f t="shared" si="262"/>
        <v>2.0209716134240718</v>
      </c>
      <c r="AB266" s="13">
        <f t="shared" si="262"/>
        <v>0.43583747728241917</v>
      </c>
      <c r="AC266" s="13">
        <f t="shared" si="262"/>
        <v>4.459901455782278</v>
      </c>
      <c r="AD266" s="13">
        <f t="shared" si="262"/>
        <v>0.82015106195980625</v>
      </c>
    </row>
    <row r="267" spans="1:30" x14ac:dyDescent="0.25">
      <c r="A267" s="12">
        <f t="shared" si="260"/>
        <v>44896</v>
      </c>
      <c r="B267" s="111">
        <v>0.29367955520703498</v>
      </c>
      <c r="C267" s="111">
        <v>0.76187792139575095</v>
      </c>
      <c r="D267" s="111">
        <v>0.24681141392572201</v>
      </c>
      <c r="E267" s="111">
        <v>0.796442279697129</v>
      </c>
      <c r="F267" s="111">
        <v>0.64516057197057497</v>
      </c>
      <c r="G267" s="111">
        <v>1.36599392350141</v>
      </c>
      <c r="H267" s="111">
        <v>0.80953856309973704</v>
      </c>
      <c r="I267" s="111">
        <v>1.4746274522065901</v>
      </c>
      <c r="J267" s="111">
        <v>0.26718888871000601</v>
      </c>
      <c r="K267" s="25"/>
      <c r="L267" s="13">
        <v>99.99986578973494</v>
      </c>
      <c r="M267" s="13">
        <v>6.5462840967159535</v>
      </c>
      <c r="N267" s="13">
        <v>72.832202551450976</v>
      </c>
      <c r="O267" s="13">
        <v>27.167663238283964</v>
      </c>
      <c r="P267" s="13">
        <v>1.3915267612230169</v>
      </c>
      <c r="Q267" s="13">
        <v>4.4928575957754413</v>
      </c>
      <c r="R267" s="13">
        <v>6.8706906643862782</v>
      </c>
      <c r="S267" s="13">
        <v>6.2319238110238038</v>
      </c>
      <c r="T267" s="13">
        <v>8.1806644058754259</v>
      </c>
      <c r="U267" s="25"/>
      <c r="V267" s="13">
        <f t="shared" ref="V267:X279" si="267">100*(((1+B267/100)*(1+B266/100)*(1+B265/100))-1)</f>
        <v>0.92666127436860091</v>
      </c>
      <c r="W267" s="13">
        <f t="shared" si="267"/>
        <v>1.2646643710847227</v>
      </c>
      <c r="X267" s="13">
        <f t="shared" si="267"/>
        <v>0.71735738251856862</v>
      </c>
      <c r="Y267" s="13">
        <f t="shared" si="265"/>
        <v>1.9236627822467822</v>
      </c>
      <c r="Z267" s="13">
        <f t="shared" si="262"/>
        <v>1.2143293441339909</v>
      </c>
      <c r="AA267" s="13">
        <f t="shared" si="262"/>
        <v>3.1580312124653176</v>
      </c>
      <c r="AB267" s="13">
        <f t="shared" si="262"/>
        <v>1.3132062300620806</v>
      </c>
      <c r="AC267" s="13">
        <f t="shared" si="262"/>
        <v>4.4708524946042161</v>
      </c>
      <c r="AD267" s="13">
        <f t="shared" si="262"/>
        <v>0.79946640534325208</v>
      </c>
    </row>
    <row r="268" spans="1:30" x14ac:dyDescent="0.25">
      <c r="A268" s="12">
        <f t="shared" si="260"/>
        <v>44927</v>
      </c>
      <c r="B268" s="111"/>
      <c r="C268" s="111">
        <v>0.79337737060485902</v>
      </c>
      <c r="D268" s="111"/>
      <c r="E268" s="111">
        <v>0.79905642979678404</v>
      </c>
      <c r="F268" s="111">
        <v>0.168018197040634</v>
      </c>
      <c r="G268" s="111">
        <v>0.751927715278355</v>
      </c>
      <c r="H268" s="111">
        <v>0.77587395468824905</v>
      </c>
      <c r="I268" s="111">
        <v>1.0168292579703799</v>
      </c>
      <c r="J268" s="111">
        <v>0.222429999396593</v>
      </c>
      <c r="K268" s="25"/>
      <c r="L268" s="13">
        <v>99.99986578973494</v>
      </c>
      <c r="M268" s="13">
        <v>6.5462840967159535</v>
      </c>
      <c r="N268" s="13">
        <v>72.832202551450976</v>
      </c>
      <c r="O268" s="13">
        <v>27.167663238283964</v>
      </c>
      <c r="P268" s="13">
        <v>1.3915267612230169</v>
      </c>
      <c r="Q268" s="13">
        <v>4.4928575957754413</v>
      </c>
      <c r="R268" s="13">
        <v>6.8706906643862782</v>
      </c>
      <c r="S268" s="13">
        <v>6.2319238110238038</v>
      </c>
      <c r="T268" s="13">
        <v>8.1806644058754259</v>
      </c>
      <c r="U268" s="25"/>
      <c r="V268" s="13"/>
      <c r="W268" s="13">
        <f t="shared" si="267"/>
        <v>2.2116681428834939</v>
      </c>
      <c r="X268" s="13"/>
      <c r="Y268" s="13">
        <f t="shared" si="265"/>
        <v>2.1025199341468959</v>
      </c>
      <c r="Z268" s="13">
        <f t="shared" si="262"/>
        <v>1.2064166024940537</v>
      </c>
      <c r="AA268" s="13">
        <f t="shared" si="262"/>
        <v>3.0515186420801532</v>
      </c>
      <c r="AB268" s="13">
        <f t="shared" si="262"/>
        <v>2.2171441032996286</v>
      </c>
      <c r="AC268" s="13">
        <f t="shared" si="262"/>
        <v>4.0132695094215132</v>
      </c>
      <c r="AD268" s="13">
        <f t="shared" si="262"/>
        <v>0.79192172117590331</v>
      </c>
    </row>
    <row r="269" spans="1:30" x14ac:dyDescent="0.25">
      <c r="A269" s="12">
        <f t="shared" si="260"/>
        <v>44958</v>
      </c>
      <c r="B269" s="111"/>
      <c r="C269" s="111">
        <v>-0.40501316846081697</v>
      </c>
      <c r="D269" s="111"/>
      <c r="E269" s="111">
        <v>0.40920316474860502</v>
      </c>
      <c r="F269" s="111">
        <v>0.42451116392372201</v>
      </c>
      <c r="G269" s="111">
        <v>1.24939389782372</v>
      </c>
      <c r="H269" s="111">
        <v>-0.44244517659914401</v>
      </c>
      <c r="I269" s="111">
        <v>1.0193997099182399</v>
      </c>
      <c r="J269" s="111">
        <v>0.179496129076505</v>
      </c>
      <c r="K269" s="25"/>
      <c r="L269" s="13">
        <v>99.99986578973494</v>
      </c>
      <c r="M269" s="13">
        <v>6.5462840967159535</v>
      </c>
      <c r="N269" s="13">
        <v>72.832202551450976</v>
      </c>
      <c r="O269" s="13">
        <v>27.167663238283964</v>
      </c>
      <c r="P269" s="13">
        <v>1.3915267612230169</v>
      </c>
      <c r="Q269" s="13">
        <v>4.4928575957754413</v>
      </c>
      <c r="R269" s="13">
        <v>6.8706906643862782</v>
      </c>
      <c r="S269" s="13">
        <v>6.2319238110238038</v>
      </c>
      <c r="T269" s="13">
        <v>8.1806644058754259</v>
      </c>
      <c r="U269" s="25"/>
      <c r="V269" s="13"/>
      <c r="W269" s="13">
        <f t="shared" si="267"/>
        <v>1.1499632205315802</v>
      </c>
      <c r="X269" s="13"/>
      <c r="Y269" s="13">
        <f t="shared" si="265"/>
        <v>2.017620770485351</v>
      </c>
      <c r="Z269" s="13">
        <f t="shared" si="262"/>
        <v>1.2422305563996039</v>
      </c>
      <c r="AA269" s="13">
        <f t="shared" si="262"/>
        <v>3.4041763360506572</v>
      </c>
      <c r="AB269" s="13">
        <f t="shared" si="262"/>
        <v>1.1422059688624087</v>
      </c>
      <c r="AC269" s="13">
        <f t="shared" si="262"/>
        <v>3.5514016192639053</v>
      </c>
      <c r="AD269" s="13">
        <f t="shared" si="262"/>
        <v>0.67058923913831947</v>
      </c>
    </row>
    <row r="270" spans="1:30" x14ac:dyDescent="0.25">
      <c r="A270" s="12">
        <f t="shared" si="260"/>
        <v>44986</v>
      </c>
      <c r="B270" s="111"/>
      <c r="C270" s="111">
        <v>0.18270881459982499</v>
      </c>
      <c r="D270" s="111"/>
      <c r="E270" s="111">
        <v>0.421880769494268</v>
      </c>
      <c r="F270" s="111">
        <v>0.59198563752554401</v>
      </c>
      <c r="G270" s="111">
        <v>0.550988938658455</v>
      </c>
      <c r="H270" s="111">
        <v>0.22929169226108401</v>
      </c>
      <c r="I270" s="111">
        <v>1.02074206587211</v>
      </c>
      <c r="J270" s="111">
        <v>0.32633872420282101</v>
      </c>
      <c r="K270" s="25"/>
      <c r="L270" s="13">
        <v>99.99986578973494</v>
      </c>
      <c r="M270" s="13">
        <v>6.5462840967159535</v>
      </c>
      <c r="N270" s="13">
        <v>72.832202551450976</v>
      </c>
      <c r="O270" s="13">
        <v>27.167663238283964</v>
      </c>
      <c r="P270" s="13">
        <v>1.3915267612230169</v>
      </c>
      <c r="Q270" s="13">
        <v>4.4928575957754413</v>
      </c>
      <c r="R270" s="13">
        <v>6.8706906643862782</v>
      </c>
      <c r="S270" s="13">
        <v>6.2319238110238038</v>
      </c>
      <c r="T270" s="13">
        <v>8.1806644058754259</v>
      </c>
      <c r="U270" s="25"/>
      <c r="V270" s="13"/>
      <c r="W270" s="13">
        <f t="shared" si="267"/>
        <v>0.56856343859643665</v>
      </c>
      <c r="X270" s="13"/>
      <c r="Y270" s="13">
        <f t="shared" si="265"/>
        <v>1.6385213376198138</v>
      </c>
      <c r="Z270" s="13">
        <f t="shared" si="262"/>
        <v>1.1887401655818808</v>
      </c>
      <c r="AA270" s="13">
        <f t="shared" si="262"/>
        <v>2.5727839143371067</v>
      </c>
      <c r="AB270" s="13">
        <f t="shared" si="262"/>
        <v>0.56004430678502359</v>
      </c>
      <c r="AC270" s="13">
        <f t="shared" si="262"/>
        <v>3.0882270394747557</v>
      </c>
      <c r="AD270" s="13">
        <f t="shared" si="262"/>
        <v>0.72997704943256192</v>
      </c>
    </row>
    <row r="271" spans="1:30" x14ac:dyDescent="0.25">
      <c r="A271" s="12">
        <f t="shared" si="260"/>
        <v>45017</v>
      </c>
      <c r="B271" s="111"/>
      <c r="C271" s="111">
        <v>0.20111466443482401</v>
      </c>
      <c r="D271" s="111"/>
      <c r="E271" s="111">
        <v>0.828742922987042</v>
      </c>
      <c r="F271" s="111">
        <v>0.68040468571110801</v>
      </c>
      <c r="G271" s="111">
        <v>1.1585693423608201</v>
      </c>
      <c r="H271" s="111">
        <v>3.80991617070204E-2</v>
      </c>
      <c r="I271" s="111">
        <v>0.88436572957079895</v>
      </c>
      <c r="J271" s="111">
        <v>0.45449876103581499</v>
      </c>
      <c r="K271" s="25"/>
      <c r="L271" s="13">
        <v>99.99986578973494</v>
      </c>
      <c r="M271" s="13">
        <v>6.5462840967159535</v>
      </c>
      <c r="N271" s="13">
        <v>72.832202551450976</v>
      </c>
      <c r="O271" s="13">
        <v>27.167663238283964</v>
      </c>
      <c r="P271" s="13">
        <v>1.3915267612230169</v>
      </c>
      <c r="Q271" s="13">
        <v>4.4928575957754413</v>
      </c>
      <c r="R271" s="13">
        <v>6.8706906643862782</v>
      </c>
      <c r="S271" s="13">
        <v>6.2319238110238038</v>
      </c>
      <c r="T271" s="13">
        <v>8.1806644058754259</v>
      </c>
      <c r="U271" s="25"/>
      <c r="V271" s="13"/>
      <c r="W271" s="13">
        <f t="shared" si="267"/>
        <v>-2.2378259078492668E-2</v>
      </c>
      <c r="X271" s="13"/>
      <c r="Y271" s="13">
        <f t="shared" si="265"/>
        <v>1.668455062978258</v>
      </c>
      <c r="Z271" s="13">
        <f t="shared" si="262"/>
        <v>1.7063479230243983</v>
      </c>
      <c r="AA271" s="13">
        <f t="shared" si="262"/>
        <v>2.9867746407793661</v>
      </c>
      <c r="AB271" s="13">
        <f t="shared" si="262"/>
        <v>-0.17615040886665989</v>
      </c>
      <c r="AC271" s="13">
        <f t="shared" si="262"/>
        <v>2.9530472838794619</v>
      </c>
      <c r="AD271" s="13">
        <f t="shared" si="262"/>
        <v>0.96322105513018119</v>
      </c>
    </row>
    <row r="272" spans="1:30" x14ac:dyDescent="0.25">
      <c r="A272" s="12">
        <f t="shared" si="260"/>
        <v>45047</v>
      </c>
      <c r="B272" s="111"/>
      <c r="C272" s="111">
        <v>0.33641275086704697</v>
      </c>
      <c r="D272" s="111"/>
      <c r="E272" s="111">
        <v>0.461940591513681</v>
      </c>
      <c r="F272" s="111">
        <v>1.11648650411734</v>
      </c>
      <c r="G272" s="111">
        <v>-0.15421968477218501</v>
      </c>
      <c r="H272" s="111">
        <v>0.26144697650853999</v>
      </c>
      <c r="I272" s="111">
        <v>0.67540650167538496</v>
      </c>
      <c r="J272" s="111">
        <v>0.36663983408565398</v>
      </c>
      <c r="K272" s="25"/>
      <c r="L272" s="13">
        <v>99.99986578973494</v>
      </c>
      <c r="M272" s="13">
        <v>6.5462840967159535</v>
      </c>
      <c r="N272" s="13">
        <v>72.832202551450976</v>
      </c>
      <c r="O272" s="13">
        <v>27.167663238283964</v>
      </c>
      <c r="P272" s="13">
        <v>1.3915267612230169</v>
      </c>
      <c r="Q272" s="13">
        <v>4.4928575957754413</v>
      </c>
      <c r="R272" s="13">
        <v>6.8706906643862782</v>
      </c>
      <c r="S272" s="13">
        <v>6.2319238110238038</v>
      </c>
      <c r="T272" s="13">
        <v>8.1806644058754259</v>
      </c>
      <c r="U272" s="25"/>
      <c r="V272" s="13"/>
      <c r="W272" s="13">
        <f t="shared" si="267"/>
        <v>0.72189615140820784</v>
      </c>
      <c r="X272" s="13"/>
      <c r="Y272" s="13">
        <f t="shared" si="265"/>
        <v>1.721853880359614</v>
      </c>
      <c r="Z272" s="13">
        <f t="shared" si="262"/>
        <v>2.4071557625468198</v>
      </c>
      <c r="AA272" s="13">
        <f t="shared" si="262"/>
        <v>1.5590758650275038</v>
      </c>
      <c r="AB272" s="13">
        <f t="shared" si="262"/>
        <v>0.52962450238784875</v>
      </c>
      <c r="AC272" s="13">
        <f t="shared" si="262"/>
        <v>2.6024695816236676</v>
      </c>
      <c r="AD272" s="13">
        <f t="shared" si="262"/>
        <v>1.1518288240649488</v>
      </c>
    </row>
    <row r="273" spans="1:30" x14ac:dyDescent="0.25">
      <c r="A273" s="12">
        <f t="shared" si="260"/>
        <v>45078</v>
      </c>
      <c r="B273" s="111"/>
      <c r="C273" s="111">
        <v>1.22091142892722</v>
      </c>
      <c r="D273" s="111"/>
      <c r="E273" s="111">
        <v>0.50405444377985598</v>
      </c>
      <c r="F273" s="111">
        <v>0.372305676354173</v>
      </c>
      <c r="G273" s="111">
        <v>0.70357726831657397</v>
      </c>
      <c r="H273" s="111">
        <v>1.1974433909971101</v>
      </c>
      <c r="I273" s="111">
        <v>0.56260511152607995</v>
      </c>
      <c r="J273" s="111">
        <v>0.34851477831155298</v>
      </c>
      <c r="K273" s="25"/>
      <c r="L273" s="13">
        <v>99.99986578973494</v>
      </c>
      <c r="M273" s="13">
        <v>6.5462840967159535</v>
      </c>
      <c r="N273" s="13">
        <v>72.832202551450976</v>
      </c>
      <c r="O273" s="13">
        <v>27.167663238283964</v>
      </c>
      <c r="P273" s="13">
        <v>1.3915267612230169</v>
      </c>
      <c r="Q273" s="13">
        <v>4.4928575957754413</v>
      </c>
      <c r="R273" s="13">
        <v>6.8706906643862782</v>
      </c>
      <c r="S273" s="13">
        <v>6.2319238110238038</v>
      </c>
      <c r="T273" s="13">
        <v>8.1806644058754259</v>
      </c>
      <c r="U273" s="25"/>
      <c r="V273" s="13"/>
      <c r="W273" s="13">
        <f t="shared" si="267"/>
        <v>1.7656864136372352</v>
      </c>
      <c r="X273" s="13"/>
      <c r="Y273" s="13">
        <f t="shared" si="265"/>
        <v>1.8050913025672077</v>
      </c>
      <c r="Z273" s="13">
        <f t="shared" si="262"/>
        <v>2.1835117032412477</v>
      </c>
      <c r="AA273" s="13">
        <f t="shared" si="262"/>
        <v>1.7131939886922964</v>
      </c>
      <c r="AB273" s="13">
        <f t="shared" si="262"/>
        <v>1.5006772265167445</v>
      </c>
      <c r="AC273" s="13">
        <f t="shared" si="262"/>
        <v>2.1371593694708757</v>
      </c>
      <c r="AD273" s="13">
        <f t="shared" si="262"/>
        <v>1.1741873438487094</v>
      </c>
    </row>
    <row r="274" spans="1:30" x14ac:dyDescent="0.25">
      <c r="A274" s="12">
        <f t="shared" si="260"/>
        <v>45108</v>
      </c>
      <c r="B274" s="111"/>
      <c r="C274" s="111">
        <v>0.16244033292086499</v>
      </c>
      <c r="D274" s="111"/>
      <c r="E274" s="111">
        <v>0.109932637887521</v>
      </c>
      <c r="F274" s="111">
        <v>0.407199050944001</v>
      </c>
      <c r="G274" s="111">
        <v>-1.45124105098969</v>
      </c>
      <c r="H274" s="111">
        <v>0.21495688468594201</v>
      </c>
      <c r="I274" s="111">
        <v>0.67102712674732701</v>
      </c>
      <c r="J274" s="111">
        <v>0.43946848704637298</v>
      </c>
      <c r="K274" s="25"/>
      <c r="L274" s="13">
        <v>99.99986578973494</v>
      </c>
      <c r="M274" s="13">
        <v>6.5462840967159535</v>
      </c>
      <c r="N274" s="13">
        <v>72.832202551450976</v>
      </c>
      <c r="O274" s="13">
        <v>27.167663238283964</v>
      </c>
      <c r="P274" s="13">
        <v>1.3915267612230169</v>
      </c>
      <c r="Q274" s="13">
        <v>4.4928575957754413</v>
      </c>
      <c r="R274" s="13">
        <v>6.8706906643862782</v>
      </c>
      <c r="S274" s="13">
        <v>6.2319238110238038</v>
      </c>
      <c r="T274" s="13">
        <v>8.1806644058754259</v>
      </c>
      <c r="U274" s="25"/>
      <c r="V274" s="13"/>
      <c r="W274" s="13">
        <f t="shared" si="267"/>
        <v>1.7264082089357258</v>
      </c>
      <c r="X274" s="13"/>
      <c r="Y274" s="13">
        <f t="shared" si="265"/>
        <v>1.0793206087911678</v>
      </c>
      <c r="Z274" s="13">
        <f t="shared" si="262"/>
        <v>1.9062272478920228</v>
      </c>
      <c r="AA274" s="13">
        <f t="shared" si="262"/>
        <v>-0.91092527810130441</v>
      </c>
      <c r="AB274" s="13">
        <f t="shared" si="262"/>
        <v>1.6801206466289242</v>
      </c>
      <c r="AC274" s="13">
        <f t="shared" si="262"/>
        <v>1.9211715033762511</v>
      </c>
      <c r="AD274" s="13">
        <f t="shared" si="262"/>
        <v>1.1590493881056485</v>
      </c>
    </row>
    <row r="275" spans="1:30" x14ac:dyDescent="0.25">
      <c r="A275" s="12">
        <f t="shared" si="260"/>
        <v>45139</v>
      </c>
      <c r="B275" s="111"/>
      <c r="C275" s="111">
        <v>-0.33485829912262699</v>
      </c>
      <c r="D275" s="111"/>
      <c r="E275" s="111">
        <v>0.23274169996725599</v>
      </c>
      <c r="F275" s="111">
        <v>0.35193305116220402</v>
      </c>
      <c r="G275" s="111">
        <v>0.54853779543205405</v>
      </c>
      <c r="H275" s="111">
        <v>-0.274065448747564</v>
      </c>
      <c r="I275" s="111">
        <v>0.786352020807079</v>
      </c>
      <c r="J275" s="111">
        <v>6.0218102669128498E-2</v>
      </c>
      <c r="K275" s="25"/>
      <c r="L275" s="13">
        <v>99.99986578973494</v>
      </c>
      <c r="M275" s="13">
        <v>6.5462840967159535</v>
      </c>
      <c r="N275" s="13">
        <v>72.832202551450976</v>
      </c>
      <c r="O275" s="13">
        <v>27.167663238283964</v>
      </c>
      <c r="P275" s="13">
        <v>1.3915267612230169</v>
      </c>
      <c r="Q275" s="13">
        <v>4.4928575957754413</v>
      </c>
      <c r="R275" s="13">
        <v>6.8706906643862782</v>
      </c>
      <c r="S275" s="13">
        <v>6.2319238110238038</v>
      </c>
      <c r="T275" s="13">
        <v>8.1806644058754259</v>
      </c>
      <c r="U275" s="25"/>
      <c r="V275" s="13"/>
      <c r="W275" s="13">
        <f t="shared" si="267"/>
        <v>1.0458378060487661</v>
      </c>
      <c r="X275" s="13"/>
      <c r="Y275" s="13">
        <f t="shared" si="265"/>
        <v>0.84871319562165315</v>
      </c>
      <c r="Z275" s="13">
        <f t="shared" si="262"/>
        <v>1.1357024738055221</v>
      </c>
      <c r="AA275" s="13">
        <f t="shared" si="262"/>
        <v>-0.21349381682692625</v>
      </c>
      <c r="AB275" s="13">
        <f t="shared" si="262"/>
        <v>1.1370308583819266</v>
      </c>
      <c r="AC275" s="13">
        <f t="shared" si="262"/>
        <v>2.0334898706505955</v>
      </c>
      <c r="AD275" s="13">
        <f t="shared" si="262"/>
        <v>0.85020841153022886</v>
      </c>
    </row>
    <row r="276" spans="1:30" x14ac:dyDescent="0.25">
      <c r="A276" s="12">
        <f t="shared" si="260"/>
        <v>45170</v>
      </c>
      <c r="B276" s="111"/>
      <c r="C276" s="111">
        <v>-1.8160906259635502E-2</v>
      </c>
      <c r="D276" s="111"/>
      <c r="E276" s="111">
        <v>0.29859075139798202</v>
      </c>
      <c r="F276" s="111">
        <v>0.155758256811592</v>
      </c>
      <c r="G276" s="111">
        <v>8.9032115461317396E-2</v>
      </c>
      <c r="H276" s="111">
        <v>3.2855122539198603E-2</v>
      </c>
      <c r="I276" s="111">
        <v>0.79873570364424096</v>
      </c>
      <c r="J276" s="111">
        <v>0.27991619665329398</v>
      </c>
      <c r="K276" s="25"/>
      <c r="L276" s="13">
        <v>99.99986578973494</v>
      </c>
      <c r="M276" s="13">
        <v>6.5462840967159535</v>
      </c>
      <c r="N276" s="13">
        <v>72.832202551450976</v>
      </c>
      <c r="O276" s="13">
        <v>27.167663238283964</v>
      </c>
      <c r="P276" s="13">
        <v>1.3915267612230169</v>
      </c>
      <c r="Q276" s="13">
        <v>4.4928575957754413</v>
      </c>
      <c r="R276" s="13">
        <v>6.8706906643862782</v>
      </c>
      <c r="S276" s="13">
        <v>6.2319238110238038</v>
      </c>
      <c r="T276" s="13">
        <v>8.1806644058754259</v>
      </c>
      <c r="U276" s="25"/>
      <c r="V276" s="13"/>
      <c r="W276" s="13">
        <f t="shared" si="267"/>
        <v>-0.19109140594677498</v>
      </c>
      <c r="X276" s="13"/>
      <c r="Y276" s="13">
        <f t="shared" si="265"/>
        <v>0.64254490619481963</v>
      </c>
      <c r="Z276" s="13">
        <f t="shared" si="262"/>
        <v>0.91750807001302892</v>
      </c>
      <c r="AA276" s="13">
        <f t="shared" si="262"/>
        <v>-0.82244252906422677</v>
      </c>
      <c r="AB276" s="13">
        <f t="shared" si="262"/>
        <v>-2.6862177821163069E-2</v>
      </c>
      <c r="AC276" s="13">
        <f t="shared" si="262"/>
        <v>2.2730742405296267</v>
      </c>
      <c r="AD276" s="13">
        <f t="shared" si="262"/>
        <v>0.78126687041968346</v>
      </c>
    </row>
    <row r="277" spans="1:30" x14ac:dyDescent="0.25">
      <c r="A277" s="12">
        <f t="shared" si="260"/>
        <v>45200</v>
      </c>
      <c r="B277" s="111"/>
      <c r="C277" s="111">
        <v>-2.4839377820454799E-3</v>
      </c>
      <c r="D277" s="111"/>
      <c r="E277" s="111">
        <v>0.47141085150879197</v>
      </c>
      <c r="F277" s="111">
        <v>6.12387590518318E-2</v>
      </c>
      <c r="G277" s="111">
        <v>0.57683181283594898</v>
      </c>
      <c r="H277" s="111">
        <v>6.8828355316372103E-2</v>
      </c>
      <c r="I277" s="111">
        <v>0.80086641372412104</v>
      </c>
      <c r="J277" s="111">
        <v>0.23675679448297501</v>
      </c>
      <c r="K277" s="25"/>
      <c r="L277" s="13">
        <v>99.99986578973494</v>
      </c>
      <c r="M277" s="13">
        <v>6.5462840967159535</v>
      </c>
      <c r="N277" s="13">
        <v>72.832202551450976</v>
      </c>
      <c r="O277" s="13">
        <v>27.167663238283964</v>
      </c>
      <c r="P277" s="13">
        <v>1.3915267612230169</v>
      </c>
      <c r="Q277" s="13">
        <v>4.4928575957754413</v>
      </c>
      <c r="R277" s="13">
        <v>6.8706906643862782</v>
      </c>
      <c r="S277" s="13">
        <v>6.2319238110238038</v>
      </c>
      <c r="T277" s="13">
        <v>8.1806644058754259</v>
      </c>
      <c r="U277" s="25"/>
      <c r="V277" s="13"/>
      <c r="W277" s="13">
        <f t="shared" si="267"/>
        <v>-0.35543356259565284</v>
      </c>
      <c r="X277" s="13"/>
      <c r="Y277" s="13">
        <f t="shared" si="265"/>
        <v>1.0059462829451249</v>
      </c>
      <c r="Z277" s="13">
        <f t="shared" si="262"/>
        <v>0.56978947135739588</v>
      </c>
      <c r="AA277" s="13">
        <f t="shared" si="262"/>
        <v>1.2185706217090253</v>
      </c>
      <c r="AB277" s="13">
        <f t="shared" si="262"/>
        <v>-0.17263809850760481</v>
      </c>
      <c r="AC277" s="13">
        <f t="shared" si="262"/>
        <v>2.4049797491482838</v>
      </c>
      <c r="AD277" s="13">
        <f t="shared" si="262"/>
        <v>0.57786534416985891</v>
      </c>
    </row>
    <row r="278" spans="1:30" x14ac:dyDescent="0.25">
      <c r="A278" s="12">
        <f t="shared" si="260"/>
        <v>45231</v>
      </c>
      <c r="B278" s="111"/>
      <c r="C278" s="111">
        <v>0.957513971165591</v>
      </c>
      <c r="D278" s="111"/>
      <c r="E278" s="111">
        <v>0.35678586452786099</v>
      </c>
      <c r="F278" s="111">
        <v>0.32852859994747202</v>
      </c>
      <c r="G278" s="111">
        <v>0.63746174490766705</v>
      </c>
      <c r="H278" s="111">
        <v>0.99149562012290704</v>
      </c>
      <c r="I278" s="111">
        <v>0.810114110319054</v>
      </c>
      <c r="J278" s="111">
        <v>0.21816827846081999</v>
      </c>
      <c r="K278" s="25"/>
      <c r="L278" s="13">
        <v>99.99986578973494</v>
      </c>
      <c r="M278" s="13">
        <v>6.5462840967159535</v>
      </c>
      <c r="N278" s="13">
        <v>72.832202551450976</v>
      </c>
      <c r="O278" s="13">
        <v>27.167663238283964</v>
      </c>
      <c r="P278" s="13">
        <v>1.3915267612230169</v>
      </c>
      <c r="Q278" s="13">
        <v>4.4928575957754413</v>
      </c>
      <c r="R278" s="13">
        <v>6.8706906643862782</v>
      </c>
      <c r="S278" s="13">
        <v>6.2319238110238038</v>
      </c>
      <c r="T278" s="13">
        <v>8.1806644058754259</v>
      </c>
      <c r="U278" s="25"/>
      <c r="V278" s="13"/>
      <c r="W278" s="13">
        <f t="shared" si="267"/>
        <v>0.93667190528290423</v>
      </c>
      <c r="X278" s="13"/>
      <c r="Y278" s="13">
        <f t="shared" si="265"/>
        <v>1.1309473355934241</v>
      </c>
      <c r="Z278" s="13">
        <f t="shared" si="262"/>
        <v>0.54633421085776845</v>
      </c>
      <c r="AA278" s="13">
        <f t="shared" si="262"/>
        <v>1.3080871403706062</v>
      </c>
      <c r="AB278" s="13">
        <f t="shared" si="262"/>
        <v>1.0942101230615231</v>
      </c>
      <c r="AC278" s="13">
        <f t="shared" si="262"/>
        <v>2.429123457561988</v>
      </c>
      <c r="AD278" s="13">
        <f t="shared" si="262"/>
        <v>0.73663265262771116</v>
      </c>
    </row>
    <row r="279" spans="1:30" x14ac:dyDescent="0.25">
      <c r="A279" s="12">
        <f t="shared" si="260"/>
        <v>45261</v>
      </c>
      <c r="B279" s="111"/>
      <c r="C279" s="111">
        <v>0.38965442417703899</v>
      </c>
      <c r="D279" s="111"/>
      <c r="E279" s="111">
        <v>0.47663254682142697</v>
      </c>
      <c r="F279" s="111">
        <v>0.58606121226961805</v>
      </c>
      <c r="G279" s="111">
        <v>0.93122378470138401</v>
      </c>
      <c r="H279" s="111">
        <v>0.446921542541387</v>
      </c>
      <c r="I279" s="111">
        <v>0.81341629740709198</v>
      </c>
      <c r="J279" s="111">
        <v>0.36320302273764399</v>
      </c>
      <c r="K279" s="25"/>
      <c r="L279" s="13">
        <v>99.99986578973494</v>
      </c>
      <c r="M279" s="13">
        <v>6.5462840967159535</v>
      </c>
      <c r="N279" s="13">
        <v>72.832202551450976</v>
      </c>
      <c r="O279" s="13">
        <v>27.167663238283964</v>
      </c>
      <c r="P279" s="13">
        <v>1.3915267612230169</v>
      </c>
      <c r="Q279" s="13">
        <v>4.4928575957754413</v>
      </c>
      <c r="R279" s="13">
        <v>6.8706906643862782</v>
      </c>
      <c r="S279" s="13">
        <v>6.2319238110238038</v>
      </c>
      <c r="T279" s="13">
        <v>8.1806644058754259</v>
      </c>
      <c r="U279" s="25"/>
      <c r="V279" s="13"/>
      <c r="W279" s="13">
        <f t="shared" si="267"/>
        <v>1.3483818976109729</v>
      </c>
      <c r="X279" s="13"/>
      <c r="Y279" s="13">
        <f t="shared" si="265"/>
        <v>1.3104666618532823</v>
      </c>
      <c r="Z279" s="13">
        <f t="shared" ref="Z279" si="268">100*(((1+F279/100)*(1+F278/100)*(1+F277/100))-1)</f>
        <v>0.97831521249387432</v>
      </c>
      <c r="AA279" s="13">
        <f t="shared" ref="AA279" si="269">100*(((1+G279/100)*(1+G278/100)*(1+G277/100))-1)</f>
        <v>2.1605364568735519</v>
      </c>
      <c r="AB279" s="13">
        <f t="shared" ref="AB279" si="270">100*(((1+H279/100)*(1+H278/100)*(1+H277/100))-1)</f>
        <v>1.5126698143032247</v>
      </c>
      <c r="AC279" s="13">
        <f t="shared" ref="AC279" si="271">100*(((1+I279/100)*(1+I278/100)*(1+I277/100))-1)</f>
        <v>2.4440415052980891</v>
      </c>
      <c r="AD279" s="13">
        <f t="shared" ref="AD279" si="272">100*(((1+J279/100)*(1+J278/100)*(1+J277/100))-1)</f>
        <v>0.82029880156635482</v>
      </c>
    </row>
  </sheetData>
  <mergeCells count="3">
    <mergeCell ref="B2:J2"/>
    <mergeCell ref="L2:T2"/>
    <mergeCell ref="V2:AD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EE11-8A40-4E3B-9479-9FD876980A25}">
  <dimension ref="A1:G216"/>
  <sheetViews>
    <sheetView showGridLines="0" workbookViewId="0">
      <pane xSplit="1" ySplit="2" topLeftCell="B143" activePane="bottomRight" state="frozen"/>
      <selection activeCell="B3" sqref="B3"/>
      <selection pane="topRight" activeCell="B3" sqref="B3"/>
      <selection pane="bottomLeft" activeCell="B3" sqref="B3"/>
      <selection pane="bottomRight" activeCell="B176" sqref="B176"/>
    </sheetView>
  </sheetViews>
  <sheetFormatPr defaultRowHeight="15" x14ac:dyDescent="0.25"/>
  <cols>
    <col min="1" max="1" width="10.7109375" bestFit="1" customWidth="1"/>
    <col min="2" max="3" width="12.140625" customWidth="1"/>
    <col min="4" max="4" width="15" customWidth="1"/>
    <col min="5" max="5" width="12.140625" customWidth="1"/>
  </cols>
  <sheetData>
    <row r="1" spans="1:5" x14ac:dyDescent="0.25">
      <c r="A1" s="89" t="str">
        <f>HYPERLINK("#'"&amp;"INSTRUÇÕES"&amp;"'!A1","Retornar")</f>
        <v>Retornar</v>
      </c>
      <c r="B1" s="120" t="s">
        <v>119</v>
      </c>
      <c r="C1" s="120"/>
      <c r="D1" s="120"/>
      <c r="E1" s="120"/>
    </row>
    <row r="2" spans="1:5" ht="45.6" customHeight="1" x14ac:dyDescent="0.25">
      <c r="B2" s="36" t="s">
        <v>20</v>
      </c>
      <c r="C2" s="10" t="s">
        <v>21</v>
      </c>
      <c r="D2" s="10" t="s">
        <v>93</v>
      </c>
      <c r="E2" s="10" t="s">
        <v>65</v>
      </c>
    </row>
    <row r="3" spans="1:5" x14ac:dyDescent="0.25">
      <c r="A3" s="1">
        <v>29281</v>
      </c>
      <c r="B3" s="37" t="str">
        <f>IFERROR(INDEX([1]NUCI!$A:$A,MATCH($A3,[1]NUCI!$B:$B,0)),"")</f>
        <v>84.4320655691511</v>
      </c>
      <c r="C3" s="2">
        <f>IFERROR(LN(B3),"")</f>
        <v>4.4359472532542448</v>
      </c>
      <c r="D3" s="11" t="s">
        <v>39</v>
      </c>
      <c r="E3" s="11" t="s">
        <v>39</v>
      </c>
    </row>
    <row r="4" spans="1:5" x14ac:dyDescent="0.25">
      <c r="A4" s="1">
        <f>EDATE(A3,3)</f>
        <v>29373</v>
      </c>
      <c r="B4" s="37" t="str">
        <f>IFERROR(INDEX([1]NUCI!$A:$A,MATCH($A4,[1]NUCI!$B:$B,0)),"")</f>
        <v>84.3796479978942</v>
      </c>
      <c r="C4" s="2">
        <f t="shared" ref="C4:C67" si="0">IFERROR(LN(B4),"")</f>
        <v>4.4353262350578895</v>
      </c>
      <c r="D4" s="11" t="s">
        <v>39</v>
      </c>
      <c r="E4" s="11" t="s">
        <v>39</v>
      </c>
    </row>
    <row r="5" spans="1:5" x14ac:dyDescent="0.25">
      <c r="A5" s="1">
        <f t="shared" ref="A5:A68" si="1">EDATE(A4,3)</f>
        <v>29465</v>
      </c>
      <c r="B5" s="37" t="str">
        <f>IFERROR(INDEX([1]NUCI!$A:$A,MATCH($A5,[1]NUCI!$B:$B,0)),"")</f>
        <v>84.4123363161089</v>
      </c>
      <c r="C5" s="2">
        <f t="shared" si="0"/>
        <v>4.4357135558036731</v>
      </c>
      <c r="D5" s="11" t="s">
        <v>39</v>
      </c>
      <c r="E5" s="11" t="s">
        <v>39</v>
      </c>
    </row>
    <row r="6" spans="1:5" x14ac:dyDescent="0.25">
      <c r="A6" s="1">
        <f t="shared" si="1"/>
        <v>29556</v>
      </c>
      <c r="B6" s="37" t="str">
        <f>IFERROR(INDEX([1]NUCI!$A:$A,MATCH($A6,[1]NUCI!$B:$B,0)),"")</f>
        <v>83.0855307935229</v>
      </c>
      <c r="C6" s="2">
        <f t="shared" si="0"/>
        <v>4.4198705686929545</v>
      </c>
      <c r="D6" s="11" t="s">
        <v>39</v>
      </c>
      <c r="E6" s="11" t="s">
        <v>39</v>
      </c>
    </row>
    <row r="7" spans="1:5" x14ac:dyDescent="0.25">
      <c r="A7" s="1">
        <f t="shared" si="1"/>
        <v>29646</v>
      </c>
      <c r="B7" s="37" t="str">
        <f>IFERROR(INDEX([1]NUCI!$A:$A,MATCH($A7,[1]NUCI!$B:$B,0)),"")</f>
        <v>81.0701080655187</v>
      </c>
      <c r="C7" s="2">
        <f t="shared" si="0"/>
        <v>4.3953143119889662</v>
      </c>
      <c r="D7" s="11" t="s">
        <v>39</v>
      </c>
      <c r="E7" s="11" t="s">
        <v>39</v>
      </c>
    </row>
    <row r="8" spans="1:5" x14ac:dyDescent="0.25">
      <c r="A8" s="1">
        <f t="shared" si="1"/>
        <v>29738</v>
      </c>
      <c r="B8" s="37" t="str">
        <f>IFERROR(INDEX([1]NUCI!$A:$A,MATCH($A8,[1]NUCI!$B:$B,0)),"")</f>
        <v>77.3743956847411</v>
      </c>
      <c r="C8" s="2">
        <f t="shared" si="0"/>
        <v>4.3486559207608986</v>
      </c>
      <c r="D8" s="11" t="s">
        <v>39</v>
      </c>
      <c r="E8" s="11" t="s">
        <v>39</v>
      </c>
    </row>
    <row r="9" spans="1:5" x14ac:dyDescent="0.25">
      <c r="A9" s="1">
        <f t="shared" si="1"/>
        <v>29830</v>
      </c>
      <c r="B9" s="37" t="str">
        <f>IFERROR(INDEX([1]NUCI!$A:$A,MATCH($A9,[1]NUCI!$B:$B,0)),"")</f>
        <v>75.1399626232571</v>
      </c>
      <c r="C9" s="2">
        <f t="shared" si="0"/>
        <v>4.3193525427176596</v>
      </c>
      <c r="D9" s="11" t="s">
        <v>39</v>
      </c>
      <c r="E9" s="11" t="s">
        <v>39</v>
      </c>
    </row>
    <row r="10" spans="1:5" x14ac:dyDescent="0.25">
      <c r="A10" s="1">
        <f t="shared" si="1"/>
        <v>29921</v>
      </c>
      <c r="B10" s="37" t="str">
        <f>IFERROR(INDEX([1]NUCI!$A:$A,MATCH($A10,[1]NUCI!$B:$B,0)),"")</f>
        <v>73.80438114005</v>
      </c>
      <c r="C10" s="2">
        <f t="shared" si="0"/>
        <v>4.3014180948857206</v>
      </c>
      <c r="D10" s="11" t="s">
        <v>39</v>
      </c>
      <c r="E10" s="11" t="s">
        <v>39</v>
      </c>
    </row>
    <row r="11" spans="1:5" x14ac:dyDescent="0.25">
      <c r="A11" s="1">
        <f t="shared" si="1"/>
        <v>30011</v>
      </c>
      <c r="B11" s="37" t="str">
        <f>IFERROR(INDEX([1]NUCI!$A:$A,MATCH($A11,[1]NUCI!$B:$B,0)),"")</f>
        <v>75.0977214970124</v>
      </c>
      <c r="C11" s="2">
        <f t="shared" si="0"/>
        <v>4.3187902187227829</v>
      </c>
      <c r="D11" s="11" t="s">
        <v>39</v>
      </c>
      <c r="E11" s="11" t="s">
        <v>39</v>
      </c>
    </row>
    <row r="12" spans="1:5" x14ac:dyDescent="0.25">
      <c r="A12" s="1">
        <f t="shared" si="1"/>
        <v>30103</v>
      </c>
      <c r="B12" s="37" t="str">
        <f>IFERROR(INDEX([1]NUCI!$A:$A,MATCH($A12,[1]NUCI!$B:$B,0)),"")</f>
        <v>76.3266355027324</v>
      </c>
      <c r="C12" s="2">
        <f t="shared" si="0"/>
        <v>4.3350219665306664</v>
      </c>
      <c r="D12" s="11" t="s">
        <v>39</v>
      </c>
      <c r="E12" s="11" t="s">
        <v>39</v>
      </c>
    </row>
    <row r="13" spans="1:5" x14ac:dyDescent="0.25">
      <c r="A13" s="1">
        <f t="shared" si="1"/>
        <v>30195</v>
      </c>
      <c r="B13" s="37" t="str">
        <f>IFERROR(INDEX([1]NUCI!$A:$A,MATCH($A13,[1]NUCI!$B:$B,0)),"")</f>
        <v>76.4397697453913</v>
      </c>
      <c r="C13" s="2">
        <f t="shared" si="0"/>
        <v>4.3365031071408389</v>
      </c>
      <c r="D13" s="11" t="s">
        <v>39</v>
      </c>
      <c r="E13" s="11" t="s">
        <v>39</v>
      </c>
    </row>
    <row r="14" spans="1:5" x14ac:dyDescent="0.25">
      <c r="A14" s="1">
        <f t="shared" si="1"/>
        <v>30286</v>
      </c>
      <c r="B14" s="37" t="str">
        <f>IFERROR(INDEX([1]NUCI!$A:$A,MATCH($A14,[1]NUCI!$B:$B,0)),"")</f>
        <v>74.744507760504</v>
      </c>
      <c r="C14" s="2">
        <f t="shared" si="0"/>
        <v>4.3140757347955265</v>
      </c>
      <c r="D14" s="11" t="s">
        <v>39</v>
      </c>
      <c r="E14" s="11" t="s">
        <v>39</v>
      </c>
    </row>
    <row r="15" spans="1:5" x14ac:dyDescent="0.25">
      <c r="A15" s="1">
        <f t="shared" si="1"/>
        <v>30376</v>
      </c>
      <c r="B15" s="37" t="str">
        <f>IFERROR(INDEX([1]NUCI!$A:$A,MATCH($A15,[1]NUCI!$B:$B,0)),"")</f>
        <v>73.7858203564339</v>
      </c>
      <c r="C15" s="2">
        <f t="shared" si="0"/>
        <v>4.301166577054242</v>
      </c>
      <c r="D15" s="11" t="s">
        <v>39</v>
      </c>
      <c r="E15" s="11" t="s">
        <v>39</v>
      </c>
    </row>
    <row r="16" spans="1:5" x14ac:dyDescent="0.25">
      <c r="A16" s="1">
        <f t="shared" si="1"/>
        <v>30468</v>
      </c>
      <c r="B16" s="37" t="str">
        <f>IFERROR(INDEX([1]NUCI!$A:$A,MATCH($A16,[1]NUCI!$B:$B,0)),"")</f>
        <v>73.3594989060155</v>
      </c>
      <c r="C16" s="2">
        <f t="shared" si="0"/>
        <v>4.2953719973089521</v>
      </c>
      <c r="D16" s="11" t="s">
        <v>39</v>
      </c>
      <c r="E16" s="11" t="s">
        <v>39</v>
      </c>
    </row>
    <row r="17" spans="1:5" x14ac:dyDescent="0.25">
      <c r="A17" s="1">
        <f t="shared" si="1"/>
        <v>30560</v>
      </c>
      <c r="B17" s="37" t="str">
        <f>IFERROR(INDEX([1]NUCI!$A:$A,MATCH($A17,[1]NUCI!$B:$B,0)),"")</f>
        <v>72.1595841794274</v>
      </c>
      <c r="C17" s="2">
        <f t="shared" si="0"/>
        <v>4.2788801132575465</v>
      </c>
      <c r="D17" s="11" t="s">
        <v>39</v>
      </c>
      <c r="E17" s="11" t="s">
        <v>39</v>
      </c>
    </row>
    <row r="18" spans="1:5" x14ac:dyDescent="0.25">
      <c r="A18" s="1">
        <f t="shared" si="1"/>
        <v>30651</v>
      </c>
      <c r="B18" s="37" t="str">
        <f>IFERROR(INDEX([1]NUCI!$A:$A,MATCH($A18,[1]NUCI!$B:$B,0)),"")</f>
        <v>72.3604906883148</v>
      </c>
      <c r="C18" s="2">
        <f t="shared" si="0"/>
        <v>4.2816604417135382</v>
      </c>
      <c r="D18" s="11" t="s">
        <v>39</v>
      </c>
      <c r="E18" s="11" t="s">
        <v>39</v>
      </c>
    </row>
    <row r="19" spans="1:5" x14ac:dyDescent="0.25">
      <c r="A19" s="1">
        <f t="shared" si="1"/>
        <v>30742</v>
      </c>
      <c r="B19" s="37" t="str">
        <f>IFERROR(INDEX([1]NUCI!$A:$A,MATCH($A19,[1]NUCI!$B:$B,0)),"")</f>
        <v>73.1287736327199</v>
      </c>
      <c r="C19" s="2">
        <f t="shared" si="0"/>
        <v>4.2922219094542928</v>
      </c>
      <c r="D19" s="11" t="s">
        <v>39</v>
      </c>
      <c r="E19" s="11" t="s">
        <v>39</v>
      </c>
    </row>
    <row r="20" spans="1:5" x14ac:dyDescent="0.25">
      <c r="A20" s="1">
        <f t="shared" si="1"/>
        <v>30834</v>
      </c>
      <c r="B20" s="37" t="str">
        <f>IFERROR(INDEX([1]NUCI!$A:$A,MATCH($A20,[1]NUCI!$B:$B,0)),"")</f>
        <v>74.0538480433431</v>
      </c>
      <c r="C20" s="2">
        <f t="shared" si="0"/>
        <v>4.3047925048375602</v>
      </c>
      <c r="D20" s="11" t="s">
        <v>39</v>
      </c>
      <c r="E20" s="11" t="s">
        <v>39</v>
      </c>
    </row>
    <row r="21" spans="1:5" x14ac:dyDescent="0.25">
      <c r="A21" s="1">
        <f t="shared" si="1"/>
        <v>30926</v>
      </c>
      <c r="B21" s="37" t="str">
        <f>IFERROR(INDEX([1]NUCI!$A:$A,MATCH($A21,[1]NUCI!$B:$B,0)),"")</f>
        <v>74.5089916284282</v>
      </c>
      <c r="C21" s="2">
        <f t="shared" si="0"/>
        <v>4.3109198111017362</v>
      </c>
      <c r="D21" s="11" t="s">
        <v>39</v>
      </c>
      <c r="E21" s="11" t="s">
        <v>39</v>
      </c>
    </row>
    <row r="22" spans="1:5" x14ac:dyDescent="0.25">
      <c r="A22" s="1">
        <f t="shared" si="1"/>
        <v>31017</v>
      </c>
      <c r="B22" s="37" t="str">
        <f>IFERROR(INDEX([1]NUCI!$A:$A,MATCH($A22,[1]NUCI!$B:$B,0)),"")</f>
        <v>75.9420735664374</v>
      </c>
      <c r="C22" s="2">
        <f t="shared" si="0"/>
        <v>4.3299708597566218</v>
      </c>
      <c r="D22" s="11" t="s">
        <v>39</v>
      </c>
      <c r="E22" s="11" t="s">
        <v>39</v>
      </c>
    </row>
    <row r="23" spans="1:5" x14ac:dyDescent="0.25">
      <c r="A23" s="1">
        <f t="shared" si="1"/>
        <v>31107</v>
      </c>
      <c r="B23" s="37" t="str">
        <f>IFERROR(INDEX([1]NUCI!$A:$A,MATCH($A23,[1]NUCI!$B:$B,0)),"")</f>
        <v>77.4768203446851</v>
      </c>
      <c r="C23" s="2">
        <f t="shared" si="0"/>
        <v>4.3499787992956271</v>
      </c>
      <c r="D23" s="11" t="s">
        <v>39</v>
      </c>
      <c r="E23" s="11" t="s">
        <v>39</v>
      </c>
    </row>
    <row r="24" spans="1:5" x14ac:dyDescent="0.25">
      <c r="A24" s="1">
        <f t="shared" si="1"/>
        <v>31199</v>
      </c>
      <c r="B24" s="37" t="str">
        <f>IFERROR(INDEX([1]NUCI!$A:$A,MATCH($A24,[1]NUCI!$B:$B,0)),"")</f>
        <v>77.0918397970478</v>
      </c>
      <c r="C24" s="2">
        <f t="shared" si="0"/>
        <v>4.3449974357597201</v>
      </c>
      <c r="D24" s="11" t="s">
        <v>39</v>
      </c>
      <c r="E24" s="11" t="s">
        <v>39</v>
      </c>
    </row>
    <row r="25" spans="1:5" x14ac:dyDescent="0.25">
      <c r="A25" s="1">
        <f t="shared" si="1"/>
        <v>31291</v>
      </c>
      <c r="B25" s="37" t="str">
        <f>IFERROR(INDEX([1]NUCI!$A:$A,MATCH($A25,[1]NUCI!$B:$B,0)),"")</f>
        <v>77.8449593114954</v>
      </c>
      <c r="C25" s="2">
        <f t="shared" si="0"/>
        <v>4.3547191474553353</v>
      </c>
      <c r="D25" s="11" t="s">
        <v>39</v>
      </c>
      <c r="E25" s="11" t="s">
        <v>39</v>
      </c>
    </row>
    <row r="26" spans="1:5" x14ac:dyDescent="0.25">
      <c r="A26" s="1">
        <f t="shared" si="1"/>
        <v>31382</v>
      </c>
      <c r="B26" s="37" t="str">
        <f>IFERROR(INDEX([1]NUCI!$A:$A,MATCH($A26,[1]NUCI!$B:$B,0)),"")</f>
        <v>79.8798441806047</v>
      </c>
      <c r="C26" s="2">
        <f t="shared" si="0"/>
        <v>4.3805235578772681</v>
      </c>
      <c r="D26" s="11" t="s">
        <v>39</v>
      </c>
      <c r="E26" s="11" t="s">
        <v>39</v>
      </c>
    </row>
    <row r="27" spans="1:5" x14ac:dyDescent="0.25">
      <c r="A27" s="1">
        <f t="shared" si="1"/>
        <v>31472</v>
      </c>
      <c r="B27" s="37" t="str">
        <f>IFERROR(INDEX([1]NUCI!$A:$A,MATCH($A27,[1]NUCI!$B:$B,0)),"")</f>
        <v>81.5413997665487</v>
      </c>
      <c r="C27" s="2">
        <f t="shared" si="0"/>
        <v>4.4011108638681025</v>
      </c>
      <c r="D27" s="11" t="s">
        <v>39</v>
      </c>
      <c r="E27" s="11" t="s">
        <v>39</v>
      </c>
    </row>
    <row r="28" spans="1:5" x14ac:dyDescent="0.25">
      <c r="A28" s="1">
        <f t="shared" si="1"/>
        <v>31564</v>
      </c>
      <c r="B28" s="37" t="str">
        <f>IFERROR(INDEX([1]NUCI!$A:$A,MATCH($A28,[1]NUCI!$B:$B,0)),"")</f>
        <v>81.4340707996725</v>
      </c>
      <c r="C28" s="2">
        <f t="shared" si="0"/>
        <v>4.3997937456291494</v>
      </c>
      <c r="D28" s="11" t="s">
        <v>39</v>
      </c>
      <c r="E28" s="11" t="s">
        <v>39</v>
      </c>
    </row>
    <row r="29" spans="1:5" x14ac:dyDescent="0.25">
      <c r="A29" s="1">
        <f t="shared" si="1"/>
        <v>31656</v>
      </c>
      <c r="B29" s="37" t="str">
        <f>IFERROR(INDEX([1]NUCI!$A:$A,MATCH($A29,[1]NUCI!$B:$B,0)),"")</f>
        <v>83.1280999120314</v>
      </c>
      <c r="C29" s="2">
        <f t="shared" si="0"/>
        <v>4.4203827904554966</v>
      </c>
      <c r="D29" s="11" t="s">
        <v>39</v>
      </c>
      <c r="E29" s="11" t="s">
        <v>39</v>
      </c>
    </row>
    <row r="30" spans="1:5" x14ac:dyDescent="0.25">
      <c r="A30" s="1">
        <f t="shared" si="1"/>
        <v>31747</v>
      </c>
      <c r="B30" s="37" t="str">
        <f>IFERROR(INDEX([1]NUCI!$A:$A,MATCH($A30,[1]NUCI!$B:$B,0)),"")</f>
        <v>84.8141074814009</v>
      </c>
      <c r="C30" s="2">
        <f t="shared" si="0"/>
        <v>4.4404618907702389</v>
      </c>
      <c r="D30" s="11" t="s">
        <v>39</v>
      </c>
      <c r="E30" s="11" t="s">
        <v>39</v>
      </c>
    </row>
    <row r="31" spans="1:5" x14ac:dyDescent="0.25">
      <c r="A31" s="1">
        <f t="shared" si="1"/>
        <v>31837</v>
      </c>
      <c r="B31" s="37" t="str">
        <f>IFERROR(INDEX([1]NUCI!$A:$A,MATCH($A31,[1]NUCI!$B:$B,0)),"")</f>
        <v>84.2909646171173</v>
      </c>
      <c r="C31" s="2">
        <f t="shared" si="0"/>
        <v>4.4342746779718745</v>
      </c>
      <c r="D31" s="11" t="s">
        <v>39</v>
      </c>
      <c r="E31" s="11" t="s">
        <v>39</v>
      </c>
    </row>
    <row r="32" spans="1:5" x14ac:dyDescent="0.25">
      <c r="A32" s="1">
        <f t="shared" si="1"/>
        <v>31929</v>
      </c>
      <c r="B32" s="37" t="str">
        <f>IFERROR(INDEX([1]NUCI!$A:$A,MATCH($A32,[1]NUCI!$B:$B,0)),"")</f>
        <v>80.7318763672955</v>
      </c>
      <c r="C32" s="2">
        <f t="shared" si="0"/>
        <v>4.3911334956401724</v>
      </c>
      <c r="D32" s="11" t="s">
        <v>39</v>
      </c>
      <c r="E32" s="11" t="s">
        <v>39</v>
      </c>
    </row>
    <row r="33" spans="1:5" x14ac:dyDescent="0.25">
      <c r="A33" s="1">
        <f t="shared" si="1"/>
        <v>32021</v>
      </c>
      <c r="B33" s="37" t="str">
        <f>IFERROR(INDEX([1]NUCI!$A:$A,MATCH($A33,[1]NUCI!$B:$B,0)),"")</f>
        <v>77.071206009109</v>
      </c>
      <c r="C33" s="2">
        <f t="shared" si="0"/>
        <v>4.3447297478977669</v>
      </c>
      <c r="D33" s="11" t="s">
        <v>39</v>
      </c>
      <c r="E33" s="11" t="s">
        <v>39</v>
      </c>
    </row>
    <row r="34" spans="1:5" x14ac:dyDescent="0.25">
      <c r="A34" s="1">
        <f t="shared" si="1"/>
        <v>32112</v>
      </c>
      <c r="B34" s="37" t="str">
        <f>IFERROR(INDEX([1]NUCI!$A:$A,MATCH($A34,[1]NUCI!$B:$B,0)),"")</f>
        <v>79.2104841951966</v>
      </c>
      <c r="C34" s="2">
        <f t="shared" si="0"/>
        <v>4.3721086662614015</v>
      </c>
      <c r="D34" s="11" t="s">
        <v>39</v>
      </c>
      <c r="E34" s="11" t="s">
        <v>39</v>
      </c>
    </row>
    <row r="35" spans="1:5" x14ac:dyDescent="0.25">
      <c r="A35" s="1">
        <f t="shared" si="1"/>
        <v>32203</v>
      </c>
      <c r="B35" s="37" t="str">
        <f>IFERROR(INDEX([1]NUCI!$A:$A,MATCH($A35,[1]NUCI!$B:$B,0)),"")</f>
        <v>80.1684572240022</v>
      </c>
      <c r="C35" s="2">
        <f t="shared" si="0"/>
        <v>4.3841301360628133</v>
      </c>
      <c r="D35" s="11" t="s">
        <v>39</v>
      </c>
      <c r="E35" s="11" t="s">
        <v>39</v>
      </c>
    </row>
    <row r="36" spans="1:5" x14ac:dyDescent="0.25">
      <c r="A36" s="1">
        <f t="shared" si="1"/>
        <v>32295</v>
      </c>
      <c r="B36" s="37" t="str">
        <f>IFERROR(INDEX([1]NUCI!$A:$A,MATCH($A36,[1]NUCI!$B:$B,0)),"")</f>
        <v>79.6416847709777</v>
      </c>
      <c r="C36" s="2">
        <f t="shared" si="0"/>
        <v>4.3775376338062095</v>
      </c>
      <c r="D36" s="11" t="s">
        <v>39</v>
      </c>
      <c r="E36" s="11" t="s">
        <v>39</v>
      </c>
    </row>
    <row r="37" spans="1:5" x14ac:dyDescent="0.25">
      <c r="A37" s="1">
        <f t="shared" si="1"/>
        <v>32387</v>
      </c>
      <c r="B37" s="37" t="str">
        <f>IFERROR(INDEX([1]NUCI!$A:$A,MATCH($A37,[1]NUCI!$B:$B,0)),"")</f>
        <v>78.833974921934</v>
      </c>
      <c r="C37" s="2">
        <f t="shared" si="0"/>
        <v>4.3673440577753775</v>
      </c>
      <c r="D37" s="11" t="s">
        <v>39</v>
      </c>
      <c r="E37" s="11" t="s">
        <v>39</v>
      </c>
    </row>
    <row r="38" spans="1:5" x14ac:dyDescent="0.25">
      <c r="A38" s="1">
        <f t="shared" si="1"/>
        <v>32478</v>
      </c>
      <c r="B38" s="37" t="str">
        <f>IFERROR(INDEX([1]NUCI!$A:$A,MATCH($A38,[1]NUCI!$B:$B,0)),"")</f>
        <v>78.9071008632268</v>
      </c>
      <c r="C38" s="2">
        <f t="shared" si="0"/>
        <v>4.368271222068727</v>
      </c>
      <c r="D38" s="11" t="s">
        <v>39</v>
      </c>
      <c r="E38" s="11" t="s">
        <v>39</v>
      </c>
    </row>
    <row r="39" spans="1:5" x14ac:dyDescent="0.25">
      <c r="A39" s="1">
        <f t="shared" si="1"/>
        <v>32568</v>
      </c>
      <c r="B39" s="37" t="str">
        <f>IFERROR(INDEX([1]NUCI!$A:$A,MATCH($A39,[1]NUCI!$B:$B,0)),"")</f>
        <v>79.4588606888633</v>
      </c>
      <c r="C39" s="2">
        <f t="shared" si="0"/>
        <v>4.3752394121117915</v>
      </c>
      <c r="D39" s="11" t="s">
        <v>39</v>
      </c>
      <c r="E39" s="11" t="s">
        <v>39</v>
      </c>
    </row>
    <row r="40" spans="1:5" x14ac:dyDescent="0.25">
      <c r="A40" s="1">
        <f t="shared" si="1"/>
        <v>32660</v>
      </c>
      <c r="B40" s="37" t="str">
        <f>IFERROR(INDEX([1]NUCI!$A:$A,MATCH($A40,[1]NUCI!$B:$B,0)),"")</f>
        <v>80.2621190648694</v>
      </c>
      <c r="C40" s="2">
        <f t="shared" si="0"/>
        <v>4.3852977669929647</v>
      </c>
      <c r="D40" s="11" t="s">
        <v>39</v>
      </c>
      <c r="E40" s="11" t="s">
        <v>39</v>
      </c>
    </row>
    <row r="41" spans="1:5" x14ac:dyDescent="0.25">
      <c r="A41" s="1">
        <f t="shared" si="1"/>
        <v>32752</v>
      </c>
      <c r="B41" s="37" t="str">
        <f>IFERROR(INDEX([1]NUCI!$A:$A,MATCH($A41,[1]NUCI!$B:$B,0)),"")</f>
        <v>82.2376479072862</v>
      </c>
      <c r="C41" s="2">
        <f t="shared" si="0"/>
        <v>4.4096132009487112</v>
      </c>
      <c r="D41" s="11" t="s">
        <v>39</v>
      </c>
      <c r="E41" s="11" t="s">
        <v>39</v>
      </c>
    </row>
    <row r="42" spans="1:5" x14ac:dyDescent="0.25">
      <c r="A42" s="1">
        <f t="shared" si="1"/>
        <v>32843</v>
      </c>
      <c r="B42" s="37" t="str">
        <f>IFERROR(INDEX([1]NUCI!$A:$A,MATCH($A42,[1]NUCI!$B:$B,0)),"")</f>
        <v>81.2382806431486</v>
      </c>
      <c r="C42" s="2">
        <f t="shared" si="0"/>
        <v>4.3973865725683403</v>
      </c>
      <c r="D42" s="11" t="s">
        <v>39</v>
      </c>
      <c r="E42" s="11" t="s">
        <v>39</v>
      </c>
    </row>
    <row r="43" spans="1:5" x14ac:dyDescent="0.25">
      <c r="A43" s="1">
        <f t="shared" si="1"/>
        <v>32933</v>
      </c>
      <c r="B43" s="37" t="str">
        <f>IFERROR(INDEX([1]NUCI!$A:$A,MATCH($A43,[1]NUCI!$B:$B,0)),"")</f>
        <v>74.377859072681</v>
      </c>
      <c r="C43" s="2">
        <f t="shared" si="0"/>
        <v>4.3091583044403032</v>
      </c>
      <c r="D43" s="11" t="s">
        <v>39</v>
      </c>
      <c r="E43" s="11" t="s">
        <v>39</v>
      </c>
    </row>
    <row r="44" spans="1:5" x14ac:dyDescent="0.25">
      <c r="A44" s="1">
        <f t="shared" si="1"/>
        <v>33025</v>
      </c>
      <c r="B44" s="37" t="str">
        <f>IFERROR(INDEX([1]NUCI!$A:$A,MATCH($A44,[1]NUCI!$B:$B,0)),"")</f>
        <v>66.2176272704797</v>
      </c>
      <c r="C44" s="2">
        <f t="shared" si="0"/>
        <v>4.192946700466579</v>
      </c>
      <c r="D44" s="11" t="s">
        <v>39</v>
      </c>
      <c r="E44" s="11" t="s">
        <v>39</v>
      </c>
    </row>
    <row r="45" spans="1:5" x14ac:dyDescent="0.25">
      <c r="A45" s="1">
        <f t="shared" si="1"/>
        <v>33117</v>
      </c>
      <c r="B45" s="37" t="str">
        <f>IFERROR(INDEX([1]NUCI!$A:$A,MATCH($A45,[1]NUCI!$B:$B,0)),"")</f>
        <v>76.7286104465686</v>
      </c>
      <c r="C45" s="2">
        <f t="shared" si="0"/>
        <v>4.3402746563757626</v>
      </c>
      <c r="D45" s="11" t="s">
        <v>39</v>
      </c>
      <c r="E45" s="11" t="s">
        <v>39</v>
      </c>
    </row>
    <row r="46" spans="1:5" x14ac:dyDescent="0.25">
      <c r="A46" s="1">
        <f t="shared" si="1"/>
        <v>33208</v>
      </c>
      <c r="B46" s="37" t="str">
        <f>IFERROR(INDEX([1]NUCI!$A:$A,MATCH($A46,[1]NUCI!$B:$B,0)),"")</f>
        <v>74.9325950410034</v>
      </c>
      <c r="C46" s="2">
        <f t="shared" si="0"/>
        <v>4.3165889766472398</v>
      </c>
      <c r="D46" s="11" t="s">
        <v>39</v>
      </c>
      <c r="E46" s="11" t="s">
        <v>39</v>
      </c>
    </row>
    <row r="47" spans="1:5" x14ac:dyDescent="0.25">
      <c r="A47" s="1">
        <f t="shared" si="1"/>
        <v>33298</v>
      </c>
      <c r="B47" s="37" t="str">
        <f>IFERROR(INDEX([1]NUCI!$A:$A,MATCH($A47,[1]NUCI!$B:$B,0)),"")</f>
        <v>71.5442625222155</v>
      </c>
      <c r="C47" s="2">
        <f t="shared" si="0"/>
        <v>4.2703163144184444</v>
      </c>
      <c r="D47" s="11" t="s">
        <v>39</v>
      </c>
      <c r="E47" s="11" t="s">
        <v>39</v>
      </c>
    </row>
    <row r="48" spans="1:5" x14ac:dyDescent="0.25">
      <c r="A48" s="1">
        <f t="shared" si="1"/>
        <v>33390</v>
      </c>
      <c r="B48" s="37" t="str">
        <f>IFERROR(INDEX([1]NUCI!$A:$A,MATCH($A48,[1]NUCI!$B:$B,0)),"")</f>
        <v>75.1672192235825</v>
      </c>
      <c r="C48" s="2">
        <f t="shared" si="0"/>
        <v>4.3197152213373933</v>
      </c>
      <c r="D48" s="11" t="s">
        <v>39</v>
      </c>
      <c r="E48" s="11" t="s">
        <v>39</v>
      </c>
    </row>
    <row r="49" spans="1:5" x14ac:dyDescent="0.25">
      <c r="A49" s="1">
        <f t="shared" si="1"/>
        <v>33482</v>
      </c>
      <c r="B49" s="37" t="str">
        <f>IFERROR(INDEX([1]NUCI!$A:$A,MATCH($A49,[1]NUCI!$B:$B,0)),"")</f>
        <v>76.9947801837032</v>
      </c>
      <c r="C49" s="2">
        <f t="shared" si="0"/>
        <v>4.3437376297338135</v>
      </c>
      <c r="D49" s="11" t="s">
        <v>39</v>
      </c>
      <c r="E49" s="11" t="s">
        <v>39</v>
      </c>
    </row>
    <row r="50" spans="1:5" x14ac:dyDescent="0.25">
      <c r="A50" s="1">
        <f t="shared" si="1"/>
        <v>33573</v>
      </c>
      <c r="B50" s="37" t="str">
        <f>IFERROR(INDEX([1]NUCI!$A:$A,MATCH($A50,[1]NUCI!$B:$B,0)),"")</f>
        <v>74.6119660628341</v>
      </c>
      <c r="C50" s="2">
        <f t="shared" si="0"/>
        <v>4.3123008973335839</v>
      </c>
      <c r="D50" s="11" t="s">
        <v>39</v>
      </c>
      <c r="E50" s="11" t="s">
        <v>39</v>
      </c>
    </row>
    <row r="51" spans="1:5" x14ac:dyDescent="0.25">
      <c r="A51" s="1">
        <f t="shared" si="1"/>
        <v>33664</v>
      </c>
      <c r="B51" s="37" t="str">
        <f>IFERROR(INDEX([1]NUCI!$A:$A,MATCH($A51,[1]NUCI!$B:$B,0)),"")</f>
        <v>71.5284054191069</v>
      </c>
      <c r="C51" s="2">
        <f t="shared" si="0"/>
        <v>4.2700946493946255</v>
      </c>
      <c r="D51" s="11" t="s">
        <v>39</v>
      </c>
      <c r="E51" s="11" t="s">
        <v>39</v>
      </c>
    </row>
    <row r="52" spans="1:5" x14ac:dyDescent="0.25">
      <c r="A52" s="1">
        <f t="shared" si="1"/>
        <v>33756</v>
      </c>
      <c r="B52" s="37" t="str">
        <f>IFERROR(INDEX([1]NUCI!$A:$A,MATCH($A52,[1]NUCI!$B:$B,0)),"")</f>
        <v>72.1411459405267</v>
      </c>
      <c r="C52" s="2">
        <f t="shared" si="0"/>
        <v>4.2786245603024682</v>
      </c>
      <c r="D52" s="11" t="s">
        <v>39</v>
      </c>
      <c r="E52" s="11" t="s">
        <v>39</v>
      </c>
    </row>
    <row r="53" spans="1:5" x14ac:dyDescent="0.25">
      <c r="A53" s="1">
        <f t="shared" si="1"/>
        <v>33848</v>
      </c>
      <c r="B53" s="37" t="str">
        <f>IFERROR(INDEX([1]NUCI!$A:$A,MATCH($A53,[1]NUCI!$B:$B,0)),"")</f>
        <v>72.4391787491586</v>
      </c>
      <c r="C53" s="2">
        <f t="shared" si="0"/>
        <v>4.2827472959708075</v>
      </c>
      <c r="D53" s="11" t="s">
        <v>39</v>
      </c>
      <c r="E53" s="11" t="s">
        <v>39</v>
      </c>
    </row>
    <row r="54" spans="1:5" x14ac:dyDescent="0.25">
      <c r="A54" s="1">
        <f t="shared" si="1"/>
        <v>33939</v>
      </c>
      <c r="B54" s="37" t="str">
        <f>IFERROR(INDEX([1]NUCI!$A:$A,MATCH($A54,[1]NUCI!$B:$B,0)),"")</f>
        <v>73.024644357233</v>
      </c>
      <c r="C54" s="2">
        <f t="shared" si="0"/>
        <v>4.2907969781110795</v>
      </c>
      <c r="D54" s="11" t="s">
        <v>39</v>
      </c>
      <c r="E54" s="11" t="s">
        <v>39</v>
      </c>
    </row>
    <row r="55" spans="1:5" x14ac:dyDescent="0.25">
      <c r="A55" s="1">
        <f t="shared" si="1"/>
        <v>34029</v>
      </c>
      <c r="B55" s="37" t="str">
        <f>IFERROR(INDEX([1]NUCI!$A:$A,MATCH($A55,[1]NUCI!$B:$B,0)),"")</f>
        <v>75.0737126443444</v>
      </c>
      <c r="C55" s="2">
        <f t="shared" si="0"/>
        <v>4.3184704661278923</v>
      </c>
      <c r="D55" s="11" t="s">
        <v>39</v>
      </c>
      <c r="E55" s="11" t="s">
        <v>39</v>
      </c>
    </row>
    <row r="56" spans="1:5" x14ac:dyDescent="0.25">
      <c r="A56" s="1">
        <f t="shared" si="1"/>
        <v>34121</v>
      </c>
      <c r="B56" s="37" t="str">
        <f>IFERROR(INDEX([1]NUCI!$A:$A,MATCH($A56,[1]NUCI!$B:$B,0)),"")</f>
        <v>77.4017845591437</v>
      </c>
      <c r="C56" s="2">
        <f t="shared" si="0"/>
        <v>4.3490098366495751</v>
      </c>
      <c r="D56" s="11" t="s">
        <v>39</v>
      </c>
      <c r="E56" s="11" t="s">
        <v>39</v>
      </c>
    </row>
    <row r="57" spans="1:5" x14ac:dyDescent="0.25">
      <c r="A57" s="1">
        <f t="shared" si="1"/>
        <v>34213</v>
      </c>
      <c r="B57" s="37" t="str">
        <f>IFERROR(INDEX([1]NUCI!$A:$A,MATCH($A57,[1]NUCI!$B:$B,0)),"")</f>
        <v>78.1835373310007</v>
      </c>
      <c r="C57" s="2">
        <f t="shared" si="0"/>
        <v>4.3590591053248762</v>
      </c>
      <c r="D57" s="11" t="s">
        <v>39</v>
      </c>
      <c r="E57" s="11" t="s">
        <v>39</v>
      </c>
    </row>
    <row r="58" spans="1:5" x14ac:dyDescent="0.25">
      <c r="A58" s="1">
        <f t="shared" si="1"/>
        <v>34304</v>
      </c>
      <c r="B58" s="37" t="str">
        <f>IFERROR(INDEX([1]NUCI!$A:$A,MATCH($A58,[1]NUCI!$B:$B,0)),"")</f>
        <v>78.0550871280366</v>
      </c>
      <c r="C58" s="2">
        <f t="shared" si="0"/>
        <v>4.3574148226470255</v>
      </c>
      <c r="D58" s="11" t="s">
        <v>39</v>
      </c>
      <c r="E58" s="11" t="s">
        <v>39</v>
      </c>
    </row>
    <row r="59" spans="1:5" x14ac:dyDescent="0.25">
      <c r="A59" s="1">
        <f t="shared" si="1"/>
        <v>34394</v>
      </c>
      <c r="B59" s="37" t="str">
        <f>IFERROR(INDEX([1]NUCI!$A:$A,MATCH($A59,[1]NUCI!$B:$B,0)),"")</f>
        <v>78.9591817836654</v>
      </c>
      <c r="C59" s="2">
        <f t="shared" si="0"/>
        <v>4.3689310326559507</v>
      </c>
      <c r="D59" s="11" t="s">
        <v>39</v>
      </c>
      <c r="E59" s="11" t="s">
        <v>39</v>
      </c>
    </row>
    <row r="60" spans="1:5" x14ac:dyDescent="0.25">
      <c r="A60" s="1">
        <f t="shared" si="1"/>
        <v>34486</v>
      </c>
      <c r="B60" s="37" t="str">
        <f>IFERROR(INDEX([1]NUCI!$A:$A,MATCH($A60,[1]NUCI!$B:$B,0)),"")</f>
        <v>79.0748519320541</v>
      </c>
      <c r="C60" s="2">
        <f t="shared" si="0"/>
        <v>4.3703948966898531</v>
      </c>
      <c r="D60" s="11" t="s">
        <v>39</v>
      </c>
      <c r="E60" s="11" t="s">
        <v>39</v>
      </c>
    </row>
    <row r="61" spans="1:5" x14ac:dyDescent="0.25">
      <c r="A61" s="1">
        <f t="shared" si="1"/>
        <v>34578</v>
      </c>
      <c r="B61" s="37" t="str">
        <f>IFERROR(INDEX([1]NUCI!$A:$A,MATCH($A61,[1]NUCI!$B:$B,0)),"")</f>
        <v>80.3158640272965</v>
      </c>
      <c r="C61" s="2">
        <f t="shared" si="0"/>
        <v>4.3859671609335162</v>
      </c>
      <c r="D61" s="11" t="s">
        <v>39</v>
      </c>
      <c r="E61" s="11" t="s">
        <v>39</v>
      </c>
    </row>
    <row r="62" spans="1:5" x14ac:dyDescent="0.25">
      <c r="A62" s="1">
        <f t="shared" si="1"/>
        <v>34669</v>
      </c>
      <c r="B62" s="37" t="str">
        <f>IFERROR(INDEX([1]NUCI!$A:$A,MATCH($A62,[1]NUCI!$B:$B,0)),"")</f>
        <v>82.7439803000781</v>
      </c>
      <c r="C62" s="2">
        <f t="shared" si="0"/>
        <v>4.4157512659926903</v>
      </c>
      <c r="D62" s="11" t="s">
        <v>39</v>
      </c>
      <c r="E62" s="11" t="s">
        <v>39</v>
      </c>
    </row>
    <row r="63" spans="1:5" x14ac:dyDescent="0.25">
      <c r="A63" s="1">
        <f t="shared" si="1"/>
        <v>34759</v>
      </c>
      <c r="B63" s="37" t="str">
        <f>IFERROR(INDEX([1]NUCI!$A:$A,MATCH($A63,[1]NUCI!$B:$B,0)),"")</f>
        <v>85.1539124783887</v>
      </c>
      <c r="C63" s="2">
        <f t="shared" si="0"/>
        <v>4.4444603541257965</v>
      </c>
      <c r="D63" s="11" t="s">
        <v>39</v>
      </c>
      <c r="E63" s="11" t="s">
        <v>39</v>
      </c>
    </row>
    <row r="64" spans="1:5" x14ac:dyDescent="0.25">
      <c r="A64" s="1">
        <f t="shared" si="1"/>
        <v>34851</v>
      </c>
      <c r="B64" s="37" t="str">
        <f>IFERROR(INDEX([1]NUCI!$A:$A,MATCH($A64,[1]NUCI!$B:$B,0)),"")</f>
        <v>84.6798450549281</v>
      </c>
      <c r="C64" s="2">
        <f t="shared" si="0"/>
        <v>4.4388776164932393</v>
      </c>
      <c r="D64" s="11" t="s">
        <v>39</v>
      </c>
      <c r="E64" s="11" t="s">
        <v>39</v>
      </c>
    </row>
    <row r="65" spans="1:5" x14ac:dyDescent="0.25">
      <c r="A65" s="1">
        <f t="shared" si="1"/>
        <v>34943</v>
      </c>
      <c r="B65" s="37" t="str">
        <f>IFERROR(INDEX([1]NUCI!$A:$A,MATCH($A65,[1]NUCI!$B:$B,0)),"")</f>
        <v>81.7106560427151</v>
      </c>
      <c r="C65" s="2">
        <f t="shared" si="0"/>
        <v>4.4031844222802468</v>
      </c>
      <c r="D65" s="11" t="s">
        <v>39</v>
      </c>
      <c r="E65" s="11" t="s">
        <v>39</v>
      </c>
    </row>
    <row r="66" spans="1:5" x14ac:dyDescent="0.25">
      <c r="A66" s="1">
        <f t="shared" si="1"/>
        <v>35034</v>
      </c>
      <c r="B66" s="37" t="str">
        <f>IFERROR(INDEX([1]NUCI!$A:$A,MATCH($A66,[1]NUCI!$B:$B,0)),"")</f>
        <v>80.1171853796887</v>
      </c>
      <c r="C66" s="2">
        <f t="shared" si="0"/>
        <v>4.3834903801217395</v>
      </c>
      <c r="D66" s="11" t="s">
        <v>39</v>
      </c>
      <c r="E66" s="11" t="s">
        <v>39</v>
      </c>
    </row>
    <row r="67" spans="1:5" x14ac:dyDescent="0.25">
      <c r="A67" s="1">
        <f t="shared" si="1"/>
        <v>35125</v>
      </c>
      <c r="B67" s="37" t="str">
        <f>IFERROR(INDEX([1]NUCI!$A:$A,MATCH($A67,[1]NUCI!$B:$B,0)),"")</f>
        <v>81.1650155589624</v>
      </c>
      <c r="C67" s="2">
        <f t="shared" si="0"/>
        <v>4.3964843114582548</v>
      </c>
      <c r="D67" s="11" t="s">
        <v>39</v>
      </c>
      <c r="E67" s="11" t="s">
        <v>39</v>
      </c>
    </row>
    <row r="68" spans="1:5" x14ac:dyDescent="0.25">
      <c r="A68" s="1">
        <f t="shared" si="1"/>
        <v>35217</v>
      </c>
      <c r="B68" s="37" t="str">
        <f>IFERROR(INDEX([1]NUCI!$A:$A,MATCH($A68,[1]NUCI!$B:$B,0)),"")</f>
        <v>81.3888674968624</v>
      </c>
      <c r="C68" s="2">
        <f t="shared" ref="C68:C131" si="2">IFERROR(LN(B68),"")</f>
        <v>4.3992385007177832</v>
      </c>
      <c r="D68" s="11" t="s">
        <v>39</v>
      </c>
      <c r="E68" s="11" t="s">
        <v>39</v>
      </c>
    </row>
    <row r="69" spans="1:5" x14ac:dyDescent="0.25">
      <c r="A69" s="1">
        <f t="shared" ref="A69:A132" si="3">EDATE(A68,3)</f>
        <v>35309</v>
      </c>
      <c r="B69" s="37" t="str">
        <f>IFERROR(INDEX([1]NUCI!$A:$A,MATCH($A69,[1]NUCI!$B:$B,0)),"")</f>
        <v>81.7189249411404</v>
      </c>
      <c r="C69" s="2">
        <f t="shared" si="2"/>
        <v>4.4032856144681309</v>
      </c>
      <c r="D69" s="11" t="s">
        <v>39</v>
      </c>
      <c r="E69" s="11" t="s">
        <v>39</v>
      </c>
    </row>
    <row r="70" spans="1:5" x14ac:dyDescent="0.25">
      <c r="A70" s="1">
        <f t="shared" si="3"/>
        <v>35400</v>
      </c>
      <c r="B70" s="37" t="str">
        <f>IFERROR(INDEX([1]NUCI!$A:$A,MATCH($A70,[1]NUCI!$B:$B,0)),"")</f>
        <v>83.3895415593047</v>
      </c>
      <c r="C70" s="2">
        <f t="shared" si="2"/>
        <v>4.4235229005337731</v>
      </c>
      <c r="D70" s="11" t="s">
        <v>39</v>
      </c>
      <c r="E70" s="11" t="s">
        <v>39</v>
      </c>
    </row>
    <row r="71" spans="1:5" x14ac:dyDescent="0.25">
      <c r="A71" s="1">
        <f t="shared" si="3"/>
        <v>35490</v>
      </c>
      <c r="B71" s="37" t="str">
        <f>IFERROR(INDEX([1]NUCI!$A:$A,MATCH($A71,[1]NUCI!$B:$B,0)),"")</f>
        <v>83.1375847141698</v>
      </c>
      <c r="C71" s="2">
        <f t="shared" si="2"/>
        <v>4.4204968825746249</v>
      </c>
      <c r="D71" s="11" t="s">
        <v>39</v>
      </c>
      <c r="E71" s="11" t="s">
        <v>39</v>
      </c>
    </row>
    <row r="72" spans="1:5" x14ac:dyDescent="0.25">
      <c r="A72" s="1">
        <f t="shared" si="3"/>
        <v>35582</v>
      </c>
      <c r="B72" s="37" t="str">
        <f>IFERROR(INDEX([1]NUCI!$A:$A,MATCH($A72,[1]NUCI!$B:$B,0)),"")</f>
        <v>83.7565858960353</v>
      </c>
      <c r="C72" s="2">
        <f t="shared" si="2"/>
        <v>4.4279148051780055</v>
      </c>
      <c r="D72" s="11" t="s">
        <v>39</v>
      </c>
      <c r="E72" s="11" t="s">
        <v>39</v>
      </c>
    </row>
    <row r="73" spans="1:5" x14ac:dyDescent="0.25">
      <c r="A73" s="1">
        <f t="shared" si="3"/>
        <v>35674</v>
      </c>
      <c r="B73" s="37" t="str">
        <f>IFERROR(INDEX([1]NUCI!$A:$A,MATCH($A73,[1]NUCI!$B:$B,0)),"")</f>
        <v>83.7157831568261</v>
      </c>
      <c r="C73" s="2">
        <f t="shared" si="2"/>
        <v>4.4274275279005977</v>
      </c>
      <c r="D73" s="11" t="s">
        <v>39</v>
      </c>
      <c r="E73" s="11" t="s">
        <v>39</v>
      </c>
    </row>
    <row r="74" spans="1:5" x14ac:dyDescent="0.25">
      <c r="A74" s="1">
        <f t="shared" si="3"/>
        <v>35765</v>
      </c>
      <c r="B74" s="37" t="str">
        <f>IFERROR(INDEX([1]NUCI!$A:$A,MATCH($A74,[1]NUCI!$B:$B,0)),"")</f>
        <v>82.8935430871309</v>
      </c>
      <c r="C74" s="2">
        <f t="shared" si="2"/>
        <v>4.4175571711359405</v>
      </c>
      <c r="D74" s="11" t="s">
        <v>39</v>
      </c>
      <c r="E74" s="11" t="s">
        <v>39</v>
      </c>
    </row>
    <row r="75" spans="1:5" x14ac:dyDescent="0.25">
      <c r="A75" s="1">
        <f t="shared" si="3"/>
        <v>35855</v>
      </c>
      <c r="B75" s="37" t="str">
        <f>IFERROR(INDEX([1]NUCI!$A:$A,MATCH($A75,[1]NUCI!$B:$B,0)),"")</f>
        <v>81.3543864078932</v>
      </c>
      <c r="C75" s="2">
        <f t="shared" si="2"/>
        <v>4.3988147524067731</v>
      </c>
      <c r="D75" s="11" t="s">
        <v>39</v>
      </c>
      <c r="E75" s="11" t="s">
        <v>39</v>
      </c>
    </row>
    <row r="76" spans="1:5" x14ac:dyDescent="0.25">
      <c r="A76" s="1">
        <f t="shared" si="3"/>
        <v>35947</v>
      </c>
      <c r="B76" s="37" t="str">
        <f>IFERROR(INDEX([1]NUCI!$A:$A,MATCH($A76,[1]NUCI!$B:$B,0)),"")</f>
        <v>81.7804379580708</v>
      </c>
      <c r="C76" s="2">
        <f t="shared" si="2"/>
        <v>4.4040380702421711</v>
      </c>
      <c r="D76" s="11" t="s">
        <v>39</v>
      </c>
      <c r="E76" s="11" t="s">
        <v>39</v>
      </c>
    </row>
    <row r="77" spans="1:5" x14ac:dyDescent="0.25">
      <c r="A77" s="1">
        <f t="shared" si="3"/>
        <v>36039</v>
      </c>
      <c r="B77" s="37" t="str">
        <f>IFERROR(INDEX([1]NUCI!$A:$A,MATCH($A77,[1]NUCI!$B:$B,0)),"")</f>
        <v>81.9098747312988</v>
      </c>
      <c r="C77" s="2">
        <f t="shared" si="2"/>
        <v>4.4056195541807037</v>
      </c>
      <c r="D77" s="11" t="s">
        <v>39</v>
      </c>
      <c r="E77" s="11" t="s">
        <v>39</v>
      </c>
    </row>
    <row r="78" spans="1:5" x14ac:dyDescent="0.25">
      <c r="A78" s="1">
        <f t="shared" si="3"/>
        <v>36130</v>
      </c>
      <c r="B78" s="37" t="str">
        <f>IFERROR(INDEX([1]NUCI!$A:$A,MATCH($A78,[1]NUCI!$B:$B,0)),"")</f>
        <v>80.1615928148569</v>
      </c>
      <c r="C78" s="2">
        <f t="shared" si="2"/>
        <v>4.3840445075839618</v>
      </c>
      <c r="D78" s="11" t="s">
        <v>39</v>
      </c>
      <c r="E78" s="11" t="s">
        <v>39</v>
      </c>
    </row>
    <row r="79" spans="1:5" x14ac:dyDescent="0.25">
      <c r="A79" s="1">
        <f t="shared" si="3"/>
        <v>36220</v>
      </c>
      <c r="B79" s="37" t="str">
        <f>IFERROR(INDEX([1]NUCI!$A:$A,MATCH($A79,[1]NUCI!$B:$B,0)),"")</f>
        <v>79.4507768453197</v>
      </c>
      <c r="C79" s="2">
        <f t="shared" si="2"/>
        <v>4.3751376707237171</v>
      </c>
      <c r="D79" s="11" t="s">
        <v>39</v>
      </c>
      <c r="E79" s="11" t="s">
        <v>39</v>
      </c>
    </row>
    <row r="80" spans="1:5" x14ac:dyDescent="0.25">
      <c r="A80" s="1">
        <f t="shared" si="3"/>
        <v>36312</v>
      </c>
      <c r="B80" s="37" t="str">
        <f>IFERROR(INDEX([1]NUCI!$A:$A,MATCH($A80,[1]NUCI!$B:$B,0)),"")</f>
        <v>78.9796664043905</v>
      </c>
      <c r="C80" s="2">
        <f t="shared" si="2"/>
        <v>4.3691904320510329</v>
      </c>
      <c r="D80" s="11" t="s">
        <v>39</v>
      </c>
      <c r="E80" s="11" t="s">
        <v>39</v>
      </c>
    </row>
    <row r="81" spans="1:7" x14ac:dyDescent="0.25">
      <c r="A81" s="1">
        <f t="shared" si="3"/>
        <v>36404</v>
      </c>
      <c r="B81" s="37" t="str">
        <f>IFERROR(INDEX([1]NUCI!$A:$A,MATCH($A81,[1]NUCI!$B:$B,0)),"")</f>
        <v>79.5250591444101</v>
      </c>
      <c r="C81" s="2">
        <f t="shared" si="2"/>
        <v>4.3760721813559007</v>
      </c>
      <c r="D81" s="11" t="s">
        <v>39</v>
      </c>
      <c r="E81" s="11" t="s">
        <v>39</v>
      </c>
    </row>
    <row r="82" spans="1:7" x14ac:dyDescent="0.25">
      <c r="A82" s="1">
        <f t="shared" si="3"/>
        <v>36495</v>
      </c>
      <c r="B82" s="37" t="str">
        <f>IFERROR(INDEX([1]NUCI!$A:$A,MATCH($A82,[1]NUCI!$B:$B,0)),"")</f>
        <v>80.4353178890196</v>
      </c>
      <c r="C82" s="2">
        <f t="shared" si="2"/>
        <v>4.3874533569575371</v>
      </c>
      <c r="D82" s="11" t="s">
        <v>39</v>
      </c>
      <c r="E82" s="11" t="s">
        <v>39</v>
      </c>
    </row>
    <row r="83" spans="1:7" x14ac:dyDescent="0.25">
      <c r="A83" s="1">
        <f t="shared" si="3"/>
        <v>36586</v>
      </c>
      <c r="B83" s="37" t="str">
        <f>IFERROR(INDEX([1]NUCI!$A:$A,MATCH($A83,[1]NUCI!$B:$B,0)),"")</f>
        <v>81.1419025336356</v>
      </c>
      <c r="C83" s="2">
        <f t="shared" si="2"/>
        <v>4.3961995050463694</v>
      </c>
      <c r="D83" s="11" t="s">
        <v>39</v>
      </c>
      <c r="E83" s="11" t="s">
        <v>39</v>
      </c>
    </row>
    <row r="84" spans="1:7" x14ac:dyDescent="0.25">
      <c r="A84" s="1">
        <f t="shared" si="3"/>
        <v>36678</v>
      </c>
      <c r="B84" s="37" t="str">
        <f>IFERROR(INDEX([1]NUCI!$A:$A,MATCH($A84,[1]NUCI!$B:$B,0)),"")</f>
        <v>81.6383083421937</v>
      </c>
      <c r="C84" s="2">
        <f t="shared" si="2"/>
        <v>4.4022986167837201</v>
      </c>
      <c r="D84" s="11" t="s">
        <v>39</v>
      </c>
      <c r="E84" s="11" t="s">
        <v>39</v>
      </c>
    </row>
    <row r="85" spans="1:7" x14ac:dyDescent="0.25">
      <c r="A85" s="1">
        <f t="shared" si="3"/>
        <v>36770</v>
      </c>
      <c r="B85" s="37" t="str">
        <f>IFERROR(INDEX([1]NUCI!$A:$A,MATCH($A85,[1]NUCI!$B:$B,0)),"")</f>
        <v>81.4232826534004</v>
      </c>
      <c r="C85" s="2">
        <f t="shared" si="2"/>
        <v>4.3996612597934268</v>
      </c>
      <c r="D85" s="11" t="s">
        <v>39</v>
      </c>
      <c r="E85" s="11" t="s">
        <v>39</v>
      </c>
    </row>
    <row r="86" spans="1:7" x14ac:dyDescent="0.25">
      <c r="A86" s="1">
        <f t="shared" si="3"/>
        <v>36861</v>
      </c>
      <c r="B86" s="37" t="str">
        <f>IFERROR(INDEX([1]NUCI!$A:$A,MATCH($A86,[1]NUCI!$B:$B,0)),"")</f>
        <v>81.6766884614827</v>
      </c>
      <c r="C86" s="2">
        <f t="shared" si="2"/>
        <v>4.4027686302025328</v>
      </c>
      <c r="D86" s="11" t="s">
        <v>39</v>
      </c>
      <c r="E86" s="11" t="s">
        <v>39</v>
      </c>
    </row>
    <row r="87" spans="1:7" x14ac:dyDescent="0.25">
      <c r="A87" s="1">
        <f t="shared" si="3"/>
        <v>36951</v>
      </c>
      <c r="B87" s="37" t="str">
        <f>IFERROR(INDEX([1]NUCI!$A:$A,MATCH($A87,[1]NUCI!$B:$B,0)),"")</f>
        <v>82.5284763559913</v>
      </c>
      <c r="C87" s="2">
        <f t="shared" si="2"/>
        <v>4.413143401735292</v>
      </c>
      <c r="D87" s="11" t="s">
        <v>39</v>
      </c>
      <c r="E87" s="11" t="s">
        <v>39</v>
      </c>
    </row>
    <row r="88" spans="1:7" x14ac:dyDescent="0.25">
      <c r="A88" s="1">
        <f t="shared" si="3"/>
        <v>37043</v>
      </c>
      <c r="B88" s="37" t="str">
        <f>IFERROR(INDEX([1]NUCI!$A:$A,MATCH($A88,[1]NUCI!$B:$B,0)),"")</f>
        <v>81.3421117803689</v>
      </c>
      <c r="C88" s="2">
        <f t="shared" si="2"/>
        <v>4.39866386252673</v>
      </c>
      <c r="D88" s="11" t="s">
        <v>39</v>
      </c>
      <c r="E88" s="11" t="s">
        <v>39</v>
      </c>
      <c r="G88" s="2"/>
    </row>
    <row r="89" spans="1:7" x14ac:dyDescent="0.25">
      <c r="A89" s="1">
        <f t="shared" si="3"/>
        <v>37135</v>
      </c>
      <c r="B89" s="37" t="str">
        <f>IFERROR(INDEX([1]NUCI!$A:$A,MATCH($A89,[1]NUCI!$B:$B,0)),"")</f>
        <v>79.3685387732882</v>
      </c>
      <c r="C89" s="2">
        <f t="shared" si="2"/>
        <v>4.3741020526181833</v>
      </c>
      <c r="D89" s="11" t="s">
        <v>39</v>
      </c>
      <c r="E89" s="11" t="s">
        <v>39</v>
      </c>
      <c r="G89" s="2"/>
    </row>
    <row r="90" spans="1:7" x14ac:dyDescent="0.25">
      <c r="A90" s="1">
        <f t="shared" si="3"/>
        <v>37226</v>
      </c>
      <c r="B90" s="37" t="str">
        <f>IFERROR(INDEX([1]NUCI!$A:$A,MATCH($A90,[1]NUCI!$B:$B,0)),"")</f>
        <v>78.8215161528495</v>
      </c>
      <c r="C90" s="2">
        <f t="shared" si="2"/>
        <v>4.367186007218109</v>
      </c>
      <c r="D90" s="11" t="s">
        <v>39</v>
      </c>
      <c r="E90" s="11" t="s">
        <v>39</v>
      </c>
      <c r="G90" s="2"/>
    </row>
    <row r="91" spans="1:7" x14ac:dyDescent="0.25">
      <c r="A91" s="1">
        <f t="shared" si="3"/>
        <v>37316</v>
      </c>
      <c r="B91" s="37" t="str">
        <f>IFERROR(INDEX([1]NUCI!$A:$A,MATCH($A91,[1]NUCI!$B:$B,0)),"")</f>
        <v>79.4155708370463</v>
      </c>
      <c r="C91" s="2">
        <f t="shared" si="2"/>
        <v>4.3746944552868001</v>
      </c>
      <c r="D91" s="11" t="s">
        <v>39</v>
      </c>
      <c r="E91" s="11" t="s">
        <v>39</v>
      </c>
      <c r="G91" s="2"/>
    </row>
    <row r="92" spans="1:7" x14ac:dyDescent="0.25">
      <c r="A92" s="1">
        <f t="shared" si="3"/>
        <v>37408</v>
      </c>
      <c r="B92" s="37" t="str">
        <f>IFERROR(INDEX([1]NUCI!$A:$A,MATCH($A92,[1]NUCI!$B:$B,0)),"")</f>
        <v>79.2448913931107</v>
      </c>
      <c r="C92" s="2">
        <f t="shared" si="2"/>
        <v>4.3725429487630469</v>
      </c>
      <c r="D92" s="11" t="s">
        <v>39</v>
      </c>
      <c r="E92" s="11" t="s">
        <v>39</v>
      </c>
      <c r="G92" s="2"/>
    </row>
    <row r="93" spans="1:7" x14ac:dyDescent="0.25">
      <c r="A93" s="1">
        <f t="shared" si="3"/>
        <v>37500</v>
      </c>
      <c r="B93" s="37" t="str">
        <f>IFERROR(INDEX([1]NUCI!$A:$A,MATCH($A93,[1]NUCI!$B:$B,0)),"")</f>
        <v>79.267206769869</v>
      </c>
      <c r="C93" s="2">
        <f t="shared" si="2"/>
        <v>4.3728245093147571</v>
      </c>
      <c r="D93" s="11" t="s">
        <v>39</v>
      </c>
      <c r="E93" s="11" t="s">
        <v>39</v>
      </c>
      <c r="G93" s="2"/>
    </row>
    <row r="94" spans="1:7" x14ac:dyDescent="0.25">
      <c r="A94" s="1">
        <f t="shared" si="3"/>
        <v>37591</v>
      </c>
      <c r="B94" s="37" t="str">
        <f>IFERROR(INDEX([1]NUCI!$A:$A,MATCH($A94,[1]NUCI!$B:$B,0)),"")</f>
        <v>79.4079212705791</v>
      </c>
      <c r="C94" s="2">
        <f t="shared" si="2"/>
        <v>4.3745981273900689</v>
      </c>
      <c r="D94" s="11" t="s">
        <v>39</v>
      </c>
      <c r="E94" s="11" t="s">
        <v>39</v>
      </c>
      <c r="G94" s="2"/>
    </row>
    <row r="95" spans="1:7" x14ac:dyDescent="0.25">
      <c r="A95" s="1">
        <f t="shared" si="3"/>
        <v>37681</v>
      </c>
      <c r="B95" s="37" t="str">
        <f>IFERROR(INDEX([1]NUCI!$A:$A,MATCH($A95,[1]NUCI!$B:$B,0)),"")</f>
        <v>80.78158280335</v>
      </c>
      <c r="C95" s="2">
        <f t="shared" si="2"/>
        <v>4.3917490039436782</v>
      </c>
      <c r="D95" s="2">
        <f t="shared" ref="D95:D158" si="4">IFERROR(100*(C95-AVERAGE($C$95:$C$162)),"")</f>
        <v>-4.7136000235870057E-2</v>
      </c>
      <c r="E95" s="11" t="s">
        <v>39</v>
      </c>
      <c r="G95" s="2"/>
    </row>
    <row r="96" spans="1:7" x14ac:dyDescent="0.25">
      <c r="A96" s="1">
        <f t="shared" si="3"/>
        <v>37773</v>
      </c>
      <c r="B96" s="37" t="str">
        <f>IFERROR(INDEX([1]NUCI!$A:$A,MATCH($A96,[1]NUCI!$B:$B,0)),"")</f>
        <v>80.1517833045238</v>
      </c>
      <c r="C96" s="2">
        <f t="shared" si="2"/>
        <v>4.3839221283966125</v>
      </c>
      <c r="D96" s="2">
        <f t="shared" si="4"/>
        <v>-0.82982355494243265</v>
      </c>
      <c r="E96" s="11" t="s">
        <v>39</v>
      </c>
      <c r="G96" s="2"/>
    </row>
    <row r="97" spans="1:7" x14ac:dyDescent="0.25">
      <c r="A97" s="1">
        <f t="shared" si="3"/>
        <v>37865</v>
      </c>
      <c r="B97" s="37" t="str">
        <f>IFERROR(INDEX([1]NUCI!$A:$A,MATCH($A97,[1]NUCI!$B:$B,0)),"")</f>
        <v>79.7510445224953</v>
      </c>
      <c r="C97" s="2">
        <f t="shared" si="2"/>
        <v>4.378909839039939</v>
      </c>
      <c r="D97" s="2">
        <f t="shared" si="4"/>
        <v>-1.3310524906097854</v>
      </c>
      <c r="E97" s="11" t="s">
        <v>39</v>
      </c>
      <c r="G97" s="2"/>
    </row>
    <row r="98" spans="1:7" x14ac:dyDescent="0.25">
      <c r="A98" s="1">
        <f t="shared" si="3"/>
        <v>37956</v>
      </c>
      <c r="B98" s="37" t="str">
        <f>IFERROR(INDEX([1]NUCI!$A:$A,MATCH($A98,[1]NUCI!$B:$B,0)),"")</f>
        <v>80.5952105693498</v>
      </c>
      <c r="C98" s="2">
        <f t="shared" si="2"/>
        <v>4.3894392255305092</v>
      </c>
      <c r="D98" s="2">
        <f t="shared" si="4"/>
        <v>-0.27811384155276286</v>
      </c>
      <c r="E98" s="2">
        <v>-0.32486187845303638</v>
      </c>
    </row>
    <row r="99" spans="1:7" x14ac:dyDescent="0.25">
      <c r="A99" s="1">
        <f t="shared" si="3"/>
        <v>38047</v>
      </c>
      <c r="B99" s="37" t="str">
        <f>IFERROR(INDEX([1]NUCI!$A:$A,MATCH($A99,[1]NUCI!$B:$B,0)),"")</f>
        <v>81.4006761799615</v>
      </c>
      <c r="C99" s="2">
        <f t="shared" si="2"/>
        <v>4.3993835798531267</v>
      </c>
      <c r="D99" s="2">
        <f t="shared" si="4"/>
        <v>0.71632159070897927</v>
      </c>
      <c r="E99" s="2">
        <v>-0.32486187845303638</v>
      </c>
    </row>
    <row r="100" spans="1:7" x14ac:dyDescent="0.25">
      <c r="A100" s="1">
        <f t="shared" si="3"/>
        <v>38139</v>
      </c>
      <c r="B100" s="37" t="str">
        <f>IFERROR(INDEX([1]NUCI!$A:$A,MATCH($A100,[1]NUCI!$B:$B,0)),"")</f>
        <v>82.1286003247332</v>
      </c>
      <c r="C100" s="2">
        <f t="shared" si="2"/>
        <v>4.4082863154144203</v>
      </c>
      <c r="D100" s="2">
        <f t="shared" si="4"/>
        <v>1.606595146838341</v>
      </c>
      <c r="E100" s="2">
        <v>0.92817679558011223</v>
      </c>
    </row>
    <row r="101" spans="1:7" x14ac:dyDescent="0.25">
      <c r="A101" s="1">
        <f t="shared" si="3"/>
        <v>38231</v>
      </c>
      <c r="B101" s="37" t="str">
        <f>IFERROR(INDEX([1]NUCI!$A:$A,MATCH($A101,[1]NUCI!$B:$B,0)),"")</f>
        <v>83.3686916732846</v>
      </c>
      <c r="C101" s="2">
        <f t="shared" si="2"/>
        <v>4.4232728392837277</v>
      </c>
      <c r="D101" s="2">
        <f t="shared" si="4"/>
        <v>3.1052475337690844</v>
      </c>
      <c r="E101" s="2">
        <v>2.5988950276243137</v>
      </c>
    </row>
    <row r="102" spans="1:7" x14ac:dyDescent="0.25">
      <c r="A102" s="1">
        <f t="shared" si="3"/>
        <v>38322</v>
      </c>
      <c r="B102" s="37" t="str">
        <f>IFERROR(INDEX([1]NUCI!$A:$A,MATCH($A102,[1]NUCI!$B:$B,0)),"")</f>
        <v>83.4834368378173</v>
      </c>
      <c r="C102" s="2">
        <f t="shared" si="2"/>
        <v>4.4246482509568752</v>
      </c>
      <c r="D102" s="2">
        <f t="shared" si="4"/>
        <v>3.2427887010838319</v>
      </c>
      <c r="E102" s="2">
        <v>3.2950276243093715</v>
      </c>
    </row>
    <row r="103" spans="1:7" x14ac:dyDescent="0.25">
      <c r="A103" s="1">
        <f t="shared" si="3"/>
        <v>38412</v>
      </c>
      <c r="B103" s="37" t="str">
        <f>IFERROR(INDEX([1]NUCI!$A:$A,MATCH($A103,[1]NUCI!$B:$B,0)),"")</f>
        <v>83.7520041330751</v>
      </c>
      <c r="C103" s="2">
        <f t="shared" si="2"/>
        <v>4.4278601003660247</v>
      </c>
      <c r="D103" s="2">
        <f t="shared" si="4"/>
        <v>3.5639736419987855</v>
      </c>
      <c r="E103" s="2">
        <v>3.0165745856353516</v>
      </c>
    </row>
    <row r="104" spans="1:7" x14ac:dyDescent="0.25">
      <c r="A104" s="1">
        <f t="shared" si="3"/>
        <v>38504</v>
      </c>
      <c r="B104" s="37" t="str">
        <f>IFERROR(INDEX([1]NUCI!$A:$A,MATCH($A104,[1]NUCI!$B:$B,0)),"")</f>
        <v>83.3378606631704</v>
      </c>
      <c r="C104" s="2">
        <f t="shared" si="2"/>
        <v>4.4229029556764718</v>
      </c>
      <c r="D104" s="2">
        <f t="shared" si="4"/>
        <v>3.0682591730434972</v>
      </c>
      <c r="E104" s="2">
        <v>1.7635359116022116</v>
      </c>
    </row>
    <row r="105" spans="1:7" x14ac:dyDescent="0.25">
      <c r="A105" s="1">
        <f t="shared" si="3"/>
        <v>38596</v>
      </c>
      <c r="B105" s="37" t="str">
        <f>IFERROR(INDEX([1]NUCI!$A:$A,MATCH($A105,[1]NUCI!$B:$B,0)),"")</f>
        <v>83.0787797022091</v>
      </c>
      <c r="C105" s="2">
        <f t="shared" si="2"/>
        <v>4.419789310674342</v>
      </c>
      <c r="D105" s="2">
        <f t="shared" si="4"/>
        <v>2.7568946728305121</v>
      </c>
      <c r="E105" s="2">
        <v>0.51049723756906273</v>
      </c>
    </row>
    <row r="106" spans="1:7" x14ac:dyDescent="0.25">
      <c r="A106" s="1">
        <f t="shared" si="3"/>
        <v>38687</v>
      </c>
      <c r="B106" s="37" t="str">
        <f>IFERROR(INDEX([1]NUCI!$A:$A,MATCH($A106,[1]NUCI!$B:$B,0)),"")</f>
        <v>83.1922429529079</v>
      </c>
      <c r="C106" s="2">
        <f t="shared" si="2"/>
        <v>4.4211541097415399</v>
      </c>
      <c r="D106" s="2">
        <f t="shared" si="4"/>
        <v>2.8933745795503008</v>
      </c>
      <c r="E106" s="2">
        <v>-4.6408839779002953E-2</v>
      </c>
    </row>
    <row r="107" spans="1:7" x14ac:dyDescent="0.25">
      <c r="A107" s="1">
        <f t="shared" si="3"/>
        <v>38777</v>
      </c>
      <c r="B107" s="37" t="str">
        <f>IFERROR(INDEX([1]NUCI!$A:$A,MATCH($A107,[1]NUCI!$B:$B,0)),"")</f>
        <v>83.6246768688789</v>
      </c>
      <c r="C107" s="2">
        <f t="shared" si="2"/>
        <v>4.4263386543916461</v>
      </c>
      <c r="D107" s="2">
        <f t="shared" si="4"/>
        <v>3.4118290445609212</v>
      </c>
      <c r="E107" s="2">
        <v>0.78895027624309666</v>
      </c>
    </row>
    <row r="108" spans="1:7" x14ac:dyDescent="0.25">
      <c r="A108" s="1">
        <f t="shared" si="3"/>
        <v>38869</v>
      </c>
      <c r="B108" s="37" t="str">
        <f>IFERROR(INDEX([1]NUCI!$A:$A,MATCH($A108,[1]NUCI!$B:$B,0)),"")</f>
        <v>82.5952180591361</v>
      </c>
      <c r="C108" s="2">
        <f t="shared" si="2"/>
        <v>4.4139517861045467</v>
      </c>
      <c r="D108" s="2">
        <f t="shared" si="4"/>
        <v>2.1731422158509872</v>
      </c>
      <c r="E108" s="2">
        <v>1.067403314917128</v>
      </c>
    </row>
    <row r="109" spans="1:7" x14ac:dyDescent="0.25">
      <c r="A109" s="1">
        <f t="shared" si="3"/>
        <v>38961</v>
      </c>
      <c r="B109" s="37" t="str">
        <f>IFERROR(INDEX([1]NUCI!$A:$A,MATCH($A109,[1]NUCI!$B:$B,0)),"")</f>
        <v>83.480234951714</v>
      </c>
      <c r="C109" s="2">
        <f t="shared" si="2"/>
        <v>4.4246098966721457</v>
      </c>
      <c r="D109" s="2">
        <f t="shared" si="4"/>
        <v>3.2389532726108783</v>
      </c>
      <c r="E109" s="2">
        <v>2.1812154696132611</v>
      </c>
    </row>
    <row r="110" spans="1:7" x14ac:dyDescent="0.25">
      <c r="A110" s="1">
        <f t="shared" si="3"/>
        <v>39052</v>
      </c>
      <c r="B110" s="37" t="str">
        <f>IFERROR(INDEX([1]NUCI!$A:$A,MATCH($A110,[1]NUCI!$B:$B,0)),"")</f>
        <v>83.5645679733689</v>
      </c>
      <c r="C110" s="2">
        <f t="shared" si="2"/>
        <v>4.4256196021804044</v>
      </c>
      <c r="D110" s="2">
        <f t="shared" si="4"/>
        <v>3.3399238234367523</v>
      </c>
      <c r="E110" s="2">
        <v>1.7635359116022116</v>
      </c>
    </row>
    <row r="111" spans="1:7" x14ac:dyDescent="0.25">
      <c r="A111" s="1">
        <f t="shared" si="3"/>
        <v>39142</v>
      </c>
      <c r="B111" s="37" t="str">
        <f>IFERROR(INDEX([1]NUCI!$A:$A,MATCH($A111,[1]NUCI!$B:$B,0)),"")</f>
        <v>84.2503026930924</v>
      </c>
      <c r="C111" s="2">
        <f t="shared" si="2"/>
        <v>4.4337921620223657</v>
      </c>
      <c r="D111" s="2">
        <f t="shared" si="4"/>
        <v>4.1571798076328825</v>
      </c>
      <c r="E111" s="2">
        <v>2.5988950276243137</v>
      </c>
    </row>
    <row r="112" spans="1:7" x14ac:dyDescent="0.25">
      <c r="A112" s="1">
        <f t="shared" si="3"/>
        <v>39234</v>
      </c>
      <c r="B112" s="37" t="str">
        <f>IFERROR(INDEX([1]NUCI!$A:$A,MATCH($A112,[1]NUCI!$B:$B,0)),"")</f>
        <v>84.8628636015852</v>
      </c>
      <c r="C112" s="2">
        <f t="shared" si="2"/>
        <v>4.4410365842152597</v>
      </c>
      <c r="D112" s="2">
        <f t="shared" si="4"/>
        <v>4.8816220269222832</v>
      </c>
      <c r="E112" s="2">
        <v>4.1303867403314873</v>
      </c>
    </row>
    <row r="113" spans="1:5" x14ac:dyDescent="0.25">
      <c r="A113" s="1">
        <f t="shared" si="3"/>
        <v>39326</v>
      </c>
      <c r="B113" s="37" t="str">
        <f>IFERROR(INDEX([1]NUCI!$A:$A,MATCH($A113,[1]NUCI!$B:$B,0)),"")</f>
        <v>85.1038859711645</v>
      </c>
      <c r="C113" s="2">
        <f t="shared" si="2"/>
        <v>4.4438726981227301</v>
      </c>
      <c r="D113" s="2">
        <f t="shared" si="4"/>
        <v>5.1652334176693238</v>
      </c>
      <c r="E113" s="2">
        <v>4.9657458563535757</v>
      </c>
    </row>
    <row r="114" spans="1:5" x14ac:dyDescent="0.25">
      <c r="A114" s="1">
        <f t="shared" si="3"/>
        <v>39417</v>
      </c>
      <c r="B114" s="37" t="str">
        <f>IFERROR(INDEX([1]NUCI!$A:$A,MATCH($A114,[1]NUCI!$B:$B,0)),"")</f>
        <v>85.9969821027378</v>
      </c>
      <c r="C114" s="2">
        <f t="shared" si="2"/>
        <v>4.4543122038091445</v>
      </c>
      <c r="D114" s="2">
        <f t="shared" si="4"/>
        <v>6.2091839863107623</v>
      </c>
      <c r="E114" s="2">
        <v>5.9403314917126879</v>
      </c>
    </row>
    <row r="115" spans="1:5" x14ac:dyDescent="0.25">
      <c r="A115" s="1">
        <f t="shared" si="3"/>
        <v>39508</v>
      </c>
      <c r="B115" s="37" t="str">
        <f>IFERROR(INDEX([1]NUCI!$A:$A,MATCH($A115,[1]NUCI!$B:$B,0)),"")</f>
        <v>85.9456549314099</v>
      </c>
      <c r="C115" s="2">
        <f t="shared" si="2"/>
        <v>4.453715177106079</v>
      </c>
      <c r="D115" s="2">
        <f t="shared" si="4"/>
        <v>6.1494813160042128</v>
      </c>
      <c r="E115" s="2">
        <v>7.0541436464088241</v>
      </c>
    </row>
    <row r="116" spans="1:5" x14ac:dyDescent="0.25">
      <c r="A116" s="1">
        <f t="shared" si="3"/>
        <v>39600</v>
      </c>
      <c r="B116" s="37" t="str">
        <f>IFERROR(INDEX([1]NUCI!$A:$A,MATCH($A116,[1]NUCI!$B:$B,0)),"")</f>
        <v>86.0143368516887</v>
      </c>
      <c r="C116" s="2">
        <f t="shared" si="2"/>
        <v>4.4545139899371193</v>
      </c>
      <c r="D116" s="2">
        <f t="shared" si="4"/>
        <v>6.2293625991082457</v>
      </c>
      <c r="E116" s="2">
        <v>6.6364640883977799</v>
      </c>
    </row>
    <row r="117" spans="1:5" x14ac:dyDescent="0.25">
      <c r="A117" s="1">
        <f t="shared" si="3"/>
        <v>39692</v>
      </c>
      <c r="B117" s="37" t="str">
        <f>IFERROR(INDEX([1]NUCI!$A:$A,MATCH($A117,[1]NUCI!$B:$B,0)),"")</f>
        <v>85.7154908355999</v>
      </c>
      <c r="C117" s="2">
        <f t="shared" si="2"/>
        <v>4.4510335658106612</v>
      </c>
      <c r="D117" s="2">
        <f t="shared" si="4"/>
        <v>5.8813201864624354</v>
      </c>
      <c r="E117" s="2">
        <v>6.6364640883977799</v>
      </c>
    </row>
    <row r="118" spans="1:5" x14ac:dyDescent="0.25">
      <c r="A118" s="1">
        <f t="shared" si="3"/>
        <v>39783</v>
      </c>
      <c r="B118" s="37" t="str">
        <f>IFERROR(INDEX([1]NUCI!$A:$A,MATCH($A118,[1]NUCI!$B:$B,0)),"")</f>
        <v>82.9682256704701</v>
      </c>
      <c r="C118" s="2">
        <f t="shared" si="2"/>
        <v>4.4184577112537236</v>
      </c>
      <c r="D118" s="2">
        <f t="shared" si="4"/>
        <v>2.6237347307686676</v>
      </c>
      <c r="E118" s="2">
        <v>1.7635359116022116</v>
      </c>
    </row>
    <row r="119" spans="1:5" x14ac:dyDescent="0.25">
      <c r="A119" s="1">
        <f t="shared" si="3"/>
        <v>39873</v>
      </c>
      <c r="B119" s="37" t="str">
        <f>IFERROR(INDEX([1]NUCI!$A:$A,MATCH($A119,[1]NUCI!$B:$B,0)),"")</f>
        <v>78.2418167306018</v>
      </c>
      <c r="C119" s="2">
        <f t="shared" si="2"/>
        <v>4.3598042454288866</v>
      </c>
      <c r="D119" s="2">
        <f t="shared" si="4"/>
        <v>-3.2416118517150316</v>
      </c>
      <c r="E119" s="2">
        <v>-4.0839779005524797</v>
      </c>
    </row>
    <row r="120" spans="1:5" x14ac:dyDescent="0.25">
      <c r="A120" s="1">
        <f t="shared" si="3"/>
        <v>39965</v>
      </c>
      <c r="B120" s="37" t="str">
        <f>IFERROR(INDEX([1]NUCI!$A:$A,MATCH($A120,[1]NUCI!$B:$B,0)),"")</f>
        <v>78.8737795294854</v>
      </c>
      <c r="C120" s="2">
        <f t="shared" si="2"/>
        <v>4.3678488472644563</v>
      </c>
      <c r="D120" s="2">
        <f t="shared" si="4"/>
        <v>-2.4371516681580552</v>
      </c>
      <c r="E120" s="2">
        <v>-3.1093922651933399</v>
      </c>
    </row>
    <row r="121" spans="1:5" x14ac:dyDescent="0.25">
      <c r="A121" s="1">
        <f t="shared" si="3"/>
        <v>40057</v>
      </c>
      <c r="B121" s="37" t="str">
        <f>IFERROR(INDEX([1]NUCI!$A:$A,MATCH($A121,[1]NUCI!$B:$B,0)),"")</f>
        <v>80.8454893809822</v>
      </c>
      <c r="C121" s="2">
        <f t="shared" si="2"/>
        <v>4.3925397944974991</v>
      </c>
      <c r="D121" s="2">
        <f t="shared" si="4"/>
        <v>3.1943055146221866E-2</v>
      </c>
      <c r="E121" s="2">
        <v>-1.5779005524861822</v>
      </c>
    </row>
    <row r="122" spans="1:5" x14ac:dyDescent="0.25">
      <c r="A122" s="1">
        <f t="shared" si="3"/>
        <v>40148</v>
      </c>
      <c r="B122" s="37" t="str">
        <f>IFERROR(INDEX([1]NUCI!$A:$A,MATCH($A122,[1]NUCI!$B:$B,0)),"")</f>
        <v>83.0021662879668</v>
      </c>
      <c r="C122" s="2">
        <f t="shared" si="2"/>
        <v>4.4188667073110244</v>
      </c>
      <c r="D122" s="2">
        <f t="shared" si="4"/>
        <v>2.6646343364987501</v>
      </c>
      <c r="E122" s="2">
        <v>1.6243093922651959</v>
      </c>
    </row>
    <row r="123" spans="1:5" x14ac:dyDescent="0.25">
      <c r="A123" s="1">
        <f t="shared" si="3"/>
        <v>40238</v>
      </c>
      <c r="B123" s="37" t="str">
        <f>IFERROR(INDEX([1]NUCI!$A:$A,MATCH($A123,[1]NUCI!$B:$B,0)),"")</f>
        <v>84.1340831814808</v>
      </c>
      <c r="C123" s="2">
        <f t="shared" si="2"/>
        <v>4.432411754575881</v>
      </c>
      <c r="D123" s="2">
        <f t="shared" si="4"/>
        <v>4.0191390629844115</v>
      </c>
      <c r="E123" s="2">
        <v>3.4342541436463954</v>
      </c>
    </row>
    <row r="124" spans="1:5" x14ac:dyDescent="0.25">
      <c r="A124" s="1">
        <f t="shared" si="3"/>
        <v>40330</v>
      </c>
      <c r="B124" s="37" t="str">
        <f>IFERROR(INDEX([1]NUCI!$A:$A,MATCH($A124,[1]NUCI!$B:$B,0)),"")</f>
        <v>85.1340744132255</v>
      </c>
      <c r="C124" s="2">
        <f t="shared" si="2"/>
        <v>4.4442273598246125</v>
      </c>
      <c r="D124" s="2">
        <f t="shared" si="4"/>
        <v>5.2006995878575601</v>
      </c>
      <c r="E124" s="2">
        <v>5.2441988950276244</v>
      </c>
    </row>
    <row r="125" spans="1:5" x14ac:dyDescent="0.25">
      <c r="A125" s="1">
        <f t="shared" si="3"/>
        <v>40422</v>
      </c>
      <c r="B125" s="37" t="str">
        <f>IFERROR(INDEX([1]NUCI!$A:$A,MATCH($A125,[1]NUCI!$B:$B,0)),"")</f>
        <v>84.9251878719605</v>
      </c>
      <c r="C125" s="2">
        <f t="shared" si="2"/>
        <v>4.4417707262545099</v>
      </c>
      <c r="D125" s="2">
        <f t="shared" si="4"/>
        <v>4.9550362308472984</v>
      </c>
      <c r="E125" s="2">
        <v>5.1049723756905996</v>
      </c>
    </row>
    <row r="126" spans="1:5" x14ac:dyDescent="0.25">
      <c r="A126" s="1">
        <f t="shared" si="3"/>
        <v>40513</v>
      </c>
      <c r="B126" s="37" t="str">
        <f>IFERROR(INDEX([1]NUCI!$A:$A,MATCH($A126,[1]NUCI!$B:$B,0)),"")</f>
        <v>84.798007177574</v>
      </c>
      <c r="C126" s="2">
        <f t="shared" si="2"/>
        <v>4.4402720422572646</v>
      </c>
      <c r="D126" s="2">
        <f t="shared" si="4"/>
        <v>4.8051678311227697</v>
      </c>
      <c r="E126" s="2">
        <v>4.9657458563535757</v>
      </c>
    </row>
    <row r="127" spans="1:5" x14ac:dyDescent="0.25">
      <c r="A127" s="1">
        <f t="shared" si="3"/>
        <v>40603</v>
      </c>
      <c r="B127" s="37" t="str">
        <f>IFERROR(INDEX([1]NUCI!$A:$A,MATCH($A127,[1]NUCI!$B:$B,0)),"")</f>
        <v>84.6365882849878</v>
      </c>
      <c r="C127" s="2">
        <f t="shared" si="2"/>
        <v>4.4383666587553732</v>
      </c>
      <c r="D127" s="2">
        <f t="shared" si="4"/>
        <v>4.6146294809336297</v>
      </c>
      <c r="E127" s="2">
        <v>4.2696132596685121</v>
      </c>
    </row>
    <row r="128" spans="1:5" x14ac:dyDescent="0.25">
      <c r="A128" s="1">
        <f t="shared" si="3"/>
        <v>40695</v>
      </c>
      <c r="B128" s="37" t="str">
        <f>IFERROR(INDEX([1]NUCI!$A:$A,MATCH($A128,[1]NUCI!$B:$B,0)),"")</f>
        <v>84.4813296744248</v>
      </c>
      <c r="C128" s="2">
        <f t="shared" si="2"/>
        <v>4.436530559351425</v>
      </c>
      <c r="D128" s="2">
        <f t="shared" si="4"/>
        <v>4.4310195405388164</v>
      </c>
      <c r="E128" s="2">
        <v>4.1303867403314873</v>
      </c>
    </row>
    <row r="129" spans="1:5" x14ac:dyDescent="0.25">
      <c r="A129" s="1">
        <f t="shared" si="3"/>
        <v>40787</v>
      </c>
      <c r="B129" s="37" t="str">
        <f>IFERROR(INDEX([1]NUCI!$A:$A,MATCH($A129,[1]NUCI!$B:$B,0)),"")</f>
        <v>83.6780036588058</v>
      </c>
      <c r="C129" s="2">
        <f t="shared" si="2"/>
        <v>4.4269761431821983</v>
      </c>
      <c r="D129" s="2">
        <f t="shared" si="4"/>
        <v>3.4755779236161466</v>
      </c>
      <c r="E129" s="2">
        <v>2.8773480662983277</v>
      </c>
    </row>
    <row r="130" spans="1:5" x14ac:dyDescent="0.25">
      <c r="A130" s="1">
        <f t="shared" si="3"/>
        <v>40878</v>
      </c>
      <c r="B130" s="37" t="str">
        <f>IFERROR(INDEX([1]NUCI!$A:$A,MATCH($A130,[1]NUCI!$B:$B,0)),"")</f>
        <v>83.2845555826814</v>
      </c>
      <c r="C130" s="2">
        <f t="shared" si="2"/>
        <v>4.422263124812071</v>
      </c>
      <c r="D130" s="2">
        <f t="shared" si="4"/>
        <v>3.0042760866034079</v>
      </c>
      <c r="E130" s="2">
        <v>2.1812154696132611</v>
      </c>
    </row>
    <row r="131" spans="1:5" x14ac:dyDescent="0.25">
      <c r="A131" s="1">
        <f t="shared" si="3"/>
        <v>40969</v>
      </c>
      <c r="B131" s="37" t="str">
        <f>IFERROR(INDEX([1]NUCI!$A:$A,MATCH($A131,[1]NUCI!$B:$B,0)),"")</f>
        <v>83.8384862886319</v>
      </c>
      <c r="C131" s="2">
        <f t="shared" si="2"/>
        <v>4.4288921656462872</v>
      </c>
      <c r="D131" s="2">
        <f t="shared" si="4"/>
        <v>3.6671801700250306</v>
      </c>
      <c r="E131" s="2">
        <v>2.7381215469613291</v>
      </c>
    </row>
    <row r="132" spans="1:5" x14ac:dyDescent="0.25">
      <c r="A132" s="1">
        <f t="shared" si="3"/>
        <v>41061</v>
      </c>
      <c r="B132" s="37" t="str">
        <f>IFERROR(INDEX([1]NUCI!$A:$A,MATCH($A132,[1]NUCI!$B:$B,0)),"")</f>
        <v>84.0394646287141</v>
      </c>
      <c r="C132" s="2">
        <f t="shared" ref="C132:C195" si="5">IFERROR(LN(B132),"")</f>
        <v>4.4312865055223591</v>
      </c>
      <c r="D132" s="2">
        <f t="shared" si="4"/>
        <v>3.9066141576322266</v>
      </c>
      <c r="E132" s="2">
        <v>2.4596685082872951</v>
      </c>
    </row>
    <row r="133" spans="1:5" x14ac:dyDescent="0.25">
      <c r="A133" s="1">
        <f t="shared" ref="A133:A196" si="6">EDATE(A132,3)</f>
        <v>41153</v>
      </c>
      <c r="B133" s="37" t="str">
        <f>IFERROR(INDEX([1]NUCI!$A:$A,MATCH($A133,[1]NUCI!$B:$B,0)),"")</f>
        <v>83.8755676712037</v>
      </c>
      <c r="C133" s="2">
        <f t="shared" si="5"/>
        <v>4.4293343633309838</v>
      </c>
      <c r="D133" s="2">
        <f t="shared" si="4"/>
        <v>3.7113999384946972</v>
      </c>
      <c r="E133" s="2">
        <v>2.8773480662983277</v>
      </c>
    </row>
    <row r="134" spans="1:5" x14ac:dyDescent="0.25">
      <c r="A134" s="1">
        <f t="shared" si="6"/>
        <v>41244</v>
      </c>
      <c r="B134" s="37" t="str">
        <f>IFERROR(INDEX([1]NUCI!$A:$A,MATCH($A134,[1]NUCI!$B:$B,0)),"")</f>
        <v>83.9420295776054</v>
      </c>
      <c r="C134" s="2">
        <f t="shared" si="5"/>
        <v>4.4301264365219479</v>
      </c>
      <c r="D134" s="2">
        <f t="shared" si="4"/>
        <v>3.7906072575911054</v>
      </c>
      <c r="E134" s="2">
        <v>2.5988950276243137</v>
      </c>
    </row>
    <row r="135" spans="1:5" x14ac:dyDescent="0.25">
      <c r="A135" s="1">
        <f t="shared" si="6"/>
        <v>41334</v>
      </c>
      <c r="B135" s="37" t="str">
        <f>IFERROR(INDEX([1]NUCI!$A:$A,MATCH($A135,[1]NUCI!$B:$B,0)),"")</f>
        <v>84.2751171924657</v>
      </c>
      <c r="C135" s="2">
        <f t="shared" si="5"/>
        <v>4.4340866517150124</v>
      </c>
      <c r="D135" s="2">
        <f t="shared" si="4"/>
        <v>4.1866287768975496</v>
      </c>
      <c r="E135" s="2">
        <v>2.5988950276243137</v>
      </c>
    </row>
    <row r="136" spans="1:5" x14ac:dyDescent="0.25">
      <c r="A136" s="1">
        <f t="shared" si="6"/>
        <v>41426</v>
      </c>
      <c r="B136" s="37" t="str">
        <f>IFERROR(INDEX([1]NUCI!$A:$A,MATCH($A136,[1]NUCI!$B:$B,0)),"")</f>
        <v>84.5822993808675</v>
      </c>
      <c r="C136" s="2">
        <f t="shared" si="5"/>
        <v>4.4377250175446115</v>
      </c>
      <c r="D136" s="2">
        <f t="shared" si="4"/>
        <v>4.5504653598574585</v>
      </c>
      <c r="E136" s="2">
        <v>3.0165745856353516</v>
      </c>
    </row>
    <row r="137" spans="1:5" x14ac:dyDescent="0.25">
      <c r="A137" s="1">
        <f t="shared" si="6"/>
        <v>41518</v>
      </c>
      <c r="B137" s="37" t="str">
        <f>IFERROR(INDEX([1]NUCI!$A:$A,MATCH($A137,[1]NUCI!$B:$B,0)),"")</f>
        <v>84.237411986807</v>
      </c>
      <c r="C137" s="2">
        <f t="shared" si="5"/>
        <v>4.4336391454497921</v>
      </c>
      <c r="D137" s="2">
        <f t="shared" si="4"/>
        <v>4.141878150375522</v>
      </c>
      <c r="E137" s="2">
        <v>3.4342541436463954</v>
      </c>
    </row>
    <row r="138" spans="1:5" x14ac:dyDescent="0.25">
      <c r="A138" s="1">
        <f t="shared" si="6"/>
        <v>41609</v>
      </c>
      <c r="B138" s="37" t="str">
        <f>IFERROR(INDEX([1]NUCI!$A:$A,MATCH($A138,[1]NUCI!$B:$B,0)),"")</f>
        <v>83.9853923128608</v>
      </c>
      <c r="C138" s="2">
        <f t="shared" si="5"/>
        <v>4.4306428826834034</v>
      </c>
      <c r="D138" s="2">
        <f t="shared" si="4"/>
        <v>3.8422518737366573</v>
      </c>
      <c r="E138" s="2">
        <v>3.1558011049723755</v>
      </c>
    </row>
    <row r="139" spans="1:5" x14ac:dyDescent="0.25">
      <c r="A139" s="1">
        <f t="shared" si="6"/>
        <v>41699</v>
      </c>
      <c r="B139" s="37" t="str">
        <f>IFERROR(INDEX([1]NUCI!$A:$A,MATCH($A139,[1]NUCI!$B:$B,0)),"")</f>
        <v>84.6186801943287</v>
      </c>
      <c r="C139" s="2">
        <f t="shared" si="5"/>
        <v>4.4381550483176389</v>
      </c>
      <c r="D139" s="2">
        <f t="shared" si="4"/>
        <v>4.5934684371601975</v>
      </c>
      <c r="E139" s="2">
        <v>2.8773480662983277</v>
      </c>
    </row>
    <row r="140" spans="1:5" x14ac:dyDescent="0.25">
      <c r="A140" s="1">
        <f t="shared" si="6"/>
        <v>41791</v>
      </c>
      <c r="B140" s="37" t="str">
        <f>IFERROR(INDEX([1]NUCI!$A:$A,MATCH($A140,[1]NUCI!$B:$B,0)),"")</f>
        <v>84.2315986992542</v>
      </c>
      <c r="C140" s="2">
        <f t="shared" si="5"/>
        <v>4.4335701323116323</v>
      </c>
      <c r="D140" s="2">
        <f t="shared" si="4"/>
        <v>4.1349768365595452</v>
      </c>
      <c r="E140" s="2">
        <v>1.9027624309392299</v>
      </c>
    </row>
    <row r="141" spans="1:5" x14ac:dyDescent="0.25">
      <c r="A141" s="1">
        <f t="shared" si="6"/>
        <v>41883</v>
      </c>
      <c r="B141" s="37" t="str">
        <f>IFERROR(INDEX([1]NUCI!$A:$A,MATCH($A141,[1]NUCI!$B:$B,0)),"")</f>
        <v>83.1147207033042</v>
      </c>
      <c r="C141" s="2">
        <f t="shared" si="5"/>
        <v>4.4202218306172725</v>
      </c>
      <c r="D141" s="2">
        <f t="shared" si="4"/>
        <v>2.8001466671235598</v>
      </c>
      <c r="E141" s="2">
        <v>0.23204419889503103</v>
      </c>
    </row>
    <row r="142" spans="1:5" x14ac:dyDescent="0.25">
      <c r="A142" s="1">
        <f t="shared" si="6"/>
        <v>41974</v>
      </c>
      <c r="B142" s="37" t="str">
        <f>IFERROR(INDEX([1]NUCI!$A:$A,MATCH($A142,[1]NUCI!$B:$B,0)),"")</f>
        <v>80.7279651350095</v>
      </c>
      <c r="C142" s="2">
        <f t="shared" si="5"/>
        <v>4.3910850472798817</v>
      </c>
      <c r="D142" s="2">
        <f t="shared" si="4"/>
        <v>-0.11353166661551839</v>
      </c>
      <c r="E142" s="2">
        <v>-1.0209944751381199</v>
      </c>
    </row>
    <row r="143" spans="1:5" x14ac:dyDescent="0.25">
      <c r="A143" s="1">
        <f t="shared" si="6"/>
        <v>42064</v>
      </c>
      <c r="B143" s="37" t="str">
        <f>IFERROR(INDEX([1]NUCI!$A:$A,MATCH($A143,[1]NUCI!$B:$B,0)),"")</f>
        <v>78.9841929591741</v>
      </c>
      <c r="C143" s="2">
        <f t="shared" si="5"/>
        <v>4.3692477433221431</v>
      </c>
      <c r="D143" s="2">
        <f t="shared" si="4"/>
        <v>-2.2972620623893825</v>
      </c>
      <c r="E143" s="2">
        <v>-2.2740331491712662</v>
      </c>
    </row>
    <row r="144" spans="1:5" x14ac:dyDescent="0.25">
      <c r="A144" s="1">
        <f t="shared" si="6"/>
        <v>42156</v>
      </c>
      <c r="B144" s="37" t="str">
        <f>IFERROR(INDEX([1]NUCI!$A:$A,MATCH($A144,[1]NUCI!$B:$B,0)),"")</f>
        <v>76.5647706183996</v>
      </c>
      <c r="C144" s="2">
        <f t="shared" si="5"/>
        <v>4.3381370573559321</v>
      </c>
      <c r="D144" s="2">
        <f t="shared" si="4"/>
        <v>-5.4083306590104741</v>
      </c>
      <c r="E144" s="2">
        <v>-4.919337016574568</v>
      </c>
    </row>
    <row r="145" spans="1:5" x14ac:dyDescent="0.25">
      <c r="A145" s="1">
        <f t="shared" si="6"/>
        <v>42248</v>
      </c>
      <c r="B145" s="37" t="str">
        <f>IFERROR(INDEX([1]NUCI!$A:$A,MATCH($A145,[1]NUCI!$B:$B,0)),"")</f>
        <v>74.89735099022</v>
      </c>
      <c r="C145" s="2">
        <f t="shared" si="5"/>
        <v>4.316118522610954</v>
      </c>
      <c r="D145" s="2">
        <f t="shared" si="4"/>
        <v>-7.6101841335082909</v>
      </c>
      <c r="E145" s="2">
        <v>-7.1469613259668385</v>
      </c>
    </row>
    <row r="146" spans="1:5" x14ac:dyDescent="0.25">
      <c r="A146" s="1">
        <f t="shared" si="6"/>
        <v>42339</v>
      </c>
      <c r="B146" s="37" t="str">
        <f>IFERROR(INDEX([1]NUCI!$A:$A,MATCH($A146,[1]NUCI!$B:$B,0)),"")</f>
        <v>75.1497534151376</v>
      </c>
      <c r="C146" s="2">
        <f t="shared" si="5"/>
        <v>4.3194828349579062</v>
      </c>
      <c r="D146" s="2">
        <f t="shared" si="4"/>
        <v>-7.2737528988130684</v>
      </c>
      <c r="E146" s="2">
        <v>-7.4254143646408597</v>
      </c>
    </row>
    <row r="147" spans="1:5" x14ac:dyDescent="0.25">
      <c r="A147" s="1">
        <f t="shared" si="6"/>
        <v>42430</v>
      </c>
      <c r="B147" s="37" t="str">
        <f>IFERROR(INDEX([1]NUCI!$A:$A,MATCH($A147,[1]NUCI!$B:$B,0)),"")</f>
        <v>73.9083933740126</v>
      </c>
      <c r="C147" s="2">
        <f t="shared" si="5"/>
        <v>4.3028263989609172</v>
      </c>
      <c r="D147" s="2">
        <f t="shared" si="4"/>
        <v>-8.9393964985119645</v>
      </c>
      <c r="E147" s="2">
        <v>-8.9569060773480391</v>
      </c>
    </row>
    <row r="148" spans="1:5" x14ac:dyDescent="0.25">
      <c r="A148" s="1">
        <f t="shared" si="6"/>
        <v>42522</v>
      </c>
      <c r="B148" s="37" t="str">
        <f>IFERROR(INDEX([1]NUCI!$A:$A,MATCH($A148,[1]NUCI!$B:$B,0)),"")</f>
        <v>73.9216625627408</v>
      </c>
      <c r="C148" s="2">
        <f t="shared" si="5"/>
        <v>4.3030059184595704</v>
      </c>
      <c r="D148" s="2">
        <f t="shared" si="4"/>
        <v>-8.9214445486466509</v>
      </c>
      <c r="E148" s="2">
        <v>-8.678453038674018</v>
      </c>
    </row>
    <row r="149" spans="1:5" x14ac:dyDescent="0.25">
      <c r="A149" s="1">
        <f t="shared" si="6"/>
        <v>42614</v>
      </c>
      <c r="B149" s="37" t="str">
        <f>IFERROR(INDEX([1]NUCI!$A:$A,MATCH($A149,[1]NUCI!$B:$B,0)),"")</f>
        <v>73.940879104539</v>
      </c>
      <c r="C149" s="2">
        <f t="shared" si="5"/>
        <v>4.3032658428689539</v>
      </c>
      <c r="D149" s="2">
        <f t="shared" si="4"/>
        <v>-8.8954521077083015</v>
      </c>
      <c r="E149" s="2">
        <v>-8.3999999999999986</v>
      </c>
    </row>
    <row r="150" spans="1:5" x14ac:dyDescent="0.25">
      <c r="A150" s="1">
        <f t="shared" si="6"/>
        <v>42705</v>
      </c>
      <c r="B150" s="37" t="str">
        <f>IFERROR(INDEX([1]NUCI!$A:$A,MATCH($A150,[1]NUCI!$B:$B,0)),"")</f>
        <v>73.6403511419257</v>
      </c>
      <c r="C150" s="2">
        <f t="shared" si="5"/>
        <v>4.2991931247120867</v>
      </c>
      <c r="D150" s="2">
        <f t="shared" si="4"/>
        <v>-9.3027239233950176</v>
      </c>
      <c r="E150" s="2">
        <v>-9.3745856353591126</v>
      </c>
    </row>
    <row r="151" spans="1:5" x14ac:dyDescent="0.25">
      <c r="A151" s="1">
        <f t="shared" si="6"/>
        <v>42795</v>
      </c>
      <c r="B151" s="37" t="str">
        <f>IFERROR(INDEX([1]NUCI!$A:$A,MATCH($A151,[1]NUCI!$B:$B,0)),"")</f>
        <v>74.5028303906662</v>
      </c>
      <c r="C151" s="2">
        <f t="shared" si="5"/>
        <v>4.3108371164848656</v>
      </c>
      <c r="D151" s="2">
        <f t="shared" si="4"/>
        <v>-8.1383247461171315</v>
      </c>
      <c r="E151" s="2">
        <v>-8.1215469613259508</v>
      </c>
    </row>
    <row r="152" spans="1:5" x14ac:dyDescent="0.25">
      <c r="A152" s="1">
        <f t="shared" si="6"/>
        <v>42887</v>
      </c>
      <c r="B152" s="37" t="str">
        <f>IFERROR(INDEX([1]NUCI!$A:$A,MATCH($A152,[1]NUCI!$B:$B,0)),"")</f>
        <v>74.4137277233272</v>
      </c>
      <c r="C152" s="2">
        <f t="shared" si="5"/>
        <v>4.3096404372290369</v>
      </c>
      <c r="D152" s="2">
        <f t="shared" si="4"/>
        <v>-8.2579926716999985</v>
      </c>
      <c r="E152" s="2">
        <v>-7.8430939226519305</v>
      </c>
    </row>
    <row r="153" spans="1:5" x14ac:dyDescent="0.25">
      <c r="A153" s="1">
        <f t="shared" si="6"/>
        <v>42979</v>
      </c>
      <c r="B153" s="37" t="str">
        <f>IFERROR(INDEX([1]NUCI!$A:$A,MATCH($A153,[1]NUCI!$B:$B,0)),"")</f>
        <v>74.0478252506046</v>
      </c>
      <c r="C153" s="2">
        <f t="shared" si="5"/>
        <v>4.3047111716208875</v>
      </c>
      <c r="D153" s="2">
        <f t="shared" si="4"/>
        <v>-8.7509192325149421</v>
      </c>
      <c r="E153" s="2">
        <v>-8.2607734806629747</v>
      </c>
    </row>
    <row r="154" spans="1:5" x14ac:dyDescent="0.25">
      <c r="A154" s="1">
        <f t="shared" si="6"/>
        <v>43070</v>
      </c>
      <c r="B154" s="37" t="str">
        <f>IFERROR(INDEX([1]NUCI!$A:$A,MATCH($A154,[1]NUCI!$B:$B,0)),"")</f>
        <v>74.6008149542418</v>
      </c>
      <c r="C154" s="2">
        <f t="shared" si="5"/>
        <v>4.3121514314696405</v>
      </c>
      <c r="D154" s="2">
        <f t="shared" si="4"/>
        <v>-8.0068932476396348</v>
      </c>
      <c r="E154" s="2">
        <v>-8.2607734806629747</v>
      </c>
    </row>
    <row r="155" spans="1:5" x14ac:dyDescent="0.25">
      <c r="A155" s="1">
        <f t="shared" si="6"/>
        <v>43160</v>
      </c>
      <c r="B155" s="37" t="str">
        <f>IFERROR(INDEX([1]NUCI!$A:$A,MATCH($A155,[1]NUCI!$B:$B,0)),"")</f>
        <v>75.6484508195926</v>
      </c>
      <c r="C155" s="2">
        <f t="shared" si="5"/>
        <v>4.3260969617641747</v>
      </c>
      <c r="D155" s="2">
        <f t="shared" si="4"/>
        <v>-6.612340218186219</v>
      </c>
      <c r="E155" s="2">
        <v>-6.5900552486187713</v>
      </c>
    </row>
    <row r="156" spans="1:5" x14ac:dyDescent="0.25">
      <c r="A156" s="1">
        <f t="shared" si="6"/>
        <v>43252</v>
      </c>
      <c r="B156" s="37" t="str">
        <f>IFERROR(INDEX([1]NUCI!$A:$A,MATCH($A156,[1]NUCI!$B:$B,0)),"")</f>
        <v>76.4835869989608</v>
      </c>
      <c r="C156" s="2">
        <f t="shared" si="5"/>
        <v>4.3370761687803618</v>
      </c>
      <c r="D156" s="2">
        <f t="shared" si="4"/>
        <v>-5.5144195165675036</v>
      </c>
      <c r="E156" s="2">
        <v>-5.0585635359115919</v>
      </c>
    </row>
    <row r="157" spans="1:5" x14ac:dyDescent="0.25">
      <c r="A157" s="1">
        <f t="shared" si="6"/>
        <v>43344</v>
      </c>
      <c r="B157" s="37" t="str">
        <f>IFERROR(INDEX([1]NUCI!$A:$A,MATCH($A157,[1]NUCI!$B:$B,0)),"")</f>
        <v>75.9196170254593</v>
      </c>
      <c r="C157" s="2">
        <f t="shared" si="5"/>
        <v>4.3296751098403101</v>
      </c>
      <c r="D157" s="2">
        <f t="shared" si="4"/>
        <v>-6.2545254105726755</v>
      </c>
      <c r="E157" s="2">
        <v>-5.8939226519336794</v>
      </c>
    </row>
    <row r="158" spans="1:5" x14ac:dyDescent="0.25">
      <c r="A158" s="1">
        <f t="shared" si="6"/>
        <v>43435</v>
      </c>
      <c r="B158" s="37" t="str">
        <f>IFERROR(INDEX([1]NUCI!$A:$A,MATCH($A158,[1]NUCI!$B:$B,0)),"")</f>
        <v>75.2963755454677</v>
      </c>
      <c r="C158" s="2">
        <f t="shared" si="5"/>
        <v>4.3214320001210673</v>
      </c>
      <c r="D158" s="2">
        <f t="shared" si="4"/>
        <v>-7.0788363824969558</v>
      </c>
      <c r="E158" s="2">
        <v>-7.7038674033149075</v>
      </c>
    </row>
    <row r="159" spans="1:5" x14ac:dyDescent="0.25">
      <c r="A159" s="1">
        <f t="shared" si="6"/>
        <v>43525</v>
      </c>
      <c r="B159" s="37" t="str">
        <f>IFERROR(INDEX([1]NUCI!$A:$A,MATCH($A159,[1]NUCI!$B:$B,0)),"")</f>
        <v>74.613295244237</v>
      </c>
      <c r="C159" s="2">
        <f t="shared" si="5"/>
        <v>4.3123187117624715</v>
      </c>
      <c r="D159" s="2">
        <f t="shared" ref="D159:D166" si="7">IFERROR(100*(C159-AVERAGE($C$95:$C$162)),"")</f>
        <v>-7.9901652183565375</v>
      </c>
      <c r="E159" s="2">
        <v>-7.8430939226519305</v>
      </c>
    </row>
    <row r="160" spans="1:5" x14ac:dyDescent="0.25">
      <c r="A160" s="1">
        <f t="shared" si="6"/>
        <v>43617</v>
      </c>
      <c r="B160" s="37" t="str">
        <f>IFERROR(INDEX([1]NUCI!$A:$A,MATCH($A160,[1]NUCI!$B:$B,0)),"")</f>
        <v>75.2096197111179</v>
      </c>
      <c r="C160" s="2">
        <f t="shared" si="5"/>
        <v>4.3202791444649096</v>
      </c>
      <c r="D160" s="2">
        <f t="shared" si="7"/>
        <v>-7.1941219481127305</v>
      </c>
      <c r="E160" s="2">
        <v>-6.5900552486187713</v>
      </c>
    </row>
    <row r="161" spans="1:5" x14ac:dyDescent="0.25">
      <c r="A161" s="1">
        <f t="shared" si="6"/>
        <v>43709</v>
      </c>
      <c r="B161" s="37" t="str">
        <f>IFERROR(INDEX([1]NUCI!$A:$A,MATCH($A161,[1]NUCI!$B:$B,0)),"")</f>
        <v>75.4155320701131</v>
      </c>
      <c r="C161" s="2">
        <f t="shared" si="5"/>
        <v>4.3230132494245668</v>
      </c>
      <c r="D161" s="2">
        <f t="shared" si="7"/>
        <v>-6.9207114521470103</v>
      </c>
      <c r="E161" s="2">
        <v>-6.5900552486187713</v>
      </c>
    </row>
    <row r="162" spans="1:5" x14ac:dyDescent="0.25">
      <c r="A162" s="1">
        <f t="shared" si="6"/>
        <v>43800</v>
      </c>
      <c r="B162" s="37" t="str">
        <f>IFERROR(INDEX([1]NUCI!$A:$A,MATCH($A162,[1]NUCI!$B:$B,0)),"")</f>
        <v>75.1330784982502</v>
      </c>
      <c r="C162" s="2">
        <f t="shared" si="5"/>
        <v>4.3192609211605211</v>
      </c>
      <c r="D162" s="2">
        <f t="shared" si="7"/>
        <v>-7.2959442785515805</v>
      </c>
      <c r="E162" s="2">
        <v>-8.1215469613259508</v>
      </c>
    </row>
    <row r="163" spans="1:5" x14ac:dyDescent="0.25">
      <c r="A163" s="1">
        <f t="shared" si="6"/>
        <v>43891</v>
      </c>
      <c r="B163" s="37" t="str">
        <f>IFERROR(INDEX([1]NUCI!$A:$A,MATCH($A163,[1]NUCI!$B:$B,0)),"")</f>
        <v>75.7464155330376</v>
      </c>
      <c r="C163" s="2">
        <f t="shared" si="5"/>
        <v>4.3273911235739932</v>
      </c>
      <c r="D163" s="2">
        <f t="shared" si="7"/>
        <v>-6.4829240372043628</v>
      </c>
      <c r="E163" s="2">
        <v>-6.5900552486187713</v>
      </c>
    </row>
    <row r="164" spans="1:5" x14ac:dyDescent="0.25">
      <c r="A164" s="1">
        <f t="shared" si="6"/>
        <v>43983</v>
      </c>
      <c r="B164" s="37" t="str">
        <f>IFERROR(INDEX([1]NUCI!$A:$A,MATCH($A164,[1]NUCI!$B:$B,0)),"")</f>
        <v>61.9047332777199</v>
      </c>
      <c r="C164" s="2">
        <f t="shared" si="5"/>
        <v>4.1255966432892661</v>
      </c>
      <c r="D164" s="2">
        <f t="shared" si="7"/>
        <v>-26.662372065677076</v>
      </c>
      <c r="E164" s="2">
        <v>-22.322651933701643</v>
      </c>
    </row>
    <row r="165" spans="1:5" x14ac:dyDescent="0.25">
      <c r="A165" s="1">
        <f t="shared" si="6"/>
        <v>44075</v>
      </c>
      <c r="B165" s="37" t="str">
        <f>IFERROR(INDEX([1]NUCI!$A:$A,MATCH($A165,[1]NUCI!$B:$B,0)),"")</f>
        <v>75.1883277438994</v>
      </c>
      <c r="C165" s="2">
        <f t="shared" si="5"/>
        <v>4.3199960027369668</v>
      </c>
      <c r="D165" s="2">
        <f t="shared" si="7"/>
        <v>-7.2224361209070054</v>
      </c>
      <c r="E165" s="38">
        <f>D165</f>
        <v>-7.2224361209070054</v>
      </c>
    </row>
    <row r="166" spans="1:5" x14ac:dyDescent="0.25">
      <c r="A166" s="1">
        <f t="shared" si="6"/>
        <v>44166</v>
      </c>
      <c r="B166" s="37" t="str">
        <f>IFERROR(INDEX([1]NUCI!$A:$A,MATCH($A166,[1]NUCI!$B:$B,0)),"")</f>
        <v>79.338801431817</v>
      </c>
      <c r="C166" s="2">
        <f t="shared" si="5"/>
        <v>4.3737273082392427</v>
      </c>
      <c r="D166" s="2">
        <f t="shared" si="7"/>
        <v>-1.8493055706794159</v>
      </c>
      <c r="E166" s="38">
        <f>D166</f>
        <v>-1.8493055706794159</v>
      </c>
    </row>
    <row r="167" spans="1:5" x14ac:dyDescent="0.25">
      <c r="A167" s="1">
        <f t="shared" si="6"/>
        <v>44256</v>
      </c>
      <c r="B167" s="37" t="str">
        <f>IFERROR(INDEX([1]NUCI!$A:$A,MATCH($A167,[1]NUCI!$B:$B,0)),"")</f>
        <v>79.0859890843778</v>
      </c>
      <c r="C167" s="2">
        <f t="shared" si="5"/>
        <v>4.3705357299361935</v>
      </c>
      <c r="D167" s="2">
        <f>IFERROR(100*(C167-AVERAGE($C$95:$C$162)),"")</f>
        <v>-2.1684634009843329</v>
      </c>
      <c r="E167" s="38">
        <f t="shared" ref="E167:E206" si="8">D167</f>
        <v>-2.1684634009843329</v>
      </c>
    </row>
    <row r="168" spans="1:5" x14ac:dyDescent="0.25">
      <c r="A168" s="1">
        <f t="shared" si="6"/>
        <v>44348</v>
      </c>
      <c r="B168" s="37" t="str">
        <f>IFERROR(INDEX([1]NUCI!$A:$A,MATCH($A168,[1]NUCI!$B:$B,0)),"")</f>
        <v>78.3428679916318</v>
      </c>
      <c r="C168" s="2">
        <f t="shared" si="5"/>
        <v>4.3610949371109955</v>
      </c>
      <c r="D168" s="2">
        <f t="shared" ref="D168:D206" si="9">IFERROR(100*(C168-AVERAGE($C$95:$C$162)),"")</f>
        <v>-3.1125426835041381</v>
      </c>
      <c r="E168" s="38">
        <f t="shared" si="8"/>
        <v>-3.1125426835041381</v>
      </c>
    </row>
    <row r="169" spans="1:5" x14ac:dyDescent="0.25">
      <c r="A169" s="1">
        <f t="shared" si="6"/>
        <v>44440</v>
      </c>
      <c r="B169" s="37" t="str">
        <f>IFERROR(INDEX([1]NUCI!$A:$A,MATCH($A169,[1]NUCI!$B:$B,0)),"")</f>
        <v>79.8339926253016</v>
      </c>
      <c r="C169" s="2">
        <f t="shared" si="5"/>
        <v>4.3799493865032693</v>
      </c>
      <c r="D169" s="2">
        <f t="shared" si="9"/>
        <v>-1.2270977442767617</v>
      </c>
      <c r="E169" s="38">
        <f t="shared" si="8"/>
        <v>-1.2270977442767617</v>
      </c>
    </row>
    <row r="170" spans="1:5" x14ac:dyDescent="0.25">
      <c r="A170" s="1">
        <f t="shared" si="6"/>
        <v>44531</v>
      </c>
      <c r="B170" s="37" t="str">
        <f>IFERROR(INDEX([1]NUCI!$A:$A,MATCH($A170,[1]NUCI!$B:$B,0)),"")</f>
        <v>80.3002098109061</v>
      </c>
      <c r="C170" s="2">
        <f t="shared" si="5"/>
        <v>4.3857722337874856</v>
      </c>
      <c r="D170" s="2">
        <f t="shared" si="9"/>
        <v>-0.64481301585512796</v>
      </c>
      <c r="E170" s="38">
        <f t="shared" si="8"/>
        <v>-0.64481301585512796</v>
      </c>
    </row>
    <row r="171" spans="1:5" x14ac:dyDescent="0.25">
      <c r="A171" s="1">
        <f t="shared" si="6"/>
        <v>44621</v>
      </c>
      <c r="B171" s="37" t="str">
        <f>IFERROR(INDEX([1]NUCI!$A:$A,MATCH($A171,[1]NUCI!$B:$B,0)),"")</f>
        <v>80.2844364604882</v>
      </c>
      <c r="C171" s="2">
        <f t="shared" si="5"/>
        <v>4.3855757847391503</v>
      </c>
      <c r="D171" s="2">
        <f t="shared" si="9"/>
        <v>-0.66445792068865472</v>
      </c>
      <c r="E171" s="38">
        <f t="shared" si="8"/>
        <v>-0.66445792068865472</v>
      </c>
    </row>
    <row r="172" spans="1:5" x14ac:dyDescent="0.25">
      <c r="A172" s="1">
        <f t="shared" si="6"/>
        <v>44713</v>
      </c>
      <c r="B172" s="37" t="str">
        <f>IFERROR(INDEX([1]NUCI!$A:$A,MATCH($A172,[1]NUCI!$B:$B,0)),"")</f>
        <v>81.0387280871388</v>
      </c>
      <c r="C172" s="2">
        <f t="shared" si="5"/>
        <v>4.3949271649399027</v>
      </c>
      <c r="D172" s="2">
        <f t="shared" si="9"/>
        <v>0.27068009938657767</v>
      </c>
      <c r="E172" s="38">
        <f t="shared" si="8"/>
        <v>0.27068009938657767</v>
      </c>
    </row>
    <row r="173" spans="1:5" x14ac:dyDescent="0.25">
      <c r="A173" s="1">
        <f t="shared" si="6"/>
        <v>44805</v>
      </c>
      <c r="B173" s="37" t="str">
        <f>IFERROR(INDEX([1]NUCI!$A:$A,MATCH($A173,[1]NUCI!$B:$B,0)),"")</f>
        <v>81.5307249364103</v>
      </c>
      <c r="C173" s="2">
        <f t="shared" si="5"/>
        <v>4.4009799422875675</v>
      </c>
      <c r="D173" s="2">
        <f t="shared" si="9"/>
        <v>0.87595783415306272</v>
      </c>
      <c r="E173" s="38">
        <f t="shared" si="8"/>
        <v>0.87595783415306272</v>
      </c>
    </row>
    <row r="174" spans="1:5" x14ac:dyDescent="0.25">
      <c r="A174" s="1">
        <f t="shared" si="6"/>
        <v>44896</v>
      </c>
      <c r="B174" s="37" t="str">
        <f>IFERROR(INDEX([1]NUCI!$A:$A,MATCH($A174,[1]NUCI!$B:$B,0)),"")</f>
        <v>80.2403242898133</v>
      </c>
      <c r="C174" s="2">
        <f t="shared" si="5"/>
        <v>4.3850261851436851</v>
      </c>
      <c r="D174" s="2">
        <f t="shared" si="9"/>
        <v>-0.71941788023517361</v>
      </c>
      <c r="E174" s="38">
        <f t="shared" si="8"/>
        <v>-0.71941788023517361</v>
      </c>
    </row>
    <row r="175" spans="1:5" x14ac:dyDescent="0.25">
      <c r="A175" s="1">
        <f t="shared" si="6"/>
        <v>44986</v>
      </c>
      <c r="B175" s="37" t="str">
        <f>IFERROR(INDEX([1]NUCI!$A:$A,MATCH($A175,[1]NUCI!$B:$B,0)),"")</f>
        <v/>
      </c>
      <c r="C175" s="2" t="str">
        <f t="shared" si="5"/>
        <v/>
      </c>
      <c r="D175" s="2" t="str">
        <f t="shared" si="9"/>
        <v/>
      </c>
      <c r="E175" s="38" t="str">
        <f t="shared" si="8"/>
        <v/>
      </c>
    </row>
    <row r="176" spans="1:5" x14ac:dyDescent="0.25">
      <c r="A176" s="1">
        <f t="shared" si="6"/>
        <v>45078</v>
      </c>
      <c r="B176" s="37" t="str">
        <f>IFERROR(INDEX([1]NUCI!$A:$A,MATCH($A176,[1]NUCI!$B:$B,0)),"")</f>
        <v/>
      </c>
      <c r="C176" s="2" t="str">
        <f t="shared" si="5"/>
        <v/>
      </c>
      <c r="D176" s="2" t="str">
        <f t="shared" si="9"/>
        <v/>
      </c>
      <c r="E176" s="38" t="str">
        <f t="shared" si="8"/>
        <v/>
      </c>
    </row>
    <row r="177" spans="1:5" x14ac:dyDescent="0.25">
      <c r="A177" s="1">
        <f t="shared" si="6"/>
        <v>45170</v>
      </c>
      <c r="B177" s="37" t="str">
        <f>IFERROR(INDEX([1]NUCI!$A:$A,MATCH($A177,[1]NUCI!$B:$B,0)),"")</f>
        <v/>
      </c>
      <c r="C177" s="2" t="str">
        <f t="shared" si="5"/>
        <v/>
      </c>
      <c r="D177" s="2" t="str">
        <f t="shared" si="9"/>
        <v/>
      </c>
      <c r="E177" s="38" t="str">
        <f t="shared" si="8"/>
        <v/>
      </c>
    </row>
    <row r="178" spans="1:5" x14ac:dyDescent="0.25">
      <c r="A178" s="1">
        <f t="shared" si="6"/>
        <v>45261</v>
      </c>
      <c r="B178" s="37" t="str">
        <f>IFERROR(INDEX([1]NUCI!$A:$A,MATCH($A178,[1]NUCI!$B:$B,0)),"")</f>
        <v/>
      </c>
      <c r="C178" s="2" t="str">
        <f t="shared" si="5"/>
        <v/>
      </c>
      <c r="D178" s="2" t="str">
        <f t="shared" si="9"/>
        <v/>
      </c>
      <c r="E178" s="38" t="str">
        <f t="shared" si="8"/>
        <v/>
      </c>
    </row>
    <row r="179" spans="1:5" x14ac:dyDescent="0.25">
      <c r="A179" s="1">
        <f t="shared" si="6"/>
        <v>45352</v>
      </c>
      <c r="B179" s="37" t="str">
        <f>IFERROR(INDEX([1]NUCI!$A:$A,MATCH($A179,[1]NUCI!$B:$B,0)),"")</f>
        <v/>
      </c>
      <c r="C179" s="2" t="str">
        <f t="shared" si="5"/>
        <v/>
      </c>
      <c r="D179" s="2" t="str">
        <f t="shared" si="9"/>
        <v/>
      </c>
      <c r="E179" s="38" t="str">
        <f t="shared" si="8"/>
        <v/>
      </c>
    </row>
    <row r="180" spans="1:5" x14ac:dyDescent="0.25">
      <c r="A180" s="1">
        <f t="shared" si="6"/>
        <v>45444</v>
      </c>
      <c r="B180" s="37" t="str">
        <f>IFERROR(INDEX([1]NUCI!$A:$A,MATCH($A180,[1]NUCI!$B:$B,0)),"")</f>
        <v/>
      </c>
      <c r="C180" s="2" t="str">
        <f t="shared" si="5"/>
        <v/>
      </c>
      <c r="D180" s="2" t="str">
        <f t="shared" si="9"/>
        <v/>
      </c>
      <c r="E180" s="38" t="str">
        <f t="shared" si="8"/>
        <v/>
      </c>
    </row>
    <row r="181" spans="1:5" x14ac:dyDescent="0.25">
      <c r="A181" s="1">
        <f t="shared" si="6"/>
        <v>45536</v>
      </c>
      <c r="B181" s="37" t="str">
        <f>IFERROR(INDEX([1]NUCI!$A:$A,MATCH($A181,[1]NUCI!$B:$B,0)),"")</f>
        <v/>
      </c>
      <c r="C181" s="2" t="str">
        <f t="shared" si="5"/>
        <v/>
      </c>
      <c r="D181" s="2" t="str">
        <f t="shared" si="9"/>
        <v/>
      </c>
      <c r="E181" s="38" t="str">
        <f t="shared" si="8"/>
        <v/>
      </c>
    </row>
    <row r="182" spans="1:5" x14ac:dyDescent="0.25">
      <c r="A182" s="1">
        <f t="shared" si="6"/>
        <v>45627</v>
      </c>
      <c r="B182" s="37" t="str">
        <f>IFERROR(INDEX([1]NUCI!$A:$A,MATCH($A182,[1]NUCI!$B:$B,0)),"")</f>
        <v/>
      </c>
      <c r="C182" s="2" t="str">
        <f t="shared" si="5"/>
        <v/>
      </c>
      <c r="D182" s="2" t="str">
        <f t="shared" si="9"/>
        <v/>
      </c>
      <c r="E182" s="38" t="str">
        <f t="shared" si="8"/>
        <v/>
      </c>
    </row>
    <row r="183" spans="1:5" x14ac:dyDescent="0.25">
      <c r="A183" s="1">
        <f t="shared" si="6"/>
        <v>45717</v>
      </c>
      <c r="B183" s="37" t="str">
        <f>IFERROR(INDEX([1]NUCI!$A:$A,MATCH($A183,[1]NUCI!$B:$B,0)),"")</f>
        <v/>
      </c>
      <c r="C183" s="2" t="str">
        <f t="shared" si="5"/>
        <v/>
      </c>
      <c r="D183" s="2" t="str">
        <f t="shared" si="9"/>
        <v/>
      </c>
      <c r="E183" s="38" t="str">
        <f t="shared" si="8"/>
        <v/>
      </c>
    </row>
    <row r="184" spans="1:5" x14ac:dyDescent="0.25">
      <c r="A184" s="1">
        <f t="shared" si="6"/>
        <v>45809</v>
      </c>
      <c r="B184" s="37" t="str">
        <f>IFERROR(INDEX([1]NUCI!$A:$A,MATCH($A184,[1]NUCI!$B:$B,0)),"")</f>
        <v/>
      </c>
      <c r="C184" s="2" t="str">
        <f t="shared" si="5"/>
        <v/>
      </c>
      <c r="D184" s="2" t="str">
        <f t="shared" si="9"/>
        <v/>
      </c>
      <c r="E184" s="38" t="str">
        <f t="shared" si="8"/>
        <v/>
      </c>
    </row>
    <row r="185" spans="1:5" x14ac:dyDescent="0.25">
      <c r="A185" s="1">
        <f t="shared" si="6"/>
        <v>45901</v>
      </c>
      <c r="B185" s="37" t="str">
        <f>IFERROR(INDEX([1]NUCI!$A:$A,MATCH($A185,[1]NUCI!$B:$B,0)),"")</f>
        <v/>
      </c>
      <c r="C185" s="2" t="str">
        <f t="shared" si="5"/>
        <v/>
      </c>
      <c r="D185" s="2" t="str">
        <f t="shared" si="9"/>
        <v/>
      </c>
      <c r="E185" s="38" t="str">
        <f t="shared" si="8"/>
        <v/>
      </c>
    </row>
    <row r="186" spans="1:5" x14ac:dyDescent="0.25">
      <c r="A186" s="1">
        <f t="shared" si="6"/>
        <v>45992</v>
      </c>
      <c r="B186" s="37" t="str">
        <f>IFERROR(INDEX([1]NUCI!$A:$A,MATCH($A186,[1]NUCI!$B:$B,0)),"")</f>
        <v/>
      </c>
      <c r="C186" s="2" t="str">
        <f t="shared" si="5"/>
        <v/>
      </c>
      <c r="D186" s="2" t="str">
        <f t="shared" si="9"/>
        <v/>
      </c>
      <c r="E186" s="38" t="str">
        <f t="shared" si="8"/>
        <v/>
      </c>
    </row>
    <row r="187" spans="1:5" x14ac:dyDescent="0.25">
      <c r="A187" s="1">
        <f t="shared" si="6"/>
        <v>46082</v>
      </c>
      <c r="B187" s="37" t="str">
        <f>IFERROR(INDEX([1]NUCI!$A:$A,MATCH($A187,[1]NUCI!$B:$B,0)),"")</f>
        <v/>
      </c>
      <c r="C187" s="2" t="str">
        <f t="shared" si="5"/>
        <v/>
      </c>
      <c r="D187" s="2" t="str">
        <f t="shared" si="9"/>
        <v/>
      </c>
      <c r="E187" s="38" t="str">
        <f t="shared" si="8"/>
        <v/>
      </c>
    </row>
    <row r="188" spans="1:5" x14ac:dyDescent="0.25">
      <c r="A188" s="1">
        <f t="shared" si="6"/>
        <v>46174</v>
      </c>
      <c r="B188" s="37" t="str">
        <f>IFERROR(INDEX([1]NUCI!$A:$A,MATCH($A188,[1]NUCI!$B:$B,0)),"")</f>
        <v/>
      </c>
      <c r="C188" s="2" t="str">
        <f t="shared" si="5"/>
        <v/>
      </c>
      <c r="D188" s="2" t="str">
        <f t="shared" si="9"/>
        <v/>
      </c>
      <c r="E188" s="38" t="str">
        <f t="shared" si="8"/>
        <v/>
      </c>
    </row>
    <row r="189" spans="1:5" x14ac:dyDescent="0.25">
      <c r="A189" s="1">
        <f t="shared" si="6"/>
        <v>46266</v>
      </c>
      <c r="B189" s="37" t="str">
        <f>IFERROR(INDEX([1]NUCI!$A:$A,MATCH($A189,[1]NUCI!$B:$B,0)),"")</f>
        <v/>
      </c>
      <c r="C189" s="2" t="str">
        <f t="shared" si="5"/>
        <v/>
      </c>
      <c r="D189" s="2" t="str">
        <f t="shared" si="9"/>
        <v/>
      </c>
      <c r="E189" s="38" t="str">
        <f t="shared" si="8"/>
        <v/>
      </c>
    </row>
    <row r="190" spans="1:5" x14ac:dyDescent="0.25">
      <c r="A190" s="1">
        <f t="shared" si="6"/>
        <v>46357</v>
      </c>
      <c r="B190" s="37" t="str">
        <f>IFERROR(INDEX([1]NUCI!$A:$A,MATCH($A190,[1]NUCI!$B:$B,0)),"")</f>
        <v/>
      </c>
      <c r="C190" s="2" t="str">
        <f t="shared" si="5"/>
        <v/>
      </c>
      <c r="D190" s="2" t="str">
        <f t="shared" si="9"/>
        <v/>
      </c>
      <c r="E190" s="38" t="str">
        <f t="shared" si="8"/>
        <v/>
      </c>
    </row>
    <row r="191" spans="1:5" x14ac:dyDescent="0.25">
      <c r="A191" s="1">
        <f t="shared" si="6"/>
        <v>46447</v>
      </c>
      <c r="B191" s="37" t="str">
        <f>IFERROR(INDEX([1]NUCI!$A:$A,MATCH($A191,[1]NUCI!$B:$B,0)),"")</f>
        <v/>
      </c>
      <c r="C191" s="2" t="str">
        <f t="shared" si="5"/>
        <v/>
      </c>
      <c r="D191" s="2" t="str">
        <f t="shared" si="9"/>
        <v/>
      </c>
      <c r="E191" s="38" t="str">
        <f t="shared" si="8"/>
        <v/>
      </c>
    </row>
    <row r="192" spans="1:5" x14ac:dyDescent="0.25">
      <c r="A192" s="1">
        <f t="shared" si="6"/>
        <v>46539</v>
      </c>
      <c r="B192" s="37" t="str">
        <f>IFERROR(INDEX([1]NUCI!$A:$A,MATCH($A192,[1]NUCI!$B:$B,0)),"")</f>
        <v/>
      </c>
      <c r="C192" s="2" t="str">
        <f t="shared" si="5"/>
        <v/>
      </c>
      <c r="D192" s="2" t="str">
        <f t="shared" si="9"/>
        <v/>
      </c>
      <c r="E192" s="38" t="str">
        <f t="shared" si="8"/>
        <v/>
      </c>
    </row>
    <row r="193" spans="1:5" x14ac:dyDescent="0.25">
      <c r="A193" s="1">
        <f t="shared" si="6"/>
        <v>46631</v>
      </c>
      <c r="B193" s="37" t="str">
        <f>IFERROR(INDEX([1]NUCI!$A:$A,MATCH($A193,[1]NUCI!$B:$B,0)),"")</f>
        <v/>
      </c>
      <c r="C193" s="2" t="str">
        <f t="shared" si="5"/>
        <v/>
      </c>
      <c r="D193" s="2" t="str">
        <f t="shared" si="9"/>
        <v/>
      </c>
      <c r="E193" s="38" t="str">
        <f t="shared" si="8"/>
        <v/>
      </c>
    </row>
    <row r="194" spans="1:5" x14ac:dyDescent="0.25">
      <c r="A194" s="1">
        <f t="shared" si="6"/>
        <v>46722</v>
      </c>
      <c r="B194" s="37" t="str">
        <f>IFERROR(INDEX([1]NUCI!$A:$A,MATCH($A194,[1]NUCI!$B:$B,0)),"")</f>
        <v/>
      </c>
      <c r="C194" s="2" t="str">
        <f t="shared" si="5"/>
        <v/>
      </c>
      <c r="D194" s="2" t="str">
        <f t="shared" si="9"/>
        <v/>
      </c>
      <c r="E194" s="38" t="str">
        <f t="shared" si="8"/>
        <v/>
      </c>
    </row>
    <row r="195" spans="1:5" x14ac:dyDescent="0.25">
      <c r="A195" s="1">
        <f t="shared" si="6"/>
        <v>46813</v>
      </c>
      <c r="B195" s="37" t="str">
        <f>IFERROR(INDEX([1]NUCI!$A:$A,MATCH($A195,[1]NUCI!$B:$B,0)),"")</f>
        <v/>
      </c>
      <c r="C195" s="2" t="str">
        <f t="shared" si="5"/>
        <v/>
      </c>
      <c r="D195" s="2" t="str">
        <f t="shared" si="9"/>
        <v/>
      </c>
      <c r="E195" s="38" t="str">
        <f t="shared" si="8"/>
        <v/>
      </c>
    </row>
    <row r="196" spans="1:5" x14ac:dyDescent="0.25">
      <c r="A196" s="1">
        <f t="shared" si="6"/>
        <v>46905</v>
      </c>
      <c r="B196" s="37" t="str">
        <f>IFERROR(INDEX([1]NUCI!$A:$A,MATCH($A196,[1]NUCI!$B:$B,0)),"")</f>
        <v/>
      </c>
      <c r="C196" s="2" t="str">
        <f t="shared" ref="C196:C206" si="10">IFERROR(LN(B196),"")</f>
        <v/>
      </c>
      <c r="D196" s="2" t="str">
        <f t="shared" si="9"/>
        <v/>
      </c>
      <c r="E196" s="38" t="str">
        <f t="shared" si="8"/>
        <v/>
      </c>
    </row>
    <row r="197" spans="1:5" x14ac:dyDescent="0.25">
      <c r="A197" s="1">
        <f t="shared" ref="A197:A206" si="11">EDATE(A196,3)</f>
        <v>46997</v>
      </c>
      <c r="B197" s="37" t="str">
        <f>IFERROR(INDEX([1]NUCI!$A:$A,MATCH($A197,[1]NUCI!$B:$B,0)),"")</f>
        <v/>
      </c>
      <c r="C197" s="2" t="str">
        <f t="shared" si="10"/>
        <v/>
      </c>
      <c r="D197" s="2" t="str">
        <f t="shared" si="9"/>
        <v/>
      </c>
      <c r="E197" s="38" t="str">
        <f t="shared" si="8"/>
        <v/>
      </c>
    </row>
    <row r="198" spans="1:5" x14ac:dyDescent="0.25">
      <c r="A198" s="1">
        <f t="shared" si="11"/>
        <v>47088</v>
      </c>
      <c r="B198" s="37" t="str">
        <f>IFERROR(INDEX([1]NUCI!$A:$A,MATCH($A198,[1]NUCI!$B:$B,0)),"")</f>
        <v/>
      </c>
      <c r="C198" s="2" t="str">
        <f t="shared" si="10"/>
        <v/>
      </c>
      <c r="D198" s="2" t="str">
        <f t="shared" si="9"/>
        <v/>
      </c>
      <c r="E198" s="38" t="str">
        <f t="shared" si="8"/>
        <v/>
      </c>
    </row>
    <row r="199" spans="1:5" x14ac:dyDescent="0.25">
      <c r="A199" s="1">
        <f t="shared" si="11"/>
        <v>47178</v>
      </c>
      <c r="B199" s="37" t="str">
        <f>IFERROR(INDEX([1]NUCI!$A:$A,MATCH($A199,[1]NUCI!$B:$B,0)),"")</f>
        <v/>
      </c>
      <c r="C199" s="2" t="str">
        <f t="shared" si="10"/>
        <v/>
      </c>
      <c r="D199" s="2" t="str">
        <f t="shared" si="9"/>
        <v/>
      </c>
      <c r="E199" s="38" t="str">
        <f t="shared" si="8"/>
        <v/>
      </c>
    </row>
    <row r="200" spans="1:5" x14ac:dyDescent="0.25">
      <c r="A200" s="1">
        <f t="shared" si="11"/>
        <v>47270</v>
      </c>
      <c r="B200" s="37" t="str">
        <f>IFERROR(INDEX([1]NUCI!$A:$A,MATCH($A200,[1]NUCI!$B:$B,0)),"")</f>
        <v/>
      </c>
      <c r="C200" s="2" t="str">
        <f t="shared" si="10"/>
        <v/>
      </c>
      <c r="D200" s="2" t="str">
        <f t="shared" si="9"/>
        <v/>
      </c>
      <c r="E200" s="38" t="str">
        <f t="shared" si="8"/>
        <v/>
      </c>
    </row>
    <row r="201" spans="1:5" x14ac:dyDescent="0.25">
      <c r="A201" s="1">
        <f t="shared" si="11"/>
        <v>47362</v>
      </c>
      <c r="B201" s="37" t="str">
        <f>IFERROR(INDEX([1]NUCI!$A:$A,MATCH($A201,[1]NUCI!$B:$B,0)),"")</f>
        <v/>
      </c>
      <c r="C201" s="2" t="str">
        <f t="shared" si="10"/>
        <v/>
      </c>
      <c r="D201" s="2" t="str">
        <f t="shared" si="9"/>
        <v/>
      </c>
      <c r="E201" s="38" t="str">
        <f t="shared" si="8"/>
        <v/>
      </c>
    </row>
    <row r="202" spans="1:5" x14ac:dyDescent="0.25">
      <c r="A202" s="1">
        <f t="shared" si="11"/>
        <v>47453</v>
      </c>
      <c r="B202" s="37" t="str">
        <f>IFERROR(INDEX([1]NUCI!$A:$A,MATCH($A202,[1]NUCI!$B:$B,0)),"")</f>
        <v/>
      </c>
      <c r="C202" s="2" t="str">
        <f t="shared" si="10"/>
        <v/>
      </c>
      <c r="D202" s="2" t="str">
        <f t="shared" si="9"/>
        <v/>
      </c>
      <c r="E202" s="38" t="str">
        <f t="shared" si="8"/>
        <v/>
      </c>
    </row>
    <row r="203" spans="1:5" x14ac:dyDescent="0.25">
      <c r="A203" s="1">
        <f t="shared" si="11"/>
        <v>47543</v>
      </c>
      <c r="B203" s="37" t="str">
        <f>IFERROR(INDEX([1]NUCI!$A:$A,MATCH($A203,[1]NUCI!$B:$B,0)),"")</f>
        <v/>
      </c>
      <c r="C203" s="2" t="str">
        <f t="shared" si="10"/>
        <v/>
      </c>
      <c r="D203" s="2" t="str">
        <f t="shared" si="9"/>
        <v/>
      </c>
      <c r="E203" s="38" t="str">
        <f t="shared" si="8"/>
        <v/>
      </c>
    </row>
    <row r="204" spans="1:5" x14ac:dyDescent="0.25">
      <c r="A204" s="1">
        <f t="shared" si="11"/>
        <v>47635</v>
      </c>
      <c r="B204" s="37" t="str">
        <f>IFERROR(INDEX([1]NUCI!$A:$A,MATCH($A204,[1]NUCI!$B:$B,0)),"")</f>
        <v/>
      </c>
      <c r="C204" s="2" t="str">
        <f t="shared" si="10"/>
        <v/>
      </c>
      <c r="D204" s="2" t="str">
        <f t="shared" si="9"/>
        <v/>
      </c>
      <c r="E204" s="38" t="str">
        <f t="shared" si="8"/>
        <v/>
      </c>
    </row>
    <row r="205" spans="1:5" x14ac:dyDescent="0.25">
      <c r="A205" s="1">
        <f t="shared" si="11"/>
        <v>47727</v>
      </c>
      <c r="B205" s="37" t="str">
        <f>IFERROR(INDEX([1]NUCI!$A:$A,MATCH($A205,[1]NUCI!$B:$B,0)),"")</f>
        <v/>
      </c>
      <c r="C205" s="2" t="str">
        <f t="shared" si="10"/>
        <v/>
      </c>
      <c r="D205" s="2" t="str">
        <f t="shared" si="9"/>
        <v/>
      </c>
      <c r="E205" s="38" t="str">
        <f t="shared" si="8"/>
        <v/>
      </c>
    </row>
    <row r="206" spans="1:5" x14ac:dyDescent="0.25">
      <c r="A206" s="1">
        <f t="shared" si="11"/>
        <v>47818</v>
      </c>
      <c r="B206" s="37" t="str">
        <f>IFERROR(INDEX([1]NUCI!$A:$A,MATCH($A206,[1]NUCI!$B:$B,0)),"")</f>
        <v/>
      </c>
      <c r="C206" s="2" t="str">
        <f t="shared" si="10"/>
        <v/>
      </c>
      <c r="D206" s="2" t="str">
        <f t="shared" si="9"/>
        <v/>
      </c>
      <c r="E206" s="38" t="str">
        <f t="shared" si="8"/>
        <v/>
      </c>
    </row>
    <row r="207" spans="1:5" x14ac:dyDescent="0.25">
      <c r="A207" s="1"/>
    </row>
    <row r="208" spans="1:5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F85E-0A78-4B99-8C8A-9C3747AE9C58}">
  <dimension ref="A1:J123"/>
  <sheetViews>
    <sheetView showGridLines="0" zoomScaleNormal="100" workbookViewId="0">
      <pane xSplit="1" ySplit="6" topLeftCell="B7" activePane="bottomRight" state="frozen"/>
      <selection activeCell="B3" sqref="B3"/>
      <selection pane="topRight" activeCell="B3" sqref="B3"/>
      <selection pane="bottomLeft" activeCell="B3" sqref="B3"/>
      <selection pane="bottomRight" activeCell="B18" sqref="B18"/>
    </sheetView>
  </sheetViews>
  <sheetFormatPr defaultRowHeight="15" x14ac:dyDescent="0.25"/>
  <cols>
    <col min="1" max="1" width="10.7109375" bestFit="1" customWidth="1"/>
    <col min="2" max="7" width="13.5703125" customWidth="1"/>
    <col min="8" max="10" width="12.5703125" customWidth="1"/>
  </cols>
  <sheetData>
    <row r="1" spans="1:10" ht="7.9" customHeight="1" thickBot="1" x14ac:dyDescent="0.3"/>
    <row r="2" spans="1:10" x14ac:dyDescent="0.25">
      <c r="A2" s="89" t="str">
        <f>HYPERLINK("#'"&amp;"INSTRUÇÕES"&amp;"'!A1","Retornar")</f>
        <v>Retornar</v>
      </c>
      <c r="C2" s="40"/>
    </row>
    <row r="3" spans="1:10" ht="15.75" thickBot="1" x14ac:dyDescent="0.3">
      <c r="B3" s="17"/>
      <c r="C3" s="39"/>
    </row>
    <row r="4" spans="1:10" ht="7.9" customHeight="1" x14ac:dyDescent="0.25">
      <c r="B4" s="17"/>
      <c r="C4" s="17"/>
    </row>
    <row r="5" spans="1:10" x14ac:dyDescent="0.25">
      <c r="B5" s="120" t="s">
        <v>133</v>
      </c>
      <c r="C5" s="120"/>
      <c r="D5" s="120"/>
      <c r="E5" s="120"/>
      <c r="F5" s="120"/>
      <c r="G5" s="120"/>
      <c r="H5" s="120"/>
      <c r="I5" s="120"/>
      <c r="J5" s="120"/>
    </row>
    <row r="6" spans="1:10" ht="47.25" customHeight="1" x14ac:dyDescent="0.25">
      <c r="B6" s="10" t="s">
        <v>66</v>
      </c>
      <c r="C6" s="36" t="s">
        <v>67</v>
      </c>
      <c r="D6" s="36" t="s">
        <v>68</v>
      </c>
      <c r="E6" s="10" t="s">
        <v>94</v>
      </c>
      <c r="F6" s="10" t="s">
        <v>95</v>
      </c>
      <c r="G6" s="10" t="s">
        <v>70</v>
      </c>
      <c r="H6" s="10" t="s">
        <v>65</v>
      </c>
      <c r="I6" s="10" t="s">
        <v>134</v>
      </c>
      <c r="J6" s="10" t="s">
        <v>155</v>
      </c>
    </row>
    <row r="7" spans="1:10" x14ac:dyDescent="0.25">
      <c r="A7" s="22">
        <v>35125</v>
      </c>
      <c r="B7" s="18"/>
      <c r="C7" s="37">
        <f>[1]PIB!B2</f>
        <v>4.6200762008957401</v>
      </c>
      <c r="D7" s="37">
        <f>[1]PIB!C2</f>
        <v>4.5995696364174501</v>
      </c>
      <c r="E7" s="15" t="s">
        <v>39</v>
      </c>
      <c r="F7" s="2">
        <f t="shared" ref="F7:F38" si="0">C7</f>
        <v>4.6200762008957401</v>
      </c>
      <c r="G7" s="2">
        <f t="shared" ref="G7:G38" si="1">100*(D7-F7)</f>
        <v>-2.0506564478290024</v>
      </c>
      <c r="H7" s="11" t="s">
        <v>39</v>
      </c>
      <c r="I7" s="2">
        <f>100*(D7-C7)</f>
        <v>-2.0506564478290024</v>
      </c>
    </row>
    <row r="8" spans="1:10" x14ac:dyDescent="0.25">
      <c r="A8" s="22">
        <f>EDATE(A7,3)</f>
        <v>35217</v>
      </c>
      <c r="B8" s="18">
        <f t="shared" ref="B8:B39" si="2">C8/C7-1</f>
        <v>1.0291639942168196E-3</v>
      </c>
      <c r="C8" s="37">
        <f>[1]PIB!B3</f>
        <v>4.62483101697224</v>
      </c>
      <c r="D8" s="37">
        <f>[1]PIB!C3</f>
        <v>4.6109381704672101</v>
      </c>
      <c r="E8" s="15" t="s">
        <v>39</v>
      </c>
      <c r="F8" s="2">
        <f t="shared" si="0"/>
        <v>4.62483101697224</v>
      </c>
      <c r="G8" s="2">
        <f t="shared" si="1"/>
        <v>-1.3892846505029866</v>
      </c>
      <c r="H8" s="11" t="s">
        <v>39</v>
      </c>
      <c r="I8" s="2">
        <f t="shared" ref="I8:I71" si="3">100*(D8-C8)</f>
        <v>-1.3892846505029866</v>
      </c>
      <c r="J8" s="2">
        <f>100*(D8-D7)</f>
        <v>1.1368534049760015</v>
      </c>
    </row>
    <row r="9" spans="1:10" x14ac:dyDescent="0.25">
      <c r="A9" s="22">
        <f t="shared" ref="A9:A72" si="4">EDATE(A8,3)</f>
        <v>35309</v>
      </c>
      <c r="B9" s="18">
        <f t="shared" si="2"/>
        <v>1.0253346460222801E-3</v>
      </c>
      <c r="C9" s="37">
        <f>[1]PIB!B4</f>
        <v>4.6295730164459403</v>
      </c>
      <c r="D9" s="37">
        <f>[1]PIB!C4</f>
        <v>4.6474760394742098</v>
      </c>
      <c r="E9" s="15" t="s">
        <v>39</v>
      </c>
      <c r="F9" s="2">
        <f t="shared" si="0"/>
        <v>4.6295730164459403</v>
      </c>
      <c r="G9" s="2">
        <f t="shared" si="1"/>
        <v>1.7903023028269516</v>
      </c>
      <c r="H9" s="11" t="s">
        <v>39</v>
      </c>
      <c r="I9" s="2">
        <f t="shared" si="3"/>
        <v>1.7903023028269516</v>
      </c>
      <c r="J9" s="2">
        <f t="shared" ref="J9:J72" si="5">100*(D9-D8)</f>
        <v>3.6537869006999735</v>
      </c>
    </row>
    <row r="10" spans="1:10" x14ac:dyDescent="0.25">
      <c r="A10" s="22">
        <f t="shared" si="4"/>
        <v>35400</v>
      </c>
      <c r="B10" s="18">
        <f t="shared" si="2"/>
        <v>1.016872014396597E-3</v>
      </c>
      <c r="C10" s="37">
        <f>[1]PIB!B5</f>
        <v>4.6342806996849699</v>
      </c>
      <c r="D10" s="37">
        <f>[1]PIB!C5</f>
        <v>4.6378396939174298</v>
      </c>
      <c r="E10" s="15" t="s">
        <v>39</v>
      </c>
      <c r="F10" s="2">
        <f t="shared" si="0"/>
        <v>4.6342806996849699</v>
      </c>
      <c r="G10" s="2">
        <f t="shared" si="1"/>
        <v>0.35589942324598667</v>
      </c>
      <c r="H10" s="11" t="s">
        <v>39</v>
      </c>
      <c r="I10" s="2">
        <f t="shared" si="3"/>
        <v>0.35589942324598667</v>
      </c>
      <c r="J10" s="2">
        <f t="shared" si="5"/>
        <v>-0.96363455567800571</v>
      </c>
    </row>
    <row r="11" spans="1:10" x14ac:dyDescent="0.25">
      <c r="A11" s="22">
        <f t="shared" si="4"/>
        <v>35490</v>
      </c>
      <c r="B11" s="18">
        <f t="shared" si="2"/>
        <v>1.0062093912905912E-3</v>
      </c>
      <c r="C11" s="37">
        <f>[1]PIB!B6</f>
        <v>4.6389437564468698</v>
      </c>
      <c r="D11" s="37">
        <f>[1]PIB!C6</f>
        <v>4.6482547920325397</v>
      </c>
      <c r="E11" s="15" t="s">
        <v>39</v>
      </c>
      <c r="F11" s="2">
        <f t="shared" si="0"/>
        <v>4.6389437564468698</v>
      </c>
      <c r="G11" s="2">
        <f t="shared" si="1"/>
        <v>0.93110355856698135</v>
      </c>
      <c r="H11" s="11" t="s">
        <v>39</v>
      </c>
      <c r="I11" s="2">
        <f t="shared" si="3"/>
        <v>0.93110355856698135</v>
      </c>
      <c r="J11" s="2">
        <f t="shared" si="5"/>
        <v>1.0415098115109878</v>
      </c>
    </row>
    <row r="12" spans="1:10" x14ac:dyDescent="0.25">
      <c r="A12" s="22">
        <f t="shared" si="4"/>
        <v>35582</v>
      </c>
      <c r="B12" s="18">
        <f t="shared" si="2"/>
        <v>9.9383494513660686E-4</v>
      </c>
      <c r="C12" s="37">
        <f>[1]PIB!B7</f>
        <v>4.6435541008605501</v>
      </c>
      <c r="D12" s="37">
        <f>[1]PIB!C7</f>
        <v>4.65358656396364</v>
      </c>
      <c r="E12" s="15" t="s">
        <v>39</v>
      </c>
      <c r="F12" s="2">
        <f t="shared" si="0"/>
        <v>4.6435541008605501</v>
      </c>
      <c r="G12" s="2">
        <f t="shared" si="1"/>
        <v>1.0032463103089917</v>
      </c>
      <c r="H12" s="11" t="s">
        <v>39</v>
      </c>
      <c r="I12" s="2">
        <f t="shared" si="3"/>
        <v>1.0032463103089917</v>
      </c>
      <c r="J12" s="2">
        <f t="shared" si="5"/>
        <v>0.53317719311003486</v>
      </c>
    </row>
    <row r="13" spans="1:10" x14ac:dyDescent="0.25">
      <c r="A13" s="22">
        <f t="shared" si="4"/>
        <v>35674</v>
      </c>
      <c r="B13" s="18">
        <f t="shared" si="2"/>
        <v>9.8100840276527101E-4</v>
      </c>
      <c r="C13" s="37">
        <f>[1]PIB!B8</f>
        <v>4.6481094664521896</v>
      </c>
      <c r="D13" s="37">
        <f>[1]PIB!C8</f>
        <v>4.6660901375668402</v>
      </c>
      <c r="E13" s="15" t="s">
        <v>39</v>
      </c>
      <c r="F13" s="2">
        <f t="shared" si="0"/>
        <v>4.6481094664521896</v>
      </c>
      <c r="G13" s="2">
        <f t="shared" si="1"/>
        <v>1.7980671114650626</v>
      </c>
      <c r="H13" s="11" t="s">
        <v>39</v>
      </c>
      <c r="I13" s="2">
        <f t="shared" si="3"/>
        <v>1.7980671114650626</v>
      </c>
      <c r="J13" s="2">
        <f t="shared" si="5"/>
        <v>1.2503573603200202</v>
      </c>
    </row>
    <row r="14" spans="1:10" x14ac:dyDescent="0.25">
      <c r="A14" s="22">
        <f t="shared" si="4"/>
        <v>35765</v>
      </c>
      <c r="B14" s="18">
        <f t="shared" si="2"/>
        <v>9.6908014273555665E-4</v>
      </c>
      <c r="C14" s="37">
        <f>[1]PIB!B9</f>
        <v>4.6526138570373901</v>
      </c>
      <c r="D14" s="37">
        <f>[1]PIB!C9</f>
        <v>4.6744079993754903</v>
      </c>
      <c r="E14" s="15" t="s">
        <v>39</v>
      </c>
      <c r="F14" s="2">
        <f t="shared" si="0"/>
        <v>4.6526138570373901</v>
      </c>
      <c r="G14" s="2">
        <f t="shared" si="1"/>
        <v>2.1794142338100286</v>
      </c>
      <c r="H14" s="11" t="s">
        <v>39</v>
      </c>
      <c r="I14" s="2">
        <f t="shared" si="3"/>
        <v>2.1794142338100286</v>
      </c>
      <c r="J14" s="2">
        <f t="shared" si="5"/>
        <v>0.83178618086501288</v>
      </c>
    </row>
    <row r="15" spans="1:10" x14ac:dyDescent="0.25">
      <c r="A15" s="22">
        <f t="shared" si="4"/>
        <v>35855</v>
      </c>
      <c r="B15" s="18">
        <f t="shared" si="2"/>
        <v>9.6046167834051843E-4</v>
      </c>
      <c r="C15" s="37">
        <f>[1]PIB!B10</f>
        <v>4.65708251435119</v>
      </c>
      <c r="D15" s="37">
        <f>[1]PIB!C10</f>
        <v>4.6544577694930096</v>
      </c>
      <c r="E15" s="15" t="s">
        <v>39</v>
      </c>
      <c r="F15" s="2">
        <f t="shared" si="0"/>
        <v>4.65708251435119</v>
      </c>
      <c r="G15" s="2">
        <f t="shared" si="1"/>
        <v>-0.26247448581804278</v>
      </c>
      <c r="H15" s="11" t="s">
        <v>39</v>
      </c>
      <c r="I15" s="2">
        <f t="shared" si="3"/>
        <v>-0.26247448581804278</v>
      </c>
      <c r="J15" s="2">
        <f t="shared" si="5"/>
        <v>-1.9950229882480741</v>
      </c>
    </row>
    <row r="16" spans="1:10" x14ac:dyDescent="0.25">
      <c r="A16" s="22">
        <f t="shared" si="4"/>
        <v>35947</v>
      </c>
      <c r="B16" s="18">
        <f t="shared" si="2"/>
        <v>9.58064861996899E-4</v>
      </c>
      <c r="C16" s="37">
        <f>[1]PIB!B11</f>
        <v>4.6615443014676101</v>
      </c>
      <c r="D16" s="37">
        <f>[1]PIB!C11</f>
        <v>4.6712320092208701</v>
      </c>
      <c r="E16" s="15" t="s">
        <v>39</v>
      </c>
      <c r="F16" s="2">
        <f t="shared" si="0"/>
        <v>4.6615443014676101</v>
      </c>
      <c r="G16" s="2">
        <f t="shared" si="1"/>
        <v>0.96877077532599998</v>
      </c>
      <c r="H16" s="11" t="s">
        <v>39</v>
      </c>
      <c r="I16" s="2">
        <f t="shared" si="3"/>
        <v>0.96877077532599998</v>
      </c>
      <c r="J16" s="2">
        <f t="shared" si="5"/>
        <v>1.6774239727860518</v>
      </c>
    </row>
    <row r="17" spans="1:10" x14ac:dyDescent="0.25">
      <c r="A17" s="22">
        <f t="shared" si="4"/>
        <v>36039</v>
      </c>
      <c r="B17" s="18">
        <f t="shared" si="2"/>
        <v>9.615138755838526E-4</v>
      </c>
      <c r="C17" s="37">
        <f>[1]PIB!B12</f>
        <v>4.66602644099512</v>
      </c>
      <c r="D17" s="37">
        <f>[1]PIB!C12</f>
        <v>4.6712001821404101</v>
      </c>
      <c r="E17" s="15" t="s">
        <v>39</v>
      </c>
      <c r="F17" s="2">
        <f t="shared" si="0"/>
        <v>4.66602644099512</v>
      </c>
      <c r="G17" s="2">
        <f t="shared" si="1"/>
        <v>0.51737411452901227</v>
      </c>
      <c r="H17" s="11" t="s">
        <v>39</v>
      </c>
      <c r="I17" s="2">
        <f t="shared" si="3"/>
        <v>0.51737411452901227</v>
      </c>
      <c r="J17" s="2">
        <f t="shared" si="5"/>
        <v>-3.1827080460011814E-3</v>
      </c>
    </row>
    <row r="18" spans="1:10" x14ac:dyDescent="0.25">
      <c r="A18" s="22">
        <f t="shared" si="4"/>
        <v>36130</v>
      </c>
      <c r="B18" s="18">
        <f t="shared" si="2"/>
        <v>9.7208393946912608E-4</v>
      </c>
      <c r="C18" s="37">
        <f>[1]PIB!B13</f>
        <v>4.6705622103595497</v>
      </c>
      <c r="D18" s="37">
        <f>[1]PIB!C13</f>
        <v>4.6596142640909601</v>
      </c>
      <c r="E18" s="15" t="s">
        <v>39</v>
      </c>
      <c r="F18" s="2">
        <f t="shared" si="0"/>
        <v>4.6705622103595497</v>
      </c>
      <c r="G18" s="2">
        <f t="shared" si="1"/>
        <v>-1.0947946268589526</v>
      </c>
      <c r="H18" s="11" t="s">
        <v>39</v>
      </c>
      <c r="I18" s="2">
        <f t="shared" si="3"/>
        <v>-1.0947946268589526</v>
      </c>
      <c r="J18" s="2">
        <f t="shared" si="5"/>
        <v>-1.1585918049449973</v>
      </c>
    </row>
    <row r="19" spans="1:10" x14ac:dyDescent="0.25">
      <c r="A19" s="22">
        <f t="shared" si="4"/>
        <v>36220</v>
      </c>
      <c r="B19" s="18">
        <f t="shared" si="2"/>
        <v>9.9043969591483538E-4</v>
      </c>
      <c r="C19" s="37">
        <f>[1]PIB!B14</f>
        <v>4.6751881205749299</v>
      </c>
      <c r="D19" s="37">
        <f>[1]PIB!C14</f>
        <v>4.6613882408682699</v>
      </c>
      <c r="E19" s="15" t="s">
        <v>39</v>
      </c>
      <c r="F19" s="2">
        <f t="shared" si="0"/>
        <v>4.6751881205749299</v>
      </c>
      <c r="G19" s="2">
        <f t="shared" si="1"/>
        <v>-1.3799879706660079</v>
      </c>
      <c r="H19" s="11" t="s">
        <v>39</v>
      </c>
      <c r="I19" s="2">
        <f t="shared" si="3"/>
        <v>-1.3799879706660079</v>
      </c>
      <c r="J19" s="2">
        <f t="shared" si="5"/>
        <v>0.1773976777309727</v>
      </c>
    </row>
    <row r="20" spans="1:10" x14ac:dyDescent="0.25">
      <c r="A20" s="22">
        <f t="shared" si="4"/>
        <v>36312</v>
      </c>
      <c r="B20" s="18">
        <f t="shared" si="2"/>
        <v>1.0150863433848745E-3</v>
      </c>
      <c r="C20" s="37">
        <f>[1]PIB!B15</f>
        <v>4.6799338401888804</v>
      </c>
      <c r="D20" s="37">
        <f>[1]PIB!C15</f>
        <v>4.6665733371517097</v>
      </c>
      <c r="E20" s="15" t="s">
        <v>39</v>
      </c>
      <c r="F20" s="2">
        <f t="shared" si="0"/>
        <v>4.6799338401888804</v>
      </c>
      <c r="G20" s="2">
        <f t="shared" si="1"/>
        <v>-1.3360503037170623</v>
      </c>
      <c r="H20" s="11" t="s">
        <v>39</v>
      </c>
      <c r="I20" s="2">
        <f t="shared" si="3"/>
        <v>-1.3360503037170623</v>
      </c>
      <c r="J20" s="2">
        <f t="shared" si="5"/>
        <v>0.51850962834398828</v>
      </c>
    </row>
    <row r="21" spans="1:10" x14ac:dyDescent="0.25">
      <c r="A21" s="22">
        <f t="shared" si="4"/>
        <v>36404</v>
      </c>
      <c r="B21" s="18">
        <f t="shared" si="2"/>
        <v>1.0441542129004944E-3</v>
      </c>
      <c r="C21" s="37">
        <f>[1]PIB!B16</f>
        <v>4.6848204128242097</v>
      </c>
      <c r="D21" s="37">
        <f>[1]PIB!C16</f>
        <v>4.6667414122942503</v>
      </c>
      <c r="E21" s="15" t="s">
        <v>39</v>
      </c>
      <c r="F21" s="2">
        <f t="shared" si="0"/>
        <v>4.6848204128242097</v>
      </c>
      <c r="G21" s="2">
        <f t="shared" si="1"/>
        <v>-1.8079000529959366</v>
      </c>
      <c r="H21" s="11" t="s">
        <v>39</v>
      </c>
      <c r="I21" s="2">
        <f t="shared" si="3"/>
        <v>-1.8079000529959366</v>
      </c>
      <c r="J21" s="2">
        <f t="shared" si="5"/>
        <v>1.680751425405802E-2</v>
      </c>
    </row>
    <row r="22" spans="1:10" x14ac:dyDescent="0.25">
      <c r="A22" s="22">
        <f t="shared" si="4"/>
        <v>36495</v>
      </c>
      <c r="B22" s="18">
        <f t="shared" si="2"/>
        <v>1.0758403782786807E-3</v>
      </c>
      <c r="C22" s="37">
        <f>[1]PIB!B17</f>
        <v>4.6898605317893098</v>
      </c>
      <c r="D22" s="37">
        <f>[1]PIB!C17</f>
        <v>4.68076642035206</v>
      </c>
      <c r="E22" s="15" t="s">
        <v>39</v>
      </c>
      <c r="F22" s="2">
        <f t="shared" si="0"/>
        <v>4.6898605317893098</v>
      </c>
      <c r="G22" s="2">
        <f t="shared" si="1"/>
        <v>-0.90941114372498078</v>
      </c>
      <c r="H22" s="11" t="s">
        <v>39</v>
      </c>
      <c r="I22" s="2">
        <f t="shared" si="3"/>
        <v>-0.90941114372498078</v>
      </c>
      <c r="J22" s="2">
        <f t="shared" si="5"/>
        <v>1.4025008057809707</v>
      </c>
    </row>
    <row r="23" spans="1:10" x14ac:dyDescent="0.25">
      <c r="A23" s="22">
        <f t="shared" si="4"/>
        <v>36586</v>
      </c>
      <c r="B23" s="18">
        <f t="shared" si="2"/>
        <v>1.10772147545668E-3</v>
      </c>
      <c r="C23" s="37">
        <f>[1]PIB!B18</f>
        <v>4.6950555910172698</v>
      </c>
      <c r="D23" s="37">
        <f>[1]PIB!C18</f>
        <v>4.69126787235016</v>
      </c>
      <c r="E23" s="15" t="s">
        <v>39</v>
      </c>
      <c r="F23" s="2">
        <f t="shared" si="0"/>
        <v>4.6950555910172698</v>
      </c>
      <c r="G23" s="2">
        <f t="shared" si="1"/>
        <v>-0.37877186671098073</v>
      </c>
      <c r="H23" s="11" t="s">
        <v>39</v>
      </c>
      <c r="I23" s="2">
        <f t="shared" si="3"/>
        <v>-0.37877186671098073</v>
      </c>
      <c r="J23" s="2">
        <f t="shared" si="5"/>
        <v>1.0501451998099931</v>
      </c>
    </row>
    <row r="24" spans="1:10" x14ac:dyDescent="0.25">
      <c r="A24" s="22">
        <f t="shared" si="4"/>
        <v>36678</v>
      </c>
      <c r="B24" s="18">
        <f t="shared" si="2"/>
        <v>1.1385828134726772E-3</v>
      </c>
      <c r="C24" s="37">
        <f>[1]PIB!B19</f>
        <v>4.7004013006215004</v>
      </c>
      <c r="D24" s="37">
        <f>[1]PIB!C19</f>
        <v>4.7052039844116198</v>
      </c>
      <c r="E24" s="15" t="s">
        <v>39</v>
      </c>
      <c r="F24" s="2">
        <f t="shared" si="0"/>
        <v>4.7004013006215004</v>
      </c>
      <c r="G24" s="2">
        <f t="shared" si="1"/>
        <v>0.48026837901193886</v>
      </c>
      <c r="H24" s="11" t="s">
        <v>39</v>
      </c>
      <c r="I24" s="2">
        <f t="shared" si="3"/>
        <v>0.48026837901193886</v>
      </c>
      <c r="J24" s="2">
        <f t="shared" si="5"/>
        <v>1.3936112061459838</v>
      </c>
    </row>
    <row r="25" spans="1:10" x14ac:dyDescent="0.25">
      <c r="A25" s="22">
        <f t="shared" si="4"/>
        <v>36770</v>
      </c>
      <c r="B25" s="18">
        <f t="shared" si="2"/>
        <v>1.1679221450822119E-3</v>
      </c>
      <c r="C25" s="37">
        <f>[1]PIB!B20</f>
        <v>4.7058910033912698</v>
      </c>
      <c r="D25" s="37">
        <f>[1]PIB!C20</f>
        <v>4.7167745258763096</v>
      </c>
      <c r="E25" s="15" t="s">
        <v>39</v>
      </c>
      <c r="F25" s="2">
        <f t="shared" si="0"/>
        <v>4.7058910033912698</v>
      </c>
      <c r="G25" s="2">
        <f t="shared" si="1"/>
        <v>1.0883522485039876</v>
      </c>
      <c r="H25" s="11" t="s">
        <v>39</v>
      </c>
      <c r="I25" s="2">
        <f t="shared" si="3"/>
        <v>1.0883522485039876</v>
      </c>
      <c r="J25" s="2">
        <f t="shared" si="5"/>
        <v>1.1570541464689832</v>
      </c>
    </row>
    <row r="26" spans="1:10" x14ac:dyDescent="0.25">
      <c r="A26" s="22">
        <f t="shared" si="4"/>
        <v>36861</v>
      </c>
      <c r="B26" s="18">
        <f t="shared" si="2"/>
        <v>1.1963813861970429E-3</v>
      </c>
      <c r="C26" s="37">
        <f>[1]PIB!B21</f>
        <v>4.7115210437931996</v>
      </c>
      <c r="D26" s="37">
        <f>[1]PIB!C21</f>
        <v>4.7288867134011499</v>
      </c>
      <c r="E26" s="15" t="s">
        <v>39</v>
      </c>
      <c r="F26" s="2">
        <f t="shared" si="0"/>
        <v>4.7115210437931996</v>
      </c>
      <c r="G26" s="2">
        <f t="shared" si="1"/>
        <v>1.7365669607950274</v>
      </c>
      <c r="H26" s="11" t="s">
        <v>39</v>
      </c>
      <c r="I26" s="2">
        <f t="shared" si="3"/>
        <v>1.7365669607950274</v>
      </c>
      <c r="J26" s="2">
        <f t="shared" si="5"/>
        <v>1.2112187524840223</v>
      </c>
    </row>
    <row r="27" spans="1:10" x14ac:dyDescent="0.25">
      <c r="A27" s="22">
        <f t="shared" si="4"/>
        <v>36951</v>
      </c>
      <c r="B27" s="18">
        <f t="shared" si="2"/>
        <v>1.225405691409609E-3</v>
      </c>
      <c r="C27" s="37">
        <f>[1]PIB!B22</f>
        <v>4.7172945684954604</v>
      </c>
      <c r="D27" s="37">
        <f>[1]PIB!C22</f>
        <v>4.7330294515907703</v>
      </c>
      <c r="E27" s="15" t="s">
        <v>39</v>
      </c>
      <c r="F27" s="2">
        <f t="shared" si="0"/>
        <v>4.7172945684954604</v>
      </c>
      <c r="G27" s="2">
        <f t="shared" si="1"/>
        <v>1.5734883095309904</v>
      </c>
      <c r="H27" s="11" t="s">
        <v>39</v>
      </c>
      <c r="I27" s="2">
        <f t="shared" si="3"/>
        <v>1.5734883095309904</v>
      </c>
      <c r="J27" s="2">
        <f t="shared" si="5"/>
        <v>0.41427381896204096</v>
      </c>
    </row>
    <row r="28" spans="1:10" x14ac:dyDescent="0.25">
      <c r="A28" s="22">
        <f t="shared" si="4"/>
        <v>37043</v>
      </c>
      <c r="B28" s="18">
        <f t="shared" si="2"/>
        <v>1.2572904083434366E-3</v>
      </c>
      <c r="C28" s="37">
        <f>[1]PIB!B23</f>
        <v>4.7232255777097603</v>
      </c>
      <c r="D28" s="37">
        <f>[1]PIB!C23</f>
        <v>4.72793788987779</v>
      </c>
      <c r="E28" s="15" t="s">
        <v>39</v>
      </c>
      <c r="F28" s="2">
        <f t="shared" si="0"/>
        <v>4.7232255777097603</v>
      </c>
      <c r="G28" s="2">
        <f t="shared" si="1"/>
        <v>0.47123121680296975</v>
      </c>
      <c r="H28" s="11" t="s">
        <v>39</v>
      </c>
      <c r="I28" s="2">
        <f t="shared" si="3"/>
        <v>0.47123121680296975</v>
      </c>
      <c r="J28" s="2">
        <f t="shared" si="5"/>
        <v>-0.50915617129803081</v>
      </c>
    </row>
    <row r="29" spans="1:10" x14ac:dyDescent="0.25">
      <c r="A29" s="22">
        <f t="shared" si="4"/>
        <v>37135</v>
      </c>
      <c r="B29" s="18">
        <f t="shared" si="2"/>
        <v>1.2941004276347812E-3</v>
      </c>
      <c r="C29" s="37">
        <f>[1]PIB!B24</f>
        <v>4.7293379059496896</v>
      </c>
      <c r="D29" s="37">
        <f>[1]PIB!C24</f>
        <v>4.7225355494472696</v>
      </c>
      <c r="E29" s="15" t="s">
        <v>39</v>
      </c>
      <c r="F29" s="2">
        <f t="shared" si="0"/>
        <v>4.7293379059496896</v>
      </c>
      <c r="G29" s="2">
        <f t="shared" si="1"/>
        <v>-0.68023565024200039</v>
      </c>
      <c r="H29" s="11" t="s">
        <v>39</v>
      </c>
      <c r="I29" s="2">
        <f t="shared" si="3"/>
        <v>-0.68023565024200039</v>
      </c>
      <c r="J29" s="2">
        <f t="shared" si="5"/>
        <v>-0.54023404305203471</v>
      </c>
    </row>
    <row r="30" spans="1:10" x14ac:dyDescent="0.25">
      <c r="A30" s="22">
        <f t="shared" si="4"/>
        <v>37226</v>
      </c>
      <c r="B30" s="18">
        <f t="shared" si="2"/>
        <v>1.3364295594864295E-3</v>
      </c>
      <c r="C30" s="37">
        <f>[1]PIB!B25</f>
        <v>4.7356583329240003</v>
      </c>
      <c r="D30" s="37">
        <f>[1]PIB!C25</f>
        <v>4.7198942684280398</v>
      </c>
      <c r="E30" s="15" t="s">
        <v>39</v>
      </c>
      <c r="F30" s="2">
        <f t="shared" si="0"/>
        <v>4.7356583329240003</v>
      </c>
      <c r="G30" s="2">
        <f t="shared" si="1"/>
        <v>-1.5764064495960461</v>
      </c>
      <c r="H30" s="11" t="s">
        <v>39</v>
      </c>
      <c r="I30" s="2">
        <f t="shared" si="3"/>
        <v>-1.5764064495960461</v>
      </c>
      <c r="J30" s="2">
        <f t="shared" si="5"/>
        <v>-0.26412810192297798</v>
      </c>
    </row>
    <row r="31" spans="1:10" x14ac:dyDescent="0.25">
      <c r="A31" s="22">
        <f t="shared" si="4"/>
        <v>37316</v>
      </c>
      <c r="B31" s="18">
        <f t="shared" si="2"/>
        <v>1.3833459857195418E-3</v>
      </c>
      <c r="C31" s="37">
        <f>[1]PIB!B26</f>
        <v>4.7422093868685904</v>
      </c>
      <c r="D31" s="37">
        <f>[1]PIB!C26</f>
        <v>4.7438787656203303</v>
      </c>
      <c r="E31" s="15" t="s">
        <v>39</v>
      </c>
      <c r="F31" s="2">
        <f t="shared" si="0"/>
        <v>4.7422093868685904</v>
      </c>
      <c r="G31" s="2">
        <f t="shared" si="1"/>
        <v>0.16693787517398917</v>
      </c>
      <c r="H31" s="11" t="s">
        <v>39</v>
      </c>
      <c r="I31" s="2">
        <f t="shared" si="3"/>
        <v>0.16693787517398917</v>
      </c>
      <c r="J31" s="2">
        <f t="shared" si="5"/>
        <v>2.3984497192290455</v>
      </c>
    </row>
    <row r="32" spans="1:10" x14ac:dyDescent="0.25">
      <c r="A32" s="22">
        <f t="shared" si="4"/>
        <v>37408</v>
      </c>
      <c r="B32" s="18">
        <f t="shared" si="2"/>
        <v>1.4327407451226737E-3</v>
      </c>
      <c r="C32" s="37">
        <f>[1]PIB!B27</f>
        <v>4.7490037434790597</v>
      </c>
      <c r="D32" s="37">
        <f>[1]PIB!C27</f>
        <v>4.7470609299461701</v>
      </c>
      <c r="E32" s="15" t="s">
        <v>39</v>
      </c>
      <c r="F32" s="2">
        <f t="shared" si="0"/>
        <v>4.7490037434790597</v>
      </c>
      <c r="G32" s="2">
        <f t="shared" si="1"/>
        <v>-0.1942813532889609</v>
      </c>
      <c r="H32" s="11" t="s">
        <v>39</v>
      </c>
      <c r="I32" s="2">
        <f t="shared" si="3"/>
        <v>-0.1942813532889609</v>
      </c>
      <c r="J32" s="2">
        <f t="shared" si="5"/>
        <v>0.31821643258398424</v>
      </c>
    </row>
    <row r="33" spans="1:10" x14ac:dyDescent="0.25">
      <c r="A33" s="22">
        <f t="shared" si="4"/>
        <v>37500</v>
      </c>
      <c r="B33" s="18">
        <f t="shared" si="2"/>
        <v>1.4848121236674672E-3</v>
      </c>
      <c r="C33" s="37">
        <f>[1]PIB!B28</f>
        <v>4.7560551218127198</v>
      </c>
      <c r="D33" s="37">
        <f>[1]PIB!C28</f>
        <v>4.7606514745038098</v>
      </c>
      <c r="E33" s="15" t="s">
        <v>39</v>
      </c>
      <c r="F33" s="2">
        <f t="shared" si="0"/>
        <v>4.7560551218127198</v>
      </c>
      <c r="G33" s="2">
        <f t="shared" si="1"/>
        <v>0.45963526910899333</v>
      </c>
      <c r="H33" s="11" t="s">
        <v>39</v>
      </c>
      <c r="I33" s="2">
        <f t="shared" si="3"/>
        <v>0.45963526910899333</v>
      </c>
      <c r="J33" s="2">
        <f t="shared" si="5"/>
        <v>1.3590544557639639</v>
      </c>
    </row>
    <row r="34" spans="1:10" x14ac:dyDescent="0.25">
      <c r="A34" s="22">
        <f t="shared" si="4"/>
        <v>37591</v>
      </c>
      <c r="B34" s="18">
        <f t="shared" si="2"/>
        <v>1.5392809099612492E-3</v>
      </c>
      <c r="C34" s="37">
        <f>[1]PIB!B29</f>
        <v>4.7633760266684497</v>
      </c>
      <c r="D34" s="37">
        <f>[1]PIB!C29</f>
        <v>4.7706553758793397</v>
      </c>
      <c r="E34" s="15" t="s">
        <v>39</v>
      </c>
      <c r="F34" s="2">
        <f t="shared" si="0"/>
        <v>4.7633760266684497</v>
      </c>
      <c r="G34" s="2">
        <f t="shared" si="1"/>
        <v>0.72793492108900182</v>
      </c>
      <c r="H34" s="11" t="s">
        <v>39</v>
      </c>
      <c r="I34" s="2">
        <f t="shared" si="3"/>
        <v>0.72793492108900182</v>
      </c>
      <c r="J34" s="2">
        <f t="shared" si="5"/>
        <v>1.0003901375529978</v>
      </c>
    </row>
    <row r="35" spans="1:10" x14ac:dyDescent="0.25">
      <c r="A35" s="22">
        <f t="shared" si="4"/>
        <v>37681</v>
      </c>
      <c r="B35" s="18">
        <f t="shared" si="2"/>
        <v>1.5967265348164617E-3</v>
      </c>
      <c r="C35" s="37">
        <f>[1]PIB!B30</f>
        <v>4.7709818355655402</v>
      </c>
      <c r="D35" s="37">
        <f>[1]PIB!C30</f>
        <v>4.7660787674288398</v>
      </c>
      <c r="E35" s="15" t="s">
        <v>39</v>
      </c>
      <c r="F35" s="2">
        <f t="shared" si="0"/>
        <v>4.7709818355655402</v>
      </c>
      <c r="G35" s="2">
        <f t="shared" si="1"/>
        <v>-0.49030681367003837</v>
      </c>
      <c r="H35" s="11" t="s">
        <v>39</v>
      </c>
      <c r="I35" s="2">
        <f t="shared" si="3"/>
        <v>-0.49030681367003837</v>
      </c>
      <c r="J35" s="2">
        <f t="shared" si="5"/>
        <v>-0.45766084504998972</v>
      </c>
    </row>
    <row r="36" spans="1:10" x14ac:dyDescent="0.25">
      <c r="A36" s="22">
        <f t="shared" si="4"/>
        <v>37773</v>
      </c>
      <c r="B36" s="18">
        <f t="shared" si="2"/>
        <v>1.6580738144964524E-3</v>
      </c>
      <c r="C36" s="37">
        <f>[1]PIB!B31</f>
        <v>4.7788924756165301</v>
      </c>
      <c r="D36" s="37">
        <f>[1]PIB!C31</f>
        <v>4.7578503984659504</v>
      </c>
      <c r="E36" s="15" t="s">
        <v>39</v>
      </c>
      <c r="F36" s="2">
        <f t="shared" si="0"/>
        <v>4.7788924756165301</v>
      </c>
      <c r="G36" s="2">
        <f t="shared" si="1"/>
        <v>-2.1042077150579708</v>
      </c>
      <c r="H36" s="11" t="s">
        <v>39</v>
      </c>
      <c r="I36" s="2">
        <f t="shared" si="3"/>
        <v>-2.1042077150579708</v>
      </c>
      <c r="J36" s="2">
        <f t="shared" si="5"/>
        <v>-0.82283689628894763</v>
      </c>
    </row>
    <row r="37" spans="1:10" x14ac:dyDescent="0.25">
      <c r="A37" s="22">
        <f t="shared" si="4"/>
        <v>37865</v>
      </c>
      <c r="B37" s="18">
        <f t="shared" si="2"/>
        <v>1.7226447219462759E-3</v>
      </c>
      <c r="C37" s="37">
        <f>[1]PIB!B32</f>
        <v>4.7871248095164001</v>
      </c>
      <c r="D37" s="37">
        <f>[1]PIB!C32</f>
        <v>4.7672248816830303</v>
      </c>
      <c r="E37" s="15" t="s">
        <v>39</v>
      </c>
      <c r="F37" s="2">
        <f t="shared" si="0"/>
        <v>4.7871248095164001</v>
      </c>
      <c r="G37" s="2">
        <f t="shared" si="1"/>
        <v>-1.9899927833369802</v>
      </c>
      <c r="H37" s="11" t="s">
        <v>39</v>
      </c>
      <c r="I37" s="2">
        <f t="shared" si="3"/>
        <v>-1.9899927833369802</v>
      </c>
      <c r="J37" s="2">
        <f t="shared" si="5"/>
        <v>0.93744832170798986</v>
      </c>
    </row>
    <row r="38" spans="1:10" x14ac:dyDescent="0.25">
      <c r="A38" s="23">
        <f t="shared" si="4"/>
        <v>37956</v>
      </c>
      <c r="B38" s="19">
        <f t="shared" si="2"/>
        <v>1.7876574114941146E-3</v>
      </c>
      <c r="C38" s="37">
        <f>[1]PIB!B33</f>
        <v>4.7956825486618797</v>
      </c>
      <c r="D38" s="37">
        <f>[1]PIB!C33</f>
        <v>4.7774733749884</v>
      </c>
      <c r="E38" s="15" t="s">
        <v>39</v>
      </c>
      <c r="F38" s="2">
        <f t="shared" si="0"/>
        <v>4.7956825486618797</v>
      </c>
      <c r="G38" s="2">
        <f t="shared" si="1"/>
        <v>-1.8209173673479739</v>
      </c>
      <c r="H38" s="2">
        <v>-1.80662983425414</v>
      </c>
      <c r="I38" s="2">
        <f t="shared" si="3"/>
        <v>-1.8209173673479739</v>
      </c>
      <c r="J38" s="2">
        <f t="shared" si="5"/>
        <v>1.0248493305369699</v>
      </c>
    </row>
    <row r="39" spans="1:10" x14ac:dyDescent="0.25">
      <c r="A39" s="22">
        <f t="shared" si="4"/>
        <v>38047</v>
      </c>
      <c r="B39" s="18">
        <f t="shared" si="2"/>
        <v>1.8505016215963899E-3</v>
      </c>
      <c r="C39" s="37">
        <f>[1]PIB!B34</f>
        <v>4.8045569669948396</v>
      </c>
      <c r="D39" s="37">
        <f>[1]PIB!C34</f>
        <v>4.79109662014677</v>
      </c>
      <c r="E39" s="15" t="s">
        <v>39</v>
      </c>
      <c r="F39" s="2">
        <f t="shared" ref="F39:F70" si="6">C39</f>
        <v>4.8045569669948396</v>
      </c>
      <c r="G39" s="2">
        <f t="shared" ref="G39:G70" si="7">100*(D39-F39)</f>
        <v>-1.3460346848069626</v>
      </c>
      <c r="H39" s="2">
        <v>-1.20994475138121</v>
      </c>
      <c r="I39" s="2">
        <f t="shared" si="3"/>
        <v>-1.3460346848069626</v>
      </c>
      <c r="J39" s="2">
        <f t="shared" si="5"/>
        <v>1.362324515836999</v>
      </c>
    </row>
    <row r="40" spans="1:10" x14ac:dyDescent="0.25">
      <c r="A40" s="22">
        <f t="shared" si="4"/>
        <v>38139</v>
      </c>
      <c r="B40" s="18">
        <f t="shared" ref="B40:B71" si="8">C40/C39-1</f>
        <v>1.9088109042564305E-3</v>
      </c>
      <c r="C40" s="37">
        <f>[1]PIB!B35</f>
        <v>4.8137279577235601</v>
      </c>
      <c r="D40" s="37">
        <f>[1]PIB!C35</f>
        <v>4.8185594204620701</v>
      </c>
      <c r="E40" s="15" t="s">
        <v>39</v>
      </c>
      <c r="F40" s="2">
        <f t="shared" si="6"/>
        <v>4.8137279577235601</v>
      </c>
      <c r="G40" s="2">
        <f t="shared" si="7"/>
        <v>0.4831462738509984</v>
      </c>
      <c r="H40" s="2">
        <v>0.53038674033149302</v>
      </c>
      <c r="I40" s="2">
        <f t="shared" si="3"/>
        <v>0.4831462738509984</v>
      </c>
      <c r="J40" s="2">
        <f t="shared" si="5"/>
        <v>2.7462800315300129</v>
      </c>
    </row>
    <row r="41" spans="1:10" x14ac:dyDescent="0.25">
      <c r="A41" s="22">
        <f t="shared" si="4"/>
        <v>38231</v>
      </c>
      <c r="B41" s="18">
        <f t="shared" si="8"/>
        <v>1.9608593794515627E-3</v>
      </c>
      <c r="C41" s="37">
        <f>[1]PIB!B36</f>
        <v>4.8231670013395904</v>
      </c>
      <c r="D41" s="37">
        <f>[1]PIB!C36</f>
        <v>4.8311107505970998</v>
      </c>
      <c r="E41" s="15" t="s">
        <v>39</v>
      </c>
      <c r="F41" s="2">
        <f t="shared" si="6"/>
        <v>4.8231670013395904</v>
      </c>
      <c r="G41" s="2">
        <f t="shared" si="7"/>
        <v>0.79437492575094026</v>
      </c>
      <c r="H41" s="2">
        <v>0.43093922651933803</v>
      </c>
      <c r="I41" s="2">
        <f t="shared" si="3"/>
        <v>0.79437492575094026</v>
      </c>
      <c r="J41" s="2">
        <f t="shared" si="5"/>
        <v>1.2551330135029737</v>
      </c>
    </row>
    <row r="42" spans="1:10" x14ac:dyDescent="0.25">
      <c r="A42" s="22">
        <f t="shared" si="4"/>
        <v>38322</v>
      </c>
      <c r="B42" s="18">
        <f t="shared" si="8"/>
        <v>2.0073111000262767E-3</v>
      </c>
      <c r="C42" s="37">
        <f>[1]PIB!B37</f>
        <v>4.8328485979986597</v>
      </c>
      <c r="D42" s="37">
        <f>[1]PIB!C37</f>
        <v>4.83863880463407</v>
      </c>
      <c r="E42" s="15" t="s">
        <v>39</v>
      </c>
      <c r="F42" s="2">
        <f t="shared" si="6"/>
        <v>4.8328485979986597</v>
      </c>
      <c r="G42" s="2">
        <f t="shared" si="7"/>
        <v>0.57902066354102999</v>
      </c>
      <c r="H42" s="2">
        <v>0.58011049723757002</v>
      </c>
      <c r="I42" s="2">
        <f t="shared" si="3"/>
        <v>0.57902066354102999</v>
      </c>
      <c r="J42" s="2">
        <f t="shared" si="5"/>
        <v>0.75280540369702109</v>
      </c>
    </row>
    <row r="43" spans="1:10" x14ac:dyDescent="0.25">
      <c r="A43" s="22">
        <f t="shared" si="4"/>
        <v>38412</v>
      </c>
      <c r="B43" s="18">
        <f t="shared" si="8"/>
        <v>2.0492292486096186E-3</v>
      </c>
      <c r="C43" s="37">
        <f>[1]PIB!B38</f>
        <v>4.8427522126997804</v>
      </c>
      <c r="D43" s="37">
        <f>[1]PIB!C38</f>
        <v>4.8468460035806098</v>
      </c>
      <c r="E43" s="15" t="s">
        <v>39</v>
      </c>
      <c r="F43" s="2">
        <f t="shared" si="6"/>
        <v>4.8427522126997804</v>
      </c>
      <c r="G43" s="2">
        <f t="shared" si="7"/>
        <v>0.40937908808293955</v>
      </c>
      <c r="H43" s="2">
        <v>0.38121546961326003</v>
      </c>
      <c r="I43" s="2">
        <f t="shared" si="3"/>
        <v>0.40937908808293955</v>
      </c>
      <c r="J43" s="2">
        <f t="shared" si="5"/>
        <v>0.82071989465397621</v>
      </c>
    </row>
    <row r="44" spans="1:10" x14ac:dyDescent="0.25">
      <c r="A44" s="22">
        <f t="shared" si="4"/>
        <v>38504</v>
      </c>
      <c r="B44" s="18">
        <f t="shared" si="8"/>
        <v>2.0873908425111942E-3</v>
      </c>
      <c r="C44" s="37">
        <f>[1]PIB!B39</f>
        <v>4.8528609293211202</v>
      </c>
      <c r="D44" s="37">
        <f>[1]PIB!C39</f>
        <v>4.8584529833826204</v>
      </c>
      <c r="E44" s="15" t="s">
        <v>39</v>
      </c>
      <c r="F44" s="2">
        <f t="shared" si="6"/>
        <v>4.8528609293211202</v>
      </c>
      <c r="G44" s="2">
        <f t="shared" si="7"/>
        <v>0.55920540615002068</v>
      </c>
      <c r="H44" s="2">
        <v>0.53038674033149302</v>
      </c>
      <c r="I44" s="2">
        <f t="shared" si="3"/>
        <v>0.55920540615002068</v>
      </c>
      <c r="J44" s="2">
        <f t="shared" si="5"/>
        <v>1.1606979802010642</v>
      </c>
    </row>
    <row r="45" spans="1:10" x14ac:dyDescent="0.25">
      <c r="A45" s="22">
        <f t="shared" si="4"/>
        <v>38596</v>
      </c>
      <c r="B45" s="18">
        <f t="shared" si="8"/>
        <v>2.1223482784784586E-3</v>
      </c>
      <c r="C45" s="37">
        <f>[1]PIB!B40</f>
        <v>4.8631603903601599</v>
      </c>
      <c r="D45" s="37">
        <f>[1]PIB!C40</f>
        <v>4.8522406603499801</v>
      </c>
      <c r="E45" s="15" t="s">
        <v>39</v>
      </c>
      <c r="F45" s="2">
        <f t="shared" si="6"/>
        <v>4.8631603903601599</v>
      </c>
      <c r="G45" s="2">
        <f t="shared" si="7"/>
        <v>-1.0919730010179762</v>
      </c>
      <c r="H45" s="2">
        <v>-1.1602209944751301</v>
      </c>
      <c r="I45" s="2">
        <f t="shared" si="3"/>
        <v>-1.0919730010179762</v>
      </c>
      <c r="J45" s="2">
        <f t="shared" si="5"/>
        <v>-0.62123230326402989</v>
      </c>
    </row>
    <row r="46" spans="1:10" x14ac:dyDescent="0.25">
      <c r="A46" s="22">
        <f t="shared" si="4"/>
        <v>38687</v>
      </c>
      <c r="B46" s="18">
        <f t="shared" si="8"/>
        <v>2.1548421493093883E-3</v>
      </c>
      <c r="C46" s="37">
        <f>[1]PIB!B41</f>
        <v>4.8736397333481598</v>
      </c>
      <c r="D46" s="37">
        <f>[1]PIB!C41</f>
        <v>4.8644310740319501</v>
      </c>
      <c r="E46" s="15" t="s">
        <v>39</v>
      </c>
      <c r="F46" s="2">
        <f t="shared" si="6"/>
        <v>4.8736397333481598</v>
      </c>
      <c r="G46" s="2">
        <f t="shared" si="7"/>
        <v>-0.9208659316209733</v>
      </c>
      <c r="H46" s="2">
        <v>-0.81215469613259506</v>
      </c>
      <c r="I46" s="2">
        <f t="shared" si="3"/>
        <v>-0.9208659316209733</v>
      </c>
      <c r="J46" s="2">
        <f t="shared" si="5"/>
        <v>1.2190413681969936</v>
      </c>
    </row>
    <row r="47" spans="1:10" x14ac:dyDescent="0.25">
      <c r="A47" s="22">
        <f t="shared" si="4"/>
        <v>38777</v>
      </c>
      <c r="B47" s="18">
        <f t="shared" si="8"/>
        <v>2.1834887720844076E-3</v>
      </c>
      <c r="C47" s="37">
        <f>[1]PIB!B42</f>
        <v>4.8842812709851096</v>
      </c>
      <c r="D47" s="37">
        <f>[1]PIB!C42</f>
        <v>4.8810897382649996</v>
      </c>
      <c r="E47" s="15" t="s">
        <v>39</v>
      </c>
      <c r="F47" s="2">
        <f t="shared" si="6"/>
        <v>4.8842812709851096</v>
      </c>
      <c r="G47" s="2">
        <f t="shared" si="7"/>
        <v>-0.31915327201099686</v>
      </c>
      <c r="H47" s="2">
        <v>-0.41436464088397601</v>
      </c>
      <c r="I47" s="2">
        <f t="shared" si="3"/>
        <v>-0.31915327201099686</v>
      </c>
      <c r="J47" s="2">
        <f t="shared" si="5"/>
        <v>1.6658664233049514</v>
      </c>
    </row>
    <row r="48" spans="1:10" x14ac:dyDescent="0.25">
      <c r="A48" s="22">
        <f t="shared" si="4"/>
        <v>38869</v>
      </c>
      <c r="B48" s="18">
        <f t="shared" si="8"/>
        <v>2.2071393877087786E-3</v>
      </c>
      <c r="C48" s="37">
        <f>[1]PIB!B43</f>
        <v>4.8950615605589496</v>
      </c>
      <c r="D48" s="37">
        <f>[1]PIB!C43</f>
        <v>4.8840440663577898</v>
      </c>
      <c r="E48" s="15" t="s">
        <v>39</v>
      </c>
      <c r="F48" s="2">
        <f t="shared" si="6"/>
        <v>4.8950615605589496</v>
      </c>
      <c r="G48" s="2">
        <f t="shared" si="7"/>
        <v>-1.1017494201159828</v>
      </c>
      <c r="H48" s="2">
        <v>-1.0110497237569001</v>
      </c>
      <c r="I48" s="2">
        <f t="shared" si="3"/>
        <v>-1.1017494201159828</v>
      </c>
      <c r="J48" s="2">
        <f t="shared" si="5"/>
        <v>0.29543280927901705</v>
      </c>
    </row>
    <row r="49" spans="1:10" x14ac:dyDescent="0.25">
      <c r="A49" s="22">
        <f t="shared" si="4"/>
        <v>38961</v>
      </c>
      <c r="B49" s="18">
        <f t="shared" si="8"/>
        <v>2.2254273936967994E-3</v>
      </c>
      <c r="C49" s="37">
        <f>[1]PIB!B44</f>
        <v>4.90595516464965</v>
      </c>
      <c r="D49" s="37">
        <f>[1]PIB!C44</f>
        <v>4.9001241958064696</v>
      </c>
      <c r="E49" s="15" t="s">
        <v>39</v>
      </c>
      <c r="F49" s="2">
        <f t="shared" si="6"/>
        <v>4.90595516464965</v>
      </c>
      <c r="G49" s="2">
        <f t="shared" si="7"/>
        <v>-0.58309688431803508</v>
      </c>
      <c r="H49" s="2">
        <v>-0.61325966850828595</v>
      </c>
      <c r="I49" s="2">
        <f t="shared" si="3"/>
        <v>-0.58309688431803508</v>
      </c>
      <c r="J49" s="2">
        <f t="shared" si="5"/>
        <v>1.608012944867987</v>
      </c>
    </row>
    <row r="50" spans="1:10" x14ac:dyDescent="0.25">
      <c r="A50" s="22">
        <f t="shared" si="4"/>
        <v>39052</v>
      </c>
      <c r="B50" s="18">
        <f t="shared" si="8"/>
        <v>2.2369946086644443E-3</v>
      </c>
      <c r="C50" s="37">
        <f>[1]PIB!B45</f>
        <v>4.9169297599033204</v>
      </c>
      <c r="D50" s="37">
        <f>[1]PIB!C45</f>
        <v>4.9118041410176696</v>
      </c>
      <c r="E50" s="15" t="s">
        <v>39</v>
      </c>
      <c r="F50" s="2">
        <f t="shared" si="6"/>
        <v>4.9169297599033204</v>
      </c>
      <c r="G50" s="2">
        <f t="shared" si="7"/>
        <v>-0.51256188856507734</v>
      </c>
      <c r="H50" s="2">
        <v>-0.46408839779005401</v>
      </c>
      <c r="I50" s="2">
        <f t="shared" si="3"/>
        <v>-0.51256188856507734</v>
      </c>
      <c r="J50" s="2">
        <f t="shared" si="5"/>
        <v>1.1679945211199971</v>
      </c>
    </row>
    <row r="51" spans="1:10" x14ac:dyDescent="0.25">
      <c r="A51" s="22">
        <f t="shared" si="4"/>
        <v>39142</v>
      </c>
      <c r="B51" s="18">
        <f t="shared" si="8"/>
        <v>2.2411584556429887E-3</v>
      </c>
      <c r="C51" s="37">
        <f>[1]PIB!B46</f>
        <v>4.9279493786105304</v>
      </c>
      <c r="D51" s="37">
        <f>[1]PIB!C46</f>
        <v>4.9310297079446199</v>
      </c>
      <c r="E51" s="15" t="s">
        <v>39</v>
      </c>
      <c r="F51" s="2">
        <f t="shared" si="6"/>
        <v>4.9279493786105304</v>
      </c>
      <c r="G51" s="2">
        <f t="shared" si="7"/>
        <v>0.30803293340895266</v>
      </c>
      <c r="H51" s="2">
        <v>0.33149171270718297</v>
      </c>
      <c r="I51" s="2">
        <f t="shared" si="3"/>
        <v>0.30803293340895266</v>
      </c>
      <c r="J51" s="2">
        <f t="shared" si="5"/>
        <v>1.9225566926950322</v>
      </c>
    </row>
    <row r="52" spans="1:10" x14ac:dyDescent="0.25">
      <c r="A52" s="22">
        <f t="shared" si="4"/>
        <v>39234</v>
      </c>
      <c r="B52" s="18">
        <f t="shared" si="8"/>
        <v>2.2373344554602603E-3</v>
      </c>
      <c r="C52" s="37">
        <f>[1]PIB!B47</f>
        <v>4.9389748495500596</v>
      </c>
      <c r="D52" s="37">
        <f>[1]PIB!C47</f>
        <v>4.9474426524333897</v>
      </c>
      <c r="E52" s="15" t="s">
        <v>39</v>
      </c>
      <c r="F52" s="2">
        <f t="shared" si="6"/>
        <v>4.9389748495500596</v>
      </c>
      <c r="G52" s="2">
        <f t="shared" si="7"/>
        <v>0.84678028833300445</v>
      </c>
      <c r="H52" s="2">
        <v>0.92817679558011201</v>
      </c>
      <c r="I52" s="2">
        <f t="shared" si="3"/>
        <v>0.84678028833300445</v>
      </c>
      <c r="J52" s="2">
        <f t="shared" si="5"/>
        <v>1.6412944488769732</v>
      </c>
    </row>
    <row r="53" spans="1:10" x14ac:dyDescent="0.25">
      <c r="A53" s="22">
        <f t="shared" si="4"/>
        <v>39326</v>
      </c>
      <c r="B53" s="18">
        <f t="shared" si="8"/>
        <v>2.2259836284570511E-3</v>
      </c>
      <c r="C53" s="37">
        <f>[1]PIB!B48</f>
        <v>4.9499689267065197</v>
      </c>
      <c r="D53" s="37">
        <f>[1]PIB!C48</f>
        <v>4.9573091463654899</v>
      </c>
      <c r="E53" s="15" t="s">
        <v>39</v>
      </c>
      <c r="F53" s="2">
        <f t="shared" si="6"/>
        <v>4.9499689267065197</v>
      </c>
      <c r="G53" s="2">
        <f t="shared" si="7"/>
        <v>0.73402196589702484</v>
      </c>
      <c r="H53" s="2">
        <v>0.62983425414364702</v>
      </c>
      <c r="I53" s="2">
        <f t="shared" si="3"/>
        <v>0.73402196589702484</v>
      </c>
      <c r="J53" s="2">
        <f t="shared" si="5"/>
        <v>0.9866493932100262</v>
      </c>
    </row>
    <row r="54" spans="1:10" x14ac:dyDescent="0.25">
      <c r="A54" s="22">
        <f t="shared" si="4"/>
        <v>39417</v>
      </c>
      <c r="B54" s="18">
        <f t="shared" si="8"/>
        <v>2.2082420913402956E-3</v>
      </c>
      <c r="C54" s="37">
        <f>[1]PIB!B49</f>
        <v>4.9608996564412999</v>
      </c>
      <c r="D54" s="37">
        <f>[1]PIB!C49</f>
        <v>4.9728056362205502</v>
      </c>
      <c r="E54" s="15" t="s">
        <v>39</v>
      </c>
      <c r="F54" s="2">
        <f t="shared" si="6"/>
        <v>4.9608996564412999</v>
      </c>
      <c r="G54" s="2">
        <f t="shared" si="7"/>
        <v>1.1905979779250231</v>
      </c>
      <c r="H54" s="2">
        <v>1.1767955801104899</v>
      </c>
      <c r="I54" s="2">
        <f t="shared" si="3"/>
        <v>1.1905979779250231</v>
      </c>
      <c r="J54" s="2">
        <f t="shared" si="5"/>
        <v>1.5496489855060247</v>
      </c>
    </row>
    <row r="55" spans="1:10" x14ac:dyDescent="0.25">
      <c r="A55" s="22">
        <f t="shared" si="4"/>
        <v>39508</v>
      </c>
      <c r="B55" s="18">
        <f t="shared" si="8"/>
        <v>2.1850908227392107E-3</v>
      </c>
      <c r="C55" s="37">
        <f>[1]PIB!B50</f>
        <v>4.9717396727531202</v>
      </c>
      <c r="D55" s="37">
        <f>[1]PIB!C50</f>
        <v>4.98499240910742</v>
      </c>
      <c r="E55" s="15" t="s">
        <v>39</v>
      </c>
      <c r="F55" s="2">
        <f t="shared" si="6"/>
        <v>4.9717396727531202</v>
      </c>
      <c r="G55" s="2">
        <f t="shared" si="7"/>
        <v>1.3252736354299799</v>
      </c>
      <c r="H55" s="2">
        <v>1.4751381215469599</v>
      </c>
      <c r="I55" s="2">
        <f t="shared" si="3"/>
        <v>1.3252736354299799</v>
      </c>
      <c r="J55" s="2">
        <f t="shared" si="5"/>
        <v>1.2186772886869868</v>
      </c>
    </row>
    <row r="56" spans="1:10" x14ac:dyDescent="0.25">
      <c r="A56" s="22">
        <f t="shared" si="4"/>
        <v>39600</v>
      </c>
      <c r="B56" s="18">
        <f t="shared" si="8"/>
        <v>2.1580731959278676E-3</v>
      </c>
      <c r="C56" s="37">
        <f>[1]PIB!B51</f>
        <v>4.9824690508780201</v>
      </c>
      <c r="D56" s="37">
        <f>[1]PIB!C51</f>
        <v>5.0056408934518899</v>
      </c>
      <c r="E56" s="15" t="s">
        <v>39</v>
      </c>
      <c r="F56" s="2">
        <f t="shared" si="6"/>
        <v>4.9824690508780201</v>
      </c>
      <c r="G56" s="2">
        <f t="shared" si="7"/>
        <v>2.3171842573869839</v>
      </c>
      <c r="H56" s="2">
        <v>2.4696132596684999</v>
      </c>
      <c r="I56" s="2">
        <f t="shared" si="3"/>
        <v>2.3171842573869839</v>
      </c>
      <c r="J56" s="2">
        <f t="shared" si="5"/>
        <v>2.0648484344469864</v>
      </c>
    </row>
    <row r="57" spans="1:10" x14ac:dyDescent="0.25">
      <c r="A57" s="22">
        <f t="shared" si="4"/>
        <v>39692</v>
      </c>
      <c r="B57" s="18">
        <f t="shared" si="8"/>
        <v>2.1288838979121039E-3</v>
      </c>
      <c r="C57" s="37">
        <f>[1]PIB!B52</f>
        <v>4.9930761490122801</v>
      </c>
      <c r="D57" s="37">
        <f>[1]PIB!C52</f>
        <v>5.0215281714272297</v>
      </c>
      <c r="E57" s="15" t="s">
        <v>39</v>
      </c>
      <c r="F57" s="2">
        <f t="shared" si="6"/>
        <v>4.9930761490122801</v>
      </c>
      <c r="G57" s="2">
        <f t="shared" si="7"/>
        <v>2.8452022414949596</v>
      </c>
      <c r="H57" s="2">
        <v>2.8176795580110499</v>
      </c>
      <c r="I57" s="2">
        <f t="shared" si="3"/>
        <v>2.8452022414949596</v>
      </c>
      <c r="J57" s="2">
        <f t="shared" si="5"/>
        <v>1.5887277975339842</v>
      </c>
    </row>
    <row r="58" spans="1:10" x14ac:dyDescent="0.25">
      <c r="A58" s="22">
        <f t="shared" si="4"/>
        <v>39783</v>
      </c>
      <c r="B58" s="18">
        <f t="shared" si="8"/>
        <v>2.1004403755358059E-3</v>
      </c>
      <c r="C58" s="37">
        <f>[1]PIB!B53</f>
        <v>5.0035638077537898</v>
      </c>
      <c r="D58" s="37">
        <f>[1]PIB!C53</f>
        <v>4.9830931100794498</v>
      </c>
      <c r="E58" s="15" t="s">
        <v>39</v>
      </c>
      <c r="F58" s="2">
        <f t="shared" si="6"/>
        <v>5.0035638077537898</v>
      </c>
      <c r="G58" s="2">
        <f t="shared" si="7"/>
        <v>-2.0470697674340066</v>
      </c>
      <c r="H58" s="2">
        <v>-2.4530386740331398</v>
      </c>
      <c r="I58" s="2">
        <f t="shared" si="3"/>
        <v>-2.0470697674340066</v>
      </c>
      <c r="J58" s="2">
        <f t="shared" si="5"/>
        <v>-3.8435061347779964</v>
      </c>
    </row>
    <row r="59" spans="1:10" x14ac:dyDescent="0.25">
      <c r="A59" s="22">
        <f t="shared" si="4"/>
        <v>39873</v>
      </c>
      <c r="B59" s="18">
        <f t="shared" si="8"/>
        <v>2.0762885934562103E-3</v>
      </c>
      <c r="C59" s="37">
        <f>[1]PIB!B54</f>
        <v>5.0139526502144598</v>
      </c>
      <c r="D59" s="37">
        <f>[1]PIB!C54</f>
        <v>4.9687058176503696</v>
      </c>
      <c r="E59" s="15" t="s">
        <v>39</v>
      </c>
      <c r="F59" s="2">
        <f t="shared" si="6"/>
        <v>5.0139526502144598</v>
      </c>
      <c r="G59" s="2">
        <f t="shared" si="7"/>
        <v>-4.5246832564090234</v>
      </c>
      <c r="H59" s="2">
        <v>-4.2928176795580102</v>
      </c>
      <c r="I59" s="2">
        <f t="shared" si="3"/>
        <v>-4.5246832564090234</v>
      </c>
      <c r="J59" s="2">
        <f t="shared" si="5"/>
        <v>-1.4387292429080212</v>
      </c>
    </row>
    <row r="60" spans="1:10" x14ac:dyDescent="0.25">
      <c r="A60" s="22">
        <f t="shared" si="4"/>
        <v>39965</v>
      </c>
      <c r="B60" s="18">
        <f t="shared" si="8"/>
        <v>2.0538397196909752E-3</v>
      </c>
      <c r="C60" s="37">
        <f>[1]PIB!B55</f>
        <v>5.0242505053201203</v>
      </c>
      <c r="D60" s="37">
        <f>[1]PIB!C55</f>
        <v>4.9867694671655203</v>
      </c>
      <c r="E60" s="15" t="s">
        <v>39</v>
      </c>
      <c r="F60" s="2">
        <f t="shared" si="6"/>
        <v>5.0242505053201203</v>
      </c>
      <c r="G60" s="2">
        <f t="shared" si="7"/>
        <v>-3.7481038154600022</v>
      </c>
      <c r="H60" s="2">
        <v>-3.3977900552486102</v>
      </c>
      <c r="I60" s="2">
        <f t="shared" si="3"/>
        <v>-3.7481038154600022</v>
      </c>
      <c r="J60" s="2">
        <f t="shared" si="5"/>
        <v>1.8063649515150715</v>
      </c>
    </row>
    <row r="61" spans="1:10" x14ac:dyDescent="0.25">
      <c r="A61" s="22">
        <f t="shared" si="4"/>
        <v>40057</v>
      </c>
      <c r="B61" s="18">
        <f t="shared" si="8"/>
        <v>2.0274501431354341E-3</v>
      </c>
      <c r="C61" s="37">
        <f>[1]PIB!B56</f>
        <v>5.0344369227262797</v>
      </c>
      <c r="D61" s="37">
        <f>[1]PIB!C56</f>
        <v>5.0100001959268399</v>
      </c>
      <c r="E61" s="15" t="s">
        <v>39</v>
      </c>
      <c r="F61" s="2">
        <f t="shared" si="6"/>
        <v>5.0344369227262797</v>
      </c>
      <c r="G61" s="2">
        <f t="shared" si="7"/>
        <v>-2.4436726799439867</v>
      </c>
      <c r="H61" s="2">
        <v>-2.3038674033149098</v>
      </c>
      <c r="I61" s="2">
        <f t="shared" si="3"/>
        <v>-2.4436726799439867</v>
      </c>
      <c r="J61" s="2">
        <f t="shared" si="5"/>
        <v>2.3230728761319597</v>
      </c>
    </row>
    <row r="62" spans="1:10" x14ac:dyDescent="0.25">
      <c r="A62" s="22">
        <f t="shared" si="4"/>
        <v>40148</v>
      </c>
      <c r="B62" s="18">
        <f t="shared" si="8"/>
        <v>1.9924976451741738E-3</v>
      </c>
      <c r="C62" s="37">
        <f>[1]PIB!B57</f>
        <v>5.0444680264395902</v>
      </c>
      <c r="D62" s="37">
        <f>[1]PIB!C57</f>
        <v>5.03538425117973</v>
      </c>
      <c r="E62" s="15" t="s">
        <v>39</v>
      </c>
      <c r="F62" s="2">
        <f t="shared" si="6"/>
        <v>5.0444680264395902</v>
      </c>
      <c r="G62" s="2">
        <f t="shared" si="7"/>
        <v>-0.90837752598602606</v>
      </c>
      <c r="H62" s="2">
        <v>-1.30939226519337</v>
      </c>
      <c r="I62" s="2">
        <f t="shared" si="3"/>
        <v>-0.90837752598602606</v>
      </c>
      <c r="J62" s="2">
        <f t="shared" si="5"/>
        <v>2.5384055252890114</v>
      </c>
    </row>
    <row r="63" spans="1:10" x14ac:dyDescent="0.25">
      <c r="A63" s="22">
        <f t="shared" si="4"/>
        <v>40238</v>
      </c>
      <c r="B63" s="18">
        <f t="shared" si="8"/>
        <v>1.9460210712840542E-3</v>
      </c>
      <c r="C63" s="37">
        <f>[1]PIB!B58</f>
        <v>5.0542846675124604</v>
      </c>
      <c r="D63" s="37">
        <f>[1]PIB!C58</f>
        <v>5.0560663943252102</v>
      </c>
      <c r="E63" s="15" t="s">
        <v>39</v>
      </c>
      <c r="F63" s="2">
        <f t="shared" si="6"/>
        <v>5.0542846675124604</v>
      </c>
      <c r="G63" s="2">
        <f t="shared" si="7"/>
        <v>0.17817268127497954</v>
      </c>
      <c r="H63" s="2">
        <v>0.232044198895028</v>
      </c>
      <c r="I63" s="2">
        <f t="shared" si="3"/>
        <v>0.17817268127497954</v>
      </c>
      <c r="J63" s="2">
        <f t="shared" si="5"/>
        <v>2.0682143145480225</v>
      </c>
    </row>
    <row r="64" spans="1:10" x14ac:dyDescent="0.25">
      <c r="A64" s="22">
        <f t="shared" si="4"/>
        <v>40330</v>
      </c>
      <c r="B64" s="18">
        <f t="shared" si="8"/>
        <v>1.8869835699149018E-3</v>
      </c>
      <c r="C64" s="37">
        <f>[1]PIB!B59</f>
        <v>5.0638220196377297</v>
      </c>
      <c r="D64" s="37">
        <f>[1]PIB!C59</f>
        <v>5.06840185908601</v>
      </c>
      <c r="E64" s="15" t="s">
        <v>39</v>
      </c>
      <c r="F64" s="2">
        <f t="shared" si="6"/>
        <v>5.0638220196377297</v>
      </c>
      <c r="G64" s="2">
        <f t="shared" si="7"/>
        <v>0.45798394482803317</v>
      </c>
      <c r="H64" s="2">
        <v>0.232044198895028</v>
      </c>
      <c r="I64" s="2">
        <f t="shared" si="3"/>
        <v>0.45798394482803317</v>
      </c>
      <c r="J64" s="2">
        <f t="shared" si="5"/>
        <v>1.233546476079983</v>
      </c>
    </row>
    <row r="65" spans="1:10" x14ac:dyDescent="0.25">
      <c r="A65" s="22">
        <f t="shared" si="4"/>
        <v>40422</v>
      </c>
      <c r="B65" s="18">
        <f t="shared" si="8"/>
        <v>1.8156938403766087E-3</v>
      </c>
      <c r="C65" s="37">
        <f>[1]PIB!B60</f>
        <v>5.0730163700875499</v>
      </c>
      <c r="D65" s="37">
        <f>[1]PIB!C60</f>
        <v>5.0773235002277097</v>
      </c>
      <c r="E65" s="15" t="s">
        <v>39</v>
      </c>
      <c r="F65" s="2">
        <f t="shared" si="6"/>
        <v>5.0730163700875499</v>
      </c>
      <c r="G65" s="2">
        <f t="shared" si="7"/>
        <v>0.43071301401598205</v>
      </c>
      <c r="H65" s="2">
        <v>0.38121546961326003</v>
      </c>
      <c r="I65" s="2">
        <f t="shared" si="3"/>
        <v>0.43071301401598205</v>
      </c>
      <c r="J65" s="2">
        <f t="shared" si="5"/>
        <v>0.89216411416996877</v>
      </c>
    </row>
    <row r="66" spans="1:10" x14ac:dyDescent="0.25">
      <c r="A66" s="22">
        <f t="shared" si="4"/>
        <v>40513</v>
      </c>
      <c r="B66" s="18">
        <f t="shared" si="8"/>
        <v>1.7327952060162133E-3</v>
      </c>
      <c r="C66" s="37">
        <f>[1]PIB!B61</f>
        <v>5.0818068685336799</v>
      </c>
      <c r="D66" s="37">
        <f>[1]PIB!C61</f>
        <v>5.0913992374988402</v>
      </c>
      <c r="E66" s="15" t="s">
        <v>39</v>
      </c>
      <c r="F66" s="2">
        <f t="shared" si="6"/>
        <v>5.0818068685336799</v>
      </c>
      <c r="G66" s="2">
        <f t="shared" si="7"/>
        <v>0.95923689651602473</v>
      </c>
      <c r="H66" s="2">
        <v>0.77900552486187902</v>
      </c>
      <c r="I66" s="2">
        <f t="shared" si="3"/>
        <v>0.95923689651602473</v>
      </c>
      <c r="J66" s="2">
        <f t="shared" si="5"/>
        <v>1.4075737271130428</v>
      </c>
    </row>
    <row r="67" spans="1:10" x14ac:dyDescent="0.25">
      <c r="A67" s="22">
        <f t="shared" si="4"/>
        <v>40603</v>
      </c>
      <c r="B67" s="18">
        <f t="shared" si="8"/>
        <v>1.6388832330740399E-3</v>
      </c>
      <c r="C67" s="37">
        <f>[1]PIB!B62</f>
        <v>5.0901353566042404</v>
      </c>
      <c r="D67" s="37">
        <f>[1]PIB!C62</f>
        <v>5.1050569931566399</v>
      </c>
      <c r="E67" s="15" t="s">
        <v>39</v>
      </c>
      <c r="F67" s="2">
        <f t="shared" si="6"/>
        <v>5.0901353566042404</v>
      </c>
      <c r="G67" s="2">
        <f t="shared" si="7"/>
        <v>1.492163655239942</v>
      </c>
      <c r="H67" s="2">
        <v>1.6243093922651901</v>
      </c>
      <c r="I67" s="2">
        <f t="shared" si="3"/>
        <v>1.492163655239942</v>
      </c>
      <c r="J67" s="2">
        <f t="shared" si="5"/>
        <v>1.3657755657799697</v>
      </c>
    </row>
    <row r="68" spans="1:10" x14ac:dyDescent="0.25">
      <c r="A68" s="22">
        <f t="shared" si="4"/>
        <v>40695</v>
      </c>
      <c r="B68" s="18">
        <f t="shared" si="8"/>
        <v>1.5351879677543145E-3</v>
      </c>
      <c r="C68" s="37">
        <f>[1]PIB!B63</f>
        <v>5.0979496711579397</v>
      </c>
      <c r="D68" s="37">
        <f>[1]PIB!C63</f>
        <v>5.1147580226029801</v>
      </c>
      <c r="E68" s="15" t="s">
        <v>39</v>
      </c>
      <c r="F68" s="2">
        <f t="shared" si="6"/>
        <v>5.0979496711579397</v>
      </c>
      <c r="G68" s="2">
        <f t="shared" si="7"/>
        <v>1.6808351445040337</v>
      </c>
      <c r="H68" s="2">
        <v>1.6740331491712701</v>
      </c>
      <c r="I68" s="2">
        <f t="shared" si="3"/>
        <v>1.6808351445040337</v>
      </c>
      <c r="J68" s="2">
        <f t="shared" si="5"/>
        <v>0.97010294463402147</v>
      </c>
    </row>
    <row r="69" spans="1:10" x14ac:dyDescent="0.25">
      <c r="A69" s="22">
        <f t="shared" si="4"/>
        <v>40787</v>
      </c>
      <c r="B69" s="18">
        <f t="shared" si="8"/>
        <v>1.42357308065999E-3</v>
      </c>
      <c r="C69" s="37">
        <f>[1]PIB!B64</f>
        <v>5.10520697507636</v>
      </c>
      <c r="D69" s="37">
        <f>[1]PIB!C64</f>
        <v>5.1126938805797302</v>
      </c>
      <c r="E69" s="15" t="s">
        <v>39</v>
      </c>
      <c r="F69" s="2">
        <f t="shared" si="6"/>
        <v>5.10520697507636</v>
      </c>
      <c r="G69" s="2">
        <f t="shared" si="7"/>
        <v>0.7486905503370167</v>
      </c>
      <c r="H69" s="2">
        <v>0.58011049723757002</v>
      </c>
      <c r="I69" s="2">
        <f t="shared" si="3"/>
        <v>0.7486905503370167</v>
      </c>
      <c r="J69" s="2">
        <f t="shared" si="5"/>
        <v>-0.2064142023249893</v>
      </c>
    </row>
    <row r="70" spans="1:10" x14ac:dyDescent="0.25">
      <c r="A70" s="22">
        <f t="shared" si="4"/>
        <v>40878</v>
      </c>
      <c r="B70" s="18">
        <f t="shared" si="8"/>
        <v>1.3061099024787026E-3</v>
      </c>
      <c r="C70" s="37">
        <f>[1]PIB!B65</f>
        <v>5.1118749364607101</v>
      </c>
      <c r="D70" s="37">
        <f>[1]PIB!C65</f>
        <v>5.1212492216628496</v>
      </c>
      <c r="E70" s="15" t="s">
        <v>39</v>
      </c>
      <c r="F70" s="2">
        <f t="shared" si="6"/>
        <v>5.1118749364607101</v>
      </c>
      <c r="G70" s="2">
        <f t="shared" si="7"/>
        <v>0.9374285202139454</v>
      </c>
      <c r="H70" s="2">
        <v>0.97790055248618901</v>
      </c>
      <c r="I70" s="2">
        <f t="shared" si="3"/>
        <v>0.9374285202139454</v>
      </c>
      <c r="J70" s="2">
        <f t="shared" si="5"/>
        <v>0.85553410831193943</v>
      </c>
    </row>
    <row r="71" spans="1:10" x14ac:dyDescent="0.25">
      <c r="A71" s="22">
        <f t="shared" si="4"/>
        <v>40969</v>
      </c>
      <c r="B71" s="18">
        <f t="shared" si="8"/>
        <v>1.1837078063630102E-3</v>
      </c>
      <c r="C71" s="37">
        <f>[1]PIB!B66</f>
        <v>5.1179259027281496</v>
      </c>
      <c r="D71" s="37">
        <f>[1]PIB!C66</f>
        <v>5.1076233201194601</v>
      </c>
      <c r="E71" s="15" t="s">
        <v>39</v>
      </c>
      <c r="F71" s="2">
        <f t="shared" ref="F71:F83" si="9">C71</f>
        <v>5.1179259027281496</v>
      </c>
      <c r="G71" s="2">
        <f t="shared" ref="G71:G102" si="10">100*(D71-F71)</f>
        <v>-1.0302582608689548</v>
      </c>
      <c r="H71" s="2">
        <v>-1.1104972375690501</v>
      </c>
      <c r="I71" s="2">
        <f t="shared" si="3"/>
        <v>-1.0302582608689548</v>
      </c>
      <c r="J71" s="2">
        <f t="shared" si="5"/>
        <v>-1.3625901543389496</v>
      </c>
    </row>
    <row r="72" spans="1:10" x14ac:dyDescent="0.25">
      <c r="A72" s="22">
        <f t="shared" si="4"/>
        <v>41061</v>
      </c>
      <c r="B72" s="18">
        <f t="shared" ref="B72:B84" si="11">C72/C71-1</f>
        <v>1.0574943050729591E-3</v>
      </c>
      <c r="C72" s="37">
        <f>[1]PIB!B67</f>
        <v>5.1233380802240696</v>
      </c>
      <c r="D72" s="37">
        <f>[1]PIB!C67</f>
        <v>5.1251394061612103</v>
      </c>
      <c r="E72" s="15" t="s">
        <v>39</v>
      </c>
      <c r="F72" s="2">
        <f t="shared" si="9"/>
        <v>5.1233380802240696</v>
      </c>
      <c r="G72" s="2">
        <f t="shared" si="10"/>
        <v>0.18013259371407742</v>
      </c>
      <c r="H72" s="2">
        <v>0.232044198895028</v>
      </c>
      <c r="I72" s="2">
        <f t="shared" ref="I72:I116" si="12">100*(D72-C72)</f>
        <v>0.18013259371407742</v>
      </c>
      <c r="J72" s="2">
        <f t="shared" si="5"/>
        <v>1.7516086041750256</v>
      </c>
    </row>
    <row r="73" spans="1:10" x14ac:dyDescent="0.25">
      <c r="A73" s="22">
        <f t="shared" ref="A73:A122" si="13">EDATE(A72,3)</f>
        <v>41153</v>
      </c>
      <c r="B73" s="18">
        <f t="shared" si="11"/>
        <v>9.2618442925251898E-4</v>
      </c>
      <c r="C73" s="37">
        <f>[1]PIB!B68</f>
        <v>5.1280832361797701</v>
      </c>
      <c r="D73" s="37">
        <f>[1]PIB!C68</f>
        <v>5.1420113391645499</v>
      </c>
      <c r="E73" s="15" t="s">
        <v>39</v>
      </c>
      <c r="F73" s="2">
        <f t="shared" si="9"/>
        <v>5.1280832361797701</v>
      </c>
      <c r="G73" s="2">
        <f t="shared" si="10"/>
        <v>1.3928102984779756</v>
      </c>
      <c r="H73" s="2">
        <v>1.4254143646408799</v>
      </c>
      <c r="I73" s="2">
        <f t="shared" si="12"/>
        <v>1.3928102984779756</v>
      </c>
      <c r="J73" s="2">
        <f t="shared" ref="J73:J116" si="14">100*(D73-D72)</f>
        <v>1.6871933003339556</v>
      </c>
    </row>
    <row r="74" spans="1:10" x14ac:dyDescent="0.25">
      <c r="A74" s="22">
        <f t="shared" si="13"/>
        <v>41244</v>
      </c>
      <c r="B74" s="18">
        <f t="shared" si="11"/>
        <v>7.8996913444551176E-4</v>
      </c>
      <c r="C74" s="37">
        <f>[1]PIB!B69</f>
        <v>5.1321342636552201</v>
      </c>
      <c r="D74" s="37">
        <f>[1]PIB!C69</f>
        <v>5.14254679452179</v>
      </c>
      <c r="E74" s="15" t="s">
        <v>39</v>
      </c>
      <c r="F74" s="2">
        <f t="shared" si="9"/>
        <v>5.1321342636552201</v>
      </c>
      <c r="G74" s="2">
        <f t="shared" si="10"/>
        <v>1.0412530866569902</v>
      </c>
      <c r="H74" s="2">
        <v>0.82872928176795702</v>
      </c>
      <c r="I74" s="2">
        <f t="shared" si="12"/>
        <v>1.0412530866569902</v>
      </c>
      <c r="J74" s="2">
        <f t="shared" si="14"/>
        <v>5.3545535724008886E-2</v>
      </c>
    </row>
    <row r="75" spans="1:10" x14ac:dyDescent="0.25">
      <c r="A75" s="22">
        <f t="shared" si="13"/>
        <v>41334</v>
      </c>
      <c r="B75" s="18">
        <f t="shared" si="11"/>
        <v>6.5050853077108783E-4</v>
      </c>
      <c r="C75" s="37">
        <f>[1]PIB!B70</f>
        <v>5.1354727607747899</v>
      </c>
      <c r="D75" s="37">
        <f>[1]PIB!C70</f>
        <v>5.14765463978111</v>
      </c>
      <c r="E75" s="15" t="s">
        <v>39</v>
      </c>
      <c r="F75" s="2">
        <f t="shared" si="9"/>
        <v>5.1354727607747899</v>
      </c>
      <c r="G75" s="2">
        <f t="shared" si="10"/>
        <v>1.2181879006320173</v>
      </c>
      <c r="H75" s="2">
        <v>1.2762430939226499</v>
      </c>
      <c r="I75" s="2">
        <f t="shared" si="12"/>
        <v>1.2181879006320173</v>
      </c>
      <c r="J75" s="2">
        <f t="shared" si="14"/>
        <v>0.51078452593200652</v>
      </c>
    </row>
    <row r="76" spans="1:10" x14ac:dyDescent="0.25">
      <c r="A76" s="22">
        <f t="shared" si="13"/>
        <v>41426</v>
      </c>
      <c r="B76" s="18">
        <f t="shared" si="11"/>
        <v>5.0902279918552118E-4</v>
      </c>
      <c r="C76" s="37">
        <f>[1]PIB!B71</f>
        <v>5.1380868334946204</v>
      </c>
      <c r="D76" s="37">
        <f>[1]PIB!C71</f>
        <v>5.1619633384031998</v>
      </c>
      <c r="E76" s="15" t="s">
        <v>39</v>
      </c>
      <c r="F76" s="2">
        <f t="shared" si="9"/>
        <v>5.1380868334946204</v>
      </c>
      <c r="G76" s="2">
        <f t="shared" si="10"/>
        <v>2.3876504908579399</v>
      </c>
      <c r="H76" s="2">
        <v>2.2209944751381201</v>
      </c>
      <c r="I76" s="2">
        <f t="shared" si="12"/>
        <v>2.3876504908579399</v>
      </c>
      <c r="J76" s="2">
        <f t="shared" si="14"/>
        <v>1.4308698622089722</v>
      </c>
    </row>
    <row r="77" spans="1:10" x14ac:dyDescent="0.25">
      <c r="A77" s="22">
        <f t="shared" si="13"/>
        <v>41518</v>
      </c>
      <c r="B77" s="18">
        <f t="shared" si="11"/>
        <v>3.6693968235579355E-4</v>
      </c>
      <c r="C77" s="37">
        <f>[1]PIB!B72</f>
        <v>5.1399722014452198</v>
      </c>
      <c r="D77" s="37">
        <f>[1]PIB!C72</f>
        <v>5.1665297905669396</v>
      </c>
      <c r="E77" s="15" t="s">
        <v>39</v>
      </c>
      <c r="F77" s="2">
        <f t="shared" si="9"/>
        <v>5.1399722014452198</v>
      </c>
      <c r="G77" s="2">
        <f t="shared" si="10"/>
        <v>2.6557589121719793</v>
      </c>
      <c r="H77" s="2">
        <v>2.5690607734806599</v>
      </c>
      <c r="I77" s="2">
        <f t="shared" si="12"/>
        <v>2.6557589121719793</v>
      </c>
      <c r="J77" s="2">
        <f t="shared" si="14"/>
        <v>0.45664521637398536</v>
      </c>
    </row>
    <row r="78" spans="1:10" x14ac:dyDescent="0.25">
      <c r="A78" s="22">
        <f t="shared" si="13"/>
        <v>41609</v>
      </c>
      <c r="B78" s="18">
        <f t="shared" si="11"/>
        <v>2.2710349039289923E-4</v>
      </c>
      <c r="C78" s="37">
        <f>[1]PIB!B73</f>
        <v>5.1411395070726904</v>
      </c>
      <c r="D78" s="37">
        <f>[1]PIB!C73</f>
        <v>5.1680276943563603</v>
      </c>
      <c r="E78" s="15" t="s">
        <v>39</v>
      </c>
      <c r="F78" s="2">
        <f t="shared" si="9"/>
        <v>5.1411395070726904</v>
      </c>
      <c r="G78" s="2">
        <f t="shared" si="10"/>
        <v>2.6888187283669929</v>
      </c>
      <c r="H78" s="2">
        <v>2.6685082872928199</v>
      </c>
      <c r="I78" s="2">
        <f t="shared" si="12"/>
        <v>2.6888187283669929</v>
      </c>
      <c r="J78" s="2">
        <f t="shared" si="14"/>
        <v>0.14979037894207181</v>
      </c>
    </row>
    <row r="79" spans="1:10" x14ac:dyDescent="0.25">
      <c r="A79" s="22">
        <f t="shared" si="13"/>
        <v>41699</v>
      </c>
      <c r="B79" s="18">
        <f t="shared" si="11"/>
        <v>9.2680667969524677E-5</v>
      </c>
      <c r="C79" s="37">
        <f>[1]PIB!B74</f>
        <v>5.1416159913163302</v>
      </c>
      <c r="D79" s="37">
        <f>[1]PIB!C74</f>
        <v>5.1763237624469403</v>
      </c>
      <c r="E79" s="15" t="s">
        <v>39</v>
      </c>
      <c r="F79" s="2">
        <f t="shared" si="9"/>
        <v>5.1416159913163302</v>
      </c>
      <c r="G79" s="2">
        <f t="shared" si="10"/>
        <v>3.4707771130610077</v>
      </c>
      <c r="H79" s="2">
        <v>3.3646408839778998</v>
      </c>
      <c r="I79" s="2">
        <f t="shared" si="12"/>
        <v>3.4707771130610077</v>
      </c>
      <c r="J79" s="2">
        <f t="shared" si="14"/>
        <v>0.82960680905799222</v>
      </c>
    </row>
    <row r="80" spans="1:10" x14ac:dyDescent="0.25">
      <c r="A80" s="22">
        <f t="shared" si="13"/>
        <v>41791</v>
      </c>
      <c r="B80" s="18">
        <f t="shared" si="11"/>
        <v>-3.3120148244747405E-5</v>
      </c>
      <c r="C80" s="37">
        <f>[1]PIB!B75</f>
        <v>5.14144570023248</v>
      </c>
      <c r="D80" s="37">
        <f>[1]PIB!C75</f>
        <v>5.1614326049588097</v>
      </c>
      <c r="E80" s="15" t="s">
        <v>39</v>
      </c>
      <c r="F80" s="2">
        <f t="shared" si="9"/>
        <v>5.14144570023248</v>
      </c>
      <c r="G80" s="2">
        <f t="shared" si="10"/>
        <v>1.9986904726329691</v>
      </c>
      <c r="H80" s="2">
        <v>2.2209944751381201</v>
      </c>
      <c r="I80" s="2">
        <f t="shared" si="12"/>
        <v>1.9986904726329691</v>
      </c>
      <c r="J80" s="2">
        <f t="shared" si="14"/>
        <v>-1.4891157488130524</v>
      </c>
    </row>
    <row r="81" spans="1:10" x14ac:dyDescent="0.25">
      <c r="A81" s="22">
        <f t="shared" si="13"/>
        <v>41883</v>
      </c>
      <c r="B81" s="18">
        <f t="shared" si="11"/>
        <v>-1.4613166059629368E-4</v>
      </c>
      <c r="C81" s="37">
        <f>[1]PIB!B76</f>
        <v>5.1406943722344396</v>
      </c>
      <c r="D81" s="37">
        <f>[1]PIB!C76</f>
        <v>5.1611024346870904</v>
      </c>
      <c r="E81" s="15" t="s">
        <v>39</v>
      </c>
      <c r="F81" s="2">
        <f t="shared" si="9"/>
        <v>5.1406943722344396</v>
      </c>
      <c r="G81" s="2">
        <f t="shared" si="10"/>
        <v>2.040806245265081</v>
      </c>
      <c r="H81" s="2">
        <v>1.9723756906077301</v>
      </c>
      <c r="I81" s="2">
        <f t="shared" si="12"/>
        <v>2.040806245265081</v>
      </c>
      <c r="J81" s="2">
        <f t="shared" si="14"/>
        <v>-3.3017027171933222E-2</v>
      </c>
    </row>
    <row r="82" spans="1:10" x14ac:dyDescent="0.25">
      <c r="A82" s="22">
        <f t="shared" si="13"/>
        <v>41974</v>
      </c>
      <c r="B82" s="18">
        <f t="shared" si="11"/>
        <v>-2.4396211730326467E-4</v>
      </c>
      <c r="C82" s="37">
        <f>[1]PIB!B77</f>
        <v>5.1394402375509802</v>
      </c>
      <c r="D82" s="37">
        <f>[1]PIB!C77</f>
        <v>5.1663013865355296</v>
      </c>
      <c r="E82" s="15" t="s">
        <v>39</v>
      </c>
      <c r="F82" s="2">
        <f t="shared" si="9"/>
        <v>5.1394402375509802</v>
      </c>
      <c r="G82" s="2">
        <f t="shared" si="10"/>
        <v>2.6861148984549388</v>
      </c>
      <c r="H82" s="2">
        <v>2.3701657458563501</v>
      </c>
      <c r="I82" s="2">
        <f t="shared" si="12"/>
        <v>2.6861148984549388</v>
      </c>
      <c r="J82" s="2">
        <f t="shared" si="14"/>
        <v>0.5198951848439215</v>
      </c>
    </row>
    <row r="83" spans="1:10" x14ac:dyDescent="0.25">
      <c r="A83" s="22">
        <f t="shared" si="13"/>
        <v>42064</v>
      </c>
      <c r="B83" s="18">
        <f t="shared" si="11"/>
        <v>-3.2415127409168853E-4</v>
      </c>
      <c r="C83" s="37">
        <f>[1]PIB!B78</f>
        <v>5.1377742814498601</v>
      </c>
      <c r="D83" s="37">
        <f>[1]PIB!C78</f>
        <v>5.1580049394224297</v>
      </c>
      <c r="E83" s="15" t="s">
        <v>39</v>
      </c>
      <c r="F83" s="2">
        <f t="shared" si="9"/>
        <v>5.1377742814498601</v>
      </c>
      <c r="G83" s="2">
        <f t="shared" si="10"/>
        <v>2.023065797256951</v>
      </c>
      <c r="H83" s="2">
        <v>2.0220994475138099</v>
      </c>
      <c r="I83" s="2">
        <f t="shared" si="12"/>
        <v>2.023065797256951</v>
      </c>
      <c r="J83" s="2">
        <f t="shared" si="14"/>
        <v>-0.82964471130999584</v>
      </c>
    </row>
    <row r="84" spans="1:10" x14ac:dyDescent="0.25">
      <c r="A84" s="23">
        <f t="shared" si="13"/>
        <v>42156</v>
      </c>
      <c r="B84" s="19">
        <f t="shared" si="11"/>
        <v>-3.8343530192896935E-4</v>
      </c>
      <c r="C84" s="37">
        <f>[1]PIB!B79</f>
        <v>5.1358042774170096</v>
      </c>
      <c r="D84" s="37">
        <f>[1]PIB!C79</f>
        <v>5.1341798424399396</v>
      </c>
      <c r="E84" s="26">
        <f>C84</f>
        <v>5.1358042774170096</v>
      </c>
      <c r="F84" s="20">
        <f>E84</f>
        <v>5.1358042774170096</v>
      </c>
      <c r="G84" s="20">
        <f t="shared" si="10"/>
        <v>-0.16244349770699884</v>
      </c>
      <c r="H84" s="20">
        <v>-0.76243093922651795</v>
      </c>
      <c r="I84" s="2">
        <f t="shared" si="12"/>
        <v>-0.16244349770699884</v>
      </c>
      <c r="J84" s="2">
        <f t="shared" si="14"/>
        <v>-2.3825096982490024</v>
      </c>
    </row>
    <row r="85" spans="1:10" x14ac:dyDescent="0.25">
      <c r="A85" s="22">
        <f t="shared" si="13"/>
        <v>42248</v>
      </c>
      <c r="B85" s="18">
        <f t="shared" ref="B85:B116" si="15">C85/C84-1</f>
        <v>-4.1933730358845178E-4</v>
      </c>
      <c r="C85" s="37">
        <f>[1]PIB!B80</f>
        <v>5.1336506430995597</v>
      </c>
      <c r="D85" s="37">
        <f>[1]PIB!C80</f>
        <v>5.1181703225871198</v>
      </c>
      <c r="E85" s="21">
        <f t="shared" ref="E85:E91" si="16">E84*(1+MAX(0,B85))</f>
        <v>5.1358042774170096</v>
      </c>
      <c r="F85" s="2">
        <f t="shared" ref="F85:F116" si="17">E85</f>
        <v>5.1358042774170096</v>
      </c>
      <c r="G85" s="2">
        <f t="shared" si="10"/>
        <v>-1.7633954829889831</v>
      </c>
      <c r="H85" s="2">
        <v>-2.1049723756906</v>
      </c>
      <c r="I85" s="2">
        <f t="shared" si="12"/>
        <v>-1.548032051243986</v>
      </c>
      <c r="J85" s="2">
        <f t="shared" si="14"/>
        <v>-1.6009519852819842</v>
      </c>
    </row>
    <row r="86" spans="1:10" x14ac:dyDescent="0.25">
      <c r="A86" s="22">
        <f t="shared" si="13"/>
        <v>42339</v>
      </c>
      <c r="B86" s="18">
        <f t="shared" si="15"/>
        <v>-4.320243781608113E-4</v>
      </c>
      <c r="C86" s="37">
        <f>[1]PIB!B81</f>
        <v>5.13143278087278</v>
      </c>
      <c r="D86" s="37">
        <f>[1]PIB!C81</f>
        <v>5.1101535140778198</v>
      </c>
      <c r="E86" s="21">
        <f t="shared" si="16"/>
        <v>5.1358042774170096</v>
      </c>
      <c r="F86" s="2">
        <f t="shared" si="17"/>
        <v>5.1358042774170096</v>
      </c>
      <c r="G86" s="2">
        <f t="shared" si="10"/>
        <v>-2.5650763339189808</v>
      </c>
      <c r="H86" s="2">
        <v>-3.0994475138121498</v>
      </c>
      <c r="I86" s="2">
        <f t="shared" si="12"/>
        <v>-2.1279266794960172</v>
      </c>
      <c r="J86" s="2">
        <f t="shared" si="14"/>
        <v>-0.80168085092999775</v>
      </c>
    </row>
    <row r="87" spans="1:10" x14ac:dyDescent="0.25">
      <c r="A87" s="22">
        <f t="shared" si="13"/>
        <v>42430</v>
      </c>
      <c r="B87" s="18">
        <f t="shared" si="15"/>
        <v>-4.2334432777668685E-4</v>
      </c>
      <c r="C87" s="37">
        <f>[1]PIB!B82</f>
        <v>5.1292604179116301</v>
      </c>
      <c r="D87" s="37">
        <f>[1]PIB!C82</f>
        <v>5.0949892146061799</v>
      </c>
      <c r="E87" s="21">
        <f t="shared" si="16"/>
        <v>5.1358042774170096</v>
      </c>
      <c r="F87" s="2">
        <f t="shared" si="17"/>
        <v>5.1358042774170096</v>
      </c>
      <c r="G87" s="2">
        <f t="shared" si="10"/>
        <v>-4.0815062810829694</v>
      </c>
      <c r="H87" s="2">
        <v>-3.9447513812154602</v>
      </c>
      <c r="I87" s="2">
        <f t="shared" si="12"/>
        <v>-3.4271203305450193</v>
      </c>
      <c r="J87" s="2">
        <f t="shared" si="14"/>
        <v>-1.5164299471639886</v>
      </c>
    </row>
    <row r="88" spans="1:10" x14ac:dyDescent="0.25">
      <c r="A88" s="22">
        <f t="shared" si="13"/>
        <v>42522</v>
      </c>
      <c r="B88" s="18">
        <f t="shared" si="15"/>
        <v>-3.9585357281135547E-4</v>
      </c>
      <c r="C88" s="37">
        <f>[1]PIB!B83</f>
        <v>5.1272299818493199</v>
      </c>
      <c r="D88" s="37">
        <f>[1]PIB!C83</f>
        <v>5.0984816853578803</v>
      </c>
      <c r="E88" s="21">
        <f t="shared" si="16"/>
        <v>5.1358042774170096</v>
      </c>
      <c r="F88" s="2">
        <f t="shared" si="17"/>
        <v>5.1358042774170096</v>
      </c>
      <c r="G88" s="2">
        <f t="shared" si="10"/>
        <v>-3.7322592059129356</v>
      </c>
      <c r="H88" s="2">
        <v>-3.6464088397790002</v>
      </c>
      <c r="I88" s="2">
        <f t="shared" si="12"/>
        <v>-2.8748296491439618</v>
      </c>
      <c r="J88" s="2">
        <f t="shared" si="14"/>
        <v>0.34924707517003384</v>
      </c>
    </row>
    <row r="89" spans="1:10" x14ac:dyDescent="0.25">
      <c r="A89" s="22">
        <f t="shared" si="13"/>
        <v>42614</v>
      </c>
      <c r="B89" s="18">
        <f t="shared" si="15"/>
        <v>-3.5369995860135006E-4</v>
      </c>
      <c r="C89" s="37">
        <f>[1]PIB!B84</f>
        <v>5.125416480817</v>
      </c>
      <c r="D89" s="37">
        <f>[1]PIB!C84</f>
        <v>5.0936466633161697</v>
      </c>
      <c r="E89" s="21">
        <f t="shared" si="16"/>
        <v>5.1358042774170096</v>
      </c>
      <c r="F89" s="2">
        <f t="shared" si="17"/>
        <v>5.1358042774170096</v>
      </c>
      <c r="G89" s="2">
        <f t="shared" si="10"/>
        <v>-4.2157614100839957</v>
      </c>
      <c r="H89" s="2">
        <v>-4.1436464088397704</v>
      </c>
      <c r="I89" s="2">
        <f t="shared" si="12"/>
        <v>-3.17698175008303</v>
      </c>
      <c r="J89" s="2">
        <f t="shared" si="14"/>
        <v>-0.48350220417106016</v>
      </c>
    </row>
    <row r="90" spans="1:10" x14ac:dyDescent="0.25">
      <c r="A90" s="22">
        <f t="shared" si="13"/>
        <v>42705</v>
      </c>
      <c r="B90" s="18">
        <f t="shared" si="15"/>
        <v>-3.003708210389533E-4</v>
      </c>
      <c r="C90" s="37">
        <f>[1]PIB!B85</f>
        <v>5.1238769552604904</v>
      </c>
      <c r="D90" s="37">
        <f>[1]PIB!C85</f>
        <v>5.0913201901323299</v>
      </c>
      <c r="E90" s="21">
        <f t="shared" si="16"/>
        <v>5.1358042774170096</v>
      </c>
      <c r="F90" s="2">
        <f t="shared" si="17"/>
        <v>5.1358042774170096</v>
      </c>
      <c r="G90" s="2">
        <f t="shared" si="10"/>
        <v>-4.4484087284679674</v>
      </c>
      <c r="H90" s="2">
        <v>-4.3425414364640798</v>
      </c>
      <c r="I90" s="2">
        <f t="shared" si="12"/>
        <v>-3.2556765128160414</v>
      </c>
      <c r="J90" s="2">
        <f t="shared" si="14"/>
        <v>-0.23264731838397168</v>
      </c>
    </row>
    <row r="91" spans="1:10" x14ac:dyDescent="0.25">
      <c r="A91" s="22">
        <f t="shared" si="13"/>
        <v>42795</v>
      </c>
      <c r="B91" s="18">
        <f t="shared" si="15"/>
        <v>-2.3973365900786803E-4</v>
      </c>
      <c r="C91" s="37">
        <f>[1]PIB!B86</f>
        <v>5.1226485894896996</v>
      </c>
      <c r="D91" s="37">
        <f>[1]PIB!C86</f>
        <v>5.1021093144499101</v>
      </c>
      <c r="E91" s="21">
        <f t="shared" si="16"/>
        <v>5.1358042774170096</v>
      </c>
      <c r="F91" s="2">
        <f t="shared" si="17"/>
        <v>5.1358042774170096</v>
      </c>
      <c r="G91" s="2">
        <f t="shared" si="10"/>
        <v>-3.3694962967099507</v>
      </c>
      <c r="H91" s="2">
        <v>-3.29834254143646</v>
      </c>
      <c r="I91" s="2">
        <f t="shared" si="12"/>
        <v>-2.0539275039789473</v>
      </c>
      <c r="J91" s="2">
        <f t="shared" si="14"/>
        <v>1.0789124317580168</v>
      </c>
    </row>
    <row r="92" spans="1:10" x14ac:dyDescent="0.25">
      <c r="A92" s="22">
        <f t="shared" si="13"/>
        <v>42887</v>
      </c>
      <c r="B92" s="18">
        <f t="shared" si="15"/>
        <v>-1.7576252551010363E-4</v>
      </c>
      <c r="C92" s="37">
        <f>[1]PIB!B87</f>
        <v>5.1217482198363102</v>
      </c>
      <c r="D92" s="37">
        <f>[1]PIB!C87</f>
        <v>5.1101107611914101</v>
      </c>
      <c r="E92" s="21">
        <f t="shared" ref="E92:E116" si="18">E91*(1+MAX(0,B92))</f>
        <v>5.1358042774170096</v>
      </c>
      <c r="F92" s="2">
        <f t="shared" si="17"/>
        <v>5.1358042774170096</v>
      </c>
      <c r="G92" s="2">
        <f t="shared" si="10"/>
        <v>-2.5693516225599566</v>
      </c>
      <c r="H92" s="2">
        <v>-2.65193370165745</v>
      </c>
      <c r="I92" s="2">
        <f t="shared" si="12"/>
        <v>-1.1637458644900178</v>
      </c>
      <c r="J92" s="2">
        <f t="shared" si="14"/>
        <v>0.80014467414999402</v>
      </c>
    </row>
    <row r="93" spans="1:10" x14ac:dyDescent="0.25">
      <c r="A93" s="22">
        <f t="shared" si="13"/>
        <v>42979</v>
      </c>
      <c r="B93" s="18">
        <f t="shared" si="15"/>
        <v>-1.1097270439408558E-4</v>
      </c>
      <c r="C93" s="37">
        <f>[1]PIB!B88</f>
        <v>5.1211798455851296</v>
      </c>
      <c r="D93" s="37">
        <f>[1]PIB!C88</f>
        <v>5.1132569233894696</v>
      </c>
      <c r="E93" s="21">
        <f t="shared" si="18"/>
        <v>5.1358042774170096</v>
      </c>
      <c r="F93" s="2">
        <f t="shared" si="17"/>
        <v>5.1358042774170096</v>
      </c>
      <c r="G93" s="2">
        <f t="shared" si="10"/>
        <v>-2.2547354027540045</v>
      </c>
      <c r="H93" s="2">
        <v>-2.65193370165745</v>
      </c>
      <c r="I93" s="2">
        <f t="shared" si="12"/>
        <v>-0.79229221956600426</v>
      </c>
      <c r="J93" s="2">
        <f t="shared" si="14"/>
        <v>0.31461621980595211</v>
      </c>
    </row>
    <row r="94" spans="1:10" x14ac:dyDescent="0.25">
      <c r="A94" s="22">
        <f t="shared" si="13"/>
        <v>43070</v>
      </c>
      <c r="B94" s="18">
        <f t="shared" si="15"/>
        <v>-4.6796438138319019E-5</v>
      </c>
      <c r="C94" s="37">
        <f>[1]PIB!B89</f>
        <v>5.1209401926092903</v>
      </c>
      <c r="D94" s="37">
        <f>[1]PIB!C89</f>
        <v>5.1172403495565604</v>
      </c>
      <c r="E94" s="21">
        <f t="shared" si="18"/>
        <v>5.1358042774170096</v>
      </c>
      <c r="F94" s="2">
        <f t="shared" si="17"/>
        <v>5.1358042774170096</v>
      </c>
      <c r="G94" s="2">
        <f t="shared" si="10"/>
        <v>-1.8563927860449247</v>
      </c>
      <c r="H94" s="2">
        <v>-2.20441988950276</v>
      </c>
      <c r="I94" s="2">
        <f t="shared" si="12"/>
        <v>-0.36998430527299675</v>
      </c>
      <c r="J94" s="2">
        <f t="shared" si="14"/>
        <v>0.39834261670907978</v>
      </c>
    </row>
    <row r="95" spans="1:10" x14ac:dyDescent="0.25">
      <c r="A95" s="22">
        <f t="shared" si="13"/>
        <v>43160</v>
      </c>
      <c r="B95" s="18">
        <f t="shared" si="15"/>
        <v>1.5786621838653758E-5</v>
      </c>
      <c r="C95" s="37">
        <f>[1]PIB!B90</f>
        <v>5.1210210349555698</v>
      </c>
      <c r="D95" s="37">
        <f>[1]PIB!C90</f>
        <v>5.1237593317131003</v>
      </c>
      <c r="E95" s="21">
        <f t="shared" si="18"/>
        <v>5.1358853544169749</v>
      </c>
      <c r="F95" s="2">
        <f t="shared" si="17"/>
        <v>5.1358853544169749</v>
      </c>
      <c r="G95" s="2">
        <f t="shared" si="10"/>
        <v>-1.2126022703874639</v>
      </c>
      <c r="H95" s="2">
        <v>-1.80662983425414</v>
      </c>
      <c r="I95" s="2">
        <f t="shared" si="12"/>
        <v>0.27382967575304562</v>
      </c>
      <c r="J95" s="2">
        <f t="shared" si="14"/>
        <v>0.65189821565398987</v>
      </c>
    </row>
    <row r="96" spans="1:10" x14ac:dyDescent="0.25">
      <c r="A96" s="22">
        <f t="shared" si="13"/>
        <v>43252</v>
      </c>
      <c r="B96" s="18">
        <f t="shared" si="15"/>
        <v>7.6312772506081927E-5</v>
      </c>
      <c r="C96" s="37">
        <f>[1]PIB!B91</f>
        <v>5.1214118342688097</v>
      </c>
      <c r="D96" s="37">
        <f>[1]PIB!C91</f>
        <v>5.1232709141538697</v>
      </c>
      <c r="E96" s="21">
        <f t="shared" si="18"/>
        <v>5.1362772880676442</v>
      </c>
      <c r="F96" s="2">
        <f t="shared" si="17"/>
        <v>5.1362772880676442</v>
      </c>
      <c r="G96" s="2">
        <f t="shared" si="10"/>
        <v>-1.3006373913774461</v>
      </c>
      <c r="H96" s="2">
        <v>-1.90607734806629</v>
      </c>
      <c r="I96" s="2">
        <f t="shared" si="12"/>
        <v>0.18590798850599555</v>
      </c>
      <c r="J96" s="2">
        <f t="shared" si="14"/>
        <v>-4.8841755923056951E-2</v>
      </c>
    </row>
    <row r="97" spans="1:10" x14ac:dyDescent="0.25">
      <c r="A97" s="22">
        <f t="shared" si="13"/>
        <v>43344</v>
      </c>
      <c r="B97" s="18">
        <f t="shared" si="15"/>
        <v>1.3510519812331978E-4</v>
      </c>
      <c r="C97" s="37">
        <f>[1]PIB!B92</f>
        <v>5.12210376362935</v>
      </c>
      <c r="D97" s="37">
        <f>[1]PIB!C92</f>
        <v>5.1333885684262599</v>
      </c>
      <c r="E97" s="21">
        <f t="shared" si="18"/>
        <v>5.1369712258282645</v>
      </c>
      <c r="F97" s="2">
        <f t="shared" si="17"/>
        <v>5.1369712258282645</v>
      </c>
      <c r="G97" s="2">
        <f t="shared" si="10"/>
        <v>-0.35826574020045854</v>
      </c>
      <c r="H97" s="2">
        <v>-1.40883977900552</v>
      </c>
      <c r="I97" s="2">
        <f t="shared" si="12"/>
        <v>1.1284804796909853</v>
      </c>
      <c r="J97" s="2">
        <f t="shared" si="14"/>
        <v>1.0117654272390197</v>
      </c>
    </row>
    <row r="98" spans="1:10" x14ac:dyDescent="0.25">
      <c r="A98" s="22">
        <f t="shared" si="13"/>
        <v>43435</v>
      </c>
      <c r="B98" s="18">
        <f t="shared" si="15"/>
        <v>1.9238079870764757E-4</v>
      </c>
      <c r="C98" s="37">
        <f>[1]PIB!B93</f>
        <v>5.1230891580424602</v>
      </c>
      <c r="D98" s="37">
        <f>[1]PIB!C93</f>
        <v>5.1292906277626296</v>
      </c>
      <c r="E98" s="21">
        <f t="shared" si="18"/>
        <v>5.1379594804556277</v>
      </c>
      <c r="F98" s="2">
        <f t="shared" si="17"/>
        <v>5.1379594804556277</v>
      </c>
      <c r="G98" s="2">
        <f t="shared" si="10"/>
        <v>-0.8668852692998108</v>
      </c>
      <c r="H98" s="2">
        <v>-1.40883977900552</v>
      </c>
      <c r="I98" s="2">
        <f t="shared" si="12"/>
        <v>0.62014697201693281</v>
      </c>
      <c r="J98" s="2">
        <f t="shared" si="14"/>
        <v>-0.40979406636303395</v>
      </c>
    </row>
    <row r="99" spans="1:10" x14ac:dyDescent="0.25">
      <c r="A99" s="22">
        <f t="shared" si="13"/>
        <v>43525</v>
      </c>
      <c r="B99" s="18">
        <f t="shared" si="15"/>
        <v>2.495071693089379E-4</v>
      </c>
      <c r="C99" s="37">
        <f>[1]PIB!B94</f>
        <v>5.1243674055164004</v>
      </c>
      <c r="D99" s="37">
        <f>[1]PIB!C94</f>
        <v>5.1322998953611796</v>
      </c>
      <c r="E99" s="21">
        <f t="shared" si="18"/>
        <v>5.13924143818162</v>
      </c>
      <c r="F99" s="2">
        <f t="shared" si="17"/>
        <v>5.13924143818162</v>
      </c>
      <c r="G99" s="2">
        <f t="shared" si="10"/>
        <v>-0.69415428204404606</v>
      </c>
      <c r="H99" s="2">
        <v>-0.96132596685082805</v>
      </c>
      <c r="I99" s="2">
        <f t="shared" si="12"/>
        <v>0.79324898447792336</v>
      </c>
      <c r="J99" s="2">
        <f t="shared" si="14"/>
        <v>0.3009267598550025</v>
      </c>
    </row>
    <row r="100" spans="1:10" x14ac:dyDescent="0.25">
      <c r="A100" s="22">
        <f t="shared" si="13"/>
        <v>43617</v>
      </c>
      <c r="B100" s="18">
        <f t="shared" si="15"/>
        <v>3.0723098814000593E-4</v>
      </c>
      <c r="C100" s="37">
        <f>[1]PIB!B95</f>
        <v>5.1259417699779899</v>
      </c>
      <c r="D100" s="37">
        <f>[1]PIB!C95</f>
        <v>5.13889497362584</v>
      </c>
      <c r="E100" s="21">
        <f t="shared" si="18"/>
        <v>5.1408203724069628</v>
      </c>
      <c r="F100" s="2">
        <f t="shared" si="17"/>
        <v>5.1408203724069628</v>
      </c>
      <c r="G100" s="2">
        <f t="shared" si="10"/>
        <v>-0.19253987811227447</v>
      </c>
      <c r="H100" s="2">
        <v>-0.56353591160220795</v>
      </c>
      <c r="I100" s="2">
        <f t="shared" si="12"/>
        <v>1.2953203647850131</v>
      </c>
      <c r="J100" s="2">
        <f t="shared" si="14"/>
        <v>0.65950782646604367</v>
      </c>
    </row>
    <row r="101" spans="1:10" x14ac:dyDescent="0.25">
      <c r="A101" s="22">
        <f t="shared" si="13"/>
        <v>43709</v>
      </c>
      <c r="B101" s="18">
        <f t="shared" si="15"/>
        <v>3.6650888101052992E-4</v>
      </c>
      <c r="C101" s="37">
        <f>[1]PIB!B96</f>
        <v>5.1278204731602299</v>
      </c>
      <c r="D101" s="37">
        <f>[1]PIB!C96</f>
        <v>5.14078752917169</v>
      </c>
      <c r="E101" s="21">
        <f t="shared" si="18"/>
        <v>5.14270452872913</v>
      </c>
      <c r="F101" s="2">
        <f t="shared" si="17"/>
        <v>5.14270452872913</v>
      </c>
      <c r="G101" s="2">
        <f t="shared" si="10"/>
        <v>-0.19169995574399579</v>
      </c>
      <c r="H101" s="2">
        <v>-0.46408839779005401</v>
      </c>
      <c r="I101" s="2">
        <f t="shared" si="12"/>
        <v>1.2967056011460087</v>
      </c>
      <c r="J101" s="2">
        <f t="shared" si="14"/>
        <v>0.18925555458499943</v>
      </c>
    </row>
    <row r="102" spans="1:10" x14ac:dyDescent="0.25">
      <c r="A102" s="22">
        <f t="shared" si="13"/>
        <v>43800</v>
      </c>
      <c r="B102" s="18">
        <f t="shared" si="15"/>
        <v>4.2890725205024793E-4</v>
      </c>
      <c r="C102" s="37">
        <f>[1]PIB!B97</f>
        <v>5.1300198325483803</v>
      </c>
      <c r="D102" s="37">
        <f>[1]PIB!C97</f>
        <v>5.1460853899816801</v>
      </c>
      <c r="E102" s="21">
        <f t="shared" si="18"/>
        <v>5.144910271996654</v>
      </c>
      <c r="F102" s="2">
        <f t="shared" si="17"/>
        <v>5.144910271996654</v>
      </c>
      <c r="G102" s="2">
        <f t="shared" si="10"/>
        <v>0.11751179850261195</v>
      </c>
      <c r="H102" s="2">
        <v>0.28176795580110597</v>
      </c>
      <c r="I102" s="2">
        <f t="shared" si="12"/>
        <v>1.6065557433299738</v>
      </c>
      <c r="J102" s="2">
        <f t="shared" si="14"/>
        <v>0.52978608099900626</v>
      </c>
    </row>
    <row r="103" spans="1:10" x14ac:dyDescent="0.25">
      <c r="A103" s="22">
        <f t="shared" si="13"/>
        <v>43891</v>
      </c>
      <c r="B103" s="18">
        <f t="shared" si="15"/>
        <v>4.959897958281001E-4</v>
      </c>
      <c r="C103" s="37">
        <f>[1]PIB!B98</f>
        <v>5.1325642700377196</v>
      </c>
      <c r="D103" s="37">
        <f>[1]PIB!C98</f>
        <v>5.1237604953757696</v>
      </c>
      <c r="E103" s="21">
        <f t="shared" si="18"/>
        <v>5.1474620949920151</v>
      </c>
      <c r="F103" s="2">
        <f t="shared" si="17"/>
        <v>5.1474620949920151</v>
      </c>
      <c r="G103" s="2">
        <f t="shared" ref="G103:G104" si="19">100*(D103-F103)</f>
        <v>-2.3701599616245517</v>
      </c>
      <c r="H103" s="2">
        <v>-1.65745856353591</v>
      </c>
      <c r="I103" s="2">
        <f t="shared" si="12"/>
        <v>-0.88037746619500368</v>
      </c>
      <c r="J103" s="2">
        <f t="shared" si="14"/>
        <v>-2.2324894605910472</v>
      </c>
    </row>
    <row r="104" spans="1:10" x14ac:dyDescent="0.25">
      <c r="A104" s="22">
        <f t="shared" si="13"/>
        <v>43983</v>
      </c>
      <c r="B104" s="18">
        <f t="shared" si="15"/>
        <v>5.6969154312791481E-4</v>
      </c>
      <c r="C104" s="37">
        <f>[1]PIB!B99</f>
        <v>5.1354882484969204</v>
      </c>
      <c r="D104" s="37">
        <f>[1]PIB!C99</f>
        <v>5.0326397135856</v>
      </c>
      <c r="E104" s="21">
        <f t="shared" si="18"/>
        <v>5.1503945606161032</v>
      </c>
      <c r="F104" s="2">
        <f t="shared" si="17"/>
        <v>5.1503945606161032</v>
      </c>
      <c r="G104" s="2">
        <f t="shared" si="19"/>
        <v>-11.775484703050321</v>
      </c>
      <c r="H104" s="2">
        <v>-10.8066298342541</v>
      </c>
      <c r="I104" s="2">
        <f t="shared" si="12"/>
        <v>-10.28485349113204</v>
      </c>
      <c r="J104" s="2">
        <f t="shared" si="14"/>
        <v>-9.112078179016958</v>
      </c>
    </row>
    <row r="105" spans="1:10" x14ac:dyDescent="0.25">
      <c r="A105" s="22">
        <f t="shared" si="13"/>
        <v>44075</v>
      </c>
      <c r="B105" s="18">
        <f t="shared" si="15"/>
        <v>6.4891199771399677E-4</v>
      </c>
      <c r="C105" s="37">
        <f>[1]PIB!B100</f>
        <v>5.1388207284354896</v>
      </c>
      <c r="D105" s="37">
        <f>[1]PIB!C100</f>
        <v>5.1104802705232997</v>
      </c>
      <c r="E105" s="21">
        <f t="shared" si="18"/>
        <v>5.1537367134394483</v>
      </c>
      <c r="F105" s="2">
        <f t="shared" si="17"/>
        <v>5.1537367134394483</v>
      </c>
      <c r="G105" s="2">
        <f t="shared" ref="G105:G116" si="20">100*(D105-F105)</f>
        <v>-4.3256442916148607</v>
      </c>
      <c r="H105" s="38">
        <f>G105</f>
        <v>-4.3256442916148607</v>
      </c>
      <c r="I105" s="2">
        <f t="shared" si="12"/>
        <v>-2.8340457912189976</v>
      </c>
      <c r="J105" s="2">
        <f t="shared" si="14"/>
        <v>7.7840556937699645</v>
      </c>
    </row>
    <row r="106" spans="1:10" x14ac:dyDescent="0.25">
      <c r="A106" s="22">
        <f t="shared" si="13"/>
        <v>44166</v>
      </c>
      <c r="B106" s="18">
        <f t="shared" si="15"/>
        <v>7.2111127998786273E-4</v>
      </c>
      <c r="C106" s="37">
        <f>[1]PIB!B101</f>
        <v>5.1425263900285998</v>
      </c>
      <c r="D106" s="37">
        <f>[1]PIB!C101</f>
        <v>5.1420407699460702</v>
      </c>
      <c r="E106" s="21">
        <f t="shared" si="18"/>
        <v>5.1574531311175971</v>
      </c>
      <c r="F106" s="2">
        <f t="shared" si="17"/>
        <v>5.1574531311175971</v>
      </c>
      <c r="G106" s="2">
        <f t="shared" si="20"/>
        <v>-1.5412361171526889</v>
      </c>
      <c r="H106" s="38">
        <f t="shared" ref="H106:H116" si="21">G106</f>
        <v>-1.5412361171526889</v>
      </c>
      <c r="I106" s="2">
        <f t="shared" si="12"/>
        <v>-4.8562008252961419E-2</v>
      </c>
      <c r="J106" s="2">
        <f t="shared" si="14"/>
        <v>3.1560499422770505</v>
      </c>
    </row>
    <row r="107" spans="1:10" x14ac:dyDescent="0.25">
      <c r="A107" s="22">
        <f t="shared" si="13"/>
        <v>44256</v>
      </c>
      <c r="B107" s="18">
        <f t="shared" si="15"/>
        <v>7.8284685995511083E-4</v>
      </c>
      <c r="C107" s="37">
        <f>[1]PIB!B102</f>
        <v>5.14655220066527</v>
      </c>
      <c r="D107" s="37">
        <f>[1]PIB!C102</f>
        <v>5.1525205834826098</v>
      </c>
      <c r="E107" s="21">
        <f t="shared" si="18"/>
        <v>5.1614906271066578</v>
      </c>
      <c r="F107" s="2">
        <f t="shared" si="17"/>
        <v>5.1614906271066578</v>
      </c>
      <c r="G107" s="2">
        <f t="shared" si="20"/>
        <v>-0.89700436240480741</v>
      </c>
      <c r="H107" s="38">
        <f t="shared" si="21"/>
        <v>-0.89700436240480741</v>
      </c>
      <c r="I107" s="2">
        <f t="shared" si="12"/>
        <v>0.59683828173398012</v>
      </c>
      <c r="J107" s="2">
        <f t="shared" si="14"/>
        <v>1.0479813536539595</v>
      </c>
    </row>
    <row r="108" spans="1:10" x14ac:dyDescent="0.25">
      <c r="A108" s="22">
        <f t="shared" si="13"/>
        <v>44348</v>
      </c>
      <c r="B108" s="18">
        <f t="shared" si="15"/>
        <v>8.340775317667859E-4</v>
      </c>
      <c r="C108" s="37">
        <f>[1]PIB!B103</f>
        <v>5.1508448242219096</v>
      </c>
      <c r="D108" s="37">
        <f>[1]PIB!C103</f>
        <v>5.1498724514813201</v>
      </c>
      <c r="E108" s="21">
        <f t="shared" si="18"/>
        <v>5.1657957104691521</v>
      </c>
      <c r="F108" s="2">
        <f t="shared" si="17"/>
        <v>5.1657957104691521</v>
      </c>
      <c r="G108" s="2">
        <f t="shared" si="20"/>
        <v>-1.5923258987831979</v>
      </c>
      <c r="H108" s="38">
        <f t="shared" si="21"/>
        <v>-1.5923258987831979</v>
      </c>
      <c r="I108" s="2">
        <f t="shared" si="12"/>
        <v>-9.7237274058947776E-2</v>
      </c>
      <c r="J108" s="2">
        <f t="shared" si="14"/>
        <v>-0.26481320012896603</v>
      </c>
    </row>
    <row r="109" spans="1:10" x14ac:dyDescent="0.25">
      <c r="A109" s="22">
        <f t="shared" si="13"/>
        <v>44440</v>
      </c>
      <c r="B109" s="18">
        <f t="shared" si="15"/>
        <v>8.7555163206087805E-4</v>
      </c>
      <c r="C109" s="37">
        <f>[1]PIB!B104</f>
        <v>5.1553546548142499</v>
      </c>
      <c r="D109" s="37">
        <f>[1]PIB!C104</f>
        <v>5.1543123665264803</v>
      </c>
      <c r="E109" s="21">
        <f t="shared" si="18"/>
        <v>5.1703186313343465</v>
      </c>
      <c r="F109" s="2">
        <f t="shared" si="17"/>
        <v>5.1703186313343465</v>
      </c>
      <c r="G109" s="2">
        <f t="shared" si="20"/>
        <v>-1.6006264807866266</v>
      </c>
      <c r="H109" s="38">
        <f t="shared" si="21"/>
        <v>-1.6006264807866266</v>
      </c>
      <c r="I109" s="2">
        <f t="shared" si="12"/>
        <v>-0.10422882877696438</v>
      </c>
      <c r="J109" s="2">
        <f t="shared" si="14"/>
        <v>0.44399150451601699</v>
      </c>
    </row>
    <row r="110" spans="1:10" x14ac:dyDescent="0.25">
      <c r="A110" s="22">
        <f t="shared" si="13"/>
        <v>44531</v>
      </c>
      <c r="B110" s="18">
        <f t="shared" si="15"/>
        <v>9.0717793903705157E-4</v>
      </c>
      <c r="C110" s="37">
        <f>[1]PIB!B105</f>
        <v>5.1600314788250099</v>
      </c>
      <c r="D110" s="37">
        <f>[1]PIB!C105</f>
        <v>5.16284876405083</v>
      </c>
      <c r="E110" s="21">
        <f t="shared" si="18"/>
        <v>5.1750090303344853</v>
      </c>
      <c r="F110" s="2">
        <f t="shared" si="17"/>
        <v>5.1750090303344853</v>
      </c>
      <c r="G110" s="2">
        <f t="shared" si="20"/>
        <v>-1.2160266283655297</v>
      </c>
      <c r="H110" s="38">
        <f t="shared" si="21"/>
        <v>-1.2160266283655297</v>
      </c>
      <c r="I110" s="2">
        <f t="shared" si="12"/>
        <v>0.28172852258201431</v>
      </c>
      <c r="J110" s="2">
        <f t="shared" si="14"/>
        <v>0.85363975243497592</v>
      </c>
    </row>
    <row r="111" spans="1:10" x14ac:dyDescent="0.25">
      <c r="A111" s="22">
        <f t="shared" si="13"/>
        <v>44621</v>
      </c>
      <c r="B111" s="18">
        <f t="shared" si="15"/>
        <v>9.2886107408607366E-4</v>
      </c>
      <c r="C111" s="37">
        <f>[1]PIB!B106</f>
        <v>5.1648244312067497</v>
      </c>
      <c r="D111" s="37">
        <f>[1]PIB!C106</f>
        <v>5.1762489503242204</v>
      </c>
      <c r="E111" s="21">
        <f t="shared" si="18"/>
        <v>5.1798158947808073</v>
      </c>
      <c r="F111" s="2">
        <f t="shared" si="17"/>
        <v>5.1798158947808073</v>
      </c>
      <c r="G111" s="2">
        <f t="shared" si="20"/>
        <v>-0.35669444565868957</v>
      </c>
      <c r="H111" s="38">
        <f t="shared" si="21"/>
        <v>-0.35669444565868957</v>
      </c>
      <c r="I111" s="2">
        <f t="shared" si="12"/>
        <v>1.1424519117470666</v>
      </c>
      <c r="J111" s="2">
        <f t="shared" si="14"/>
        <v>1.3400186273390347</v>
      </c>
    </row>
    <row r="112" spans="1:10" x14ac:dyDescent="0.25">
      <c r="A112" s="22">
        <f t="shared" si="13"/>
        <v>44713</v>
      </c>
      <c r="B112" s="18">
        <f t="shared" si="15"/>
        <v>9.4097613060872831E-4</v>
      </c>
      <c r="C112" s="37">
        <f>[1]PIB!B107</f>
        <v>5.1696844077152999</v>
      </c>
      <c r="D112" s="37">
        <f>[1]PIB!C107</f>
        <v>5.1860017918649097</v>
      </c>
      <c r="E112" s="21">
        <f t="shared" si="18"/>
        <v>5.1846899778987439</v>
      </c>
      <c r="F112" s="2">
        <f t="shared" si="17"/>
        <v>5.1846899778987439</v>
      </c>
      <c r="G112" s="2">
        <f t="shared" si="20"/>
        <v>0.13118139661658645</v>
      </c>
      <c r="H112" s="38">
        <f t="shared" si="21"/>
        <v>0.13118139661658645</v>
      </c>
      <c r="I112" s="2">
        <f t="shared" si="12"/>
        <v>1.6317384149609815</v>
      </c>
      <c r="J112" s="2">
        <f t="shared" si="14"/>
        <v>0.97528415406893387</v>
      </c>
    </row>
    <row r="113" spans="1:10" x14ac:dyDescent="0.25">
      <c r="A113" s="22">
        <f t="shared" si="13"/>
        <v>44805</v>
      </c>
      <c r="B113" s="18">
        <f t="shared" si="15"/>
        <v>9.4493905824122315E-4</v>
      </c>
      <c r="C113" s="37">
        <f>[1]PIB!B108</f>
        <v>5.1745694444309303</v>
      </c>
      <c r="D113" s="37">
        <f>[1]PIB!C108</f>
        <v>5.1899530773045299</v>
      </c>
      <c r="E113" s="21">
        <f t="shared" si="18"/>
        <v>5.189589193963732</v>
      </c>
      <c r="F113" s="2">
        <f t="shared" si="17"/>
        <v>5.189589193963732</v>
      </c>
      <c r="G113" s="2">
        <f t="shared" si="20"/>
        <v>3.638833407979547E-2</v>
      </c>
      <c r="H113" s="38">
        <f t="shared" si="21"/>
        <v>3.638833407979547E-2</v>
      </c>
      <c r="I113" s="2">
        <f t="shared" si="12"/>
        <v>1.5383632873599673</v>
      </c>
      <c r="J113" s="2">
        <f t="shared" si="14"/>
        <v>0.39512854396202002</v>
      </c>
    </row>
    <row r="114" spans="1:10" x14ac:dyDescent="0.25">
      <c r="A114" s="22">
        <f t="shared" si="13"/>
        <v>44896</v>
      </c>
      <c r="B114" s="18">
        <f t="shared" si="15"/>
        <v>9.427511642210451E-4</v>
      </c>
      <c r="C114" s="37">
        <f>[1]PIB!B109</f>
        <v>5.1794477757990096</v>
      </c>
      <c r="D114" s="37">
        <f>[1]PIB!C109</f>
        <v>5.1919510799672004</v>
      </c>
      <c r="E114" s="21">
        <f t="shared" si="18"/>
        <v>5.1944816852181699</v>
      </c>
      <c r="F114" s="2">
        <f t="shared" si="17"/>
        <v>5.1944816852181699</v>
      </c>
      <c r="G114" s="2">
        <f t="shared" si="20"/>
        <v>-0.25306052509694865</v>
      </c>
      <c r="H114" s="38">
        <f t="shared" si="21"/>
        <v>-0.25306052509694865</v>
      </c>
      <c r="I114" s="2">
        <f t="shared" si="12"/>
        <v>1.2503304168190787</v>
      </c>
      <c r="J114" s="2">
        <f t="shared" si="14"/>
        <v>0.19980026626704728</v>
      </c>
    </row>
    <row r="115" spans="1:10" x14ac:dyDescent="0.25">
      <c r="A115" s="22">
        <f t="shared" si="13"/>
        <v>44986</v>
      </c>
      <c r="B115" s="18">
        <f t="shared" si="15"/>
        <v>9.3629194585176378E-4</v>
      </c>
      <c r="C115" s="37">
        <f>[1]PIB!B110</f>
        <v>5.1842972510354501</v>
      </c>
      <c r="D115" s="37">
        <f>[1]PIB!C110</f>
        <v>5.1939490826298798</v>
      </c>
      <c r="E115" s="21">
        <f t="shared" si="18"/>
        <v>5.1993452365829143</v>
      </c>
      <c r="F115" s="2">
        <f t="shared" si="17"/>
        <v>5.1993452365829143</v>
      </c>
      <c r="G115" s="2">
        <f t="shared" si="20"/>
        <v>-0.53961539530344993</v>
      </c>
      <c r="H115" s="38">
        <f t="shared" si="21"/>
        <v>-0.53961539530344993</v>
      </c>
      <c r="I115" s="2">
        <f t="shared" si="12"/>
        <v>0.96518315944296162</v>
      </c>
      <c r="J115" s="2">
        <f t="shared" si="14"/>
        <v>0.19980026626793546</v>
      </c>
    </row>
    <row r="116" spans="1:10" x14ac:dyDescent="0.25">
      <c r="A116" s="22">
        <f t="shared" si="13"/>
        <v>45078</v>
      </c>
      <c r="B116" s="18">
        <f t="shared" si="15"/>
        <v>9.2708474323299761E-4</v>
      </c>
      <c r="C116" s="37">
        <f>[1]PIB!B111</f>
        <v>5.1891035339212701</v>
      </c>
      <c r="D116" s="37">
        <f>[1]PIB!C111</f>
        <v>5.1959470852925502</v>
      </c>
      <c r="E116" s="21">
        <f t="shared" si="18"/>
        <v>5.2041654702265516</v>
      </c>
      <c r="F116" s="2">
        <f t="shared" si="17"/>
        <v>5.2041654702265516</v>
      </c>
      <c r="G116" s="2">
        <f t="shared" si="20"/>
        <v>-0.82183849340013992</v>
      </c>
      <c r="H116" s="38">
        <f t="shared" si="21"/>
        <v>-0.82183849340013992</v>
      </c>
      <c r="I116" s="2">
        <f t="shared" si="12"/>
        <v>0.6843551371280121</v>
      </c>
      <c r="J116" s="2">
        <f t="shared" si="14"/>
        <v>0.19980026626704728</v>
      </c>
    </row>
    <row r="117" spans="1:10" x14ac:dyDescent="0.25">
      <c r="A117" s="22">
        <f t="shared" si="13"/>
        <v>45170</v>
      </c>
      <c r="B117" s="18">
        <f t="shared" ref="B117:B122" si="22">C117/C116-1</f>
        <v>9.163021473512778E-4</v>
      </c>
      <c r="C117" s="37">
        <f>[1]PIB!B112</f>
        <v>5.1938583206322297</v>
      </c>
      <c r="D117" s="37">
        <f>[1]PIB!C112</f>
        <v>5.1979450879552198</v>
      </c>
      <c r="E117" s="21">
        <f t="shared" ref="E117:E122" si="23">E116*(1+MAX(0,B117))</f>
        <v>5.2089340582220913</v>
      </c>
      <c r="F117" s="2">
        <f t="shared" ref="F117:F122" si="24">E117</f>
        <v>5.2089340582220913</v>
      </c>
      <c r="G117" s="2">
        <f t="shared" ref="G117:G122" si="25">100*(D117-F117)</f>
        <v>-1.0988970266871512</v>
      </c>
      <c r="H117" s="38">
        <f t="shared" ref="H117:H122" si="26">G117</f>
        <v>-1.0988970266871512</v>
      </c>
      <c r="I117" s="2">
        <f t="shared" ref="I117:I122" si="27">100*(D117-C117)</f>
        <v>0.40867673229900703</v>
      </c>
      <c r="J117" s="2">
        <f t="shared" ref="J117:J122" si="28">100*(D117-D116)</f>
        <v>0.19980026626695846</v>
      </c>
    </row>
    <row r="118" spans="1:10" x14ac:dyDescent="0.25">
      <c r="A118" s="22">
        <f t="shared" si="13"/>
        <v>45261</v>
      </c>
      <c r="B118" s="18">
        <f t="shared" si="22"/>
        <v>9.0477322279136629E-4</v>
      </c>
      <c r="C118" s="37">
        <f>[1]PIB!B113</f>
        <v>5.1985575845637104</v>
      </c>
      <c r="D118" s="37">
        <f>[1]PIB!C113</f>
        <v>5.2019371092247599</v>
      </c>
      <c r="E118" s="21">
        <f t="shared" si="23"/>
        <v>5.2136469622772568</v>
      </c>
      <c r="F118" s="2">
        <f t="shared" si="24"/>
        <v>5.2136469622772568</v>
      </c>
      <c r="G118" s="2">
        <f t="shared" si="25"/>
        <v>-1.1709853052496833</v>
      </c>
      <c r="H118" s="38">
        <f t="shared" si="26"/>
        <v>-1.1709853052496833</v>
      </c>
      <c r="I118" s="2">
        <f t="shared" si="27"/>
        <v>0.33795246610495155</v>
      </c>
      <c r="J118" s="2">
        <f t="shared" si="28"/>
        <v>0.39920212695401247</v>
      </c>
    </row>
    <row r="119" spans="1:10" x14ac:dyDescent="0.25">
      <c r="A119" s="22">
        <f t="shared" si="13"/>
        <v>45352</v>
      </c>
      <c r="B119" s="18">
        <f t="shared" si="22"/>
        <v>8.9299170037349107E-4</v>
      </c>
      <c r="C119" s="37">
        <f>[1]PIB!B114</f>
        <v>5.2031998533406396</v>
      </c>
      <c r="D119" s="37">
        <f>[1]PIB!C114</f>
        <v>5.2059291304943001</v>
      </c>
      <c r="E119" s="21">
        <f t="shared" si="23"/>
        <v>5.2183027057432474</v>
      </c>
      <c r="F119" s="2">
        <f t="shared" si="24"/>
        <v>5.2183027057432474</v>
      </c>
      <c r="G119" s="2">
        <f t="shared" si="25"/>
        <v>-1.2373575248947333</v>
      </c>
      <c r="H119" s="38">
        <f t="shared" si="26"/>
        <v>-1.2373575248947333</v>
      </c>
      <c r="I119" s="2">
        <f t="shared" si="27"/>
        <v>0.27292771536604477</v>
      </c>
      <c r="J119" s="2">
        <f t="shared" si="28"/>
        <v>0.39920212695401247</v>
      </c>
    </row>
    <row r="120" spans="1:10" x14ac:dyDescent="0.25">
      <c r="A120" s="22">
        <f t="shared" si="13"/>
        <v>45444</v>
      </c>
      <c r="B120" s="18">
        <f t="shared" si="22"/>
        <v>8.8136407970496045E-4</v>
      </c>
      <c r="C120" s="37">
        <f>[1]PIB!B115</f>
        <v>5.2077857667909004</v>
      </c>
      <c r="D120" s="37">
        <f>[1]PIB!C115</f>
        <v>5.2099211517638304</v>
      </c>
      <c r="E120" s="21">
        <f t="shared" si="23"/>
        <v>5.2229019303051167</v>
      </c>
      <c r="F120" s="2">
        <f t="shared" si="24"/>
        <v>5.2229019303051167</v>
      </c>
      <c r="G120" s="2">
        <f t="shared" si="25"/>
        <v>-1.298077854128632</v>
      </c>
      <c r="H120" s="38">
        <f t="shared" si="26"/>
        <v>-1.298077854128632</v>
      </c>
      <c r="I120" s="2">
        <f t="shared" si="27"/>
        <v>0.21353849729299768</v>
      </c>
      <c r="J120" s="2">
        <f t="shared" si="28"/>
        <v>0.39920212695303547</v>
      </c>
    </row>
    <row r="121" spans="1:10" x14ac:dyDescent="0.25">
      <c r="A121" s="22">
        <f t="shared" si="13"/>
        <v>45536</v>
      </c>
      <c r="B121" s="18">
        <f t="shared" si="22"/>
        <v>8.7021700826661608E-4</v>
      </c>
      <c r="C121" s="37">
        <f>[1]PIB!B116</f>
        <v>5.2123176705405703</v>
      </c>
      <c r="D121" s="37">
        <f>[1]PIB!C116</f>
        <v>5.2139131730333697</v>
      </c>
      <c r="E121" s="21">
        <f t="shared" si="23"/>
        <v>5.2274469883973769</v>
      </c>
      <c r="F121" s="2">
        <f t="shared" si="24"/>
        <v>5.2274469883973769</v>
      </c>
      <c r="G121" s="2">
        <f t="shared" si="25"/>
        <v>-1.3533815364007218</v>
      </c>
      <c r="H121" s="38">
        <f t="shared" si="26"/>
        <v>-1.3533815364007218</v>
      </c>
      <c r="I121" s="2">
        <f t="shared" si="27"/>
        <v>0.15955024927993833</v>
      </c>
      <c r="J121" s="2">
        <f t="shared" si="28"/>
        <v>0.39920212695392365</v>
      </c>
    </row>
    <row r="122" spans="1:10" x14ac:dyDescent="0.25">
      <c r="A122" s="22">
        <f t="shared" si="13"/>
        <v>45627</v>
      </c>
      <c r="B122" s="18">
        <f t="shared" si="22"/>
        <v>8.5980451960732118E-4</v>
      </c>
      <c r="C122" s="37">
        <f>[1]PIB!B117</f>
        <v>5.2167992448313303</v>
      </c>
      <c r="D122" s="37">
        <f>[1]PIB!C117</f>
        <v>5.2179051943029098</v>
      </c>
      <c r="E122" s="21">
        <f t="shared" si="23"/>
        <v>5.2319415709440085</v>
      </c>
      <c r="F122" s="2">
        <f t="shared" si="24"/>
        <v>5.2319415709440085</v>
      </c>
      <c r="G122" s="2">
        <f t="shared" si="25"/>
        <v>-1.4036376641098691</v>
      </c>
      <c r="H122" s="38">
        <f t="shared" si="26"/>
        <v>-1.4036376641098691</v>
      </c>
      <c r="I122" s="2">
        <f t="shared" si="27"/>
        <v>0.11059494715794926</v>
      </c>
      <c r="J122" s="2">
        <f t="shared" si="28"/>
        <v>0.39920212695401247</v>
      </c>
    </row>
    <row r="123" spans="1:10" x14ac:dyDescent="0.25">
      <c r="B123" s="18"/>
    </row>
  </sheetData>
  <mergeCells count="1">
    <mergeCell ref="B5:J5"/>
  </mergeCells>
  <pageMargins left="0.7" right="0.7" top="0.75" bottom="0.75" header="0.3" footer="0.3"/>
  <pageSetup orientation="portrait" r:id="rId1"/>
  <ignoredErrors>
    <ignoredError sqref="G105:G116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08EE-C287-4826-B72F-D8F66FE9D769}">
  <dimension ref="A1:P299"/>
  <sheetViews>
    <sheetView showGridLines="0" zoomScaleNormal="100" workbookViewId="0">
      <pane xSplit="1" ySplit="3" topLeftCell="B4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RowHeight="15" x14ac:dyDescent="0.25"/>
  <cols>
    <col min="1" max="1" width="10.7109375" bestFit="1" customWidth="1"/>
    <col min="2" max="10" width="11.7109375" customWidth="1"/>
    <col min="16" max="16" width="10.85546875" bestFit="1" customWidth="1"/>
  </cols>
  <sheetData>
    <row r="1" spans="1:16" x14ac:dyDescent="0.25">
      <c r="A1" s="89" t="str">
        <f>HYPERLINK("#'"&amp;"INSTRUÇÕES"&amp;"'!A1","Retornar")</f>
        <v>Retornar</v>
      </c>
    </row>
    <row r="2" spans="1:16" x14ac:dyDescent="0.25">
      <c r="B2" s="120" t="s">
        <v>120</v>
      </c>
      <c r="C2" s="120"/>
      <c r="D2" s="120"/>
      <c r="E2" s="120"/>
      <c r="F2" s="120"/>
      <c r="G2" s="120"/>
      <c r="H2" s="120"/>
      <c r="I2" s="120"/>
      <c r="J2" s="120"/>
    </row>
    <row r="3" spans="1:16" ht="39" customHeight="1" x14ac:dyDescent="0.25">
      <c r="B3" s="10" t="s">
        <v>66</v>
      </c>
      <c r="C3" s="36" t="s">
        <v>67</v>
      </c>
      <c r="D3" s="36" t="s">
        <v>68</v>
      </c>
      <c r="E3" s="10" t="s">
        <v>71</v>
      </c>
      <c r="F3" s="10" t="s">
        <v>69</v>
      </c>
      <c r="G3" s="10" t="s">
        <v>70</v>
      </c>
      <c r="H3" s="10" t="s">
        <v>132</v>
      </c>
      <c r="I3" s="10" t="s">
        <v>65</v>
      </c>
      <c r="J3" s="10" t="s">
        <v>160</v>
      </c>
      <c r="K3" s="10"/>
    </row>
    <row r="4" spans="1:16" x14ac:dyDescent="0.25">
      <c r="A4" s="22">
        <v>36312</v>
      </c>
      <c r="B4" s="18"/>
      <c r="C4" s="37">
        <f>IFERROR(INDEX([1]CAGED!$B:$B,MATCH($A4,[1]CAGED!$D:$D,0)),"")</f>
        <v>16.706880605387202</v>
      </c>
      <c r="D4" s="37">
        <f>IFERROR(INDEX([1]CAGED!$C:$C,MATCH($A4,[1]CAGED!$D:$D,0)),"")</f>
        <v>16.723625605760699</v>
      </c>
      <c r="E4" s="11" t="s">
        <v>39</v>
      </c>
      <c r="F4" s="2">
        <f t="shared" ref="F4:F35" si="0">C4</f>
        <v>16.706880605387202</v>
      </c>
      <c r="G4" s="2">
        <f t="shared" ref="G4:G35" si="1">100*(D4-F4)</f>
        <v>1.6745000373497021</v>
      </c>
      <c r="H4" s="2">
        <f>100*(D4-C4)</f>
        <v>1.6745000373497021</v>
      </c>
      <c r="I4" s="11" t="s">
        <v>39</v>
      </c>
      <c r="J4" s="9"/>
      <c r="P4" s="3"/>
    </row>
    <row r="5" spans="1:16" x14ac:dyDescent="0.25">
      <c r="A5" s="22">
        <f>EDATE(A4,3)</f>
        <v>36404</v>
      </c>
      <c r="B5" s="18">
        <f t="shared" ref="B5:B36" si="2">C5/C4-1</f>
        <v>5.1874996741774204E-4</v>
      </c>
      <c r="C5" s="37">
        <f>IFERROR(INDEX([1]CAGED!$B:$B,MATCH($A5,[1]CAGED!$D:$D,0)),"")</f>
        <v>16.715547299156899</v>
      </c>
      <c r="D5" s="37">
        <f>IFERROR(INDEX([1]CAGED!$C:$C,MATCH($A5,[1]CAGED!$D:$D,0)),"")</f>
        <v>16.7221474119116</v>
      </c>
      <c r="E5" s="11" t="s">
        <v>39</v>
      </c>
      <c r="F5" s="2">
        <f t="shared" si="0"/>
        <v>16.715547299156899</v>
      </c>
      <c r="G5" s="2">
        <f t="shared" si="1"/>
        <v>0.66001127547004046</v>
      </c>
      <c r="H5" s="2">
        <f t="shared" ref="H5:H68" si="3">100*(D5-C5)</f>
        <v>0.66001127547004046</v>
      </c>
      <c r="I5" s="11" t="s">
        <v>39</v>
      </c>
      <c r="J5" s="34">
        <f>100*(D5-D4)</f>
        <v>-0.14781938490990854</v>
      </c>
      <c r="P5" s="3"/>
    </row>
    <row r="6" spans="1:16" x14ac:dyDescent="0.25">
      <c r="A6" s="22">
        <f t="shared" ref="A6:A69" si="4">EDATE(A5,3)</f>
        <v>36495</v>
      </c>
      <c r="B6" s="18">
        <f t="shared" si="2"/>
        <v>5.1910710667790738E-4</v>
      </c>
      <c r="C6" s="37">
        <f>IFERROR(INDEX([1]CAGED!$B:$B,MATCH($A6,[1]CAGED!$D:$D,0)),"")</f>
        <v>16.724224458551902</v>
      </c>
      <c r="D6" s="37">
        <f>IFERROR(INDEX([1]CAGED!$C:$C,MATCH($A6,[1]CAGED!$D:$D,0)),"")</f>
        <v>16.7281328692297</v>
      </c>
      <c r="E6" s="11" t="s">
        <v>39</v>
      </c>
      <c r="F6" s="2">
        <f t="shared" si="0"/>
        <v>16.724224458551902</v>
      </c>
      <c r="G6" s="2">
        <f t="shared" si="1"/>
        <v>0.39084106777984573</v>
      </c>
      <c r="H6" s="2">
        <f t="shared" si="3"/>
        <v>0.39084106777984573</v>
      </c>
      <c r="I6" s="11" t="s">
        <v>39</v>
      </c>
      <c r="J6" s="34">
        <f t="shared" ref="J6:J69" si="5">100*(D6-D5)</f>
        <v>0.59854573181006288</v>
      </c>
      <c r="P6" s="3"/>
    </row>
    <row r="7" spans="1:16" x14ac:dyDescent="0.25">
      <c r="A7" s="22">
        <f t="shared" si="4"/>
        <v>36586</v>
      </c>
      <c r="B7" s="18">
        <f t="shared" si="2"/>
        <v>5.2033597955269961E-4</v>
      </c>
      <c r="C7" s="37">
        <f>IFERROR(INDEX([1]CAGED!$B:$B,MATCH($A7,[1]CAGED!$D:$D,0)),"")</f>
        <v>16.732926674267802</v>
      </c>
      <c r="D7" s="37">
        <f>IFERROR(INDEX([1]CAGED!$C:$C,MATCH($A7,[1]CAGED!$D:$D,0)),"")</f>
        <v>16.735972752705301</v>
      </c>
      <c r="E7" s="11" t="s">
        <v>39</v>
      </c>
      <c r="F7" s="2">
        <f t="shared" si="0"/>
        <v>16.732926674267802</v>
      </c>
      <c r="G7" s="2">
        <f t="shared" si="1"/>
        <v>0.30460784374994887</v>
      </c>
      <c r="H7" s="2">
        <f t="shared" si="3"/>
        <v>0.30460784374994887</v>
      </c>
      <c r="I7" s="11" t="s">
        <v>39</v>
      </c>
      <c r="J7" s="34">
        <f t="shared" si="5"/>
        <v>0.78398834756008284</v>
      </c>
      <c r="P7" s="3"/>
    </row>
    <row r="8" spans="1:16" x14ac:dyDescent="0.25">
      <c r="A8" s="22">
        <f t="shared" si="4"/>
        <v>36678</v>
      </c>
      <c r="B8" s="18">
        <f t="shared" si="2"/>
        <v>5.2258075705591267E-4</v>
      </c>
      <c r="C8" s="37">
        <f>IFERROR(INDEX([1]CAGED!$B:$B,MATCH($A8,[1]CAGED!$D:$D,0)),"")</f>
        <v>16.741670979757</v>
      </c>
      <c r="D8" s="37">
        <f>IFERROR(INDEX([1]CAGED!$C:$C,MATCH($A8,[1]CAGED!$D:$D,0)),"")</f>
        <v>16.744561904547599</v>
      </c>
      <c r="E8" s="11" t="s">
        <v>39</v>
      </c>
      <c r="F8" s="2">
        <f t="shared" si="0"/>
        <v>16.741670979757</v>
      </c>
      <c r="G8" s="2">
        <f t="shared" si="1"/>
        <v>0.28909247905986035</v>
      </c>
      <c r="H8" s="2">
        <f t="shared" si="3"/>
        <v>0.28909247905986035</v>
      </c>
      <c r="I8" s="11" t="s">
        <v>39</v>
      </c>
      <c r="J8" s="34">
        <f t="shared" si="5"/>
        <v>0.85891518422975821</v>
      </c>
      <c r="P8" s="3"/>
    </row>
    <row r="9" spans="1:16" x14ac:dyDescent="0.25">
      <c r="A9" s="22">
        <f t="shared" si="4"/>
        <v>36770</v>
      </c>
      <c r="B9" s="18">
        <f t="shared" si="2"/>
        <v>5.2595302610769501E-4</v>
      </c>
      <c r="C9" s="37">
        <f>IFERROR(INDEX([1]CAGED!$B:$B,MATCH($A9,[1]CAGED!$D:$D,0)),"")</f>
        <v>16.750476312270902</v>
      </c>
      <c r="D9" s="37">
        <f>IFERROR(INDEX([1]CAGED!$C:$C,MATCH($A9,[1]CAGED!$D:$D,0)),"")</f>
        <v>16.755767111110998</v>
      </c>
      <c r="E9" s="11" t="s">
        <v>39</v>
      </c>
      <c r="F9" s="2">
        <f t="shared" si="0"/>
        <v>16.750476312270902</v>
      </c>
      <c r="G9" s="2">
        <f t="shared" si="1"/>
        <v>0.52907988400967554</v>
      </c>
      <c r="H9" s="2">
        <f t="shared" si="3"/>
        <v>0.52907988400967554</v>
      </c>
      <c r="I9" s="11" t="s">
        <v>39</v>
      </c>
      <c r="J9" s="34">
        <f t="shared" si="5"/>
        <v>1.1205206563399628</v>
      </c>
      <c r="P9" s="3"/>
    </row>
    <row r="10" spans="1:16" x14ac:dyDescent="0.25">
      <c r="A10" s="22">
        <f t="shared" si="4"/>
        <v>36861</v>
      </c>
      <c r="B10" s="18">
        <f t="shared" si="2"/>
        <v>5.3055826307968346E-4</v>
      </c>
      <c r="C10" s="37">
        <f>IFERROR(INDEX([1]CAGED!$B:$B,MATCH($A10,[1]CAGED!$D:$D,0)),"")</f>
        <v>16.759363415888899</v>
      </c>
      <c r="D10" s="37">
        <f>IFERROR(INDEX([1]CAGED!$C:$C,MATCH($A10,[1]CAGED!$D:$D,0)),"")</f>
        <v>16.7636225602959</v>
      </c>
      <c r="E10" s="11" t="s">
        <v>39</v>
      </c>
      <c r="F10" s="2">
        <f t="shared" si="0"/>
        <v>16.759363415888899</v>
      </c>
      <c r="G10" s="2">
        <f t="shared" si="1"/>
        <v>0.42591444070012585</v>
      </c>
      <c r="H10" s="2">
        <f t="shared" si="3"/>
        <v>0.42591444070012585</v>
      </c>
      <c r="I10" s="11" t="s">
        <v>39</v>
      </c>
      <c r="J10" s="34">
        <f t="shared" si="5"/>
        <v>0.78554491849018859</v>
      </c>
      <c r="P10" s="3"/>
    </row>
    <row r="11" spans="1:16" x14ac:dyDescent="0.25">
      <c r="A11" s="22">
        <f t="shared" si="4"/>
        <v>36951</v>
      </c>
      <c r="B11" s="18">
        <f t="shared" si="2"/>
        <v>5.3659111791048986E-4</v>
      </c>
      <c r="C11" s="37">
        <f>IFERROR(INDEX([1]CAGED!$B:$B,MATCH($A11,[1]CAGED!$D:$D,0)),"")</f>
        <v>16.768356341439699</v>
      </c>
      <c r="D11" s="37">
        <f>IFERROR(INDEX([1]CAGED!$C:$C,MATCH($A11,[1]CAGED!$D:$D,0)),"")</f>
        <v>16.771494498466598</v>
      </c>
      <c r="E11" s="11" t="s">
        <v>39</v>
      </c>
      <c r="F11" s="2">
        <f t="shared" si="0"/>
        <v>16.768356341439699</v>
      </c>
      <c r="G11" s="2">
        <f t="shared" si="1"/>
        <v>0.31381570268997905</v>
      </c>
      <c r="H11" s="2">
        <f t="shared" si="3"/>
        <v>0.31381570268997905</v>
      </c>
      <c r="I11" s="11" t="s">
        <v>39</v>
      </c>
      <c r="J11" s="34">
        <f t="shared" si="5"/>
        <v>0.78719381706982006</v>
      </c>
      <c r="P11" s="3"/>
    </row>
    <row r="12" spans="1:16" x14ac:dyDescent="0.25">
      <c r="A12" s="22">
        <f t="shared" si="4"/>
        <v>37043</v>
      </c>
      <c r="B12" s="18">
        <f t="shared" si="2"/>
        <v>5.4420720145653689E-4</v>
      </c>
      <c r="C12" s="37">
        <f>IFERROR(INDEX([1]CAGED!$B:$B,MATCH($A12,[1]CAGED!$D:$D,0)),"")</f>
        <v>16.7774818017173</v>
      </c>
      <c r="D12" s="37">
        <f>IFERROR(INDEX([1]CAGED!$C:$C,MATCH($A12,[1]CAGED!$D:$D,0)),"")</f>
        <v>16.778493799686501</v>
      </c>
      <c r="E12" s="11" t="s">
        <v>39</v>
      </c>
      <c r="F12" s="2">
        <f t="shared" si="0"/>
        <v>16.7774818017173</v>
      </c>
      <c r="G12" s="2">
        <f t="shared" si="1"/>
        <v>0.10119979692007064</v>
      </c>
      <c r="H12" s="2">
        <f t="shared" si="3"/>
        <v>0.10119979692007064</v>
      </c>
      <c r="I12" s="11" t="s">
        <v>39</v>
      </c>
      <c r="J12" s="34">
        <f t="shared" si="5"/>
        <v>0.6999301219902776</v>
      </c>
      <c r="P12" s="3"/>
    </row>
    <row r="13" spans="1:16" x14ac:dyDescent="0.25">
      <c r="A13" s="22">
        <f t="shared" si="4"/>
        <v>37135</v>
      </c>
      <c r="B13" s="18">
        <f t="shared" si="2"/>
        <v>5.5351984618745576E-4</v>
      </c>
      <c r="C13" s="37">
        <f>IFERROR(INDEX([1]CAGED!$B:$B,MATCH($A13,[1]CAGED!$D:$D,0)),"")</f>
        <v>16.786768470863599</v>
      </c>
      <c r="D13" s="37">
        <f>IFERROR(INDEX([1]CAGED!$C:$C,MATCH($A13,[1]CAGED!$D:$D,0)),"")</f>
        <v>16.784173302921001</v>
      </c>
      <c r="E13" s="11" t="s">
        <v>39</v>
      </c>
      <c r="F13" s="2">
        <f t="shared" si="0"/>
        <v>16.786768470863599</v>
      </c>
      <c r="G13" s="2">
        <f t="shared" si="1"/>
        <v>-0.25951679425979535</v>
      </c>
      <c r="H13" s="2">
        <f t="shared" si="3"/>
        <v>-0.25951679425979535</v>
      </c>
      <c r="I13" s="11" t="s">
        <v>39</v>
      </c>
      <c r="J13" s="34">
        <f t="shared" si="5"/>
        <v>0.56795032345000607</v>
      </c>
      <c r="P13" s="3"/>
    </row>
    <row r="14" spans="1:16" x14ac:dyDescent="0.25">
      <c r="A14" s="22">
        <f t="shared" si="4"/>
        <v>37226</v>
      </c>
      <c r="B14" s="18">
        <f t="shared" si="2"/>
        <v>5.6456277885463813E-4</v>
      </c>
      <c r="C14" s="37">
        <f>IFERROR(INDEX([1]CAGED!$B:$B,MATCH($A14,[1]CAGED!$D:$D,0)),"")</f>
        <v>16.796245655519499</v>
      </c>
      <c r="D14" s="37">
        <f>IFERROR(INDEX([1]CAGED!$C:$C,MATCH($A14,[1]CAGED!$D:$D,0)),"")</f>
        <v>16.793887551734802</v>
      </c>
      <c r="E14" s="11" t="s">
        <v>39</v>
      </c>
      <c r="F14" s="2">
        <f t="shared" si="0"/>
        <v>16.796245655519499</v>
      </c>
      <c r="G14" s="2">
        <f t="shared" si="1"/>
        <v>-0.23581037846973629</v>
      </c>
      <c r="H14" s="2">
        <f t="shared" si="3"/>
        <v>-0.23581037846973629</v>
      </c>
      <c r="I14" s="11" t="s">
        <v>39</v>
      </c>
      <c r="J14" s="34">
        <f t="shared" si="5"/>
        <v>0.97142488138004524</v>
      </c>
      <c r="P14" s="3"/>
    </row>
    <row r="15" spans="1:16" x14ac:dyDescent="0.25">
      <c r="A15" s="22">
        <f t="shared" si="4"/>
        <v>37316</v>
      </c>
      <c r="B15" s="18">
        <f t="shared" si="2"/>
        <v>5.772352360846611E-4</v>
      </c>
      <c r="C15" s="37">
        <f>IFERROR(INDEX([1]CAGED!$B:$B,MATCH($A15,[1]CAGED!$D:$D,0)),"")</f>
        <v>16.8059410403458</v>
      </c>
      <c r="D15" s="37">
        <f>IFERROR(INDEX([1]CAGED!$C:$C,MATCH($A15,[1]CAGED!$D:$D,0)),"")</f>
        <v>16.803100221124598</v>
      </c>
      <c r="E15" s="11" t="s">
        <v>39</v>
      </c>
      <c r="F15" s="2">
        <f t="shared" si="0"/>
        <v>16.8059410403458</v>
      </c>
      <c r="G15" s="2">
        <f t="shared" si="1"/>
        <v>-0.28408192212019401</v>
      </c>
      <c r="H15" s="2">
        <f t="shared" si="3"/>
        <v>-0.28408192212019401</v>
      </c>
      <c r="I15" s="11" t="s">
        <v>39</v>
      </c>
      <c r="J15" s="34">
        <f t="shared" si="5"/>
        <v>0.92126693897967016</v>
      </c>
      <c r="P15" s="3"/>
    </row>
    <row r="16" spans="1:16" x14ac:dyDescent="0.25">
      <c r="A16" s="22">
        <f t="shared" si="4"/>
        <v>37408</v>
      </c>
      <c r="B16" s="18">
        <f t="shared" si="2"/>
        <v>5.9144535964028577E-4</v>
      </c>
      <c r="C16" s="37">
        <f>IFERROR(INDEX([1]CAGED!$B:$B,MATCH($A16,[1]CAGED!$D:$D,0)),"")</f>
        <v>16.815880836188501</v>
      </c>
      <c r="D16" s="37">
        <f>IFERROR(INDEX([1]CAGED!$C:$C,MATCH($A16,[1]CAGED!$D:$D,0)),"")</f>
        <v>16.813595994248701</v>
      </c>
      <c r="E16" s="11" t="s">
        <v>39</v>
      </c>
      <c r="F16" s="2">
        <f t="shared" si="0"/>
        <v>16.815880836188501</v>
      </c>
      <c r="G16" s="2">
        <f t="shared" si="1"/>
        <v>-0.22848419398009412</v>
      </c>
      <c r="H16" s="2">
        <f t="shared" si="3"/>
        <v>-0.22848419398009412</v>
      </c>
      <c r="I16" s="11" t="s">
        <v>39</v>
      </c>
      <c r="J16" s="34">
        <f t="shared" si="5"/>
        <v>1.0495773124102215</v>
      </c>
      <c r="P16" s="3"/>
    </row>
    <row r="17" spans="1:16" x14ac:dyDescent="0.25">
      <c r="A17" s="22">
        <f t="shared" si="4"/>
        <v>37500</v>
      </c>
      <c r="B17" s="18">
        <f t="shared" si="2"/>
        <v>6.0708340481507861E-4</v>
      </c>
      <c r="C17" s="37">
        <f>IFERROR(INDEX([1]CAGED!$B:$B,MATCH($A17,[1]CAGED!$D:$D,0)),"")</f>
        <v>16.826089478381501</v>
      </c>
      <c r="D17" s="37">
        <f>IFERROR(INDEX([1]CAGED!$C:$C,MATCH($A17,[1]CAGED!$D:$D,0)),"")</f>
        <v>16.823273837057801</v>
      </c>
      <c r="E17" s="11" t="s">
        <v>39</v>
      </c>
      <c r="F17" s="2">
        <f t="shared" si="0"/>
        <v>16.826089478381501</v>
      </c>
      <c r="G17" s="2">
        <f t="shared" si="1"/>
        <v>-0.28156413236999356</v>
      </c>
      <c r="H17" s="2">
        <f t="shared" si="3"/>
        <v>-0.28156413236999356</v>
      </c>
      <c r="I17" s="11" t="s">
        <v>39</v>
      </c>
      <c r="J17" s="34">
        <f t="shared" si="5"/>
        <v>0.96778428091006674</v>
      </c>
      <c r="P17" s="3"/>
    </row>
    <row r="18" spans="1:16" x14ac:dyDescent="0.25">
      <c r="A18" s="22">
        <f t="shared" si="4"/>
        <v>37591</v>
      </c>
      <c r="B18" s="18">
        <f t="shared" si="2"/>
        <v>6.2406038340578895E-4</v>
      </c>
      <c r="C18" s="37">
        <f>IFERROR(INDEX([1]CAGED!$B:$B,MATCH($A18,[1]CAGED!$D:$D,0)),"")</f>
        <v>16.836589974232599</v>
      </c>
      <c r="D18" s="37">
        <f>IFERROR(INDEX([1]CAGED!$C:$C,MATCH($A18,[1]CAGED!$D:$D,0)),"")</f>
        <v>16.831840848682202</v>
      </c>
      <c r="E18" s="11" t="s">
        <v>39</v>
      </c>
      <c r="F18" s="2">
        <f t="shared" si="0"/>
        <v>16.836589974232599</v>
      </c>
      <c r="G18" s="2">
        <f t="shared" si="1"/>
        <v>-0.4749125550397082</v>
      </c>
      <c r="H18" s="2">
        <f t="shared" si="3"/>
        <v>-0.4749125550397082</v>
      </c>
      <c r="I18" s="11" t="s">
        <v>39</v>
      </c>
      <c r="J18" s="34">
        <f t="shared" si="5"/>
        <v>0.85670116244003225</v>
      </c>
      <c r="P18" s="3"/>
    </row>
    <row r="19" spans="1:16" x14ac:dyDescent="0.25">
      <c r="A19" s="22">
        <f t="shared" si="4"/>
        <v>37681</v>
      </c>
      <c r="B19" s="18">
        <f t="shared" si="2"/>
        <v>6.422676478816669E-4</v>
      </c>
      <c r="C19" s="37">
        <f>IFERROR(INDEX([1]CAGED!$B:$B,MATCH($A19,[1]CAGED!$D:$D,0)),"")</f>
        <v>16.847403571273698</v>
      </c>
      <c r="D19" s="37">
        <f>IFERROR(INDEX([1]CAGED!$C:$C,MATCH($A19,[1]CAGED!$D:$D,0)),"")</f>
        <v>16.838747754822599</v>
      </c>
      <c r="E19" s="11" t="s">
        <v>39</v>
      </c>
      <c r="F19" s="2">
        <f t="shared" si="0"/>
        <v>16.847403571273698</v>
      </c>
      <c r="G19" s="2">
        <f t="shared" si="1"/>
        <v>-0.8655816451099696</v>
      </c>
      <c r="H19" s="2">
        <f t="shared" si="3"/>
        <v>-0.8655816451099696</v>
      </c>
      <c r="I19" s="11" t="s">
        <v>39</v>
      </c>
      <c r="J19" s="34">
        <f t="shared" si="5"/>
        <v>0.69069061403972398</v>
      </c>
      <c r="P19" s="3"/>
    </row>
    <row r="20" spans="1:16" x14ac:dyDescent="0.25">
      <c r="A20" s="22">
        <f t="shared" si="4"/>
        <v>37773</v>
      </c>
      <c r="B20" s="18">
        <f t="shared" si="2"/>
        <v>6.6152493542714907E-4</v>
      </c>
      <c r="C20" s="37">
        <f>IFERROR(INDEX([1]CAGED!$B:$B,MATCH($A20,[1]CAGED!$D:$D,0)),"")</f>
        <v>16.858548548833301</v>
      </c>
      <c r="D20" s="37">
        <f>IFERROR(INDEX([1]CAGED!$C:$C,MATCH($A20,[1]CAGED!$D:$D,0)),"")</f>
        <v>16.844754891498599</v>
      </c>
      <c r="E20" s="11" t="s">
        <v>39</v>
      </c>
      <c r="F20" s="2">
        <f t="shared" si="0"/>
        <v>16.858548548833301</v>
      </c>
      <c r="G20" s="2">
        <f t="shared" si="1"/>
        <v>-1.3793657334701948</v>
      </c>
      <c r="H20" s="2">
        <f t="shared" si="3"/>
        <v>-1.3793657334701948</v>
      </c>
      <c r="I20" s="11" t="s">
        <v>39</v>
      </c>
      <c r="J20" s="34">
        <f t="shared" si="5"/>
        <v>0.60071366760006129</v>
      </c>
      <c r="P20" s="3"/>
    </row>
    <row r="21" spans="1:16" x14ac:dyDescent="0.25">
      <c r="A21" s="22">
        <f t="shared" si="4"/>
        <v>37865</v>
      </c>
      <c r="B21" s="18">
        <f t="shared" si="2"/>
        <v>6.8150751458939673E-4</v>
      </c>
      <c r="C21" s="37">
        <f>IFERROR(INDEX([1]CAGED!$B:$B,MATCH($A21,[1]CAGED!$D:$D,0)),"")</f>
        <v>16.870037776354401</v>
      </c>
      <c r="D21" s="37">
        <f>IFERROR(INDEX([1]CAGED!$C:$C,MATCH($A21,[1]CAGED!$D:$D,0)),"")</f>
        <v>16.852027921757902</v>
      </c>
      <c r="E21" s="11" t="s">
        <v>39</v>
      </c>
      <c r="F21" s="2">
        <f t="shared" si="0"/>
        <v>16.870037776354401</v>
      </c>
      <c r="G21" s="2">
        <f t="shared" si="1"/>
        <v>-1.8009854596499508</v>
      </c>
      <c r="H21" s="2">
        <f t="shared" si="3"/>
        <v>-1.8009854596499508</v>
      </c>
      <c r="I21" s="11" t="s">
        <v>39</v>
      </c>
      <c r="J21" s="34">
        <f t="shared" si="5"/>
        <v>0.727303025930226</v>
      </c>
      <c r="P21" s="3"/>
    </row>
    <row r="22" spans="1:16" x14ac:dyDescent="0.25">
      <c r="A22" s="22">
        <f t="shared" si="4"/>
        <v>37956</v>
      </c>
      <c r="B22" s="19">
        <f t="shared" si="2"/>
        <v>7.0170120820312043E-4</v>
      </c>
      <c r="C22" s="37">
        <f>IFERROR(INDEX([1]CAGED!$B:$B,MATCH($A22,[1]CAGED!$D:$D,0)),"")</f>
        <v>16.881875502244501</v>
      </c>
      <c r="D22" s="37">
        <f>IFERROR(INDEX([1]CAGED!$C:$C,MATCH($A22,[1]CAGED!$D:$D,0)),"")</f>
        <v>16.864418948684499</v>
      </c>
      <c r="E22" s="11" t="s">
        <v>39</v>
      </c>
      <c r="F22" s="2">
        <f t="shared" si="0"/>
        <v>16.881875502244501</v>
      </c>
      <c r="G22" s="2">
        <f t="shared" si="1"/>
        <v>-1.7456553560002419</v>
      </c>
      <c r="H22" s="2">
        <f t="shared" si="3"/>
        <v>-1.7456553560002419</v>
      </c>
      <c r="I22" s="2">
        <v>-0.97981823204419871</v>
      </c>
      <c r="J22" s="34">
        <f t="shared" si="5"/>
        <v>1.2391026926596993</v>
      </c>
      <c r="P22" s="3"/>
    </row>
    <row r="23" spans="1:16" x14ac:dyDescent="0.25">
      <c r="A23" s="22">
        <f t="shared" si="4"/>
        <v>38047</v>
      </c>
      <c r="B23" s="18">
        <f t="shared" si="2"/>
        <v>7.2143740815877599E-4</v>
      </c>
      <c r="C23" s="37">
        <f>IFERROR(INDEX([1]CAGED!$B:$B,MATCH($A23,[1]CAGED!$D:$D,0)),"")</f>
        <v>16.894054718751701</v>
      </c>
      <c r="D23" s="37">
        <f>IFERROR(INDEX([1]CAGED!$C:$C,MATCH($A23,[1]CAGED!$D:$D,0)),"")</f>
        <v>16.880950598149902</v>
      </c>
      <c r="E23" s="11" t="s">
        <v>39</v>
      </c>
      <c r="F23" s="2">
        <f t="shared" si="0"/>
        <v>16.894054718751701</v>
      </c>
      <c r="G23" s="2">
        <f t="shared" si="1"/>
        <v>-1.3104120601798996</v>
      </c>
      <c r="H23" s="2">
        <f t="shared" si="3"/>
        <v>-1.3104120601798996</v>
      </c>
      <c r="I23" s="2">
        <v>-0.71936022099447461</v>
      </c>
      <c r="J23" s="34">
        <f t="shared" si="5"/>
        <v>1.6531649465402865</v>
      </c>
      <c r="P23" s="3"/>
    </row>
    <row r="24" spans="1:16" x14ac:dyDescent="0.25">
      <c r="A24" s="22">
        <f t="shared" si="4"/>
        <v>38139</v>
      </c>
      <c r="B24" s="18">
        <f t="shared" si="2"/>
        <v>7.4007035224776807E-4</v>
      </c>
      <c r="C24" s="37">
        <f>IFERROR(INDEX([1]CAGED!$B:$B,MATCH($A24,[1]CAGED!$D:$D,0)),"")</f>
        <v>16.906557507778299</v>
      </c>
      <c r="D24" s="37">
        <f>IFERROR(INDEX([1]CAGED!$C:$C,MATCH($A24,[1]CAGED!$D:$D,0)),"")</f>
        <v>16.898626553608999</v>
      </c>
      <c r="E24" s="11" t="s">
        <v>39</v>
      </c>
      <c r="F24" s="2">
        <f t="shared" si="0"/>
        <v>16.906557507778299</v>
      </c>
      <c r="G24" s="2">
        <f t="shared" si="1"/>
        <v>-0.79309541693000085</v>
      </c>
      <c r="H24" s="2">
        <f t="shared" si="3"/>
        <v>-0.79309541693000085</v>
      </c>
      <c r="I24" s="2">
        <v>-0.38448563535911479</v>
      </c>
      <c r="J24" s="34">
        <f t="shared" si="5"/>
        <v>1.7675955459097281</v>
      </c>
      <c r="P24" s="3"/>
    </row>
    <row r="25" spans="1:16" x14ac:dyDescent="0.25">
      <c r="A25" s="22">
        <f t="shared" si="4"/>
        <v>38231</v>
      </c>
      <c r="B25" s="18">
        <f t="shared" si="2"/>
        <v>7.5711766674046999E-4</v>
      </c>
      <c r="C25" s="37">
        <f>IFERROR(INDEX([1]CAGED!$B:$B,MATCH($A25,[1]CAGED!$D:$D,0)),"")</f>
        <v>16.9193577611512</v>
      </c>
      <c r="D25" s="37">
        <f>IFERROR(INDEX([1]CAGED!$C:$C,MATCH($A25,[1]CAGED!$D:$D,0)),"")</f>
        <v>16.9204017949959</v>
      </c>
      <c r="E25" s="11" t="s">
        <v>39</v>
      </c>
      <c r="F25" s="2">
        <f t="shared" si="0"/>
        <v>16.9193577611512</v>
      </c>
      <c r="G25" s="2">
        <f t="shared" si="1"/>
        <v>0.10440338446997544</v>
      </c>
      <c r="H25" s="2">
        <f t="shared" si="3"/>
        <v>0.10440338446997544</v>
      </c>
      <c r="I25" s="2">
        <v>0.13643038674033203</v>
      </c>
      <c r="J25" s="34">
        <f t="shared" si="5"/>
        <v>2.1775241386901456</v>
      </c>
      <c r="P25" s="3"/>
    </row>
    <row r="26" spans="1:16" x14ac:dyDescent="0.25">
      <c r="A26" s="22">
        <f t="shared" si="4"/>
        <v>38322</v>
      </c>
      <c r="B26" s="18">
        <f t="shared" si="2"/>
        <v>7.7229011195689701E-4</v>
      </c>
      <c r="C26" s="37">
        <f>IFERROR(INDEX([1]CAGED!$B:$B,MATCH($A26,[1]CAGED!$D:$D,0)),"")</f>
        <v>16.9324244138508</v>
      </c>
      <c r="D26" s="37">
        <f>IFERROR(INDEX([1]CAGED!$C:$C,MATCH($A26,[1]CAGED!$D:$D,0)),"")</f>
        <v>16.934657129459801</v>
      </c>
      <c r="E26" s="11" t="s">
        <v>39</v>
      </c>
      <c r="F26" s="2">
        <f t="shared" si="0"/>
        <v>16.9324244138508</v>
      </c>
      <c r="G26" s="2">
        <f t="shared" si="1"/>
        <v>0.2232715609000735</v>
      </c>
      <c r="H26" s="2">
        <f t="shared" si="3"/>
        <v>0.2232715609000735</v>
      </c>
      <c r="I26" s="2">
        <v>0.43409668508287363</v>
      </c>
      <c r="J26" s="34">
        <f t="shared" si="5"/>
        <v>1.4255334463900482</v>
      </c>
      <c r="P26" s="3"/>
    </row>
    <row r="27" spans="1:16" x14ac:dyDescent="0.25">
      <c r="A27" s="22">
        <f t="shared" si="4"/>
        <v>38412</v>
      </c>
      <c r="B27" s="18">
        <f t="shared" si="2"/>
        <v>7.8563111831275734E-4</v>
      </c>
      <c r="C27" s="37">
        <f>IFERROR(INDEX([1]CAGED!$B:$B,MATCH($A27,[1]CAGED!$D:$D,0)),"")</f>
        <v>16.9457270533788</v>
      </c>
      <c r="D27" s="37">
        <f>IFERROR(INDEX([1]CAGED!$C:$C,MATCH($A27,[1]CAGED!$D:$D,0)),"")</f>
        <v>16.946486077190599</v>
      </c>
      <c r="E27" s="11" t="s">
        <v>39</v>
      </c>
      <c r="F27" s="2">
        <f t="shared" si="0"/>
        <v>16.9457270533788</v>
      </c>
      <c r="G27" s="2">
        <f t="shared" si="1"/>
        <v>7.5902381179915324E-2</v>
      </c>
      <c r="H27" s="2">
        <f t="shared" si="3"/>
        <v>7.5902381179915324E-2</v>
      </c>
      <c r="I27" s="2">
        <v>0.35968011049723803</v>
      </c>
      <c r="J27" s="34">
        <f t="shared" si="5"/>
        <v>1.1828947730798234</v>
      </c>
      <c r="P27" s="3"/>
    </row>
    <row r="28" spans="1:16" x14ac:dyDescent="0.25">
      <c r="A28" s="22">
        <f t="shared" si="4"/>
        <v>38504</v>
      </c>
      <c r="B28" s="18">
        <f t="shared" si="2"/>
        <v>7.9722807187576628E-4</v>
      </c>
      <c r="C28" s="37">
        <f>IFERROR(INDEX([1]CAGED!$B:$B,MATCH($A28,[1]CAGED!$D:$D,0)),"")</f>
        <v>16.959236662684098</v>
      </c>
      <c r="D28" s="37">
        <f>IFERROR(INDEX([1]CAGED!$C:$C,MATCH($A28,[1]CAGED!$D:$D,0)),"")</f>
        <v>16.963191539366701</v>
      </c>
      <c r="E28" s="11" t="s">
        <v>39</v>
      </c>
      <c r="F28" s="2">
        <f t="shared" si="0"/>
        <v>16.959236662684098</v>
      </c>
      <c r="G28" s="2">
        <f t="shared" si="1"/>
        <v>0.39548766826023041</v>
      </c>
      <c r="H28" s="2">
        <f t="shared" si="3"/>
        <v>0.39548766826023041</v>
      </c>
      <c r="I28" s="2">
        <v>0.43409668508287363</v>
      </c>
      <c r="J28" s="34">
        <f t="shared" si="5"/>
        <v>1.6705462176101804</v>
      </c>
      <c r="P28" s="3"/>
    </row>
    <row r="29" spans="1:16" x14ac:dyDescent="0.25">
      <c r="A29" s="22">
        <f t="shared" si="4"/>
        <v>38596</v>
      </c>
      <c r="B29" s="18">
        <f t="shared" si="2"/>
        <v>8.0711394584276341E-4</v>
      </c>
      <c r="C29" s="37">
        <f>IFERROR(INDEX([1]CAGED!$B:$B,MATCH($A29,[1]CAGED!$D:$D,0)),"")</f>
        <v>16.972924699105398</v>
      </c>
      <c r="D29" s="37">
        <f>IFERROR(INDEX([1]CAGED!$C:$C,MATCH($A29,[1]CAGED!$D:$D,0)),"")</f>
        <v>16.9755652352918</v>
      </c>
      <c r="E29" s="11" t="s">
        <v>39</v>
      </c>
      <c r="F29" s="2">
        <f t="shared" si="0"/>
        <v>16.972924699105398</v>
      </c>
      <c r="G29" s="2">
        <f t="shared" si="1"/>
        <v>0.26405361864014765</v>
      </c>
      <c r="H29" s="2">
        <f t="shared" si="3"/>
        <v>0.26405361864014765</v>
      </c>
      <c r="I29" s="2">
        <v>0.43409668508287363</v>
      </c>
      <c r="J29" s="34">
        <f t="shared" si="5"/>
        <v>1.2373695925099071</v>
      </c>
      <c r="P29" s="3"/>
    </row>
    <row r="30" spans="1:16" x14ac:dyDescent="0.25">
      <c r="A30" s="22">
        <f t="shared" si="4"/>
        <v>38687</v>
      </c>
      <c r="B30" s="18">
        <f t="shared" si="2"/>
        <v>8.1543946724349503E-4</v>
      </c>
      <c r="C30" s="37">
        <f>IFERROR(INDEX([1]CAGED!$B:$B,MATCH($A30,[1]CAGED!$D:$D,0)),"")</f>
        <v>16.986765091779599</v>
      </c>
      <c r="D30" s="37">
        <f>IFERROR(INDEX([1]CAGED!$C:$C,MATCH($A30,[1]CAGED!$D:$D,0)),"")</f>
        <v>16.9890493398483</v>
      </c>
      <c r="E30" s="11" t="s">
        <v>39</v>
      </c>
      <c r="F30" s="2">
        <f t="shared" si="0"/>
        <v>16.986765091779599</v>
      </c>
      <c r="G30" s="2">
        <f t="shared" si="1"/>
        <v>0.22842480687010891</v>
      </c>
      <c r="H30" s="2">
        <f t="shared" si="3"/>
        <v>0.22842480687010891</v>
      </c>
      <c r="I30" s="2">
        <v>0.28526353591160247</v>
      </c>
      <c r="J30" s="34">
        <f t="shared" si="5"/>
        <v>1.3484104556500398</v>
      </c>
      <c r="P30" s="3"/>
    </row>
    <row r="31" spans="1:16" x14ac:dyDescent="0.25">
      <c r="A31" s="22">
        <f t="shared" si="4"/>
        <v>38777</v>
      </c>
      <c r="B31" s="18">
        <f t="shared" si="2"/>
        <v>8.2230656181025985E-4</v>
      </c>
      <c r="C31" s="37">
        <f>IFERROR(INDEX([1]CAGED!$B:$B,MATCH($A31,[1]CAGED!$D:$D,0)),"")</f>
        <v>17.000733420178499</v>
      </c>
      <c r="D31" s="37">
        <f>IFERROR(INDEX([1]CAGED!$C:$C,MATCH($A31,[1]CAGED!$D:$D,0)),"")</f>
        <v>17.002817304938599</v>
      </c>
      <c r="E31" s="11" t="s">
        <v>39</v>
      </c>
      <c r="F31" s="2">
        <f t="shared" si="0"/>
        <v>17.000733420178499</v>
      </c>
      <c r="G31" s="2">
        <f t="shared" si="1"/>
        <v>0.20838847601005739</v>
      </c>
      <c r="H31" s="2">
        <f t="shared" si="3"/>
        <v>0.20838847601005739</v>
      </c>
      <c r="I31" s="2">
        <v>0.28526353591160247</v>
      </c>
      <c r="J31" s="34">
        <f t="shared" si="5"/>
        <v>1.3767965090298873</v>
      </c>
      <c r="P31" s="3"/>
    </row>
    <row r="32" spans="1:16" x14ac:dyDescent="0.25">
      <c r="A32" s="22">
        <f t="shared" si="4"/>
        <v>38869</v>
      </c>
      <c r="B32" s="18">
        <f t="shared" si="2"/>
        <v>8.278037719005038E-4</v>
      </c>
      <c r="C32" s="37">
        <f>IFERROR(INDEX([1]CAGED!$B:$B,MATCH($A32,[1]CAGED!$D:$D,0)),"")</f>
        <v>17.014806691428799</v>
      </c>
      <c r="D32" s="37">
        <f>IFERROR(INDEX([1]CAGED!$C:$C,MATCH($A32,[1]CAGED!$D:$D,0)),"")</f>
        <v>17.0138343227745</v>
      </c>
      <c r="E32" s="11" t="s">
        <v>39</v>
      </c>
      <c r="F32" s="2">
        <f t="shared" si="0"/>
        <v>17.014806691428799</v>
      </c>
      <c r="G32" s="2">
        <f t="shared" si="1"/>
        <v>-9.7236865429906061E-2</v>
      </c>
      <c r="H32" s="2">
        <f t="shared" si="3"/>
        <v>-9.7236865429906061E-2</v>
      </c>
      <c r="I32" s="2">
        <v>9.9222099447513867E-2</v>
      </c>
      <c r="J32" s="34">
        <f t="shared" si="5"/>
        <v>1.1017017835900589</v>
      </c>
      <c r="P32" s="3"/>
    </row>
    <row r="33" spans="1:16" x14ac:dyDescent="0.25">
      <c r="A33" s="22">
        <f t="shared" si="4"/>
        <v>38961</v>
      </c>
      <c r="B33" s="18">
        <f t="shared" si="2"/>
        <v>8.3201201832827643E-4</v>
      </c>
      <c r="C33" s="37">
        <f>IFERROR(INDEX([1]CAGED!$B:$B,MATCH($A33,[1]CAGED!$D:$D,0)),"")</f>
        <v>17.0289632150856</v>
      </c>
      <c r="D33" s="37">
        <f>IFERROR(INDEX([1]CAGED!$C:$C,MATCH($A33,[1]CAGED!$D:$D,0)),"")</f>
        <v>17.0265570900768</v>
      </c>
      <c r="E33" s="11" t="s">
        <v>39</v>
      </c>
      <c r="F33" s="2">
        <f t="shared" si="0"/>
        <v>17.0289632150856</v>
      </c>
      <c r="G33" s="2">
        <f t="shared" si="1"/>
        <v>-0.24061250088003305</v>
      </c>
      <c r="H33" s="2">
        <f t="shared" si="3"/>
        <v>-0.24061250088003305</v>
      </c>
      <c r="I33" s="2">
        <v>-0.12402762430939138</v>
      </c>
      <c r="J33" s="34">
        <f t="shared" si="5"/>
        <v>1.2722767302300042</v>
      </c>
      <c r="P33" s="3"/>
    </row>
    <row r="34" spans="1:16" x14ac:dyDescent="0.25">
      <c r="A34" s="22">
        <f t="shared" si="4"/>
        <v>39052</v>
      </c>
      <c r="B34" s="18">
        <f t="shared" si="2"/>
        <v>8.3489979442230577E-4</v>
      </c>
      <c r="C34" s="37">
        <f>IFERROR(INDEX([1]CAGED!$B:$B,MATCH($A34,[1]CAGED!$D:$D,0)),"")</f>
        <v>17.043180692973099</v>
      </c>
      <c r="D34" s="37">
        <f>IFERROR(INDEX([1]CAGED!$C:$C,MATCH($A34,[1]CAGED!$D:$D,0)),"")</f>
        <v>17.0392367984226</v>
      </c>
      <c r="E34" s="11" t="s">
        <v>39</v>
      </c>
      <c r="F34" s="2">
        <f t="shared" si="0"/>
        <v>17.043180692973099</v>
      </c>
      <c r="G34" s="2">
        <f t="shared" si="1"/>
        <v>-0.39438945504990386</v>
      </c>
      <c r="H34" s="2">
        <f t="shared" si="3"/>
        <v>-0.39438945504990386</v>
      </c>
      <c r="I34" s="2">
        <v>-0.23565248618784365</v>
      </c>
      <c r="J34" s="34">
        <f t="shared" si="5"/>
        <v>1.2679708345800123</v>
      </c>
      <c r="P34" s="3"/>
    </row>
    <row r="35" spans="1:16" x14ac:dyDescent="0.25">
      <c r="A35" s="22">
        <f t="shared" si="4"/>
        <v>39142</v>
      </c>
      <c r="B35" s="18">
        <f t="shared" si="2"/>
        <v>8.3638320636825192E-4</v>
      </c>
      <c r="C35" s="37">
        <f>IFERROR(INDEX([1]CAGED!$B:$B,MATCH($A35,[1]CAGED!$D:$D,0)),"")</f>
        <v>17.057435323087802</v>
      </c>
      <c r="D35" s="37">
        <f>IFERROR(INDEX([1]CAGED!$C:$C,MATCH($A35,[1]CAGED!$D:$D,0)),"")</f>
        <v>17.053965161499001</v>
      </c>
      <c r="E35" s="11" t="s">
        <v>39</v>
      </c>
      <c r="F35" s="2">
        <f t="shared" si="0"/>
        <v>17.057435323087802</v>
      </c>
      <c r="G35" s="2">
        <f t="shared" si="1"/>
        <v>-0.34701615888010906</v>
      </c>
      <c r="H35" s="2">
        <f t="shared" si="3"/>
        <v>-0.34701615888010906</v>
      </c>
      <c r="I35" s="2">
        <v>-0.23565248618784365</v>
      </c>
      <c r="J35" s="34">
        <f t="shared" si="5"/>
        <v>1.4728363076400797</v>
      </c>
      <c r="P35" s="3"/>
    </row>
    <row r="36" spans="1:16" x14ac:dyDescent="0.25">
      <c r="A36" s="22">
        <f t="shared" si="4"/>
        <v>39234</v>
      </c>
      <c r="B36" s="18">
        <f t="shared" si="2"/>
        <v>8.3632240919540024E-4</v>
      </c>
      <c r="C36" s="37">
        <f>IFERROR(INDEX([1]CAGED!$B:$B,MATCH($A36,[1]CAGED!$D:$D,0)),"")</f>
        <v>17.0717008384919</v>
      </c>
      <c r="D36" s="37">
        <f>IFERROR(INDEX([1]CAGED!$C:$C,MATCH($A36,[1]CAGED!$D:$D,0)),"")</f>
        <v>17.069715297281199</v>
      </c>
      <c r="E36" s="11" t="s">
        <v>39</v>
      </c>
      <c r="F36" s="2">
        <f t="shared" ref="F36:F67" si="6">C36</f>
        <v>17.0717008384919</v>
      </c>
      <c r="G36" s="2">
        <f t="shared" ref="G36:G67" si="7">100*(D36-F36)</f>
        <v>-0.19855412107006032</v>
      </c>
      <c r="H36" s="2">
        <f t="shared" si="3"/>
        <v>-0.19855412107006032</v>
      </c>
      <c r="I36" s="2">
        <v>-8.6819337016573975E-2</v>
      </c>
      <c r="J36" s="34">
        <f t="shared" si="5"/>
        <v>1.5750135782198527</v>
      </c>
      <c r="P36" s="3"/>
    </row>
    <row r="37" spans="1:16" x14ac:dyDescent="0.25">
      <c r="A37" s="22">
        <f t="shared" si="4"/>
        <v>39326</v>
      </c>
      <c r="B37" s="18">
        <f t="shared" ref="B37:B68" si="8">C37/C36-1</f>
        <v>8.3459551215159244E-4</v>
      </c>
      <c r="C37" s="37">
        <f>IFERROR(INDEX([1]CAGED!$B:$B,MATCH($A37,[1]CAGED!$D:$D,0)),"")</f>
        <v>17.085948803396501</v>
      </c>
      <c r="D37" s="37">
        <f>IFERROR(INDEX([1]CAGED!$C:$C,MATCH($A37,[1]CAGED!$D:$D,0)),"")</f>
        <v>17.082951700559299</v>
      </c>
      <c r="E37" s="11" t="s">
        <v>39</v>
      </c>
      <c r="F37" s="2">
        <f t="shared" si="6"/>
        <v>17.085948803396501</v>
      </c>
      <c r="G37" s="2">
        <f t="shared" si="7"/>
        <v>-0.29971028372024477</v>
      </c>
      <c r="H37" s="2">
        <f t="shared" si="3"/>
        <v>-0.29971028372024477</v>
      </c>
      <c r="I37" s="2">
        <v>-0.31006906077347923</v>
      </c>
      <c r="J37" s="34">
        <f t="shared" si="5"/>
        <v>1.3236403278099829</v>
      </c>
      <c r="P37" s="3"/>
    </row>
    <row r="38" spans="1:16" x14ac:dyDescent="0.25">
      <c r="A38" s="22">
        <f t="shared" si="4"/>
        <v>39417</v>
      </c>
      <c r="B38" s="18">
        <f t="shared" si="8"/>
        <v>8.3113544448720766E-4</v>
      </c>
      <c r="C38" s="37">
        <f>IFERROR(INDEX([1]CAGED!$B:$B,MATCH($A38,[1]CAGED!$D:$D,0)),"")</f>
        <v>17.100149541049699</v>
      </c>
      <c r="D38" s="37">
        <f>IFERROR(INDEX([1]CAGED!$C:$C,MATCH($A38,[1]CAGED!$D:$D,0)),"")</f>
        <v>17.1013314874873</v>
      </c>
      <c r="E38" s="11" t="s">
        <v>39</v>
      </c>
      <c r="F38" s="2">
        <f t="shared" si="6"/>
        <v>17.100149541049699</v>
      </c>
      <c r="G38" s="2">
        <f t="shared" si="7"/>
        <v>0.11819464376010558</v>
      </c>
      <c r="H38" s="2">
        <f t="shared" si="3"/>
        <v>0.11819464376010558</v>
      </c>
      <c r="I38" s="2">
        <v>-1.240276243093854E-2</v>
      </c>
      <c r="J38" s="34">
        <f t="shared" si="5"/>
        <v>1.8379786928001351</v>
      </c>
      <c r="P38" s="3"/>
    </row>
    <row r="39" spans="1:16" x14ac:dyDescent="0.25">
      <c r="A39" s="22">
        <f t="shared" si="4"/>
        <v>39508</v>
      </c>
      <c r="B39" s="18">
        <f t="shared" si="8"/>
        <v>8.2583841892724941E-4</v>
      </c>
      <c r="C39" s="37">
        <f>IFERROR(INDEX([1]CAGED!$B:$B,MATCH($A39,[1]CAGED!$D:$D,0)),"")</f>
        <v>17.1142715015101</v>
      </c>
      <c r="D39" s="37">
        <f>IFERROR(INDEX([1]CAGED!$C:$C,MATCH($A39,[1]CAGED!$D:$D,0)),"")</f>
        <v>17.120566856540101</v>
      </c>
      <c r="E39" s="11" t="s">
        <v>39</v>
      </c>
      <c r="F39" s="2">
        <f t="shared" si="6"/>
        <v>17.1142715015101</v>
      </c>
      <c r="G39" s="2">
        <f t="shared" si="7"/>
        <v>0.62953550300015593</v>
      </c>
      <c r="H39" s="2">
        <f t="shared" si="3"/>
        <v>0.62953550300015593</v>
      </c>
      <c r="I39" s="2">
        <v>0.43409668508287363</v>
      </c>
      <c r="J39" s="34">
        <f t="shared" si="5"/>
        <v>1.9235369052800877</v>
      </c>
      <c r="P39" s="3"/>
    </row>
    <row r="40" spans="1:16" x14ac:dyDescent="0.25">
      <c r="A40" s="22">
        <f t="shared" si="4"/>
        <v>39600</v>
      </c>
      <c r="B40" s="18">
        <f t="shared" si="8"/>
        <v>8.1875363737582418E-4</v>
      </c>
      <c r="C40" s="37">
        <f>IFERROR(INDEX([1]CAGED!$B:$B,MATCH($A40,[1]CAGED!$D:$D,0)),"")</f>
        <v>17.128283873552999</v>
      </c>
      <c r="D40" s="37">
        <f>IFERROR(INDEX([1]CAGED!$C:$C,MATCH($A40,[1]CAGED!$D:$D,0)),"")</f>
        <v>17.1402565754519</v>
      </c>
      <c r="E40" s="11" t="s">
        <v>39</v>
      </c>
      <c r="F40" s="2">
        <f t="shared" si="6"/>
        <v>17.128283873552999</v>
      </c>
      <c r="G40" s="2">
        <f t="shared" si="7"/>
        <v>1.1972701898901761</v>
      </c>
      <c r="H40" s="2">
        <f t="shared" si="3"/>
        <v>1.1972701898901761</v>
      </c>
      <c r="I40" s="2">
        <v>0.80617955801104768</v>
      </c>
      <c r="J40" s="34">
        <f t="shared" si="5"/>
        <v>1.9689718911799048</v>
      </c>
      <c r="P40" s="3"/>
    </row>
    <row r="41" spans="1:16" x14ac:dyDescent="0.25">
      <c r="A41" s="22">
        <f t="shared" si="4"/>
        <v>39692</v>
      </c>
      <c r="B41" s="18">
        <f t="shared" si="8"/>
        <v>8.101165942797639E-4</v>
      </c>
      <c r="C41" s="37">
        <f>IFERROR(INDEX([1]CAGED!$B:$B,MATCH($A41,[1]CAGED!$D:$D,0)),"")</f>
        <v>17.1421597805505</v>
      </c>
      <c r="D41" s="37">
        <f>IFERROR(INDEX([1]CAGED!$C:$C,MATCH($A41,[1]CAGED!$D:$D,0)),"")</f>
        <v>17.158892464874299</v>
      </c>
      <c r="E41" s="11" t="s">
        <v>39</v>
      </c>
      <c r="F41" s="2">
        <f t="shared" si="6"/>
        <v>17.1421597805505</v>
      </c>
      <c r="G41" s="2">
        <f t="shared" si="7"/>
        <v>1.6732684323798708</v>
      </c>
      <c r="H41" s="2">
        <f t="shared" si="3"/>
        <v>1.6732684323798708</v>
      </c>
      <c r="I41" s="2">
        <v>0.76897127071822802</v>
      </c>
      <c r="J41" s="34">
        <f t="shared" si="5"/>
        <v>1.8635889422398577</v>
      </c>
      <c r="P41" s="3"/>
    </row>
    <row r="42" spans="1:16" x14ac:dyDescent="0.25">
      <c r="A42" s="22">
        <f t="shared" si="4"/>
        <v>39783</v>
      </c>
      <c r="B42" s="18">
        <f t="shared" si="8"/>
        <v>8.0036870723643183E-4</v>
      </c>
      <c r="C42" s="37">
        <f>IFERROR(INDEX([1]CAGED!$B:$B,MATCH($A42,[1]CAGED!$D:$D,0)),"")</f>
        <v>17.155879828813301</v>
      </c>
      <c r="D42" s="37">
        <f>IFERROR(INDEX([1]CAGED!$C:$C,MATCH($A42,[1]CAGED!$D:$D,0)),"")</f>
        <v>17.154748112512799</v>
      </c>
      <c r="E42" s="11" t="s">
        <v>39</v>
      </c>
      <c r="F42" s="2">
        <f t="shared" si="6"/>
        <v>17.155879828813301</v>
      </c>
      <c r="G42" s="2">
        <f t="shared" si="7"/>
        <v>-0.11317163005024611</v>
      </c>
      <c r="H42" s="2">
        <f t="shared" si="3"/>
        <v>-0.11317163005024611</v>
      </c>
      <c r="I42" s="2">
        <v>0.43409668508287363</v>
      </c>
      <c r="J42" s="34">
        <f t="shared" si="5"/>
        <v>-0.41443523615001254</v>
      </c>
      <c r="P42" s="3"/>
    </row>
    <row r="43" spans="1:16" x14ac:dyDescent="0.25">
      <c r="A43" s="22">
        <f t="shared" si="4"/>
        <v>39873</v>
      </c>
      <c r="B43" s="18">
        <f t="shared" si="8"/>
        <v>7.9012291424618297E-4</v>
      </c>
      <c r="C43" s="37">
        <f>IFERROR(INDEX([1]CAGED!$B:$B,MATCH($A43,[1]CAGED!$D:$D,0)),"")</f>
        <v>17.169435082580101</v>
      </c>
      <c r="D43" s="37">
        <f>IFERROR(INDEX([1]CAGED!$C:$C,MATCH($A43,[1]CAGED!$D:$D,0)),"")</f>
        <v>17.151689566888599</v>
      </c>
      <c r="E43" s="11" t="s">
        <v>39</v>
      </c>
      <c r="F43" s="2">
        <f t="shared" si="6"/>
        <v>17.169435082580101</v>
      </c>
      <c r="G43" s="2">
        <f t="shared" si="7"/>
        <v>-1.7745515691501623</v>
      </c>
      <c r="H43" s="2">
        <f t="shared" si="3"/>
        <v>-1.7745515691501623</v>
      </c>
      <c r="I43" s="2">
        <v>-1.165859668508282</v>
      </c>
      <c r="J43" s="34">
        <f t="shared" si="5"/>
        <v>-0.30585456241993825</v>
      </c>
      <c r="P43" s="3"/>
    </row>
    <row r="44" spans="1:16" x14ac:dyDescent="0.25">
      <c r="A44" s="22">
        <f t="shared" si="4"/>
        <v>39965</v>
      </c>
      <c r="B44" s="18">
        <f t="shared" si="8"/>
        <v>7.7933933889151596E-4</v>
      </c>
      <c r="C44" s="37">
        <f>IFERROR(INDEX([1]CAGED!$B:$B,MATCH($A44,[1]CAGED!$D:$D,0)),"")</f>
        <v>17.182815898766499</v>
      </c>
      <c r="D44" s="37">
        <f>IFERROR(INDEX([1]CAGED!$C:$C,MATCH($A44,[1]CAGED!$D:$D,0)),"")</f>
        <v>17.155006092125301</v>
      </c>
      <c r="E44" s="11" t="s">
        <v>39</v>
      </c>
      <c r="F44" s="2">
        <f t="shared" si="6"/>
        <v>17.182815898766499</v>
      </c>
      <c r="G44" s="2">
        <f t="shared" si="7"/>
        <v>-2.780980664119781</v>
      </c>
      <c r="H44" s="2">
        <f t="shared" si="3"/>
        <v>-2.780980664119781</v>
      </c>
      <c r="I44" s="2">
        <v>-2.0588585635359089</v>
      </c>
      <c r="J44" s="34">
        <f t="shared" si="5"/>
        <v>0.33165252367020059</v>
      </c>
      <c r="P44" s="3"/>
    </row>
    <row r="45" spans="1:16" x14ac:dyDescent="0.25">
      <c r="A45" s="22">
        <f t="shared" si="4"/>
        <v>40057</v>
      </c>
      <c r="B45" s="18">
        <f t="shared" si="8"/>
        <v>7.6737390730285959E-4</v>
      </c>
      <c r="C45" s="37">
        <f>IFERROR(INDEX([1]CAGED!$B:$B,MATCH($A45,[1]CAGED!$D:$D,0)),"")</f>
        <v>17.1960015433412</v>
      </c>
      <c r="D45" s="37">
        <f>IFERROR(INDEX([1]CAGED!$C:$C,MATCH($A45,[1]CAGED!$D:$D,0)),"")</f>
        <v>17.170236028371701</v>
      </c>
      <c r="E45" s="11" t="s">
        <v>39</v>
      </c>
      <c r="F45" s="2">
        <f t="shared" si="6"/>
        <v>17.1960015433412</v>
      </c>
      <c r="G45" s="2">
        <f t="shared" si="7"/>
        <v>-2.5765514969499748</v>
      </c>
      <c r="H45" s="2">
        <f t="shared" si="3"/>
        <v>-2.5765514969499748</v>
      </c>
      <c r="I45" s="2">
        <v>-2.2448999999999999</v>
      </c>
      <c r="J45" s="34">
        <f t="shared" si="5"/>
        <v>1.5229936246399234</v>
      </c>
      <c r="P45" s="3"/>
    </row>
    <row r="46" spans="1:16" x14ac:dyDescent="0.25">
      <c r="A46" s="22">
        <f t="shared" si="4"/>
        <v>40148</v>
      </c>
      <c r="B46" s="18">
        <f t="shared" si="8"/>
        <v>7.5321915792758709E-4</v>
      </c>
      <c r="C46" s="37">
        <f>IFERROR(INDEX([1]CAGED!$B:$B,MATCH($A46,[1]CAGED!$D:$D,0)),"")</f>
        <v>17.208953901143399</v>
      </c>
      <c r="D46" s="37">
        <f>IFERROR(INDEX([1]CAGED!$C:$C,MATCH($A46,[1]CAGED!$D:$D,0)),"")</f>
        <v>17.189602434935001</v>
      </c>
      <c r="E46" s="11" t="s">
        <v>39</v>
      </c>
      <c r="F46" s="2">
        <f t="shared" si="6"/>
        <v>17.208953901143399</v>
      </c>
      <c r="G46" s="2">
        <f t="shared" si="7"/>
        <v>-1.9351466208398449</v>
      </c>
      <c r="H46" s="2">
        <f t="shared" si="3"/>
        <v>-1.9351466208398449</v>
      </c>
      <c r="I46" s="2">
        <v>-1.7611922651933667</v>
      </c>
      <c r="J46" s="34">
        <f t="shared" si="5"/>
        <v>1.9366406563300131</v>
      </c>
      <c r="P46" s="3"/>
    </row>
    <row r="47" spans="1:16" x14ac:dyDescent="0.25">
      <c r="A47" s="22">
        <f t="shared" si="4"/>
        <v>40238</v>
      </c>
      <c r="B47" s="18">
        <f t="shared" si="8"/>
        <v>7.3594551389088991E-4</v>
      </c>
      <c r="C47" s="37">
        <f>IFERROR(INDEX([1]CAGED!$B:$B,MATCH($A47,[1]CAGED!$D:$D,0)),"")</f>
        <v>17.2216187535657</v>
      </c>
      <c r="D47" s="37">
        <f>IFERROR(INDEX([1]CAGED!$C:$C,MATCH($A47,[1]CAGED!$D:$D,0)),"")</f>
        <v>17.2098648909428</v>
      </c>
      <c r="E47" s="11" t="s">
        <v>39</v>
      </c>
      <c r="F47" s="2">
        <f t="shared" si="6"/>
        <v>17.2216187535657</v>
      </c>
      <c r="G47" s="2">
        <f t="shared" si="7"/>
        <v>-1.1753862622899902</v>
      </c>
      <c r="H47" s="2">
        <f t="shared" si="3"/>
        <v>-1.1753862622899902</v>
      </c>
      <c r="I47" s="2">
        <v>-1.1286513812154624</v>
      </c>
      <c r="J47" s="34">
        <f t="shared" si="5"/>
        <v>2.0262456007799301</v>
      </c>
      <c r="P47" s="3"/>
    </row>
    <row r="48" spans="1:16" x14ac:dyDescent="0.25">
      <c r="A48" s="22">
        <f t="shared" si="4"/>
        <v>40330</v>
      </c>
      <c r="B48" s="18">
        <f t="shared" si="8"/>
        <v>7.1485926756742479E-4</v>
      </c>
      <c r="C48" s="37">
        <f>IFERROR(INDEX([1]CAGED!$B:$B,MATCH($A48,[1]CAGED!$D:$D,0)),"")</f>
        <v>17.233929787334201</v>
      </c>
      <c r="D48" s="37">
        <f>IFERROR(INDEX([1]CAGED!$C:$C,MATCH($A48,[1]CAGED!$D:$D,0)),"")</f>
        <v>17.2289506020735</v>
      </c>
      <c r="E48" s="11" t="s">
        <v>39</v>
      </c>
      <c r="F48" s="2">
        <f t="shared" si="6"/>
        <v>17.233929787334201</v>
      </c>
      <c r="G48" s="2">
        <f t="shared" si="7"/>
        <v>-0.4979185260701513</v>
      </c>
      <c r="H48" s="2">
        <f t="shared" si="3"/>
        <v>-0.4979185260701513</v>
      </c>
      <c r="I48" s="2">
        <v>-0.57052707182320339</v>
      </c>
      <c r="J48" s="34">
        <f t="shared" si="5"/>
        <v>1.9085711130699679</v>
      </c>
      <c r="P48" s="3"/>
    </row>
    <row r="49" spans="1:16" x14ac:dyDescent="0.25">
      <c r="A49" s="22">
        <f t="shared" si="4"/>
        <v>40422</v>
      </c>
      <c r="B49" s="18">
        <f t="shared" si="8"/>
        <v>6.8954416220456949E-4</v>
      </c>
      <c r="C49" s="37">
        <f>IFERROR(INDEX([1]CAGED!$B:$B,MATCH($A49,[1]CAGED!$D:$D,0)),"")</f>
        <v>17.245813343010902</v>
      </c>
      <c r="D49" s="37">
        <f>IFERROR(INDEX([1]CAGED!$C:$C,MATCH($A49,[1]CAGED!$D:$D,0)),"")</f>
        <v>17.246123350838701</v>
      </c>
      <c r="E49" s="11" t="s">
        <v>39</v>
      </c>
      <c r="F49" s="2">
        <f t="shared" si="6"/>
        <v>17.245813343010902</v>
      </c>
      <c r="G49" s="2">
        <f t="shared" si="7"/>
        <v>3.1000782779955216E-2</v>
      </c>
      <c r="H49" s="2">
        <f t="shared" si="3"/>
        <v>3.1000782779955216E-2</v>
      </c>
      <c r="I49" s="2">
        <v>-0.16123591160220879</v>
      </c>
      <c r="J49" s="34">
        <f t="shared" si="5"/>
        <v>1.7172748765201362</v>
      </c>
      <c r="P49" s="3"/>
    </row>
    <row r="50" spans="1:16" x14ac:dyDescent="0.25">
      <c r="A50" s="22">
        <f t="shared" si="4"/>
        <v>40513</v>
      </c>
      <c r="B50" s="18">
        <f t="shared" si="8"/>
        <v>6.5983006598013816E-4</v>
      </c>
      <c r="C50" s="37">
        <f>IFERROR(INDEX([1]CAGED!$B:$B,MATCH($A50,[1]CAGED!$D:$D,0)),"")</f>
        <v>17.2571926491669</v>
      </c>
      <c r="D50" s="37">
        <f>IFERROR(INDEX([1]CAGED!$C:$C,MATCH($A50,[1]CAGED!$D:$D,0)),"")</f>
        <v>17.260783741330599</v>
      </c>
      <c r="E50" s="11" t="s">
        <v>39</v>
      </c>
      <c r="F50" s="2">
        <f t="shared" si="6"/>
        <v>17.2571926491669</v>
      </c>
      <c r="G50" s="2">
        <f t="shared" si="7"/>
        <v>0.35910921636990167</v>
      </c>
      <c r="H50" s="2">
        <f t="shared" si="3"/>
        <v>0.35910921636990167</v>
      </c>
      <c r="I50" s="2">
        <v>0.17363867403314945</v>
      </c>
      <c r="J50" s="34">
        <f t="shared" si="5"/>
        <v>1.4660390491897601</v>
      </c>
      <c r="P50" s="3"/>
    </row>
    <row r="51" spans="1:16" x14ac:dyDescent="0.25">
      <c r="A51" s="22">
        <f t="shared" si="4"/>
        <v>40603</v>
      </c>
      <c r="B51" s="18">
        <f t="shared" si="8"/>
        <v>6.2573786948028065E-4</v>
      </c>
      <c r="C51" s="37">
        <f>IFERROR(INDEX([1]CAGED!$B:$B,MATCH($A51,[1]CAGED!$D:$D,0)),"")</f>
        <v>17.267991128128401</v>
      </c>
      <c r="D51" s="37">
        <f>IFERROR(INDEX([1]CAGED!$C:$C,MATCH($A51,[1]CAGED!$D:$D,0)),"")</f>
        <v>17.2756108663636</v>
      </c>
      <c r="E51" s="11" t="s">
        <v>39</v>
      </c>
      <c r="F51" s="2">
        <f t="shared" si="6"/>
        <v>17.267991128128401</v>
      </c>
      <c r="G51" s="2">
        <f t="shared" si="7"/>
        <v>0.7619738235199236</v>
      </c>
      <c r="H51" s="2">
        <f t="shared" si="3"/>
        <v>0.7619738235199236</v>
      </c>
      <c r="I51" s="2">
        <v>0.58292983425414402</v>
      </c>
      <c r="J51" s="34">
        <f t="shared" si="5"/>
        <v>1.4827125033001209</v>
      </c>
      <c r="P51" s="3"/>
    </row>
    <row r="52" spans="1:16" x14ac:dyDescent="0.25">
      <c r="A52" s="22">
        <f t="shared" si="4"/>
        <v>40695</v>
      </c>
      <c r="B52" s="18">
        <f t="shared" si="8"/>
        <v>5.8740582215599524E-4</v>
      </c>
      <c r="C52" s="37">
        <f>IFERROR(INDEX([1]CAGED!$B:$B,MATCH($A52,[1]CAGED!$D:$D,0)),"")</f>
        <v>17.278134446654001</v>
      </c>
      <c r="D52" s="37">
        <f>IFERROR(INDEX([1]CAGED!$C:$C,MATCH($A52,[1]CAGED!$D:$D,0)),"")</f>
        <v>17.290202376549299</v>
      </c>
      <c r="E52" s="11" t="s">
        <v>39</v>
      </c>
      <c r="F52" s="2">
        <f t="shared" si="6"/>
        <v>17.278134446654001</v>
      </c>
      <c r="G52" s="2">
        <f t="shared" si="7"/>
        <v>1.206792989529859</v>
      </c>
      <c r="H52" s="2">
        <f t="shared" si="3"/>
        <v>1.206792989529859</v>
      </c>
      <c r="I52" s="2">
        <v>0.80617955801104768</v>
      </c>
      <c r="J52" s="34">
        <f t="shared" si="5"/>
        <v>1.4591510185699264</v>
      </c>
      <c r="P52" s="3"/>
    </row>
    <row r="53" spans="1:16" x14ac:dyDescent="0.25">
      <c r="A53" s="22">
        <f t="shared" si="4"/>
        <v>40787</v>
      </c>
      <c r="B53" s="18">
        <f t="shared" si="8"/>
        <v>5.4511597961459657E-4</v>
      </c>
      <c r="C53" s="37">
        <f>IFERROR(INDEX([1]CAGED!$B:$B,MATCH($A53,[1]CAGED!$D:$D,0)),"")</f>
        <v>17.287553033838801</v>
      </c>
      <c r="D53" s="37">
        <f>IFERROR(INDEX([1]CAGED!$C:$C,MATCH($A53,[1]CAGED!$D:$D,0)),"")</f>
        <v>17.300838252413399</v>
      </c>
      <c r="E53" s="11" t="s">
        <v>39</v>
      </c>
      <c r="F53" s="2">
        <f t="shared" si="6"/>
        <v>17.287553033838801</v>
      </c>
      <c r="G53" s="2">
        <f t="shared" si="7"/>
        <v>1.328521857459819</v>
      </c>
      <c r="H53" s="2">
        <f t="shared" si="3"/>
        <v>1.328521857459819</v>
      </c>
      <c r="I53" s="2">
        <v>0.99222099447513856</v>
      </c>
      <c r="J53" s="34">
        <f t="shared" si="5"/>
        <v>1.0635875864100086</v>
      </c>
      <c r="P53" s="3"/>
    </row>
    <row r="54" spans="1:16" x14ac:dyDescent="0.25">
      <c r="A54" s="22">
        <f t="shared" si="4"/>
        <v>40878</v>
      </c>
      <c r="B54" s="18">
        <f t="shared" si="8"/>
        <v>4.9930880203241657E-4</v>
      </c>
      <c r="C54" s="37">
        <f>IFERROR(INDEX([1]CAGED!$B:$B,MATCH($A54,[1]CAGED!$D:$D,0)),"")</f>
        <v>17.296184861234199</v>
      </c>
      <c r="D54" s="37">
        <f>IFERROR(INDEX([1]CAGED!$C:$C,MATCH($A54,[1]CAGED!$D:$D,0)),"")</f>
        <v>17.3097080184817</v>
      </c>
      <c r="E54" s="11" t="s">
        <v>39</v>
      </c>
      <c r="F54" s="2">
        <f t="shared" si="6"/>
        <v>17.296184861234199</v>
      </c>
      <c r="G54" s="2">
        <f t="shared" si="7"/>
        <v>1.3523157247501416</v>
      </c>
      <c r="H54" s="2">
        <f t="shared" si="3"/>
        <v>1.3523157247501416</v>
      </c>
      <c r="I54" s="2">
        <v>1.0294292817679507</v>
      </c>
      <c r="J54" s="34">
        <f t="shared" si="5"/>
        <v>0.88697660683010326</v>
      </c>
      <c r="P54" s="3"/>
    </row>
    <row r="55" spans="1:16" x14ac:dyDescent="0.25">
      <c r="A55" s="22">
        <f t="shared" si="4"/>
        <v>40969</v>
      </c>
      <c r="B55" s="18">
        <f t="shared" si="8"/>
        <v>4.5046595426745384E-4</v>
      </c>
      <c r="C55" s="37">
        <f>IFERROR(INDEX([1]CAGED!$B:$B,MATCH($A55,[1]CAGED!$D:$D,0)),"")</f>
        <v>17.303976203652901</v>
      </c>
      <c r="D55" s="37">
        <f>IFERROR(INDEX([1]CAGED!$C:$C,MATCH($A55,[1]CAGED!$D:$D,0)),"")</f>
        <v>17.318843844728899</v>
      </c>
      <c r="E55" s="11" t="s">
        <v>39</v>
      </c>
      <c r="F55" s="2">
        <f t="shared" si="6"/>
        <v>17.303976203652901</v>
      </c>
      <c r="G55" s="2">
        <f t="shared" si="7"/>
        <v>1.486764107599825</v>
      </c>
      <c r="H55" s="2">
        <f t="shared" si="3"/>
        <v>1.486764107599825</v>
      </c>
      <c r="I55" s="2">
        <v>1.1410541436464099</v>
      </c>
      <c r="J55" s="34">
        <f t="shared" si="5"/>
        <v>0.91358262471992191</v>
      </c>
      <c r="P55" s="3"/>
    </row>
    <row r="56" spans="1:16" x14ac:dyDescent="0.25">
      <c r="A56" s="22">
        <f t="shared" si="4"/>
        <v>41061</v>
      </c>
      <c r="B56" s="18">
        <f t="shared" si="8"/>
        <v>3.990749956557238E-4</v>
      </c>
      <c r="C56" s="37">
        <f>IFERROR(INDEX([1]CAGED!$B:$B,MATCH($A56,[1]CAGED!$D:$D,0)),"")</f>
        <v>17.3108817878812</v>
      </c>
      <c r="D56" s="37">
        <f>IFERROR(INDEX([1]CAGED!$C:$C,MATCH($A56,[1]CAGED!$D:$D,0)),"")</f>
        <v>17.3260436267431</v>
      </c>
      <c r="E56" s="11" t="s">
        <v>39</v>
      </c>
      <c r="F56" s="2">
        <f t="shared" si="6"/>
        <v>17.3108817878812</v>
      </c>
      <c r="G56" s="2">
        <f t="shared" si="7"/>
        <v>1.5161838861899923</v>
      </c>
      <c r="H56" s="2">
        <f t="shared" si="3"/>
        <v>1.5161838861899923</v>
      </c>
      <c r="I56" s="2">
        <v>1.1782624309392218</v>
      </c>
      <c r="J56" s="34">
        <f t="shared" si="5"/>
        <v>0.71997820142009061</v>
      </c>
      <c r="P56" s="3"/>
    </row>
    <row r="57" spans="1:16" x14ac:dyDescent="0.25">
      <c r="A57" s="22">
        <f t="shared" si="4"/>
        <v>41153</v>
      </c>
      <c r="B57" s="18">
        <f t="shared" si="8"/>
        <v>3.4566957206005888E-4</v>
      </c>
      <c r="C57" s="37">
        <f>IFERROR(INDEX([1]CAGED!$B:$B,MATCH($A57,[1]CAGED!$D:$D,0)),"")</f>
        <v>17.3168656329808</v>
      </c>
      <c r="D57" s="37">
        <f>IFERROR(INDEX([1]CAGED!$C:$C,MATCH($A57,[1]CAGED!$D:$D,0)),"")</f>
        <v>17.3316997844016</v>
      </c>
      <c r="E57" s="11" t="s">
        <v>39</v>
      </c>
      <c r="F57" s="2">
        <f t="shared" si="6"/>
        <v>17.3168656329808</v>
      </c>
      <c r="G57" s="2">
        <f t="shared" si="7"/>
        <v>1.4834151420799913</v>
      </c>
      <c r="H57" s="2">
        <f t="shared" si="3"/>
        <v>1.4834151420799913</v>
      </c>
      <c r="I57" s="2">
        <v>1.1782624309392218</v>
      </c>
      <c r="J57" s="34">
        <f t="shared" si="5"/>
        <v>0.56561576584996942</v>
      </c>
      <c r="P57" s="3"/>
    </row>
    <row r="58" spans="1:16" x14ac:dyDescent="0.25">
      <c r="A58" s="22">
        <f t="shared" si="4"/>
        <v>41244</v>
      </c>
      <c r="B58" s="18">
        <f t="shared" si="8"/>
        <v>2.9079172229118377E-4</v>
      </c>
      <c r="C58" s="37">
        <f>IFERROR(INDEX([1]CAGED!$B:$B,MATCH($A58,[1]CAGED!$D:$D,0)),"")</f>
        <v>17.321901234162901</v>
      </c>
      <c r="D58" s="37">
        <f>IFERROR(INDEX([1]CAGED!$C:$C,MATCH($A58,[1]CAGED!$D:$D,0)),"")</f>
        <v>17.335165260684999</v>
      </c>
      <c r="E58" s="11" t="s">
        <v>39</v>
      </c>
      <c r="F58" s="2">
        <f t="shared" si="6"/>
        <v>17.321901234162901</v>
      </c>
      <c r="G58" s="2">
        <f t="shared" si="7"/>
        <v>1.3264026522097794</v>
      </c>
      <c r="H58" s="2">
        <f t="shared" si="3"/>
        <v>1.3264026522097794</v>
      </c>
      <c r="I58" s="2">
        <v>1.10384585635359</v>
      </c>
      <c r="J58" s="34">
        <f t="shared" si="5"/>
        <v>0.34654762833987718</v>
      </c>
      <c r="P58" s="3"/>
    </row>
    <row r="59" spans="1:16" x14ac:dyDescent="0.25">
      <c r="A59" s="22">
        <f t="shared" si="4"/>
        <v>41334</v>
      </c>
      <c r="B59" s="18">
        <f t="shared" si="8"/>
        <v>2.3496980876269724E-4</v>
      </c>
      <c r="C59" s="37">
        <f>IFERROR(INDEX([1]CAGED!$B:$B,MATCH($A59,[1]CAGED!$D:$D,0)),"")</f>
        <v>17.325971357983299</v>
      </c>
      <c r="D59" s="37">
        <f>IFERROR(INDEX([1]CAGED!$C:$C,MATCH($A59,[1]CAGED!$D:$D,0)),"")</f>
        <v>17.340080133033901</v>
      </c>
      <c r="E59" s="11" t="s">
        <v>39</v>
      </c>
      <c r="F59" s="2">
        <f t="shared" si="6"/>
        <v>17.325971357983299</v>
      </c>
      <c r="G59" s="2">
        <f t="shared" si="7"/>
        <v>1.4108775050601707</v>
      </c>
      <c r="H59" s="2">
        <f t="shared" si="3"/>
        <v>1.4108775050601707</v>
      </c>
      <c r="I59" s="2">
        <v>1.0294292817679507</v>
      </c>
      <c r="J59" s="34">
        <f t="shared" si="5"/>
        <v>0.49148723489018664</v>
      </c>
      <c r="P59" s="3"/>
    </row>
    <row r="60" spans="1:16" x14ac:dyDescent="0.25">
      <c r="A60" s="22">
        <f t="shared" si="4"/>
        <v>41426</v>
      </c>
      <c r="B60" s="18">
        <f t="shared" si="8"/>
        <v>1.7867413993366554E-4</v>
      </c>
      <c r="C60" s="37">
        <f>IFERROR(INDEX([1]CAGED!$B:$B,MATCH($A60,[1]CAGED!$D:$D,0)),"")</f>
        <v>17.3290670610142</v>
      </c>
      <c r="D60" s="37">
        <f>IFERROR(INDEX([1]CAGED!$C:$C,MATCH($A60,[1]CAGED!$D:$D,0)),"")</f>
        <v>17.3461132451914</v>
      </c>
      <c r="E60" s="11" t="s">
        <v>39</v>
      </c>
      <c r="F60" s="2">
        <f t="shared" si="6"/>
        <v>17.3290670610142</v>
      </c>
      <c r="G60" s="2">
        <f t="shared" si="7"/>
        <v>1.7046184177200274</v>
      </c>
      <c r="H60" s="2">
        <f t="shared" si="3"/>
        <v>1.7046184177200274</v>
      </c>
      <c r="I60" s="2">
        <v>1.1782624309392218</v>
      </c>
      <c r="J60" s="34">
        <f t="shared" si="5"/>
        <v>0.60331121574996871</v>
      </c>
      <c r="P60" s="3"/>
    </row>
    <row r="61" spans="1:16" x14ac:dyDescent="0.25">
      <c r="A61" s="22">
        <f t="shared" si="4"/>
        <v>41518</v>
      </c>
      <c r="B61" s="18">
        <f t="shared" si="8"/>
        <v>1.2240455823908647E-4</v>
      </c>
      <c r="C61" s="37">
        <f>IFERROR(INDEX([1]CAGED!$B:$B,MATCH($A61,[1]CAGED!$D:$D,0)),"")</f>
        <v>17.3311882178125</v>
      </c>
      <c r="D61" s="37">
        <f>IFERROR(INDEX([1]CAGED!$C:$C,MATCH($A61,[1]CAGED!$D:$D,0)),"")</f>
        <v>17.350964772797099</v>
      </c>
      <c r="E61" s="11" t="s">
        <v>39</v>
      </c>
      <c r="F61" s="2">
        <f t="shared" si="6"/>
        <v>17.3311882178125</v>
      </c>
      <c r="G61" s="2">
        <f t="shared" si="7"/>
        <v>1.977655498459896</v>
      </c>
      <c r="H61" s="2">
        <f t="shared" si="3"/>
        <v>1.977655498459896</v>
      </c>
      <c r="I61" s="2">
        <v>1.3643038674033128</v>
      </c>
      <c r="J61" s="34">
        <f t="shared" si="5"/>
        <v>0.48515276056981804</v>
      </c>
      <c r="P61" s="3"/>
    </row>
    <row r="62" spans="1:16" x14ac:dyDescent="0.25">
      <c r="A62" s="22">
        <f t="shared" si="4"/>
        <v>41609</v>
      </c>
      <c r="B62" s="18">
        <f t="shared" si="8"/>
        <v>6.6766281276331441E-5</v>
      </c>
      <c r="C62" s="37">
        <f>IFERROR(INDEX([1]CAGED!$B:$B,MATCH($A62,[1]CAGED!$D:$D,0)),"")</f>
        <v>17.332345356799902</v>
      </c>
      <c r="D62" s="37">
        <f>IFERROR(INDEX([1]CAGED!$C:$C,MATCH($A62,[1]CAGED!$D:$D,0)),"")</f>
        <v>17.355660375768899</v>
      </c>
      <c r="E62" s="11" t="s">
        <v>39</v>
      </c>
      <c r="F62" s="2">
        <f t="shared" si="6"/>
        <v>17.332345356799902</v>
      </c>
      <c r="G62" s="2">
        <f t="shared" si="7"/>
        <v>2.3315018968997236</v>
      </c>
      <c r="H62" s="2">
        <f t="shared" si="3"/>
        <v>2.3315018968997236</v>
      </c>
      <c r="I62" s="2">
        <v>1.8108033149171261</v>
      </c>
      <c r="J62" s="34">
        <f t="shared" si="5"/>
        <v>0.46956029718003833</v>
      </c>
      <c r="P62" s="3"/>
    </row>
    <row r="63" spans="1:16" x14ac:dyDescent="0.25">
      <c r="A63" s="22">
        <f t="shared" si="4"/>
        <v>41699</v>
      </c>
      <c r="B63" s="18">
        <f t="shared" si="8"/>
        <v>1.2462822592818057E-5</v>
      </c>
      <c r="C63" s="37">
        <f>IFERROR(INDEX([1]CAGED!$B:$B,MATCH($A63,[1]CAGED!$D:$D,0)),"")</f>
        <v>17.3325613667452</v>
      </c>
      <c r="D63" s="37">
        <f>IFERROR(INDEX([1]CAGED!$C:$C,MATCH($A63,[1]CAGED!$D:$D,0)),"")</f>
        <v>17.362288356093199</v>
      </c>
      <c r="E63" s="11" t="s">
        <v>39</v>
      </c>
      <c r="F63" s="2">
        <f t="shared" si="6"/>
        <v>17.3325613667452</v>
      </c>
      <c r="G63" s="2">
        <f t="shared" si="7"/>
        <v>2.9726989347999222</v>
      </c>
      <c r="H63" s="2">
        <f t="shared" si="3"/>
        <v>2.9726989347999222</v>
      </c>
      <c r="I63" s="2">
        <v>2.1084696132596683</v>
      </c>
      <c r="J63" s="34">
        <f t="shared" si="5"/>
        <v>0.6627980324299898</v>
      </c>
      <c r="P63" s="3"/>
    </row>
    <row r="64" spans="1:16" x14ac:dyDescent="0.25">
      <c r="A64" s="22">
        <f t="shared" si="4"/>
        <v>41791</v>
      </c>
      <c r="B64" s="18">
        <f t="shared" si="8"/>
        <v>-3.9674369335940263E-5</v>
      </c>
      <c r="C64" s="37">
        <f>IFERROR(INDEX([1]CAGED!$B:$B,MATCH($A64,[1]CAGED!$D:$D,0)),"")</f>
        <v>17.331873708303998</v>
      </c>
      <c r="D64" s="37">
        <f>IFERROR(INDEX([1]CAGED!$C:$C,MATCH($A64,[1]CAGED!$D:$D,0)),"")</f>
        <v>17.362628806385398</v>
      </c>
      <c r="E64" s="11" t="s">
        <v>39</v>
      </c>
      <c r="F64" s="2">
        <f t="shared" si="6"/>
        <v>17.331873708303998</v>
      </c>
      <c r="G64" s="2">
        <f t="shared" si="7"/>
        <v>3.0755098081399979</v>
      </c>
      <c r="H64" s="2">
        <f t="shared" si="3"/>
        <v>3.0755098081399979</v>
      </c>
      <c r="I64" s="2">
        <v>2.3317193370165716</v>
      </c>
      <c r="J64" s="34">
        <f t="shared" si="5"/>
        <v>3.4045029219953449E-2</v>
      </c>
      <c r="P64" s="3"/>
    </row>
    <row r="65" spans="1:16" x14ac:dyDescent="0.25">
      <c r="A65" s="22">
        <f t="shared" si="4"/>
        <v>41883</v>
      </c>
      <c r="B65" s="18">
        <f t="shared" si="8"/>
        <v>-8.8581698068912473E-5</v>
      </c>
      <c r="C65" s="37">
        <f>IFERROR(INDEX([1]CAGED!$B:$B,MATCH($A65,[1]CAGED!$D:$D,0)),"")</f>
        <v>17.330338421500201</v>
      </c>
      <c r="D65" s="37">
        <f>IFERROR(INDEX([1]CAGED!$C:$C,MATCH($A65,[1]CAGED!$D:$D,0)),"")</f>
        <v>17.363596869851499</v>
      </c>
      <c r="E65" s="11" t="s">
        <v>39</v>
      </c>
      <c r="F65" s="2">
        <f t="shared" si="6"/>
        <v>17.330338421500201</v>
      </c>
      <c r="G65" s="2">
        <f t="shared" si="7"/>
        <v>3.3258448351297432</v>
      </c>
      <c r="H65" s="2">
        <f t="shared" si="3"/>
        <v>3.3258448351297432</v>
      </c>
      <c r="I65" s="2">
        <v>2.4433441988950229</v>
      </c>
      <c r="J65" s="34">
        <f t="shared" si="5"/>
        <v>9.6806346610023297E-2</v>
      </c>
      <c r="P65" s="3"/>
    </row>
    <row r="66" spans="1:16" x14ac:dyDescent="0.25">
      <c r="A66" s="22">
        <f t="shared" si="4"/>
        <v>41974</v>
      </c>
      <c r="B66" s="18">
        <f t="shared" si="8"/>
        <v>-1.3315684610859524E-4</v>
      </c>
      <c r="C66" s="37">
        <f>IFERROR(INDEX([1]CAGED!$B:$B,MATCH($A66,[1]CAGED!$D:$D,0)),"")</f>
        <v>17.328030768293999</v>
      </c>
      <c r="D66" s="37">
        <f>IFERROR(INDEX([1]CAGED!$C:$C,MATCH($A66,[1]CAGED!$D:$D,0)),"")</f>
        <v>17.360127192478899</v>
      </c>
      <c r="E66" s="11" t="s">
        <v>39</v>
      </c>
      <c r="F66" s="2">
        <f t="shared" si="6"/>
        <v>17.328030768293999</v>
      </c>
      <c r="G66" s="2">
        <f t="shared" si="7"/>
        <v>3.2096424184899774</v>
      </c>
      <c r="H66" s="2">
        <f t="shared" si="3"/>
        <v>3.2096424184899774</v>
      </c>
      <c r="I66" s="2">
        <v>2.5177607734806622</v>
      </c>
      <c r="J66" s="34">
        <f t="shared" si="5"/>
        <v>-0.34696773725997332</v>
      </c>
      <c r="P66" s="3"/>
    </row>
    <row r="67" spans="1:16" x14ac:dyDescent="0.25">
      <c r="A67" s="22">
        <f t="shared" si="4"/>
        <v>42064</v>
      </c>
      <c r="B67" s="18">
        <f t="shared" si="8"/>
        <v>-1.7220486032709648E-4</v>
      </c>
      <c r="C67" s="37">
        <f>IFERROR(INDEX([1]CAGED!$B:$B,MATCH($A67,[1]CAGED!$D:$D,0)),"")</f>
        <v>17.325046797175801</v>
      </c>
      <c r="D67" s="37">
        <f>IFERROR(INDEX([1]CAGED!$C:$C,MATCH($A67,[1]CAGED!$D:$D,0)),"")</f>
        <v>17.3542118899977</v>
      </c>
      <c r="E67" s="11" t="s">
        <v>39</v>
      </c>
      <c r="F67" s="2">
        <f t="shared" si="6"/>
        <v>17.325046797175801</v>
      </c>
      <c r="G67" s="2">
        <f t="shared" si="7"/>
        <v>2.9165092821898497</v>
      </c>
      <c r="H67" s="2">
        <f t="shared" si="3"/>
        <v>2.9165092821898497</v>
      </c>
      <c r="I67" s="2">
        <v>2.1828861878453005</v>
      </c>
      <c r="J67" s="34">
        <f t="shared" si="5"/>
        <v>-0.59153024811990917</v>
      </c>
      <c r="P67" s="3"/>
    </row>
    <row r="68" spans="1:16" x14ac:dyDescent="0.25">
      <c r="A68" s="22">
        <f t="shared" si="4"/>
        <v>42156</v>
      </c>
      <c r="B68" s="18">
        <f t="shared" si="8"/>
        <v>-2.0456973744975571E-4</v>
      </c>
      <c r="C68" s="37">
        <f>IFERROR(INDEX([1]CAGED!$B:$B,MATCH($A68,[1]CAGED!$D:$D,0)),"")</f>
        <v>17.321502616901199</v>
      </c>
      <c r="D68" s="37">
        <f>IFERROR(INDEX([1]CAGED!$C:$C,MATCH($A68,[1]CAGED!$D:$D,0)),"")</f>
        <v>17.341003302537501</v>
      </c>
      <c r="E68" s="11" t="s">
        <v>39</v>
      </c>
      <c r="F68" s="2">
        <f t="shared" ref="F68:F73" si="9">C68</f>
        <v>17.321502616901199</v>
      </c>
      <c r="G68" s="2">
        <f t="shared" ref="G68:G99" si="10">100*(D68-F68)</f>
        <v>1.9500685636302251</v>
      </c>
      <c r="H68" s="2">
        <f t="shared" si="3"/>
        <v>1.9500685636302251</v>
      </c>
      <c r="I68" s="2">
        <v>1.5131370165745839</v>
      </c>
      <c r="J68" s="34">
        <f t="shared" si="5"/>
        <v>-1.3208587460198373</v>
      </c>
      <c r="P68" s="3"/>
    </row>
    <row r="69" spans="1:16" x14ac:dyDescent="0.25">
      <c r="A69" s="22">
        <f t="shared" si="4"/>
        <v>42248</v>
      </c>
      <c r="B69" s="18">
        <f t="shared" ref="B69:B102" si="11">C69/C68-1</f>
        <v>-2.2919792701037167E-4</v>
      </c>
      <c r="C69" s="37">
        <f>IFERROR(INDEX([1]CAGED!$B:$B,MATCH($A69,[1]CAGED!$D:$D,0)),"")</f>
        <v>17.317532564408701</v>
      </c>
      <c r="D69" s="37">
        <f>IFERROR(INDEX([1]CAGED!$C:$C,MATCH($A69,[1]CAGED!$D:$D,0)),"")</f>
        <v>17.326354525113</v>
      </c>
      <c r="E69" s="11" t="s">
        <v>39</v>
      </c>
      <c r="F69" s="2">
        <f t="shared" si="9"/>
        <v>17.317532564408701</v>
      </c>
      <c r="G69" s="2">
        <f t="shared" si="10"/>
        <v>0.88219607042994141</v>
      </c>
      <c r="H69" s="2">
        <f t="shared" ref="H69:H102" si="12">100*(D69-C69)</f>
        <v>0.88219607042994141</v>
      </c>
      <c r="I69" s="2">
        <v>0.58292983425414402</v>
      </c>
      <c r="J69" s="34">
        <f t="shared" si="5"/>
        <v>-1.4648777424500992</v>
      </c>
      <c r="P69" s="3"/>
    </row>
    <row r="70" spans="1:16" x14ac:dyDescent="0.25">
      <c r="A70" s="22">
        <f t="shared" ref="A70:A102" si="13">EDATE(A69,3)</f>
        <v>42339</v>
      </c>
      <c r="B70" s="18">
        <f t="shared" si="11"/>
        <v>-2.4538136870222438E-4</v>
      </c>
      <c r="C70" s="37">
        <f>IFERROR(INDEX([1]CAGED!$B:$B,MATCH($A70,[1]CAGED!$D:$D,0)),"")</f>
        <v>17.313283164565501</v>
      </c>
      <c r="D70" s="37">
        <f>IFERROR(INDEX([1]CAGED!$C:$C,MATCH($A70,[1]CAGED!$D:$D,0)),"")</f>
        <v>17.3119618503362</v>
      </c>
      <c r="E70" s="11" t="s">
        <v>39</v>
      </c>
      <c r="F70" s="2">
        <f t="shared" si="9"/>
        <v>17.313283164565501</v>
      </c>
      <c r="G70" s="2">
        <f t="shared" si="10"/>
        <v>-0.13213142293011515</v>
      </c>
      <c r="H70" s="2">
        <f t="shared" si="12"/>
        <v>-0.13213142293011515</v>
      </c>
      <c r="I70" s="2">
        <v>-0.42169392265193217</v>
      </c>
      <c r="J70" s="34">
        <f t="shared" ref="J70:J102" si="14">100*(D70-D69)</f>
        <v>-1.4392674776800618</v>
      </c>
      <c r="P70" s="3"/>
    </row>
    <row r="71" spans="1:16" x14ac:dyDescent="0.25">
      <c r="A71" s="22">
        <f t="shared" si="13"/>
        <v>42430</v>
      </c>
      <c r="B71" s="18">
        <f t="shared" si="11"/>
        <v>-2.5279483734541586E-4</v>
      </c>
      <c r="C71" s="37">
        <f>IFERROR(INDEX([1]CAGED!$B:$B,MATCH($A71,[1]CAGED!$D:$D,0)),"")</f>
        <v>17.308906455963999</v>
      </c>
      <c r="D71" s="37">
        <f>IFERROR(INDEX([1]CAGED!$C:$C,MATCH($A71,[1]CAGED!$D:$D,0)),"")</f>
        <v>17.298489168202099</v>
      </c>
      <c r="E71" s="11" t="s">
        <v>39</v>
      </c>
      <c r="F71" s="2">
        <f t="shared" si="9"/>
        <v>17.308906455963999</v>
      </c>
      <c r="G71" s="2">
        <f t="shared" si="10"/>
        <v>-1.0417287761899985</v>
      </c>
      <c r="H71" s="2">
        <f t="shared" si="12"/>
        <v>-1.0417287761899985</v>
      </c>
      <c r="I71" s="2">
        <v>-1.2774845303867337</v>
      </c>
      <c r="J71" s="34">
        <f t="shared" si="14"/>
        <v>-1.3472682134100467</v>
      </c>
      <c r="P71" s="3"/>
    </row>
    <row r="72" spans="1:16" x14ac:dyDescent="0.25">
      <c r="A72" s="22">
        <f t="shared" si="13"/>
        <v>42522</v>
      </c>
      <c r="B72" s="18">
        <f t="shared" si="11"/>
        <v>-2.5147773486289271E-4</v>
      </c>
      <c r="C72" s="37">
        <f>IFERROR(INDEX([1]CAGED!$B:$B,MATCH($A72,[1]CAGED!$D:$D,0)),"")</f>
        <v>17.3045536513755</v>
      </c>
      <c r="D72" s="37">
        <f>IFERROR(INDEX([1]CAGED!$C:$C,MATCH($A72,[1]CAGED!$D:$D,0)),"")</f>
        <v>17.287845749238901</v>
      </c>
      <c r="E72" s="11" t="s">
        <v>39</v>
      </c>
      <c r="F72" s="2">
        <f t="shared" si="9"/>
        <v>17.3045536513755</v>
      </c>
      <c r="G72" s="2">
        <f t="shared" si="10"/>
        <v>-1.6707902136598562</v>
      </c>
      <c r="H72" s="2">
        <f t="shared" si="12"/>
        <v>-1.6707902136598562</v>
      </c>
      <c r="I72" s="2">
        <v>-2.0588585635359089</v>
      </c>
      <c r="J72" s="34">
        <f t="shared" si="14"/>
        <v>-1.0643418963198314</v>
      </c>
      <c r="P72" s="3"/>
    </row>
    <row r="73" spans="1:16" x14ac:dyDescent="0.25">
      <c r="A73" s="22">
        <f t="shared" si="13"/>
        <v>42614</v>
      </c>
      <c r="B73" s="18">
        <f t="shared" si="11"/>
        <v>-2.4179754610831328E-4</v>
      </c>
      <c r="C73" s="37">
        <f>IFERROR(INDEX([1]CAGED!$B:$B,MATCH($A73,[1]CAGED!$D:$D,0)),"")</f>
        <v>17.300369452766098</v>
      </c>
      <c r="D73" s="37">
        <f>IFERROR(INDEX([1]CAGED!$C:$C,MATCH($A73,[1]CAGED!$D:$D,0)),"")</f>
        <v>17.277611185262302</v>
      </c>
      <c r="E73" s="11" t="s">
        <v>39</v>
      </c>
      <c r="F73" s="2">
        <f t="shared" si="9"/>
        <v>17.300369452766098</v>
      </c>
      <c r="G73" s="2">
        <f t="shared" si="10"/>
        <v>-2.2758267503796503</v>
      </c>
      <c r="H73" s="2">
        <f t="shared" si="12"/>
        <v>-2.2758267503796503</v>
      </c>
      <c r="I73" s="2">
        <v>-2.5797745856353544</v>
      </c>
      <c r="J73" s="34">
        <f t="shared" si="14"/>
        <v>-1.0234563976599276</v>
      </c>
      <c r="P73" s="3"/>
    </row>
    <row r="74" spans="1:16" x14ac:dyDescent="0.25">
      <c r="A74" s="22">
        <f t="shared" si="13"/>
        <v>42705</v>
      </c>
      <c r="B74" s="18">
        <f t="shared" si="11"/>
        <v>-2.2434972347229465E-4</v>
      </c>
      <c r="C74" s="37">
        <f>IFERROR(INDEX([1]CAGED!$B:$B,MATCH($A74,[1]CAGED!$D:$D,0)),"")</f>
        <v>17.296488119663401</v>
      </c>
      <c r="D74" s="37">
        <f>IFERROR(INDEX([1]CAGED!$C:$C,MATCH($A74,[1]CAGED!$D:$D,0)),"")</f>
        <v>17.269488932311901</v>
      </c>
      <c r="E74" s="2">
        <f>C74</f>
        <v>17.296488119663401</v>
      </c>
      <c r="F74" s="2">
        <f t="shared" ref="F74:F88" si="15">E74</f>
        <v>17.296488119663401</v>
      </c>
      <c r="G74" s="2">
        <f t="shared" si="10"/>
        <v>-2.6999187351499643</v>
      </c>
      <c r="H74" s="2">
        <f t="shared" si="12"/>
        <v>-2.6999187351499643</v>
      </c>
      <c r="I74" s="2">
        <v>-2.9890657458563483</v>
      </c>
      <c r="J74" s="34">
        <f t="shared" si="14"/>
        <v>-0.8122252950400366</v>
      </c>
      <c r="P74" s="3"/>
    </row>
    <row r="75" spans="1:16" x14ac:dyDescent="0.25">
      <c r="A75" s="22">
        <f t="shared" si="13"/>
        <v>42795</v>
      </c>
      <c r="B75" s="18">
        <f t="shared" si="11"/>
        <v>-1.9994995296013229E-4</v>
      </c>
      <c r="C75" s="37">
        <f>IFERROR(INDEX([1]CAGED!$B:$B,MATCH($A75,[1]CAGED!$D:$D,0)),"")</f>
        <v>17.2930296876775</v>
      </c>
      <c r="D75" s="37">
        <f>IFERROR(INDEX([1]CAGED!$C:$C,MATCH($A75,[1]CAGED!$D:$D,0)),"")</f>
        <v>17.264515808630499</v>
      </c>
      <c r="E75" s="2">
        <f>E74</f>
        <v>17.296488119663401</v>
      </c>
      <c r="F75" s="2">
        <f t="shared" si="15"/>
        <v>17.296488119663401</v>
      </c>
      <c r="G75" s="2">
        <f t="shared" si="10"/>
        <v>-3.1972311032902212</v>
      </c>
      <c r="H75" s="2">
        <f t="shared" si="12"/>
        <v>-2.8513879047000756</v>
      </c>
      <c r="I75" s="2">
        <v>-3.3239403314917104</v>
      </c>
      <c r="J75" s="34">
        <f t="shared" si="14"/>
        <v>-0.49731236814025692</v>
      </c>
      <c r="P75" s="3"/>
    </row>
    <row r="76" spans="1:16" x14ac:dyDescent="0.25">
      <c r="A76" s="22">
        <f t="shared" si="13"/>
        <v>42887</v>
      </c>
      <c r="B76" s="18">
        <f t="shared" si="11"/>
        <v>-1.6956946259616412E-4</v>
      </c>
      <c r="C76" s="37">
        <f>IFERROR(INDEX([1]CAGED!$B:$B,MATCH($A76,[1]CAGED!$D:$D,0)),"")</f>
        <v>17.290097317926701</v>
      </c>
      <c r="D76" s="37">
        <f>IFERROR(INDEX([1]CAGED!$C:$C,MATCH($A76,[1]CAGED!$D:$D,0)),"")</f>
        <v>17.263381638280499</v>
      </c>
      <c r="E76" s="2">
        <f t="shared" ref="E76:E102" si="16">E75</f>
        <v>17.296488119663401</v>
      </c>
      <c r="F76" s="2">
        <f t="shared" si="15"/>
        <v>17.296488119663401</v>
      </c>
      <c r="G76" s="2">
        <f t="shared" si="10"/>
        <v>-3.310648138290162</v>
      </c>
      <c r="H76" s="2">
        <f t="shared" si="12"/>
        <v>-2.6715679646201806</v>
      </c>
      <c r="I76" s="2">
        <v>-3.2867320441988905</v>
      </c>
      <c r="J76" s="34">
        <f t="shared" si="14"/>
        <v>-0.11341703499994082</v>
      </c>
      <c r="P76" s="3"/>
    </row>
    <row r="77" spans="1:16" x14ac:dyDescent="0.25">
      <c r="A77" s="22">
        <f t="shared" si="13"/>
        <v>42979</v>
      </c>
      <c r="B77" s="18">
        <f t="shared" si="11"/>
        <v>-1.3423681366986351E-4</v>
      </c>
      <c r="C77" s="37">
        <f>IFERROR(INDEX([1]CAGED!$B:$B,MATCH($A77,[1]CAGED!$D:$D,0)),"")</f>
        <v>17.287776350354701</v>
      </c>
      <c r="D77" s="37">
        <f>IFERROR(INDEX([1]CAGED!$C:$C,MATCH($A77,[1]CAGED!$D:$D,0)),"")</f>
        <v>17.261750785973501</v>
      </c>
      <c r="E77" s="2">
        <f t="shared" si="16"/>
        <v>17.296488119663401</v>
      </c>
      <c r="F77" s="2">
        <f t="shared" si="15"/>
        <v>17.296488119663401</v>
      </c>
      <c r="G77" s="2">
        <f t="shared" si="10"/>
        <v>-3.4737333689900396</v>
      </c>
      <c r="H77" s="2">
        <f t="shared" si="12"/>
        <v>-2.6025564381200184</v>
      </c>
      <c r="I77" s="2">
        <v>-3.1006906077348</v>
      </c>
      <c r="J77" s="34">
        <f t="shared" si="14"/>
        <v>-0.16308523069987757</v>
      </c>
      <c r="P77" s="3"/>
    </row>
    <row r="78" spans="1:16" x14ac:dyDescent="0.25">
      <c r="A78" s="22">
        <f t="shared" si="13"/>
        <v>43070</v>
      </c>
      <c r="B78" s="18">
        <f t="shared" si="11"/>
        <v>-9.4918092179430147E-5</v>
      </c>
      <c r="C78" s="37">
        <f>IFERROR(INDEX([1]CAGED!$B:$B,MATCH($A78,[1]CAGED!$D:$D,0)),"")</f>
        <v>17.286135427605501</v>
      </c>
      <c r="D78" s="37">
        <f>IFERROR(INDEX([1]CAGED!$C:$C,MATCH($A78,[1]CAGED!$D:$D,0)),"")</f>
        <v>17.264611147423999</v>
      </c>
      <c r="E78" s="2">
        <f t="shared" si="16"/>
        <v>17.296488119663401</v>
      </c>
      <c r="F78" s="2">
        <f t="shared" si="15"/>
        <v>17.296488119663401</v>
      </c>
      <c r="G78" s="2">
        <f t="shared" si="10"/>
        <v>-3.1876972239402335</v>
      </c>
      <c r="H78" s="2">
        <f t="shared" si="12"/>
        <v>-2.152428018150232</v>
      </c>
      <c r="I78" s="2">
        <v>-2.9890657458563483</v>
      </c>
      <c r="J78" s="34">
        <f t="shared" si="14"/>
        <v>0.28603614504980612</v>
      </c>
      <c r="P78" s="3"/>
    </row>
    <row r="79" spans="1:16" x14ac:dyDescent="0.25">
      <c r="A79" s="22">
        <f t="shared" si="13"/>
        <v>43160</v>
      </c>
      <c r="B79" s="18">
        <f t="shared" si="11"/>
        <v>-5.2556643670098602E-5</v>
      </c>
      <c r="C79" s="37">
        <f>IFERROR(INDEX([1]CAGED!$B:$B,MATCH($A79,[1]CAGED!$D:$D,0)),"")</f>
        <v>17.285226926345398</v>
      </c>
      <c r="D79" s="37">
        <f>IFERROR(INDEX([1]CAGED!$C:$C,MATCH($A79,[1]CAGED!$D:$D,0)),"")</f>
        <v>17.2675826671368</v>
      </c>
      <c r="E79" s="2">
        <f t="shared" si="16"/>
        <v>17.296488119663401</v>
      </c>
      <c r="F79" s="2">
        <f t="shared" si="15"/>
        <v>17.296488119663401</v>
      </c>
      <c r="G79" s="2">
        <f t="shared" si="10"/>
        <v>-2.8905452526601039</v>
      </c>
      <c r="H79" s="2">
        <f t="shared" si="12"/>
        <v>-1.7644259208598356</v>
      </c>
      <c r="I79" s="2">
        <v>-2.6913994475138061</v>
      </c>
      <c r="J79" s="34">
        <f t="shared" si="14"/>
        <v>0.2971519712801296</v>
      </c>
      <c r="P79" s="3"/>
    </row>
    <row r="80" spans="1:16" x14ac:dyDescent="0.25">
      <c r="A80" s="22">
        <f t="shared" si="13"/>
        <v>43252</v>
      </c>
      <c r="B80" s="18">
        <f t="shared" si="11"/>
        <v>-7.9348556187852637E-6</v>
      </c>
      <c r="C80" s="37">
        <f>IFERROR(INDEX([1]CAGED!$B:$B,MATCH($A80,[1]CAGED!$D:$D,0)),"")</f>
        <v>17.285089770565399</v>
      </c>
      <c r="D80" s="37">
        <f>IFERROR(INDEX([1]CAGED!$C:$C,MATCH($A80,[1]CAGED!$D:$D,0)),"")</f>
        <v>17.269864830221699</v>
      </c>
      <c r="E80" s="2">
        <f t="shared" si="16"/>
        <v>17.296488119663401</v>
      </c>
      <c r="F80" s="2">
        <f t="shared" si="15"/>
        <v>17.296488119663401</v>
      </c>
      <c r="G80" s="2">
        <f t="shared" si="10"/>
        <v>-2.6623289441701559</v>
      </c>
      <c r="H80" s="2">
        <f t="shared" si="12"/>
        <v>-1.52249403436997</v>
      </c>
      <c r="I80" s="2">
        <v>-2.3193165745856317</v>
      </c>
      <c r="J80" s="34">
        <f t="shared" si="14"/>
        <v>0.22821630848994801</v>
      </c>
      <c r="P80" s="3"/>
    </row>
    <row r="81" spans="1:16" x14ac:dyDescent="0.25">
      <c r="A81" s="22">
        <f t="shared" si="13"/>
        <v>43344</v>
      </c>
      <c r="B81" s="18">
        <f t="shared" si="11"/>
        <v>3.8303881442880439E-5</v>
      </c>
      <c r="C81" s="37">
        <f>IFERROR(INDEX([1]CAGED!$B:$B,MATCH($A81,[1]CAGED!$D:$D,0)),"")</f>
        <v>17.2857518565947</v>
      </c>
      <c r="D81" s="37">
        <f>IFERROR(INDEX([1]CAGED!$C:$C,MATCH($A81,[1]CAGED!$D:$D,0)),"")</f>
        <v>17.273338654576701</v>
      </c>
      <c r="E81" s="2">
        <f t="shared" si="16"/>
        <v>17.296488119663401</v>
      </c>
      <c r="F81" s="2">
        <f t="shared" si="15"/>
        <v>17.296488119663401</v>
      </c>
      <c r="G81" s="2">
        <f t="shared" si="10"/>
        <v>-2.3149465086699905</v>
      </c>
      <c r="H81" s="2">
        <f t="shared" si="12"/>
        <v>-1.2413202017999225</v>
      </c>
      <c r="I81" s="2">
        <v>-2.0216502762430895</v>
      </c>
      <c r="J81" s="34">
        <f t="shared" si="14"/>
        <v>0.34738243550016534</v>
      </c>
      <c r="P81" s="3"/>
    </row>
    <row r="82" spans="1:16" x14ac:dyDescent="0.25">
      <c r="A82" s="22">
        <f t="shared" si="13"/>
        <v>43435</v>
      </c>
      <c r="B82" s="18">
        <f t="shared" si="11"/>
        <v>8.5602789637206911E-5</v>
      </c>
      <c r="C82" s="37">
        <f>IFERROR(INDEX([1]CAGED!$B:$B,MATCH($A82,[1]CAGED!$D:$D,0)),"")</f>
        <v>17.287231565174601</v>
      </c>
      <c r="D82" s="37">
        <f>IFERROR(INDEX([1]CAGED!$C:$C,MATCH($A82,[1]CAGED!$D:$D,0)),"")</f>
        <v>17.276893020312599</v>
      </c>
      <c r="E82" s="2">
        <f t="shared" si="16"/>
        <v>17.296488119663401</v>
      </c>
      <c r="F82" s="2">
        <f t="shared" si="15"/>
        <v>17.296488119663401</v>
      </c>
      <c r="G82" s="2">
        <f t="shared" si="10"/>
        <v>-1.9595099350802059</v>
      </c>
      <c r="H82" s="2">
        <f t="shared" si="12"/>
        <v>-1.0338544862001697</v>
      </c>
      <c r="I82" s="2">
        <v>-1.7984005524861861</v>
      </c>
      <c r="J82" s="34">
        <f t="shared" si="14"/>
        <v>0.35543657358978464</v>
      </c>
      <c r="P82" s="3"/>
    </row>
    <row r="83" spans="1:16" x14ac:dyDescent="0.25">
      <c r="A83" s="22">
        <f t="shared" si="13"/>
        <v>43525</v>
      </c>
      <c r="B83" s="18">
        <f t="shared" si="11"/>
        <v>1.3350625935659721E-4</v>
      </c>
      <c r="C83" s="37">
        <f>IFERROR(INDEX([1]CAGED!$B:$B,MATCH($A83,[1]CAGED!$D:$D,0)),"")</f>
        <v>17.2895395187955</v>
      </c>
      <c r="D83" s="37">
        <f>IFERROR(INDEX([1]CAGED!$C:$C,MATCH($A83,[1]CAGED!$D:$D,0)),"")</f>
        <v>17.2804918701924</v>
      </c>
      <c r="E83" s="2">
        <f t="shared" si="16"/>
        <v>17.296488119663401</v>
      </c>
      <c r="F83" s="2">
        <f t="shared" si="15"/>
        <v>17.296488119663401</v>
      </c>
      <c r="G83" s="2">
        <f t="shared" si="10"/>
        <v>-1.5996249471001533</v>
      </c>
      <c r="H83" s="2">
        <f t="shared" si="12"/>
        <v>-0.90476486031008108</v>
      </c>
      <c r="I83" s="2">
        <v>-1.6123591160220954</v>
      </c>
      <c r="J83" s="34">
        <f t="shared" si="14"/>
        <v>0.35988498798005253</v>
      </c>
      <c r="P83" s="3"/>
    </row>
    <row r="84" spans="1:16" x14ac:dyDescent="0.25">
      <c r="A84" s="22">
        <f t="shared" si="13"/>
        <v>43617</v>
      </c>
      <c r="B84" s="18">
        <f t="shared" si="11"/>
        <v>1.8163349913891125E-4</v>
      </c>
      <c r="C84" s="37">
        <f>IFERROR(INDEX([1]CAGED!$B:$B,MATCH($A84,[1]CAGED!$D:$D,0)),"")</f>
        <v>17.2926798783568</v>
      </c>
      <c r="D84" s="37">
        <f>IFERROR(INDEX([1]CAGED!$C:$C,MATCH($A84,[1]CAGED!$D:$D,0)),"")</f>
        <v>17.2842575888045</v>
      </c>
      <c r="E84" s="2">
        <f t="shared" si="16"/>
        <v>17.296488119663401</v>
      </c>
      <c r="F84" s="2">
        <f t="shared" si="15"/>
        <v>17.296488119663401</v>
      </c>
      <c r="G84" s="2">
        <f t="shared" si="10"/>
        <v>-1.2230530858900579</v>
      </c>
      <c r="H84" s="2">
        <f t="shared" si="12"/>
        <v>-0.84222895522998442</v>
      </c>
      <c r="I84" s="2">
        <v>-1.2030679558011017</v>
      </c>
      <c r="J84" s="34">
        <f t="shared" si="14"/>
        <v>0.37657186121009545</v>
      </c>
      <c r="P84" s="3"/>
    </row>
    <row r="85" spans="1:16" x14ac:dyDescent="0.25">
      <c r="A85" s="22">
        <f t="shared" si="13"/>
        <v>43709</v>
      </c>
      <c r="B85" s="18">
        <f t="shared" si="11"/>
        <v>2.2965044451361827E-4</v>
      </c>
      <c r="C85" s="37">
        <f>IFERROR(INDEX([1]CAGED!$B:$B,MATCH($A85,[1]CAGED!$D:$D,0)),"")</f>
        <v>17.296651149977698</v>
      </c>
      <c r="D85" s="37">
        <f>IFERROR(INDEX([1]CAGED!$C:$C,MATCH($A85,[1]CAGED!$D:$D,0)),"")</f>
        <v>17.2876033665557</v>
      </c>
      <c r="E85" s="2">
        <f t="shared" si="16"/>
        <v>17.296488119663401</v>
      </c>
      <c r="F85" s="2">
        <f t="shared" si="15"/>
        <v>17.296488119663401</v>
      </c>
      <c r="G85" s="2">
        <f t="shared" si="10"/>
        <v>-0.88847531077007602</v>
      </c>
      <c r="H85" s="2">
        <f t="shared" si="12"/>
        <v>-0.90477834219981901</v>
      </c>
      <c r="I85" s="2">
        <v>-0.83098508287292017</v>
      </c>
      <c r="J85" s="34">
        <f t="shared" si="14"/>
        <v>0.33457777511998188</v>
      </c>
      <c r="P85" s="3"/>
    </row>
    <row r="86" spans="1:16" x14ac:dyDescent="0.25">
      <c r="A86" s="22">
        <f t="shared" si="13"/>
        <v>43800</v>
      </c>
      <c r="B86" s="18">
        <f t="shared" si="11"/>
        <v>2.7724591467581661E-4</v>
      </c>
      <c r="C86" s="37">
        <f>IFERROR(INDEX([1]CAGED!$B:$B,MATCH($A86,[1]CAGED!$D:$D,0)),"")</f>
        <v>17.301446575846601</v>
      </c>
      <c r="D86" s="37">
        <f>IFERROR(INDEX([1]CAGED!$C:$C,MATCH($A86,[1]CAGED!$D:$D,0)),"")</f>
        <v>17.293426233173399</v>
      </c>
      <c r="E86" s="2">
        <f t="shared" si="16"/>
        <v>17.296488119663401</v>
      </c>
      <c r="F86" s="2">
        <f t="shared" si="15"/>
        <v>17.296488119663401</v>
      </c>
      <c r="G86" s="2">
        <f t="shared" si="10"/>
        <v>-0.30618864900020526</v>
      </c>
      <c r="H86" s="2">
        <f t="shared" si="12"/>
        <v>-0.80203426732019523</v>
      </c>
      <c r="I86" s="2">
        <v>-0.60773535911602083</v>
      </c>
      <c r="J86" s="34">
        <f t="shared" si="14"/>
        <v>0.58228666176987076</v>
      </c>
      <c r="P86" s="3"/>
    </row>
    <row r="87" spans="1:16" x14ac:dyDescent="0.25">
      <c r="A87" s="22">
        <f t="shared" si="13"/>
        <v>43891</v>
      </c>
      <c r="B87" s="18">
        <f t="shared" si="11"/>
        <v>3.2408662570015956E-4</v>
      </c>
      <c r="C87" s="37">
        <f>IFERROR(INDEX([1]CAGED!$B:$B,MATCH($A87,[1]CAGED!$D:$D,0)),"")</f>
        <v>17.307053743287099</v>
      </c>
      <c r="D87" s="37">
        <f>IFERROR(INDEX([1]CAGED!$C:$C,MATCH($A87,[1]CAGED!$D:$D,0)),"")</f>
        <v>17.294266327136601</v>
      </c>
      <c r="E87" s="2">
        <f t="shared" si="16"/>
        <v>17.296488119663401</v>
      </c>
      <c r="F87" s="2">
        <f t="shared" si="15"/>
        <v>17.296488119663401</v>
      </c>
      <c r="G87" s="2">
        <f t="shared" si="10"/>
        <v>-0.22217925268002148</v>
      </c>
      <c r="H87" s="2">
        <f t="shared" si="12"/>
        <v>-1.2787416150498387</v>
      </c>
      <c r="I87" s="2">
        <v>-0.3472773480662974</v>
      </c>
      <c r="J87" s="34">
        <f t="shared" si="14"/>
        <v>8.4009396320183782E-2</v>
      </c>
      <c r="P87" s="3"/>
    </row>
    <row r="88" spans="1:16" x14ac:dyDescent="0.25">
      <c r="A88" s="22">
        <f t="shared" si="13"/>
        <v>43983</v>
      </c>
      <c r="B88" s="18">
        <f t="shared" si="11"/>
        <v>3.6987714468650346E-4</v>
      </c>
      <c r="C88" s="37">
        <f>IFERROR(INDEX([1]CAGED!$B:$B,MATCH($A88,[1]CAGED!$D:$D,0)),"")</f>
        <v>17.313455226908602</v>
      </c>
      <c r="D88" s="37">
        <f>IFERROR(INDEX([1]CAGED!$C:$C,MATCH($A88,[1]CAGED!$D:$D,0)),"")</f>
        <v>17.252055682427901</v>
      </c>
      <c r="E88" s="2">
        <f t="shared" si="16"/>
        <v>17.296488119663401</v>
      </c>
      <c r="F88" s="2">
        <f t="shared" si="15"/>
        <v>17.296488119663401</v>
      </c>
      <c r="G88" s="2">
        <f t="shared" si="10"/>
        <v>-4.4432437235499833</v>
      </c>
      <c r="H88" s="2">
        <f t="shared" si="12"/>
        <v>-6.1399544480700285</v>
      </c>
      <c r="I88" s="2">
        <v>-3.6612954696132585</v>
      </c>
      <c r="J88" s="34">
        <f t="shared" si="14"/>
        <v>-4.2210644708699618</v>
      </c>
      <c r="P88" s="3"/>
    </row>
    <row r="89" spans="1:16" x14ac:dyDescent="0.25">
      <c r="A89" s="22">
        <f t="shared" si="13"/>
        <v>44075</v>
      </c>
      <c r="B89" s="18">
        <f t="shared" si="11"/>
        <v>4.1415085451901312E-4</v>
      </c>
      <c r="C89" s="37">
        <f>IFERROR(INDEX([1]CAGED!$B:$B,MATCH($A89,[1]CAGED!$D:$D,0)),"")</f>
        <v>17.320625609185502</v>
      </c>
      <c r="D89" s="37">
        <f>IFERROR(INDEX([1]CAGED!$C:$C,MATCH($A89,[1]CAGED!$D:$D,0)),"")</f>
        <v>17.266372687260802</v>
      </c>
      <c r="E89" s="2">
        <f t="shared" si="16"/>
        <v>17.296488119663401</v>
      </c>
      <c r="F89" s="2">
        <f>F88*(1+B89)</f>
        <v>17.303651474998336</v>
      </c>
      <c r="G89" s="2">
        <f t="shared" si="10"/>
        <v>-3.7278787737534458</v>
      </c>
      <c r="H89" s="2">
        <f t="shared" si="12"/>
        <v>-5.4252921924700104</v>
      </c>
      <c r="I89" s="38">
        <f>G89</f>
        <v>-3.7278787737534458</v>
      </c>
      <c r="J89" s="34">
        <f t="shared" si="14"/>
        <v>1.4317004832900437</v>
      </c>
      <c r="P89" s="3"/>
    </row>
    <row r="90" spans="1:16" x14ac:dyDescent="0.25">
      <c r="A90" s="22">
        <f t="shared" si="13"/>
        <v>44166</v>
      </c>
      <c r="B90" s="18">
        <f t="shared" si="11"/>
        <v>4.5468846616714131E-4</v>
      </c>
      <c r="C90" s="37">
        <f>IFERROR(INDEX([1]CAGED!$B:$B,MATCH($A90,[1]CAGED!$D:$D,0)),"")</f>
        <v>17.328501097876799</v>
      </c>
      <c r="D90" s="37">
        <f>IFERROR(INDEX([1]CAGED!$C:$C,MATCH($A90,[1]CAGED!$D:$D,0)),"")</f>
        <v>17.298607607526399</v>
      </c>
      <c r="E90" s="2">
        <f t="shared" si="16"/>
        <v>17.296488119663401</v>
      </c>
      <c r="F90" s="2">
        <f t="shared" ref="F90:F102" si="17">F89*(1+B90)</f>
        <v>17.311519245746595</v>
      </c>
      <c r="G90" s="2">
        <f t="shared" si="10"/>
        <v>-1.2911638220195698</v>
      </c>
      <c r="H90" s="2">
        <f t="shared" si="12"/>
        <v>-2.9893490350399787</v>
      </c>
      <c r="I90" s="38">
        <f t="shared" ref="I90:I102" si="18">G90</f>
        <v>-1.2911638220195698</v>
      </c>
      <c r="J90" s="34">
        <f t="shared" si="14"/>
        <v>3.2234920265597822</v>
      </c>
      <c r="P90" s="3"/>
    </row>
    <row r="91" spans="1:16" x14ac:dyDescent="0.25">
      <c r="A91" s="22">
        <f t="shared" si="13"/>
        <v>44256</v>
      </c>
      <c r="B91" s="18">
        <f t="shared" si="11"/>
        <v>4.8953425000153317E-4</v>
      </c>
      <c r="C91" s="37">
        <f>IFERROR(INDEX([1]CAGED!$B:$B,MATCH($A91,[1]CAGED!$D:$D,0)),"")</f>
        <v>17.336983992665399</v>
      </c>
      <c r="D91" s="37">
        <f>IFERROR(INDEX([1]CAGED!$C:$C,MATCH($A91,[1]CAGED!$D:$D,0)),"")</f>
        <v>17.3228541732595</v>
      </c>
      <c r="E91" s="2">
        <f t="shared" si="16"/>
        <v>17.296488119663401</v>
      </c>
      <c r="F91" s="2">
        <f t="shared" si="17"/>
        <v>17.319993827336948</v>
      </c>
      <c r="G91" s="2">
        <f t="shared" si="10"/>
        <v>0.28603459225529093</v>
      </c>
      <c r="H91" s="2">
        <f t="shared" si="12"/>
        <v>-1.4129819405898303</v>
      </c>
      <c r="I91" s="38">
        <f t="shared" si="18"/>
        <v>0.28603459225529093</v>
      </c>
      <c r="J91" s="34">
        <f t="shared" si="14"/>
        <v>2.4246565733101022</v>
      </c>
      <c r="P91" s="3"/>
    </row>
    <row r="92" spans="1:16" x14ac:dyDescent="0.25">
      <c r="A92" s="22">
        <f t="shared" si="13"/>
        <v>44348</v>
      </c>
      <c r="B92" s="18">
        <f t="shared" si="11"/>
        <v>5.176169708120959E-4</v>
      </c>
      <c r="C92" s="37">
        <f>IFERROR(INDEX([1]CAGED!$B:$B,MATCH($A92,[1]CAGED!$D:$D,0)),"")</f>
        <v>17.345957909802699</v>
      </c>
      <c r="D92" s="37">
        <f>IFERROR(INDEX([1]CAGED!$C:$C,MATCH($A92,[1]CAGED!$D:$D,0)),"")</f>
        <v>17.342567555328799</v>
      </c>
      <c r="E92" s="2">
        <f t="shared" si="16"/>
        <v>17.296488119663401</v>
      </c>
      <c r="F92" s="2">
        <f t="shared" si="17"/>
        <v>17.328958950076338</v>
      </c>
      <c r="G92" s="2">
        <f t="shared" si="10"/>
        <v>1.3608605252461103</v>
      </c>
      <c r="H92" s="2">
        <f t="shared" si="12"/>
        <v>-0.33903544739004587</v>
      </c>
      <c r="I92" s="38">
        <f t="shared" si="18"/>
        <v>1.3608605252461103</v>
      </c>
      <c r="J92" s="34">
        <f t="shared" si="14"/>
        <v>1.9713382069298291</v>
      </c>
      <c r="P92" s="3"/>
    </row>
    <row r="93" spans="1:16" x14ac:dyDescent="0.25">
      <c r="A93" s="22">
        <f t="shared" si="13"/>
        <v>44440</v>
      </c>
      <c r="B93" s="18">
        <f t="shared" si="11"/>
        <v>5.3843809887954563E-4</v>
      </c>
      <c r="C93" s="37">
        <f>IFERROR(INDEX([1]CAGED!$B:$B,MATCH($A93,[1]CAGED!$D:$D,0)),"")</f>
        <v>17.355297634402898</v>
      </c>
      <c r="D93" s="37">
        <f>IFERROR(INDEX([1]CAGED!$C:$C,MATCH($A93,[1]CAGED!$D:$D,0)),"")</f>
        <v>17.364094687671699</v>
      </c>
      <c r="E93" s="2">
        <f t="shared" si="16"/>
        <v>17.296488119663401</v>
      </c>
      <c r="F93" s="2">
        <f t="shared" si="17"/>
        <v>17.33828952178898</v>
      </c>
      <c r="G93" s="2">
        <f t="shared" si="10"/>
        <v>2.5805165882719194</v>
      </c>
      <c r="H93" s="2">
        <f t="shared" si="12"/>
        <v>0.87970532688004255</v>
      </c>
      <c r="I93" s="38">
        <f t="shared" si="18"/>
        <v>2.5805165882719194</v>
      </c>
      <c r="J93" s="34">
        <f t="shared" si="14"/>
        <v>2.1527132342900046</v>
      </c>
      <c r="P93" s="3"/>
    </row>
    <row r="94" spans="1:16" x14ac:dyDescent="0.25">
      <c r="A94" s="22">
        <f t="shared" si="13"/>
        <v>44531</v>
      </c>
      <c r="B94" s="18">
        <f t="shared" si="11"/>
        <v>5.5188902015212982E-4</v>
      </c>
      <c r="C94" s="37">
        <f>IFERROR(INDEX([1]CAGED!$B:$B,MATCH($A94,[1]CAGED!$D:$D,0)),"")</f>
        <v>17.364875832608799</v>
      </c>
      <c r="D94" s="37">
        <f>IFERROR(INDEX([1]CAGED!$C:$C,MATCH($A94,[1]CAGED!$D:$D,0)),"")</f>
        <v>17.382780122965801</v>
      </c>
      <c r="E94" s="2">
        <f t="shared" si="16"/>
        <v>17.296488119663401</v>
      </c>
      <c r="F94" s="2">
        <f t="shared" si="17"/>
        <v>17.347858333404275</v>
      </c>
      <c r="G94" s="2">
        <f t="shared" si="10"/>
        <v>3.492178956152614</v>
      </c>
      <c r="H94" s="2">
        <f t="shared" si="12"/>
        <v>1.7904290357002139</v>
      </c>
      <c r="I94" s="38">
        <f t="shared" si="18"/>
        <v>3.492178956152614</v>
      </c>
      <c r="J94" s="34">
        <f t="shared" si="14"/>
        <v>1.8685435294102604</v>
      </c>
      <c r="P94" s="3"/>
    </row>
    <row r="95" spans="1:16" x14ac:dyDescent="0.25">
      <c r="A95" s="22">
        <f t="shared" si="13"/>
        <v>44621</v>
      </c>
      <c r="B95" s="18">
        <f t="shared" si="11"/>
        <v>5.5830149354108016E-4</v>
      </c>
      <c r="C95" s="37">
        <f>IFERROR(INDEX([1]CAGED!$B:$B,MATCH($A95,[1]CAGED!$D:$D,0)),"")</f>
        <v>17.374570668721301</v>
      </c>
      <c r="D95" s="37">
        <f>IFERROR(INDEX([1]CAGED!$C:$C,MATCH($A95,[1]CAGED!$D:$D,0)),"")</f>
        <v>17.400309909785999</v>
      </c>
      <c r="E95" s="2">
        <f t="shared" si="16"/>
        <v>17.296488119663401</v>
      </c>
      <c r="F95" s="2">
        <f t="shared" si="17"/>
        <v>17.357543668621553</v>
      </c>
      <c r="G95" s="2">
        <f t="shared" si="10"/>
        <v>4.2766241164446939</v>
      </c>
      <c r="H95" s="2">
        <f t="shared" si="12"/>
        <v>2.5739241064698604</v>
      </c>
      <c r="I95" s="38">
        <f t="shared" si="18"/>
        <v>4.2766241164446939</v>
      </c>
      <c r="J95" s="34">
        <f t="shared" si="14"/>
        <v>1.7529786820198012</v>
      </c>
      <c r="P95" s="3"/>
    </row>
    <row r="96" spans="1:16" x14ac:dyDescent="0.25">
      <c r="A96" s="22">
        <f t="shared" si="13"/>
        <v>44713</v>
      </c>
      <c r="B96" s="18">
        <f t="shared" si="11"/>
        <v>5.5833486113487929E-4</v>
      </c>
      <c r="C96" s="37">
        <f>IFERROR(INDEX([1]CAGED!$B:$B,MATCH($A96,[1]CAGED!$D:$D,0)),"")</f>
        <v>17.384271497222901</v>
      </c>
      <c r="D96" s="37">
        <f>IFERROR(INDEX([1]CAGED!$C:$C,MATCH($A96,[1]CAGED!$D:$D,0)),"")</f>
        <v>17.4182732411656</v>
      </c>
      <c r="E96" s="2">
        <f t="shared" si="16"/>
        <v>17.296488119663401</v>
      </c>
      <c r="F96" s="2">
        <f t="shared" si="17"/>
        <v>17.367234990355414</v>
      </c>
      <c r="G96" s="2">
        <f t="shared" si="10"/>
        <v>5.103825081018698</v>
      </c>
      <c r="H96" s="2">
        <f t="shared" si="12"/>
        <v>3.4001743942699392</v>
      </c>
      <c r="I96" s="38">
        <f t="shared" si="18"/>
        <v>5.103825081018698</v>
      </c>
      <c r="J96" s="34">
        <f t="shared" si="14"/>
        <v>1.7963331379601044</v>
      </c>
      <c r="P96" s="3"/>
    </row>
    <row r="97" spans="1:16" x14ac:dyDescent="0.25">
      <c r="A97" s="22">
        <f t="shared" si="13"/>
        <v>44805</v>
      </c>
      <c r="B97" s="18">
        <f t="shared" si="11"/>
        <v>5.5292868616518831E-4</v>
      </c>
      <c r="C97" s="37">
        <f>IFERROR(INDEX([1]CAGED!$B:$B,MATCH($A97,[1]CAGED!$D:$D,0)),"")</f>
        <v>17.393883759621801</v>
      </c>
      <c r="D97" s="37">
        <f>IFERROR(INDEX([1]CAGED!$C:$C,MATCH($A97,[1]CAGED!$D:$D,0)),"")</f>
        <v>17.431718669775801</v>
      </c>
      <c r="E97" s="2">
        <f t="shared" si="16"/>
        <v>17.296488119663401</v>
      </c>
      <c r="F97" s="2">
        <f t="shared" si="17"/>
        <v>17.376837832780954</v>
      </c>
      <c r="G97" s="2">
        <f t="shared" si="10"/>
        <v>5.4880836994847471</v>
      </c>
      <c r="H97" s="2">
        <f t="shared" si="12"/>
        <v>3.7834910154000312</v>
      </c>
      <c r="I97" s="38">
        <f t="shared" si="18"/>
        <v>5.4880836994847471</v>
      </c>
      <c r="J97" s="34">
        <f t="shared" si="14"/>
        <v>1.3445428610200594</v>
      </c>
      <c r="P97" s="3"/>
    </row>
    <row r="98" spans="1:16" x14ac:dyDescent="0.25">
      <c r="A98" s="22">
        <f t="shared" si="13"/>
        <v>44896</v>
      </c>
      <c r="B98" s="18">
        <f t="shared" si="11"/>
        <v>5.4331677874808193E-4</v>
      </c>
      <c r="C98" s="37">
        <f>IFERROR(INDEX([1]CAGED!$B:$B,MATCH($A98,[1]CAGED!$D:$D,0)),"")</f>
        <v>17.403334148515999</v>
      </c>
      <c r="D98" s="37">
        <f>IFERROR(INDEX([1]CAGED!$C:$C,MATCH($A98,[1]CAGED!$D:$D,0)),"")</f>
        <v>17.4391438272724</v>
      </c>
      <c r="E98" s="2">
        <f t="shared" si="16"/>
        <v>17.296488119663401</v>
      </c>
      <c r="F98" s="2">
        <f t="shared" si="17"/>
        <v>17.386278960337087</v>
      </c>
      <c r="G98" s="2">
        <f t="shared" si="10"/>
        <v>5.2864866935312449</v>
      </c>
      <c r="H98" s="2">
        <f t="shared" si="12"/>
        <v>3.5809678756400842</v>
      </c>
      <c r="I98" s="38">
        <f t="shared" si="18"/>
        <v>5.2864866935312449</v>
      </c>
      <c r="J98" s="34">
        <f t="shared" si="14"/>
        <v>0.74251574965984446</v>
      </c>
      <c r="P98" s="3"/>
    </row>
    <row r="99" spans="1:16" x14ac:dyDescent="0.25">
      <c r="A99" s="22">
        <f t="shared" si="13"/>
        <v>44986</v>
      </c>
      <c r="B99" s="18">
        <f t="shared" si="11"/>
        <v>5.3086694352688646E-4</v>
      </c>
      <c r="C99" s="37">
        <f>IFERROR(INDEX([1]CAGED!$B:$B,MATCH($A99,[1]CAGED!$D:$D,0)),"")</f>
        <v>17.412573003322599</v>
      </c>
      <c r="D99" s="37">
        <f>IFERROR(INDEX([1]CAGED!$C:$C,MATCH($A99,[1]CAGED!$D:$D,0)),"")</f>
        <v>17.443138668913001</v>
      </c>
      <c r="E99" s="2">
        <f t="shared" si="16"/>
        <v>17.296488119663401</v>
      </c>
      <c r="F99" s="2">
        <f t="shared" si="17"/>
        <v>17.395508761108069</v>
      </c>
      <c r="G99" s="2">
        <f t="shared" si="10"/>
        <v>4.7629907804932259</v>
      </c>
      <c r="H99" s="2">
        <f t="shared" si="12"/>
        <v>3.0565665590401636</v>
      </c>
      <c r="I99" s="38">
        <f t="shared" si="18"/>
        <v>4.7629907804932259</v>
      </c>
      <c r="J99" s="34">
        <f t="shared" si="14"/>
        <v>0.39948416406012655</v>
      </c>
      <c r="P99" s="3"/>
    </row>
    <row r="100" spans="1:16" x14ac:dyDescent="0.25">
      <c r="A100" s="22">
        <f t="shared" si="13"/>
        <v>45078</v>
      </c>
      <c r="B100" s="18">
        <f t="shared" si="11"/>
        <v>5.1687026284863435E-4</v>
      </c>
      <c r="C100" s="37">
        <f>IFERROR(INDEX([1]CAGED!$B:$B,MATCH($A100,[1]CAGED!$D:$D,0)),"")</f>
        <v>17.421573044507699</v>
      </c>
      <c r="D100" s="37">
        <f>IFERROR(INDEX([1]CAGED!$C:$C,MATCH($A100,[1]CAGED!$D:$D,0)),"")</f>
        <v>17.4471176152719</v>
      </c>
      <c r="E100" s="2">
        <f t="shared" si="16"/>
        <v>17.296488119663401</v>
      </c>
      <c r="F100" s="2">
        <f t="shared" si="17"/>
        <v>17.404499982293807</v>
      </c>
      <c r="G100" s="2">
        <f t="shared" ref="G100" si="19">100*(D100-F100)</f>
        <v>4.2617632978092956</v>
      </c>
      <c r="H100" s="2">
        <f t="shared" si="12"/>
        <v>2.5544570764200358</v>
      </c>
      <c r="I100" s="38">
        <f t="shared" si="18"/>
        <v>4.2617632978092956</v>
      </c>
      <c r="J100" s="34">
        <f t="shared" si="14"/>
        <v>0.39789463588988383</v>
      </c>
      <c r="P100" s="3"/>
    </row>
    <row r="101" spans="1:16" x14ac:dyDescent="0.25">
      <c r="A101" s="22">
        <f t="shared" si="13"/>
        <v>45170</v>
      </c>
      <c r="B101" s="18">
        <f t="shared" si="11"/>
        <v>5.0242601792827024E-4</v>
      </c>
      <c r="C101" s="37">
        <f>IFERROR(INDEX([1]CAGED!$B:$B,MATCH($A101,[1]CAGED!$D:$D,0)),"")</f>
        <v>17.430326096078499</v>
      </c>
      <c r="D101" s="37">
        <f>IFERROR(INDEX([1]CAGED!$C:$C,MATCH($A101,[1]CAGED!$D:$D,0)),"")</f>
        <v>17.451080792341099</v>
      </c>
      <c r="E101" s="2">
        <f t="shared" si="16"/>
        <v>17.296488119663401</v>
      </c>
      <c r="F101" s="2">
        <f t="shared" si="17"/>
        <v>17.413244455913944</v>
      </c>
      <c r="G101" s="2">
        <f t="shared" ref="G101:G102" si="20">100*(D101-F101)</f>
        <v>3.7836336427155004</v>
      </c>
      <c r="H101" s="2">
        <f t="shared" si="12"/>
        <v>2.0754696262599737</v>
      </c>
      <c r="I101" s="38">
        <f t="shared" si="18"/>
        <v>3.7836336427155004</v>
      </c>
      <c r="J101" s="34">
        <f t="shared" si="14"/>
        <v>0.39631770691990198</v>
      </c>
      <c r="P101" s="3"/>
    </row>
    <row r="102" spans="1:16" x14ac:dyDescent="0.25">
      <c r="A102" s="22">
        <f t="shared" si="13"/>
        <v>45261</v>
      </c>
      <c r="B102" s="18">
        <f t="shared" si="11"/>
        <v>4.8845048987455897E-4</v>
      </c>
      <c r="C102" s="37">
        <f>IFERROR(INDEX([1]CAGED!$B:$B,MATCH($A102,[1]CAGED!$D:$D,0)),"")</f>
        <v>17.438839947398801</v>
      </c>
      <c r="D102" s="37">
        <f>IFERROR(INDEX([1]CAGED!$C:$C,MATCH($A102,[1]CAGED!$D:$D,0)),"")</f>
        <v>17.4545028864665</v>
      </c>
      <c r="E102" s="2">
        <f t="shared" si="16"/>
        <v>17.296488119663401</v>
      </c>
      <c r="F102" s="2">
        <f t="shared" si="17"/>
        <v>17.421749963698741</v>
      </c>
      <c r="G102" s="2">
        <f t="shared" si="20"/>
        <v>3.2752922767759429</v>
      </c>
      <c r="H102" s="2">
        <f t="shared" si="12"/>
        <v>1.5662939067699</v>
      </c>
      <c r="I102" s="38">
        <f t="shared" si="18"/>
        <v>3.2752922767759429</v>
      </c>
      <c r="J102" s="34">
        <f t="shared" si="14"/>
        <v>0.34220941254012871</v>
      </c>
      <c r="P102" s="3"/>
    </row>
    <row r="103" spans="1:16" x14ac:dyDescent="0.25">
      <c r="P103" s="3"/>
    </row>
    <row r="104" spans="1:16" x14ac:dyDescent="0.25">
      <c r="P104" s="3"/>
    </row>
    <row r="105" spans="1:16" x14ac:dyDescent="0.25">
      <c r="P105" s="3"/>
    </row>
    <row r="106" spans="1:16" x14ac:dyDescent="0.25">
      <c r="P106" s="3"/>
    </row>
    <row r="107" spans="1:16" x14ac:dyDescent="0.25">
      <c r="P107" s="3"/>
    </row>
    <row r="108" spans="1:16" x14ac:dyDescent="0.25">
      <c r="P108" s="3"/>
    </row>
    <row r="109" spans="1:16" x14ac:dyDescent="0.25">
      <c r="P109" s="3"/>
    </row>
    <row r="110" spans="1:16" x14ac:dyDescent="0.25">
      <c r="P110" s="3"/>
    </row>
    <row r="111" spans="1:16" x14ac:dyDescent="0.25">
      <c r="P111" s="3"/>
    </row>
    <row r="112" spans="1:16" x14ac:dyDescent="0.25">
      <c r="P112" s="3"/>
    </row>
    <row r="113" spans="16:16" x14ac:dyDescent="0.25">
      <c r="P113" s="3"/>
    </row>
    <row r="114" spans="16:16" x14ac:dyDescent="0.25">
      <c r="P114" s="3"/>
    </row>
    <row r="115" spans="16:16" x14ac:dyDescent="0.25">
      <c r="P115" s="3"/>
    </row>
    <row r="116" spans="16:16" x14ac:dyDescent="0.25">
      <c r="P116" s="3"/>
    </row>
    <row r="117" spans="16:16" x14ac:dyDescent="0.25">
      <c r="P117" s="3"/>
    </row>
    <row r="118" spans="16:16" x14ac:dyDescent="0.25">
      <c r="P118" s="3"/>
    </row>
    <row r="119" spans="16:16" x14ac:dyDescent="0.25">
      <c r="P119" s="3"/>
    </row>
    <row r="120" spans="16:16" x14ac:dyDescent="0.25">
      <c r="P120" s="3"/>
    </row>
    <row r="121" spans="16:16" x14ac:dyDescent="0.25">
      <c r="P121" s="3"/>
    </row>
    <row r="122" spans="16:16" x14ac:dyDescent="0.25">
      <c r="P122" s="3"/>
    </row>
    <row r="123" spans="16:16" x14ac:dyDescent="0.25">
      <c r="P123" s="3"/>
    </row>
    <row r="124" spans="16:16" x14ac:dyDescent="0.25">
      <c r="P124" s="3"/>
    </row>
    <row r="125" spans="16:16" x14ac:dyDescent="0.25">
      <c r="P125" s="3"/>
    </row>
    <row r="126" spans="16:16" x14ac:dyDescent="0.25">
      <c r="P126" s="3"/>
    </row>
    <row r="127" spans="16:16" x14ac:dyDescent="0.25">
      <c r="P127" s="3"/>
    </row>
    <row r="128" spans="16:16" x14ac:dyDescent="0.25">
      <c r="P128" s="3"/>
    </row>
    <row r="129" spans="16:16" x14ac:dyDescent="0.25">
      <c r="P129" s="3"/>
    </row>
    <row r="130" spans="16:16" x14ac:dyDescent="0.25">
      <c r="P130" s="3"/>
    </row>
    <row r="131" spans="16:16" x14ac:dyDescent="0.25">
      <c r="P131" s="3"/>
    </row>
    <row r="132" spans="16:16" x14ac:dyDescent="0.25">
      <c r="P132" s="3"/>
    </row>
    <row r="133" spans="16:16" x14ac:dyDescent="0.25">
      <c r="P133" s="3"/>
    </row>
    <row r="134" spans="16:16" x14ac:dyDescent="0.25">
      <c r="P134" s="3"/>
    </row>
    <row r="135" spans="16:16" x14ac:dyDescent="0.25">
      <c r="P135" s="3"/>
    </row>
    <row r="136" spans="16:16" x14ac:dyDescent="0.25">
      <c r="P136" s="3"/>
    </row>
    <row r="137" spans="16:16" x14ac:dyDescent="0.25">
      <c r="P137" s="3"/>
    </row>
    <row r="138" spans="16:16" x14ac:dyDescent="0.25">
      <c r="P138" s="3"/>
    </row>
    <row r="139" spans="16:16" x14ac:dyDescent="0.25">
      <c r="P139" s="3"/>
    </row>
    <row r="140" spans="16:16" x14ac:dyDescent="0.25">
      <c r="P140" s="3"/>
    </row>
    <row r="141" spans="16:16" x14ac:dyDescent="0.25">
      <c r="P141" s="3"/>
    </row>
    <row r="142" spans="16:16" x14ac:dyDescent="0.25">
      <c r="P142" s="3"/>
    </row>
    <row r="143" spans="16:16" x14ac:dyDescent="0.25">
      <c r="P143" s="3"/>
    </row>
    <row r="144" spans="16:16" x14ac:dyDescent="0.25">
      <c r="P144" s="3"/>
    </row>
    <row r="145" spans="16:16" x14ac:dyDescent="0.25">
      <c r="P145" s="3"/>
    </row>
    <row r="146" spans="16:16" x14ac:dyDescent="0.25">
      <c r="P146" s="3"/>
    </row>
    <row r="147" spans="16:16" x14ac:dyDescent="0.25">
      <c r="P147" s="3"/>
    </row>
    <row r="148" spans="16:16" x14ac:dyDescent="0.25">
      <c r="P148" s="3"/>
    </row>
    <row r="149" spans="16:16" x14ac:dyDescent="0.25">
      <c r="P149" s="3"/>
    </row>
    <row r="150" spans="16:16" x14ac:dyDescent="0.25">
      <c r="P150" s="3"/>
    </row>
    <row r="151" spans="16:16" x14ac:dyDescent="0.25">
      <c r="P151" s="3"/>
    </row>
    <row r="152" spans="16:16" x14ac:dyDescent="0.25">
      <c r="P152" s="3"/>
    </row>
    <row r="153" spans="16:16" x14ac:dyDescent="0.25">
      <c r="P153" s="3"/>
    </row>
    <row r="154" spans="16:16" x14ac:dyDescent="0.25">
      <c r="P154" s="3"/>
    </row>
    <row r="155" spans="16:16" x14ac:dyDescent="0.25">
      <c r="P155" s="3"/>
    </row>
    <row r="156" spans="16:16" x14ac:dyDescent="0.25">
      <c r="P156" s="3"/>
    </row>
    <row r="157" spans="16:16" x14ac:dyDescent="0.25">
      <c r="P157" s="3"/>
    </row>
    <row r="158" spans="16:16" x14ac:dyDescent="0.25">
      <c r="P158" s="3"/>
    </row>
    <row r="159" spans="16:16" x14ac:dyDescent="0.25">
      <c r="P159" s="3"/>
    </row>
    <row r="160" spans="16:16" x14ac:dyDescent="0.25">
      <c r="P160" s="3"/>
    </row>
    <row r="161" spans="16:16" x14ac:dyDescent="0.25">
      <c r="P161" s="3"/>
    </row>
    <row r="162" spans="16:16" x14ac:dyDescent="0.25">
      <c r="P162" s="3"/>
    </row>
    <row r="163" spans="16:16" x14ac:dyDescent="0.25">
      <c r="P163" s="3"/>
    </row>
    <row r="164" spans="16:16" x14ac:dyDescent="0.25">
      <c r="P164" s="3"/>
    </row>
    <row r="165" spans="16:16" x14ac:dyDescent="0.25">
      <c r="P165" s="3"/>
    </row>
    <row r="166" spans="16:16" x14ac:dyDescent="0.25">
      <c r="P166" s="3"/>
    </row>
    <row r="167" spans="16:16" x14ac:dyDescent="0.25">
      <c r="P167" s="3"/>
    </row>
    <row r="168" spans="16:16" x14ac:dyDescent="0.25">
      <c r="P168" s="3"/>
    </row>
    <row r="169" spans="16:16" x14ac:dyDescent="0.25">
      <c r="P169" s="3"/>
    </row>
    <row r="170" spans="16:16" x14ac:dyDescent="0.25">
      <c r="P170" s="3"/>
    </row>
    <row r="171" spans="16:16" x14ac:dyDescent="0.25">
      <c r="P171" s="3"/>
    </row>
    <row r="172" spans="16:16" x14ac:dyDescent="0.25">
      <c r="P172" s="3"/>
    </row>
    <row r="173" spans="16:16" x14ac:dyDescent="0.25">
      <c r="P173" s="3"/>
    </row>
    <row r="174" spans="16:16" x14ac:dyDescent="0.25">
      <c r="P174" s="3"/>
    </row>
    <row r="175" spans="16:16" x14ac:dyDescent="0.25">
      <c r="P175" s="3"/>
    </row>
    <row r="176" spans="16:16" x14ac:dyDescent="0.25">
      <c r="P176" s="3"/>
    </row>
    <row r="177" spans="16:16" x14ac:dyDescent="0.25">
      <c r="P177" s="3"/>
    </row>
    <row r="178" spans="16:16" x14ac:dyDescent="0.25">
      <c r="P178" s="3"/>
    </row>
    <row r="179" spans="16:16" x14ac:dyDescent="0.25">
      <c r="P179" s="3"/>
    </row>
    <row r="180" spans="16:16" x14ac:dyDescent="0.25">
      <c r="P180" s="3"/>
    </row>
    <row r="181" spans="16:16" x14ac:dyDescent="0.25">
      <c r="P181" s="3"/>
    </row>
    <row r="182" spans="16:16" x14ac:dyDescent="0.25">
      <c r="P182" s="3"/>
    </row>
    <row r="183" spans="16:16" x14ac:dyDescent="0.25">
      <c r="P183" s="3"/>
    </row>
    <row r="184" spans="16:16" x14ac:dyDescent="0.25">
      <c r="P184" s="3"/>
    </row>
    <row r="185" spans="16:16" x14ac:dyDescent="0.25">
      <c r="P185" s="3"/>
    </row>
    <row r="186" spans="16:16" x14ac:dyDescent="0.25">
      <c r="P186" s="3"/>
    </row>
    <row r="187" spans="16:16" x14ac:dyDescent="0.25">
      <c r="P187" s="3"/>
    </row>
    <row r="188" spans="16:16" x14ac:dyDescent="0.25">
      <c r="P188" s="3"/>
    </row>
    <row r="189" spans="16:16" x14ac:dyDescent="0.25">
      <c r="P189" s="3"/>
    </row>
    <row r="190" spans="16:16" x14ac:dyDescent="0.25">
      <c r="P190" s="3"/>
    </row>
    <row r="191" spans="16:16" x14ac:dyDescent="0.25">
      <c r="P191" s="3"/>
    </row>
    <row r="192" spans="16:16" x14ac:dyDescent="0.25">
      <c r="P192" s="3"/>
    </row>
    <row r="193" spans="16:16" x14ac:dyDescent="0.25">
      <c r="P193" s="3"/>
    </row>
    <row r="194" spans="16:16" x14ac:dyDescent="0.25">
      <c r="P194" s="3"/>
    </row>
    <row r="195" spans="16:16" x14ac:dyDescent="0.25">
      <c r="P195" s="3"/>
    </row>
    <row r="196" spans="16:16" x14ac:dyDescent="0.25">
      <c r="P196" s="3"/>
    </row>
    <row r="197" spans="16:16" x14ac:dyDescent="0.25">
      <c r="P197" s="3"/>
    </row>
    <row r="198" spans="16:16" x14ac:dyDescent="0.25">
      <c r="P198" s="3"/>
    </row>
    <row r="199" spans="16:16" x14ac:dyDescent="0.25">
      <c r="P199" s="3"/>
    </row>
    <row r="200" spans="16:16" x14ac:dyDescent="0.25">
      <c r="P200" s="3"/>
    </row>
    <row r="201" spans="16:16" x14ac:dyDescent="0.25">
      <c r="P201" s="3"/>
    </row>
    <row r="202" spans="16:16" x14ac:dyDescent="0.25">
      <c r="P202" s="3"/>
    </row>
    <row r="203" spans="16:16" x14ac:dyDescent="0.25">
      <c r="P203" s="3"/>
    </row>
    <row r="204" spans="16:16" x14ac:dyDescent="0.25">
      <c r="P204" s="3"/>
    </row>
    <row r="205" spans="16:16" x14ac:dyDescent="0.25">
      <c r="P205" s="3"/>
    </row>
    <row r="206" spans="16:16" x14ac:dyDescent="0.25">
      <c r="P206" s="3"/>
    </row>
    <row r="207" spans="16:16" x14ac:dyDescent="0.25">
      <c r="P207" s="3"/>
    </row>
    <row r="208" spans="16:16" x14ac:dyDescent="0.25">
      <c r="P208" s="3"/>
    </row>
    <row r="209" spans="16:16" x14ac:dyDescent="0.25">
      <c r="P209" s="3"/>
    </row>
    <row r="210" spans="16:16" x14ac:dyDescent="0.25">
      <c r="P210" s="3"/>
    </row>
    <row r="211" spans="16:16" x14ac:dyDescent="0.25">
      <c r="P211" s="3"/>
    </row>
    <row r="212" spans="16:16" x14ac:dyDescent="0.25">
      <c r="P212" s="3"/>
    </row>
    <row r="213" spans="16:16" x14ac:dyDescent="0.25">
      <c r="P213" s="3"/>
    </row>
    <row r="214" spans="16:16" x14ac:dyDescent="0.25">
      <c r="P214" s="3"/>
    </row>
    <row r="215" spans="16:16" x14ac:dyDescent="0.25">
      <c r="P215" s="3"/>
    </row>
    <row r="216" spans="16:16" x14ac:dyDescent="0.25">
      <c r="P216" s="3"/>
    </row>
    <row r="217" spans="16:16" x14ac:dyDescent="0.25">
      <c r="P217" s="3"/>
    </row>
    <row r="218" spans="16:16" x14ac:dyDescent="0.25">
      <c r="P218" s="3"/>
    </row>
    <row r="219" spans="16:16" x14ac:dyDescent="0.25">
      <c r="P219" s="3"/>
    </row>
    <row r="220" spans="16:16" x14ac:dyDescent="0.25">
      <c r="P220" s="3"/>
    </row>
    <row r="221" spans="16:16" x14ac:dyDescent="0.25">
      <c r="P221" s="3"/>
    </row>
    <row r="222" spans="16:16" x14ac:dyDescent="0.25">
      <c r="P222" s="3"/>
    </row>
    <row r="223" spans="16:16" x14ac:dyDescent="0.25">
      <c r="P223" s="3"/>
    </row>
    <row r="224" spans="16:16" x14ac:dyDescent="0.25">
      <c r="P224" s="3"/>
    </row>
    <row r="225" spans="16:16" x14ac:dyDescent="0.25">
      <c r="P225" s="3"/>
    </row>
    <row r="226" spans="16:16" x14ac:dyDescent="0.25">
      <c r="P226" s="3"/>
    </row>
    <row r="227" spans="16:16" x14ac:dyDescent="0.25">
      <c r="P227" s="3"/>
    </row>
    <row r="228" spans="16:16" x14ac:dyDescent="0.25">
      <c r="P228" s="3"/>
    </row>
    <row r="229" spans="16:16" x14ac:dyDescent="0.25">
      <c r="P229" s="3"/>
    </row>
    <row r="230" spans="16:16" x14ac:dyDescent="0.25">
      <c r="P230" s="3"/>
    </row>
    <row r="231" spans="16:16" x14ac:dyDescent="0.25">
      <c r="P231" s="3"/>
    </row>
    <row r="232" spans="16:16" x14ac:dyDescent="0.25">
      <c r="P232" s="3"/>
    </row>
    <row r="233" spans="16:16" x14ac:dyDescent="0.25">
      <c r="P233" s="3"/>
    </row>
    <row r="234" spans="16:16" x14ac:dyDescent="0.25">
      <c r="P234" s="3"/>
    </row>
    <row r="235" spans="16:16" x14ac:dyDescent="0.25">
      <c r="P235" s="3"/>
    </row>
    <row r="236" spans="16:16" x14ac:dyDescent="0.25">
      <c r="P236" s="3"/>
    </row>
    <row r="237" spans="16:16" x14ac:dyDescent="0.25">
      <c r="P237" s="3"/>
    </row>
    <row r="238" spans="16:16" x14ac:dyDescent="0.25">
      <c r="P238" s="3"/>
    </row>
    <row r="239" spans="16:16" x14ac:dyDescent="0.25">
      <c r="P239" s="3"/>
    </row>
    <row r="240" spans="16:16" x14ac:dyDescent="0.25">
      <c r="P240" s="3"/>
    </row>
    <row r="241" spans="16:16" x14ac:dyDescent="0.25">
      <c r="P241" s="3"/>
    </row>
    <row r="242" spans="16:16" x14ac:dyDescent="0.25">
      <c r="P242" s="3"/>
    </row>
    <row r="243" spans="16:16" x14ac:dyDescent="0.25">
      <c r="P243" s="3"/>
    </row>
    <row r="244" spans="16:16" x14ac:dyDescent="0.25">
      <c r="P244" s="3"/>
    </row>
    <row r="245" spans="16:16" x14ac:dyDescent="0.25">
      <c r="P245" s="3"/>
    </row>
    <row r="246" spans="16:16" x14ac:dyDescent="0.25">
      <c r="P246" s="3"/>
    </row>
    <row r="247" spans="16:16" x14ac:dyDescent="0.25">
      <c r="P247" s="3"/>
    </row>
    <row r="248" spans="16:16" x14ac:dyDescent="0.25">
      <c r="P248" s="3"/>
    </row>
    <row r="249" spans="16:16" x14ac:dyDescent="0.25">
      <c r="P249" s="3"/>
    </row>
    <row r="250" spans="16:16" x14ac:dyDescent="0.25">
      <c r="P250" s="3"/>
    </row>
    <row r="251" spans="16:16" x14ac:dyDescent="0.25">
      <c r="P251" s="3"/>
    </row>
    <row r="252" spans="16:16" x14ac:dyDescent="0.25">
      <c r="P252" s="3"/>
    </row>
    <row r="253" spans="16:16" x14ac:dyDescent="0.25">
      <c r="P253" s="3"/>
    </row>
    <row r="254" spans="16:16" x14ac:dyDescent="0.25">
      <c r="P254" s="3"/>
    </row>
    <row r="255" spans="16:16" x14ac:dyDescent="0.25">
      <c r="P255" s="3"/>
    </row>
    <row r="256" spans="16:16" x14ac:dyDescent="0.25">
      <c r="P256" s="3"/>
    </row>
    <row r="257" spans="16:16" x14ac:dyDescent="0.25">
      <c r="P257" s="3"/>
    </row>
    <row r="258" spans="16:16" x14ac:dyDescent="0.25">
      <c r="P258" s="3"/>
    </row>
    <row r="259" spans="16:16" x14ac:dyDescent="0.25">
      <c r="P259" s="3"/>
    </row>
    <row r="260" spans="16:16" x14ac:dyDescent="0.25">
      <c r="P260" s="3"/>
    </row>
    <row r="261" spans="16:16" x14ac:dyDescent="0.25">
      <c r="P261" s="3"/>
    </row>
    <row r="262" spans="16:16" x14ac:dyDescent="0.25">
      <c r="P262" s="3"/>
    </row>
    <row r="263" spans="16:16" x14ac:dyDescent="0.25">
      <c r="P263" s="3"/>
    </row>
    <row r="264" spans="16:16" x14ac:dyDescent="0.25">
      <c r="P264" s="3"/>
    </row>
    <row r="265" spans="16:16" x14ac:dyDescent="0.25">
      <c r="P265" s="3"/>
    </row>
    <row r="266" spans="16:16" x14ac:dyDescent="0.25">
      <c r="P266" s="3"/>
    </row>
    <row r="267" spans="16:16" x14ac:dyDescent="0.25">
      <c r="P267" s="3"/>
    </row>
    <row r="268" spans="16:16" x14ac:dyDescent="0.25">
      <c r="P268" s="3"/>
    </row>
    <row r="269" spans="16:16" x14ac:dyDescent="0.25">
      <c r="P269" s="3"/>
    </row>
    <row r="270" spans="16:16" x14ac:dyDescent="0.25">
      <c r="P270" s="3"/>
    </row>
    <row r="271" spans="16:16" x14ac:dyDescent="0.25">
      <c r="P271" s="3"/>
    </row>
    <row r="272" spans="16:16" x14ac:dyDescent="0.25">
      <c r="P272" s="3"/>
    </row>
    <row r="273" spans="16:16" x14ac:dyDescent="0.25">
      <c r="P273" s="3"/>
    </row>
    <row r="274" spans="16:16" x14ac:dyDescent="0.25">
      <c r="P274" s="3"/>
    </row>
    <row r="275" spans="16:16" x14ac:dyDescent="0.25">
      <c r="P275" s="3"/>
    </row>
    <row r="276" spans="16:16" x14ac:dyDescent="0.25">
      <c r="P276" s="3"/>
    </row>
    <row r="277" spans="16:16" x14ac:dyDescent="0.25">
      <c r="P277" s="3"/>
    </row>
    <row r="278" spans="16:16" x14ac:dyDescent="0.25">
      <c r="P278" s="3"/>
    </row>
    <row r="279" spans="16:16" x14ac:dyDescent="0.25">
      <c r="P279" s="3"/>
    </row>
    <row r="280" spans="16:16" x14ac:dyDescent="0.25">
      <c r="P280" s="3"/>
    </row>
    <row r="281" spans="16:16" x14ac:dyDescent="0.25">
      <c r="P281" s="3"/>
    </row>
    <row r="282" spans="16:16" x14ac:dyDescent="0.25">
      <c r="P282" s="3"/>
    </row>
    <row r="283" spans="16:16" x14ac:dyDescent="0.25">
      <c r="P283" s="3"/>
    </row>
    <row r="284" spans="16:16" x14ac:dyDescent="0.25">
      <c r="P284" s="3"/>
    </row>
    <row r="285" spans="16:16" x14ac:dyDescent="0.25">
      <c r="P285" s="3"/>
    </row>
    <row r="286" spans="16:16" x14ac:dyDescent="0.25">
      <c r="P286" s="3"/>
    </row>
    <row r="287" spans="16:16" x14ac:dyDescent="0.25">
      <c r="P287" s="3"/>
    </row>
    <row r="288" spans="16:16" x14ac:dyDescent="0.25">
      <c r="P288" s="3"/>
    </row>
    <row r="289" spans="16:16" x14ac:dyDescent="0.25">
      <c r="P289" s="3"/>
    </row>
    <row r="290" spans="16:16" x14ac:dyDescent="0.25">
      <c r="P290" s="3"/>
    </row>
    <row r="291" spans="16:16" x14ac:dyDescent="0.25">
      <c r="P291" s="3"/>
    </row>
    <row r="292" spans="16:16" x14ac:dyDescent="0.25">
      <c r="P292" s="3"/>
    </row>
    <row r="293" spans="16:16" x14ac:dyDescent="0.25">
      <c r="P293" s="3"/>
    </row>
    <row r="294" spans="16:16" x14ac:dyDescent="0.25">
      <c r="P294" s="3"/>
    </row>
    <row r="295" spans="16:16" x14ac:dyDescent="0.25">
      <c r="P295" s="3"/>
    </row>
    <row r="296" spans="16:16" x14ac:dyDescent="0.25">
      <c r="P296" s="3"/>
    </row>
    <row r="297" spans="16:16" x14ac:dyDescent="0.25">
      <c r="P297" s="3"/>
    </row>
    <row r="298" spans="16:16" x14ac:dyDescent="0.25">
      <c r="P298" s="3"/>
    </row>
    <row r="299" spans="16:16" x14ac:dyDescent="0.25">
      <c r="P299" s="3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5180-3BBA-42E5-8EF8-9655607809C9}">
  <dimension ref="A1:H390"/>
  <sheetViews>
    <sheetView showGridLines="0" workbookViewId="0">
      <pane xSplit="1" ySplit="3" topLeftCell="B365" activePane="bottomRight" state="frozen"/>
      <selection pane="topRight" activeCell="B1" sqref="B1"/>
      <selection pane="bottomLeft" activeCell="A4" sqref="A4"/>
      <selection pane="bottomRight" activeCell="F377" sqref="F377"/>
    </sheetView>
  </sheetViews>
  <sheetFormatPr defaultRowHeight="15" x14ac:dyDescent="0.25"/>
  <cols>
    <col min="1" max="1" width="10.140625" bestFit="1" customWidth="1"/>
    <col min="2" max="4" width="12.7109375" customWidth="1"/>
  </cols>
  <sheetData>
    <row r="1" spans="1:8" x14ac:dyDescent="0.25">
      <c r="A1" s="89" t="str">
        <f>HYPERLINK("#'"&amp;"INSTRUÇÕES"&amp;"'!A1","Retornar")</f>
        <v>Retornar</v>
      </c>
    </row>
    <row r="2" spans="1:8" ht="14.65" customHeight="1" x14ac:dyDescent="0.25">
      <c r="B2" s="121" t="s">
        <v>116</v>
      </c>
      <c r="C2" s="121"/>
      <c r="D2" s="121"/>
      <c r="E2" s="121"/>
      <c r="F2" s="121"/>
    </row>
    <row r="3" spans="1:8" ht="53.25" customHeight="1" x14ac:dyDescent="0.25">
      <c r="B3" s="10" t="s">
        <v>1</v>
      </c>
      <c r="C3" s="10" t="s">
        <v>63</v>
      </c>
      <c r="D3" s="10" t="s">
        <v>161</v>
      </c>
      <c r="E3" s="10" t="s">
        <v>192</v>
      </c>
      <c r="F3" s="10" t="s">
        <v>193</v>
      </c>
      <c r="H3" s="10" t="s">
        <v>242</v>
      </c>
    </row>
    <row r="4" spans="1:8" x14ac:dyDescent="0.25">
      <c r="A4" s="1">
        <v>36220</v>
      </c>
      <c r="B4" s="2">
        <v>8</v>
      </c>
      <c r="D4" s="2">
        <f>C22</f>
        <v>6.5</v>
      </c>
      <c r="E4" s="2"/>
      <c r="F4" s="2">
        <f>D4/4</f>
        <v>1.625</v>
      </c>
    </row>
    <row r="5" spans="1:8" x14ac:dyDescent="0.25">
      <c r="A5" s="1">
        <f>EDATE(A4,1)</f>
        <v>36251</v>
      </c>
      <c r="B5" s="2">
        <v>8</v>
      </c>
      <c r="C5" s="2"/>
      <c r="D5" s="2">
        <f t="shared" ref="D5:D68" si="0">C23</f>
        <v>6</v>
      </c>
      <c r="E5" s="2"/>
      <c r="F5" s="2">
        <f t="shared" ref="F5:F14" si="1">D5/4</f>
        <v>1.5</v>
      </c>
    </row>
    <row r="6" spans="1:8" x14ac:dyDescent="0.25">
      <c r="A6" s="1">
        <f t="shared" ref="A6:A69" si="2">EDATE(A5,1)</f>
        <v>36281</v>
      </c>
      <c r="B6" s="2">
        <v>8</v>
      </c>
      <c r="C6" s="2"/>
      <c r="D6" s="2">
        <f t="shared" si="0"/>
        <v>6</v>
      </c>
      <c r="E6" s="2"/>
      <c r="F6" s="2">
        <f t="shared" si="1"/>
        <v>1.5</v>
      </c>
    </row>
    <row r="7" spans="1:8" x14ac:dyDescent="0.25">
      <c r="A7" s="1">
        <f t="shared" si="2"/>
        <v>36312</v>
      </c>
      <c r="B7" s="2">
        <v>8</v>
      </c>
      <c r="C7" s="2"/>
      <c r="D7" s="2">
        <f t="shared" si="0"/>
        <v>6</v>
      </c>
      <c r="E7" s="2"/>
      <c r="F7" s="2">
        <f t="shared" si="1"/>
        <v>1.5</v>
      </c>
    </row>
    <row r="8" spans="1:8" x14ac:dyDescent="0.25">
      <c r="A8" s="1">
        <f t="shared" si="2"/>
        <v>36342</v>
      </c>
      <c r="B8" s="2">
        <v>8</v>
      </c>
      <c r="C8" s="2"/>
      <c r="D8" s="2">
        <f t="shared" si="0"/>
        <v>5.5</v>
      </c>
      <c r="E8" s="2"/>
      <c r="F8" s="2">
        <f t="shared" si="1"/>
        <v>1.375</v>
      </c>
    </row>
    <row r="9" spans="1:8" x14ac:dyDescent="0.25">
      <c r="A9" s="1">
        <f t="shared" si="2"/>
        <v>36373</v>
      </c>
      <c r="B9" s="2">
        <v>8</v>
      </c>
      <c r="C9" s="2"/>
      <c r="D9" s="2">
        <f t="shared" si="0"/>
        <v>5.5</v>
      </c>
      <c r="E9" s="2"/>
      <c r="F9" s="2">
        <f t="shared" si="1"/>
        <v>1.375</v>
      </c>
    </row>
    <row r="10" spans="1:8" x14ac:dyDescent="0.25">
      <c r="A10" s="1">
        <f t="shared" si="2"/>
        <v>36404</v>
      </c>
      <c r="B10" s="2">
        <v>8</v>
      </c>
      <c r="C10" s="2"/>
      <c r="D10" s="2">
        <f t="shared" si="0"/>
        <v>5.5</v>
      </c>
      <c r="E10" s="2"/>
      <c r="F10" s="2">
        <f t="shared" si="1"/>
        <v>1.375</v>
      </c>
    </row>
    <row r="11" spans="1:8" x14ac:dyDescent="0.25">
      <c r="A11" s="1">
        <f t="shared" si="2"/>
        <v>36434</v>
      </c>
      <c r="B11" s="2">
        <v>8</v>
      </c>
      <c r="C11" s="2"/>
      <c r="D11" s="2">
        <f t="shared" si="0"/>
        <v>5</v>
      </c>
      <c r="E11" s="2"/>
      <c r="F11" s="2">
        <f t="shared" si="1"/>
        <v>1.25</v>
      </c>
    </row>
    <row r="12" spans="1:8" x14ac:dyDescent="0.25">
      <c r="A12" s="1">
        <f t="shared" si="2"/>
        <v>36465</v>
      </c>
      <c r="B12" s="2">
        <v>8</v>
      </c>
      <c r="C12" s="2"/>
      <c r="D12" s="2">
        <f t="shared" si="0"/>
        <v>5</v>
      </c>
      <c r="E12" s="2"/>
      <c r="F12" s="2">
        <f t="shared" si="1"/>
        <v>1.25</v>
      </c>
    </row>
    <row r="13" spans="1:8" x14ac:dyDescent="0.25">
      <c r="A13" s="1">
        <f t="shared" si="2"/>
        <v>36495</v>
      </c>
      <c r="B13" s="2">
        <v>8</v>
      </c>
      <c r="C13" s="2">
        <f>AVERAGE(B4,B7,B10,B13)</f>
        <v>8</v>
      </c>
      <c r="D13" s="2">
        <f t="shared" si="0"/>
        <v>5</v>
      </c>
      <c r="E13" s="2">
        <f>C13/4</f>
        <v>2</v>
      </c>
      <c r="F13" s="2">
        <f t="shared" si="1"/>
        <v>1.25</v>
      </c>
    </row>
    <row r="14" spans="1:8" x14ac:dyDescent="0.25">
      <c r="A14" s="1">
        <f t="shared" si="2"/>
        <v>36526</v>
      </c>
      <c r="B14" s="2">
        <v>6</v>
      </c>
      <c r="C14" s="2">
        <f t="shared" ref="C14:C77" si="3">AVERAGE(B5,B8,B11,B14)</f>
        <v>7.5</v>
      </c>
      <c r="D14" s="2">
        <f t="shared" si="0"/>
        <v>4.5</v>
      </c>
      <c r="E14" s="2">
        <f>C14/4</f>
        <v>1.875</v>
      </c>
      <c r="F14" s="2">
        <f t="shared" si="1"/>
        <v>1.125</v>
      </c>
    </row>
    <row r="15" spans="1:8" x14ac:dyDescent="0.25">
      <c r="A15" s="1">
        <f t="shared" si="2"/>
        <v>36557</v>
      </c>
      <c r="B15" s="2">
        <v>6</v>
      </c>
      <c r="C15" s="2">
        <f t="shared" si="3"/>
        <v>7.5</v>
      </c>
      <c r="D15" s="2">
        <f t="shared" si="0"/>
        <v>4.5</v>
      </c>
      <c r="E15" s="2">
        <f t="shared" ref="E15:E78" si="4">C15/4</f>
        <v>1.875</v>
      </c>
      <c r="F15" s="2">
        <f t="shared" ref="F15:F78" si="5">D15/4</f>
        <v>1.125</v>
      </c>
    </row>
    <row r="16" spans="1:8" x14ac:dyDescent="0.25">
      <c r="A16" s="1">
        <f t="shared" si="2"/>
        <v>36586</v>
      </c>
      <c r="B16" s="2">
        <v>6</v>
      </c>
      <c r="C16" s="2">
        <f t="shared" si="3"/>
        <v>7.5</v>
      </c>
      <c r="D16" s="2">
        <f t="shared" si="0"/>
        <v>4.5</v>
      </c>
      <c r="E16" s="2">
        <f t="shared" si="4"/>
        <v>1.875</v>
      </c>
      <c r="F16" s="2">
        <f t="shared" si="5"/>
        <v>1.125</v>
      </c>
    </row>
    <row r="17" spans="1:6" x14ac:dyDescent="0.25">
      <c r="A17" s="1">
        <f t="shared" si="2"/>
        <v>36617</v>
      </c>
      <c r="B17" s="2">
        <v>6</v>
      </c>
      <c r="C17" s="2">
        <f t="shared" si="3"/>
        <v>7</v>
      </c>
      <c r="D17" s="2">
        <f t="shared" si="0"/>
        <v>4</v>
      </c>
      <c r="E17" s="2">
        <f t="shared" si="4"/>
        <v>1.75</v>
      </c>
      <c r="F17" s="2">
        <f t="shared" si="5"/>
        <v>1</v>
      </c>
    </row>
    <row r="18" spans="1:6" x14ac:dyDescent="0.25">
      <c r="A18" s="1">
        <f t="shared" si="2"/>
        <v>36647</v>
      </c>
      <c r="B18" s="2">
        <v>6</v>
      </c>
      <c r="C18" s="2">
        <f t="shared" si="3"/>
        <v>7</v>
      </c>
      <c r="D18" s="2">
        <f t="shared" si="0"/>
        <v>4</v>
      </c>
      <c r="E18" s="2">
        <f t="shared" si="4"/>
        <v>1.75</v>
      </c>
      <c r="F18" s="2">
        <f t="shared" si="5"/>
        <v>1</v>
      </c>
    </row>
    <row r="19" spans="1:6" x14ac:dyDescent="0.25">
      <c r="A19" s="1">
        <f t="shared" si="2"/>
        <v>36678</v>
      </c>
      <c r="B19" s="2">
        <v>6</v>
      </c>
      <c r="C19" s="2">
        <f t="shared" si="3"/>
        <v>7</v>
      </c>
      <c r="D19" s="2">
        <f t="shared" si="0"/>
        <v>4</v>
      </c>
      <c r="E19" s="2">
        <f t="shared" si="4"/>
        <v>1.75</v>
      </c>
      <c r="F19" s="2">
        <f t="shared" si="5"/>
        <v>1</v>
      </c>
    </row>
    <row r="20" spans="1:6" x14ac:dyDescent="0.25">
      <c r="A20" s="1">
        <f t="shared" si="2"/>
        <v>36708</v>
      </c>
      <c r="B20" s="2">
        <v>6</v>
      </c>
      <c r="C20" s="2">
        <f t="shared" si="3"/>
        <v>6.5</v>
      </c>
      <c r="D20" s="2">
        <f t="shared" si="0"/>
        <v>3.875</v>
      </c>
      <c r="E20" s="2">
        <f t="shared" si="4"/>
        <v>1.625</v>
      </c>
      <c r="F20" s="2">
        <f t="shared" si="5"/>
        <v>0.96875</v>
      </c>
    </row>
    <row r="21" spans="1:6" x14ac:dyDescent="0.25">
      <c r="A21" s="1">
        <f t="shared" si="2"/>
        <v>36739</v>
      </c>
      <c r="B21" s="2">
        <v>6</v>
      </c>
      <c r="C21" s="2">
        <f t="shared" si="3"/>
        <v>6.5</v>
      </c>
      <c r="D21" s="2">
        <f t="shared" si="0"/>
        <v>3.875</v>
      </c>
      <c r="E21" s="2">
        <f t="shared" si="4"/>
        <v>1.625</v>
      </c>
      <c r="F21" s="2">
        <f t="shared" si="5"/>
        <v>0.96875</v>
      </c>
    </row>
    <row r="22" spans="1:6" x14ac:dyDescent="0.25">
      <c r="A22" s="1">
        <f t="shared" si="2"/>
        <v>36770</v>
      </c>
      <c r="B22" s="2">
        <v>6</v>
      </c>
      <c r="C22" s="2">
        <f t="shared" si="3"/>
        <v>6.5</v>
      </c>
      <c r="D22" s="2">
        <f t="shared" si="0"/>
        <v>3.875</v>
      </c>
      <c r="E22" s="2">
        <f t="shared" si="4"/>
        <v>1.625</v>
      </c>
      <c r="F22" s="2">
        <f t="shared" si="5"/>
        <v>0.96875</v>
      </c>
    </row>
    <row r="23" spans="1:6" x14ac:dyDescent="0.25">
      <c r="A23" s="1">
        <f t="shared" si="2"/>
        <v>36800</v>
      </c>
      <c r="B23" s="2">
        <v>6</v>
      </c>
      <c r="C23" s="2">
        <f t="shared" si="3"/>
        <v>6</v>
      </c>
      <c r="D23" s="2">
        <f t="shared" si="0"/>
        <v>3.75</v>
      </c>
      <c r="E23" s="2">
        <f t="shared" si="4"/>
        <v>1.5</v>
      </c>
      <c r="F23" s="2">
        <f t="shared" si="5"/>
        <v>0.9375</v>
      </c>
    </row>
    <row r="24" spans="1:6" x14ac:dyDescent="0.25">
      <c r="A24" s="1">
        <f t="shared" si="2"/>
        <v>36831</v>
      </c>
      <c r="B24" s="2">
        <v>6</v>
      </c>
      <c r="C24" s="2">
        <f t="shared" si="3"/>
        <v>6</v>
      </c>
      <c r="D24" s="2">
        <f t="shared" si="0"/>
        <v>3.75</v>
      </c>
      <c r="E24" s="2">
        <f t="shared" si="4"/>
        <v>1.5</v>
      </c>
      <c r="F24" s="2">
        <f t="shared" si="5"/>
        <v>0.9375</v>
      </c>
    </row>
    <row r="25" spans="1:6" x14ac:dyDescent="0.25">
      <c r="A25" s="1">
        <f t="shared" si="2"/>
        <v>36861</v>
      </c>
      <c r="B25" s="2">
        <v>6</v>
      </c>
      <c r="C25" s="2">
        <f t="shared" si="3"/>
        <v>6</v>
      </c>
      <c r="D25" s="2">
        <f t="shared" si="0"/>
        <v>3.75</v>
      </c>
      <c r="E25" s="2">
        <f t="shared" si="4"/>
        <v>1.5</v>
      </c>
      <c r="F25" s="2">
        <f t="shared" si="5"/>
        <v>0.9375</v>
      </c>
    </row>
    <row r="26" spans="1:6" x14ac:dyDescent="0.25">
      <c r="A26" s="1">
        <f t="shared" si="2"/>
        <v>36892</v>
      </c>
      <c r="B26" s="2">
        <v>4</v>
      </c>
      <c r="C26" s="2">
        <f t="shared" si="3"/>
        <v>5.5</v>
      </c>
      <c r="D26" s="2">
        <f t="shared" si="0"/>
        <v>3.625</v>
      </c>
      <c r="E26" s="2">
        <f t="shared" si="4"/>
        <v>1.375</v>
      </c>
      <c r="F26" s="2">
        <f t="shared" si="5"/>
        <v>0.90625</v>
      </c>
    </row>
    <row r="27" spans="1:6" x14ac:dyDescent="0.25">
      <c r="A27" s="1">
        <f t="shared" si="2"/>
        <v>36923</v>
      </c>
      <c r="B27" s="2">
        <v>4</v>
      </c>
      <c r="C27" s="2">
        <f t="shared" si="3"/>
        <v>5.5</v>
      </c>
      <c r="D27" s="2">
        <f t="shared" si="0"/>
        <v>3.625</v>
      </c>
      <c r="E27" s="2">
        <f t="shared" si="4"/>
        <v>1.375</v>
      </c>
      <c r="F27" s="2">
        <f t="shared" si="5"/>
        <v>0.90625</v>
      </c>
    </row>
    <row r="28" spans="1:6" x14ac:dyDescent="0.25">
      <c r="A28" s="1">
        <f t="shared" si="2"/>
        <v>36951</v>
      </c>
      <c r="B28" s="2">
        <v>4</v>
      </c>
      <c r="C28" s="2">
        <f t="shared" si="3"/>
        <v>5.5</v>
      </c>
      <c r="D28" s="2">
        <f t="shared" si="0"/>
        <v>3.625</v>
      </c>
      <c r="E28" s="2">
        <f t="shared" si="4"/>
        <v>1.375</v>
      </c>
      <c r="F28" s="2">
        <f t="shared" si="5"/>
        <v>0.90625</v>
      </c>
    </row>
    <row r="29" spans="1:6" x14ac:dyDescent="0.25">
      <c r="A29" s="1">
        <f t="shared" si="2"/>
        <v>36982</v>
      </c>
      <c r="B29" s="2">
        <v>4</v>
      </c>
      <c r="C29" s="2">
        <f t="shared" si="3"/>
        <v>5</v>
      </c>
      <c r="D29" s="2">
        <f t="shared" si="0"/>
        <v>3.5</v>
      </c>
      <c r="E29" s="2">
        <f t="shared" si="4"/>
        <v>1.25</v>
      </c>
      <c r="F29" s="2">
        <f t="shared" si="5"/>
        <v>0.875</v>
      </c>
    </row>
    <row r="30" spans="1:6" x14ac:dyDescent="0.25">
      <c r="A30" s="1">
        <f t="shared" si="2"/>
        <v>37012</v>
      </c>
      <c r="B30" s="2">
        <v>4</v>
      </c>
      <c r="C30" s="2">
        <f t="shared" si="3"/>
        <v>5</v>
      </c>
      <c r="D30" s="2">
        <f t="shared" si="0"/>
        <v>3.5</v>
      </c>
      <c r="E30" s="2">
        <f t="shared" si="4"/>
        <v>1.25</v>
      </c>
      <c r="F30" s="2">
        <f t="shared" si="5"/>
        <v>0.875</v>
      </c>
    </row>
    <row r="31" spans="1:6" x14ac:dyDescent="0.25">
      <c r="A31" s="1">
        <f t="shared" si="2"/>
        <v>37043</v>
      </c>
      <c r="B31" s="2">
        <v>4</v>
      </c>
      <c r="C31" s="2">
        <f t="shared" si="3"/>
        <v>5</v>
      </c>
      <c r="D31" s="2">
        <f t="shared" si="0"/>
        <v>3.5</v>
      </c>
      <c r="E31" s="2">
        <f t="shared" si="4"/>
        <v>1.25</v>
      </c>
      <c r="F31" s="2">
        <f t="shared" si="5"/>
        <v>0.875</v>
      </c>
    </row>
    <row r="32" spans="1:6" x14ac:dyDescent="0.25">
      <c r="A32" s="1">
        <f t="shared" si="2"/>
        <v>37073</v>
      </c>
      <c r="B32" s="2">
        <v>4</v>
      </c>
      <c r="C32" s="2">
        <f t="shared" si="3"/>
        <v>4.5</v>
      </c>
      <c r="D32" s="2">
        <f t="shared" si="0"/>
        <v>3.625</v>
      </c>
      <c r="E32" s="2">
        <f t="shared" si="4"/>
        <v>1.125</v>
      </c>
      <c r="F32" s="2">
        <f t="shared" si="5"/>
        <v>0.90625</v>
      </c>
    </row>
    <row r="33" spans="1:6" x14ac:dyDescent="0.25">
      <c r="A33" s="1">
        <f t="shared" si="2"/>
        <v>37104</v>
      </c>
      <c r="B33" s="2">
        <v>4</v>
      </c>
      <c r="C33" s="2">
        <f t="shared" si="3"/>
        <v>4.5</v>
      </c>
      <c r="D33" s="2">
        <f t="shared" si="0"/>
        <v>3.625</v>
      </c>
      <c r="E33" s="2">
        <f t="shared" si="4"/>
        <v>1.125</v>
      </c>
      <c r="F33" s="2">
        <f t="shared" si="5"/>
        <v>0.90625</v>
      </c>
    </row>
    <row r="34" spans="1:6" x14ac:dyDescent="0.25">
      <c r="A34" s="1">
        <f t="shared" si="2"/>
        <v>37135</v>
      </c>
      <c r="B34" s="2">
        <v>4</v>
      </c>
      <c r="C34" s="2">
        <f t="shared" si="3"/>
        <v>4.5</v>
      </c>
      <c r="D34" s="2">
        <f t="shared" si="0"/>
        <v>3.625</v>
      </c>
      <c r="E34" s="2">
        <f t="shared" si="4"/>
        <v>1.125</v>
      </c>
      <c r="F34" s="2">
        <f t="shared" si="5"/>
        <v>0.90625</v>
      </c>
    </row>
    <row r="35" spans="1:6" x14ac:dyDescent="0.25">
      <c r="A35" s="1">
        <f t="shared" si="2"/>
        <v>37165</v>
      </c>
      <c r="B35" s="2">
        <v>4</v>
      </c>
      <c r="C35" s="2">
        <f t="shared" si="3"/>
        <v>4</v>
      </c>
      <c r="D35" s="2">
        <f t="shared" si="0"/>
        <v>3.75</v>
      </c>
      <c r="E35" s="2">
        <f t="shared" si="4"/>
        <v>1</v>
      </c>
      <c r="F35" s="2">
        <f t="shared" si="5"/>
        <v>0.9375</v>
      </c>
    </row>
    <row r="36" spans="1:6" x14ac:dyDescent="0.25">
      <c r="A36" s="1">
        <f t="shared" si="2"/>
        <v>37196</v>
      </c>
      <c r="B36" s="2">
        <v>4</v>
      </c>
      <c r="C36" s="2">
        <f t="shared" si="3"/>
        <v>4</v>
      </c>
      <c r="D36" s="2">
        <f t="shared" si="0"/>
        <v>3.75</v>
      </c>
      <c r="E36" s="2">
        <f t="shared" si="4"/>
        <v>1</v>
      </c>
      <c r="F36" s="2">
        <f t="shared" si="5"/>
        <v>0.9375</v>
      </c>
    </row>
    <row r="37" spans="1:6" x14ac:dyDescent="0.25">
      <c r="A37" s="1">
        <f t="shared" si="2"/>
        <v>37226</v>
      </c>
      <c r="B37" s="2">
        <v>4</v>
      </c>
      <c r="C37" s="2">
        <f t="shared" si="3"/>
        <v>4</v>
      </c>
      <c r="D37" s="2">
        <f t="shared" si="0"/>
        <v>3.75</v>
      </c>
      <c r="E37" s="2">
        <f t="shared" si="4"/>
        <v>1</v>
      </c>
      <c r="F37" s="2">
        <f t="shared" si="5"/>
        <v>0.9375</v>
      </c>
    </row>
    <row r="38" spans="1:6" x14ac:dyDescent="0.25">
      <c r="A38" s="1">
        <f t="shared" si="2"/>
        <v>37257</v>
      </c>
      <c r="B38" s="2">
        <v>3.5</v>
      </c>
      <c r="C38" s="2">
        <f t="shared" si="3"/>
        <v>3.875</v>
      </c>
      <c r="D38" s="2">
        <f t="shared" si="0"/>
        <v>3.875</v>
      </c>
      <c r="E38" s="2">
        <f t="shared" si="4"/>
        <v>0.96875</v>
      </c>
      <c r="F38" s="2">
        <f t="shared" si="5"/>
        <v>0.96875</v>
      </c>
    </row>
    <row r="39" spans="1:6" x14ac:dyDescent="0.25">
      <c r="A39" s="1">
        <f t="shared" si="2"/>
        <v>37288</v>
      </c>
      <c r="B39" s="2">
        <v>3.5</v>
      </c>
      <c r="C39" s="2">
        <f t="shared" si="3"/>
        <v>3.875</v>
      </c>
      <c r="D39" s="2">
        <f t="shared" si="0"/>
        <v>3.875</v>
      </c>
      <c r="E39" s="2">
        <f t="shared" si="4"/>
        <v>0.96875</v>
      </c>
      <c r="F39" s="2">
        <f t="shared" si="5"/>
        <v>0.96875</v>
      </c>
    </row>
    <row r="40" spans="1:6" x14ac:dyDescent="0.25">
      <c r="A40" s="1">
        <f t="shared" si="2"/>
        <v>37316</v>
      </c>
      <c r="B40" s="2">
        <v>3.5</v>
      </c>
      <c r="C40" s="2">
        <f t="shared" si="3"/>
        <v>3.875</v>
      </c>
      <c r="D40" s="2">
        <f t="shared" si="0"/>
        <v>3.875</v>
      </c>
      <c r="E40" s="2">
        <f t="shared" si="4"/>
        <v>0.96875</v>
      </c>
      <c r="F40" s="2">
        <f t="shared" si="5"/>
        <v>0.96875</v>
      </c>
    </row>
    <row r="41" spans="1:6" x14ac:dyDescent="0.25">
      <c r="A41" s="1">
        <f t="shared" si="2"/>
        <v>37347</v>
      </c>
      <c r="B41" s="2">
        <v>3.5</v>
      </c>
      <c r="C41" s="2">
        <f t="shared" si="3"/>
        <v>3.75</v>
      </c>
      <c r="D41" s="2">
        <f t="shared" si="0"/>
        <v>4</v>
      </c>
      <c r="E41" s="2">
        <f t="shared" si="4"/>
        <v>0.9375</v>
      </c>
      <c r="F41" s="2">
        <f t="shared" si="5"/>
        <v>1</v>
      </c>
    </row>
    <row r="42" spans="1:6" x14ac:dyDescent="0.25">
      <c r="A42" s="1">
        <f t="shared" si="2"/>
        <v>37377</v>
      </c>
      <c r="B42" s="2">
        <v>3.5</v>
      </c>
      <c r="C42" s="2">
        <f t="shared" si="3"/>
        <v>3.75</v>
      </c>
      <c r="D42" s="2">
        <f t="shared" si="0"/>
        <v>4</v>
      </c>
      <c r="E42" s="2">
        <f t="shared" si="4"/>
        <v>0.9375</v>
      </c>
      <c r="F42" s="2">
        <f t="shared" si="5"/>
        <v>1</v>
      </c>
    </row>
    <row r="43" spans="1:6" x14ac:dyDescent="0.25">
      <c r="A43" s="1">
        <f t="shared" si="2"/>
        <v>37408</v>
      </c>
      <c r="B43" s="2">
        <v>3.5</v>
      </c>
      <c r="C43" s="2">
        <f t="shared" si="3"/>
        <v>3.75</v>
      </c>
      <c r="D43" s="2">
        <f t="shared" si="0"/>
        <v>4</v>
      </c>
      <c r="E43" s="2">
        <f t="shared" si="4"/>
        <v>0.9375</v>
      </c>
      <c r="F43" s="2">
        <f t="shared" si="5"/>
        <v>1</v>
      </c>
    </row>
    <row r="44" spans="1:6" x14ac:dyDescent="0.25">
      <c r="A44" s="1">
        <f t="shared" si="2"/>
        <v>37438</v>
      </c>
      <c r="B44" s="2">
        <v>3.5</v>
      </c>
      <c r="C44" s="2">
        <f t="shared" si="3"/>
        <v>3.625</v>
      </c>
      <c r="D44" s="2">
        <f t="shared" si="0"/>
        <v>4.375</v>
      </c>
      <c r="E44" s="2">
        <f t="shared" si="4"/>
        <v>0.90625</v>
      </c>
      <c r="F44" s="2">
        <f t="shared" si="5"/>
        <v>1.09375</v>
      </c>
    </row>
    <row r="45" spans="1:6" x14ac:dyDescent="0.25">
      <c r="A45" s="1">
        <f t="shared" si="2"/>
        <v>37469</v>
      </c>
      <c r="B45" s="2">
        <v>3.5</v>
      </c>
      <c r="C45" s="2">
        <f t="shared" si="3"/>
        <v>3.625</v>
      </c>
      <c r="D45" s="2">
        <f t="shared" si="0"/>
        <v>4.375</v>
      </c>
      <c r="E45" s="2">
        <f t="shared" si="4"/>
        <v>0.90625</v>
      </c>
      <c r="F45" s="2">
        <f t="shared" si="5"/>
        <v>1.09375</v>
      </c>
    </row>
    <row r="46" spans="1:6" x14ac:dyDescent="0.25">
      <c r="A46" s="1">
        <f t="shared" si="2"/>
        <v>37500</v>
      </c>
      <c r="B46" s="2">
        <v>3.5</v>
      </c>
      <c r="C46" s="2">
        <f t="shared" si="3"/>
        <v>3.625</v>
      </c>
      <c r="D46" s="2">
        <f t="shared" si="0"/>
        <v>4.375</v>
      </c>
      <c r="E46" s="2">
        <f t="shared" si="4"/>
        <v>0.90625</v>
      </c>
      <c r="F46" s="2">
        <f t="shared" si="5"/>
        <v>1.09375</v>
      </c>
    </row>
    <row r="47" spans="1:6" x14ac:dyDescent="0.25">
      <c r="A47" s="1">
        <f t="shared" si="2"/>
        <v>37530</v>
      </c>
      <c r="B47" s="2">
        <v>3.5</v>
      </c>
      <c r="C47" s="2">
        <f t="shared" si="3"/>
        <v>3.5</v>
      </c>
      <c r="D47" s="2">
        <f t="shared" si="0"/>
        <v>4.75</v>
      </c>
      <c r="E47" s="2">
        <f t="shared" si="4"/>
        <v>0.875</v>
      </c>
      <c r="F47" s="2">
        <f t="shared" si="5"/>
        <v>1.1875</v>
      </c>
    </row>
    <row r="48" spans="1:6" x14ac:dyDescent="0.25">
      <c r="A48" s="1">
        <f t="shared" si="2"/>
        <v>37561</v>
      </c>
      <c r="B48" s="2">
        <v>3.5</v>
      </c>
      <c r="C48" s="2">
        <f t="shared" si="3"/>
        <v>3.5</v>
      </c>
      <c r="D48" s="2">
        <f t="shared" si="0"/>
        <v>4.75</v>
      </c>
      <c r="E48" s="2">
        <f t="shared" si="4"/>
        <v>0.875</v>
      </c>
      <c r="F48" s="2">
        <f t="shared" si="5"/>
        <v>1.1875</v>
      </c>
    </row>
    <row r="49" spans="1:6" x14ac:dyDescent="0.25">
      <c r="A49" s="1">
        <f t="shared" si="2"/>
        <v>37591</v>
      </c>
      <c r="B49" s="2">
        <v>3.5</v>
      </c>
      <c r="C49" s="2">
        <f t="shared" si="3"/>
        <v>3.5</v>
      </c>
      <c r="D49" s="2">
        <f t="shared" si="0"/>
        <v>4.75</v>
      </c>
      <c r="E49" s="2">
        <f t="shared" si="4"/>
        <v>0.875</v>
      </c>
      <c r="F49" s="2">
        <f t="shared" si="5"/>
        <v>1.1875</v>
      </c>
    </row>
    <row r="50" spans="1:6" x14ac:dyDescent="0.25">
      <c r="A50" s="1">
        <f t="shared" si="2"/>
        <v>37622</v>
      </c>
      <c r="B50" s="2">
        <v>4</v>
      </c>
      <c r="C50" s="2">
        <f t="shared" si="3"/>
        <v>3.625</v>
      </c>
      <c r="D50" s="2">
        <f t="shared" si="0"/>
        <v>5.125</v>
      </c>
      <c r="E50" s="2">
        <f t="shared" si="4"/>
        <v>0.90625</v>
      </c>
      <c r="F50" s="2">
        <f t="shared" si="5"/>
        <v>1.28125</v>
      </c>
    </row>
    <row r="51" spans="1:6" x14ac:dyDescent="0.25">
      <c r="A51" s="1">
        <f t="shared" si="2"/>
        <v>37653</v>
      </c>
      <c r="B51" s="2">
        <v>4</v>
      </c>
      <c r="C51" s="2">
        <f t="shared" si="3"/>
        <v>3.625</v>
      </c>
      <c r="D51" s="2">
        <f t="shared" si="0"/>
        <v>5.125</v>
      </c>
      <c r="E51" s="2">
        <f t="shared" si="4"/>
        <v>0.90625</v>
      </c>
      <c r="F51" s="2">
        <f t="shared" si="5"/>
        <v>1.28125</v>
      </c>
    </row>
    <row r="52" spans="1:6" x14ac:dyDescent="0.25">
      <c r="A52" s="1">
        <f t="shared" si="2"/>
        <v>37681</v>
      </c>
      <c r="B52" s="2">
        <v>4</v>
      </c>
      <c r="C52" s="2">
        <f t="shared" si="3"/>
        <v>3.625</v>
      </c>
      <c r="D52" s="2">
        <f t="shared" si="0"/>
        <v>5.125</v>
      </c>
      <c r="E52" s="2">
        <f t="shared" si="4"/>
        <v>0.90625</v>
      </c>
      <c r="F52" s="2">
        <f t="shared" si="5"/>
        <v>1.28125</v>
      </c>
    </row>
    <row r="53" spans="1:6" x14ac:dyDescent="0.25">
      <c r="A53" s="1">
        <f t="shared" si="2"/>
        <v>37712</v>
      </c>
      <c r="B53" s="2">
        <v>4</v>
      </c>
      <c r="C53" s="2">
        <f t="shared" si="3"/>
        <v>3.75</v>
      </c>
      <c r="D53" s="2">
        <f t="shared" si="0"/>
        <v>5.5</v>
      </c>
      <c r="E53" s="2">
        <f t="shared" si="4"/>
        <v>0.9375</v>
      </c>
      <c r="F53" s="2">
        <f t="shared" si="5"/>
        <v>1.375</v>
      </c>
    </row>
    <row r="54" spans="1:6" x14ac:dyDescent="0.25">
      <c r="A54" s="1">
        <f t="shared" si="2"/>
        <v>37742</v>
      </c>
      <c r="B54" s="2">
        <v>4</v>
      </c>
      <c r="C54" s="2">
        <f t="shared" si="3"/>
        <v>3.75</v>
      </c>
      <c r="D54" s="2">
        <f t="shared" si="0"/>
        <v>5.5</v>
      </c>
      <c r="E54" s="2">
        <f t="shared" si="4"/>
        <v>0.9375</v>
      </c>
      <c r="F54" s="2">
        <f t="shared" si="5"/>
        <v>1.375</v>
      </c>
    </row>
    <row r="55" spans="1:6" x14ac:dyDescent="0.25">
      <c r="A55" s="1">
        <f t="shared" si="2"/>
        <v>37773</v>
      </c>
      <c r="B55" s="2">
        <v>4</v>
      </c>
      <c r="C55" s="2">
        <f t="shared" si="3"/>
        <v>3.75</v>
      </c>
      <c r="D55" s="2">
        <f t="shared" si="0"/>
        <v>5.5</v>
      </c>
      <c r="E55" s="2">
        <f t="shared" si="4"/>
        <v>0.9375</v>
      </c>
      <c r="F55" s="2">
        <f t="shared" si="5"/>
        <v>1.375</v>
      </c>
    </row>
    <row r="56" spans="1:6" x14ac:dyDescent="0.25">
      <c r="A56" s="1">
        <f t="shared" si="2"/>
        <v>37803</v>
      </c>
      <c r="B56" s="2">
        <v>4</v>
      </c>
      <c r="C56" s="2">
        <f t="shared" si="3"/>
        <v>3.875</v>
      </c>
      <c r="D56" s="2">
        <f t="shared" si="0"/>
        <v>5.25</v>
      </c>
      <c r="E56" s="2">
        <f t="shared" si="4"/>
        <v>0.96875</v>
      </c>
      <c r="F56" s="2">
        <f t="shared" si="5"/>
        <v>1.3125</v>
      </c>
    </row>
    <row r="57" spans="1:6" x14ac:dyDescent="0.25">
      <c r="A57" s="1">
        <f t="shared" si="2"/>
        <v>37834</v>
      </c>
      <c r="B57" s="2">
        <v>4</v>
      </c>
      <c r="C57" s="2">
        <f t="shared" si="3"/>
        <v>3.875</v>
      </c>
      <c r="D57" s="2">
        <f t="shared" si="0"/>
        <v>5.25</v>
      </c>
      <c r="E57" s="2">
        <f t="shared" si="4"/>
        <v>0.96875</v>
      </c>
      <c r="F57" s="2">
        <f t="shared" si="5"/>
        <v>1.3125</v>
      </c>
    </row>
    <row r="58" spans="1:6" x14ac:dyDescent="0.25">
      <c r="A58" s="1">
        <f t="shared" si="2"/>
        <v>37865</v>
      </c>
      <c r="B58" s="2">
        <v>4</v>
      </c>
      <c r="C58" s="2">
        <f t="shared" si="3"/>
        <v>3.875</v>
      </c>
      <c r="D58" s="2">
        <f t="shared" si="0"/>
        <v>5.25</v>
      </c>
      <c r="E58" s="2">
        <f t="shared" si="4"/>
        <v>0.96875</v>
      </c>
      <c r="F58" s="2">
        <f t="shared" si="5"/>
        <v>1.3125</v>
      </c>
    </row>
    <row r="59" spans="1:6" x14ac:dyDescent="0.25">
      <c r="A59" s="1">
        <f t="shared" si="2"/>
        <v>37895</v>
      </c>
      <c r="B59" s="2">
        <v>4</v>
      </c>
      <c r="C59" s="2">
        <f t="shared" si="3"/>
        <v>4</v>
      </c>
      <c r="D59" s="2">
        <f t="shared" si="0"/>
        <v>5</v>
      </c>
      <c r="E59" s="2">
        <f t="shared" si="4"/>
        <v>1</v>
      </c>
      <c r="F59" s="2">
        <f t="shared" si="5"/>
        <v>1.25</v>
      </c>
    </row>
    <row r="60" spans="1:6" x14ac:dyDescent="0.25">
      <c r="A60" s="1">
        <f t="shared" si="2"/>
        <v>37926</v>
      </c>
      <c r="B60" s="2">
        <v>4</v>
      </c>
      <c r="C60" s="2">
        <f t="shared" si="3"/>
        <v>4</v>
      </c>
      <c r="D60" s="2">
        <f t="shared" si="0"/>
        <v>5</v>
      </c>
      <c r="E60" s="2">
        <f t="shared" si="4"/>
        <v>1</v>
      </c>
      <c r="F60" s="2">
        <f t="shared" si="5"/>
        <v>1.25</v>
      </c>
    </row>
    <row r="61" spans="1:6" x14ac:dyDescent="0.25">
      <c r="A61" s="1">
        <f t="shared" si="2"/>
        <v>37956</v>
      </c>
      <c r="B61" s="2">
        <v>4</v>
      </c>
      <c r="C61" s="2">
        <f t="shared" si="3"/>
        <v>4</v>
      </c>
      <c r="D61" s="2">
        <f t="shared" si="0"/>
        <v>5</v>
      </c>
      <c r="E61" s="2">
        <f t="shared" si="4"/>
        <v>1</v>
      </c>
      <c r="F61" s="2">
        <f t="shared" si="5"/>
        <v>1.25</v>
      </c>
    </row>
    <row r="62" spans="1:6" x14ac:dyDescent="0.25">
      <c r="A62" s="1">
        <f t="shared" si="2"/>
        <v>37987</v>
      </c>
      <c r="B62">
        <v>5.5</v>
      </c>
      <c r="C62" s="2">
        <f t="shared" si="3"/>
        <v>4.375</v>
      </c>
      <c r="D62" s="2">
        <f t="shared" si="0"/>
        <v>4.75</v>
      </c>
      <c r="E62" s="2">
        <f t="shared" si="4"/>
        <v>1.09375</v>
      </c>
      <c r="F62" s="2">
        <f t="shared" si="5"/>
        <v>1.1875</v>
      </c>
    </row>
    <row r="63" spans="1:6" x14ac:dyDescent="0.25">
      <c r="A63" s="1">
        <f t="shared" si="2"/>
        <v>38018</v>
      </c>
      <c r="B63">
        <v>5.5</v>
      </c>
      <c r="C63" s="2">
        <f t="shared" si="3"/>
        <v>4.375</v>
      </c>
      <c r="D63" s="2">
        <f t="shared" si="0"/>
        <v>4.75</v>
      </c>
      <c r="E63" s="2">
        <f t="shared" si="4"/>
        <v>1.09375</v>
      </c>
      <c r="F63" s="2">
        <f t="shared" si="5"/>
        <v>1.1875</v>
      </c>
    </row>
    <row r="64" spans="1:6" x14ac:dyDescent="0.25">
      <c r="A64" s="1">
        <f t="shared" si="2"/>
        <v>38047</v>
      </c>
      <c r="B64">
        <v>5.5</v>
      </c>
      <c r="C64" s="2">
        <f t="shared" si="3"/>
        <v>4.375</v>
      </c>
      <c r="D64" s="2">
        <f t="shared" si="0"/>
        <v>4.75</v>
      </c>
      <c r="E64" s="2">
        <f t="shared" si="4"/>
        <v>1.09375</v>
      </c>
      <c r="F64" s="2">
        <f t="shared" si="5"/>
        <v>1.1875</v>
      </c>
    </row>
    <row r="65" spans="1:6" x14ac:dyDescent="0.25">
      <c r="A65" s="1">
        <f t="shared" si="2"/>
        <v>38078</v>
      </c>
      <c r="B65">
        <v>5.5</v>
      </c>
      <c r="C65" s="2">
        <f t="shared" si="3"/>
        <v>4.75</v>
      </c>
      <c r="D65" s="2">
        <f t="shared" si="0"/>
        <v>4.5</v>
      </c>
      <c r="E65" s="2">
        <f t="shared" si="4"/>
        <v>1.1875</v>
      </c>
      <c r="F65" s="2">
        <f t="shared" si="5"/>
        <v>1.125</v>
      </c>
    </row>
    <row r="66" spans="1:6" x14ac:dyDescent="0.25">
      <c r="A66" s="1">
        <f t="shared" si="2"/>
        <v>38108</v>
      </c>
      <c r="B66">
        <v>5.5</v>
      </c>
      <c r="C66" s="2">
        <f t="shared" si="3"/>
        <v>4.75</v>
      </c>
      <c r="D66" s="2">
        <f t="shared" si="0"/>
        <v>4.5</v>
      </c>
      <c r="E66" s="2">
        <f t="shared" si="4"/>
        <v>1.1875</v>
      </c>
      <c r="F66" s="2">
        <f t="shared" si="5"/>
        <v>1.125</v>
      </c>
    </row>
    <row r="67" spans="1:6" x14ac:dyDescent="0.25">
      <c r="A67" s="1">
        <f t="shared" si="2"/>
        <v>38139</v>
      </c>
      <c r="B67">
        <v>5.5</v>
      </c>
      <c r="C67" s="2">
        <f t="shared" si="3"/>
        <v>4.75</v>
      </c>
      <c r="D67" s="2">
        <f t="shared" si="0"/>
        <v>4.5</v>
      </c>
      <c r="E67" s="2">
        <f t="shared" si="4"/>
        <v>1.1875</v>
      </c>
      <c r="F67" s="2">
        <f t="shared" si="5"/>
        <v>1.125</v>
      </c>
    </row>
    <row r="68" spans="1:6" x14ac:dyDescent="0.25">
      <c r="A68" s="1">
        <f t="shared" si="2"/>
        <v>38169</v>
      </c>
      <c r="B68">
        <v>5.5</v>
      </c>
      <c r="C68" s="2">
        <f t="shared" si="3"/>
        <v>5.125</v>
      </c>
      <c r="D68" s="2">
        <f t="shared" si="0"/>
        <v>4.5</v>
      </c>
      <c r="E68" s="2">
        <f t="shared" si="4"/>
        <v>1.28125</v>
      </c>
      <c r="F68" s="2">
        <f t="shared" si="5"/>
        <v>1.125</v>
      </c>
    </row>
    <row r="69" spans="1:6" x14ac:dyDescent="0.25">
      <c r="A69" s="1">
        <f t="shared" si="2"/>
        <v>38200</v>
      </c>
      <c r="B69">
        <v>5.5</v>
      </c>
      <c r="C69" s="2">
        <f t="shared" si="3"/>
        <v>5.125</v>
      </c>
      <c r="D69" s="2">
        <f t="shared" ref="D69:D132" si="6">C87</f>
        <v>4.5</v>
      </c>
      <c r="E69" s="2">
        <f t="shared" si="4"/>
        <v>1.28125</v>
      </c>
      <c r="F69" s="2">
        <f t="shared" si="5"/>
        <v>1.125</v>
      </c>
    </row>
    <row r="70" spans="1:6" x14ac:dyDescent="0.25">
      <c r="A70" s="1">
        <f t="shared" ref="A70:A133" si="7">EDATE(A69,1)</f>
        <v>38231</v>
      </c>
      <c r="B70">
        <v>5.5</v>
      </c>
      <c r="C70" s="2">
        <f t="shared" si="3"/>
        <v>5.125</v>
      </c>
      <c r="D70" s="2">
        <f t="shared" si="6"/>
        <v>4.5</v>
      </c>
      <c r="E70" s="2">
        <f t="shared" si="4"/>
        <v>1.28125</v>
      </c>
      <c r="F70" s="2">
        <f t="shared" si="5"/>
        <v>1.125</v>
      </c>
    </row>
    <row r="71" spans="1:6" x14ac:dyDescent="0.25">
      <c r="A71" s="1">
        <f t="shared" si="7"/>
        <v>38261</v>
      </c>
      <c r="B71">
        <v>5.5</v>
      </c>
      <c r="C71" s="2">
        <f t="shared" si="3"/>
        <v>5.5</v>
      </c>
      <c r="D71" s="2">
        <f t="shared" si="6"/>
        <v>4.5</v>
      </c>
      <c r="E71" s="2">
        <f t="shared" si="4"/>
        <v>1.375</v>
      </c>
      <c r="F71" s="2">
        <f t="shared" si="5"/>
        <v>1.125</v>
      </c>
    </row>
    <row r="72" spans="1:6" x14ac:dyDescent="0.25">
      <c r="A72" s="1">
        <f t="shared" si="7"/>
        <v>38292</v>
      </c>
      <c r="B72">
        <v>5.5</v>
      </c>
      <c r="C72" s="2">
        <f t="shared" si="3"/>
        <v>5.5</v>
      </c>
      <c r="D72" s="2">
        <f t="shared" si="6"/>
        <v>4.5</v>
      </c>
      <c r="E72" s="2">
        <f t="shared" si="4"/>
        <v>1.375</v>
      </c>
      <c r="F72" s="2">
        <f t="shared" si="5"/>
        <v>1.125</v>
      </c>
    </row>
    <row r="73" spans="1:6" x14ac:dyDescent="0.25">
      <c r="A73" s="1">
        <f t="shared" si="7"/>
        <v>38322</v>
      </c>
      <c r="B73">
        <v>5.5</v>
      </c>
      <c r="C73" s="2">
        <f t="shared" si="3"/>
        <v>5.5</v>
      </c>
      <c r="D73" s="2">
        <f t="shared" si="6"/>
        <v>4.5</v>
      </c>
      <c r="E73" s="2">
        <f t="shared" si="4"/>
        <v>1.375</v>
      </c>
      <c r="F73" s="2">
        <f t="shared" si="5"/>
        <v>1.125</v>
      </c>
    </row>
    <row r="74" spans="1:6" x14ac:dyDescent="0.25">
      <c r="A74" s="1">
        <f t="shared" si="7"/>
        <v>38353</v>
      </c>
      <c r="B74" s="2">
        <v>4.5</v>
      </c>
      <c r="C74" s="2">
        <f t="shared" si="3"/>
        <v>5.25</v>
      </c>
      <c r="D74" s="2">
        <f t="shared" si="6"/>
        <v>4.5</v>
      </c>
      <c r="E74" s="2">
        <f t="shared" si="4"/>
        <v>1.3125</v>
      </c>
      <c r="F74" s="2">
        <f t="shared" si="5"/>
        <v>1.125</v>
      </c>
    </row>
    <row r="75" spans="1:6" x14ac:dyDescent="0.25">
      <c r="A75" s="1">
        <f t="shared" si="7"/>
        <v>38384</v>
      </c>
      <c r="B75" s="2">
        <v>4.5</v>
      </c>
      <c r="C75" s="2">
        <f t="shared" si="3"/>
        <v>5.25</v>
      </c>
      <c r="D75" s="2">
        <f t="shared" si="6"/>
        <v>4.5</v>
      </c>
      <c r="E75" s="2">
        <f t="shared" si="4"/>
        <v>1.3125</v>
      </c>
      <c r="F75" s="2">
        <f t="shared" si="5"/>
        <v>1.125</v>
      </c>
    </row>
    <row r="76" spans="1:6" x14ac:dyDescent="0.25">
      <c r="A76" s="1">
        <f t="shared" si="7"/>
        <v>38412</v>
      </c>
      <c r="B76" s="2">
        <v>4.5</v>
      </c>
      <c r="C76" s="2">
        <f t="shared" si="3"/>
        <v>5.25</v>
      </c>
      <c r="D76" s="2">
        <f t="shared" si="6"/>
        <v>4.5</v>
      </c>
      <c r="E76" s="2">
        <f t="shared" si="4"/>
        <v>1.3125</v>
      </c>
      <c r="F76" s="2">
        <f t="shared" si="5"/>
        <v>1.125</v>
      </c>
    </row>
    <row r="77" spans="1:6" x14ac:dyDescent="0.25">
      <c r="A77" s="1">
        <f t="shared" si="7"/>
        <v>38443</v>
      </c>
      <c r="B77" s="2">
        <v>4.5</v>
      </c>
      <c r="C77" s="2">
        <f t="shared" si="3"/>
        <v>5</v>
      </c>
      <c r="D77" s="2">
        <f t="shared" si="6"/>
        <v>4.5</v>
      </c>
      <c r="E77" s="2">
        <f t="shared" si="4"/>
        <v>1.25</v>
      </c>
      <c r="F77" s="2">
        <f t="shared" si="5"/>
        <v>1.125</v>
      </c>
    </row>
    <row r="78" spans="1:6" x14ac:dyDescent="0.25">
      <c r="A78" s="1">
        <f t="shared" si="7"/>
        <v>38473</v>
      </c>
      <c r="B78" s="2">
        <v>4.5</v>
      </c>
      <c r="C78" s="2">
        <f t="shared" ref="C78:C141" si="8">AVERAGE(B69,B72,B75,B78)</f>
        <v>5</v>
      </c>
      <c r="D78" s="2">
        <f t="shared" si="6"/>
        <v>4.5</v>
      </c>
      <c r="E78" s="2">
        <f t="shared" si="4"/>
        <v>1.25</v>
      </c>
      <c r="F78" s="2">
        <f t="shared" si="5"/>
        <v>1.125</v>
      </c>
    </row>
    <row r="79" spans="1:6" x14ac:dyDescent="0.25">
      <c r="A79" s="1">
        <f t="shared" si="7"/>
        <v>38504</v>
      </c>
      <c r="B79" s="2">
        <v>4.5</v>
      </c>
      <c r="C79" s="2">
        <f t="shared" si="8"/>
        <v>5</v>
      </c>
      <c r="D79" s="2">
        <f t="shared" si="6"/>
        <v>4.5</v>
      </c>
      <c r="E79" s="2">
        <f t="shared" ref="E79:E142" si="9">C79/4</f>
        <v>1.25</v>
      </c>
      <c r="F79" s="2">
        <f t="shared" ref="F79:F142" si="10">D79/4</f>
        <v>1.125</v>
      </c>
    </row>
    <row r="80" spans="1:6" x14ac:dyDescent="0.25">
      <c r="A80" s="1">
        <f t="shared" si="7"/>
        <v>38534</v>
      </c>
      <c r="B80" s="2">
        <v>4.5</v>
      </c>
      <c r="C80" s="2">
        <f t="shared" si="8"/>
        <v>4.75</v>
      </c>
      <c r="D80" s="2">
        <f t="shared" si="6"/>
        <v>4.5</v>
      </c>
      <c r="E80" s="2">
        <f t="shared" si="9"/>
        <v>1.1875</v>
      </c>
      <c r="F80" s="2">
        <f t="shared" si="10"/>
        <v>1.125</v>
      </c>
    </row>
    <row r="81" spans="1:6" x14ac:dyDescent="0.25">
      <c r="A81" s="1">
        <f t="shared" si="7"/>
        <v>38565</v>
      </c>
      <c r="B81" s="2">
        <v>4.5</v>
      </c>
      <c r="C81" s="2">
        <f t="shared" si="8"/>
        <v>4.75</v>
      </c>
      <c r="D81" s="2">
        <f t="shared" si="6"/>
        <v>4.5</v>
      </c>
      <c r="E81" s="2">
        <f t="shared" si="9"/>
        <v>1.1875</v>
      </c>
      <c r="F81" s="2">
        <f t="shared" si="10"/>
        <v>1.125</v>
      </c>
    </row>
    <row r="82" spans="1:6" x14ac:dyDescent="0.25">
      <c r="A82" s="1">
        <f t="shared" si="7"/>
        <v>38596</v>
      </c>
      <c r="B82" s="2">
        <v>4.5</v>
      </c>
      <c r="C82" s="2">
        <f t="shared" si="8"/>
        <v>4.75</v>
      </c>
      <c r="D82" s="2">
        <f t="shared" si="6"/>
        <v>4.5</v>
      </c>
      <c r="E82" s="2">
        <f t="shared" si="9"/>
        <v>1.1875</v>
      </c>
      <c r="F82" s="2">
        <f t="shared" si="10"/>
        <v>1.125</v>
      </c>
    </row>
    <row r="83" spans="1:6" x14ac:dyDescent="0.25">
      <c r="A83" s="1">
        <f t="shared" si="7"/>
        <v>38626</v>
      </c>
      <c r="B83" s="2">
        <v>4.5</v>
      </c>
      <c r="C83" s="2">
        <f t="shared" si="8"/>
        <v>4.5</v>
      </c>
      <c r="D83" s="2">
        <f t="shared" si="6"/>
        <v>4.5</v>
      </c>
      <c r="E83" s="2">
        <f t="shared" si="9"/>
        <v>1.125</v>
      </c>
      <c r="F83" s="2">
        <f t="shared" si="10"/>
        <v>1.125</v>
      </c>
    </row>
    <row r="84" spans="1:6" x14ac:dyDescent="0.25">
      <c r="A84" s="1">
        <f t="shared" si="7"/>
        <v>38657</v>
      </c>
      <c r="B84" s="2">
        <v>4.5</v>
      </c>
      <c r="C84" s="2">
        <f t="shared" si="8"/>
        <v>4.5</v>
      </c>
      <c r="D84" s="2">
        <f t="shared" si="6"/>
        <v>4.5</v>
      </c>
      <c r="E84" s="2">
        <f t="shared" si="9"/>
        <v>1.125</v>
      </c>
      <c r="F84" s="2">
        <f t="shared" si="10"/>
        <v>1.125</v>
      </c>
    </row>
    <row r="85" spans="1:6" x14ac:dyDescent="0.25">
      <c r="A85" s="1">
        <f t="shared" si="7"/>
        <v>38687</v>
      </c>
      <c r="B85" s="2">
        <v>4.5</v>
      </c>
      <c r="C85" s="2">
        <f t="shared" si="8"/>
        <v>4.5</v>
      </c>
      <c r="D85" s="2">
        <f t="shared" si="6"/>
        <v>4.5</v>
      </c>
      <c r="E85" s="2">
        <f t="shared" si="9"/>
        <v>1.125</v>
      </c>
      <c r="F85" s="2">
        <f t="shared" si="10"/>
        <v>1.125</v>
      </c>
    </row>
    <row r="86" spans="1:6" x14ac:dyDescent="0.25">
      <c r="A86" s="1">
        <f t="shared" si="7"/>
        <v>38718</v>
      </c>
      <c r="B86" s="2">
        <v>4.5</v>
      </c>
      <c r="C86" s="2">
        <f t="shared" si="8"/>
        <v>4.5</v>
      </c>
      <c r="D86" s="2">
        <f t="shared" si="6"/>
        <v>4.5</v>
      </c>
      <c r="E86" s="2">
        <f t="shared" si="9"/>
        <v>1.125</v>
      </c>
      <c r="F86" s="2">
        <f t="shared" si="10"/>
        <v>1.125</v>
      </c>
    </row>
    <row r="87" spans="1:6" x14ac:dyDescent="0.25">
      <c r="A87" s="1">
        <f t="shared" si="7"/>
        <v>38749</v>
      </c>
      <c r="B87" s="2">
        <v>4.5</v>
      </c>
      <c r="C87" s="2">
        <f t="shared" si="8"/>
        <v>4.5</v>
      </c>
      <c r="D87" s="2">
        <f t="shared" si="6"/>
        <v>4.5</v>
      </c>
      <c r="E87" s="2">
        <f t="shared" si="9"/>
        <v>1.125</v>
      </c>
      <c r="F87" s="2">
        <f t="shared" si="10"/>
        <v>1.125</v>
      </c>
    </row>
    <row r="88" spans="1:6" x14ac:dyDescent="0.25">
      <c r="A88" s="1">
        <f t="shared" si="7"/>
        <v>38777</v>
      </c>
      <c r="B88" s="2">
        <v>4.5</v>
      </c>
      <c r="C88" s="2">
        <f t="shared" si="8"/>
        <v>4.5</v>
      </c>
      <c r="D88" s="2">
        <f t="shared" si="6"/>
        <v>4.5</v>
      </c>
      <c r="E88" s="2">
        <f t="shared" si="9"/>
        <v>1.125</v>
      </c>
      <c r="F88" s="2">
        <f t="shared" si="10"/>
        <v>1.125</v>
      </c>
    </row>
    <row r="89" spans="1:6" x14ac:dyDescent="0.25">
      <c r="A89" s="1">
        <f t="shared" si="7"/>
        <v>38808</v>
      </c>
      <c r="B89" s="2">
        <v>4.5</v>
      </c>
      <c r="C89" s="2">
        <f t="shared" si="8"/>
        <v>4.5</v>
      </c>
      <c r="D89" s="2">
        <f t="shared" si="6"/>
        <v>4.5</v>
      </c>
      <c r="E89" s="2">
        <f t="shared" si="9"/>
        <v>1.125</v>
      </c>
      <c r="F89" s="2">
        <f t="shared" si="10"/>
        <v>1.125</v>
      </c>
    </row>
    <row r="90" spans="1:6" x14ac:dyDescent="0.25">
      <c r="A90" s="1">
        <f t="shared" si="7"/>
        <v>38838</v>
      </c>
      <c r="B90" s="2">
        <v>4.5</v>
      </c>
      <c r="C90" s="2">
        <f t="shared" si="8"/>
        <v>4.5</v>
      </c>
      <c r="D90" s="2">
        <f t="shared" si="6"/>
        <v>4.5</v>
      </c>
      <c r="E90" s="2">
        <f t="shared" si="9"/>
        <v>1.125</v>
      </c>
      <c r="F90" s="2">
        <f t="shared" si="10"/>
        <v>1.125</v>
      </c>
    </row>
    <row r="91" spans="1:6" x14ac:dyDescent="0.25">
      <c r="A91" s="1">
        <f t="shared" si="7"/>
        <v>38869</v>
      </c>
      <c r="B91" s="2">
        <v>4.5</v>
      </c>
      <c r="C91" s="2">
        <f t="shared" si="8"/>
        <v>4.5</v>
      </c>
      <c r="D91" s="2">
        <f t="shared" si="6"/>
        <v>4.5</v>
      </c>
      <c r="E91" s="2">
        <f t="shared" si="9"/>
        <v>1.125</v>
      </c>
      <c r="F91" s="2">
        <f t="shared" si="10"/>
        <v>1.125</v>
      </c>
    </row>
    <row r="92" spans="1:6" x14ac:dyDescent="0.25">
      <c r="A92" s="1">
        <f t="shared" si="7"/>
        <v>38899</v>
      </c>
      <c r="B92" s="2">
        <v>4.5</v>
      </c>
      <c r="C92" s="2">
        <f t="shared" si="8"/>
        <v>4.5</v>
      </c>
      <c r="D92" s="2">
        <f t="shared" si="6"/>
        <v>4.5</v>
      </c>
      <c r="E92" s="2">
        <f t="shared" si="9"/>
        <v>1.125</v>
      </c>
      <c r="F92" s="2">
        <f t="shared" si="10"/>
        <v>1.125</v>
      </c>
    </row>
    <row r="93" spans="1:6" x14ac:dyDescent="0.25">
      <c r="A93" s="1">
        <f t="shared" si="7"/>
        <v>38930</v>
      </c>
      <c r="B93" s="2">
        <v>4.5</v>
      </c>
      <c r="C93" s="2">
        <f t="shared" si="8"/>
        <v>4.5</v>
      </c>
      <c r="D93" s="2">
        <f t="shared" si="6"/>
        <v>4.5</v>
      </c>
      <c r="E93" s="2">
        <f t="shared" si="9"/>
        <v>1.125</v>
      </c>
      <c r="F93" s="2">
        <f t="shared" si="10"/>
        <v>1.125</v>
      </c>
    </row>
    <row r="94" spans="1:6" x14ac:dyDescent="0.25">
      <c r="A94" s="1">
        <f t="shared" si="7"/>
        <v>38961</v>
      </c>
      <c r="B94" s="2">
        <v>4.5</v>
      </c>
      <c r="C94" s="2">
        <f t="shared" si="8"/>
        <v>4.5</v>
      </c>
      <c r="D94" s="2">
        <f t="shared" si="6"/>
        <v>4.5</v>
      </c>
      <c r="E94" s="2">
        <f t="shared" si="9"/>
        <v>1.125</v>
      </c>
      <c r="F94" s="2">
        <f t="shared" si="10"/>
        <v>1.125</v>
      </c>
    </row>
    <row r="95" spans="1:6" x14ac:dyDescent="0.25">
      <c r="A95" s="1">
        <f t="shared" si="7"/>
        <v>38991</v>
      </c>
      <c r="B95" s="2">
        <v>4.5</v>
      </c>
      <c r="C95" s="2">
        <f t="shared" si="8"/>
        <v>4.5</v>
      </c>
      <c r="D95" s="2">
        <f t="shared" si="6"/>
        <v>4.5</v>
      </c>
      <c r="E95" s="2">
        <f t="shared" si="9"/>
        <v>1.125</v>
      </c>
      <c r="F95" s="2">
        <f t="shared" si="10"/>
        <v>1.125</v>
      </c>
    </row>
    <row r="96" spans="1:6" x14ac:dyDescent="0.25">
      <c r="A96" s="1">
        <f t="shared" si="7"/>
        <v>39022</v>
      </c>
      <c r="B96" s="2">
        <v>4.5</v>
      </c>
      <c r="C96" s="2">
        <f t="shared" si="8"/>
        <v>4.5</v>
      </c>
      <c r="D96" s="2">
        <f t="shared" si="6"/>
        <v>4.5</v>
      </c>
      <c r="E96" s="2">
        <f t="shared" si="9"/>
        <v>1.125</v>
      </c>
      <c r="F96" s="2">
        <f t="shared" si="10"/>
        <v>1.125</v>
      </c>
    </row>
    <row r="97" spans="1:6" x14ac:dyDescent="0.25">
      <c r="A97" s="1">
        <f t="shared" si="7"/>
        <v>39052</v>
      </c>
      <c r="B97" s="2">
        <v>4.5</v>
      </c>
      <c r="C97" s="2">
        <f t="shared" si="8"/>
        <v>4.5</v>
      </c>
      <c r="D97" s="2">
        <f t="shared" si="6"/>
        <v>4.5</v>
      </c>
      <c r="E97" s="2">
        <f t="shared" si="9"/>
        <v>1.125</v>
      </c>
      <c r="F97" s="2">
        <f t="shared" si="10"/>
        <v>1.125</v>
      </c>
    </row>
    <row r="98" spans="1:6" x14ac:dyDescent="0.25">
      <c r="A98" s="1">
        <f t="shared" si="7"/>
        <v>39083</v>
      </c>
      <c r="B98" s="2">
        <v>4.5</v>
      </c>
      <c r="C98" s="2">
        <f t="shared" si="8"/>
        <v>4.5</v>
      </c>
      <c r="D98" s="2">
        <f t="shared" si="6"/>
        <v>4.5</v>
      </c>
      <c r="E98" s="2">
        <f t="shared" si="9"/>
        <v>1.125</v>
      </c>
      <c r="F98" s="2">
        <f t="shared" si="10"/>
        <v>1.125</v>
      </c>
    </row>
    <row r="99" spans="1:6" x14ac:dyDescent="0.25">
      <c r="A99" s="1">
        <f t="shared" si="7"/>
        <v>39114</v>
      </c>
      <c r="B99" s="2">
        <v>4.5</v>
      </c>
      <c r="C99" s="2">
        <f t="shared" si="8"/>
        <v>4.5</v>
      </c>
      <c r="D99" s="2">
        <f t="shared" si="6"/>
        <v>4.5</v>
      </c>
      <c r="E99" s="2">
        <f t="shared" si="9"/>
        <v>1.125</v>
      </c>
      <c r="F99" s="2">
        <f t="shared" si="10"/>
        <v>1.125</v>
      </c>
    </row>
    <row r="100" spans="1:6" x14ac:dyDescent="0.25">
      <c r="A100" s="1">
        <f t="shared" si="7"/>
        <v>39142</v>
      </c>
      <c r="B100" s="2">
        <v>4.5</v>
      </c>
      <c r="C100" s="2">
        <f t="shared" si="8"/>
        <v>4.5</v>
      </c>
      <c r="D100" s="2">
        <f t="shared" si="6"/>
        <v>4.5</v>
      </c>
      <c r="E100" s="2">
        <f t="shared" si="9"/>
        <v>1.125</v>
      </c>
      <c r="F100" s="2">
        <f t="shared" si="10"/>
        <v>1.125</v>
      </c>
    </row>
    <row r="101" spans="1:6" x14ac:dyDescent="0.25">
      <c r="A101" s="1">
        <f t="shared" si="7"/>
        <v>39173</v>
      </c>
      <c r="B101" s="2">
        <v>4.5</v>
      </c>
      <c r="C101" s="2">
        <f t="shared" si="8"/>
        <v>4.5</v>
      </c>
      <c r="D101" s="2">
        <f t="shared" si="6"/>
        <v>4.5</v>
      </c>
      <c r="E101" s="2">
        <f t="shared" si="9"/>
        <v>1.125</v>
      </c>
      <c r="F101" s="2">
        <f t="shared" si="10"/>
        <v>1.125</v>
      </c>
    </row>
    <row r="102" spans="1:6" x14ac:dyDescent="0.25">
      <c r="A102" s="1">
        <f t="shared" si="7"/>
        <v>39203</v>
      </c>
      <c r="B102" s="2">
        <v>4.5</v>
      </c>
      <c r="C102" s="2">
        <f t="shared" si="8"/>
        <v>4.5</v>
      </c>
      <c r="D102" s="2">
        <f t="shared" si="6"/>
        <v>4.5</v>
      </c>
      <c r="E102" s="2">
        <f t="shared" si="9"/>
        <v>1.125</v>
      </c>
      <c r="F102" s="2">
        <f t="shared" si="10"/>
        <v>1.125</v>
      </c>
    </row>
    <row r="103" spans="1:6" x14ac:dyDescent="0.25">
      <c r="A103" s="1">
        <f t="shared" si="7"/>
        <v>39234</v>
      </c>
      <c r="B103" s="2">
        <v>4.5</v>
      </c>
      <c r="C103" s="2">
        <f t="shared" si="8"/>
        <v>4.5</v>
      </c>
      <c r="D103" s="2">
        <f t="shared" si="6"/>
        <v>4.5</v>
      </c>
      <c r="E103" s="2">
        <f t="shared" si="9"/>
        <v>1.125</v>
      </c>
      <c r="F103" s="2">
        <f t="shared" si="10"/>
        <v>1.125</v>
      </c>
    </row>
    <row r="104" spans="1:6" x14ac:dyDescent="0.25">
      <c r="A104" s="1">
        <f t="shared" si="7"/>
        <v>39264</v>
      </c>
      <c r="B104" s="2">
        <v>4.5</v>
      </c>
      <c r="C104" s="2">
        <f t="shared" si="8"/>
        <v>4.5</v>
      </c>
      <c r="D104" s="2">
        <f t="shared" si="6"/>
        <v>4.5</v>
      </c>
      <c r="E104" s="2">
        <f t="shared" si="9"/>
        <v>1.125</v>
      </c>
      <c r="F104" s="2">
        <f t="shared" si="10"/>
        <v>1.125</v>
      </c>
    </row>
    <row r="105" spans="1:6" x14ac:dyDescent="0.25">
      <c r="A105" s="1">
        <f t="shared" si="7"/>
        <v>39295</v>
      </c>
      <c r="B105" s="2">
        <v>4.5</v>
      </c>
      <c r="C105" s="2">
        <f t="shared" si="8"/>
        <v>4.5</v>
      </c>
      <c r="D105" s="2">
        <f t="shared" si="6"/>
        <v>4.5</v>
      </c>
      <c r="E105" s="2">
        <f t="shared" si="9"/>
        <v>1.125</v>
      </c>
      <c r="F105" s="2">
        <f t="shared" si="10"/>
        <v>1.125</v>
      </c>
    </row>
    <row r="106" spans="1:6" x14ac:dyDescent="0.25">
      <c r="A106" s="1">
        <f t="shared" si="7"/>
        <v>39326</v>
      </c>
      <c r="B106" s="2">
        <v>4.5</v>
      </c>
      <c r="C106" s="2">
        <f t="shared" si="8"/>
        <v>4.5</v>
      </c>
      <c r="D106" s="2">
        <f t="shared" si="6"/>
        <v>4.5</v>
      </c>
      <c r="E106" s="2">
        <f t="shared" si="9"/>
        <v>1.125</v>
      </c>
      <c r="F106" s="2">
        <f t="shared" si="10"/>
        <v>1.125</v>
      </c>
    </row>
    <row r="107" spans="1:6" x14ac:dyDescent="0.25">
      <c r="A107" s="1">
        <f t="shared" si="7"/>
        <v>39356</v>
      </c>
      <c r="B107" s="2">
        <v>4.5</v>
      </c>
      <c r="C107" s="2">
        <f t="shared" si="8"/>
        <v>4.5</v>
      </c>
      <c r="D107" s="2">
        <f t="shared" si="6"/>
        <v>4.5</v>
      </c>
      <c r="E107" s="2">
        <f t="shared" si="9"/>
        <v>1.125</v>
      </c>
      <c r="F107" s="2">
        <f t="shared" si="10"/>
        <v>1.125</v>
      </c>
    </row>
    <row r="108" spans="1:6" x14ac:dyDescent="0.25">
      <c r="A108" s="1">
        <f t="shared" si="7"/>
        <v>39387</v>
      </c>
      <c r="B108" s="2">
        <v>4.5</v>
      </c>
      <c r="C108" s="2">
        <f t="shared" si="8"/>
        <v>4.5</v>
      </c>
      <c r="D108" s="2">
        <f t="shared" si="6"/>
        <v>4.5</v>
      </c>
      <c r="E108" s="2">
        <f t="shared" si="9"/>
        <v>1.125</v>
      </c>
      <c r="F108" s="2">
        <f t="shared" si="10"/>
        <v>1.125</v>
      </c>
    </row>
    <row r="109" spans="1:6" x14ac:dyDescent="0.25">
      <c r="A109" s="1">
        <f t="shared" si="7"/>
        <v>39417</v>
      </c>
      <c r="B109" s="2">
        <v>4.5</v>
      </c>
      <c r="C109" s="2">
        <f t="shared" si="8"/>
        <v>4.5</v>
      </c>
      <c r="D109" s="2">
        <f t="shared" si="6"/>
        <v>4.5</v>
      </c>
      <c r="E109" s="2">
        <f t="shared" si="9"/>
        <v>1.125</v>
      </c>
      <c r="F109" s="2">
        <f t="shared" si="10"/>
        <v>1.125</v>
      </c>
    </row>
    <row r="110" spans="1:6" x14ac:dyDescent="0.25">
      <c r="A110" s="1">
        <f t="shared" si="7"/>
        <v>39448</v>
      </c>
      <c r="B110" s="2">
        <v>4.5</v>
      </c>
      <c r="C110" s="2">
        <f t="shared" si="8"/>
        <v>4.5</v>
      </c>
      <c r="D110" s="2">
        <f t="shared" si="6"/>
        <v>4.5</v>
      </c>
      <c r="E110" s="2">
        <f t="shared" si="9"/>
        <v>1.125</v>
      </c>
      <c r="F110" s="2">
        <f t="shared" si="10"/>
        <v>1.125</v>
      </c>
    </row>
    <row r="111" spans="1:6" x14ac:dyDescent="0.25">
      <c r="A111" s="1">
        <f t="shared" si="7"/>
        <v>39479</v>
      </c>
      <c r="B111" s="2">
        <v>4.5</v>
      </c>
      <c r="C111" s="2">
        <f t="shared" si="8"/>
        <v>4.5</v>
      </c>
      <c r="D111" s="2">
        <f t="shared" si="6"/>
        <v>4.5</v>
      </c>
      <c r="E111" s="2">
        <f t="shared" si="9"/>
        <v>1.125</v>
      </c>
      <c r="F111" s="2">
        <f t="shared" si="10"/>
        <v>1.125</v>
      </c>
    </row>
    <row r="112" spans="1:6" x14ac:dyDescent="0.25">
      <c r="A112" s="1">
        <f t="shared" si="7"/>
        <v>39508</v>
      </c>
      <c r="B112" s="2">
        <v>4.5</v>
      </c>
      <c r="C112" s="2">
        <f t="shared" si="8"/>
        <v>4.5</v>
      </c>
      <c r="D112" s="2">
        <f t="shared" si="6"/>
        <v>4.5</v>
      </c>
      <c r="E112" s="2">
        <f t="shared" si="9"/>
        <v>1.125</v>
      </c>
      <c r="F112" s="2">
        <f t="shared" si="10"/>
        <v>1.125</v>
      </c>
    </row>
    <row r="113" spans="1:6" x14ac:dyDescent="0.25">
      <c r="A113" s="1">
        <f t="shared" si="7"/>
        <v>39539</v>
      </c>
      <c r="B113" s="2">
        <v>4.5</v>
      </c>
      <c r="C113" s="2">
        <f t="shared" si="8"/>
        <v>4.5</v>
      </c>
      <c r="D113" s="2">
        <f t="shared" si="6"/>
        <v>4.5</v>
      </c>
      <c r="E113" s="2">
        <f t="shared" si="9"/>
        <v>1.125</v>
      </c>
      <c r="F113" s="2">
        <f t="shared" si="10"/>
        <v>1.125</v>
      </c>
    </row>
    <row r="114" spans="1:6" x14ac:dyDescent="0.25">
      <c r="A114" s="1">
        <f t="shared" si="7"/>
        <v>39569</v>
      </c>
      <c r="B114" s="2">
        <v>4.5</v>
      </c>
      <c r="C114" s="2">
        <f t="shared" si="8"/>
        <v>4.5</v>
      </c>
      <c r="D114" s="2">
        <f t="shared" si="6"/>
        <v>4.5</v>
      </c>
      <c r="E114" s="2">
        <f t="shared" si="9"/>
        <v>1.125</v>
      </c>
      <c r="F114" s="2">
        <f t="shared" si="10"/>
        <v>1.125</v>
      </c>
    </row>
    <row r="115" spans="1:6" x14ac:dyDescent="0.25">
      <c r="A115" s="1">
        <f t="shared" si="7"/>
        <v>39600</v>
      </c>
      <c r="B115" s="2">
        <v>4.5</v>
      </c>
      <c r="C115" s="2">
        <f t="shared" si="8"/>
        <v>4.5</v>
      </c>
      <c r="D115" s="2">
        <f t="shared" si="6"/>
        <v>4.5</v>
      </c>
      <c r="E115" s="2">
        <f t="shared" si="9"/>
        <v>1.125</v>
      </c>
      <c r="F115" s="2">
        <f t="shared" si="10"/>
        <v>1.125</v>
      </c>
    </row>
    <row r="116" spans="1:6" x14ac:dyDescent="0.25">
      <c r="A116" s="1">
        <f t="shared" si="7"/>
        <v>39630</v>
      </c>
      <c r="B116" s="2">
        <v>4.5</v>
      </c>
      <c r="C116" s="2">
        <f t="shared" si="8"/>
        <v>4.5</v>
      </c>
      <c r="D116" s="2">
        <f t="shared" si="6"/>
        <v>4.5</v>
      </c>
      <c r="E116" s="2">
        <f t="shared" si="9"/>
        <v>1.125</v>
      </c>
      <c r="F116" s="2">
        <f t="shared" si="10"/>
        <v>1.125</v>
      </c>
    </row>
    <row r="117" spans="1:6" x14ac:dyDescent="0.25">
      <c r="A117" s="1">
        <f t="shared" si="7"/>
        <v>39661</v>
      </c>
      <c r="B117" s="2">
        <v>4.5</v>
      </c>
      <c r="C117" s="2">
        <f t="shared" si="8"/>
        <v>4.5</v>
      </c>
      <c r="D117" s="2">
        <f t="shared" si="6"/>
        <v>4.5</v>
      </c>
      <c r="E117" s="2">
        <f t="shared" si="9"/>
        <v>1.125</v>
      </c>
      <c r="F117" s="2">
        <f t="shared" si="10"/>
        <v>1.125</v>
      </c>
    </row>
    <row r="118" spans="1:6" x14ac:dyDescent="0.25">
      <c r="A118" s="1">
        <f t="shared" si="7"/>
        <v>39692</v>
      </c>
      <c r="B118" s="2">
        <v>4.5</v>
      </c>
      <c r="C118" s="2">
        <f t="shared" si="8"/>
        <v>4.5</v>
      </c>
      <c r="D118" s="2">
        <f t="shared" si="6"/>
        <v>4.5</v>
      </c>
      <c r="E118" s="2">
        <f t="shared" si="9"/>
        <v>1.125</v>
      </c>
      <c r="F118" s="2">
        <f t="shared" si="10"/>
        <v>1.125</v>
      </c>
    </row>
    <row r="119" spans="1:6" x14ac:dyDescent="0.25">
      <c r="A119" s="1">
        <f t="shared" si="7"/>
        <v>39722</v>
      </c>
      <c r="B119" s="2">
        <v>4.5</v>
      </c>
      <c r="C119" s="2">
        <f t="shared" si="8"/>
        <v>4.5</v>
      </c>
      <c r="D119" s="2">
        <f t="shared" si="6"/>
        <v>4.5</v>
      </c>
      <c r="E119" s="2">
        <f t="shared" si="9"/>
        <v>1.125</v>
      </c>
      <c r="F119" s="2">
        <f t="shared" si="10"/>
        <v>1.125</v>
      </c>
    </row>
    <row r="120" spans="1:6" x14ac:dyDescent="0.25">
      <c r="A120" s="1">
        <f t="shared" si="7"/>
        <v>39753</v>
      </c>
      <c r="B120" s="2">
        <v>4.5</v>
      </c>
      <c r="C120" s="2">
        <f t="shared" si="8"/>
        <v>4.5</v>
      </c>
      <c r="D120" s="2">
        <f t="shared" si="6"/>
        <v>4.5</v>
      </c>
      <c r="E120" s="2">
        <f t="shared" si="9"/>
        <v>1.125</v>
      </c>
      <c r="F120" s="2">
        <f t="shared" si="10"/>
        <v>1.125</v>
      </c>
    </row>
    <row r="121" spans="1:6" x14ac:dyDescent="0.25">
      <c r="A121" s="1">
        <f t="shared" si="7"/>
        <v>39783</v>
      </c>
      <c r="B121" s="2">
        <v>4.5</v>
      </c>
      <c r="C121" s="2">
        <f t="shared" si="8"/>
        <v>4.5</v>
      </c>
      <c r="D121" s="2">
        <f t="shared" si="6"/>
        <v>4.5</v>
      </c>
      <c r="E121" s="2">
        <f t="shared" si="9"/>
        <v>1.125</v>
      </c>
      <c r="F121" s="2">
        <f t="shared" si="10"/>
        <v>1.125</v>
      </c>
    </row>
    <row r="122" spans="1:6" x14ac:dyDescent="0.25">
      <c r="A122" s="1">
        <f t="shared" si="7"/>
        <v>39814</v>
      </c>
      <c r="B122" s="2">
        <v>4.5</v>
      </c>
      <c r="C122" s="2">
        <f t="shared" si="8"/>
        <v>4.5</v>
      </c>
      <c r="D122" s="2">
        <f t="shared" si="6"/>
        <v>4.5</v>
      </c>
      <c r="E122" s="2">
        <f t="shared" si="9"/>
        <v>1.125</v>
      </c>
      <c r="F122" s="2">
        <f t="shared" si="10"/>
        <v>1.125</v>
      </c>
    </row>
    <row r="123" spans="1:6" x14ac:dyDescent="0.25">
      <c r="A123" s="1">
        <f t="shared" si="7"/>
        <v>39845</v>
      </c>
      <c r="B123" s="2">
        <v>4.5</v>
      </c>
      <c r="C123" s="2">
        <f t="shared" si="8"/>
        <v>4.5</v>
      </c>
      <c r="D123" s="2">
        <f t="shared" si="6"/>
        <v>4.5</v>
      </c>
      <c r="E123" s="2">
        <f t="shared" si="9"/>
        <v>1.125</v>
      </c>
      <c r="F123" s="2">
        <f t="shared" si="10"/>
        <v>1.125</v>
      </c>
    </row>
    <row r="124" spans="1:6" x14ac:dyDescent="0.25">
      <c r="A124" s="1">
        <f t="shared" si="7"/>
        <v>39873</v>
      </c>
      <c r="B124" s="2">
        <v>4.5</v>
      </c>
      <c r="C124" s="2">
        <f t="shared" si="8"/>
        <v>4.5</v>
      </c>
      <c r="D124" s="2">
        <f t="shared" si="6"/>
        <v>4.5</v>
      </c>
      <c r="E124" s="2">
        <f t="shared" si="9"/>
        <v>1.125</v>
      </c>
      <c r="F124" s="2">
        <f t="shared" si="10"/>
        <v>1.125</v>
      </c>
    </row>
    <row r="125" spans="1:6" x14ac:dyDescent="0.25">
      <c r="A125" s="1">
        <f t="shared" si="7"/>
        <v>39904</v>
      </c>
      <c r="B125" s="2">
        <v>4.5</v>
      </c>
      <c r="C125" s="2">
        <f t="shared" si="8"/>
        <v>4.5</v>
      </c>
      <c r="D125" s="2">
        <f t="shared" si="6"/>
        <v>4.5</v>
      </c>
      <c r="E125" s="2">
        <f t="shared" si="9"/>
        <v>1.125</v>
      </c>
      <c r="F125" s="2">
        <f t="shared" si="10"/>
        <v>1.125</v>
      </c>
    </row>
    <row r="126" spans="1:6" x14ac:dyDescent="0.25">
      <c r="A126" s="1">
        <f t="shared" si="7"/>
        <v>39934</v>
      </c>
      <c r="B126" s="2">
        <v>4.5</v>
      </c>
      <c r="C126" s="2">
        <f t="shared" si="8"/>
        <v>4.5</v>
      </c>
      <c r="D126" s="2">
        <f t="shared" si="6"/>
        <v>4.5</v>
      </c>
      <c r="E126" s="2">
        <f t="shared" si="9"/>
        <v>1.125</v>
      </c>
      <c r="F126" s="2">
        <f t="shared" si="10"/>
        <v>1.125</v>
      </c>
    </row>
    <row r="127" spans="1:6" x14ac:dyDescent="0.25">
      <c r="A127" s="1">
        <f t="shared" si="7"/>
        <v>39965</v>
      </c>
      <c r="B127" s="2">
        <v>4.5</v>
      </c>
      <c r="C127" s="2">
        <f t="shared" si="8"/>
        <v>4.5</v>
      </c>
      <c r="D127" s="2">
        <f t="shared" si="6"/>
        <v>4.5</v>
      </c>
      <c r="E127" s="2">
        <f t="shared" si="9"/>
        <v>1.125</v>
      </c>
      <c r="F127" s="2">
        <f t="shared" si="10"/>
        <v>1.125</v>
      </c>
    </row>
    <row r="128" spans="1:6" x14ac:dyDescent="0.25">
      <c r="A128" s="1">
        <f t="shared" si="7"/>
        <v>39995</v>
      </c>
      <c r="B128" s="2">
        <v>4.5</v>
      </c>
      <c r="C128" s="2">
        <f t="shared" si="8"/>
        <v>4.5</v>
      </c>
      <c r="D128" s="2">
        <f t="shared" si="6"/>
        <v>4.5</v>
      </c>
      <c r="E128" s="2">
        <f t="shared" si="9"/>
        <v>1.125</v>
      </c>
      <c r="F128" s="2">
        <f t="shared" si="10"/>
        <v>1.125</v>
      </c>
    </row>
    <row r="129" spans="1:6" x14ac:dyDescent="0.25">
      <c r="A129" s="1">
        <f t="shared" si="7"/>
        <v>40026</v>
      </c>
      <c r="B129" s="2">
        <v>4.5</v>
      </c>
      <c r="C129" s="2">
        <f t="shared" si="8"/>
        <v>4.5</v>
      </c>
      <c r="D129" s="2">
        <f t="shared" si="6"/>
        <v>4.5</v>
      </c>
      <c r="E129" s="2">
        <f t="shared" si="9"/>
        <v>1.125</v>
      </c>
      <c r="F129" s="2">
        <f t="shared" si="10"/>
        <v>1.125</v>
      </c>
    </row>
    <row r="130" spans="1:6" x14ac:dyDescent="0.25">
      <c r="A130" s="1">
        <f t="shared" si="7"/>
        <v>40057</v>
      </c>
      <c r="B130" s="2">
        <v>4.5</v>
      </c>
      <c r="C130" s="2">
        <f t="shared" si="8"/>
        <v>4.5</v>
      </c>
      <c r="D130" s="2">
        <f t="shared" si="6"/>
        <v>4.5</v>
      </c>
      <c r="E130" s="2">
        <f t="shared" si="9"/>
        <v>1.125</v>
      </c>
      <c r="F130" s="2">
        <f t="shared" si="10"/>
        <v>1.125</v>
      </c>
    </row>
    <row r="131" spans="1:6" x14ac:dyDescent="0.25">
      <c r="A131" s="1">
        <f t="shared" si="7"/>
        <v>40087</v>
      </c>
      <c r="B131" s="2">
        <v>4.5</v>
      </c>
      <c r="C131" s="2">
        <f t="shared" si="8"/>
        <v>4.5</v>
      </c>
      <c r="D131" s="2">
        <f t="shared" si="6"/>
        <v>4.5</v>
      </c>
      <c r="E131" s="2">
        <f t="shared" si="9"/>
        <v>1.125</v>
      </c>
      <c r="F131" s="2">
        <f t="shared" si="10"/>
        <v>1.125</v>
      </c>
    </row>
    <row r="132" spans="1:6" x14ac:dyDescent="0.25">
      <c r="A132" s="1">
        <f t="shared" si="7"/>
        <v>40118</v>
      </c>
      <c r="B132" s="2">
        <v>4.5</v>
      </c>
      <c r="C132" s="2">
        <f t="shared" si="8"/>
        <v>4.5</v>
      </c>
      <c r="D132" s="2">
        <f t="shared" si="6"/>
        <v>4.5</v>
      </c>
      <c r="E132" s="2">
        <f t="shared" si="9"/>
        <v>1.125</v>
      </c>
      <c r="F132" s="2">
        <f t="shared" si="10"/>
        <v>1.125</v>
      </c>
    </row>
    <row r="133" spans="1:6" x14ac:dyDescent="0.25">
      <c r="A133" s="1">
        <f t="shared" si="7"/>
        <v>40148</v>
      </c>
      <c r="B133" s="2">
        <v>4.5</v>
      </c>
      <c r="C133" s="2">
        <f t="shared" si="8"/>
        <v>4.5</v>
      </c>
      <c r="D133" s="2">
        <f t="shared" ref="D133:D196" si="11">C151</f>
        <v>4.5</v>
      </c>
      <c r="E133" s="2">
        <f t="shared" si="9"/>
        <v>1.125</v>
      </c>
      <c r="F133" s="2">
        <f t="shared" si="10"/>
        <v>1.125</v>
      </c>
    </row>
    <row r="134" spans="1:6" x14ac:dyDescent="0.25">
      <c r="A134" s="1">
        <f t="shared" ref="A134:A197" si="12">EDATE(A133,1)</f>
        <v>40179</v>
      </c>
      <c r="B134" s="2">
        <v>4.5</v>
      </c>
      <c r="C134" s="2">
        <f t="shared" si="8"/>
        <v>4.5</v>
      </c>
      <c r="D134" s="2">
        <f t="shared" si="11"/>
        <v>4.5</v>
      </c>
      <c r="E134" s="2">
        <f t="shared" si="9"/>
        <v>1.125</v>
      </c>
      <c r="F134" s="2">
        <f t="shared" si="10"/>
        <v>1.125</v>
      </c>
    </row>
    <row r="135" spans="1:6" x14ac:dyDescent="0.25">
      <c r="A135" s="1">
        <f t="shared" si="12"/>
        <v>40210</v>
      </c>
      <c r="B135" s="2">
        <v>4.5</v>
      </c>
      <c r="C135" s="2">
        <f t="shared" si="8"/>
        <v>4.5</v>
      </c>
      <c r="D135" s="2">
        <f t="shared" si="11"/>
        <v>4.5</v>
      </c>
      <c r="E135" s="2">
        <f t="shared" si="9"/>
        <v>1.125</v>
      </c>
      <c r="F135" s="2">
        <f t="shared" si="10"/>
        <v>1.125</v>
      </c>
    </row>
    <row r="136" spans="1:6" x14ac:dyDescent="0.25">
      <c r="A136" s="1">
        <f t="shared" si="12"/>
        <v>40238</v>
      </c>
      <c r="B136" s="2">
        <v>4.5</v>
      </c>
      <c r="C136" s="2">
        <f t="shared" si="8"/>
        <v>4.5</v>
      </c>
      <c r="D136" s="2">
        <f t="shared" si="11"/>
        <v>4.5</v>
      </c>
      <c r="E136" s="2">
        <f t="shared" si="9"/>
        <v>1.125</v>
      </c>
      <c r="F136" s="2">
        <f t="shared" si="10"/>
        <v>1.125</v>
      </c>
    </row>
    <row r="137" spans="1:6" x14ac:dyDescent="0.25">
      <c r="A137" s="1">
        <f t="shared" si="12"/>
        <v>40269</v>
      </c>
      <c r="B137" s="2">
        <v>4.5</v>
      </c>
      <c r="C137" s="2">
        <f t="shared" si="8"/>
        <v>4.5</v>
      </c>
      <c r="D137" s="2">
        <f t="shared" si="11"/>
        <v>4.5</v>
      </c>
      <c r="E137" s="2">
        <f t="shared" si="9"/>
        <v>1.125</v>
      </c>
      <c r="F137" s="2">
        <f t="shared" si="10"/>
        <v>1.125</v>
      </c>
    </row>
    <row r="138" spans="1:6" x14ac:dyDescent="0.25">
      <c r="A138" s="1">
        <f t="shared" si="12"/>
        <v>40299</v>
      </c>
      <c r="B138" s="2">
        <v>4.5</v>
      </c>
      <c r="C138" s="2">
        <f t="shared" si="8"/>
        <v>4.5</v>
      </c>
      <c r="D138" s="2">
        <f t="shared" si="11"/>
        <v>4.5</v>
      </c>
      <c r="E138" s="2">
        <f t="shared" si="9"/>
        <v>1.125</v>
      </c>
      <c r="F138" s="2">
        <f t="shared" si="10"/>
        <v>1.125</v>
      </c>
    </row>
    <row r="139" spans="1:6" x14ac:dyDescent="0.25">
      <c r="A139" s="1">
        <f t="shared" si="12"/>
        <v>40330</v>
      </c>
      <c r="B139" s="2">
        <v>4.5</v>
      </c>
      <c r="C139" s="2">
        <f t="shared" si="8"/>
        <v>4.5</v>
      </c>
      <c r="D139" s="2">
        <f t="shared" si="11"/>
        <v>4.5</v>
      </c>
      <c r="E139" s="2">
        <f t="shared" si="9"/>
        <v>1.125</v>
      </c>
      <c r="F139" s="2">
        <f t="shared" si="10"/>
        <v>1.125</v>
      </c>
    </row>
    <row r="140" spans="1:6" x14ac:dyDescent="0.25">
      <c r="A140" s="1">
        <f t="shared" si="12"/>
        <v>40360</v>
      </c>
      <c r="B140" s="2">
        <v>4.5</v>
      </c>
      <c r="C140" s="2">
        <f t="shared" si="8"/>
        <v>4.5</v>
      </c>
      <c r="D140" s="2">
        <f t="shared" si="11"/>
        <v>4.5</v>
      </c>
      <c r="E140" s="2">
        <f t="shared" si="9"/>
        <v>1.125</v>
      </c>
      <c r="F140" s="2">
        <f t="shared" si="10"/>
        <v>1.125</v>
      </c>
    </row>
    <row r="141" spans="1:6" x14ac:dyDescent="0.25">
      <c r="A141" s="1">
        <f t="shared" si="12"/>
        <v>40391</v>
      </c>
      <c r="B141" s="2">
        <v>4.5</v>
      </c>
      <c r="C141" s="2">
        <f t="shared" si="8"/>
        <v>4.5</v>
      </c>
      <c r="D141" s="2">
        <f t="shared" si="11"/>
        <v>4.5</v>
      </c>
      <c r="E141" s="2">
        <f t="shared" si="9"/>
        <v>1.125</v>
      </c>
      <c r="F141" s="2">
        <f t="shared" si="10"/>
        <v>1.125</v>
      </c>
    </row>
    <row r="142" spans="1:6" x14ac:dyDescent="0.25">
      <c r="A142" s="1">
        <f t="shared" si="12"/>
        <v>40422</v>
      </c>
      <c r="B142" s="2">
        <v>4.5</v>
      </c>
      <c r="C142" s="2">
        <f t="shared" ref="C142:C205" si="13">AVERAGE(B133,B136,B139,B142)</f>
        <v>4.5</v>
      </c>
      <c r="D142" s="2">
        <f t="shared" si="11"/>
        <v>4.5</v>
      </c>
      <c r="E142" s="2">
        <f t="shared" si="9"/>
        <v>1.125</v>
      </c>
      <c r="F142" s="2">
        <f t="shared" si="10"/>
        <v>1.125</v>
      </c>
    </row>
    <row r="143" spans="1:6" x14ac:dyDescent="0.25">
      <c r="A143" s="1">
        <f t="shared" si="12"/>
        <v>40452</v>
      </c>
      <c r="B143" s="2">
        <v>4.5</v>
      </c>
      <c r="C143" s="2">
        <f t="shared" si="13"/>
        <v>4.5</v>
      </c>
      <c r="D143" s="2">
        <f t="shared" si="11"/>
        <v>4.5</v>
      </c>
      <c r="E143" s="2">
        <f t="shared" ref="E143:E206" si="14">C143/4</f>
        <v>1.125</v>
      </c>
      <c r="F143" s="2">
        <f t="shared" ref="F143:F206" si="15">D143/4</f>
        <v>1.125</v>
      </c>
    </row>
    <row r="144" spans="1:6" x14ac:dyDescent="0.25">
      <c r="A144" s="1">
        <f t="shared" si="12"/>
        <v>40483</v>
      </c>
      <c r="B144" s="2">
        <v>4.5</v>
      </c>
      <c r="C144" s="2">
        <f t="shared" si="13"/>
        <v>4.5</v>
      </c>
      <c r="D144" s="2">
        <f t="shared" si="11"/>
        <v>4.5</v>
      </c>
      <c r="E144" s="2">
        <f t="shared" si="14"/>
        <v>1.125</v>
      </c>
      <c r="F144" s="2">
        <f t="shared" si="15"/>
        <v>1.125</v>
      </c>
    </row>
    <row r="145" spans="1:6" x14ac:dyDescent="0.25">
      <c r="A145" s="1">
        <f t="shared" si="12"/>
        <v>40513</v>
      </c>
      <c r="B145" s="2">
        <v>4.5</v>
      </c>
      <c r="C145" s="2">
        <f t="shared" si="13"/>
        <v>4.5</v>
      </c>
      <c r="D145" s="2">
        <f t="shared" si="11"/>
        <v>4.5</v>
      </c>
      <c r="E145" s="2">
        <f t="shared" si="14"/>
        <v>1.125</v>
      </c>
      <c r="F145" s="2">
        <f t="shared" si="15"/>
        <v>1.125</v>
      </c>
    </row>
    <row r="146" spans="1:6" x14ac:dyDescent="0.25">
      <c r="A146" s="1">
        <f t="shared" si="12"/>
        <v>40544</v>
      </c>
      <c r="B146" s="2">
        <v>4.5</v>
      </c>
      <c r="C146" s="2">
        <f t="shared" si="13"/>
        <v>4.5</v>
      </c>
      <c r="D146" s="2">
        <f t="shared" si="11"/>
        <v>4.5</v>
      </c>
      <c r="E146" s="2">
        <f t="shared" si="14"/>
        <v>1.125</v>
      </c>
      <c r="F146" s="2">
        <f t="shared" si="15"/>
        <v>1.125</v>
      </c>
    </row>
    <row r="147" spans="1:6" x14ac:dyDescent="0.25">
      <c r="A147" s="1">
        <f t="shared" si="12"/>
        <v>40575</v>
      </c>
      <c r="B147" s="2">
        <v>4.5</v>
      </c>
      <c r="C147" s="2">
        <f t="shared" si="13"/>
        <v>4.5</v>
      </c>
      <c r="D147" s="2">
        <f t="shared" si="11"/>
        <v>4.5</v>
      </c>
      <c r="E147" s="2">
        <f t="shared" si="14"/>
        <v>1.125</v>
      </c>
      <c r="F147" s="2">
        <f t="shared" si="15"/>
        <v>1.125</v>
      </c>
    </row>
    <row r="148" spans="1:6" x14ac:dyDescent="0.25">
      <c r="A148" s="1">
        <f t="shared" si="12"/>
        <v>40603</v>
      </c>
      <c r="B148" s="2">
        <v>4.5</v>
      </c>
      <c r="C148" s="2">
        <f t="shared" si="13"/>
        <v>4.5</v>
      </c>
      <c r="D148" s="2">
        <f t="shared" si="11"/>
        <v>4.5</v>
      </c>
      <c r="E148" s="2">
        <f t="shared" si="14"/>
        <v>1.125</v>
      </c>
      <c r="F148" s="2">
        <f t="shared" si="15"/>
        <v>1.125</v>
      </c>
    </row>
    <row r="149" spans="1:6" x14ac:dyDescent="0.25">
      <c r="A149" s="1">
        <f t="shared" si="12"/>
        <v>40634</v>
      </c>
      <c r="B149" s="2">
        <v>4.5</v>
      </c>
      <c r="C149" s="2">
        <f t="shared" si="13"/>
        <v>4.5</v>
      </c>
      <c r="D149" s="2">
        <f t="shared" si="11"/>
        <v>4.5</v>
      </c>
      <c r="E149" s="2">
        <f t="shared" si="14"/>
        <v>1.125</v>
      </c>
      <c r="F149" s="2">
        <f t="shared" si="15"/>
        <v>1.125</v>
      </c>
    </row>
    <row r="150" spans="1:6" x14ac:dyDescent="0.25">
      <c r="A150" s="1">
        <f t="shared" si="12"/>
        <v>40664</v>
      </c>
      <c r="B150" s="2">
        <v>4.5</v>
      </c>
      <c r="C150" s="2">
        <f t="shared" si="13"/>
        <v>4.5</v>
      </c>
      <c r="D150" s="2">
        <f t="shared" si="11"/>
        <v>4.5</v>
      </c>
      <c r="E150" s="2">
        <f t="shared" si="14"/>
        <v>1.125</v>
      </c>
      <c r="F150" s="2">
        <f t="shared" si="15"/>
        <v>1.125</v>
      </c>
    </row>
    <row r="151" spans="1:6" x14ac:dyDescent="0.25">
      <c r="A151" s="1">
        <f t="shared" si="12"/>
        <v>40695</v>
      </c>
      <c r="B151" s="2">
        <v>4.5</v>
      </c>
      <c r="C151" s="2">
        <f t="shared" si="13"/>
        <v>4.5</v>
      </c>
      <c r="D151" s="2">
        <f t="shared" si="11"/>
        <v>4.5</v>
      </c>
      <c r="E151" s="2">
        <f t="shared" si="14"/>
        <v>1.125</v>
      </c>
      <c r="F151" s="2">
        <f t="shared" si="15"/>
        <v>1.125</v>
      </c>
    </row>
    <row r="152" spans="1:6" x14ac:dyDescent="0.25">
      <c r="A152" s="1">
        <f t="shared" si="12"/>
        <v>40725</v>
      </c>
      <c r="B152" s="2">
        <v>4.5</v>
      </c>
      <c r="C152" s="2">
        <f t="shared" si="13"/>
        <v>4.5</v>
      </c>
      <c r="D152" s="2">
        <f t="shared" si="11"/>
        <v>4.5</v>
      </c>
      <c r="E152" s="2">
        <f t="shared" si="14"/>
        <v>1.125</v>
      </c>
      <c r="F152" s="2">
        <f t="shared" si="15"/>
        <v>1.125</v>
      </c>
    </row>
    <row r="153" spans="1:6" x14ac:dyDescent="0.25">
      <c r="A153" s="1">
        <f t="shared" si="12"/>
        <v>40756</v>
      </c>
      <c r="B153" s="2">
        <v>4.5</v>
      </c>
      <c r="C153" s="2">
        <f t="shared" si="13"/>
        <v>4.5</v>
      </c>
      <c r="D153" s="2">
        <f t="shared" si="11"/>
        <v>4.5</v>
      </c>
      <c r="E153" s="2">
        <f t="shared" si="14"/>
        <v>1.125</v>
      </c>
      <c r="F153" s="2">
        <f t="shared" si="15"/>
        <v>1.125</v>
      </c>
    </row>
    <row r="154" spans="1:6" x14ac:dyDescent="0.25">
      <c r="A154" s="1">
        <f t="shared" si="12"/>
        <v>40787</v>
      </c>
      <c r="B154" s="2">
        <v>4.5</v>
      </c>
      <c r="C154" s="2">
        <f t="shared" si="13"/>
        <v>4.5</v>
      </c>
      <c r="D154" s="2">
        <f t="shared" si="11"/>
        <v>4.5</v>
      </c>
      <c r="E154" s="2">
        <f t="shared" si="14"/>
        <v>1.125</v>
      </c>
      <c r="F154" s="2">
        <f t="shared" si="15"/>
        <v>1.125</v>
      </c>
    </row>
    <row r="155" spans="1:6" x14ac:dyDescent="0.25">
      <c r="A155" s="1">
        <f t="shared" si="12"/>
        <v>40817</v>
      </c>
      <c r="B155" s="2">
        <v>4.5</v>
      </c>
      <c r="C155" s="2">
        <f t="shared" si="13"/>
        <v>4.5</v>
      </c>
      <c r="D155" s="2">
        <f t="shared" si="11"/>
        <v>4.5</v>
      </c>
      <c r="E155" s="2">
        <f t="shared" si="14"/>
        <v>1.125</v>
      </c>
      <c r="F155" s="2">
        <f t="shared" si="15"/>
        <v>1.125</v>
      </c>
    </row>
    <row r="156" spans="1:6" x14ac:dyDescent="0.25">
      <c r="A156" s="1">
        <f t="shared" si="12"/>
        <v>40848</v>
      </c>
      <c r="B156" s="2">
        <v>4.5</v>
      </c>
      <c r="C156" s="2">
        <f t="shared" si="13"/>
        <v>4.5</v>
      </c>
      <c r="D156" s="2">
        <f t="shared" si="11"/>
        <v>4.5</v>
      </c>
      <c r="E156" s="2">
        <f t="shared" si="14"/>
        <v>1.125</v>
      </c>
      <c r="F156" s="2">
        <f t="shared" si="15"/>
        <v>1.125</v>
      </c>
    </row>
    <row r="157" spans="1:6" x14ac:dyDescent="0.25">
      <c r="A157" s="1">
        <f t="shared" si="12"/>
        <v>40878</v>
      </c>
      <c r="B157" s="2">
        <v>4.5</v>
      </c>
      <c r="C157" s="2">
        <f t="shared" si="13"/>
        <v>4.5</v>
      </c>
      <c r="D157" s="2">
        <f t="shared" si="11"/>
        <v>4.5</v>
      </c>
      <c r="E157" s="2">
        <f t="shared" si="14"/>
        <v>1.125</v>
      </c>
      <c r="F157" s="2">
        <f t="shared" si="15"/>
        <v>1.125</v>
      </c>
    </row>
    <row r="158" spans="1:6" x14ac:dyDescent="0.25">
      <c r="A158" s="1">
        <f t="shared" si="12"/>
        <v>40909</v>
      </c>
      <c r="B158" s="2">
        <v>4.5</v>
      </c>
      <c r="C158" s="2">
        <f t="shared" si="13"/>
        <v>4.5</v>
      </c>
      <c r="D158" s="2">
        <f t="shared" si="11"/>
        <v>4.5</v>
      </c>
      <c r="E158" s="2">
        <f t="shared" si="14"/>
        <v>1.125</v>
      </c>
      <c r="F158" s="2">
        <f t="shared" si="15"/>
        <v>1.125</v>
      </c>
    </row>
    <row r="159" spans="1:6" x14ac:dyDescent="0.25">
      <c r="A159" s="1">
        <f t="shared" si="12"/>
        <v>40940</v>
      </c>
      <c r="B159" s="2">
        <v>4.5</v>
      </c>
      <c r="C159" s="2">
        <f t="shared" si="13"/>
        <v>4.5</v>
      </c>
      <c r="D159" s="2">
        <f t="shared" si="11"/>
        <v>4.5</v>
      </c>
      <c r="E159" s="2">
        <f t="shared" si="14"/>
        <v>1.125</v>
      </c>
      <c r="F159" s="2">
        <f t="shared" si="15"/>
        <v>1.125</v>
      </c>
    </row>
    <row r="160" spans="1:6" x14ac:dyDescent="0.25">
      <c r="A160" s="1">
        <f t="shared" si="12"/>
        <v>40969</v>
      </c>
      <c r="B160" s="2">
        <v>4.5</v>
      </c>
      <c r="C160" s="2">
        <f t="shared" si="13"/>
        <v>4.5</v>
      </c>
      <c r="D160" s="2">
        <f t="shared" si="11"/>
        <v>4.5</v>
      </c>
      <c r="E160" s="2">
        <f t="shared" si="14"/>
        <v>1.125</v>
      </c>
      <c r="F160" s="2">
        <f t="shared" si="15"/>
        <v>1.125</v>
      </c>
    </row>
    <row r="161" spans="1:6" x14ac:dyDescent="0.25">
      <c r="A161" s="1">
        <f t="shared" si="12"/>
        <v>41000</v>
      </c>
      <c r="B161" s="2">
        <v>4.5</v>
      </c>
      <c r="C161" s="2">
        <f t="shared" si="13"/>
        <v>4.5</v>
      </c>
      <c r="D161" s="2">
        <f t="shared" si="11"/>
        <v>4.5</v>
      </c>
      <c r="E161" s="2">
        <f t="shared" si="14"/>
        <v>1.125</v>
      </c>
      <c r="F161" s="2">
        <f t="shared" si="15"/>
        <v>1.125</v>
      </c>
    </row>
    <row r="162" spans="1:6" x14ac:dyDescent="0.25">
      <c r="A162" s="1">
        <f t="shared" si="12"/>
        <v>41030</v>
      </c>
      <c r="B162" s="2">
        <v>4.5</v>
      </c>
      <c r="C162" s="2">
        <f t="shared" si="13"/>
        <v>4.5</v>
      </c>
      <c r="D162" s="2">
        <f t="shared" si="11"/>
        <v>4.5</v>
      </c>
      <c r="E162" s="2">
        <f t="shared" si="14"/>
        <v>1.125</v>
      </c>
      <c r="F162" s="2">
        <f t="shared" si="15"/>
        <v>1.125</v>
      </c>
    </row>
    <row r="163" spans="1:6" x14ac:dyDescent="0.25">
      <c r="A163" s="1">
        <f t="shared" si="12"/>
        <v>41061</v>
      </c>
      <c r="B163" s="2">
        <v>4.5</v>
      </c>
      <c r="C163" s="2">
        <f t="shared" si="13"/>
        <v>4.5</v>
      </c>
      <c r="D163" s="2">
        <f t="shared" si="11"/>
        <v>4.5</v>
      </c>
      <c r="E163" s="2">
        <f t="shared" si="14"/>
        <v>1.125</v>
      </c>
      <c r="F163" s="2">
        <f t="shared" si="15"/>
        <v>1.125</v>
      </c>
    </row>
    <row r="164" spans="1:6" x14ac:dyDescent="0.25">
      <c r="A164" s="1">
        <f t="shared" si="12"/>
        <v>41091</v>
      </c>
      <c r="B164" s="2">
        <v>4.5</v>
      </c>
      <c r="C164" s="2">
        <f t="shared" si="13"/>
        <v>4.5</v>
      </c>
      <c r="D164" s="2">
        <f t="shared" si="11"/>
        <v>4.5</v>
      </c>
      <c r="E164" s="2">
        <f t="shared" si="14"/>
        <v>1.125</v>
      </c>
      <c r="F164" s="2">
        <f t="shared" si="15"/>
        <v>1.125</v>
      </c>
    </row>
    <row r="165" spans="1:6" x14ac:dyDescent="0.25">
      <c r="A165" s="1">
        <f t="shared" si="12"/>
        <v>41122</v>
      </c>
      <c r="B165" s="2">
        <v>4.5</v>
      </c>
      <c r="C165" s="2">
        <f t="shared" si="13"/>
        <v>4.5</v>
      </c>
      <c r="D165" s="2">
        <f t="shared" si="11"/>
        <v>4.5</v>
      </c>
      <c r="E165" s="2">
        <f t="shared" si="14"/>
        <v>1.125</v>
      </c>
      <c r="F165" s="2">
        <f t="shared" si="15"/>
        <v>1.125</v>
      </c>
    </row>
    <row r="166" spans="1:6" x14ac:dyDescent="0.25">
      <c r="A166" s="1">
        <f t="shared" si="12"/>
        <v>41153</v>
      </c>
      <c r="B166" s="2">
        <v>4.5</v>
      </c>
      <c r="C166" s="2">
        <f t="shared" si="13"/>
        <v>4.5</v>
      </c>
      <c r="D166" s="2">
        <f t="shared" si="11"/>
        <v>4.5</v>
      </c>
      <c r="E166" s="2">
        <f t="shared" si="14"/>
        <v>1.125</v>
      </c>
      <c r="F166" s="2">
        <f t="shared" si="15"/>
        <v>1.125</v>
      </c>
    </row>
    <row r="167" spans="1:6" x14ac:dyDescent="0.25">
      <c r="A167" s="1">
        <f t="shared" si="12"/>
        <v>41183</v>
      </c>
      <c r="B167" s="2">
        <v>4.5</v>
      </c>
      <c r="C167" s="2">
        <f t="shared" si="13"/>
        <v>4.5</v>
      </c>
      <c r="D167" s="2">
        <f t="shared" si="11"/>
        <v>4.5</v>
      </c>
      <c r="E167" s="2">
        <f t="shared" si="14"/>
        <v>1.125</v>
      </c>
      <c r="F167" s="2">
        <f t="shared" si="15"/>
        <v>1.125</v>
      </c>
    </row>
    <row r="168" spans="1:6" x14ac:dyDescent="0.25">
      <c r="A168" s="1">
        <f t="shared" si="12"/>
        <v>41214</v>
      </c>
      <c r="B168" s="2">
        <v>4.5</v>
      </c>
      <c r="C168" s="2">
        <f t="shared" si="13"/>
        <v>4.5</v>
      </c>
      <c r="D168" s="2">
        <f t="shared" si="11"/>
        <v>4.5</v>
      </c>
      <c r="E168" s="2">
        <f t="shared" si="14"/>
        <v>1.125</v>
      </c>
      <c r="F168" s="2">
        <f t="shared" si="15"/>
        <v>1.125</v>
      </c>
    </row>
    <row r="169" spans="1:6" x14ac:dyDescent="0.25">
      <c r="A169" s="1">
        <f t="shared" si="12"/>
        <v>41244</v>
      </c>
      <c r="B169" s="2">
        <v>4.5</v>
      </c>
      <c r="C169" s="2">
        <f t="shared" si="13"/>
        <v>4.5</v>
      </c>
      <c r="D169" s="2">
        <f t="shared" si="11"/>
        <v>4.5</v>
      </c>
      <c r="E169" s="2">
        <f t="shared" si="14"/>
        <v>1.125</v>
      </c>
      <c r="F169" s="2">
        <f t="shared" si="15"/>
        <v>1.125</v>
      </c>
    </row>
    <row r="170" spans="1:6" x14ac:dyDescent="0.25">
      <c r="A170" s="1">
        <f t="shared" si="12"/>
        <v>41275</v>
      </c>
      <c r="B170" s="2">
        <v>4.5</v>
      </c>
      <c r="C170" s="2">
        <f t="shared" si="13"/>
        <v>4.5</v>
      </c>
      <c r="D170" s="2">
        <f t="shared" si="11"/>
        <v>4.5</v>
      </c>
      <c r="E170" s="2">
        <f t="shared" si="14"/>
        <v>1.125</v>
      </c>
      <c r="F170" s="2">
        <f t="shared" si="15"/>
        <v>1.125</v>
      </c>
    </row>
    <row r="171" spans="1:6" x14ac:dyDescent="0.25">
      <c r="A171" s="1">
        <f t="shared" si="12"/>
        <v>41306</v>
      </c>
      <c r="B171" s="2">
        <v>4.5</v>
      </c>
      <c r="C171" s="2">
        <f t="shared" si="13"/>
        <v>4.5</v>
      </c>
      <c r="D171" s="2">
        <f t="shared" si="11"/>
        <v>4.5</v>
      </c>
      <c r="E171" s="2">
        <f t="shared" si="14"/>
        <v>1.125</v>
      </c>
      <c r="F171" s="2">
        <f t="shared" si="15"/>
        <v>1.125</v>
      </c>
    </row>
    <row r="172" spans="1:6" x14ac:dyDescent="0.25">
      <c r="A172" s="1">
        <f t="shared" si="12"/>
        <v>41334</v>
      </c>
      <c r="B172" s="2">
        <v>4.5</v>
      </c>
      <c r="C172" s="2">
        <f t="shared" si="13"/>
        <v>4.5</v>
      </c>
      <c r="D172" s="2">
        <f t="shared" si="11"/>
        <v>4.5</v>
      </c>
      <c r="E172" s="2">
        <f t="shared" si="14"/>
        <v>1.125</v>
      </c>
      <c r="F172" s="2">
        <f t="shared" si="15"/>
        <v>1.125</v>
      </c>
    </row>
    <row r="173" spans="1:6" x14ac:dyDescent="0.25">
      <c r="A173" s="1">
        <f t="shared" si="12"/>
        <v>41365</v>
      </c>
      <c r="B173" s="2">
        <v>4.5</v>
      </c>
      <c r="C173" s="2">
        <f t="shared" si="13"/>
        <v>4.5</v>
      </c>
      <c r="D173" s="2">
        <f t="shared" si="11"/>
        <v>4.5</v>
      </c>
      <c r="E173" s="2">
        <f t="shared" si="14"/>
        <v>1.125</v>
      </c>
      <c r="F173" s="2">
        <f t="shared" si="15"/>
        <v>1.125</v>
      </c>
    </row>
    <row r="174" spans="1:6" x14ac:dyDescent="0.25">
      <c r="A174" s="1">
        <f t="shared" si="12"/>
        <v>41395</v>
      </c>
      <c r="B174" s="2">
        <v>4.5</v>
      </c>
      <c r="C174" s="2">
        <f t="shared" si="13"/>
        <v>4.5</v>
      </c>
      <c r="D174" s="2">
        <f t="shared" si="11"/>
        <v>4.5</v>
      </c>
      <c r="E174" s="2">
        <f t="shared" si="14"/>
        <v>1.125</v>
      </c>
      <c r="F174" s="2">
        <f t="shared" si="15"/>
        <v>1.125</v>
      </c>
    </row>
    <row r="175" spans="1:6" x14ac:dyDescent="0.25">
      <c r="A175" s="1">
        <f t="shared" si="12"/>
        <v>41426</v>
      </c>
      <c r="B175" s="2">
        <v>4.5</v>
      </c>
      <c r="C175" s="2">
        <f t="shared" si="13"/>
        <v>4.5</v>
      </c>
      <c r="D175" s="2">
        <f t="shared" si="11"/>
        <v>4.5</v>
      </c>
      <c r="E175" s="2">
        <f t="shared" si="14"/>
        <v>1.125</v>
      </c>
      <c r="F175" s="2">
        <f t="shared" si="15"/>
        <v>1.125</v>
      </c>
    </row>
    <row r="176" spans="1:6" x14ac:dyDescent="0.25">
      <c r="A176" s="1">
        <f t="shared" si="12"/>
        <v>41456</v>
      </c>
      <c r="B176" s="2">
        <v>4.5</v>
      </c>
      <c r="C176" s="2">
        <f t="shared" si="13"/>
        <v>4.5</v>
      </c>
      <c r="D176" s="2">
        <f t="shared" si="11"/>
        <v>4.5</v>
      </c>
      <c r="E176" s="2">
        <f t="shared" si="14"/>
        <v>1.125</v>
      </c>
      <c r="F176" s="2">
        <f t="shared" si="15"/>
        <v>1.125</v>
      </c>
    </row>
    <row r="177" spans="1:6" x14ac:dyDescent="0.25">
      <c r="A177" s="1">
        <f t="shared" si="12"/>
        <v>41487</v>
      </c>
      <c r="B177" s="2">
        <v>4.5</v>
      </c>
      <c r="C177" s="2">
        <f t="shared" si="13"/>
        <v>4.5</v>
      </c>
      <c r="D177" s="2">
        <f t="shared" si="11"/>
        <v>4.5</v>
      </c>
      <c r="E177" s="2">
        <f t="shared" si="14"/>
        <v>1.125</v>
      </c>
      <c r="F177" s="2">
        <f t="shared" si="15"/>
        <v>1.125</v>
      </c>
    </row>
    <row r="178" spans="1:6" x14ac:dyDescent="0.25">
      <c r="A178" s="1">
        <f t="shared" si="12"/>
        <v>41518</v>
      </c>
      <c r="B178" s="2">
        <v>4.5</v>
      </c>
      <c r="C178" s="2">
        <f t="shared" si="13"/>
        <v>4.5</v>
      </c>
      <c r="D178" s="2">
        <f t="shared" si="11"/>
        <v>4.5</v>
      </c>
      <c r="E178" s="2">
        <f t="shared" si="14"/>
        <v>1.125</v>
      </c>
      <c r="F178" s="2">
        <f t="shared" si="15"/>
        <v>1.125</v>
      </c>
    </row>
    <row r="179" spans="1:6" x14ac:dyDescent="0.25">
      <c r="A179" s="1">
        <f t="shared" si="12"/>
        <v>41548</v>
      </c>
      <c r="B179" s="2">
        <v>4.5</v>
      </c>
      <c r="C179" s="2">
        <f t="shared" si="13"/>
        <v>4.5</v>
      </c>
      <c r="D179" s="2">
        <f t="shared" si="11"/>
        <v>4.5</v>
      </c>
      <c r="E179" s="2">
        <f t="shared" si="14"/>
        <v>1.125</v>
      </c>
      <c r="F179" s="2">
        <f t="shared" si="15"/>
        <v>1.125</v>
      </c>
    </row>
    <row r="180" spans="1:6" x14ac:dyDescent="0.25">
      <c r="A180" s="1">
        <f t="shared" si="12"/>
        <v>41579</v>
      </c>
      <c r="B180" s="2">
        <v>4.5</v>
      </c>
      <c r="C180" s="2">
        <f t="shared" si="13"/>
        <v>4.5</v>
      </c>
      <c r="D180" s="2">
        <f t="shared" si="11"/>
        <v>4.5</v>
      </c>
      <c r="E180" s="2">
        <f t="shared" si="14"/>
        <v>1.125</v>
      </c>
      <c r="F180" s="2">
        <f t="shared" si="15"/>
        <v>1.125</v>
      </c>
    </row>
    <row r="181" spans="1:6" x14ac:dyDescent="0.25">
      <c r="A181" s="1">
        <f t="shared" si="12"/>
        <v>41609</v>
      </c>
      <c r="B181" s="2">
        <v>4.5</v>
      </c>
      <c r="C181" s="2">
        <f t="shared" si="13"/>
        <v>4.5</v>
      </c>
      <c r="D181" s="2">
        <f t="shared" si="11"/>
        <v>4.5</v>
      </c>
      <c r="E181" s="2">
        <f t="shared" si="14"/>
        <v>1.125</v>
      </c>
      <c r="F181" s="2">
        <f t="shared" si="15"/>
        <v>1.125</v>
      </c>
    </row>
    <row r="182" spans="1:6" x14ac:dyDescent="0.25">
      <c r="A182" s="1">
        <f t="shared" si="12"/>
        <v>41640</v>
      </c>
      <c r="B182" s="2">
        <v>4.5</v>
      </c>
      <c r="C182" s="2">
        <f t="shared" si="13"/>
        <v>4.5</v>
      </c>
      <c r="D182" s="2">
        <f t="shared" si="11"/>
        <v>4.5</v>
      </c>
      <c r="E182" s="2">
        <f t="shared" si="14"/>
        <v>1.125</v>
      </c>
      <c r="F182" s="2">
        <f t="shared" si="15"/>
        <v>1.125</v>
      </c>
    </row>
    <row r="183" spans="1:6" x14ac:dyDescent="0.25">
      <c r="A183" s="1">
        <f t="shared" si="12"/>
        <v>41671</v>
      </c>
      <c r="B183" s="2">
        <v>4.5</v>
      </c>
      <c r="C183" s="2">
        <f t="shared" si="13"/>
        <v>4.5</v>
      </c>
      <c r="D183" s="2">
        <f t="shared" si="11"/>
        <v>4.5</v>
      </c>
      <c r="E183" s="2">
        <f t="shared" si="14"/>
        <v>1.125</v>
      </c>
      <c r="F183" s="2">
        <f t="shared" si="15"/>
        <v>1.125</v>
      </c>
    </row>
    <row r="184" spans="1:6" x14ac:dyDescent="0.25">
      <c r="A184" s="1">
        <f t="shared" si="12"/>
        <v>41699</v>
      </c>
      <c r="B184" s="2">
        <v>4.5</v>
      </c>
      <c r="C184" s="2">
        <f t="shared" si="13"/>
        <v>4.5</v>
      </c>
      <c r="D184" s="2">
        <f t="shared" si="11"/>
        <v>4.5</v>
      </c>
      <c r="E184" s="2">
        <f t="shared" si="14"/>
        <v>1.125</v>
      </c>
      <c r="F184" s="2">
        <f t="shared" si="15"/>
        <v>1.125</v>
      </c>
    </row>
    <row r="185" spans="1:6" x14ac:dyDescent="0.25">
      <c r="A185" s="1">
        <f t="shared" si="12"/>
        <v>41730</v>
      </c>
      <c r="B185" s="2">
        <v>4.5</v>
      </c>
      <c r="C185" s="2">
        <f t="shared" si="13"/>
        <v>4.5</v>
      </c>
      <c r="D185" s="2">
        <f t="shared" si="11"/>
        <v>4.5</v>
      </c>
      <c r="E185" s="2">
        <f t="shared" si="14"/>
        <v>1.125</v>
      </c>
      <c r="F185" s="2">
        <f t="shared" si="15"/>
        <v>1.125</v>
      </c>
    </row>
    <row r="186" spans="1:6" x14ac:dyDescent="0.25">
      <c r="A186" s="1">
        <f t="shared" si="12"/>
        <v>41760</v>
      </c>
      <c r="B186" s="2">
        <v>4.5</v>
      </c>
      <c r="C186" s="2">
        <f t="shared" si="13"/>
        <v>4.5</v>
      </c>
      <c r="D186" s="2">
        <f t="shared" si="11"/>
        <v>4.5</v>
      </c>
      <c r="E186" s="2">
        <f t="shared" si="14"/>
        <v>1.125</v>
      </c>
      <c r="F186" s="2">
        <f t="shared" si="15"/>
        <v>1.125</v>
      </c>
    </row>
    <row r="187" spans="1:6" x14ac:dyDescent="0.25">
      <c r="A187" s="1">
        <f t="shared" si="12"/>
        <v>41791</v>
      </c>
      <c r="B187" s="2">
        <v>4.5</v>
      </c>
      <c r="C187" s="2">
        <f t="shared" si="13"/>
        <v>4.5</v>
      </c>
      <c r="D187" s="2">
        <f t="shared" si="11"/>
        <v>4.5</v>
      </c>
      <c r="E187" s="2">
        <f t="shared" si="14"/>
        <v>1.125</v>
      </c>
      <c r="F187" s="2">
        <f t="shared" si="15"/>
        <v>1.125</v>
      </c>
    </row>
    <row r="188" spans="1:6" x14ac:dyDescent="0.25">
      <c r="A188" s="1">
        <f t="shared" si="12"/>
        <v>41821</v>
      </c>
      <c r="B188" s="2">
        <v>4.5</v>
      </c>
      <c r="C188" s="2">
        <f t="shared" si="13"/>
        <v>4.5</v>
      </c>
      <c r="D188" s="2">
        <f t="shared" si="11"/>
        <v>4.5</v>
      </c>
      <c r="E188" s="2">
        <f t="shared" si="14"/>
        <v>1.125</v>
      </c>
      <c r="F188" s="2">
        <f t="shared" si="15"/>
        <v>1.125</v>
      </c>
    </row>
    <row r="189" spans="1:6" x14ac:dyDescent="0.25">
      <c r="A189" s="1">
        <f t="shared" si="12"/>
        <v>41852</v>
      </c>
      <c r="B189" s="2">
        <v>4.5</v>
      </c>
      <c r="C189" s="2">
        <f t="shared" si="13"/>
        <v>4.5</v>
      </c>
      <c r="D189" s="2">
        <f t="shared" si="11"/>
        <v>4.5</v>
      </c>
      <c r="E189" s="2">
        <f t="shared" si="14"/>
        <v>1.125</v>
      </c>
      <c r="F189" s="2">
        <f t="shared" si="15"/>
        <v>1.125</v>
      </c>
    </row>
    <row r="190" spans="1:6" x14ac:dyDescent="0.25">
      <c r="A190" s="1">
        <f t="shared" si="12"/>
        <v>41883</v>
      </c>
      <c r="B190" s="2">
        <v>4.5</v>
      </c>
      <c r="C190" s="2">
        <f t="shared" si="13"/>
        <v>4.5</v>
      </c>
      <c r="D190" s="2">
        <f t="shared" si="11"/>
        <v>4.5</v>
      </c>
      <c r="E190" s="2">
        <f t="shared" si="14"/>
        <v>1.125</v>
      </c>
      <c r="F190" s="2">
        <f t="shared" si="15"/>
        <v>1.125</v>
      </c>
    </row>
    <row r="191" spans="1:6" x14ac:dyDescent="0.25">
      <c r="A191" s="1">
        <f t="shared" si="12"/>
        <v>41913</v>
      </c>
      <c r="B191" s="2">
        <v>4.5</v>
      </c>
      <c r="C191" s="2">
        <f t="shared" si="13"/>
        <v>4.5</v>
      </c>
      <c r="D191" s="2">
        <f t="shared" si="11"/>
        <v>4.5</v>
      </c>
      <c r="E191" s="2">
        <f t="shared" si="14"/>
        <v>1.125</v>
      </c>
      <c r="F191" s="2">
        <f t="shared" si="15"/>
        <v>1.125</v>
      </c>
    </row>
    <row r="192" spans="1:6" x14ac:dyDescent="0.25">
      <c r="A192" s="1">
        <f t="shared" si="12"/>
        <v>41944</v>
      </c>
      <c r="B192" s="2">
        <v>4.5</v>
      </c>
      <c r="C192" s="2">
        <f t="shared" si="13"/>
        <v>4.5</v>
      </c>
      <c r="D192" s="2">
        <f t="shared" si="11"/>
        <v>4.5</v>
      </c>
      <c r="E192" s="2">
        <f t="shared" si="14"/>
        <v>1.125</v>
      </c>
      <c r="F192" s="2">
        <f t="shared" si="15"/>
        <v>1.125</v>
      </c>
    </row>
    <row r="193" spans="1:6" x14ac:dyDescent="0.25">
      <c r="A193" s="1">
        <f t="shared" si="12"/>
        <v>41974</v>
      </c>
      <c r="B193" s="2">
        <v>4.5</v>
      </c>
      <c r="C193" s="2">
        <f t="shared" si="13"/>
        <v>4.5</v>
      </c>
      <c r="D193" s="2">
        <f t="shared" si="11"/>
        <v>4.5</v>
      </c>
      <c r="E193" s="2">
        <f t="shared" si="14"/>
        <v>1.125</v>
      </c>
      <c r="F193" s="2">
        <f t="shared" si="15"/>
        <v>1.125</v>
      </c>
    </row>
    <row r="194" spans="1:6" x14ac:dyDescent="0.25">
      <c r="A194" s="1">
        <f t="shared" si="12"/>
        <v>42005</v>
      </c>
      <c r="B194" s="2">
        <v>4.5</v>
      </c>
      <c r="C194" s="2">
        <f t="shared" si="13"/>
        <v>4.5</v>
      </c>
      <c r="D194" s="2">
        <f t="shared" si="11"/>
        <v>4.5</v>
      </c>
      <c r="E194" s="2">
        <f t="shared" si="14"/>
        <v>1.125</v>
      </c>
      <c r="F194" s="2">
        <f t="shared" si="15"/>
        <v>1.125</v>
      </c>
    </row>
    <row r="195" spans="1:6" x14ac:dyDescent="0.25">
      <c r="A195" s="1">
        <f t="shared" si="12"/>
        <v>42036</v>
      </c>
      <c r="B195" s="2">
        <v>4.5</v>
      </c>
      <c r="C195" s="2">
        <f t="shared" si="13"/>
        <v>4.5</v>
      </c>
      <c r="D195" s="2">
        <f t="shared" si="11"/>
        <v>4.5</v>
      </c>
      <c r="E195" s="2">
        <f t="shared" si="14"/>
        <v>1.125</v>
      </c>
      <c r="F195" s="2">
        <f t="shared" si="15"/>
        <v>1.125</v>
      </c>
    </row>
    <row r="196" spans="1:6" x14ac:dyDescent="0.25">
      <c r="A196" s="1">
        <f t="shared" si="12"/>
        <v>42064</v>
      </c>
      <c r="B196" s="2">
        <v>4.5</v>
      </c>
      <c r="C196" s="2">
        <f t="shared" si="13"/>
        <v>4.5</v>
      </c>
      <c r="D196" s="2">
        <f t="shared" si="11"/>
        <v>4.5</v>
      </c>
      <c r="E196" s="2">
        <f t="shared" si="14"/>
        <v>1.125</v>
      </c>
      <c r="F196" s="2">
        <f t="shared" si="15"/>
        <v>1.125</v>
      </c>
    </row>
    <row r="197" spans="1:6" x14ac:dyDescent="0.25">
      <c r="A197" s="1">
        <f t="shared" si="12"/>
        <v>42095</v>
      </c>
      <c r="B197" s="2">
        <v>4.5</v>
      </c>
      <c r="C197" s="2">
        <f t="shared" si="13"/>
        <v>4.5</v>
      </c>
      <c r="D197" s="2">
        <f t="shared" ref="D197:D260" si="16">C215</f>
        <v>4.5</v>
      </c>
      <c r="E197" s="2">
        <f t="shared" si="14"/>
        <v>1.125</v>
      </c>
      <c r="F197" s="2">
        <f t="shared" si="15"/>
        <v>1.125</v>
      </c>
    </row>
    <row r="198" spans="1:6" x14ac:dyDescent="0.25">
      <c r="A198" s="1">
        <f t="shared" ref="A198:A261" si="17">EDATE(A197,1)</f>
        <v>42125</v>
      </c>
      <c r="B198" s="2">
        <v>4.5</v>
      </c>
      <c r="C198" s="2">
        <f t="shared" si="13"/>
        <v>4.5</v>
      </c>
      <c r="D198" s="2">
        <f t="shared" si="16"/>
        <v>4.5</v>
      </c>
      <c r="E198" s="2">
        <f t="shared" si="14"/>
        <v>1.125</v>
      </c>
      <c r="F198" s="2">
        <f t="shared" si="15"/>
        <v>1.125</v>
      </c>
    </row>
    <row r="199" spans="1:6" x14ac:dyDescent="0.25">
      <c r="A199" s="1">
        <f t="shared" si="17"/>
        <v>42156</v>
      </c>
      <c r="B199" s="2">
        <v>4.5</v>
      </c>
      <c r="C199" s="2">
        <f t="shared" si="13"/>
        <v>4.5</v>
      </c>
      <c r="D199" s="2">
        <f t="shared" si="16"/>
        <v>4.5</v>
      </c>
      <c r="E199" s="2">
        <f t="shared" si="14"/>
        <v>1.125</v>
      </c>
      <c r="F199" s="2">
        <f t="shared" si="15"/>
        <v>1.125</v>
      </c>
    </row>
    <row r="200" spans="1:6" x14ac:dyDescent="0.25">
      <c r="A200" s="1">
        <f t="shared" si="17"/>
        <v>42186</v>
      </c>
      <c r="B200" s="2">
        <v>4.5</v>
      </c>
      <c r="C200" s="2">
        <f t="shared" si="13"/>
        <v>4.5</v>
      </c>
      <c r="D200" s="2">
        <f t="shared" si="16"/>
        <v>4.5</v>
      </c>
      <c r="E200" s="2">
        <f t="shared" si="14"/>
        <v>1.125</v>
      </c>
      <c r="F200" s="2">
        <f t="shared" si="15"/>
        <v>1.125</v>
      </c>
    </row>
    <row r="201" spans="1:6" x14ac:dyDescent="0.25">
      <c r="A201" s="1">
        <f t="shared" si="17"/>
        <v>42217</v>
      </c>
      <c r="B201" s="2">
        <v>4.5</v>
      </c>
      <c r="C201" s="2">
        <f t="shared" si="13"/>
        <v>4.5</v>
      </c>
      <c r="D201" s="2">
        <f t="shared" si="16"/>
        <v>4.5</v>
      </c>
      <c r="E201" s="2">
        <f t="shared" si="14"/>
        <v>1.125</v>
      </c>
      <c r="F201" s="2">
        <f t="shared" si="15"/>
        <v>1.125</v>
      </c>
    </row>
    <row r="202" spans="1:6" x14ac:dyDescent="0.25">
      <c r="A202" s="1">
        <f t="shared" si="17"/>
        <v>42248</v>
      </c>
      <c r="B202" s="2">
        <v>4.5</v>
      </c>
      <c r="C202" s="2">
        <f t="shared" si="13"/>
        <v>4.5</v>
      </c>
      <c r="D202" s="2">
        <f t="shared" si="16"/>
        <v>4.5</v>
      </c>
      <c r="E202" s="2">
        <f t="shared" si="14"/>
        <v>1.125</v>
      </c>
      <c r="F202" s="2">
        <f t="shared" si="15"/>
        <v>1.125</v>
      </c>
    </row>
    <row r="203" spans="1:6" x14ac:dyDescent="0.25">
      <c r="A203" s="1">
        <f t="shared" si="17"/>
        <v>42278</v>
      </c>
      <c r="B203" s="2">
        <v>4.5</v>
      </c>
      <c r="C203" s="2">
        <f t="shared" si="13"/>
        <v>4.5</v>
      </c>
      <c r="D203" s="2">
        <f t="shared" si="16"/>
        <v>4.5</v>
      </c>
      <c r="E203" s="2">
        <f t="shared" si="14"/>
        <v>1.125</v>
      </c>
      <c r="F203" s="2">
        <f t="shared" si="15"/>
        <v>1.125</v>
      </c>
    </row>
    <row r="204" spans="1:6" x14ac:dyDescent="0.25">
      <c r="A204" s="1">
        <f t="shared" si="17"/>
        <v>42309</v>
      </c>
      <c r="B204" s="2">
        <v>4.5</v>
      </c>
      <c r="C204" s="2">
        <f t="shared" si="13"/>
        <v>4.5</v>
      </c>
      <c r="D204" s="2">
        <f t="shared" si="16"/>
        <v>4.5</v>
      </c>
      <c r="E204" s="2">
        <f t="shared" si="14"/>
        <v>1.125</v>
      </c>
      <c r="F204" s="2">
        <f t="shared" si="15"/>
        <v>1.125</v>
      </c>
    </row>
    <row r="205" spans="1:6" x14ac:dyDescent="0.25">
      <c r="A205" s="1">
        <f t="shared" si="17"/>
        <v>42339</v>
      </c>
      <c r="B205" s="2">
        <v>4.5</v>
      </c>
      <c r="C205" s="2">
        <f t="shared" si="13"/>
        <v>4.5</v>
      </c>
      <c r="D205" s="2">
        <f t="shared" si="16"/>
        <v>4.5</v>
      </c>
      <c r="E205" s="2">
        <f t="shared" si="14"/>
        <v>1.125</v>
      </c>
      <c r="F205" s="2">
        <f t="shared" si="15"/>
        <v>1.125</v>
      </c>
    </row>
    <row r="206" spans="1:6" x14ac:dyDescent="0.25">
      <c r="A206" s="1">
        <f t="shared" si="17"/>
        <v>42370</v>
      </c>
      <c r="B206" s="2">
        <v>4.5</v>
      </c>
      <c r="C206" s="2">
        <f t="shared" ref="C206:C269" si="18">AVERAGE(B197,B200,B203,B206)</f>
        <v>4.5</v>
      </c>
      <c r="D206" s="2">
        <f t="shared" si="16"/>
        <v>4.5</v>
      </c>
      <c r="E206" s="2">
        <f t="shared" si="14"/>
        <v>1.125</v>
      </c>
      <c r="F206" s="2">
        <f t="shared" si="15"/>
        <v>1.125</v>
      </c>
    </row>
    <row r="207" spans="1:6" x14ac:dyDescent="0.25">
      <c r="A207" s="1">
        <f t="shared" si="17"/>
        <v>42401</v>
      </c>
      <c r="B207" s="2">
        <v>4.5</v>
      </c>
      <c r="C207" s="2">
        <f t="shared" si="18"/>
        <v>4.5</v>
      </c>
      <c r="D207" s="2">
        <f t="shared" si="16"/>
        <v>4.5</v>
      </c>
      <c r="E207" s="2">
        <f t="shared" ref="E207:E270" si="19">C207/4</f>
        <v>1.125</v>
      </c>
      <c r="F207" s="2">
        <f t="shared" ref="F207:F270" si="20">D207/4</f>
        <v>1.125</v>
      </c>
    </row>
    <row r="208" spans="1:6" x14ac:dyDescent="0.25">
      <c r="A208" s="1">
        <f t="shared" si="17"/>
        <v>42430</v>
      </c>
      <c r="B208" s="2">
        <v>4.5</v>
      </c>
      <c r="C208" s="2">
        <f t="shared" si="18"/>
        <v>4.5</v>
      </c>
      <c r="D208" s="2">
        <f t="shared" si="16"/>
        <v>4.5</v>
      </c>
      <c r="E208" s="2">
        <f t="shared" si="19"/>
        <v>1.125</v>
      </c>
      <c r="F208" s="2">
        <f t="shared" si="20"/>
        <v>1.125</v>
      </c>
    </row>
    <row r="209" spans="1:6" x14ac:dyDescent="0.25">
      <c r="A209" s="1">
        <f t="shared" si="17"/>
        <v>42461</v>
      </c>
      <c r="B209" s="2">
        <v>4.5</v>
      </c>
      <c r="C209" s="2">
        <f t="shared" si="18"/>
        <v>4.5</v>
      </c>
      <c r="D209" s="2">
        <f t="shared" si="16"/>
        <v>4.5</v>
      </c>
      <c r="E209" s="2">
        <f t="shared" si="19"/>
        <v>1.125</v>
      </c>
      <c r="F209" s="2">
        <f t="shared" si="20"/>
        <v>1.125</v>
      </c>
    </row>
    <row r="210" spans="1:6" x14ac:dyDescent="0.25">
      <c r="A210" s="1">
        <f t="shared" si="17"/>
        <v>42491</v>
      </c>
      <c r="B210" s="2">
        <v>4.5</v>
      </c>
      <c r="C210" s="2">
        <f t="shared" si="18"/>
        <v>4.5</v>
      </c>
      <c r="D210" s="2">
        <f t="shared" si="16"/>
        <v>4.5</v>
      </c>
      <c r="E210" s="2">
        <f t="shared" si="19"/>
        <v>1.125</v>
      </c>
      <c r="F210" s="2">
        <f t="shared" si="20"/>
        <v>1.125</v>
      </c>
    </row>
    <row r="211" spans="1:6" x14ac:dyDescent="0.25">
      <c r="A211" s="1">
        <f t="shared" si="17"/>
        <v>42522</v>
      </c>
      <c r="B211" s="2">
        <v>4.5</v>
      </c>
      <c r="C211" s="2">
        <f t="shared" si="18"/>
        <v>4.5</v>
      </c>
      <c r="D211" s="2">
        <f t="shared" si="16"/>
        <v>4.5</v>
      </c>
      <c r="E211" s="2">
        <f t="shared" si="19"/>
        <v>1.125</v>
      </c>
      <c r="F211" s="2">
        <f t="shared" si="20"/>
        <v>1.125</v>
      </c>
    </row>
    <row r="212" spans="1:6" x14ac:dyDescent="0.25">
      <c r="A212" s="1">
        <f t="shared" si="17"/>
        <v>42552</v>
      </c>
      <c r="B212" s="2">
        <v>4.5</v>
      </c>
      <c r="C212" s="2">
        <f t="shared" si="18"/>
        <v>4.5</v>
      </c>
      <c r="D212" s="2">
        <f t="shared" si="16"/>
        <v>4.5</v>
      </c>
      <c r="E212" s="2">
        <f t="shared" si="19"/>
        <v>1.125</v>
      </c>
      <c r="F212" s="2">
        <f t="shared" si="20"/>
        <v>1.125</v>
      </c>
    </row>
    <row r="213" spans="1:6" x14ac:dyDescent="0.25">
      <c r="A213" s="1">
        <f t="shared" si="17"/>
        <v>42583</v>
      </c>
      <c r="B213" s="2">
        <v>4.5</v>
      </c>
      <c r="C213" s="2">
        <f t="shared" si="18"/>
        <v>4.5</v>
      </c>
      <c r="D213" s="2">
        <f t="shared" si="16"/>
        <v>4.5</v>
      </c>
      <c r="E213" s="2">
        <f t="shared" si="19"/>
        <v>1.125</v>
      </c>
      <c r="F213" s="2">
        <f t="shared" si="20"/>
        <v>1.125</v>
      </c>
    </row>
    <row r="214" spans="1:6" x14ac:dyDescent="0.25">
      <c r="A214" s="1">
        <f t="shared" si="17"/>
        <v>42614</v>
      </c>
      <c r="B214" s="2">
        <v>4.5</v>
      </c>
      <c r="C214" s="2">
        <f t="shared" si="18"/>
        <v>4.5</v>
      </c>
      <c r="D214" s="2">
        <f t="shared" si="16"/>
        <v>4.5</v>
      </c>
      <c r="E214" s="2">
        <f t="shared" si="19"/>
        <v>1.125</v>
      </c>
      <c r="F214" s="2">
        <f t="shared" si="20"/>
        <v>1.125</v>
      </c>
    </row>
    <row r="215" spans="1:6" x14ac:dyDescent="0.25">
      <c r="A215" s="1">
        <f t="shared" si="17"/>
        <v>42644</v>
      </c>
      <c r="B215" s="2">
        <v>4.5</v>
      </c>
      <c r="C215" s="2">
        <f t="shared" si="18"/>
        <v>4.5</v>
      </c>
      <c r="D215" s="2">
        <f t="shared" si="16"/>
        <v>4.5</v>
      </c>
      <c r="E215" s="2">
        <f t="shared" si="19"/>
        <v>1.125</v>
      </c>
      <c r="F215" s="2">
        <f t="shared" si="20"/>
        <v>1.125</v>
      </c>
    </row>
    <row r="216" spans="1:6" x14ac:dyDescent="0.25">
      <c r="A216" s="1">
        <f t="shared" si="17"/>
        <v>42675</v>
      </c>
      <c r="B216" s="2">
        <v>4.5</v>
      </c>
      <c r="C216" s="2">
        <f t="shared" si="18"/>
        <v>4.5</v>
      </c>
      <c r="D216" s="2">
        <f t="shared" si="16"/>
        <v>4.5</v>
      </c>
      <c r="E216" s="2">
        <f t="shared" si="19"/>
        <v>1.125</v>
      </c>
      <c r="F216" s="2">
        <f t="shared" si="20"/>
        <v>1.125</v>
      </c>
    </row>
    <row r="217" spans="1:6" x14ac:dyDescent="0.25">
      <c r="A217" s="1">
        <f t="shared" si="17"/>
        <v>42705</v>
      </c>
      <c r="B217" s="2">
        <v>4.5</v>
      </c>
      <c r="C217" s="2">
        <f t="shared" si="18"/>
        <v>4.5</v>
      </c>
      <c r="D217" s="2">
        <f t="shared" si="16"/>
        <v>4.5</v>
      </c>
      <c r="E217" s="2">
        <f t="shared" si="19"/>
        <v>1.125</v>
      </c>
      <c r="F217" s="2">
        <f t="shared" si="20"/>
        <v>1.125</v>
      </c>
    </row>
    <row r="218" spans="1:6" x14ac:dyDescent="0.25">
      <c r="A218" s="1">
        <f t="shared" si="17"/>
        <v>42736</v>
      </c>
      <c r="B218" s="2">
        <v>4.5</v>
      </c>
      <c r="C218" s="2">
        <f t="shared" si="18"/>
        <v>4.5</v>
      </c>
      <c r="D218" s="2">
        <f t="shared" si="16"/>
        <v>4.5</v>
      </c>
      <c r="E218" s="2">
        <f t="shared" si="19"/>
        <v>1.125</v>
      </c>
      <c r="F218" s="2">
        <f t="shared" si="20"/>
        <v>1.125</v>
      </c>
    </row>
    <row r="219" spans="1:6" x14ac:dyDescent="0.25">
      <c r="A219" s="1">
        <f t="shared" si="17"/>
        <v>42767</v>
      </c>
      <c r="B219" s="2">
        <v>4.5</v>
      </c>
      <c r="C219" s="2">
        <f t="shared" si="18"/>
        <v>4.5</v>
      </c>
      <c r="D219" s="2">
        <f t="shared" si="16"/>
        <v>4.5</v>
      </c>
      <c r="E219" s="2">
        <f t="shared" si="19"/>
        <v>1.125</v>
      </c>
      <c r="F219" s="2">
        <f t="shared" si="20"/>
        <v>1.125</v>
      </c>
    </row>
    <row r="220" spans="1:6" x14ac:dyDescent="0.25">
      <c r="A220" s="1">
        <f t="shared" si="17"/>
        <v>42795</v>
      </c>
      <c r="B220" s="2">
        <v>4.5</v>
      </c>
      <c r="C220" s="2">
        <f t="shared" si="18"/>
        <v>4.5</v>
      </c>
      <c r="D220" s="2">
        <f t="shared" si="16"/>
        <v>4.5</v>
      </c>
      <c r="E220" s="2">
        <f t="shared" si="19"/>
        <v>1.125</v>
      </c>
      <c r="F220" s="2">
        <f t="shared" si="20"/>
        <v>1.125</v>
      </c>
    </row>
    <row r="221" spans="1:6" x14ac:dyDescent="0.25">
      <c r="A221" s="1">
        <f t="shared" si="17"/>
        <v>42826</v>
      </c>
      <c r="B221" s="2">
        <v>4.5</v>
      </c>
      <c r="C221" s="2">
        <f t="shared" si="18"/>
        <v>4.5</v>
      </c>
      <c r="D221" s="2">
        <f t="shared" si="16"/>
        <v>4.5</v>
      </c>
      <c r="E221" s="2">
        <f t="shared" si="19"/>
        <v>1.125</v>
      </c>
      <c r="F221" s="2">
        <f t="shared" si="20"/>
        <v>1.125</v>
      </c>
    </row>
    <row r="222" spans="1:6" x14ac:dyDescent="0.25">
      <c r="A222" s="1">
        <f t="shared" si="17"/>
        <v>42856</v>
      </c>
      <c r="B222" s="2">
        <v>4.5</v>
      </c>
      <c r="C222" s="2">
        <f t="shared" si="18"/>
        <v>4.5</v>
      </c>
      <c r="D222" s="2">
        <f t="shared" si="16"/>
        <v>4.5</v>
      </c>
      <c r="E222" s="2">
        <f t="shared" si="19"/>
        <v>1.125</v>
      </c>
      <c r="F222" s="2">
        <f t="shared" si="20"/>
        <v>1.125</v>
      </c>
    </row>
    <row r="223" spans="1:6" x14ac:dyDescent="0.25">
      <c r="A223" s="1">
        <f t="shared" si="17"/>
        <v>42887</v>
      </c>
      <c r="B223" s="2">
        <v>4.5</v>
      </c>
      <c r="C223" s="2">
        <f t="shared" si="18"/>
        <v>4.5</v>
      </c>
      <c r="D223" s="2">
        <f t="shared" si="16"/>
        <v>4.5</v>
      </c>
      <c r="E223" s="2">
        <f t="shared" si="19"/>
        <v>1.125</v>
      </c>
      <c r="F223" s="2">
        <f t="shared" si="20"/>
        <v>1.125</v>
      </c>
    </row>
    <row r="224" spans="1:6" x14ac:dyDescent="0.25">
      <c r="A224" s="1">
        <f t="shared" si="17"/>
        <v>42917</v>
      </c>
      <c r="B224" s="2">
        <v>4.5</v>
      </c>
      <c r="C224" s="2">
        <f t="shared" si="18"/>
        <v>4.5</v>
      </c>
      <c r="D224" s="2">
        <f t="shared" si="16"/>
        <v>4.4375</v>
      </c>
      <c r="E224" s="2">
        <f t="shared" si="19"/>
        <v>1.125</v>
      </c>
      <c r="F224" s="2">
        <f t="shared" si="20"/>
        <v>1.109375</v>
      </c>
    </row>
    <row r="225" spans="1:6" x14ac:dyDescent="0.25">
      <c r="A225" s="1">
        <f t="shared" si="17"/>
        <v>42948</v>
      </c>
      <c r="B225" s="2">
        <v>4.5</v>
      </c>
      <c r="C225" s="2">
        <f t="shared" si="18"/>
        <v>4.5</v>
      </c>
      <c r="D225" s="2">
        <f t="shared" si="16"/>
        <v>4.4375</v>
      </c>
      <c r="E225" s="2">
        <f t="shared" si="19"/>
        <v>1.125</v>
      </c>
      <c r="F225" s="2">
        <f t="shared" si="20"/>
        <v>1.109375</v>
      </c>
    </row>
    <row r="226" spans="1:6" x14ac:dyDescent="0.25">
      <c r="A226" s="1">
        <f t="shared" si="17"/>
        <v>42979</v>
      </c>
      <c r="B226" s="2">
        <v>4.5</v>
      </c>
      <c r="C226" s="2">
        <f t="shared" si="18"/>
        <v>4.5</v>
      </c>
      <c r="D226" s="2">
        <f t="shared" si="16"/>
        <v>4.4375</v>
      </c>
      <c r="E226" s="2">
        <f t="shared" si="19"/>
        <v>1.125</v>
      </c>
      <c r="F226" s="2">
        <f t="shared" si="20"/>
        <v>1.109375</v>
      </c>
    </row>
    <row r="227" spans="1:6" x14ac:dyDescent="0.25">
      <c r="A227" s="1">
        <f t="shared" si="17"/>
        <v>43009</v>
      </c>
      <c r="B227" s="2">
        <v>4.5</v>
      </c>
      <c r="C227" s="2">
        <f t="shared" si="18"/>
        <v>4.5</v>
      </c>
      <c r="D227" s="2">
        <f t="shared" si="16"/>
        <v>4.375</v>
      </c>
      <c r="E227" s="2">
        <f t="shared" si="19"/>
        <v>1.125</v>
      </c>
      <c r="F227" s="2">
        <f t="shared" si="20"/>
        <v>1.09375</v>
      </c>
    </row>
    <row r="228" spans="1:6" x14ac:dyDescent="0.25">
      <c r="A228" s="1">
        <f t="shared" si="17"/>
        <v>43040</v>
      </c>
      <c r="B228" s="2">
        <v>4.5</v>
      </c>
      <c r="C228" s="2">
        <f t="shared" si="18"/>
        <v>4.5</v>
      </c>
      <c r="D228" s="2">
        <f t="shared" si="16"/>
        <v>4.375</v>
      </c>
      <c r="E228" s="2">
        <f t="shared" si="19"/>
        <v>1.125</v>
      </c>
      <c r="F228" s="2">
        <f t="shared" si="20"/>
        <v>1.09375</v>
      </c>
    </row>
    <row r="229" spans="1:6" x14ac:dyDescent="0.25">
      <c r="A229" s="1">
        <f t="shared" si="17"/>
        <v>43070</v>
      </c>
      <c r="B229" s="2">
        <v>4.5</v>
      </c>
      <c r="C229" s="2">
        <f t="shared" si="18"/>
        <v>4.5</v>
      </c>
      <c r="D229" s="2">
        <f t="shared" si="16"/>
        <v>4.375</v>
      </c>
      <c r="E229" s="2">
        <f t="shared" si="19"/>
        <v>1.125</v>
      </c>
      <c r="F229" s="2">
        <f t="shared" si="20"/>
        <v>1.09375</v>
      </c>
    </row>
    <row r="230" spans="1:6" x14ac:dyDescent="0.25">
      <c r="A230" s="1">
        <f t="shared" si="17"/>
        <v>43101</v>
      </c>
      <c r="B230" s="2">
        <v>4.5</v>
      </c>
      <c r="C230" s="2">
        <f t="shared" si="18"/>
        <v>4.5</v>
      </c>
      <c r="D230" s="2">
        <f t="shared" si="16"/>
        <v>4.3125</v>
      </c>
      <c r="E230" s="2">
        <f t="shared" si="19"/>
        <v>1.125</v>
      </c>
      <c r="F230" s="2">
        <f t="shared" si="20"/>
        <v>1.078125</v>
      </c>
    </row>
    <row r="231" spans="1:6" x14ac:dyDescent="0.25">
      <c r="A231" s="1">
        <f t="shared" si="17"/>
        <v>43132</v>
      </c>
      <c r="B231" s="2">
        <v>4.5</v>
      </c>
      <c r="C231" s="2">
        <f t="shared" si="18"/>
        <v>4.5</v>
      </c>
      <c r="D231" s="2">
        <f t="shared" si="16"/>
        <v>4.3125</v>
      </c>
      <c r="E231" s="2">
        <f t="shared" si="19"/>
        <v>1.125</v>
      </c>
      <c r="F231" s="2">
        <f t="shared" si="20"/>
        <v>1.078125</v>
      </c>
    </row>
    <row r="232" spans="1:6" x14ac:dyDescent="0.25">
      <c r="A232" s="1">
        <f t="shared" si="17"/>
        <v>43160</v>
      </c>
      <c r="B232" s="2">
        <v>4.5</v>
      </c>
      <c r="C232" s="2">
        <f t="shared" si="18"/>
        <v>4.5</v>
      </c>
      <c r="D232" s="2">
        <f t="shared" si="16"/>
        <v>4.3125</v>
      </c>
      <c r="E232" s="2">
        <f t="shared" si="19"/>
        <v>1.125</v>
      </c>
      <c r="F232" s="2">
        <f t="shared" si="20"/>
        <v>1.078125</v>
      </c>
    </row>
    <row r="233" spans="1:6" x14ac:dyDescent="0.25">
      <c r="A233" s="1">
        <f t="shared" si="17"/>
        <v>43191</v>
      </c>
      <c r="B233" s="2">
        <v>4.5</v>
      </c>
      <c r="C233" s="2">
        <f t="shared" si="18"/>
        <v>4.5</v>
      </c>
      <c r="D233" s="2">
        <f t="shared" si="16"/>
        <v>4.25</v>
      </c>
      <c r="E233" s="2">
        <f t="shared" si="19"/>
        <v>1.125</v>
      </c>
      <c r="F233" s="2">
        <f t="shared" si="20"/>
        <v>1.0625</v>
      </c>
    </row>
    <row r="234" spans="1:6" x14ac:dyDescent="0.25">
      <c r="A234" s="1">
        <f t="shared" si="17"/>
        <v>43221</v>
      </c>
      <c r="B234" s="2">
        <v>4.5</v>
      </c>
      <c r="C234" s="2">
        <f t="shared" si="18"/>
        <v>4.5</v>
      </c>
      <c r="D234" s="2">
        <f t="shared" si="16"/>
        <v>4.25</v>
      </c>
      <c r="E234" s="2">
        <f t="shared" si="19"/>
        <v>1.125</v>
      </c>
      <c r="F234" s="2">
        <f t="shared" si="20"/>
        <v>1.0625</v>
      </c>
    </row>
    <row r="235" spans="1:6" x14ac:dyDescent="0.25">
      <c r="A235" s="1">
        <f t="shared" si="17"/>
        <v>43252</v>
      </c>
      <c r="B235" s="2">
        <v>4.5</v>
      </c>
      <c r="C235" s="2">
        <f t="shared" si="18"/>
        <v>4.5</v>
      </c>
      <c r="D235" s="2">
        <f t="shared" si="16"/>
        <v>4.25</v>
      </c>
      <c r="E235" s="2">
        <f t="shared" si="19"/>
        <v>1.125</v>
      </c>
      <c r="F235" s="2">
        <f t="shared" si="20"/>
        <v>1.0625</v>
      </c>
    </row>
    <row r="236" spans="1:6" x14ac:dyDescent="0.25">
      <c r="A236" s="1">
        <f t="shared" si="17"/>
        <v>43282</v>
      </c>
      <c r="B236" s="2">
        <v>4.5</v>
      </c>
      <c r="C236" s="2">
        <f t="shared" si="18"/>
        <v>4.5</v>
      </c>
      <c r="D236" s="2">
        <f t="shared" si="16"/>
        <v>4.1875</v>
      </c>
      <c r="E236" s="2">
        <f t="shared" si="19"/>
        <v>1.125</v>
      </c>
      <c r="F236" s="2">
        <f t="shared" si="20"/>
        <v>1.046875</v>
      </c>
    </row>
    <row r="237" spans="1:6" x14ac:dyDescent="0.25">
      <c r="A237" s="1">
        <f t="shared" si="17"/>
        <v>43313</v>
      </c>
      <c r="B237" s="2">
        <v>4.5</v>
      </c>
      <c r="C237" s="2">
        <f t="shared" si="18"/>
        <v>4.5</v>
      </c>
      <c r="D237" s="2">
        <f t="shared" si="16"/>
        <v>4.1875</v>
      </c>
      <c r="E237" s="2">
        <f t="shared" si="19"/>
        <v>1.125</v>
      </c>
      <c r="F237" s="2">
        <f t="shared" si="20"/>
        <v>1.046875</v>
      </c>
    </row>
    <row r="238" spans="1:6" x14ac:dyDescent="0.25">
      <c r="A238" s="1">
        <f t="shared" si="17"/>
        <v>43344</v>
      </c>
      <c r="B238" s="2">
        <v>4.5</v>
      </c>
      <c r="C238" s="2">
        <f t="shared" si="18"/>
        <v>4.5</v>
      </c>
      <c r="D238" s="2">
        <f t="shared" si="16"/>
        <v>4.1875</v>
      </c>
      <c r="E238" s="2">
        <f t="shared" si="19"/>
        <v>1.125</v>
      </c>
      <c r="F238" s="2">
        <f t="shared" si="20"/>
        <v>1.046875</v>
      </c>
    </row>
    <row r="239" spans="1:6" x14ac:dyDescent="0.25">
      <c r="A239" s="1">
        <f t="shared" si="17"/>
        <v>43374</v>
      </c>
      <c r="B239" s="2">
        <v>4.5</v>
      </c>
      <c r="C239" s="2">
        <f t="shared" si="18"/>
        <v>4.5</v>
      </c>
      <c r="D239" s="2">
        <f t="shared" si="16"/>
        <v>4.125</v>
      </c>
      <c r="E239" s="2">
        <f t="shared" si="19"/>
        <v>1.125</v>
      </c>
      <c r="F239" s="2">
        <f t="shared" si="20"/>
        <v>1.03125</v>
      </c>
    </row>
    <row r="240" spans="1:6" x14ac:dyDescent="0.25">
      <c r="A240" s="1">
        <f t="shared" si="17"/>
        <v>43405</v>
      </c>
      <c r="B240" s="2">
        <v>4.5</v>
      </c>
      <c r="C240" s="2">
        <f t="shared" si="18"/>
        <v>4.5</v>
      </c>
      <c r="D240" s="2">
        <f t="shared" si="16"/>
        <v>4.125</v>
      </c>
      <c r="E240" s="2">
        <f t="shared" si="19"/>
        <v>1.125</v>
      </c>
      <c r="F240" s="2">
        <f t="shared" si="20"/>
        <v>1.03125</v>
      </c>
    </row>
    <row r="241" spans="1:6" x14ac:dyDescent="0.25">
      <c r="A241" s="1">
        <f t="shared" si="17"/>
        <v>43435</v>
      </c>
      <c r="B241" s="2">
        <v>4.5</v>
      </c>
      <c r="C241" s="2">
        <f t="shared" si="18"/>
        <v>4.5</v>
      </c>
      <c r="D241" s="2">
        <f t="shared" si="16"/>
        <v>4.125</v>
      </c>
      <c r="E241" s="2">
        <f t="shared" si="19"/>
        <v>1.125</v>
      </c>
      <c r="F241" s="2">
        <f t="shared" si="20"/>
        <v>1.03125</v>
      </c>
    </row>
    <row r="242" spans="1:6" x14ac:dyDescent="0.25">
      <c r="A242" s="1">
        <f t="shared" si="17"/>
        <v>43466</v>
      </c>
      <c r="B242">
        <v>4.25</v>
      </c>
      <c r="C242" s="2">
        <f t="shared" si="18"/>
        <v>4.4375</v>
      </c>
      <c r="D242" s="2">
        <f t="shared" si="16"/>
        <v>4.0625</v>
      </c>
      <c r="E242" s="2">
        <f t="shared" si="19"/>
        <v>1.109375</v>
      </c>
      <c r="F242" s="2">
        <f t="shared" si="20"/>
        <v>1.015625</v>
      </c>
    </row>
    <row r="243" spans="1:6" x14ac:dyDescent="0.25">
      <c r="A243" s="1">
        <f t="shared" si="17"/>
        <v>43497</v>
      </c>
      <c r="B243">
        <v>4.25</v>
      </c>
      <c r="C243" s="2">
        <f t="shared" si="18"/>
        <v>4.4375</v>
      </c>
      <c r="D243" s="2">
        <f t="shared" si="16"/>
        <v>4.0625</v>
      </c>
      <c r="E243" s="2">
        <f t="shared" si="19"/>
        <v>1.109375</v>
      </c>
      <c r="F243" s="2">
        <f t="shared" si="20"/>
        <v>1.015625</v>
      </c>
    </row>
    <row r="244" spans="1:6" x14ac:dyDescent="0.25">
      <c r="A244" s="1">
        <f t="shared" si="17"/>
        <v>43525</v>
      </c>
      <c r="B244">
        <v>4.25</v>
      </c>
      <c r="C244" s="2">
        <f t="shared" si="18"/>
        <v>4.4375</v>
      </c>
      <c r="D244" s="2">
        <f t="shared" si="16"/>
        <v>4.0625</v>
      </c>
      <c r="E244" s="2">
        <f t="shared" si="19"/>
        <v>1.109375</v>
      </c>
      <c r="F244" s="2">
        <f t="shared" si="20"/>
        <v>1.015625</v>
      </c>
    </row>
    <row r="245" spans="1:6" x14ac:dyDescent="0.25">
      <c r="A245" s="1">
        <f t="shared" si="17"/>
        <v>43556</v>
      </c>
      <c r="B245">
        <v>4.25</v>
      </c>
      <c r="C245" s="2">
        <f t="shared" si="18"/>
        <v>4.375</v>
      </c>
      <c r="D245" s="2">
        <f t="shared" si="16"/>
        <v>4</v>
      </c>
      <c r="E245" s="2">
        <f t="shared" si="19"/>
        <v>1.09375</v>
      </c>
      <c r="F245" s="2">
        <f t="shared" si="20"/>
        <v>1</v>
      </c>
    </row>
    <row r="246" spans="1:6" x14ac:dyDescent="0.25">
      <c r="A246" s="1">
        <f t="shared" si="17"/>
        <v>43586</v>
      </c>
      <c r="B246">
        <v>4.25</v>
      </c>
      <c r="C246" s="2">
        <f t="shared" si="18"/>
        <v>4.375</v>
      </c>
      <c r="D246" s="2">
        <f t="shared" si="16"/>
        <v>4</v>
      </c>
      <c r="E246" s="2">
        <f t="shared" si="19"/>
        <v>1.09375</v>
      </c>
      <c r="F246" s="2">
        <f t="shared" si="20"/>
        <v>1</v>
      </c>
    </row>
    <row r="247" spans="1:6" x14ac:dyDescent="0.25">
      <c r="A247" s="1">
        <f t="shared" si="17"/>
        <v>43617</v>
      </c>
      <c r="B247">
        <v>4.25</v>
      </c>
      <c r="C247" s="2">
        <f t="shared" si="18"/>
        <v>4.375</v>
      </c>
      <c r="D247" s="2">
        <f t="shared" si="16"/>
        <v>4</v>
      </c>
      <c r="E247" s="2">
        <f t="shared" si="19"/>
        <v>1.09375</v>
      </c>
      <c r="F247" s="2">
        <f t="shared" si="20"/>
        <v>1</v>
      </c>
    </row>
    <row r="248" spans="1:6" x14ac:dyDescent="0.25">
      <c r="A248" s="1">
        <f t="shared" si="17"/>
        <v>43647</v>
      </c>
      <c r="B248">
        <v>4.25</v>
      </c>
      <c r="C248" s="2">
        <f t="shared" si="18"/>
        <v>4.3125</v>
      </c>
      <c r="D248" s="2">
        <f t="shared" si="16"/>
        <v>3.9375</v>
      </c>
      <c r="E248" s="2">
        <f t="shared" si="19"/>
        <v>1.078125</v>
      </c>
      <c r="F248" s="2">
        <f t="shared" si="20"/>
        <v>0.984375</v>
      </c>
    </row>
    <row r="249" spans="1:6" x14ac:dyDescent="0.25">
      <c r="A249" s="1">
        <f t="shared" si="17"/>
        <v>43678</v>
      </c>
      <c r="B249">
        <v>4.25</v>
      </c>
      <c r="C249" s="2">
        <f t="shared" si="18"/>
        <v>4.3125</v>
      </c>
      <c r="D249" s="2">
        <f t="shared" si="16"/>
        <v>3.9375</v>
      </c>
      <c r="E249" s="2">
        <f t="shared" si="19"/>
        <v>1.078125</v>
      </c>
      <c r="F249" s="2">
        <f t="shared" si="20"/>
        <v>0.984375</v>
      </c>
    </row>
    <row r="250" spans="1:6" x14ac:dyDescent="0.25">
      <c r="A250" s="1">
        <f t="shared" si="17"/>
        <v>43709</v>
      </c>
      <c r="B250">
        <v>4.25</v>
      </c>
      <c r="C250" s="2">
        <f t="shared" si="18"/>
        <v>4.3125</v>
      </c>
      <c r="D250" s="2">
        <f t="shared" si="16"/>
        <v>3.9375</v>
      </c>
      <c r="E250" s="2">
        <f t="shared" si="19"/>
        <v>1.078125</v>
      </c>
      <c r="F250" s="2">
        <f t="shared" si="20"/>
        <v>0.984375</v>
      </c>
    </row>
    <row r="251" spans="1:6" x14ac:dyDescent="0.25">
      <c r="A251" s="1">
        <f t="shared" si="17"/>
        <v>43739</v>
      </c>
      <c r="B251">
        <v>4.25</v>
      </c>
      <c r="C251" s="2">
        <f t="shared" si="18"/>
        <v>4.25</v>
      </c>
      <c r="D251" s="2">
        <f t="shared" si="16"/>
        <v>3.875</v>
      </c>
      <c r="E251" s="2">
        <f t="shared" si="19"/>
        <v>1.0625</v>
      </c>
      <c r="F251" s="2">
        <f t="shared" si="20"/>
        <v>0.96875</v>
      </c>
    </row>
    <row r="252" spans="1:6" x14ac:dyDescent="0.25">
      <c r="A252" s="1">
        <f t="shared" si="17"/>
        <v>43770</v>
      </c>
      <c r="B252">
        <v>4.25</v>
      </c>
      <c r="C252" s="2">
        <f t="shared" si="18"/>
        <v>4.25</v>
      </c>
      <c r="D252" s="2">
        <f t="shared" si="16"/>
        <v>3.875</v>
      </c>
      <c r="E252" s="2">
        <f t="shared" si="19"/>
        <v>1.0625</v>
      </c>
      <c r="F252" s="2">
        <f t="shared" si="20"/>
        <v>0.96875</v>
      </c>
    </row>
    <row r="253" spans="1:6" x14ac:dyDescent="0.25">
      <c r="A253" s="1">
        <f t="shared" si="17"/>
        <v>43800</v>
      </c>
      <c r="B253">
        <v>4.25</v>
      </c>
      <c r="C253" s="2">
        <f t="shared" si="18"/>
        <v>4.25</v>
      </c>
      <c r="D253" s="2">
        <f t="shared" si="16"/>
        <v>3.875</v>
      </c>
      <c r="E253" s="2">
        <f t="shared" si="19"/>
        <v>1.0625</v>
      </c>
      <c r="F253" s="2">
        <f t="shared" si="20"/>
        <v>0.96875</v>
      </c>
    </row>
    <row r="254" spans="1:6" x14ac:dyDescent="0.25">
      <c r="A254" s="1">
        <f t="shared" si="17"/>
        <v>43831</v>
      </c>
      <c r="B254" s="4">
        <v>4</v>
      </c>
      <c r="C254" s="2">
        <f t="shared" si="18"/>
        <v>4.1875</v>
      </c>
      <c r="D254" s="2">
        <f t="shared" si="16"/>
        <v>3.8125</v>
      </c>
      <c r="E254" s="2">
        <f t="shared" si="19"/>
        <v>1.046875</v>
      </c>
      <c r="F254" s="2">
        <f t="shared" si="20"/>
        <v>0.953125</v>
      </c>
    </row>
    <row r="255" spans="1:6" x14ac:dyDescent="0.25">
      <c r="A255" s="1">
        <f t="shared" si="17"/>
        <v>43862</v>
      </c>
      <c r="B255" s="4">
        <v>4</v>
      </c>
      <c r="C255" s="2">
        <f t="shared" si="18"/>
        <v>4.1875</v>
      </c>
      <c r="D255" s="2">
        <f t="shared" si="16"/>
        <v>3.8125</v>
      </c>
      <c r="E255" s="2">
        <f t="shared" si="19"/>
        <v>1.046875</v>
      </c>
      <c r="F255" s="2">
        <f t="shared" si="20"/>
        <v>0.953125</v>
      </c>
    </row>
    <row r="256" spans="1:6" x14ac:dyDescent="0.25">
      <c r="A256" s="1">
        <f t="shared" si="17"/>
        <v>43891</v>
      </c>
      <c r="B256" s="4">
        <v>4</v>
      </c>
      <c r="C256" s="2">
        <f t="shared" si="18"/>
        <v>4.1875</v>
      </c>
      <c r="D256" s="2">
        <f t="shared" si="16"/>
        <v>3.8125</v>
      </c>
      <c r="E256" s="2">
        <f t="shared" si="19"/>
        <v>1.046875</v>
      </c>
      <c r="F256" s="2">
        <f t="shared" si="20"/>
        <v>0.953125</v>
      </c>
    </row>
    <row r="257" spans="1:6" x14ac:dyDescent="0.25">
      <c r="A257" s="1">
        <f t="shared" si="17"/>
        <v>43922</v>
      </c>
      <c r="B257" s="4">
        <v>4</v>
      </c>
      <c r="C257" s="2">
        <f t="shared" si="18"/>
        <v>4.125</v>
      </c>
      <c r="D257" s="2">
        <f t="shared" si="16"/>
        <v>3.75</v>
      </c>
      <c r="E257" s="2">
        <f t="shared" si="19"/>
        <v>1.03125</v>
      </c>
      <c r="F257" s="2">
        <f t="shared" si="20"/>
        <v>0.9375</v>
      </c>
    </row>
    <row r="258" spans="1:6" x14ac:dyDescent="0.25">
      <c r="A258" s="1">
        <f t="shared" si="17"/>
        <v>43952</v>
      </c>
      <c r="B258" s="4">
        <v>4</v>
      </c>
      <c r="C258" s="2">
        <f t="shared" si="18"/>
        <v>4.125</v>
      </c>
      <c r="D258" s="2">
        <f t="shared" si="16"/>
        <v>3.75</v>
      </c>
      <c r="E258" s="2">
        <f t="shared" si="19"/>
        <v>1.03125</v>
      </c>
      <c r="F258" s="2">
        <f t="shared" si="20"/>
        <v>0.9375</v>
      </c>
    </row>
    <row r="259" spans="1:6" x14ac:dyDescent="0.25">
      <c r="A259" s="1">
        <f t="shared" si="17"/>
        <v>43983</v>
      </c>
      <c r="B259" s="4">
        <v>4</v>
      </c>
      <c r="C259" s="2">
        <f t="shared" si="18"/>
        <v>4.125</v>
      </c>
      <c r="D259" s="2">
        <f t="shared" si="16"/>
        <v>3.75</v>
      </c>
      <c r="E259" s="2">
        <f t="shared" si="19"/>
        <v>1.03125</v>
      </c>
      <c r="F259" s="2">
        <f t="shared" si="20"/>
        <v>0.9375</v>
      </c>
    </row>
    <row r="260" spans="1:6" x14ac:dyDescent="0.25">
      <c r="A260" s="1">
        <f t="shared" si="17"/>
        <v>44013</v>
      </c>
      <c r="B260" s="4">
        <v>4</v>
      </c>
      <c r="C260" s="2">
        <f t="shared" si="18"/>
        <v>4.0625</v>
      </c>
      <c r="D260" s="2">
        <f t="shared" si="16"/>
        <v>3.6875</v>
      </c>
      <c r="E260" s="2">
        <f t="shared" si="19"/>
        <v>1.015625</v>
      </c>
      <c r="F260" s="2">
        <f t="shared" si="20"/>
        <v>0.921875</v>
      </c>
    </row>
    <row r="261" spans="1:6" x14ac:dyDescent="0.25">
      <c r="A261" s="1">
        <f t="shared" si="17"/>
        <v>44044</v>
      </c>
      <c r="B261" s="4">
        <v>4</v>
      </c>
      <c r="C261" s="2">
        <f t="shared" si="18"/>
        <v>4.0625</v>
      </c>
      <c r="D261" s="2">
        <f t="shared" ref="D261:D324" si="21">C279</f>
        <v>3.6875</v>
      </c>
      <c r="E261" s="2">
        <f t="shared" si="19"/>
        <v>1.015625</v>
      </c>
      <c r="F261" s="2">
        <f t="shared" si="20"/>
        <v>0.921875</v>
      </c>
    </row>
    <row r="262" spans="1:6" x14ac:dyDescent="0.25">
      <c r="A262" s="1">
        <f t="shared" ref="A262:A325" si="22">EDATE(A261,1)</f>
        <v>44075</v>
      </c>
      <c r="B262" s="4">
        <v>4</v>
      </c>
      <c r="C262" s="2">
        <f t="shared" si="18"/>
        <v>4.0625</v>
      </c>
      <c r="D262" s="2">
        <f t="shared" si="21"/>
        <v>3.6875</v>
      </c>
      <c r="E262" s="2">
        <f t="shared" si="19"/>
        <v>1.015625</v>
      </c>
      <c r="F262" s="2">
        <f t="shared" si="20"/>
        <v>0.921875</v>
      </c>
    </row>
    <row r="263" spans="1:6" x14ac:dyDescent="0.25">
      <c r="A263" s="1">
        <f t="shared" si="22"/>
        <v>44105</v>
      </c>
      <c r="B263" s="4">
        <v>4</v>
      </c>
      <c r="C263" s="2">
        <f t="shared" si="18"/>
        <v>4</v>
      </c>
      <c r="D263" s="2">
        <f t="shared" si="21"/>
        <v>3.625</v>
      </c>
      <c r="E263" s="2">
        <f t="shared" si="19"/>
        <v>1</v>
      </c>
      <c r="F263" s="2">
        <f t="shared" si="20"/>
        <v>0.90625</v>
      </c>
    </row>
    <row r="264" spans="1:6" x14ac:dyDescent="0.25">
      <c r="A264" s="1">
        <f t="shared" si="22"/>
        <v>44136</v>
      </c>
      <c r="B264" s="4">
        <v>4</v>
      </c>
      <c r="C264" s="2">
        <f t="shared" si="18"/>
        <v>4</v>
      </c>
      <c r="D264" s="2">
        <f t="shared" si="21"/>
        <v>3.625</v>
      </c>
      <c r="E264" s="2">
        <f t="shared" si="19"/>
        <v>1</v>
      </c>
      <c r="F264" s="2">
        <f t="shared" si="20"/>
        <v>0.90625</v>
      </c>
    </row>
    <row r="265" spans="1:6" x14ac:dyDescent="0.25">
      <c r="A265" s="1">
        <f t="shared" si="22"/>
        <v>44166</v>
      </c>
      <c r="B265" s="4">
        <v>4</v>
      </c>
      <c r="C265" s="2">
        <f t="shared" si="18"/>
        <v>4</v>
      </c>
      <c r="D265" s="2">
        <f t="shared" si="21"/>
        <v>3.625</v>
      </c>
      <c r="E265" s="2">
        <f t="shared" si="19"/>
        <v>1</v>
      </c>
      <c r="F265" s="2">
        <f t="shared" si="20"/>
        <v>0.90625</v>
      </c>
    </row>
    <row r="266" spans="1:6" x14ac:dyDescent="0.25">
      <c r="A266" s="1">
        <f t="shared" si="22"/>
        <v>44197</v>
      </c>
      <c r="B266" s="4">
        <v>3.75</v>
      </c>
      <c r="C266" s="2">
        <f t="shared" si="18"/>
        <v>3.9375</v>
      </c>
      <c r="D266" s="2">
        <f t="shared" si="21"/>
        <v>3.5625</v>
      </c>
      <c r="E266" s="2">
        <f t="shared" si="19"/>
        <v>0.984375</v>
      </c>
      <c r="F266" s="2">
        <f t="shared" si="20"/>
        <v>0.890625</v>
      </c>
    </row>
    <row r="267" spans="1:6" x14ac:dyDescent="0.25">
      <c r="A267" s="1">
        <f t="shared" si="22"/>
        <v>44228</v>
      </c>
      <c r="B267" s="4">
        <v>3.75</v>
      </c>
      <c r="C267" s="2">
        <f t="shared" si="18"/>
        <v>3.9375</v>
      </c>
      <c r="D267" s="2">
        <f t="shared" si="21"/>
        <v>3.5625</v>
      </c>
      <c r="E267" s="2">
        <f t="shared" si="19"/>
        <v>0.984375</v>
      </c>
      <c r="F267" s="2">
        <f t="shared" si="20"/>
        <v>0.890625</v>
      </c>
    </row>
    <row r="268" spans="1:6" x14ac:dyDescent="0.25">
      <c r="A268" s="1">
        <f t="shared" si="22"/>
        <v>44256</v>
      </c>
      <c r="B268" s="4">
        <v>3.75</v>
      </c>
      <c r="C268" s="2">
        <f t="shared" si="18"/>
        <v>3.9375</v>
      </c>
      <c r="D268" s="2">
        <f t="shared" si="21"/>
        <v>3.5625</v>
      </c>
      <c r="E268" s="2">
        <f t="shared" si="19"/>
        <v>0.984375</v>
      </c>
      <c r="F268" s="2">
        <f t="shared" si="20"/>
        <v>0.890625</v>
      </c>
    </row>
    <row r="269" spans="1:6" x14ac:dyDescent="0.25">
      <c r="A269" s="1">
        <f t="shared" si="22"/>
        <v>44287</v>
      </c>
      <c r="B269" s="4">
        <v>3.75</v>
      </c>
      <c r="C269" s="2">
        <f t="shared" si="18"/>
        <v>3.875</v>
      </c>
      <c r="D269" s="2">
        <f t="shared" si="21"/>
        <v>3.5</v>
      </c>
      <c r="E269" s="2">
        <f t="shared" si="19"/>
        <v>0.96875</v>
      </c>
      <c r="F269" s="2">
        <f t="shared" si="20"/>
        <v>0.875</v>
      </c>
    </row>
    <row r="270" spans="1:6" x14ac:dyDescent="0.25">
      <c r="A270" s="1">
        <f t="shared" si="22"/>
        <v>44317</v>
      </c>
      <c r="B270" s="4">
        <v>3.75</v>
      </c>
      <c r="C270" s="2">
        <f t="shared" ref="C270:C333" si="23">AVERAGE(B261,B264,B267,B270)</f>
        <v>3.875</v>
      </c>
      <c r="D270" s="2">
        <f t="shared" si="21"/>
        <v>3.5</v>
      </c>
      <c r="E270" s="2">
        <f t="shared" si="19"/>
        <v>0.96875</v>
      </c>
      <c r="F270" s="2">
        <f t="shared" si="20"/>
        <v>0.875</v>
      </c>
    </row>
    <row r="271" spans="1:6" x14ac:dyDescent="0.25">
      <c r="A271" s="1">
        <f t="shared" si="22"/>
        <v>44348</v>
      </c>
      <c r="B271" s="4">
        <v>3.75</v>
      </c>
      <c r="C271" s="2">
        <f t="shared" si="23"/>
        <v>3.875</v>
      </c>
      <c r="D271" s="2">
        <f t="shared" si="21"/>
        <v>3.5</v>
      </c>
      <c r="E271" s="2">
        <f t="shared" ref="E271:E334" si="24">C271/4</f>
        <v>0.96875</v>
      </c>
      <c r="F271" s="2">
        <f t="shared" ref="F271:F334" si="25">D271/4</f>
        <v>0.875</v>
      </c>
    </row>
    <row r="272" spans="1:6" x14ac:dyDescent="0.25">
      <c r="A272" s="1">
        <f t="shared" si="22"/>
        <v>44378</v>
      </c>
      <c r="B272" s="4">
        <v>3.75</v>
      </c>
      <c r="C272" s="2">
        <f t="shared" si="23"/>
        <v>3.8125</v>
      </c>
      <c r="D272" s="2">
        <f t="shared" si="21"/>
        <v>3.4375</v>
      </c>
      <c r="E272" s="2">
        <f t="shared" si="24"/>
        <v>0.953125</v>
      </c>
      <c r="F272" s="2">
        <f t="shared" si="25"/>
        <v>0.859375</v>
      </c>
    </row>
    <row r="273" spans="1:6" x14ac:dyDescent="0.25">
      <c r="A273" s="1">
        <f t="shared" si="22"/>
        <v>44409</v>
      </c>
      <c r="B273" s="4">
        <v>3.75</v>
      </c>
      <c r="C273" s="2">
        <f t="shared" si="23"/>
        <v>3.8125</v>
      </c>
      <c r="D273" s="2">
        <f t="shared" si="21"/>
        <v>3.4375</v>
      </c>
      <c r="E273" s="2">
        <f t="shared" si="24"/>
        <v>0.953125</v>
      </c>
      <c r="F273" s="2">
        <f t="shared" si="25"/>
        <v>0.859375</v>
      </c>
    </row>
    <row r="274" spans="1:6" x14ac:dyDescent="0.25">
      <c r="A274" s="1">
        <f t="shared" si="22"/>
        <v>44440</v>
      </c>
      <c r="B274" s="4">
        <v>3.75</v>
      </c>
      <c r="C274" s="2">
        <f t="shared" si="23"/>
        <v>3.8125</v>
      </c>
      <c r="D274" s="2">
        <f t="shared" si="21"/>
        <v>3.4375</v>
      </c>
      <c r="E274" s="2">
        <f t="shared" si="24"/>
        <v>0.953125</v>
      </c>
      <c r="F274" s="2">
        <f t="shared" si="25"/>
        <v>0.859375</v>
      </c>
    </row>
    <row r="275" spans="1:6" x14ac:dyDescent="0.25">
      <c r="A275" s="1">
        <f t="shared" si="22"/>
        <v>44470</v>
      </c>
      <c r="B275" s="4">
        <v>3.75</v>
      </c>
      <c r="C275" s="2">
        <f t="shared" si="23"/>
        <v>3.75</v>
      </c>
      <c r="D275" s="2">
        <f t="shared" si="21"/>
        <v>3.375</v>
      </c>
      <c r="E275" s="2">
        <f t="shared" si="24"/>
        <v>0.9375</v>
      </c>
      <c r="F275" s="2">
        <f t="shared" si="25"/>
        <v>0.84375</v>
      </c>
    </row>
    <row r="276" spans="1:6" x14ac:dyDescent="0.25">
      <c r="A276" s="1">
        <f t="shared" si="22"/>
        <v>44501</v>
      </c>
      <c r="B276" s="4">
        <v>3.75</v>
      </c>
      <c r="C276" s="2">
        <f t="shared" si="23"/>
        <v>3.75</v>
      </c>
      <c r="D276" s="2">
        <f t="shared" si="21"/>
        <v>3.375</v>
      </c>
      <c r="E276" s="2">
        <f t="shared" si="24"/>
        <v>0.9375</v>
      </c>
      <c r="F276" s="2">
        <f t="shared" si="25"/>
        <v>0.84375</v>
      </c>
    </row>
    <row r="277" spans="1:6" x14ac:dyDescent="0.25">
      <c r="A277" s="1">
        <f t="shared" si="22"/>
        <v>44531</v>
      </c>
      <c r="B277" s="4">
        <v>3.75</v>
      </c>
      <c r="C277" s="2">
        <f t="shared" si="23"/>
        <v>3.75</v>
      </c>
      <c r="D277" s="2">
        <f t="shared" si="21"/>
        <v>3.375</v>
      </c>
      <c r="E277" s="2">
        <f t="shared" si="24"/>
        <v>0.9375</v>
      </c>
      <c r="F277" s="2">
        <f t="shared" si="25"/>
        <v>0.84375</v>
      </c>
    </row>
    <row r="278" spans="1:6" x14ac:dyDescent="0.25">
      <c r="A278" s="1">
        <f t="shared" si="22"/>
        <v>44562</v>
      </c>
      <c r="B278" s="4">
        <v>3.5</v>
      </c>
      <c r="C278" s="2">
        <f t="shared" si="23"/>
        <v>3.6875</v>
      </c>
      <c r="D278" s="2">
        <f t="shared" si="21"/>
        <v>3.3125</v>
      </c>
      <c r="E278" s="2">
        <f t="shared" si="24"/>
        <v>0.921875</v>
      </c>
      <c r="F278" s="2">
        <f t="shared" si="25"/>
        <v>0.828125</v>
      </c>
    </row>
    <row r="279" spans="1:6" x14ac:dyDescent="0.25">
      <c r="A279" s="1">
        <f t="shared" si="22"/>
        <v>44593</v>
      </c>
      <c r="B279" s="4">
        <v>3.5</v>
      </c>
      <c r="C279" s="2">
        <f t="shared" si="23"/>
        <v>3.6875</v>
      </c>
      <c r="D279" s="2">
        <f t="shared" si="21"/>
        <v>3.3125</v>
      </c>
      <c r="E279" s="2">
        <f t="shared" si="24"/>
        <v>0.921875</v>
      </c>
      <c r="F279" s="2">
        <f t="shared" si="25"/>
        <v>0.828125</v>
      </c>
    </row>
    <row r="280" spans="1:6" x14ac:dyDescent="0.25">
      <c r="A280" s="1">
        <f t="shared" si="22"/>
        <v>44621</v>
      </c>
      <c r="B280" s="4">
        <v>3.5</v>
      </c>
      <c r="C280" s="2">
        <f t="shared" si="23"/>
        <v>3.6875</v>
      </c>
      <c r="D280" s="2">
        <f t="shared" si="21"/>
        <v>3.3125</v>
      </c>
      <c r="E280" s="2">
        <f t="shared" si="24"/>
        <v>0.921875</v>
      </c>
      <c r="F280" s="2">
        <f t="shared" si="25"/>
        <v>0.828125</v>
      </c>
    </row>
    <row r="281" spans="1:6" x14ac:dyDescent="0.25">
      <c r="A281" s="1">
        <f t="shared" si="22"/>
        <v>44652</v>
      </c>
      <c r="B281" s="4">
        <v>3.5</v>
      </c>
      <c r="C281" s="2">
        <f t="shared" si="23"/>
        <v>3.625</v>
      </c>
      <c r="D281" s="2">
        <f t="shared" si="21"/>
        <v>3.25</v>
      </c>
      <c r="E281" s="2">
        <f t="shared" si="24"/>
        <v>0.90625</v>
      </c>
      <c r="F281" s="2">
        <f t="shared" si="25"/>
        <v>0.8125</v>
      </c>
    </row>
    <row r="282" spans="1:6" x14ac:dyDescent="0.25">
      <c r="A282" s="1">
        <f t="shared" si="22"/>
        <v>44682</v>
      </c>
      <c r="B282" s="4">
        <v>3.5</v>
      </c>
      <c r="C282" s="2">
        <f t="shared" si="23"/>
        <v>3.625</v>
      </c>
      <c r="D282" s="2">
        <f t="shared" si="21"/>
        <v>3.25</v>
      </c>
      <c r="E282" s="2">
        <f t="shared" si="24"/>
        <v>0.90625</v>
      </c>
      <c r="F282" s="2">
        <f t="shared" si="25"/>
        <v>0.8125</v>
      </c>
    </row>
    <row r="283" spans="1:6" x14ac:dyDescent="0.25">
      <c r="A283" s="1">
        <f t="shared" si="22"/>
        <v>44713</v>
      </c>
      <c r="B283" s="4">
        <v>3.5</v>
      </c>
      <c r="C283" s="2">
        <f t="shared" si="23"/>
        <v>3.625</v>
      </c>
      <c r="D283" s="2">
        <f t="shared" si="21"/>
        <v>3.25</v>
      </c>
      <c r="E283" s="2">
        <f t="shared" si="24"/>
        <v>0.90625</v>
      </c>
      <c r="F283" s="2">
        <f t="shared" si="25"/>
        <v>0.8125</v>
      </c>
    </row>
    <row r="284" spans="1:6" x14ac:dyDescent="0.25">
      <c r="A284" s="1">
        <f t="shared" si="22"/>
        <v>44743</v>
      </c>
      <c r="B284" s="4">
        <v>3.5</v>
      </c>
      <c r="C284" s="2">
        <f t="shared" si="23"/>
        <v>3.5625</v>
      </c>
      <c r="D284" s="2">
        <f t="shared" si="21"/>
        <v>3.1875</v>
      </c>
      <c r="E284" s="2">
        <f t="shared" si="24"/>
        <v>0.890625</v>
      </c>
      <c r="F284" s="2">
        <f t="shared" si="25"/>
        <v>0.796875</v>
      </c>
    </row>
    <row r="285" spans="1:6" x14ac:dyDescent="0.25">
      <c r="A285" s="1">
        <f t="shared" si="22"/>
        <v>44774</v>
      </c>
      <c r="B285" s="4">
        <v>3.5</v>
      </c>
      <c r="C285" s="2">
        <f t="shared" si="23"/>
        <v>3.5625</v>
      </c>
      <c r="D285" s="2">
        <f t="shared" si="21"/>
        <v>3.1875</v>
      </c>
      <c r="E285" s="2">
        <f t="shared" si="24"/>
        <v>0.890625</v>
      </c>
      <c r="F285" s="2">
        <f t="shared" si="25"/>
        <v>0.796875</v>
      </c>
    </row>
    <row r="286" spans="1:6" x14ac:dyDescent="0.25">
      <c r="A286" s="1">
        <f t="shared" si="22"/>
        <v>44805</v>
      </c>
      <c r="B286" s="4">
        <v>3.5</v>
      </c>
      <c r="C286" s="2">
        <f t="shared" si="23"/>
        <v>3.5625</v>
      </c>
      <c r="D286" s="2">
        <f t="shared" si="21"/>
        <v>3.1875</v>
      </c>
      <c r="E286" s="2">
        <f t="shared" si="24"/>
        <v>0.890625</v>
      </c>
      <c r="F286" s="2">
        <f t="shared" si="25"/>
        <v>0.796875</v>
      </c>
    </row>
    <row r="287" spans="1:6" x14ac:dyDescent="0.25">
      <c r="A287" s="1">
        <f t="shared" si="22"/>
        <v>44835</v>
      </c>
      <c r="B287" s="4">
        <v>3.5</v>
      </c>
      <c r="C287" s="2">
        <f t="shared" si="23"/>
        <v>3.5</v>
      </c>
      <c r="D287" s="2">
        <f t="shared" si="21"/>
        <v>3.125</v>
      </c>
      <c r="E287" s="2">
        <f t="shared" si="24"/>
        <v>0.875</v>
      </c>
      <c r="F287" s="2">
        <f t="shared" si="25"/>
        <v>0.78125</v>
      </c>
    </row>
    <row r="288" spans="1:6" x14ac:dyDescent="0.25">
      <c r="A288" s="1">
        <f t="shared" si="22"/>
        <v>44866</v>
      </c>
      <c r="B288" s="4">
        <v>3.5</v>
      </c>
      <c r="C288" s="2">
        <f t="shared" si="23"/>
        <v>3.5</v>
      </c>
      <c r="D288" s="2">
        <f t="shared" si="21"/>
        <v>3.125</v>
      </c>
      <c r="E288" s="2">
        <f t="shared" si="24"/>
        <v>0.875</v>
      </c>
      <c r="F288" s="2">
        <f t="shared" si="25"/>
        <v>0.78125</v>
      </c>
    </row>
    <row r="289" spans="1:6" x14ac:dyDescent="0.25">
      <c r="A289" s="1">
        <f t="shared" si="22"/>
        <v>44896</v>
      </c>
      <c r="B289" s="4">
        <v>3.5</v>
      </c>
      <c r="C289" s="2">
        <f t="shared" si="23"/>
        <v>3.5</v>
      </c>
      <c r="D289" s="2">
        <f t="shared" si="21"/>
        <v>3.125</v>
      </c>
      <c r="E289" s="2">
        <f t="shared" si="24"/>
        <v>0.875</v>
      </c>
      <c r="F289" s="2">
        <f t="shared" si="25"/>
        <v>0.78125</v>
      </c>
    </row>
    <row r="290" spans="1:6" x14ac:dyDescent="0.25">
      <c r="A290" s="1">
        <f t="shared" si="22"/>
        <v>44927</v>
      </c>
      <c r="B290">
        <v>3.25</v>
      </c>
      <c r="C290" s="2">
        <f t="shared" si="23"/>
        <v>3.4375</v>
      </c>
      <c r="D290" s="2">
        <f t="shared" si="21"/>
        <v>3.0625</v>
      </c>
      <c r="E290" s="2">
        <f t="shared" si="24"/>
        <v>0.859375</v>
      </c>
      <c r="F290" s="2">
        <f t="shared" si="25"/>
        <v>0.765625</v>
      </c>
    </row>
    <row r="291" spans="1:6" x14ac:dyDescent="0.25">
      <c r="A291" s="1">
        <f t="shared" si="22"/>
        <v>44958</v>
      </c>
      <c r="B291">
        <v>3.25</v>
      </c>
      <c r="C291" s="2">
        <f t="shared" si="23"/>
        <v>3.4375</v>
      </c>
      <c r="D291" s="2">
        <f t="shared" si="21"/>
        <v>3.0625</v>
      </c>
      <c r="E291" s="2">
        <f t="shared" si="24"/>
        <v>0.859375</v>
      </c>
      <c r="F291" s="2">
        <f t="shared" si="25"/>
        <v>0.765625</v>
      </c>
    </row>
    <row r="292" spans="1:6" x14ac:dyDescent="0.25">
      <c r="A292" s="1">
        <f t="shared" si="22"/>
        <v>44986</v>
      </c>
      <c r="B292">
        <v>3.25</v>
      </c>
      <c r="C292" s="2">
        <f t="shared" si="23"/>
        <v>3.4375</v>
      </c>
      <c r="D292" s="2">
        <f t="shared" si="21"/>
        <v>3.0625</v>
      </c>
      <c r="E292" s="2">
        <f t="shared" si="24"/>
        <v>0.859375</v>
      </c>
      <c r="F292" s="2">
        <f t="shared" si="25"/>
        <v>0.765625</v>
      </c>
    </row>
    <row r="293" spans="1:6" x14ac:dyDescent="0.25">
      <c r="A293" s="1">
        <f t="shared" si="22"/>
        <v>45017</v>
      </c>
      <c r="B293">
        <v>3.25</v>
      </c>
      <c r="C293" s="2">
        <f t="shared" si="23"/>
        <v>3.375</v>
      </c>
      <c r="D293" s="2">
        <f t="shared" si="21"/>
        <v>3</v>
      </c>
      <c r="E293" s="2">
        <f t="shared" si="24"/>
        <v>0.84375</v>
      </c>
      <c r="F293" s="2">
        <f t="shared" si="25"/>
        <v>0.75</v>
      </c>
    </row>
    <row r="294" spans="1:6" x14ac:dyDescent="0.25">
      <c r="A294" s="1">
        <f t="shared" si="22"/>
        <v>45047</v>
      </c>
      <c r="B294">
        <v>3.25</v>
      </c>
      <c r="C294" s="2">
        <f t="shared" si="23"/>
        <v>3.375</v>
      </c>
      <c r="D294" s="2">
        <f t="shared" si="21"/>
        <v>3</v>
      </c>
      <c r="E294" s="2">
        <f t="shared" si="24"/>
        <v>0.84375</v>
      </c>
      <c r="F294" s="2">
        <f t="shared" si="25"/>
        <v>0.75</v>
      </c>
    </row>
    <row r="295" spans="1:6" x14ac:dyDescent="0.25">
      <c r="A295" s="1">
        <f t="shared" si="22"/>
        <v>45078</v>
      </c>
      <c r="B295">
        <v>3.25</v>
      </c>
      <c r="C295" s="2">
        <f t="shared" si="23"/>
        <v>3.375</v>
      </c>
      <c r="D295" s="2">
        <f t="shared" si="21"/>
        <v>3</v>
      </c>
      <c r="E295" s="2">
        <f t="shared" si="24"/>
        <v>0.84375</v>
      </c>
      <c r="F295" s="2">
        <f t="shared" si="25"/>
        <v>0.75</v>
      </c>
    </row>
    <row r="296" spans="1:6" x14ac:dyDescent="0.25">
      <c r="A296" s="1">
        <f t="shared" si="22"/>
        <v>45108</v>
      </c>
      <c r="B296">
        <v>3.25</v>
      </c>
      <c r="C296" s="2">
        <f t="shared" si="23"/>
        <v>3.3125</v>
      </c>
      <c r="D296" s="2">
        <f t="shared" si="21"/>
        <v>3</v>
      </c>
      <c r="E296" s="2">
        <f t="shared" si="24"/>
        <v>0.828125</v>
      </c>
      <c r="F296" s="2">
        <f t="shared" si="25"/>
        <v>0.75</v>
      </c>
    </row>
    <row r="297" spans="1:6" x14ac:dyDescent="0.25">
      <c r="A297" s="1">
        <f t="shared" si="22"/>
        <v>45139</v>
      </c>
      <c r="B297">
        <v>3.25</v>
      </c>
      <c r="C297" s="2">
        <f t="shared" si="23"/>
        <v>3.3125</v>
      </c>
      <c r="D297" s="2">
        <f t="shared" si="21"/>
        <v>3</v>
      </c>
      <c r="E297" s="2">
        <f t="shared" si="24"/>
        <v>0.828125</v>
      </c>
      <c r="F297" s="2">
        <f t="shared" si="25"/>
        <v>0.75</v>
      </c>
    </row>
    <row r="298" spans="1:6" x14ac:dyDescent="0.25">
      <c r="A298" s="1">
        <f t="shared" si="22"/>
        <v>45170</v>
      </c>
      <c r="B298">
        <v>3.25</v>
      </c>
      <c r="C298" s="2">
        <f t="shared" si="23"/>
        <v>3.3125</v>
      </c>
      <c r="D298" s="2">
        <f t="shared" si="21"/>
        <v>3</v>
      </c>
      <c r="E298" s="2">
        <f t="shared" si="24"/>
        <v>0.828125</v>
      </c>
      <c r="F298" s="2">
        <f t="shared" si="25"/>
        <v>0.75</v>
      </c>
    </row>
    <row r="299" spans="1:6" x14ac:dyDescent="0.25">
      <c r="A299" s="1">
        <f t="shared" si="22"/>
        <v>45200</v>
      </c>
      <c r="B299">
        <v>3.25</v>
      </c>
      <c r="C299" s="2">
        <f t="shared" si="23"/>
        <v>3.25</v>
      </c>
      <c r="D299" s="2">
        <f t="shared" si="21"/>
        <v>3</v>
      </c>
      <c r="E299" s="2">
        <f t="shared" si="24"/>
        <v>0.8125</v>
      </c>
      <c r="F299" s="2">
        <f t="shared" si="25"/>
        <v>0.75</v>
      </c>
    </row>
    <row r="300" spans="1:6" x14ac:dyDescent="0.25">
      <c r="A300" s="1">
        <f t="shared" si="22"/>
        <v>45231</v>
      </c>
      <c r="B300">
        <v>3.25</v>
      </c>
      <c r="C300" s="2">
        <f t="shared" si="23"/>
        <v>3.25</v>
      </c>
      <c r="D300" s="2">
        <f t="shared" si="21"/>
        <v>3</v>
      </c>
      <c r="E300" s="2">
        <f t="shared" si="24"/>
        <v>0.8125</v>
      </c>
      <c r="F300" s="2">
        <f t="shared" si="25"/>
        <v>0.75</v>
      </c>
    </row>
    <row r="301" spans="1:6" x14ac:dyDescent="0.25">
      <c r="A301" s="1">
        <f t="shared" si="22"/>
        <v>45261</v>
      </c>
      <c r="B301">
        <v>3.25</v>
      </c>
      <c r="C301" s="2">
        <f t="shared" si="23"/>
        <v>3.25</v>
      </c>
      <c r="D301" s="2">
        <f t="shared" si="21"/>
        <v>3</v>
      </c>
      <c r="E301" s="2">
        <f t="shared" si="24"/>
        <v>0.8125</v>
      </c>
      <c r="F301" s="2">
        <f t="shared" si="25"/>
        <v>0.75</v>
      </c>
    </row>
    <row r="302" spans="1:6" x14ac:dyDescent="0.25">
      <c r="A302" s="12">
        <f t="shared" si="22"/>
        <v>45292</v>
      </c>
      <c r="B302" s="16">
        <v>3</v>
      </c>
      <c r="C302" s="13">
        <f t="shared" si="23"/>
        <v>3.1875</v>
      </c>
      <c r="D302" s="2">
        <f t="shared" si="21"/>
        <v>3</v>
      </c>
      <c r="E302" s="2">
        <f t="shared" si="24"/>
        <v>0.796875</v>
      </c>
      <c r="F302" s="2">
        <f t="shared" si="25"/>
        <v>0.75</v>
      </c>
    </row>
    <row r="303" spans="1:6" x14ac:dyDescent="0.25">
      <c r="A303" s="12">
        <f t="shared" si="22"/>
        <v>45323</v>
      </c>
      <c r="B303" s="16">
        <v>3</v>
      </c>
      <c r="C303" s="13">
        <f t="shared" si="23"/>
        <v>3.1875</v>
      </c>
      <c r="D303" s="2">
        <f t="shared" si="21"/>
        <v>3</v>
      </c>
      <c r="E303" s="2">
        <f t="shared" si="24"/>
        <v>0.796875</v>
      </c>
      <c r="F303" s="2">
        <f t="shared" si="25"/>
        <v>0.75</v>
      </c>
    </row>
    <row r="304" spans="1:6" x14ac:dyDescent="0.25">
      <c r="A304" s="12">
        <f t="shared" si="22"/>
        <v>45352</v>
      </c>
      <c r="B304" s="16">
        <v>3</v>
      </c>
      <c r="C304" s="13">
        <f t="shared" si="23"/>
        <v>3.1875</v>
      </c>
      <c r="D304" s="2">
        <f t="shared" si="21"/>
        <v>3</v>
      </c>
      <c r="E304" s="2">
        <f t="shared" si="24"/>
        <v>0.796875</v>
      </c>
      <c r="F304" s="2">
        <f t="shared" si="25"/>
        <v>0.75</v>
      </c>
    </row>
    <row r="305" spans="1:6" x14ac:dyDescent="0.25">
      <c r="A305" s="12">
        <f t="shared" si="22"/>
        <v>45383</v>
      </c>
      <c r="B305" s="16">
        <v>3</v>
      </c>
      <c r="C305" s="13">
        <f t="shared" si="23"/>
        <v>3.125</v>
      </c>
      <c r="D305" s="2">
        <f t="shared" si="21"/>
        <v>3</v>
      </c>
      <c r="E305" s="2">
        <f t="shared" si="24"/>
        <v>0.78125</v>
      </c>
      <c r="F305" s="2">
        <f t="shared" si="25"/>
        <v>0.75</v>
      </c>
    </row>
    <row r="306" spans="1:6" x14ac:dyDescent="0.25">
      <c r="A306" s="12">
        <f t="shared" si="22"/>
        <v>45413</v>
      </c>
      <c r="B306" s="16">
        <v>3</v>
      </c>
      <c r="C306" s="13">
        <f t="shared" si="23"/>
        <v>3.125</v>
      </c>
      <c r="D306" s="2">
        <f t="shared" si="21"/>
        <v>3</v>
      </c>
      <c r="E306" s="2">
        <f t="shared" si="24"/>
        <v>0.78125</v>
      </c>
      <c r="F306" s="2">
        <f t="shared" si="25"/>
        <v>0.75</v>
      </c>
    </row>
    <row r="307" spans="1:6" x14ac:dyDescent="0.25">
      <c r="A307" s="12">
        <f t="shared" si="22"/>
        <v>45444</v>
      </c>
      <c r="B307" s="16">
        <v>3</v>
      </c>
      <c r="C307" s="13">
        <f t="shared" si="23"/>
        <v>3.125</v>
      </c>
      <c r="D307" s="2">
        <f t="shared" si="21"/>
        <v>3</v>
      </c>
      <c r="E307" s="2">
        <f t="shared" si="24"/>
        <v>0.78125</v>
      </c>
      <c r="F307" s="2">
        <f t="shared" si="25"/>
        <v>0.75</v>
      </c>
    </row>
    <row r="308" spans="1:6" x14ac:dyDescent="0.25">
      <c r="A308" s="12">
        <f t="shared" si="22"/>
        <v>45474</v>
      </c>
      <c r="B308" s="16">
        <v>3</v>
      </c>
      <c r="C308" s="13">
        <f t="shared" si="23"/>
        <v>3.0625</v>
      </c>
      <c r="D308" s="2">
        <f t="shared" si="21"/>
        <v>3</v>
      </c>
      <c r="E308" s="2">
        <f t="shared" si="24"/>
        <v>0.765625</v>
      </c>
      <c r="F308" s="2">
        <f t="shared" si="25"/>
        <v>0.75</v>
      </c>
    </row>
    <row r="309" spans="1:6" x14ac:dyDescent="0.25">
      <c r="A309" s="12">
        <f t="shared" si="22"/>
        <v>45505</v>
      </c>
      <c r="B309" s="16">
        <v>3</v>
      </c>
      <c r="C309" s="13">
        <f t="shared" si="23"/>
        <v>3.0625</v>
      </c>
      <c r="D309" s="2">
        <f t="shared" si="21"/>
        <v>3</v>
      </c>
      <c r="E309" s="2">
        <f t="shared" si="24"/>
        <v>0.765625</v>
      </c>
      <c r="F309" s="2">
        <f t="shared" si="25"/>
        <v>0.75</v>
      </c>
    </row>
    <row r="310" spans="1:6" x14ac:dyDescent="0.25">
      <c r="A310" s="12">
        <f t="shared" si="22"/>
        <v>45536</v>
      </c>
      <c r="B310" s="16">
        <v>3</v>
      </c>
      <c r="C310" s="13">
        <f t="shared" si="23"/>
        <v>3.0625</v>
      </c>
      <c r="D310" s="2">
        <f t="shared" si="21"/>
        <v>3</v>
      </c>
      <c r="E310" s="2">
        <f t="shared" si="24"/>
        <v>0.765625</v>
      </c>
      <c r="F310" s="2">
        <f t="shared" si="25"/>
        <v>0.75</v>
      </c>
    </row>
    <row r="311" spans="1:6" x14ac:dyDescent="0.25">
      <c r="A311" s="12">
        <f t="shared" si="22"/>
        <v>45566</v>
      </c>
      <c r="B311" s="16">
        <v>3</v>
      </c>
      <c r="C311" s="13">
        <f t="shared" si="23"/>
        <v>3</v>
      </c>
      <c r="D311" s="2">
        <f t="shared" si="21"/>
        <v>3</v>
      </c>
      <c r="E311" s="2">
        <f t="shared" si="24"/>
        <v>0.75</v>
      </c>
      <c r="F311" s="2">
        <f t="shared" si="25"/>
        <v>0.75</v>
      </c>
    </row>
    <row r="312" spans="1:6" x14ac:dyDescent="0.25">
      <c r="A312" s="12">
        <f t="shared" si="22"/>
        <v>45597</v>
      </c>
      <c r="B312" s="16">
        <v>3</v>
      </c>
      <c r="C312" s="13">
        <f t="shared" si="23"/>
        <v>3</v>
      </c>
      <c r="D312" s="2">
        <f t="shared" si="21"/>
        <v>3</v>
      </c>
      <c r="E312" s="2">
        <f t="shared" si="24"/>
        <v>0.75</v>
      </c>
      <c r="F312" s="2">
        <f t="shared" si="25"/>
        <v>0.75</v>
      </c>
    </row>
    <row r="313" spans="1:6" x14ac:dyDescent="0.25">
      <c r="A313" s="12">
        <f t="shared" si="22"/>
        <v>45627</v>
      </c>
      <c r="B313" s="16">
        <v>3</v>
      </c>
      <c r="C313" s="13">
        <f t="shared" si="23"/>
        <v>3</v>
      </c>
      <c r="D313" s="2">
        <f t="shared" si="21"/>
        <v>3</v>
      </c>
      <c r="E313" s="2">
        <f t="shared" si="24"/>
        <v>0.75</v>
      </c>
      <c r="F313" s="2">
        <f t="shared" si="25"/>
        <v>0.75</v>
      </c>
    </row>
    <row r="314" spans="1:6" x14ac:dyDescent="0.25">
      <c r="A314" s="12">
        <f t="shared" si="22"/>
        <v>45658</v>
      </c>
      <c r="B314" s="16">
        <v>3</v>
      </c>
      <c r="C314" s="13">
        <f t="shared" si="23"/>
        <v>3</v>
      </c>
      <c r="D314" s="2">
        <f t="shared" si="21"/>
        <v>3</v>
      </c>
      <c r="E314" s="2">
        <f t="shared" si="24"/>
        <v>0.75</v>
      </c>
      <c r="F314" s="2">
        <f t="shared" si="25"/>
        <v>0.75</v>
      </c>
    </row>
    <row r="315" spans="1:6" x14ac:dyDescent="0.25">
      <c r="A315" s="12">
        <f t="shared" si="22"/>
        <v>45689</v>
      </c>
      <c r="B315" s="16">
        <v>3</v>
      </c>
      <c r="C315" s="13">
        <f t="shared" si="23"/>
        <v>3</v>
      </c>
      <c r="D315" s="2">
        <f t="shared" si="21"/>
        <v>3</v>
      </c>
      <c r="E315" s="2">
        <f t="shared" si="24"/>
        <v>0.75</v>
      </c>
      <c r="F315" s="2">
        <f t="shared" si="25"/>
        <v>0.75</v>
      </c>
    </row>
    <row r="316" spans="1:6" x14ac:dyDescent="0.25">
      <c r="A316" s="12">
        <f t="shared" si="22"/>
        <v>45717</v>
      </c>
      <c r="B316" s="16">
        <v>3</v>
      </c>
      <c r="C316" s="13">
        <f t="shared" si="23"/>
        <v>3</v>
      </c>
      <c r="D316" s="2">
        <f t="shared" si="21"/>
        <v>3</v>
      </c>
      <c r="E316" s="2">
        <f t="shared" si="24"/>
        <v>0.75</v>
      </c>
      <c r="F316" s="2">
        <f t="shared" si="25"/>
        <v>0.75</v>
      </c>
    </row>
    <row r="317" spans="1:6" x14ac:dyDescent="0.25">
      <c r="A317" s="12">
        <f t="shared" si="22"/>
        <v>45748</v>
      </c>
      <c r="B317" s="16">
        <v>3</v>
      </c>
      <c r="C317" s="13">
        <f t="shared" si="23"/>
        <v>3</v>
      </c>
      <c r="D317" s="2">
        <f t="shared" si="21"/>
        <v>3</v>
      </c>
      <c r="E317" s="2">
        <f t="shared" si="24"/>
        <v>0.75</v>
      </c>
      <c r="F317" s="2">
        <f t="shared" si="25"/>
        <v>0.75</v>
      </c>
    </row>
    <row r="318" spans="1:6" x14ac:dyDescent="0.25">
      <c r="A318" s="12">
        <f t="shared" si="22"/>
        <v>45778</v>
      </c>
      <c r="B318" s="16">
        <v>3</v>
      </c>
      <c r="C318" s="13">
        <f t="shared" si="23"/>
        <v>3</v>
      </c>
      <c r="D318" s="2">
        <f t="shared" si="21"/>
        <v>3</v>
      </c>
      <c r="E318" s="2">
        <f t="shared" si="24"/>
        <v>0.75</v>
      </c>
      <c r="F318" s="2">
        <f t="shared" si="25"/>
        <v>0.75</v>
      </c>
    </row>
    <row r="319" spans="1:6" x14ac:dyDescent="0.25">
      <c r="A319" s="12">
        <f t="shared" si="22"/>
        <v>45809</v>
      </c>
      <c r="B319" s="16">
        <v>3</v>
      </c>
      <c r="C319" s="13">
        <f t="shared" si="23"/>
        <v>3</v>
      </c>
      <c r="D319" s="2">
        <f t="shared" si="21"/>
        <v>3</v>
      </c>
      <c r="E319" s="2">
        <f t="shared" si="24"/>
        <v>0.75</v>
      </c>
      <c r="F319" s="2">
        <f t="shared" si="25"/>
        <v>0.75</v>
      </c>
    </row>
    <row r="320" spans="1:6" x14ac:dyDescent="0.25">
      <c r="A320" s="12">
        <f t="shared" si="22"/>
        <v>45839</v>
      </c>
      <c r="B320" s="16">
        <v>3</v>
      </c>
      <c r="C320" s="13">
        <f t="shared" si="23"/>
        <v>3</v>
      </c>
      <c r="D320" s="2">
        <f t="shared" si="21"/>
        <v>3</v>
      </c>
      <c r="E320" s="2">
        <f t="shared" si="24"/>
        <v>0.75</v>
      </c>
      <c r="F320" s="2">
        <f t="shared" si="25"/>
        <v>0.75</v>
      </c>
    </row>
    <row r="321" spans="1:6" x14ac:dyDescent="0.25">
      <c r="A321" s="12">
        <f t="shared" si="22"/>
        <v>45870</v>
      </c>
      <c r="B321" s="16">
        <v>3</v>
      </c>
      <c r="C321" s="13">
        <f t="shared" si="23"/>
        <v>3</v>
      </c>
      <c r="D321" s="2">
        <f t="shared" si="21"/>
        <v>3</v>
      </c>
      <c r="E321" s="2">
        <f t="shared" si="24"/>
        <v>0.75</v>
      </c>
      <c r="F321" s="2">
        <f t="shared" si="25"/>
        <v>0.75</v>
      </c>
    </row>
    <row r="322" spans="1:6" x14ac:dyDescent="0.25">
      <c r="A322" s="12">
        <f t="shared" si="22"/>
        <v>45901</v>
      </c>
      <c r="B322" s="16">
        <v>3</v>
      </c>
      <c r="C322" s="13">
        <f t="shared" si="23"/>
        <v>3</v>
      </c>
      <c r="D322" s="2">
        <f t="shared" si="21"/>
        <v>3</v>
      </c>
      <c r="E322" s="2">
        <f t="shared" si="24"/>
        <v>0.75</v>
      </c>
      <c r="F322" s="2">
        <f t="shared" si="25"/>
        <v>0.75</v>
      </c>
    </row>
    <row r="323" spans="1:6" x14ac:dyDescent="0.25">
      <c r="A323" s="12">
        <f t="shared" si="22"/>
        <v>45931</v>
      </c>
      <c r="B323" s="16">
        <v>3</v>
      </c>
      <c r="C323" s="13">
        <f t="shared" si="23"/>
        <v>3</v>
      </c>
      <c r="D323" s="2">
        <f t="shared" si="21"/>
        <v>3</v>
      </c>
      <c r="E323" s="2">
        <f t="shared" si="24"/>
        <v>0.75</v>
      </c>
      <c r="F323" s="2">
        <f t="shared" si="25"/>
        <v>0.75</v>
      </c>
    </row>
    <row r="324" spans="1:6" x14ac:dyDescent="0.25">
      <c r="A324" s="12">
        <f t="shared" si="22"/>
        <v>45962</v>
      </c>
      <c r="B324" s="16">
        <v>3</v>
      </c>
      <c r="C324" s="13">
        <f t="shared" si="23"/>
        <v>3</v>
      </c>
      <c r="D324" s="2">
        <f t="shared" si="21"/>
        <v>3</v>
      </c>
      <c r="E324" s="2">
        <f t="shared" si="24"/>
        <v>0.75</v>
      </c>
      <c r="F324" s="2">
        <f t="shared" si="25"/>
        <v>0.75</v>
      </c>
    </row>
    <row r="325" spans="1:6" x14ac:dyDescent="0.25">
      <c r="A325" s="12">
        <f t="shared" si="22"/>
        <v>45992</v>
      </c>
      <c r="B325" s="16">
        <v>3</v>
      </c>
      <c r="C325" s="13">
        <f t="shared" si="23"/>
        <v>3</v>
      </c>
      <c r="D325" s="2">
        <f t="shared" ref="D325:D367" si="26">C343</f>
        <v>3</v>
      </c>
      <c r="E325" s="2">
        <f t="shared" si="24"/>
        <v>0.75</v>
      </c>
      <c r="F325" s="2">
        <f t="shared" si="25"/>
        <v>0.75</v>
      </c>
    </row>
    <row r="326" spans="1:6" x14ac:dyDescent="0.25">
      <c r="A326" s="12">
        <f t="shared" ref="A326:A385" si="27">EDATE(A325,1)</f>
        <v>46023</v>
      </c>
      <c r="B326" s="16">
        <v>3</v>
      </c>
      <c r="C326" s="13">
        <f t="shared" si="23"/>
        <v>3</v>
      </c>
      <c r="D326" s="2">
        <f t="shared" si="26"/>
        <v>3</v>
      </c>
      <c r="E326" s="2">
        <f t="shared" si="24"/>
        <v>0.75</v>
      </c>
      <c r="F326" s="2">
        <f t="shared" si="25"/>
        <v>0.75</v>
      </c>
    </row>
    <row r="327" spans="1:6" x14ac:dyDescent="0.25">
      <c r="A327" s="12">
        <f t="shared" si="27"/>
        <v>46054</v>
      </c>
      <c r="B327" s="16">
        <v>3</v>
      </c>
      <c r="C327" s="13">
        <f t="shared" si="23"/>
        <v>3</v>
      </c>
      <c r="D327" s="2">
        <f t="shared" si="26"/>
        <v>3</v>
      </c>
      <c r="E327" s="2">
        <f t="shared" si="24"/>
        <v>0.75</v>
      </c>
      <c r="F327" s="2">
        <f t="shared" si="25"/>
        <v>0.75</v>
      </c>
    </row>
    <row r="328" spans="1:6" x14ac:dyDescent="0.25">
      <c r="A328" s="12">
        <f t="shared" si="27"/>
        <v>46082</v>
      </c>
      <c r="B328" s="16">
        <v>3</v>
      </c>
      <c r="C328" s="13">
        <f t="shared" si="23"/>
        <v>3</v>
      </c>
      <c r="D328" s="2">
        <f t="shared" si="26"/>
        <v>3</v>
      </c>
      <c r="E328" s="2">
        <f t="shared" si="24"/>
        <v>0.75</v>
      </c>
      <c r="F328" s="2">
        <f t="shared" si="25"/>
        <v>0.75</v>
      </c>
    </row>
    <row r="329" spans="1:6" x14ac:dyDescent="0.25">
      <c r="A329" s="12">
        <f t="shared" si="27"/>
        <v>46113</v>
      </c>
      <c r="B329" s="16">
        <v>3</v>
      </c>
      <c r="C329" s="13">
        <f t="shared" si="23"/>
        <v>3</v>
      </c>
      <c r="D329" s="2">
        <f t="shared" si="26"/>
        <v>3</v>
      </c>
      <c r="E329" s="2">
        <f t="shared" si="24"/>
        <v>0.75</v>
      </c>
      <c r="F329" s="2">
        <f t="shared" si="25"/>
        <v>0.75</v>
      </c>
    </row>
    <row r="330" spans="1:6" x14ac:dyDescent="0.25">
      <c r="A330" s="12">
        <f t="shared" si="27"/>
        <v>46143</v>
      </c>
      <c r="B330" s="16">
        <v>3</v>
      </c>
      <c r="C330" s="13">
        <f t="shared" si="23"/>
        <v>3</v>
      </c>
      <c r="D330" s="2">
        <f t="shared" si="26"/>
        <v>3</v>
      </c>
      <c r="E330" s="2">
        <f t="shared" si="24"/>
        <v>0.75</v>
      </c>
      <c r="F330" s="2">
        <f t="shared" si="25"/>
        <v>0.75</v>
      </c>
    </row>
    <row r="331" spans="1:6" x14ac:dyDescent="0.25">
      <c r="A331" s="12">
        <f t="shared" si="27"/>
        <v>46174</v>
      </c>
      <c r="B331" s="16">
        <v>3</v>
      </c>
      <c r="C331" s="13">
        <f t="shared" si="23"/>
        <v>3</v>
      </c>
      <c r="D331" s="2">
        <f t="shared" si="26"/>
        <v>3</v>
      </c>
      <c r="E331" s="2">
        <f t="shared" si="24"/>
        <v>0.75</v>
      </c>
      <c r="F331" s="2">
        <f t="shared" si="25"/>
        <v>0.75</v>
      </c>
    </row>
    <row r="332" spans="1:6" x14ac:dyDescent="0.25">
      <c r="A332" s="12">
        <f t="shared" si="27"/>
        <v>46204</v>
      </c>
      <c r="B332" s="16">
        <v>3</v>
      </c>
      <c r="C332" s="13">
        <f t="shared" si="23"/>
        <v>3</v>
      </c>
      <c r="D332" s="2">
        <f t="shared" si="26"/>
        <v>3</v>
      </c>
      <c r="E332" s="2">
        <f t="shared" si="24"/>
        <v>0.75</v>
      </c>
      <c r="F332" s="2">
        <f t="shared" si="25"/>
        <v>0.75</v>
      </c>
    </row>
    <row r="333" spans="1:6" x14ac:dyDescent="0.25">
      <c r="A333" s="12">
        <f t="shared" si="27"/>
        <v>46235</v>
      </c>
      <c r="B333" s="16">
        <v>3</v>
      </c>
      <c r="C333" s="13">
        <f t="shared" si="23"/>
        <v>3</v>
      </c>
      <c r="D333" s="2">
        <f t="shared" si="26"/>
        <v>3</v>
      </c>
      <c r="E333" s="2">
        <f t="shared" si="24"/>
        <v>0.75</v>
      </c>
      <c r="F333" s="2">
        <f t="shared" si="25"/>
        <v>0.75</v>
      </c>
    </row>
    <row r="334" spans="1:6" x14ac:dyDescent="0.25">
      <c r="A334" s="12">
        <f t="shared" si="27"/>
        <v>46266</v>
      </c>
      <c r="B334" s="16">
        <v>3</v>
      </c>
      <c r="C334" s="13">
        <f t="shared" ref="C334:C385" si="28">AVERAGE(B325,B328,B331,B334)</f>
        <v>3</v>
      </c>
      <c r="D334" s="2">
        <f t="shared" si="26"/>
        <v>3</v>
      </c>
      <c r="E334" s="2">
        <f t="shared" si="24"/>
        <v>0.75</v>
      </c>
      <c r="F334" s="2">
        <f t="shared" si="25"/>
        <v>0.75</v>
      </c>
    </row>
    <row r="335" spans="1:6" x14ac:dyDescent="0.25">
      <c r="A335" s="12">
        <f t="shared" si="27"/>
        <v>46296</v>
      </c>
      <c r="B335" s="16">
        <v>3</v>
      </c>
      <c r="C335" s="13">
        <f t="shared" si="28"/>
        <v>3</v>
      </c>
      <c r="D335" s="2">
        <f t="shared" si="26"/>
        <v>3</v>
      </c>
      <c r="E335" s="2">
        <f t="shared" ref="E335:E385" si="29">C335/4</f>
        <v>0.75</v>
      </c>
      <c r="F335" s="2">
        <f t="shared" ref="F335:F367" si="30">D335/4</f>
        <v>0.75</v>
      </c>
    </row>
    <row r="336" spans="1:6" x14ac:dyDescent="0.25">
      <c r="A336" s="12">
        <f t="shared" si="27"/>
        <v>46327</v>
      </c>
      <c r="B336" s="16">
        <v>3</v>
      </c>
      <c r="C336" s="13">
        <f t="shared" si="28"/>
        <v>3</v>
      </c>
      <c r="D336" s="2">
        <f t="shared" si="26"/>
        <v>3</v>
      </c>
      <c r="E336" s="2">
        <f t="shared" si="29"/>
        <v>0.75</v>
      </c>
      <c r="F336" s="2">
        <f t="shared" si="30"/>
        <v>0.75</v>
      </c>
    </row>
    <row r="337" spans="1:6" x14ac:dyDescent="0.25">
      <c r="A337" s="12">
        <f t="shared" si="27"/>
        <v>46357</v>
      </c>
      <c r="B337" s="16">
        <v>3</v>
      </c>
      <c r="C337" s="13">
        <f t="shared" si="28"/>
        <v>3</v>
      </c>
      <c r="D337" s="2">
        <f t="shared" si="26"/>
        <v>3</v>
      </c>
      <c r="E337" s="2">
        <f t="shared" si="29"/>
        <v>0.75</v>
      </c>
      <c r="F337" s="2">
        <f t="shared" si="30"/>
        <v>0.75</v>
      </c>
    </row>
    <row r="338" spans="1:6" x14ac:dyDescent="0.25">
      <c r="A338" s="12">
        <f t="shared" si="27"/>
        <v>46388</v>
      </c>
      <c r="B338" s="16">
        <v>3</v>
      </c>
      <c r="C338" s="13">
        <f t="shared" si="28"/>
        <v>3</v>
      </c>
      <c r="D338" s="2">
        <f t="shared" si="26"/>
        <v>3</v>
      </c>
      <c r="E338" s="2">
        <f t="shared" si="29"/>
        <v>0.75</v>
      </c>
      <c r="F338" s="2">
        <f t="shared" si="30"/>
        <v>0.75</v>
      </c>
    </row>
    <row r="339" spans="1:6" x14ac:dyDescent="0.25">
      <c r="A339" s="12">
        <f t="shared" si="27"/>
        <v>46419</v>
      </c>
      <c r="B339" s="16">
        <v>3</v>
      </c>
      <c r="C339" s="13">
        <f t="shared" si="28"/>
        <v>3</v>
      </c>
      <c r="D339" s="2">
        <f t="shared" si="26"/>
        <v>3</v>
      </c>
      <c r="E339" s="2">
        <f t="shared" si="29"/>
        <v>0.75</v>
      </c>
      <c r="F339" s="2">
        <f t="shared" si="30"/>
        <v>0.75</v>
      </c>
    </row>
    <row r="340" spans="1:6" x14ac:dyDescent="0.25">
      <c r="A340" s="12">
        <f t="shared" si="27"/>
        <v>46447</v>
      </c>
      <c r="B340" s="16">
        <v>3</v>
      </c>
      <c r="C340" s="13">
        <f t="shared" si="28"/>
        <v>3</v>
      </c>
      <c r="D340" s="2">
        <f t="shared" si="26"/>
        <v>3</v>
      </c>
      <c r="E340" s="2">
        <f t="shared" si="29"/>
        <v>0.75</v>
      </c>
      <c r="F340" s="2">
        <f t="shared" si="30"/>
        <v>0.75</v>
      </c>
    </row>
    <row r="341" spans="1:6" x14ac:dyDescent="0.25">
      <c r="A341" s="12">
        <f t="shared" si="27"/>
        <v>46478</v>
      </c>
      <c r="B341" s="16">
        <v>3</v>
      </c>
      <c r="C341" s="13">
        <f t="shared" si="28"/>
        <v>3</v>
      </c>
      <c r="D341" s="2">
        <f t="shared" si="26"/>
        <v>3</v>
      </c>
      <c r="E341" s="2">
        <f t="shared" si="29"/>
        <v>0.75</v>
      </c>
      <c r="F341" s="2">
        <f t="shared" si="30"/>
        <v>0.75</v>
      </c>
    </row>
    <row r="342" spans="1:6" x14ac:dyDescent="0.25">
      <c r="A342" s="12">
        <f t="shared" si="27"/>
        <v>46508</v>
      </c>
      <c r="B342" s="16">
        <v>3</v>
      </c>
      <c r="C342" s="13">
        <f t="shared" si="28"/>
        <v>3</v>
      </c>
      <c r="D342" s="2">
        <f t="shared" si="26"/>
        <v>3</v>
      </c>
      <c r="E342" s="2">
        <f t="shared" si="29"/>
        <v>0.75</v>
      </c>
      <c r="F342" s="2">
        <f t="shared" si="30"/>
        <v>0.75</v>
      </c>
    </row>
    <row r="343" spans="1:6" x14ac:dyDescent="0.25">
      <c r="A343" s="12">
        <f t="shared" si="27"/>
        <v>46539</v>
      </c>
      <c r="B343" s="16">
        <v>3</v>
      </c>
      <c r="C343" s="13">
        <f t="shared" si="28"/>
        <v>3</v>
      </c>
      <c r="D343" s="2">
        <f t="shared" si="26"/>
        <v>3</v>
      </c>
      <c r="E343" s="2">
        <f t="shared" si="29"/>
        <v>0.75</v>
      </c>
      <c r="F343" s="2">
        <f t="shared" si="30"/>
        <v>0.75</v>
      </c>
    </row>
    <row r="344" spans="1:6" x14ac:dyDescent="0.25">
      <c r="A344" s="12">
        <f t="shared" si="27"/>
        <v>46569</v>
      </c>
      <c r="B344" s="16">
        <v>3</v>
      </c>
      <c r="C344" s="13">
        <f t="shared" si="28"/>
        <v>3</v>
      </c>
      <c r="D344" s="2">
        <f t="shared" si="26"/>
        <v>3</v>
      </c>
      <c r="E344" s="2">
        <f t="shared" si="29"/>
        <v>0.75</v>
      </c>
      <c r="F344" s="2">
        <f t="shared" si="30"/>
        <v>0.75</v>
      </c>
    </row>
    <row r="345" spans="1:6" x14ac:dyDescent="0.25">
      <c r="A345" s="12">
        <f t="shared" si="27"/>
        <v>46600</v>
      </c>
      <c r="B345" s="16">
        <v>3</v>
      </c>
      <c r="C345" s="13">
        <f t="shared" si="28"/>
        <v>3</v>
      </c>
      <c r="D345" s="2">
        <f t="shared" si="26"/>
        <v>3</v>
      </c>
      <c r="E345" s="2">
        <f t="shared" si="29"/>
        <v>0.75</v>
      </c>
      <c r="F345" s="2">
        <f t="shared" si="30"/>
        <v>0.75</v>
      </c>
    </row>
    <row r="346" spans="1:6" x14ac:dyDescent="0.25">
      <c r="A346" s="12">
        <f t="shared" si="27"/>
        <v>46631</v>
      </c>
      <c r="B346" s="16">
        <v>3</v>
      </c>
      <c r="C346" s="13">
        <f t="shared" si="28"/>
        <v>3</v>
      </c>
      <c r="D346" s="2">
        <f t="shared" si="26"/>
        <v>3</v>
      </c>
      <c r="E346" s="2">
        <f t="shared" si="29"/>
        <v>0.75</v>
      </c>
      <c r="F346" s="2">
        <f t="shared" si="30"/>
        <v>0.75</v>
      </c>
    </row>
    <row r="347" spans="1:6" x14ac:dyDescent="0.25">
      <c r="A347" s="12">
        <f t="shared" si="27"/>
        <v>46661</v>
      </c>
      <c r="B347" s="16">
        <v>3</v>
      </c>
      <c r="C347" s="13">
        <f t="shared" si="28"/>
        <v>3</v>
      </c>
      <c r="D347" s="2">
        <f t="shared" si="26"/>
        <v>3</v>
      </c>
      <c r="E347" s="2">
        <f t="shared" si="29"/>
        <v>0.75</v>
      </c>
      <c r="F347" s="2">
        <f t="shared" si="30"/>
        <v>0.75</v>
      </c>
    </row>
    <row r="348" spans="1:6" x14ac:dyDescent="0.25">
      <c r="A348" s="12">
        <f t="shared" si="27"/>
        <v>46692</v>
      </c>
      <c r="B348" s="16">
        <v>3</v>
      </c>
      <c r="C348" s="13">
        <f t="shared" si="28"/>
        <v>3</v>
      </c>
      <c r="D348" s="2">
        <f t="shared" si="26"/>
        <v>3</v>
      </c>
      <c r="E348" s="2">
        <f t="shared" si="29"/>
        <v>0.75</v>
      </c>
      <c r="F348" s="2">
        <f t="shared" si="30"/>
        <v>0.75</v>
      </c>
    </row>
    <row r="349" spans="1:6" x14ac:dyDescent="0.25">
      <c r="A349" s="12">
        <f t="shared" si="27"/>
        <v>46722</v>
      </c>
      <c r="B349" s="16">
        <v>3</v>
      </c>
      <c r="C349" s="13">
        <f t="shared" si="28"/>
        <v>3</v>
      </c>
      <c r="D349" s="2">
        <f t="shared" si="26"/>
        <v>3</v>
      </c>
      <c r="E349" s="2">
        <f t="shared" si="29"/>
        <v>0.75</v>
      </c>
      <c r="F349" s="2">
        <f t="shared" si="30"/>
        <v>0.75</v>
      </c>
    </row>
    <row r="350" spans="1:6" x14ac:dyDescent="0.25">
      <c r="A350" s="12">
        <f t="shared" si="27"/>
        <v>46753</v>
      </c>
      <c r="B350" s="16">
        <v>3</v>
      </c>
      <c r="C350" s="13">
        <f t="shared" si="28"/>
        <v>3</v>
      </c>
      <c r="D350" s="2">
        <f t="shared" si="26"/>
        <v>3</v>
      </c>
      <c r="E350" s="2">
        <f t="shared" si="29"/>
        <v>0.75</v>
      </c>
      <c r="F350" s="2">
        <f t="shared" si="30"/>
        <v>0.75</v>
      </c>
    </row>
    <row r="351" spans="1:6" x14ac:dyDescent="0.25">
      <c r="A351" s="12">
        <f t="shared" si="27"/>
        <v>46784</v>
      </c>
      <c r="B351" s="16">
        <v>3</v>
      </c>
      <c r="C351" s="13">
        <f t="shared" si="28"/>
        <v>3</v>
      </c>
      <c r="D351" s="2">
        <f t="shared" si="26"/>
        <v>3</v>
      </c>
      <c r="E351" s="2">
        <f t="shared" si="29"/>
        <v>0.75</v>
      </c>
      <c r="F351" s="2">
        <f t="shared" si="30"/>
        <v>0.75</v>
      </c>
    </row>
    <row r="352" spans="1:6" x14ac:dyDescent="0.25">
      <c r="A352" s="12">
        <f t="shared" si="27"/>
        <v>46813</v>
      </c>
      <c r="B352" s="16">
        <v>3</v>
      </c>
      <c r="C352" s="13">
        <f t="shared" si="28"/>
        <v>3</v>
      </c>
      <c r="D352" s="2">
        <f t="shared" si="26"/>
        <v>3</v>
      </c>
      <c r="E352" s="2">
        <f t="shared" si="29"/>
        <v>0.75</v>
      </c>
      <c r="F352" s="2">
        <f t="shared" si="30"/>
        <v>0.75</v>
      </c>
    </row>
    <row r="353" spans="1:6" x14ac:dyDescent="0.25">
      <c r="A353" s="12">
        <f t="shared" si="27"/>
        <v>46844</v>
      </c>
      <c r="B353" s="16">
        <v>3</v>
      </c>
      <c r="C353" s="13">
        <f t="shared" si="28"/>
        <v>3</v>
      </c>
      <c r="D353" s="2">
        <f t="shared" si="26"/>
        <v>3</v>
      </c>
      <c r="E353" s="2">
        <f t="shared" si="29"/>
        <v>0.75</v>
      </c>
      <c r="F353" s="2">
        <f t="shared" si="30"/>
        <v>0.75</v>
      </c>
    </row>
    <row r="354" spans="1:6" x14ac:dyDescent="0.25">
      <c r="A354" s="12">
        <f t="shared" si="27"/>
        <v>46874</v>
      </c>
      <c r="B354" s="16">
        <v>3</v>
      </c>
      <c r="C354" s="13">
        <f t="shared" si="28"/>
        <v>3</v>
      </c>
      <c r="D354" s="2">
        <f t="shared" si="26"/>
        <v>3</v>
      </c>
      <c r="E354" s="2">
        <f t="shared" si="29"/>
        <v>0.75</v>
      </c>
      <c r="F354" s="2">
        <f t="shared" si="30"/>
        <v>0.75</v>
      </c>
    </row>
    <row r="355" spans="1:6" x14ac:dyDescent="0.25">
      <c r="A355" s="12">
        <f t="shared" si="27"/>
        <v>46905</v>
      </c>
      <c r="B355" s="16">
        <v>3</v>
      </c>
      <c r="C355" s="13">
        <f t="shared" si="28"/>
        <v>3</v>
      </c>
      <c r="D355" s="2">
        <f t="shared" si="26"/>
        <v>3</v>
      </c>
      <c r="E355" s="2">
        <f t="shared" si="29"/>
        <v>0.75</v>
      </c>
      <c r="F355" s="2">
        <f t="shared" si="30"/>
        <v>0.75</v>
      </c>
    </row>
    <row r="356" spans="1:6" x14ac:dyDescent="0.25">
      <c r="A356" s="12">
        <f t="shared" si="27"/>
        <v>46935</v>
      </c>
      <c r="B356" s="16">
        <v>3</v>
      </c>
      <c r="C356" s="13">
        <f t="shared" si="28"/>
        <v>3</v>
      </c>
      <c r="D356" s="2">
        <f t="shared" si="26"/>
        <v>3</v>
      </c>
      <c r="E356" s="2">
        <f t="shared" si="29"/>
        <v>0.75</v>
      </c>
      <c r="F356" s="2">
        <f t="shared" si="30"/>
        <v>0.75</v>
      </c>
    </row>
    <row r="357" spans="1:6" x14ac:dyDescent="0.25">
      <c r="A357" s="12">
        <f t="shared" si="27"/>
        <v>46966</v>
      </c>
      <c r="B357" s="16">
        <v>3</v>
      </c>
      <c r="C357" s="13">
        <f t="shared" si="28"/>
        <v>3</v>
      </c>
      <c r="D357" s="2">
        <f t="shared" si="26"/>
        <v>3</v>
      </c>
      <c r="E357" s="2">
        <f t="shared" si="29"/>
        <v>0.75</v>
      </c>
      <c r="F357" s="2">
        <f t="shared" si="30"/>
        <v>0.75</v>
      </c>
    </row>
    <row r="358" spans="1:6" x14ac:dyDescent="0.25">
      <c r="A358" s="12">
        <f t="shared" si="27"/>
        <v>46997</v>
      </c>
      <c r="B358" s="16">
        <v>3</v>
      </c>
      <c r="C358" s="13">
        <f t="shared" si="28"/>
        <v>3</v>
      </c>
      <c r="D358" s="2">
        <f t="shared" si="26"/>
        <v>3</v>
      </c>
      <c r="E358" s="2">
        <f t="shared" si="29"/>
        <v>0.75</v>
      </c>
      <c r="F358" s="2">
        <f t="shared" si="30"/>
        <v>0.75</v>
      </c>
    </row>
    <row r="359" spans="1:6" x14ac:dyDescent="0.25">
      <c r="A359" s="12">
        <f t="shared" si="27"/>
        <v>47027</v>
      </c>
      <c r="B359" s="16">
        <v>3</v>
      </c>
      <c r="C359" s="13">
        <f t="shared" si="28"/>
        <v>3</v>
      </c>
      <c r="D359" s="2">
        <f t="shared" si="26"/>
        <v>3</v>
      </c>
      <c r="E359" s="2">
        <f t="shared" si="29"/>
        <v>0.75</v>
      </c>
      <c r="F359" s="2">
        <f t="shared" si="30"/>
        <v>0.75</v>
      </c>
    </row>
    <row r="360" spans="1:6" x14ac:dyDescent="0.25">
      <c r="A360" s="12">
        <f t="shared" si="27"/>
        <v>47058</v>
      </c>
      <c r="B360" s="16">
        <v>3</v>
      </c>
      <c r="C360" s="13">
        <f t="shared" si="28"/>
        <v>3</v>
      </c>
      <c r="D360" s="2">
        <f t="shared" si="26"/>
        <v>3</v>
      </c>
      <c r="E360" s="2">
        <f t="shared" si="29"/>
        <v>0.75</v>
      </c>
      <c r="F360" s="2">
        <f t="shared" si="30"/>
        <v>0.75</v>
      </c>
    </row>
    <row r="361" spans="1:6" x14ac:dyDescent="0.25">
      <c r="A361" s="12">
        <f t="shared" si="27"/>
        <v>47088</v>
      </c>
      <c r="B361" s="16">
        <v>3</v>
      </c>
      <c r="C361" s="13">
        <f t="shared" si="28"/>
        <v>3</v>
      </c>
      <c r="D361" s="2">
        <f t="shared" si="26"/>
        <v>3</v>
      </c>
      <c r="E361" s="2">
        <f t="shared" si="29"/>
        <v>0.75</v>
      </c>
      <c r="F361" s="2">
        <f t="shared" si="30"/>
        <v>0.75</v>
      </c>
    </row>
    <row r="362" spans="1:6" x14ac:dyDescent="0.25">
      <c r="A362" s="12">
        <f t="shared" si="27"/>
        <v>47119</v>
      </c>
      <c r="B362" s="16">
        <v>3</v>
      </c>
      <c r="C362" s="13">
        <f t="shared" si="28"/>
        <v>3</v>
      </c>
      <c r="D362" s="2">
        <f t="shared" si="26"/>
        <v>3</v>
      </c>
      <c r="E362" s="2">
        <f t="shared" si="29"/>
        <v>0.75</v>
      </c>
      <c r="F362" s="2">
        <f t="shared" si="30"/>
        <v>0.75</v>
      </c>
    </row>
    <row r="363" spans="1:6" x14ac:dyDescent="0.25">
      <c r="A363" s="12">
        <f t="shared" si="27"/>
        <v>47150</v>
      </c>
      <c r="B363" s="16">
        <v>3</v>
      </c>
      <c r="C363" s="13">
        <f t="shared" si="28"/>
        <v>3</v>
      </c>
      <c r="D363" s="2">
        <f t="shared" si="26"/>
        <v>3</v>
      </c>
      <c r="E363" s="2">
        <f t="shared" si="29"/>
        <v>0.75</v>
      </c>
      <c r="F363" s="2">
        <f t="shared" si="30"/>
        <v>0.75</v>
      </c>
    </row>
    <row r="364" spans="1:6" x14ac:dyDescent="0.25">
      <c r="A364" s="12">
        <f t="shared" si="27"/>
        <v>47178</v>
      </c>
      <c r="B364" s="16">
        <v>3</v>
      </c>
      <c r="C364" s="13">
        <f t="shared" si="28"/>
        <v>3</v>
      </c>
      <c r="D364" s="2">
        <f t="shared" si="26"/>
        <v>3</v>
      </c>
      <c r="E364" s="2">
        <f t="shared" si="29"/>
        <v>0.75</v>
      </c>
      <c r="F364" s="2">
        <f t="shared" si="30"/>
        <v>0.75</v>
      </c>
    </row>
    <row r="365" spans="1:6" x14ac:dyDescent="0.25">
      <c r="A365" s="12">
        <f t="shared" si="27"/>
        <v>47209</v>
      </c>
      <c r="B365" s="16">
        <v>3</v>
      </c>
      <c r="C365" s="13">
        <f t="shared" si="28"/>
        <v>3</v>
      </c>
      <c r="D365" s="2">
        <f t="shared" si="26"/>
        <v>3</v>
      </c>
      <c r="E365" s="2">
        <f t="shared" si="29"/>
        <v>0.75</v>
      </c>
      <c r="F365" s="2">
        <f t="shared" si="30"/>
        <v>0.75</v>
      </c>
    </row>
    <row r="366" spans="1:6" x14ac:dyDescent="0.25">
      <c r="A366" s="12">
        <f t="shared" si="27"/>
        <v>47239</v>
      </c>
      <c r="B366" s="16">
        <v>3</v>
      </c>
      <c r="C366" s="13">
        <f t="shared" si="28"/>
        <v>3</v>
      </c>
      <c r="D366" s="2">
        <f t="shared" si="26"/>
        <v>3</v>
      </c>
      <c r="E366" s="2">
        <f t="shared" si="29"/>
        <v>0.75</v>
      </c>
      <c r="F366" s="2">
        <f t="shared" si="30"/>
        <v>0.75</v>
      </c>
    </row>
    <row r="367" spans="1:6" x14ac:dyDescent="0.25">
      <c r="A367" s="12">
        <f t="shared" si="27"/>
        <v>47270</v>
      </c>
      <c r="B367" s="16">
        <v>3</v>
      </c>
      <c r="C367" s="13">
        <f t="shared" si="28"/>
        <v>3</v>
      </c>
      <c r="D367" s="2">
        <f t="shared" si="26"/>
        <v>3</v>
      </c>
      <c r="E367" s="2">
        <f t="shared" si="29"/>
        <v>0.75</v>
      </c>
      <c r="F367" s="2">
        <f t="shared" si="30"/>
        <v>0.75</v>
      </c>
    </row>
    <row r="368" spans="1:6" x14ac:dyDescent="0.25">
      <c r="A368" s="12">
        <f t="shared" si="27"/>
        <v>47300</v>
      </c>
      <c r="B368" s="16">
        <v>3</v>
      </c>
      <c r="C368" s="13">
        <f t="shared" si="28"/>
        <v>3</v>
      </c>
      <c r="D368" s="2"/>
      <c r="E368" s="2">
        <f t="shared" si="29"/>
        <v>0.75</v>
      </c>
      <c r="F368" s="2"/>
    </row>
    <row r="369" spans="1:6" x14ac:dyDescent="0.25">
      <c r="A369" s="12">
        <f t="shared" si="27"/>
        <v>47331</v>
      </c>
      <c r="B369" s="16">
        <v>3</v>
      </c>
      <c r="C369" s="13">
        <f t="shared" si="28"/>
        <v>3</v>
      </c>
      <c r="D369" s="2"/>
      <c r="E369" s="2">
        <f t="shared" si="29"/>
        <v>0.75</v>
      </c>
      <c r="F369" s="2"/>
    </row>
    <row r="370" spans="1:6" x14ac:dyDescent="0.25">
      <c r="A370" s="12">
        <f t="shared" si="27"/>
        <v>47362</v>
      </c>
      <c r="B370" s="16">
        <v>3</v>
      </c>
      <c r="C370" s="13">
        <f t="shared" si="28"/>
        <v>3</v>
      </c>
      <c r="D370" s="2"/>
      <c r="E370" s="2">
        <f t="shared" si="29"/>
        <v>0.75</v>
      </c>
      <c r="F370" s="2"/>
    </row>
    <row r="371" spans="1:6" x14ac:dyDescent="0.25">
      <c r="A371" s="12">
        <f t="shared" si="27"/>
        <v>47392</v>
      </c>
      <c r="B371" s="16">
        <v>3</v>
      </c>
      <c r="C371" s="13">
        <f t="shared" si="28"/>
        <v>3</v>
      </c>
      <c r="D371" s="2"/>
      <c r="E371" s="2">
        <f t="shared" si="29"/>
        <v>0.75</v>
      </c>
      <c r="F371" s="2"/>
    </row>
    <row r="372" spans="1:6" x14ac:dyDescent="0.25">
      <c r="A372" s="12">
        <f t="shared" si="27"/>
        <v>47423</v>
      </c>
      <c r="B372" s="16">
        <v>3</v>
      </c>
      <c r="C372" s="13">
        <f t="shared" si="28"/>
        <v>3</v>
      </c>
      <c r="D372" s="2"/>
      <c r="E372" s="2">
        <f t="shared" si="29"/>
        <v>0.75</v>
      </c>
      <c r="F372" s="2"/>
    </row>
    <row r="373" spans="1:6" x14ac:dyDescent="0.25">
      <c r="A373" s="12">
        <f t="shared" si="27"/>
        <v>47453</v>
      </c>
      <c r="B373" s="16">
        <v>3</v>
      </c>
      <c r="C373" s="13">
        <f t="shared" si="28"/>
        <v>3</v>
      </c>
      <c r="D373" s="2"/>
      <c r="E373" s="2">
        <f t="shared" si="29"/>
        <v>0.75</v>
      </c>
      <c r="F373" s="2"/>
    </row>
    <row r="374" spans="1:6" x14ac:dyDescent="0.25">
      <c r="A374" s="12">
        <f t="shared" si="27"/>
        <v>47484</v>
      </c>
      <c r="B374" s="16">
        <v>3</v>
      </c>
      <c r="C374" s="13">
        <f t="shared" si="28"/>
        <v>3</v>
      </c>
      <c r="D374" s="2"/>
      <c r="E374" s="2">
        <f t="shared" si="29"/>
        <v>0.75</v>
      </c>
      <c r="F374" s="2"/>
    </row>
    <row r="375" spans="1:6" x14ac:dyDescent="0.25">
      <c r="A375" s="12">
        <f t="shared" si="27"/>
        <v>47515</v>
      </c>
      <c r="B375" s="16">
        <v>3</v>
      </c>
      <c r="C375" s="13">
        <f t="shared" si="28"/>
        <v>3</v>
      </c>
      <c r="D375" s="2"/>
      <c r="E375" s="2">
        <f t="shared" si="29"/>
        <v>0.75</v>
      </c>
      <c r="F375" s="2"/>
    </row>
    <row r="376" spans="1:6" x14ac:dyDescent="0.25">
      <c r="A376" s="12">
        <f t="shared" si="27"/>
        <v>47543</v>
      </c>
      <c r="B376" s="16">
        <v>3</v>
      </c>
      <c r="C376" s="13">
        <f t="shared" si="28"/>
        <v>3</v>
      </c>
      <c r="D376" s="2"/>
      <c r="E376" s="2">
        <f t="shared" si="29"/>
        <v>0.75</v>
      </c>
      <c r="F376" s="2"/>
    </row>
    <row r="377" spans="1:6" x14ac:dyDescent="0.25">
      <c r="A377" s="12">
        <f t="shared" si="27"/>
        <v>47574</v>
      </c>
      <c r="B377" s="16">
        <v>3</v>
      </c>
      <c r="C377" s="13">
        <f t="shared" si="28"/>
        <v>3</v>
      </c>
      <c r="D377" s="2"/>
      <c r="E377" s="2">
        <f t="shared" si="29"/>
        <v>0.75</v>
      </c>
      <c r="F377" s="2"/>
    </row>
    <row r="378" spans="1:6" x14ac:dyDescent="0.25">
      <c r="A378" s="12">
        <f t="shared" si="27"/>
        <v>47604</v>
      </c>
      <c r="B378" s="16">
        <v>3</v>
      </c>
      <c r="C378" s="13">
        <f t="shared" si="28"/>
        <v>3</v>
      </c>
      <c r="D378" s="2"/>
      <c r="E378" s="2">
        <f t="shared" si="29"/>
        <v>0.75</v>
      </c>
      <c r="F378" s="2"/>
    </row>
    <row r="379" spans="1:6" x14ac:dyDescent="0.25">
      <c r="A379" s="12">
        <f t="shared" si="27"/>
        <v>47635</v>
      </c>
      <c r="B379" s="16">
        <v>3</v>
      </c>
      <c r="C379" s="13">
        <f t="shared" si="28"/>
        <v>3</v>
      </c>
      <c r="D379" s="2"/>
      <c r="E379" s="2">
        <f t="shared" si="29"/>
        <v>0.75</v>
      </c>
      <c r="F379" s="2"/>
    </row>
    <row r="380" spans="1:6" x14ac:dyDescent="0.25">
      <c r="A380" s="12">
        <f t="shared" si="27"/>
        <v>47665</v>
      </c>
      <c r="B380" s="16">
        <v>3</v>
      </c>
      <c r="C380" s="13">
        <f t="shared" si="28"/>
        <v>3</v>
      </c>
      <c r="D380" s="2"/>
      <c r="E380" s="2">
        <f t="shared" si="29"/>
        <v>0.75</v>
      </c>
      <c r="F380" s="2"/>
    </row>
    <row r="381" spans="1:6" x14ac:dyDescent="0.25">
      <c r="A381" s="12">
        <f t="shared" si="27"/>
        <v>47696</v>
      </c>
      <c r="B381" s="16">
        <v>3</v>
      </c>
      <c r="C381" s="13">
        <f t="shared" si="28"/>
        <v>3</v>
      </c>
      <c r="D381" s="2"/>
      <c r="E381" s="2">
        <f t="shared" si="29"/>
        <v>0.75</v>
      </c>
      <c r="F381" s="2"/>
    </row>
    <row r="382" spans="1:6" x14ac:dyDescent="0.25">
      <c r="A382" s="12">
        <f t="shared" si="27"/>
        <v>47727</v>
      </c>
      <c r="B382" s="16">
        <v>3</v>
      </c>
      <c r="C382" s="13">
        <f t="shared" si="28"/>
        <v>3</v>
      </c>
      <c r="D382" s="2"/>
      <c r="E382" s="2">
        <f t="shared" si="29"/>
        <v>0.75</v>
      </c>
      <c r="F382" s="2"/>
    </row>
    <row r="383" spans="1:6" x14ac:dyDescent="0.25">
      <c r="A383" s="12">
        <f t="shared" si="27"/>
        <v>47757</v>
      </c>
      <c r="B383" s="16">
        <v>3</v>
      </c>
      <c r="C383" s="13">
        <f t="shared" si="28"/>
        <v>3</v>
      </c>
      <c r="D383" s="2"/>
      <c r="E383" s="2">
        <f t="shared" si="29"/>
        <v>0.75</v>
      </c>
      <c r="F383" s="2"/>
    </row>
    <row r="384" spans="1:6" x14ac:dyDescent="0.25">
      <c r="A384" s="12">
        <f t="shared" si="27"/>
        <v>47788</v>
      </c>
      <c r="B384" s="16">
        <v>3</v>
      </c>
      <c r="C384" s="13">
        <f t="shared" si="28"/>
        <v>3</v>
      </c>
      <c r="D384" s="2"/>
      <c r="E384" s="2">
        <f t="shared" si="29"/>
        <v>0.75</v>
      </c>
      <c r="F384" s="2"/>
    </row>
    <row r="385" spans="1:6" x14ac:dyDescent="0.25">
      <c r="A385" s="12">
        <f t="shared" si="27"/>
        <v>47818</v>
      </c>
      <c r="B385" s="16">
        <v>3</v>
      </c>
      <c r="C385" s="13">
        <f t="shared" si="28"/>
        <v>3</v>
      </c>
      <c r="D385" s="2"/>
      <c r="E385" s="2">
        <f t="shared" si="29"/>
        <v>0.75</v>
      </c>
      <c r="F385" s="2"/>
    </row>
    <row r="386" spans="1:6" x14ac:dyDescent="0.25">
      <c r="A386" s="12"/>
      <c r="B386" s="16"/>
      <c r="C386" s="13"/>
    </row>
    <row r="387" spans="1:6" x14ac:dyDescent="0.25">
      <c r="A387" s="12"/>
      <c r="B387" s="16"/>
      <c r="C387" s="13"/>
    </row>
    <row r="388" spans="1:6" x14ac:dyDescent="0.25">
      <c r="A388" s="12"/>
      <c r="B388" s="16"/>
      <c r="C388" s="13"/>
    </row>
    <row r="389" spans="1:6" x14ac:dyDescent="0.25">
      <c r="A389" s="12"/>
      <c r="B389" s="16"/>
      <c r="C389" s="13"/>
    </row>
    <row r="390" spans="1:6" x14ac:dyDescent="0.25">
      <c r="A390" s="12"/>
      <c r="B390" s="16"/>
      <c r="C390" s="13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INSTRUÇÕES</vt:lpstr>
      <vt:lpstr>BASE</vt:lpstr>
      <vt:lpstr>BASE_TRI</vt:lpstr>
      <vt:lpstr>Desemprego</vt:lpstr>
      <vt:lpstr>Aberturas_ADM</vt:lpstr>
      <vt:lpstr>NUCI</vt:lpstr>
      <vt:lpstr>PIB</vt:lpstr>
      <vt:lpstr>CAGED</vt:lpstr>
      <vt:lpstr>Meta</vt:lpstr>
      <vt:lpstr>IPCA</vt:lpstr>
      <vt:lpstr>IPCA_livres_dessaz</vt:lpstr>
      <vt:lpstr>IPCA_adm_dessaz</vt:lpstr>
      <vt:lpstr>Expectativa IPCA</vt:lpstr>
      <vt:lpstr>Selic</vt:lpstr>
      <vt:lpstr>Expectativa Selic</vt:lpstr>
      <vt:lpstr>FF</vt:lpstr>
      <vt:lpstr>BRL</vt:lpstr>
      <vt:lpstr>CDS</vt:lpstr>
      <vt:lpstr>IC-Br</vt:lpstr>
      <vt:lpstr>IC-Br Agro</vt:lpstr>
      <vt:lpstr>IC-Br Metal</vt:lpstr>
      <vt:lpstr>IC-Br Energia</vt:lpstr>
      <vt:lpstr>Petroleo</vt:lpstr>
      <vt:lpstr>ONI</vt:lpstr>
      <vt:lpstr>Primario Ajustado</vt:lpstr>
      <vt:lpstr>Incerteza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2023-04-28T01:25:20Z</dcterms:created>
  <dcterms:modified xsi:type="dcterms:W3CDTF">2023-04-28T01:25:39Z</dcterms:modified>
</cp:coreProperties>
</file>