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ck\Documents\PROPOSAL\Henderson-Hasselbalch Approximation 2022\J Chem Ed Revision\"/>
    </mc:Choice>
  </mc:AlternateContent>
  <bookViews>
    <workbookView xWindow="0" yWindow="0" windowWidth="23040" windowHeight="8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B14" i="1"/>
  <c r="H9" i="1" l="1"/>
  <c r="H11" i="1"/>
  <c r="B5" i="1"/>
  <c r="B10" i="1" s="1"/>
  <c r="H5" i="1"/>
  <c r="H10" i="1" s="1"/>
  <c r="H13" i="1" l="1"/>
  <c r="H12" i="1"/>
  <c r="B11" i="1"/>
  <c r="B8" i="1"/>
  <c r="B12" i="1" l="1"/>
  <c r="B13" i="1"/>
</calcChain>
</file>

<file path=xl/sharedStrings.xml><?xml version="1.0" encoding="utf-8"?>
<sst xmlns="http://schemas.openxmlformats.org/spreadsheetml/2006/main" count="37" uniqueCount="32">
  <si>
    <t>True pH</t>
  </si>
  <si>
    <t>Henderson-Hasselbalch approximation</t>
  </si>
  <si>
    <r>
      <t>Formal concentration of HA (F</t>
    </r>
    <r>
      <rPr>
        <vertAlign val="subscript"/>
        <sz val="11"/>
        <color theme="1"/>
        <rFont val="Calibri"/>
        <family val="2"/>
        <scheme val="minor"/>
      </rPr>
      <t>HA</t>
    </r>
    <r>
      <rPr>
        <sz val="11"/>
        <color theme="1"/>
        <rFont val="Calibri"/>
        <family val="2"/>
        <scheme val="minor"/>
      </rPr>
      <t>)</t>
    </r>
  </si>
  <si>
    <r>
      <t>Formal concentration of A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(F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-)</t>
    </r>
  </si>
  <si>
    <r>
      <t>Acid dissociation constant (K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</si>
  <si>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Total buffer concentration (F</t>
    </r>
    <r>
      <rPr>
        <vertAlign val="subscript"/>
        <sz val="11"/>
        <color theme="1"/>
        <rFont val="Calibri"/>
        <family val="2"/>
        <scheme val="minor"/>
      </rPr>
      <t>HA</t>
    </r>
    <r>
      <rPr>
        <sz val="11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A-</t>
    </r>
    <r>
      <rPr>
        <sz val="11"/>
        <color theme="1"/>
        <rFont val="Calibri"/>
        <family val="2"/>
        <scheme val="minor"/>
      </rPr>
      <t>)</t>
    </r>
  </si>
  <si>
    <t>Buffer pH Calculator</t>
  </si>
  <si>
    <t>B8 = B6+B7</t>
  </si>
  <si>
    <t>B10 = -LOG((-1*(B7+B5)+SQRT((B7+B5)^2-4*(-1*B6*B5)))/2)</t>
  </si>
  <si>
    <t>B11 = B4+LOG(B7/B6)</t>
  </si>
  <si>
    <r>
      <t>Formal concentration of BH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(F</t>
    </r>
    <r>
      <rPr>
        <vertAlign val="subscript"/>
        <sz val="11"/>
        <color theme="1"/>
        <rFont val="Calibri"/>
        <family val="2"/>
        <scheme val="minor"/>
      </rPr>
      <t>BH</t>
    </r>
    <r>
      <rPr>
        <sz val="8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)</t>
    </r>
  </si>
  <si>
    <r>
      <t>Formal concentration of B (F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</si>
  <si>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t xml:space="preserve">B5 = 10^-B4 </t>
  </si>
  <si>
    <r>
      <t>Input pK</t>
    </r>
    <r>
      <rPr>
        <vertAlign val="subscript"/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>(less than 7)</t>
    </r>
  </si>
  <si>
    <r>
      <t>Input pK</t>
    </r>
    <r>
      <rPr>
        <vertAlign val="subscript"/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>(greater than 7)</t>
    </r>
  </si>
  <si>
    <r>
      <t>Autoprotolysis constant (</t>
    </r>
    <r>
      <rPr>
        <i/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</si>
  <si>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 xml:space="preserve">H5 = 10^-H4 </t>
  </si>
  <si>
    <t>H11 = H4+LOG(H8/H7)</t>
  </si>
  <si>
    <t>H8 = H7+H8</t>
  </si>
  <si>
    <t>H10 = -LOG(((H5*H7+H6)+SQRT((H5*H7+H6)^2+4*(H8*H5*H6)))/(2*H8))</t>
  </si>
  <si>
    <r>
      <t>[H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]</t>
    </r>
    <r>
      <rPr>
        <vertAlign val="subscript"/>
        <sz val="11"/>
        <color theme="1"/>
        <rFont val="Calibri"/>
        <family val="2"/>
        <scheme val="minor"/>
      </rPr>
      <t>HH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´</t>
    </r>
    <r>
      <rPr>
        <sz val="11"/>
        <color theme="1"/>
        <rFont val="Calibri"/>
        <family val="2"/>
      </rPr>
      <t xml:space="preserve"> 100%</t>
    </r>
  </si>
  <si>
    <r>
      <t>[H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]</t>
    </r>
    <r>
      <rPr>
        <vertAlign val="subscript"/>
        <sz val="11"/>
        <color theme="1"/>
        <rFont val="Calibri"/>
        <family val="2"/>
        <scheme val="minor"/>
      </rPr>
      <t>HH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Symbol"/>
        <family val="1"/>
        <charset val="2"/>
      </rPr>
      <t>´</t>
    </r>
    <r>
      <rPr>
        <sz val="11"/>
        <color theme="1"/>
        <rFont val="Calibri"/>
        <family val="2"/>
        <scheme val="minor"/>
      </rPr>
      <t>100%</t>
    </r>
  </si>
  <si>
    <r>
      <t>[OH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]</t>
    </r>
    <r>
      <rPr>
        <vertAlign val="subscript"/>
        <sz val="11"/>
        <color theme="1"/>
        <rFont val="Calibri"/>
        <family val="2"/>
        <scheme val="minor"/>
      </rPr>
      <t>HH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scheme val="minor"/>
      </rPr>
      <t>BH</t>
    </r>
    <r>
      <rPr>
        <sz val="9"/>
        <color theme="1"/>
        <rFont val="Calibri"/>
        <family val="2"/>
        <scheme val="minor"/>
      </rPr>
      <t>+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´</t>
    </r>
    <r>
      <rPr>
        <sz val="11"/>
        <color theme="1"/>
        <rFont val="Calibri"/>
        <family val="2"/>
      </rPr>
      <t xml:space="preserve"> 100%</t>
    </r>
  </si>
  <si>
    <r>
      <t>[OH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]</t>
    </r>
    <r>
      <rPr>
        <vertAlign val="subscript"/>
        <sz val="11"/>
        <color theme="1"/>
        <rFont val="Calibri"/>
        <family val="2"/>
        <scheme val="minor"/>
      </rPr>
      <t>HH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´</t>
    </r>
    <r>
      <rPr>
        <sz val="11"/>
        <color theme="1"/>
        <rFont val="Calibri"/>
        <family val="2"/>
        <scheme val="minor"/>
      </rPr>
      <t>100%</t>
    </r>
  </si>
  <si>
    <t>Eq. 11</t>
  </si>
  <si>
    <t>Eq. 8</t>
  </si>
  <si>
    <t>Eq. 13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</si>
  <si>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-/K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(should be &gt; 20)</t>
    </r>
  </si>
  <si>
    <t>B14 = B7/B5</t>
  </si>
  <si>
    <r>
      <t>F</t>
    </r>
    <r>
      <rPr>
        <vertAlign val="subscript"/>
        <sz val="11"/>
        <color theme="1"/>
        <rFont val="Calibri"/>
        <family val="2"/>
        <scheme val="minor"/>
      </rPr>
      <t>BH</t>
    </r>
    <r>
      <rPr>
        <sz val="9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/K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(should be &gt; 20)</t>
    </r>
  </si>
  <si>
    <t>H14 = H7/(H6/H5)</t>
  </si>
  <si>
    <r>
      <t xml:space="preserve">Charles Lucy, Is Your Henderson-Hasselbalch Calculation of Buffer pH Correct?, </t>
    </r>
    <r>
      <rPr>
        <i/>
        <sz val="11"/>
        <color theme="1"/>
        <rFont val="Calibri"/>
        <family val="2"/>
        <scheme val="minor"/>
      </rPr>
      <t>Journal of Chemical Education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2023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</si>
</sst>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11" fontId="0" fillId="0" borderId="1" xfId="0" applyNumberFormat="1" applyFill="1" applyBorder="1"/>
    <xf numFmtId="0" fontId="0" fillId="0" borderId="0" xfId="0" quotePrefix="1"/>
    <xf numFmtId="2" fontId="0" fillId="0" borderId="3" xfId="0" applyNumberFormat="1" applyBorder="1"/>
    <xf numFmtId="2" fontId="1" fillId="0" borderId="2" xfId="0" applyNumberFormat="1" applyFont="1" applyBorder="1"/>
    <xf numFmtId="0" fontId="0" fillId="0" borderId="0" xfId="0" quotePrefix="1" applyFill="1" applyBorder="1"/>
    <xf numFmtId="0" fontId="1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0" xfId="0" applyFill="1"/>
    <xf numFmtId="164" fontId="0" fillId="0" borderId="0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9" zoomScaleNormal="129" workbookViewId="0">
      <selection activeCell="L5" sqref="L5"/>
    </sheetView>
  </sheetViews>
  <sheetFormatPr defaultRowHeight="14.4" x14ac:dyDescent="0.55000000000000004"/>
  <cols>
    <col min="1" max="1" width="31.3125" bestFit="1" customWidth="1"/>
    <col min="3" max="3" width="11.47265625" customWidth="1"/>
  </cols>
  <sheetData>
    <row r="1" spans="1:9" ht="18.3" x14ac:dyDescent="0.7">
      <c r="A1" s="8" t="s">
        <v>6</v>
      </c>
    </row>
    <row r="2" spans="1:9" x14ac:dyDescent="0.55000000000000004">
      <c r="A2" t="s">
        <v>31</v>
      </c>
      <c r="D2" s="12"/>
      <c r="E2" s="12"/>
      <c r="F2" s="12"/>
      <c r="G2" s="12"/>
    </row>
    <row r="4" spans="1:9" ht="16.8" x14ac:dyDescent="0.75">
      <c r="A4" t="s">
        <v>13</v>
      </c>
      <c r="B4" s="1">
        <v>3</v>
      </c>
      <c r="D4" t="s">
        <v>14</v>
      </c>
      <c r="H4" s="1">
        <v>10.5</v>
      </c>
    </row>
    <row r="5" spans="1:9" ht="16.8" x14ac:dyDescent="0.75">
      <c r="A5" t="s">
        <v>4</v>
      </c>
      <c r="B5" s="2">
        <f>10^-B4</f>
        <v>1E-3</v>
      </c>
      <c r="D5" t="s">
        <v>4</v>
      </c>
      <c r="H5" s="2">
        <f>10^-H4</f>
        <v>3.162277660168371E-11</v>
      </c>
    </row>
    <row r="6" spans="1:9" ht="16.8" x14ac:dyDescent="0.75">
      <c r="A6" t="s">
        <v>2</v>
      </c>
      <c r="B6" s="1">
        <v>2.4E-2</v>
      </c>
      <c r="D6" t="s">
        <v>15</v>
      </c>
      <c r="H6" s="2">
        <v>1E-14</v>
      </c>
    </row>
    <row r="7" spans="1:9" ht="17.7" x14ac:dyDescent="0.75">
      <c r="A7" t="s">
        <v>3</v>
      </c>
      <c r="B7" s="1">
        <v>1.2E-2</v>
      </c>
      <c r="C7" s="14"/>
      <c r="D7" t="s">
        <v>10</v>
      </c>
      <c r="H7" s="1">
        <v>2E-3</v>
      </c>
    </row>
    <row r="8" spans="1:9" ht="16.8" x14ac:dyDescent="0.75">
      <c r="A8" t="s">
        <v>5</v>
      </c>
      <c r="B8" s="9">
        <f>B6+B7</f>
        <v>3.6000000000000004E-2</v>
      </c>
      <c r="D8" t="s">
        <v>11</v>
      </c>
      <c r="H8" s="1">
        <v>8.0000000000000002E-3</v>
      </c>
    </row>
    <row r="9" spans="1:9" ht="17.100000000000001" thickBot="1" x14ac:dyDescent="0.8">
      <c r="D9" t="s">
        <v>5</v>
      </c>
      <c r="H9" s="9">
        <f>H7+H8</f>
        <v>0.01</v>
      </c>
    </row>
    <row r="10" spans="1:9" x14ac:dyDescent="0.55000000000000004">
      <c r="A10" s="7" t="s">
        <v>0</v>
      </c>
      <c r="B10" s="5">
        <f>-LOG((-1*(B7+B5)+SQRT((B7+B5)^2+4*(B6*B5)))/2)</f>
        <v>2.7853123411951235</v>
      </c>
      <c r="C10" t="s">
        <v>24</v>
      </c>
      <c r="D10" s="7" t="s">
        <v>0</v>
      </c>
      <c r="H10" s="11">
        <f xml:space="preserve"> -LOG(((H5*H7+H6)+SQRT((H5*H7+H6)^2+4*(H8*H5*H6)))/(2*H8))</f>
        <v>10.908154884197939</v>
      </c>
      <c r="I10" t="s">
        <v>26</v>
      </c>
    </row>
    <row r="11" spans="1:9" ht="14.7" thickBot="1" x14ac:dyDescent="0.6">
      <c r="A11" t="s">
        <v>1</v>
      </c>
      <c r="B11" s="4">
        <f>B4+LOG(B7/B6)</f>
        <v>2.6989700043360187</v>
      </c>
      <c r="C11" t="s">
        <v>25</v>
      </c>
      <c r="D11" t="s">
        <v>1</v>
      </c>
      <c r="H11" s="10">
        <f>H4+LOG(H8/H7)</f>
        <v>11.102059991327963</v>
      </c>
      <c r="I11" t="s">
        <v>25</v>
      </c>
    </row>
    <row r="12" spans="1:9" ht="17.7" x14ac:dyDescent="0.75">
      <c r="A12" t="s">
        <v>20</v>
      </c>
      <c r="B12" s="13">
        <f>10^-B11/B6*100</f>
        <v>8.3333333333333268</v>
      </c>
      <c r="D12" t="s">
        <v>22</v>
      </c>
      <c r="H12" s="13">
        <f>(10^(H11-14))/H7*100</f>
        <v>63.245553203367578</v>
      </c>
    </row>
    <row r="13" spans="1:9" ht="17.7" x14ac:dyDescent="0.75">
      <c r="A13" t="s">
        <v>21</v>
      </c>
      <c r="B13" s="13">
        <f>(10^-B11)/B7*100</f>
        <v>16.666666666666654</v>
      </c>
      <c r="D13" t="s">
        <v>23</v>
      </c>
      <c r="H13" s="13">
        <f>(10^(H11-14))/H8*100</f>
        <v>15.811388300841895</v>
      </c>
    </row>
    <row r="14" spans="1:9" ht="16.8" x14ac:dyDescent="0.75">
      <c r="A14" t="s">
        <v>27</v>
      </c>
      <c r="B14" s="13">
        <f>B7/B5</f>
        <v>12</v>
      </c>
      <c r="D14" s="3" t="s">
        <v>29</v>
      </c>
      <c r="H14" s="13">
        <f>H7/(H6/H5)</f>
        <v>6.3245553203367422</v>
      </c>
    </row>
    <row r="16" spans="1:9" x14ac:dyDescent="0.55000000000000004">
      <c r="A16" s="3" t="s">
        <v>12</v>
      </c>
      <c r="D16" s="3" t="s">
        <v>16</v>
      </c>
    </row>
    <row r="17" spans="1:4" x14ac:dyDescent="0.55000000000000004">
      <c r="A17" s="3" t="s">
        <v>7</v>
      </c>
      <c r="D17" s="3" t="s">
        <v>18</v>
      </c>
    </row>
    <row r="18" spans="1:4" x14ac:dyDescent="0.55000000000000004">
      <c r="A18" s="3" t="s">
        <v>8</v>
      </c>
      <c r="D18" s="3" t="s">
        <v>19</v>
      </c>
    </row>
    <row r="19" spans="1:4" x14ac:dyDescent="0.55000000000000004">
      <c r="A19" s="6" t="s">
        <v>9</v>
      </c>
      <c r="D19" s="6" t="s">
        <v>17</v>
      </c>
    </row>
    <row r="20" spans="1:4" x14ac:dyDescent="0.55000000000000004">
      <c r="A20" s="6" t="s">
        <v>28</v>
      </c>
      <c r="D20" s="6" t="s">
        <v>30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Lucy</dc:creator>
  <cp:lastModifiedBy>Chuck Lucy</cp:lastModifiedBy>
  <dcterms:created xsi:type="dcterms:W3CDTF">2022-10-09T21:16:12Z</dcterms:created>
  <dcterms:modified xsi:type="dcterms:W3CDTF">2023-04-26T18:48:36Z</dcterms:modified>
</cp:coreProperties>
</file>