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PROJECTS\WEPP_CLOUD\Critical_shear_stress\"/>
    </mc:Choice>
  </mc:AlternateContent>
  <xr:revisionPtr revIDLastSave="0" documentId="13_ncr:1_{5A8F44D5-E278-4D26-9979-7BD9E36B8C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tting_curv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2" l="1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15" i="2"/>
  <c r="D16" i="2"/>
  <c r="D14" i="2"/>
  <c r="C14" i="2"/>
  <c r="B14" i="2"/>
  <c r="F13" i="2"/>
  <c r="E13" i="2"/>
  <c r="D13" i="2"/>
</calcChain>
</file>

<file path=xl/sharedStrings.xml><?xml version="1.0" encoding="utf-8"?>
<sst xmlns="http://schemas.openxmlformats.org/spreadsheetml/2006/main" count="13" uniqueCount="13">
  <si>
    <t>k</t>
  </si>
  <si>
    <t>Fitting coefficients</t>
  </si>
  <si>
    <t>x: channel slope</t>
  </si>
  <si>
    <t>y(x): critical shear, tau</t>
  </si>
  <si>
    <t>Form of the fitting equation</t>
  </si>
  <si>
    <t>Channel slope (degrees)</t>
  </si>
  <si>
    <t>Channel slope (percent)</t>
  </si>
  <si>
    <t>Channel slope (elevation/distance)</t>
  </si>
  <si>
    <t>Minimum value of channel critical shear (taumin) limit, N/m2</t>
  </si>
  <si>
    <t>Maximum value of channel critical shear (taumax) limit, N/m2</t>
  </si>
  <si>
    <t>n (defaulted to 1)</t>
  </si>
  <si>
    <t>y(x) = MIN + (MAX - MIN) * x^n / (k^n + x^n)</t>
  </si>
  <si>
    <t>Curve for change in critical shear with channel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</si>
</sst>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9" xfId="0" applyBorder="1"/>
    <xf numFmtId="0" fontId="0" fillId="0" borderId="6" xfId="0" applyBorder="1"/>
    <xf numFmtId="2" fontId="0" fillId="0" borderId="1" xfId="0" applyNumberFormat="1" applyBorder="1" applyAlignment="1">
      <alignment horizontal="center"/>
    </xf>
    <xf numFmtId="0" fontId="0" fillId="0" borderId="0" xfId="0" applyFill="1"/>
    <xf numFmtId="0" fontId="1" fillId="0" borderId="0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Critical shear vs Slope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Fitting_curve!$D$13</c:f>
              <c:strCache>
                <c:ptCount val="1"/>
                <c:pt idx="0">
                  <c:v>tau, N/m2 - curve 1</c:v>
                </c:pt>
              </c:strCache>
            </c:strRef>
          </c:tx>
          <c:xVal>
            <c:numRef>
              <c:f>Fitting_curve!$A$15:$A$34</c:f>
              <c:numCache>
                <c:formatCode>General</c:formatCode>
                <c:ptCount val="20"/>
                <c:pt idx="0">
                  <c:v>2.0000000000000001E-4</c:v>
                </c:pt>
                <c:pt idx="1">
                  <c:v>4.0000000000000002E-4</c:v>
                </c:pt>
                <c:pt idx="2">
                  <c:v>5.9999999999999995E-4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7.0000000000000001E-3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0.03</c:v>
                </c:pt>
                <c:pt idx="11">
                  <c:v>0.05</c:v>
                </c:pt>
                <c:pt idx="12">
                  <c:v>7.0000000000000007E-2</c:v>
                </c:pt>
                <c:pt idx="13">
                  <c:v>0.09</c:v>
                </c:pt>
                <c:pt idx="14">
                  <c:v>0.1</c:v>
                </c:pt>
                <c:pt idx="15">
                  <c:v>0.3</c:v>
                </c:pt>
                <c:pt idx="16">
                  <c:v>0.5</c:v>
                </c:pt>
                <c:pt idx="17">
                  <c:v>0.7</c:v>
                </c:pt>
                <c:pt idx="18">
                  <c:v>0.9</c:v>
                </c:pt>
                <c:pt idx="19">
                  <c:v>1</c:v>
                </c:pt>
              </c:numCache>
            </c:numRef>
          </c:xVal>
          <c:yVal>
            <c:numRef>
              <c:f>Fitting_curve!$D$15:$D$34</c:f>
              <c:numCache>
                <c:formatCode>0.0</c:formatCode>
                <c:ptCount val="20"/>
                <c:pt idx="0">
                  <c:v>30.882352941176471</c:v>
                </c:pt>
                <c:pt idx="1">
                  <c:v>31.73076923076923</c:v>
                </c:pt>
                <c:pt idx="2">
                  <c:v>32.547169811320757</c:v>
                </c:pt>
                <c:pt idx="3">
                  <c:v>33.333333333333336</c:v>
                </c:pt>
                <c:pt idx="4">
                  <c:v>34.090909090909093</c:v>
                </c:pt>
                <c:pt idx="5">
                  <c:v>40.384615384615387</c:v>
                </c:pt>
                <c:pt idx="6">
                  <c:v>45</c:v>
                </c:pt>
                <c:pt idx="7">
                  <c:v>48.529411764705884</c:v>
                </c:pt>
                <c:pt idx="8">
                  <c:v>51.315789473684205</c:v>
                </c:pt>
                <c:pt idx="9">
                  <c:v>52.5</c:v>
                </c:pt>
                <c:pt idx="10">
                  <c:v>63.75</c:v>
                </c:pt>
                <c:pt idx="11">
                  <c:v>67.5</c:v>
                </c:pt>
                <c:pt idx="12">
                  <c:v>69.375</c:v>
                </c:pt>
                <c:pt idx="13">
                  <c:v>70.5</c:v>
                </c:pt>
                <c:pt idx="14">
                  <c:v>70.909090909090907</c:v>
                </c:pt>
                <c:pt idx="15">
                  <c:v>73.548387096774192</c:v>
                </c:pt>
                <c:pt idx="16">
                  <c:v>74.117647058823536</c:v>
                </c:pt>
                <c:pt idx="17">
                  <c:v>74.366197183098592</c:v>
                </c:pt>
                <c:pt idx="18">
                  <c:v>74.505494505494511</c:v>
                </c:pt>
                <c:pt idx="19">
                  <c:v>74.554455445544562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2F4-414B-9FC3-0B497DD77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4271"/>
        <c:axId val="63990943"/>
      </c:scatterChart>
      <c:scatterChart>
        <c:scatterStyle val="smoothMarker"/>
        <c:varyColors val="0"/>
        <c:ser>
          <c:idx val="4"/>
          <c:order val="1"/>
          <c:tx>
            <c:strRef>
              <c:f>Fitting_curve!$E$13</c:f>
              <c:strCache>
                <c:ptCount val="1"/>
                <c:pt idx="0">
                  <c:v>tau, N/m2 - curve 2</c:v>
                </c:pt>
              </c:strCache>
            </c:strRef>
          </c:tx>
          <c:xVal>
            <c:numRef>
              <c:f>Fitting_curve!$A$15:$A$34</c:f>
              <c:numCache>
                <c:formatCode>General</c:formatCode>
                <c:ptCount val="20"/>
                <c:pt idx="0">
                  <c:v>2.0000000000000001E-4</c:v>
                </c:pt>
                <c:pt idx="1">
                  <c:v>4.0000000000000002E-4</c:v>
                </c:pt>
                <c:pt idx="2">
                  <c:v>5.9999999999999995E-4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7.0000000000000001E-3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0.03</c:v>
                </c:pt>
                <c:pt idx="11">
                  <c:v>0.05</c:v>
                </c:pt>
                <c:pt idx="12">
                  <c:v>7.0000000000000007E-2</c:v>
                </c:pt>
                <c:pt idx="13">
                  <c:v>0.09</c:v>
                </c:pt>
                <c:pt idx="14">
                  <c:v>0.1</c:v>
                </c:pt>
                <c:pt idx="15">
                  <c:v>0.3</c:v>
                </c:pt>
                <c:pt idx="16">
                  <c:v>0.5</c:v>
                </c:pt>
                <c:pt idx="17">
                  <c:v>0.7</c:v>
                </c:pt>
                <c:pt idx="18">
                  <c:v>0.9</c:v>
                </c:pt>
                <c:pt idx="19">
                  <c:v>1</c:v>
                </c:pt>
              </c:numCache>
            </c:numRef>
          </c:xVal>
          <c:yVal>
            <c:numRef>
              <c:f>Fitting_curve!$E$15:$E$34</c:f>
              <c:numCache>
                <c:formatCode>0.0</c:formatCode>
                <c:ptCount val="20"/>
                <c:pt idx="0">
                  <c:v>30.445544554455445</c:v>
                </c:pt>
                <c:pt idx="1">
                  <c:v>30.882352941176471</c:v>
                </c:pt>
                <c:pt idx="2">
                  <c:v>31.310679611650485</c:v>
                </c:pt>
                <c:pt idx="3">
                  <c:v>31.73076923076923</c:v>
                </c:pt>
                <c:pt idx="4">
                  <c:v>32.142857142857146</c:v>
                </c:pt>
                <c:pt idx="5">
                  <c:v>35.869565217391305</c:v>
                </c:pt>
                <c:pt idx="6">
                  <c:v>39</c:v>
                </c:pt>
                <c:pt idx="7">
                  <c:v>41.666666666666664</c:v>
                </c:pt>
                <c:pt idx="8">
                  <c:v>43.96551724137931</c:v>
                </c:pt>
                <c:pt idx="9">
                  <c:v>45</c:v>
                </c:pt>
                <c:pt idx="10">
                  <c:v>57</c:v>
                </c:pt>
                <c:pt idx="11">
                  <c:v>62.142857142857146</c:v>
                </c:pt>
                <c:pt idx="12">
                  <c:v>65</c:v>
                </c:pt>
                <c:pt idx="13">
                  <c:v>66.818181818181813</c:v>
                </c:pt>
                <c:pt idx="14">
                  <c:v>67.5</c:v>
                </c:pt>
                <c:pt idx="15">
                  <c:v>72.1875</c:v>
                </c:pt>
                <c:pt idx="16">
                  <c:v>73.269230769230774</c:v>
                </c:pt>
                <c:pt idx="17">
                  <c:v>73.75</c:v>
                </c:pt>
                <c:pt idx="18">
                  <c:v>74.021739130434781</c:v>
                </c:pt>
                <c:pt idx="19">
                  <c:v>74.117647058823536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F4-414B-9FC3-0B497DD77EF5}"/>
            </c:ext>
          </c:extLst>
        </c:ser>
        <c:ser>
          <c:idx val="1"/>
          <c:order val="2"/>
          <c:tx>
            <c:strRef>
              <c:f>Fitting_curve!$F$13</c:f>
              <c:strCache>
                <c:ptCount val="1"/>
                <c:pt idx="0">
                  <c:v>tau, N/m2 - curve 3</c:v>
                </c:pt>
              </c:strCache>
            </c:strRef>
          </c:tx>
          <c:xVal>
            <c:numRef>
              <c:f>Fitting_curve!$A$15:$A$34</c:f>
              <c:numCache>
                <c:formatCode>General</c:formatCode>
                <c:ptCount val="20"/>
                <c:pt idx="0">
                  <c:v>2.0000000000000001E-4</c:v>
                </c:pt>
                <c:pt idx="1">
                  <c:v>4.0000000000000002E-4</c:v>
                </c:pt>
                <c:pt idx="2">
                  <c:v>5.9999999999999995E-4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7.0000000000000001E-3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0.03</c:v>
                </c:pt>
                <c:pt idx="11">
                  <c:v>0.05</c:v>
                </c:pt>
                <c:pt idx="12">
                  <c:v>7.0000000000000007E-2</c:v>
                </c:pt>
                <c:pt idx="13">
                  <c:v>0.09</c:v>
                </c:pt>
                <c:pt idx="14">
                  <c:v>0.1</c:v>
                </c:pt>
                <c:pt idx="15">
                  <c:v>0.3</c:v>
                </c:pt>
                <c:pt idx="16">
                  <c:v>0.5</c:v>
                </c:pt>
                <c:pt idx="17">
                  <c:v>0.7</c:v>
                </c:pt>
                <c:pt idx="18">
                  <c:v>0.9</c:v>
                </c:pt>
                <c:pt idx="19">
                  <c:v>1</c:v>
                </c:pt>
              </c:numCache>
            </c:numRef>
          </c:xVal>
          <c:yVal>
            <c:numRef>
              <c:f>Fitting_curve!$F$15:$F$34</c:f>
              <c:numCache>
                <c:formatCode>0.0</c:formatCode>
                <c:ptCount val="20"/>
                <c:pt idx="0">
                  <c:v>10.447761194029852</c:v>
                </c:pt>
                <c:pt idx="1">
                  <c:v>10.891089108910892</c:v>
                </c:pt>
                <c:pt idx="2">
                  <c:v>11.330049261083744</c:v>
                </c:pt>
                <c:pt idx="3">
                  <c:v>11.764705882352942</c:v>
                </c:pt>
                <c:pt idx="4">
                  <c:v>12.195121951219512</c:v>
                </c:pt>
                <c:pt idx="5">
                  <c:v>16.279069767441861</c:v>
                </c:pt>
                <c:pt idx="6">
                  <c:v>20</c:v>
                </c:pt>
                <c:pt idx="7">
                  <c:v>23.404255319148938</c:v>
                </c:pt>
                <c:pt idx="8">
                  <c:v>26.530612244897959</c:v>
                </c:pt>
                <c:pt idx="9">
                  <c:v>28</c:v>
                </c:pt>
                <c:pt idx="10">
                  <c:v>48.571428571428562</c:v>
                </c:pt>
                <c:pt idx="11">
                  <c:v>60</c:v>
                </c:pt>
                <c:pt idx="12">
                  <c:v>67.27272727272728</c:v>
                </c:pt>
                <c:pt idx="13">
                  <c:v>72.307692307692307</c:v>
                </c:pt>
                <c:pt idx="14">
                  <c:v>74.285714285714292</c:v>
                </c:pt>
                <c:pt idx="15">
                  <c:v>89.411764705882362</c:v>
                </c:pt>
                <c:pt idx="16">
                  <c:v>93.333333333333329</c:v>
                </c:pt>
                <c:pt idx="17">
                  <c:v>95.13513513513513</c:v>
                </c:pt>
                <c:pt idx="18">
                  <c:v>96.170212765957444</c:v>
                </c:pt>
                <c:pt idx="19">
                  <c:v>96.538461538461533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F4-414B-9FC3-0B497DD77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4271"/>
        <c:axId val="63990943"/>
      </c:scatterChart>
      <c:valAx>
        <c:axId val="6399427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Channel slope (elevation/distance)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0943"/>
        <c:crosses val="autoZero"/>
        <c:crossBetween val="midCat"/>
      </c:valAx>
      <c:valAx>
        <c:axId val="639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Channel Critical Shear, tau, N/m2</a:t>
                </a:r>
              </a:p>
            </c:rich>
          </c:tx>
          <c:layout>
            <c:manualLayout>
              <c:xMode val="edge"/>
              <c:yMode val="edge"/>
              <c:x val="9.6182738114284402E-3"/>
              <c:y val="0.26962261585433689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4271"/>
        <c:crossesAt val="1.0000000000000003E-4"/>
        <c:crossBetween val="midCat"/>
        <c:majorUnit val="5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180974</xdr:colOff>
      <xdr:row>1</xdr:row>
      <xdr:rowOff>171451</xdr:rowOff>
    </xdr:from>
    <xdr:to>
      <xdr:col>21</xdr:col>
      <xdr:colOff>76200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0EA7D6-9686-406A-851D-250180EDD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577D-0C07-4098-9345-BB04AB8E152F}">
  <sheetPr>
    <tabColor rgb="FFFF0000"/>
  </sheetPr>
  <dimension ref="A1:F34"/>
  <sheetViews>
    <sheetView tabSelected="1" topLeftCell="A4" workbookViewId="0">
      <selection activeCell="G7" sqref="G7"/>
    </sheetView>
  </sheetViews>
  <sheetFormatPr defaultRowHeight="15" x14ac:dyDescent="0.25"/>
  <cols>
    <col min="1" max="1" width="43.140625" bestFit="1" customWidth="1"/>
    <col min="2" max="2" width="22.7109375" bestFit="1" customWidth="1"/>
    <col min="3" max="3" width="17.42578125" customWidth="1"/>
    <col min="4" max="4" width="14.28515625" bestFit="1" customWidth="1"/>
    <col min="5" max="6" width="12.140625" bestFit="1" customWidth="1"/>
    <col min="7" max="7" width="7.140625" bestFit="1" customWidth="1"/>
  </cols>
  <sheetData>
    <row r="1" spans="1:6" ht="15.75" thickBot="1" x14ac:dyDescent="0.3">
      <c r="A1" t="s">
        <v>12</v>
      </c>
    </row>
    <row r="2" spans="1:6" x14ac:dyDescent="0.25">
      <c r="A2" s="7" t="s">
        <v>4</v>
      </c>
      <c r="B2" s="13"/>
      <c r="C2" s="13"/>
      <c r="D2" s="8"/>
    </row>
    <row r="3" spans="1:6" x14ac:dyDescent="0.25">
      <c r="A3" s="9" t="s">
        <v>11</v>
      </c>
      <c r="B3" s="5"/>
      <c r="C3" s="5"/>
      <c r="D3" s="10"/>
    </row>
    <row r="4" spans="1:6" x14ac:dyDescent="0.25">
      <c r="A4" s="9"/>
      <c r="B4" s="5"/>
      <c r="C4" s="5"/>
      <c r="D4" s="10"/>
    </row>
    <row r="5" spans="1:6" x14ac:dyDescent="0.25">
      <c r="A5" s="9" t="s">
        <v>2</v>
      </c>
      <c r="B5" s="5"/>
      <c r="C5" s="5"/>
      <c r="D5" s="10"/>
    </row>
    <row r="6" spans="1:6" ht="15.75" thickBot="1" x14ac:dyDescent="0.3">
      <c r="A6" s="11" t="s">
        <v>3</v>
      </c>
      <c r="B6" s="14"/>
      <c r="C6" s="14"/>
      <c r="D6" s="12"/>
    </row>
    <row r="7" spans="1:6" x14ac:dyDescent="0.25">
      <c r="A7" s="5"/>
      <c r="B7" s="5"/>
      <c r="C7" s="5"/>
      <c r="D7" s="5"/>
    </row>
    <row r="8" spans="1:6" x14ac:dyDescent="0.25">
      <c r="A8" s="17" t="s">
        <v>1</v>
      </c>
      <c r="B8" s="17"/>
      <c r="C8" s="17"/>
      <c r="D8" s="17"/>
      <c r="E8" s="17"/>
      <c r="F8" s="17"/>
    </row>
    <row r="9" spans="1:6" x14ac:dyDescent="0.25">
      <c r="A9" s="6" t="s">
        <v>8</v>
      </c>
      <c r="B9" s="6"/>
      <c r="C9" s="16"/>
      <c r="D9" s="18">
        <v>30</v>
      </c>
      <c r="E9" s="18">
        <v>30</v>
      </c>
      <c r="F9" s="18">
        <v>10</v>
      </c>
    </row>
    <row r="10" spans="1:6" x14ac:dyDescent="0.25">
      <c r="A10" s="6" t="s">
        <v>9</v>
      </c>
      <c r="B10" s="6"/>
      <c r="C10" s="16"/>
      <c r="D10" s="18">
        <v>75</v>
      </c>
      <c r="E10" s="18">
        <v>75</v>
      </c>
      <c r="F10" s="18">
        <v>100</v>
      </c>
    </row>
    <row r="11" spans="1:6" x14ac:dyDescent="0.25">
      <c r="A11" s="16" t="s">
        <v>0</v>
      </c>
      <c r="B11" s="16"/>
      <c r="C11" s="16"/>
      <c r="D11" s="18">
        <v>0.01</v>
      </c>
      <c r="E11" s="18">
        <v>0.02</v>
      </c>
      <c r="F11" s="18">
        <v>0.04</v>
      </c>
    </row>
    <row r="12" spans="1:6" x14ac:dyDescent="0.25">
      <c r="A12" s="16" t="s">
        <v>10</v>
      </c>
      <c r="B12" s="16"/>
      <c r="C12" s="16"/>
      <c r="D12" s="19">
        <v>1</v>
      </c>
      <c r="E12" s="19">
        <v>1</v>
      </c>
      <c r="F12" s="19">
        <v>1</v>
      </c>
    </row>
    <row r="13" spans="1:6" ht="46.5" customHeight="1" x14ac:dyDescent="0.25">
      <c r="A13" s="1" t="s">
        <v>7</v>
      </c>
      <c r="B13" s="1" t="s">
        <v>6</v>
      </c>
      <c r="C13" s="1" t="s">
        <v>5</v>
      </c>
      <c r="D13" s="1" t="str">
        <f>CONCATENATE("tau, N/m2 - curve 1")</f>
        <v>tau, N/m2 - curve 1</v>
      </c>
      <c r="E13" s="1" t="str">
        <f>CONCATENATE("tau, N/m2 - curve 2")</f>
        <v>tau, N/m2 - curve 2</v>
      </c>
      <c r="F13" s="1" t="str">
        <f>CONCATENATE("tau, N/m2 - curve 3")</f>
        <v>tau, N/m2 - curve 3</v>
      </c>
    </row>
    <row r="14" spans="1:6" x14ac:dyDescent="0.25">
      <c r="A14" s="1">
        <v>0</v>
      </c>
      <c r="B14" s="15">
        <f>A14*100</f>
        <v>0</v>
      </c>
      <c r="C14" s="15">
        <f>DEGREES(ATAN(A14))</f>
        <v>0</v>
      </c>
      <c r="D14" s="3">
        <f>$D$9+($D$10-$D$9)*($A14^D$12/(D$11^D$12+$A14^D$12))</f>
        <v>30</v>
      </c>
      <c r="E14" s="3">
        <f>$E$9+($E$10-$E$9)*($A14^E$12/(E$11^E$12+$A14^E$12))</f>
        <v>30</v>
      </c>
      <c r="F14" s="3">
        <f>$F$9+($F$10-$F$9)*($A14^F$12/(F$11^F$12+$A14^F$12))</f>
        <v>10</v>
      </c>
    </row>
    <row r="15" spans="1:6" x14ac:dyDescent="0.25">
      <c r="A15" s="2">
        <v>2.0000000000000001E-4</v>
      </c>
      <c r="B15" s="15">
        <f t="shared" ref="B15:B34" si="0">A15*100</f>
        <v>0.02</v>
      </c>
      <c r="C15" s="15">
        <f t="shared" ref="C15:C34" si="1">DEGREES(ATAN(A15))</f>
        <v>1.1459155749827723E-2</v>
      </c>
      <c r="D15" s="3">
        <f>$D$9+($D$10-$D$9)*($A15^D$12/(D$11^D$12+$A15^D$12))</f>
        <v>30.882352941176471</v>
      </c>
      <c r="E15" s="3">
        <f t="shared" ref="E15:E34" si="2">$E$9+($E$10-$E$9)*($A15^E$12/(E$11^E$12+$A15^E$12))</f>
        <v>30.445544554455445</v>
      </c>
      <c r="F15" s="3">
        <f t="shared" ref="F15:F34" si="3">$F$9+($F$10-$F$9)*($A15^F$12/(F$11^F$12+$A15^F$12))</f>
        <v>10.447761194029852</v>
      </c>
    </row>
    <row r="16" spans="1:6" x14ac:dyDescent="0.25">
      <c r="A16" s="2">
        <v>4.0000000000000002E-4</v>
      </c>
      <c r="B16" s="15">
        <f t="shared" si="0"/>
        <v>0.04</v>
      </c>
      <c r="C16" s="15">
        <f t="shared" si="1"/>
        <v>2.2918310582923086E-2</v>
      </c>
      <c r="D16" s="3">
        <f>$D$9+($D$10-$D$9)*($A16^D$12/(D$11^D$12+$A16^D$12))</f>
        <v>31.73076923076923</v>
      </c>
      <c r="E16" s="3">
        <f t="shared" si="2"/>
        <v>30.882352941176471</v>
      </c>
      <c r="F16" s="3">
        <f t="shared" si="3"/>
        <v>10.891089108910892</v>
      </c>
    </row>
    <row r="17" spans="1:6" x14ac:dyDescent="0.25">
      <c r="A17" s="2">
        <v>5.9999999999999995E-4</v>
      </c>
      <c r="B17" s="15">
        <f t="shared" si="0"/>
        <v>0.06</v>
      </c>
      <c r="C17" s="15">
        <f t="shared" si="1"/>
        <v>3.4377463582554155E-2</v>
      </c>
      <c r="D17" s="3">
        <f>$D$9+($D$10-$D$9)*($A17^D$12/(D$11^D$12+$A17^D$12))</f>
        <v>32.547169811320757</v>
      </c>
      <c r="E17" s="3">
        <f t="shared" si="2"/>
        <v>31.310679611650485</v>
      </c>
      <c r="F17" s="3">
        <f t="shared" si="3"/>
        <v>11.330049261083744</v>
      </c>
    </row>
    <row r="18" spans="1:6" x14ac:dyDescent="0.25">
      <c r="A18" s="2">
        <v>8.0000000000000004E-4</v>
      </c>
      <c r="B18" s="15">
        <f t="shared" si="0"/>
        <v>0.08</v>
      </c>
      <c r="C18" s="15">
        <f t="shared" si="1"/>
        <v>4.5836613831989913E-2</v>
      </c>
      <c r="D18" s="3">
        <f>$D$9+($D$10-$D$9)*($A18^D$12/(D$11^D$12+$A18^D$12))</f>
        <v>33.333333333333336</v>
      </c>
      <c r="E18" s="3">
        <f t="shared" si="2"/>
        <v>31.73076923076923</v>
      </c>
      <c r="F18" s="3">
        <f t="shared" si="3"/>
        <v>11.764705882352942</v>
      </c>
    </row>
    <row r="19" spans="1:6" x14ac:dyDescent="0.25">
      <c r="A19" s="4">
        <v>1E-3</v>
      </c>
      <c r="B19" s="15">
        <f t="shared" si="0"/>
        <v>0.1</v>
      </c>
      <c r="C19" s="15">
        <f t="shared" si="1"/>
        <v>5.7295760414500616E-2</v>
      </c>
      <c r="D19" s="3">
        <f>$D$9+($D$10-$D$9)*($A19^D$12/(D$11^D$12+$A19^D$12))</f>
        <v>34.090909090909093</v>
      </c>
      <c r="E19" s="3">
        <f t="shared" si="2"/>
        <v>32.142857142857146</v>
      </c>
      <c r="F19" s="3">
        <f t="shared" si="3"/>
        <v>12.195121951219512</v>
      </c>
    </row>
    <row r="20" spans="1:6" x14ac:dyDescent="0.25">
      <c r="A20" s="2">
        <v>3.0000000000000001E-3</v>
      </c>
      <c r="B20" s="15">
        <f t="shared" si="0"/>
        <v>0.3</v>
      </c>
      <c r="C20" s="15">
        <f t="shared" si="1"/>
        <v>0.17188682288001592</v>
      </c>
      <c r="D20" s="3">
        <f>$D$9+($D$10-$D$9)*($A20^D$12/(D$11^D$12+$A20^D$12))</f>
        <v>40.384615384615387</v>
      </c>
      <c r="E20" s="3">
        <f t="shared" si="2"/>
        <v>35.869565217391305</v>
      </c>
      <c r="F20" s="3">
        <f t="shared" si="3"/>
        <v>16.279069767441861</v>
      </c>
    </row>
    <row r="21" spans="1:6" x14ac:dyDescent="0.25">
      <c r="A21" s="2">
        <v>5.0000000000000001E-3</v>
      </c>
      <c r="B21" s="15">
        <f t="shared" si="0"/>
        <v>0.5</v>
      </c>
      <c r="C21" s="15">
        <f t="shared" si="1"/>
        <v>0.28647651027707449</v>
      </c>
      <c r="D21" s="3">
        <f>$D$9+($D$10-$D$9)*($A21^D$12/(D$11^D$12+$A21^D$12))</f>
        <v>45</v>
      </c>
      <c r="E21" s="3">
        <f t="shared" si="2"/>
        <v>39</v>
      </c>
      <c r="F21" s="3">
        <f t="shared" si="3"/>
        <v>20</v>
      </c>
    </row>
    <row r="22" spans="1:6" x14ac:dyDescent="0.25">
      <c r="A22" s="2">
        <v>7.0000000000000001E-3</v>
      </c>
      <c r="B22" s="15">
        <f t="shared" si="0"/>
        <v>0.70000000000000007</v>
      </c>
      <c r="C22" s="15">
        <f t="shared" si="1"/>
        <v>0.40106390596670588</v>
      </c>
      <c r="D22" s="3">
        <f>$D$9+($D$10-$D$9)*($A22^D$12/(D$11^D$12+$A22^D$12))</f>
        <v>48.529411764705884</v>
      </c>
      <c r="E22" s="3">
        <f t="shared" si="2"/>
        <v>41.666666666666664</v>
      </c>
      <c r="F22" s="3">
        <f t="shared" si="3"/>
        <v>23.404255319148938</v>
      </c>
    </row>
    <row r="23" spans="1:6" x14ac:dyDescent="0.25">
      <c r="A23" s="2">
        <v>8.9999999999999993E-3</v>
      </c>
      <c r="B23" s="15">
        <f t="shared" si="0"/>
        <v>0.89999999999999991</v>
      </c>
      <c r="C23" s="15">
        <f t="shared" si="1"/>
        <v>0.51564809341993179</v>
      </c>
      <c r="D23" s="3">
        <f>$D$9+($D$10-$D$9)*($A23^D$12/(D$11^D$12+$A23^D$12))</f>
        <v>51.315789473684205</v>
      </c>
      <c r="E23" s="3">
        <f t="shared" si="2"/>
        <v>43.96551724137931</v>
      </c>
      <c r="F23" s="3">
        <f t="shared" si="3"/>
        <v>26.530612244897959</v>
      </c>
    </row>
    <row r="24" spans="1:6" x14ac:dyDescent="0.25">
      <c r="A24" s="2">
        <v>0.01</v>
      </c>
      <c r="B24" s="15">
        <f t="shared" si="0"/>
        <v>1</v>
      </c>
      <c r="C24" s="15">
        <f t="shared" si="1"/>
        <v>0.57293869768348593</v>
      </c>
      <c r="D24" s="3">
        <f>$D$9+($D$10-$D$9)*($A24^D$12/(D$11^D$12+$A24^D$12))</f>
        <v>52.5</v>
      </c>
      <c r="E24" s="3">
        <f t="shared" si="2"/>
        <v>45</v>
      </c>
      <c r="F24" s="3">
        <f t="shared" si="3"/>
        <v>28</v>
      </c>
    </row>
    <row r="25" spans="1:6" x14ac:dyDescent="0.25">
      <c r="A25" s="2">
        <v>0.03</v>
      </c>
      <c r="B25" s="15">
        <f t="shared" si="0"/>
        <v>3</v>
      </c>
      <c r="C25" s="15">
        <f t="shared" si="1"/>
        <v>1.7183580016554572</v>
      </c>
      <c r="D25" s="3">
        <f>$D$9+($D$10-$D$9)*($A25^D$12/(D$11^D$12+$A25^D$12))</f>
        <v>63.75</v>
      </c>
      <c r="E25" s="3">
        <f t="shared" si="2"/>
        <v>57</v>
      </c>
      <c r="F25" s="3">
        <f t="shared" si="3"/>
        <v>48.571428571428562</v>
      </c>
    </row>
    <row r="26" spans="1:6" x14ac:dyDescent="0.25">
      <c r="A26" s="2">
        <v>0.05</v>
      </c>
      <c r="B26" s="15">
        <f t="shared" si="0"/>
        <v>5</v>
      </c>
      <c r="C26" s="15">
        <f t="shared" si="1"/>
        <v>2.8624052261117479</v>
      </c>
      <c r="D26" s="3">
        <f>$D$9+($D$10-$D$9)*($A26^D$12/(D$11^D$12+$A26^D$12))</f>
        <v>67.5</v>
      </c>
      <c r="E26" s="3">
        <f t="shared" si="2"/>
        <v>62.142857142857146</v>
      </c>
      <c r="F26" s="3">
        <f t="shared" si="3"/>
        <v>60</v>
      </c>
    </row>
    <row r="27" spans="1:6" x14ac:dyDescent="0.25">
      <c r="A27" s="2">
        <v>7.0000000000000007E-2</v>
      </c>
      <c r="B27" s="15">
        <f t="shared" si="0"/>
        <v>7.0000000000000009</v>
      </c>
      <c r="C27" s="15">
        <f t="shared" si="1"/>
        <v>4.0041729407093882</v>
      </c>
      <c r="D27" s="3">
        <f>$D$9+($D$10-$D$9)*($A27^D$12/(D$11^D$12+$A27^D$12))</f>
        <v>69.375</v>
      </c>
      <c r="E27" s="3">
        <f t="shared" si="2"/>
        <v>65</v>
      </c>
      <c r="F27" s="3">
        <f t="shared" si="3"/>
        <v>67.27272727272728</v>
      </c>
    </row>
    <row r="28" spans="1:6" x14ac:dyDescent="0.25">
      <c r="A28" s="2">
        <v>0.09</v>
      </c>
      <c r="B28" s="15">
        <f t="shared" si="0"/>
        <v>9</v>
      </c>
      <c r="C28" s="15">
        <f t="shared" si="1"/>
        <v>5.1427645578842416</v>
      </c>
      <c r="D28" s="3">
        <f>$D$9+($D$10-$D$9)*($A28^D$12/(D$11^D$12+$A28^D$12))</f>
        <v>70.5</v>
      </c>
      <c r="E28" s="3">
        <f t="shared" si="2"/>
        <v>66.818181818181813</v>
      </c>
      <c r="F28" s="3">
        <f t="shared" si="3"/>
        <v>72.307692307692307</v>
      </c>
    </row>
    <row r="29" spans="1:6" x14ac:dyDescent="0.25">
      <c r="A29" s="2">
        <v>0.1</v>
      </c>
      <c r="B29" s="15">
        <f t="shared" si="0"/>
        <v>10</v>
      </c>
      <c r="C29" s="15">
        <f t="shared" si="1"/>
        <v>5.710593137499643</v>
      </c>
      <c r="D29" s="3">
        <f>$D$9+($D$10-$D$9)*($A29^D$12/(D$11^D$12+$A29^D$12))</f>
        <v>70.909090909090907</v>
      </c>
      <c r="E29" s="3">
        <f t="shared" si="2"/>
        <v>67.5</v>
      </c>
      <c r="F29" s="3">
        <f t="shared" si="3"/>
        <v>74.285714285714292</v>
      </c>
    </row>
    <row r="30" spans="1:6" x14ac:dyDescent="0.25">
      <c r="A30" s="2">
        <v>0.3</v>
      </c>
      <c r="B30" s="15">
        <f t="shared" si="0"/>
        <v>30</v>
      </c>
      <c r="C30" s="15">
        <f t="shared" si="1"/>
        <v>16.699244233993621</v>
      </c>
      <c r="D30" s="3">
        <f>$D$9+($D$10-$D$9)*($A30^D$12/(D$11^D$12+$A30^D$12))</f>
        <v>73.548387096774192</v>
      </c>
      <c r="E30" s="3">
        <f t="shared" si="2"/>
        <v>72.1875</v>
      </c>
      <c r="F30" s="3">
        <f t="shared" si="3"/>
        <v>89.411764705882362</v>
      </c>
    </row>
    <row r="31" spans="1:6" x14ac:dyDescent="0.25">
      <c r="A31" s="2">
        <v>0.5</v>
      </c>
      <c r="B31" s="15">
        <f t="shared" si="0"/>
        <v>50</v>
      </c>
      <c r="C31" s="15">
        <f t="shared" si="1"/>
        <v>26.56505117707799</v>
      </c>
      <c r="D31" s="3">
        <f>$D$9+($D$10-$D$9)*($A31^D$12/(D$11^D$12+$A31^D$12))</f>
        <v>74.117647058823536</v>
      </c>
      <c r="E31" s="3">
        <f t="shared" si="2"/>
        <v>73.269230769230774</v>
      </c>
      <c r="F31" s="3">
        <f t="shared" si="3"/>
        <v>93.333333333333329</v>
      </c>
    </row>
    <row r="32" spans="1:6" x14ac:dyDescent="0.25">
      <c r="A32" s="2">
        <v>0.7</v>
      </c>
      <c r="B32" s="15">
        <f t="shared" si="0"/>
        <v>70</v>
      </c>
      <c r="C32" s="15">
        <f t="shared" si="1"/>
        <v>34.992020198558663</v>
      </c>
      <c r="D32" s="3">
        <f>$D$9+($D$10-$D$9)*($A32^D$12/(D$11^D$12+$A32^D$12))</f>
        <v>74.366197183098592</v>
      </c>
      <c r="E32" s="3">
        <f t="shared" si="2"/>
        <v>73.75</v>
      </c>
      <c r="F32" s="3">
        <f t="shared" si="3"/>
        <v>95.13513513513513</v>
      </c>
    </row>
    <row r="33" spans="1:6" x14ac:dyDescent="0.25">
      <c r="A33" s="2">
        <v>0.9</v>
      </c>
      <c r="B33" s="15">
        <f t="shared" si="0"/>
        <v>90</v>
      </c>
      <c r="C33" s="15">
        <f t="shared" si="1"/>
        <v>41.987212495816657</v>
      </c>
      <c r="D33" s="3">
        <f>$D$9+($D$10-$D$9)*($A33^D$12/(D$11^D$12+$A33^D$12))</f>
        <v>74.505494505494511</v>
      </c>
      <c r="E33" s="3">
        <f t="shared" si="2"/>
        <v>74.021739130434781</v>
      </c>
      <c r="F33" s="3">
        <f t="shared" si="3"/>
        <v>96.170212765957444</v>
      </c>
    </row>
    <row r="34" spans="1:6" x14ac:dyDescent="0.25">
      <c r="A34" s="2">
        <v>1</v>
      </c>
      <c r="B34" s="15">
        <f t="shared" si="0"/>
        <v>100</v>
      </c>
      <c r="C34" s="15">
        <f t="shared" si="1"/>
        <v>45</v>
      </c>
      <c r="D34" s="3">
        <f>$D$9+($D$10-$D$9)*($A34^D$12/(D$11^D$12+$A34^D$12))</f>
        <v>74.554455445544562</v>
      </c>
      <c r="E34" s="3">
        <f t="shared" si="2"/>
        <v>74.117647058823536</v>
      </c>
      <c r="F34" s="3">
        <f t="shared" si="3"/>
        <v>96.538461538461533</v>
      </c>
    </row>
  </sheetData>
  <sortState xmlns:xlrd2="http://schemas.microsoft.com/office/spreadsheetml/2017/richdata2" ref="A35:A36">
    <sortCondition ref="A35:A36"/>
  </sortState>
  <mergeCells count="1">
    <mergeCell ref="A8:F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3A45C4-A03B-4DCB-B08C-95F5AE296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Fitting_curve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 Srivastava</cp:lastModifiedBy>
  <dcterms:created xsi:type="dcterms:W3CDTF">2015-06-05T18:17:20Z</dcterms:created>
  <dcterms:modified xsi:type="dcterms:W3CDTF">2021-09-29T23:01:26Z</dcterms:modified>
</cp:coreProperties>
</file>