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e\Dropbox\CADCAM BSAE_3B\Analysis Report\Steering\"/>
    </mc:Choice>
  </mc:AlternateContent>
  <bookViews>
    <workbookView xWindow="0" yWindow="0" windowWidth="13605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M18" i="1" s="1"/>
  <c r="I2" i="1"/>
  <c r="E32" i="1"/>
  <c r="E31" i="1"/>
  <c r="B16" i="1"/>
  <c r="F4" i="1"/>
  <c r="M20" i="1" s="1"/>
  <c r="M26" i="1"/>
  <c r="E30" i="1"/>
  <c r="E29" i="1"/>
  <c r="M4" i="1"/>
  <c r="E8" i="1"/>
  <c r="I4" i="1" l="1"/>
  <c r="M24" i="1"/>
</calcChain>
</file>

<file path=xl/sharedStrings.xml><?xml version="1.0" encoding="utf-8"?>
<sst xmlns="http://schemas.openxmlformats.org/spreadsheetml/2006/main" count="60" uniqueCount="58">
  <si>
    <t>Bending SF:</t>
  </si>
  <si>
    <t>Fatigue SF:</t>
  </si>
  <si>
    <t>Gear:</t>
  </si>
  <si>
    <t>dp</t>
  </si>
  <si>
    <t># teeth</t>
  </si>
  <si>
    <t>b (face w.)</t>
  </si>
  <si>
    <t>Pr. Angle.</t>
  </si>
  <si>
    <t>Stress Factors</t>
  </si>
  <si>
    <t>Fatigue Factors</t>
  </si>
  <si>
    <t>Kv</t>
  </si>
  <si>
    <t>Ko</t>
  </si>
  <si>
    <t>Km</t>
  </si>
  <si>
    <t>J</t>
  </si>
  <si>
    <t>Justification</t>
  </si>
  <si>
    <t>Material:</t>
  </si>
  <si>
    <t>Sn</t>
  </si>
  <si>
    <t>Sn'</t>
  </si>
  <si>
    <t>Heavy shock</t>
  </si>
  <si>
    <t>Assume a very low speed</t>
  </si>
  <si>
    <t>Assuming less rigid mounting, less accurate. Full face contact (made by students)</t>
  </si>
  <si>
    <t>Cl</t>
  </si>
  <si>
    <t>Cg</t>
  </si>
  <si>
    <t>Cs</t>
  </si>
  <si>
    <t>Kr</t>
  </si>
  <si>
    <t>Kt</t>
  </si>
  <si>
    <t>Kms</t>
  </si>
  <si>
    <t>Cli</t>
  </si>
  <si>
    <t>Cr</t>
  </si>
  <si>
    <t>Bending</t>
  </si>
  <si>
    <t>P &lt; 5</t>
  </si>
  <si>
    <t>p.322 graph</t>
  </si>
  <si>
    <t>90% Reliability</t>
  </si>
  <si>
    <t>Steel gear</t>
  </si>
  <si>
    <t>Input gear</t>
  </si>
  <si>
    <t>10^6 cycles</t>
  </si>
  <si>
    <t>99% reliability</t>
  </si>
  <si>
    <t>Table -&gt; p.643</t>
  </si>
  <si>
    <t>Forces</t>
  </si>
  <si>
    <t>Ft</t>
  </si>
  <si>
    <t>Fr</t>
  </si>
  <si>
    <t>AISI 1018</t>
  </si>
  <si>
    <t>Su</t>
  </si>
  <si>
    <t>Sy</t>
  </si>
  <si>
    <t>(Mpa)</t>
  </si>
  <si>
    <t>Bending:</t>
  </si>
  <si>
    <t>sigma</t>
  </si>
  <si>
    <t>Fatigue</t>
  </si>
  <si>
    <t>sigma h</t>
  </si>
  <si>
    <t>Sh</t>
  </si>
  <si>
    <t>Cp</t>
  </si>
  <si>
    <t>Sfe</t>
  </si>
  <si>
    <t>Steel</t>
  </si>
  <si>
    <t>I</t>
  </si>
  <si>
    <t>do</t>
  </si>
  <si>
    <t>R</t>
  </si>
  <si>
    <t>P</t>
  </si>
  <si>
    <t>min #teeth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</si>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</sst>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351111</xdr:colOff>
      <xdr:row>3</xdr:row>
      <xdr:rowOff>95250</xdr:rowOff>
    </xdr:from>
    <xdr:to>
      <xdr:col>21</xdr:col>
      <xdr:colOff>466010</xdr:colOff>
      <xdr:row>33</xdr:row>
      <xdr:rowOff>40821</xdr:rowOff>
    </xdr:to>
    <xdr:pic>
      <xdr:nvPicPr>
        <xdr:cNvPr id="2" name="Picture 1" descr="https://scontent.xx.fbcdn.net/v/t1.15752-0/p280x280/43676309_289221081690798_3555899056100212736_n.jpg?_nc_cat=106&amp;_nc_ad=z-m&amp;_nc_cid=0&amp;_nc_ht=scontent.xx&amp;oh=b1b2b61f84e869ff9fdc5639a4171af2&amp;oe=5C40E2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8254" y="666750"/>
          <a:ext cx="3176506" cy="566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475279</xdr:colOff>
      <xdr:row>3</xdr:row>
      <xdr:rowOff>40822</xdr:rowOff>
    </xdr:from>
    <xdr:to>
      <xdr:col>27</xdr:col>
      <xdr:colOff>-1</xdr:colOff>
      <xdr:row>33</xdr:row>
      <xdr:rowOff>25853</xdr:rowOff>
    </xdr:to>
    <xdr:pic>
      <xdr:nvPicPr>
        <xdr:cNvPr id="3" name="Picture 2" descr="https://scontent.xx.fbcdn.net/v/t1.15752-0/p280x280/44698391_327321867848838_3919438861993771008_n.jpg?_nc_cat=101&amp;_nc_ad=z-m&amp;_nc_cid=0&amp;_nc_ht=scontent.xx&amp;oh=5478b54b0c52701849530f07c3c8a5a6&amp;oe=5C89701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029" y="612322"/>
          <a:ext cx="3198649" cy="5700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149679</xdr:rowOff>
    </xdr:from>
    <xdr:to>
      <xdr:col>18</xdr:col>
      <xdr:colOff>114300</xdr:colOff>
      <xdr:row>49</xdr:row>
      <xdr:rowOff>168729</xdr:rowOff>
    </xdr:to>
    <xdr:pic>
      <xdr:nvPicPr>
        <xdr:cNvPr id="4" name="Picture 3" descr="https://scontent.xx.fbcdn.net/v/t1.15752-9/44598536_314634369317972_9119101518081949696_n.png?_nc_cat=107&amp;_nc_ad=z-m&amp;_nc_cid=0&amp;_nc_ht=scontent.xx&amp;oh=9c1086da1e3fb25b5c5810fa7be12de1&amp;oe=5C4327E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7679"/>
          <a:ext cx="11136086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zoomScale="70" zoomScaleNormal="70" workbookViewId="0">
      <selection activeCell="M29" sqref="M29"/>
    </sheetView>
  </sheetViews>
  <sheetFormatPr defaultRowHeight="15" x14ac:dyDescent="0.25"/>
  <sheetData>
    <row r="2" spans="1:13" x14ac:dyDescent="0.25">
      <c r="E2" t="s">
        <v>14</v>
      </c>
      <c r="H2" t="s">
        <v>37</v>
      </c>
      <c r="I2">
        <f>(20/2+20/8)/1000</f>
        <v>1.2500000000000001E-2</v>
      </c>
    </row>
    <row r="3" spans="1:13" x14ac:dyDescent="0.25">
      <c r="A3" t="s">
        <v>0</v>
      </c>
      <c r="C3">
        <v>1.5</v>
      </c>
      <c r="E3" t="s">
        <v>15</v>
      </c>
      <c r="F3" s="3"/>
      <c r="H3" t="s">
        <v>38</v>
      </c>
      <c r="I3" s="2">
        <f>20/I2</f>
        <v>1600</v>
      </c>
      <c r="L3" t="s">
        <v>40</v>
      </c>
      <c r="M3" t="s">
        <v>43</v>
      </c>
    </row>
    <row r="4" spans="1:13" x14ac:dyDescent="0.25">
      <c r="A4" t="s">
        <v>1</v>
      </c>
      <c r="C4">
        <v>1.5</v>
      </c>
      <c r="E4" t="s">
        <v>16</v>
      </c>
      <c r="F4">
        <f>0.5*M4</f>
        <v>170.5</v>
      </c>
      <c r="H4" t="s">
        <v>39</v>
      </c>
      <c r="I4">
        <f>I3*TAN(RADIANS(B12))</f>
        <v>582.35237482592379</v>
      </c>
      <c r="L4" t="s">
        <v>41</v>
      </c>
      <c r="M4">
        <f>341</f>
        <v>341</v>
      </c>
    </row>
    <row r="5" spans="1:13" x14ac:dyDescent="0.25">
      <c r="L5" t="s">
        <v>42</v>
      </c>
      <c r="M5">
        <v>221</v>
      </c>
    </row>
    <row r="6" spans="1:13" x14ac:dyDescent="0.25">
      <c r="A6" s="1" t="s">
        <v>2</v>
      </c>
      <c r="D6" t="s">
        <v>7</v>
      </c>
      <c r="G6" t="s">
        <v>13</v>
      </c>
    </row>
    <row r="7" spans="1:13" x14ac:dyDescent="0.25">
      <c r="A7" t="s">
        <v>53</v>
      </c>
      <c r="B7" s="2">
        <v>85</v>
      </c>
    </row>
    <row r="8" spans="1:13" x14ac:dyDescent="0.25">
      <c r="A8" t="s">
        <v>3</v>
      </c>
      <c r="B8" s="2">
        <v>81</v>
      </c>
      <c r="D8" t="s">
        <v>9</v>
      </c>
      <c r="E8">
        <f>1</f>
        <v>1</v>
      </c>
      <c r="G8" t="s">
        <v>18</v>
      </c>
    </row>
    <row r="9" spans="1:13" x14ac:dyDescent="0.25">
      <c r="A9" t="s">
        <v>55</v>
      </c>
      <c r="B9" s="2">
        <v>5</v>
      </c>
      <c r="D9" t="s">
        <v>10</v>
      </c>
      <c r="E9">
        <v>2.25</v>
      </c>
      <c r="G9" t="s">
        <v>17</v>
      </c>
    </row>
    <row r="10" spans="1:13" x14ac:dyDescent="0.25">
      <c r="A10" t="s">
        <v>4</v>
      </c>
      <c r="B10" s="2">
        <v>48</v>
      </c>
      <c r="D10" t="s">
        <v>11</v>
      </c>
      <c r="E10">
        <v>1.6</v>
      </c>
      <c r="G10" t="s">
        <v>19</v>
      </c>
    </row>
    <row r="11" spans="1:13" x14ac:dyDescent="0.25">
      <c r="A11" t="s">
        <v>5</v>
      </c>
      <c r="B11" s="2">
        <v>30</v>
      </c>
    </row>
    <row r="12" spans="1:13" x14ac:dyDescent="0.25">
      <c r="A12" t="s">
        <v>6</v>
      </c>
      <c r="B12" s="2">
        <v>20</v>
      </c>
      <c r="D12" t="s">
        <v>12</v>
      </c>
      <c r="E12" s="2">
        <v>0.35</v>
      </c>
      <c r="G12" t="s">
        <v>36</v>
      </c>
    </row>
    <row r="15" spans="1:13" x14ac:dyDescent="0.25">
      <c r="D15" s="1"/>
    </row>
    <row r="16" spans="1:13" x14ac:dyDescent="0.25">
      <c r="A16" t="s">
        <v>56</v>
      </c>
      <c r="B16">
        <f>2/(SIN(DEGREES(B12))*SIN(DEGREES(B12)))</f>
        <v>4.163758902178138</v>
      </c>
      <c r="D16" t="s">
        <v>8</v>
      </c>
    </row>
    <row r="17" spans="4:16" x14ac:dyDescent="0.25">
      <c r="L17" s="4" t="s">
        <v>44</v>
      </c>
      <c r="M17" s="4"/>
    </row>
    <row r="18" spans="4:16" x14ac:dyDescent="0.25">
      <c r="D18" t="s">
        <v>20</v>
      </c>
      <c r="E18">
        <v>1</v>
      </c>
      <c r="G18" t="s">
        <v>28</v>
      </c>
      <c r="L18" s="4" t="s">
        <v>45</v>
      </c>
      <c r="M18" s="4">
        <f>(B9*I3*E8*E9*E10)/B11*E12</f>
        <v>336</v>
      </c>
    </row>
    <row r="19" spans="4:16" x14ac:dyDescent="0.25">
      <c r="D19" t="s">
        <v>21</v>
      </c>
      <c r="E19">
        <v>0.85</v>
      </c>
      <c r="G19" t="s">
        <v>29</v>
      </c>
      <c r="L19" s="4"/>
      <c r="M19" s="4"/>
    </row>
    <row r="20" spans="4:16" x14ac:dyDescent="0.25">
      <c r="D20" t="s">
        <v>22</v>
      </c>
      <c r="E20" s="2">
        <v>0.8</v>
      </c>
      <c r="G20" t="s">
        <v>30</v>
      </c>
      <c r="L20" s="4" t="s">
        <v>15</v>
      </c>
      <c r="M20" s="4">
        <f>F4*E18*E19*E20*E22*E23*E24</f>
        <v>145.597452</v>
      </c>
    </row>
    <row r="21" spans="4:16" x14ac:dyDescent="0.25">
      <c r="L21" s="4"/>
      <c r="M21" s="4"/>
    </row>
    <row r="22" spans="4:16" x14ac:dyDescent="0.25">
      <c r="D22" t="s">
        <v>23</v>
      </c>
      <c r="E22">
        <v>0.89700000000000002</v>
      </c>
      <c r="G22" t="s">
        <v>31</v>
      </c>
      <c r="L22" s="4" t="s">
        <v>46</v>
      </c>
      <c r="M22" s="4"/>
    </row>
    <row r="23" spans="4:16" x14ac:dyDescent="0.25">
      <c r="D23" t="s">
        <v>24</v>
      </c>
      <c r="E23">
        <v>1</v>
      </c>
      <c r="G23" t="s">
        <v>32</v>
      </c>
      <c r="L23" s="4"/>
      <c r="M23" s="4"/>
    </row>
    <row r="24" spans="4:16" x14ac:dyDescent="0.25">
      <c r="D24" t="s">
        <v>25</v>
      </c>
      <c r="E24">
        <v>1.4</v>
      </c>
      <c r="G24" t="s">
        <v>33</v>
      </c>
      <c r="L24" s="4" t="s">
        <v>47</v>
      </c>
      <c r="M24" s="4">
        <f>E29*SQRT(I3*E8*E9*E10/(B11*B8*E32))</f>
        <v>85.070346144210447</v>
      </c>
    </row>
    <row r="25" spans="4:16" x14ac:dyDescent="0.25">
      <c r="L25" s="4"/>
      <c r="M25" s="4"/>
    </row>
    <row r="26" spans="4:16" x14ac:dyDescent="0.25">
      <c r="D26" t="s">
        <v>26</v>
      </c>
      <c r="E26">
        <v>1.1000000000000001</v>
      </c>
      <c r="G26" t="s">
        <v>34</v>
      </c>
      <c r="L26" s="4" t="s">
        <v>48</v>
      </c>
      <c r="M26" s="4">
        <f>E30*E26*E27</f>
        <v>75.900000000000006</v>
      </c>
    </row>
    <row r="27" spans="4:16" x14ac:dyDescent="0.25">
      <c r="D27" t="s">
        <v>27</v>
      </c>
      <c r="E27">
        <v>1</v>
      </c>
      <c r="G27" t="s">
        <v>35</v>
      </c>
    </row>
    <row r="29" spans="4:16" x14ac:dyDescent="0.25">
      <c r="D29" t="s">
        <v>49</v>
      </c>
      <c r="E29">
        <f>15.85</f>
        <v>15.85</v>
      </c>
    </row>
    <row r="30" spans="4:16" x14ac:dyDescent="0.25">
      <c r="D30" t="s">
        <v>50</v>
      </c>
      <c r="E30">
        <f>69</f>
        <v>69</v>
      </c>
      <c r="G30" t="s">
        <v>51</v>
      </c>
    </row>
    <row r="31" spans="4:16" x14ac:dyDescent="0.25">
      <c r="D31" t="s">
        <v>54</v>
      </c>
      <c r="E31">
        <f>B7/B8</f>
        <v>1.0493827160493827</v>
      </c>
      <c r="G31" t="s">
        <v>34</v>
      </c>
      <c r="P31" t="s">
        <v>57</v>
      </c>
    </row>
    <row r="32" spans="4:16" x14ac:dyDescent="0.25">
      <c r="D32" t="s">
        <v>52</v>
      </c>
      <c r="E32">
        <f>SIN(RADIANS(B12))*COS(RADIANS(B12))*E31/(2*(E31+1))</f>
        <v>8.2284558468909405E-2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Stephane</cp:lastModifiedBy>
  <dcterms:created xsi:type="dcterms:W3CDTF">2018-10-23T23:47:28Z</dcterms:created>
  <dcterms:modified xsi:type="dcterms:W3CDTF">2018-10-29T13:20:00Z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e1357a5c-626f-4ad8-9c46-3dfd04898904</vt:lpwstr>
  </property>
</Properties>
</file>