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<sst xmlns="http://schemas.openxmlformats.org/spreadsheetml/2006/main" count="144" uniqueCount="58">
  <si>
    <t>Supernoice</t>
  </si>
  <si>
    <t>Noctua</t>
  </si>
  <si>
    <t>Prometheus</t>
  </si>
  <si>
    <t>UoIllinois</t>
  </si>
  <si>
    <t>AGH</t>
  </si>
  <si>
    <t>High V</t>
  </si>
  <si>
    <t>Wild &amp; Wonderful II</t>
  </si>
  <si>
    <t>Blanche</t>
  </si>
  <si>
    <t>Deadalus</t>
  </si>
  <si>
    <t>Stella II</t>
  </si>
  <si>
    <t>Kismet</t>
  </si>
  <si>
    <t>UatBuffalo</t>
  </si>
  <si>
    <t>Laika</t>
  </si>
  <si>
    <t>Invictus I</t>
  </si>
  <si>
    <t>TELL</t>
  </si>
  <si>
    <t>Atlantis II</t>
  </si>
  <si>
    <t>RD-08</t>
  </si>
  <si>
    <t>Project Prometheus</t>
  </si>
  <si>
    <t>Amy</t>
  </si>
  <si>
    <t>Airframe Length (in)</t>
  </si>
  <si>
    <t>Airframe Diameter (in)</t>
  </si>
  <si>
    <t>Fin Span (in)</t>
  </si>
  <si>
    <t>Vehicle Weight (lb)</t>
  </si>
  <si>
    <t>Propellant Weight (lb)</t>
  </si>
  <si>
    <t>Payload Weight (lb)</t>
  </si>
  <si>
    <t>Liftoff Weight (lb)</t>
  </si>
  <si>
    <t>Stages</t>
  </si>
  <si>
    <t>Booster</t>
  </si>
  <si>
    <t>No</t>
  </si>
  <si>
    <t>Propulsion Type</t>
  </si>
  <si>
    <t>Solid</t>
  </si>
  <si>
    <t>Hybrid</t>
  </si>
  <si>
    <t>Liquid</t>
  </si>
  <si>
    <t>Total Impulse (Ns)</t>
  </si>
  <si>
    <t>Rail Length (ft)</t>
  </si>
  <si>
    <t>-</t>
  </si>
  <si>
    <t>Liftoff T/W</t>
  </si>
  <si>
    <t>Min. Static Margin</t>
  </si>
  <si>
    <t>Max. Acceleration (G)</t>
  </si>
  <si>
    <t>Max. Velocity (ft/s)</t>
  </si>
  <si>
    <t>Pred. Apogee (ft AGL)</t>
  </si>
  <si>
    <t>Propellant</t>
  </si>
  <si>
    <t>C-Star</t>
  </si>
  <si>
    <t>N2O/paraffin</t>
  </si>
  <si>
    <t>Al-HTPB-AP</t>
  </si>
  <si>
    <t>N2O/Ethanol</t>
  </si>
  <si>
    <t>HTPB+Al/N2O</t>
  </si>
  <si>
    <t>AP</t>
  </si>
  <si>
    <t>HTPB‐Paraffin/N2O</t>
  </si>
  <si>
    <t>Burn Time (s)</t>
  </si>
  <si>
    <t>Peak Thrust (N)</t>
  </si>
  <si>
    <t>Chamber Pressure (psi)</t>
  </si>
  <si>
    <t>Isp</t>
  </si>
  <si>
    <t>ve</t>
  </si>
  <si>
    <t>delta v</t>
  </si>
  <si>
    <t>we/w0</t>
  </si>
  <si>
    <t>wf/w0</t>
  </si>
  <si>
    <t>wp/w0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</si>
</sst>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textRotation="135"/>
    </xf>
    <xf borderId="0" fillId="0" fontId="1" numFmtId="0" xfId="0" applyAlignment="1" applyFont="1">
      <alignment readingOrder="0" textRotation="135"/>
    </xf>
    <xf borderId="0" fillId="0" fontId="1" numFmtId="0" xfId="0" applyAlignment="1" applyFont="1">
      <alignment readingOrder="0" textRotation="0"/>
    </xf>
    <xf borderId="0" fillId="0" fontId="2" numFmtId="0" xfId="0" applyAlignment="1" applyFont="1">
      <alignment horizontal="right" readingOrder="0" textRotation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textRotation="0"/>
    </xf>
    <xf borderId="0" fillId="0" fontId="2" numFmtId="0" xfId="0" applyAlignment="1" applyFont="1">
      <alignment textRotation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textRotation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/>
      <c r="V1" s="1"/>
      <c r="W1" s="1"/>
      <c r="X1" s="1"/>
      <c r="Y1" s="1"/>
      <c r="Z1" s="1"/>
    </row>
    <row r="2">
      <c r="A2" s="3" t="s">
        <v>19</v>
      </c>
      <c r="B2" s="4">
        <v>120.0</v>
      </c>
      <c r="C2" s="4">
        <v>83.75</v>
      </c>
      <c r="D2" s="4">
        <v>166.75</v>
      </c>
      <c r="E2" s="4">
        <v>124.0</v>
      </c>
      <c r="F2" s="4">
        <v>155.0</v>
      </c>
      <c r="G2" s="4">
        <v>131.5</v>
      </c>
      <c r="H2" s="4">
        <v>141.0</v>
      </c>
      <c r="I2" s="4">
        <v>132.0</v>
      </c>
      <c r="J2" s="4">
        <v>148.0</v>
      </c>
      <c r="K2" s="4">
        <v>132.0</v>
      </c>
      <c r="L2" s="4">
        <v>178.0</v>
      </c>
      <c r="M2" s="4">
        <v>112.4</v>
      </c>
      <c r="N2" s="5">
        <v>132.0</v>
      </c>
      <c r="O2" s="4">
        <v>182.0</v>
      </c>
      <c r="P2" s="4">
        <v>95.24</v>
      </c>
      <c r="Q2" s="4">
        <v>196.0</v>
      </c>
      <c r="R2" s="4">
        <v>96.0</v>
      </c>
      <c r="S2" s="4">
        <v>131.0</v>
      </c>
      <c r="T2" s="4">
        <v>107.5</v>
      </c>
      <c r="U2" s="6"/>
      <c r="V2" s="6"/>
      <c r="W2" s="6"/>
      <c r="X2" s="3" t="s">
        <v>19</v>
      </c>
      <c r="Y2" s="6"/>
      <c r="Z2" s="7"/>
    </row>
    <row r="3">
      <c r="A3" s="3" t="s">
        <v>20</v>
      </c>
      <c r="B3" s="4">
        <v>6.0</v>
      </c>
      <c r="C3" s="4">
        <v>4.0</v>
      </c>
      <c r="D3" s="4">
        <v>7.71</v>
      </c>
      <c r="E3" s="4">
        <v>4.0</v>
      </c>
      <c r="F3" s="4">
        <v>7.87</v>
      </c>
      <c r="G3" s="4">
        <v>6.2</v>
      </c>
      <c r="H3" s="4">
        <v>7.12</v>
      </c>
      <c r="I3" s="4">
        <v>5.2</v>
      </c>
      <c r="J3" s="4">
        <v>5.78</v>
      </c>
      <c r="K3" s="4">
        <v>3.2</v>
      </c>
      <c r="L3" s="4">
        <v>6.0</v>
      </c>
      <c r="M3" s="4">
        <v>6.15</v>
      </c>
      <c r="N3" s="5">
        <v>6.45</v>
      </c>
      <c r="O3" s="4">
        <v>6.15</v>
      </c>
      <c r="P3" s="4">
        <v>5.9</v>
      </c>
      <c r="Q3" s="4">
        <v>7.13</v>
      </c>
      <c r="R3" s="4">
        <v>6.0</v>
      </c>
      <c r="S3" s="4">
        <v>6.08</v>
      </c>
      <c r="T3" s="4">
        <v>6.22</v>
      </c>
      <c r="U3" s="6"/>
      <c r="V3" s="6"/>
      <c r="W3" s="6"/>
      <c r="X3" s="3" t="s">
        <v>20</v>
      </c>
      <c r="Y3" s="6"/>
      <c r="Z3" s="7"/>
    </row>
    <row r="4">
      <c r="A4" s="3" t="s">
        <v>21</v>
      </c>
      <c r="B4" s="4">
        <v>5.0</v>
      </c>
      <c r="C4" s="4">
        <v>3.0</v>
      </c>
      <c r="D4" s="4">
        <v>6.0</v>
      </c>
      <c r="E4" s="4">
        <v>14.0</v>
      </c>
      <c r="F4" s="4">
        <v>20.47</v>
      </c>
      <c r="G4" s="4">
        <v>17.2</v>
      </c>
      <c r="H4" s="4">
        <v>19.37</v>
      </c>
      <c r="I4" s="4">
        <v>12.65</v>
      </c>
      <c r="J4" s="4">
        <v>6.0</v>
      </c>
      <c r="K4" s="4">
        <v>11.15</v>
      </c>
      <c r="L4" s="4">
        <v>20.5</v>
      </c>
      <c r="M4" s="4">
        <v>22.55</v>
      </c>
      <c r="N4" s="5">
        <v>19.5</v>
      </c>
      <c r="O4" s="4">
        <v>15.7</v>
      </c>
      <c r="P4" s="4">
        <v>6.3</v>
      </c>
      <c r="Q4" s="4">
        <v>11.88</v>
      </c>
      <c r="R4" s="4">
        <v>7.5</v>
      </c>
      <c r="S4" s="4">
        <v>15.08</v>
      </c>
      <c r="T4" s="4">
        <v>21.97</v>
      </c>
      <c r="U4" s="6"/>
      <c r="V4" s="6"/>
      <c r="W4" s="6"/>
      <c r="X4" s="3" t="s">
        <v>21</v>
      </c>
      <c r="Y4" s="6"/>
      <c r="Z4" s="7"/>
    </row>
    <row r="5">
      <c r="A5" s="3" t="s">
        <v>22</v>
      </c>
      <c r="B5" s="4">
        <v>36.49</v>
      </c>
      <c r="C5" s="4">
        <v>13.8</v>
      </c>
      <c r="D5" s="4">
        <v>91.55</v>
      </c>
      <c r="E5" s="4">
        <v>23.0</v>
      </c>
      <c r="F5" s="4">
        <v>71.6</v>
      </c>
      <c r="G5" s="4">
        <v>53.41</v>
      </c>
      <c r="H5" s="4">
        <v>49.0</v>
      </c>
      <c r="I5" s="4">
        <v>56.68</v>
      </c>
      <c r="J5" s="4">
        <v>57.0</v>
      </c>
      <c r="K5" s="4">
        <v>41.61</v>
      </c>
      <c r="L5" s="4">
        <v>94.0</v>
      </c>
      <c r="M5" s="4">
        <v>36.6</v>
      </c>
      <c r="N5" s="5">
        <v>66.5</v>
      </c>
      <c r="O5" s="4">
        <v>73.8</v>
      </c>
      <c r="P5" s="4">
        <v>32.32</v>
      </c>
      <c r="Q5" s="4">
        <v>74.51</v>
      </c>
      <c r="R5" s="4">
        <v>48.09</v>
      </c>
      <c r="S5" s="4">
        <v>37.2</v>
      </c>
      <c r="T5" s="6">
        <f>T8-T7-T6</f>
        <v>41.2</v>
      </c>
      <c r="U5" s="6"/>
      <c r="V5" s="6"/>
      <c r="W5" s="6"/>
      <c r="X5" s="3" t="s">
        <v>22</v>
      </c>
      <c r="Y5" s="6"/>
      <c r="Z5" s="7"/>
    </row>
    <row r="6">
      <c r="A6" s="3" t="s">
        <v>23</v>
      </c>
      <c r="B6" s="4">
        <v>32.69</v>
      </c>
      <c r="C6" s="4">
        <v>11.0</v>
      </c>
      <c r="D6" s="4">
        <v>24.25</v>
      </c>
      <c r="E6" s="4">
        <v>17.0</v>
      </c>
      <c r="F6" s="4">
        <v>44.0</v>
      </c>
      <c r="G6" s="4">
        <v>9.79</v>
      </c>
      <c r="H6" s="4">
        <v>11.0</v>
      </c>
      <c r="I6" s="4">
        <v>7.82</v>
      </c>
      <c r="J6" s="4">
        <v>32.3</v>
      </c>
      <c r="K6" s="4">
        <v>24.09</v>
      </c>
      <c r="L6" s="4">
        <v>40.0</v>
      </c>
      <c r="M6" s="4">
        <v>7.7</v>
      </c>
      <c r="N6" s="5">
        <v>12.2</v>
      </c>
      <c r="O6" s="4">
        <v>14.9</v>
      </c>
      <c r="P6" s="4">
        <v>8.14</v>
      </c>
      <c r="Q6" s="4">
        <v>56.4</v>
      </c>
      <c r="R6" s="4">
        <v>10.57</v>
      </c>
      <c r="S6" s="4">
        <v>12.6</v>
      </c>
      <c r="T6" s="4">
        <v>10.0</v>
      </c>
      <c r="U6" s="6"/>
      <c r="V6" s="6"/>
      <c r="W6" s="6"/>
      <c r="X6" s="3" t="s">
        <v>23</v>
      </c>
      <c r="Y6" s="6"/>
      <c r="Z6" s="7"/>
    </row>
    <row r="7">
      <c r="A7" s="3" t="s">
        <v>24</v>
      </c>
      <c r="B7" s="4">
        <v>8.8</v>
      </c>
      <c r="C7" s="4">
        <v>8.8</v>
      </c>
      <c r="D7" s="4">
        <v>8.8</v>
      </c>
      <c r="E7" s="4">
        <v>8.8</v>
      </c>
      <c r="F7" s="4">
        <v>8.8</v>
      </c>
      <c r="G7" s="4">
        <v>8.8</v>
      </c>
      <c r="H7" s="4">
        <v>9.0</v>
      </c>
      <c r="I7" s="4">
        <v>8.8</v>
      </c>
      <c r="J7" s="4">
        <v>8.8</v>
      </c>
      <c r="K7" s="4">
        <v>8.85</v>
      </c>
      <c r="L7" s="4">
        <v>9.0</v>
      </c>
      <c r="M7" s="4">
        <v>8.8</v>
      </c>
      <c r="N7" s="5">
        <v>8.8</v>
      </c>
      <c r="O7" s="4">
        <v>8.8</v>
      </c>
      <c r="P7" s="4">
        <v>12.81</v>
      </c>
      <c r="Q7" s="4">
        <v>9.0</v>
      </c>
      <c r="R7" s="4">
        <v>8.8</v>
      </c>
      <c r="S7" s="4">
        <v>9.0</v>
      </c>
      <c r="T7" s="4">
        <v>8.8</v>
      </c>
      <c r="U7" s="6"/>
      <c r="V7" s="6"/>
      <c r="W7" s="6"/>
      <c r="X7" s="3" t="s">
        <v>24</v>
      </c>
      <c r="Y7" s="6"/>
      <c r="Z7" s="7"/>
    </row>
    <row r="8">
      <c r="A8" s="3" t="s">
        <v>25</v>
      </c>
      <c r="B8" s="4">
        <v>77.98</v>
      </c>
      <c r="C8" s="4">
        <v>33.6</v>
      </c>
      <c r="D8" s="4">
        <v>124.6</v>
      </c>
      <c r="E8" s="4">
        <v>51.3</v>
      </c>
      <c r="F8" s="4">
        <v>124.4</v>
      </c>
      <c r="G8" s="4">
        <v>72.0</v>
      </c>
      <c r="H8" s="4">
        <v>69.0</v>
      </c>
      <c r="I8" s="6">
        <f>I5+I6+I7</f>
        <v>73.3</v>
      </c>
      <c r="J8" s="4">
        <v>100.3</v>
      </c>
      <c r="K8" s="4">
        <v>74.55</v>
      </c>
      <c r="L8" s="4">
        <v>143.0</v>
      </c>
      <c r="M8" s="4">
        <v>53.1</v>
      </c>
      <c r="N8" s="5">
        <v>87.5</v>
      </c>
      <c r="O8" s="4">
        <v>97.5</v>
      </c>
      <c r="P8" s="4">
        <v>53.27</v>
      </c>
      <c r="Q8" s="4">
        <v>140.0</v>
      </c>
      <c r="R8" s="4">
        <v>67.46</v>
      </c>
      <c r="S8" s="4">
        <v>58.8</v>
      </c>
      <c r="T8" s="4">
        <v>60.0</v>
      </c>
      <c r="U8" s="6"/>
      <c r="V8" s="6"/>
      <c r="W8" s="6"/>
      <c r="X8" s="3" t="s">
        <v>25</v>
      </c>
      <c r="Y8" s="6"/>
      <c r="Z8" s="7"/>
    </row>
    <row r="9">
      <c r="A9" s="3" t="s">
        <v>26</v>
      </c>
      <c r="B9" s="4">
        <v>1.0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5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6"/>
      <c r="V9" s="6"/>
      <c r="W9" s="6"/>
      <c r="X9" s="3" t="s">
        <v>26</v>
      </c>
      <c r="Y9" s="6"/>
      <c r="Z9" s="7"/>
    </row>
    <row r="10">
      <c r="A10" s="3" t="s">
        <v>27</v>
      </c>
      <c r="B10" s="4" t="s">
        <v>28</v>
      </c>
      <c r="C10" s="4" t="s">
        <v>28</v>
      </c>
      <c r="D10" s="4" t="s">
        <v>28</v>
      </c>
      <c r="E10" s="4" t="s">
        <v>28</v>
      </c>
      <c r="F10" s="4" t="s">
        <v>28</v>
      </c>
      <c r="G10" s="4" t="s">
        <v>28</v>
      </c>
      <c r="H10" s="4" t="s">
        <v>28</v>
      </c>
      <c r="I10" s="4" t="s">
        <v>28</v>
      </c>
      <c r="J10" s="4" t="s">
        <v>28</v>
      </c>
      <c r="K10" s="4" t="s">
        <v>28</v>
      </c>
      <c r="L10" s="4" t="s">
        <v>28</v>
      </c>
      <c r="M10" s="4" t="s">
        <v>28</v>
      </c>
      <c r="N10" s="4" t="s">
        <v>28</v>
      </c>
      <c r="O10" s="4" t="s">
        <v>28</v>
      </c>
      <c r="P10" s="4" t="s">
        <v>28</v>
      </c>
      <c r="Q10" s="4" t="s">
        <v>28</v>
      </c>
      <c r="R10" s="4" t="s">
        <v>28</v>
      </c>
      <c r="S10" s="4" t="s">
        <v>28</v>
      </c>
      <c r="T10" s="4" t="s">
        <v>28</v>
      </c>
      <c r="U10" s="6"/>
      <c r="V10" s="6"/>
      <c r="W10" s="6"/>
      <c r="X10" s="3" t="s">
        <v>27</v>
      </c>
      <c r="Y10" s="6"/>
      <c r="Z10" s="7"/>
    </row>
    <row r="11">
      <c r="A11" s="3" t="s">
        <v>29</v>
      </c>
      <c r="B11" s="4" t="s">
        <v>30</v>
      </c>
      <c r="C11" s="4" t="s">
        <v>30</v>
      </c>
      <c r="D11" s="4" t="s">
        <v>31</v>
      </c>
      <c r="E11" s="4" t="s">
        <v>30</v>
      </c>
      <c r="F11" s="4" t="s">
        <v>32</v>
      </c>
      <c r="G11" s="4" t="s">
        <v>30</v>
      </c>
      <c r="H11" s="4" t="s">
        <v>30</v>
      </c>
      <c r="I11" s="4" t="s">
        <v>30</v>
      </c>
      <c r="J11" s="4" t="s">
        <v>30</v>
      </c>
      <c r="K11" s="4" t="s">
        <v>30</v>
      </c>
      <c r="L11" s="4" t="s">
        <v>31</v>
      </c>
      <c r="M11" s="4" t="s">
        <v>30</v>
      </c>
      <c r="N11" s="4" t="s">
        <v>32</v>
      </c>
      <c r="O11" s="4" t="s">
        <v>30</v>
      </c>
      <c r="P11" s="4" t="s">
        <v>30</v>
      </c>
      <c r="Q11" s="4" t="s">
        <v>31</v>
      </c>
      <c r="R11" s="4" t="s">
        <v>30</v>
      </c>
      <c r="S11" s="4" t="s">
        <v>31</v>
      </c>
      <c r="T11" s="4" t="s">
        <v>30</v>
      </c>
      <c r="U11" s="6"/>
      <c r="V11" s="6"/>
      <c r="W11" s="6"/>
      <c r="X11" s="3" t="s">
        <v>29</v>
      </c>
      <c r="Y11" s="6"/>
      <c r="Z11" s="7"/>
    </row>
    <row r="12">
      <c r="A12" s="3" t="s">
        <v>33</v>
      </c>
      <c r="B12" s="4">
        <v>20145.7</v>
      </c>
      <c r="C12" s="4">
        <v>4214.0</v>
      </c>
      <c r="D12" s="4">
        <v>16500.0</v>
      </c>
      <c r="E12" s="4">
        <v>14000.0</v>
      </c>
      <c r="F12" s="4">
        <v>40200.0</v>
      </c>
      <c r="G12" s="4">
        <v>9989.7</v>
      </c>
      <c r="H12" s="4">
        <v>10511.0</v>
      </c>
      <c r="I12" s="4">
        <v>10500.0</v>
      </c>
      <c r="J12" s="4">
        <v>26500.0</v>
      </c>
      <c r="K12" s="4">
        <v>21062.0</v>
      </c>
      <c r="L12" s="4">
        <v>22040.0</v>
      </c>
      <c r="M12" s="4">
        <v>9994.0</v>
      </c>
      <c r="N12" s="5">
        <v>10800.0</v>
      </c>
      <c r="O12" s="4">
        <v>13766.9</v>
      </c>
      <c r="P12" s="4">
        <v>7716.5</v>
      </c>
      <c r="Q12" s="4">
        <v>40000.0</v>
      </c>
      <c r="R12" s="4">
        <v>9955.0</v>
      </c>
      <c r="S12" s="4">
        <v>7828.0</v>
      </c>
      <c r="T12" s="4">
        <v>9994.5</v>
      </c>
      <c r="U12" s="6"/>
      <c r="V12" s="6"/>
      <c r="W12" s="6"/>
      <c r="X12" s="3" t="s">
        <v>33</v>
      </c>
      <c r="Y12" s="6"/>
      <c r="Z12" s="7"/>
    </row>
    <row r="13">
      <c r="A13" s="3" t="s">
        <v>34</v>
      </c>
      <c r="B13" s="4">
        <v>17.0</v>
      </c>
      <c r="C13" s="4">
        <v>17.0</v>
      </c>
      <c r="D13" s="4">
        <v>20.0</v>
      </c>
      <c r="E13" s="4">
        <v>17.0</v>
      </c>
      <c r="F13" s="4">
        <v>17.0</v>
      </c>
      <c r="G13" s="4">
        <v>16.0</v>
      </c>
      <c r="H13" s="4">
        <v>17.0</v>
      </c>
      <c r="I13" s="4">
        <v>17.0</v>
      </c>
      <c r="J13" s="4">
        <v>32.0</v>
      </c>
      <c r="K13" s="4">
        <v>17.0</v>
      </c>
      <c r="L13" s="4">
        <v>36.0</v>
      </c>
      <c r="M13" s="4">
        <v>17.0</v>
      </c>
      <c r="N13" s="5">
        <v>17.0</v>
      </c>
      <c r="O13" s="4" t="s">
        <v>35</v>
      </c>
      <c r="P13" s="4">
        <v>17.0</v>
      </c>
      <c r="Q13" s="4">
        <v>44.396</v>
      </c>
      <c r="R13" s="4">
        <v>17.0</v>
      </c>
      <c r="S13" s="4">
        <v>17.0</v>
      </c>
      <c r="T13" s="4" t="s">
        <v>35</v>
      </c>
      <c r="U13" s="6"/>
      <c r="V13" s="6"/>
      <c r="W13" s="6"/>
      <c r="X13" s="3" t="s">
        <v>34</v>
      </c>
      <c r="Y13" s="6"/>
      <c r="Z13" s="7"/>
    </row>
    <row r="14">
      <c r="A14" s="3" t="s">
        <v>36</v>
      </c>
      <c r="B14" s="4">
        <v>15.56</v>
      </c>
      <c r="C14" s="4">
        <v>8.22</v>
      </c>
      <c r="D14" s="4">
        <v>5.5</v>
      </c>
      <c r="E14" s="4">
        <v>9.0</v>
      </c>
      <c r="F14" s="4">
        <v>4.7</v>
      </c>
      <c r="G14" s="4">
        <v>12.44</v>
      </c>
      <c r="H14" s="4">
        <v>6.37</v>
      </c>
      <c r="I14" s="4">
        <v>10.64</v>
      </c>
      <c r="J14" s="4">
        <v>10.5</v>
      </c>
      <c r="K14" s="4">
        <v>13.54</v>
      </c>
      <c r="L14" s="4">
        <v>5.7</v>
      </c>
      <c r="M14" s="4">
        <v>12.9</v>
      </c>
      <c r="N14" s="5">
        <v>9.8</v>
      </c>
      <c r="O14" s="4">
        <v>7.31</v>
      </c>
      <c r="P14" s="4">
        <v>45.86</v>
      </c>
      <c r="Q14" s="4">
        <v>5.79</v>
      </c>
      <c r="R14" s="4">
        <v>8.0</v>
      </c>
      <c r="S14" s="4">
        <v>6.19</v>
      </c>
      <c r="T14" s="6"/>
      <c r="U14" s="6"/>
      <c r="V14" s="6"/>
      <c r="W14" s="6"/>
      <c r="X14" s="3" t="s">
        <v>36</v>
      </c>
      <c r="Y14" s="6"/>
      <c r="Z14" s="7"/>
    </row>
    <row r="15">
      <c r="A15" s="3" t="s">
        <v>37</v>
      </c>
      <c r="B15" s="4">
        <v>3.0</v>
      </c>
      <c r="C15" s="4">
        <v>1.77</v>
      </c>
      <c r="D15" s="4">
        <v>1.7</v>
      </c>
      <c r="E15" s="4">
        <v>1.5</v>
      </c>
      <c r="F15" s="4">
        <v>1.03</v>
      </c>
      <c r="G15" s="4">
        <v>2.35</v>
      </c>
      <c r="H15" s="4" t="s">
        <v>35</v>
      </c>
      <c r="I15" s="4">
        <v>1.83</v>
      </c>
      <c r="J15" s="4">
        <v>1.96</v>
      </c>
      <c r="K15" s="4">
        <v>1.59</v>
      </c>
      <c r="L15" s="4">
        <v>2.3</v>
      </c>
      <c r="M15" s="4">
        <v>1.6</v>
      </c>
      <c r="N15" s="5">
        <v>3.72</v>
      </c>
      <c r="O15" s="4">
        <v>3.172</v>
      </c>
      <c r="P15" s="4">
        <v>1.76</v>
      </c>
      <c r="Q15" s="4">
        <v>3.9</v>
      </c>
      <c r="R15" s="4">
        <v>1.5</v>
      </c>
      <c r="S15" s="4">
        <v>3.39</v>
      </c>
      <c r="T15" s="6"/>
      <c r="U15" s="6"/>
      <c r="V15" s="6"/>
      <c r="W15" s="6"/>
      <c r="X15" s="3" t="s">
        <v>37</v>
      </c>
      <c r="Y15" s="6"/>
      <c r="Z15" s="7"/>
    </row>
    <row r="16">
      <c r="A16" s="3" t="s">
        <v>38</v>
      </c>
      <c r="B16" s="4">
        <v>21.4</v>
      </c>
      <c r="C16" s="4">
        <v>9.39</v>
      </c>
      <c r="D16" s="4">
        <v>4.7</v>
      </c>
      <c r="E16" s="4">
        <v>13.5</v>
      </c>
      <c r="F16" s="4">
        <v>4.0</v>
      </c>
      <c r="G16" s="4">
        <v>11.52</v>
      </c>
      <c r="H16" s="4">
        <v>6.5</v>
      </c>
      <c r="I16" s="4">
        <v>10.16</v>
      </c>
      <c r="J16" s="4">
        <v>15.27</v>
      </c>
      <c r="K16" s="4">
        <v>15.4</v>
      </c>
      <c r="L16" s="4">
        <v>3.9</v>
      </c>
      <c r="M16" s="4">
        <v>15.6</v>
      </c>
      <c r="N16" s="5">
        <v>8.83</v>
      </c>
      <c r="O16" s="4">
        <v>8.13</v>
      </c>
      <c r="P16" s="4">
        <v>11.87</v>
      </c>
      <c r="Q16" s="4">
        <v>6.0</v>
      </c>
      <c r="R16" s="4">
        <v>8.0</v>
      </c>
      <c r="S16" s="4">
        <v>12.46</v>
      </c>
      <c r="T16" s="6"/>
      <c r="U16" s="6"/>
      <c r="V16" s="6"/>
      <c r="W16" s="6"/>
      <c r="X16" s="3" t="s">
        <v>38</v>
      </c>
      <c r="Y16" s="6"/>
      <c r="Z16" s="7"/>
    </row>
    <row r="17">
      <c r="A17" s="3" t="s">
        <v>39</v>
      </c>
      <c r="B17" s="4">
        <v>1901.0</v>
      </c>
      <c r="C17" s="4">
        <v>845.0</v>
      </c>
      <c r="D17" s="4">
        <v>796.0</v>
      </c>
      <c r="E17" s="4">
        <v>520.0</v>
      </c>
      <c r="F17" s="4">
        <v>1407.0</v>
      </c>
      <c r="G17" s="4">
        <v>928.47</v>
      </c>
      <c r="H17" s="4">
        <v>936.0</v>
      </c>
      <c r="I17" s="4">
        <v>911.16</v>
      </c>
      <c r="J17" s="4">
        <v>1758.0</v>
      </c>
      <c r="K17" s="4">
        <v>1908.0</v>
      </c>
      <c r="L17" s="4">
        <v>678.0</v>
      </c>
      <c r="M17" s="4">
        <v>1162.0</v>
      </c>
      <c r="N17" s="5">
        <v>768.0</v>
      </c>
      <c r="O17" s="4">
        <v>912.45</v>
      </c>
      <c r="P17" s="4">
        <v>1023.89</v>
      </c>
      <c r="Q17" s="4">
        <v>1745.0</v>
      </c>
      <c r="R17" s="4">
        <v>840.0</v>
      </c>
      <c r="S17" s="4">
        <v>856.0</v>
      </c>
      <c r="T17" s="6"/>
      <c r="U17" s="6"/>
      <c r="V17" s="6"/>
      <c r="W17" s="6"/>
      <c r="X17" s="3" t="s">
        <v>39</v>
      </c>
      <c r="Y17" s="6"/>
      <c r="Z17" s="7"/>
    </row>
    <row r="18">
      <c r="A18" s="3" t="s">
        <v>40</v>
      </c>
      <c r="B18" s="4">
        <v>30420.0</v>
      </c>
      <c r="C18" s="4">
        <v>9258.0</v>
      </c>
      <c r="D18" s="4">
        <v>9830.0</v>
      </c>
      <c r="E18" s="4">
        <v>25500.0</v>
      </c>
      <c r="F18" s="4">
        <v>30000.0</v>
      </c>
      <c r="G18" s="4">
        <v>10039.0</v>
      </c>
      <c r="H18" s="8">
        <v>12060.0</v>
      </c>
      <c r="I18" s="4">
        <v>10138.0</v>
      </c>
      <c r="J18" s="4">
        <v>28401.0</v>
      </c>
      <c r="K18" s="4">
        <v>31047.0</v>
      </c>
      <c r="L18" s="4">
        <v>12480.0</v>
      </c>
      <c r="M18" s="4">
        <v>12871.0</v>
      </c>
      <c r="N18" s="5">
        <v>8952.0</v>
      </c>
      <c r="O18" s="4">
        <v>11792.0</v>
      </c>
      <c r="P18" s="4">
        <v>11242.65</v>
      </c>
      <c r="Q18" s="4">
        <v>30180.0</v>
      </c>
      <c r="R18" s="4">
        <v>10189.0</v>
      </c>
      <c r="S18" s="4">
        <v>8600.0</v>
      </c>
      <c r="T18" s="6"/>
      <c r="U18" s="6"/>
      <c r="V18" s="6"/>
      <c r="W18" s="6"/>
      <c r="X18" s="3" t="s">
        <v>40</v>
      </c>
      <c r="Y18" s="6"/>
      <c r="Z18" s="7"/>
    </row>
    <row r="19">
      <c r="A19" s="3" t="s">
        <v>41</v>
      </c>
      <c r="B19" s="9" t="s">
        <v>42</v>
      </c>
      <c r="C19" s="4" t="s">
        <v>35</v>
      </c>
      <c r="D19" s="4" t="s">
        <v>43</v>
      </c>
      <c r="E19" s="4" t="s">
        <v>44</v>
      </c>
      <c r="F19" s="4" t="s">
        <v>45</v>
      </c>
      <c r="G19" s="4" t="s">
        <v>35</v>
      </c>
      <c r="H19" s="4" t="s">
        <v>44</v>
      </c>
      <c r="I19" s="4" t="s">
        <v>35</v>
      </c>
      <c r="J19" s="4" t="s">
        <v>44</v>
      </c>
      <c r="K19" s="4" t="s">
        <v>35</v>
      </c>
      <c r="L19" s="4" t="s">
        <v>46</v>
      </c>
      <c r="M19" s="4" t="s">
        <v>47</v>
      </c>
      <c r="N19" s="4" t="s">
        <v>45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48</v>
      </c>
      <c r="T19" s="4" t="s">
        <v>35</v>
      </c>
      <c r="U19" s="6"/>
      <c r="V19" s="6"/>
      <c r="W19" s="6"/>
      <c r="X19" s="3" t="s">
        <v>41</v>
      </c>
      <c r="Y19" s="6"/>
      <c r="Z19" s="7"/>
    </row>
    <row r="20">
      <c r="A20" s="3" t="s">
        <v>49</v>
      </c>
      <c r="B20" s="4">
        <v>3.5</v>
      </c>
      <c r="C20" s="4">
        <v>3.49</v>
      </c>
      <c r="D20" s="4">
        <v>6.6</v>
      </c>
      <c r="E20" s="4">
        <v>8.0</v>
      </c>
      <c r="F20" s="4" t="s">
        <v>35</v>
      </c>
      <c r="G20" s="4">
        <v>3.0</v>
      </c>
      <c r="H20" s="4">
        <v>5.7</v>
      </c>
      <c r="I20" s="4">
        <v>3.5</v>
      </c>
      <c r="J20" s="4">
        <v>7.0</v>
      </c>
      <c r="K20" s="4">
        <v>6.0</v>
      </c>
      <c r="L20" s="4">
        <v>17.5</v>
      </c>
      <c r="M20" s="4">
        <v>2.92</v>
      </c>
      <c r="N20" s="5">
        <v>5.0</v>
      </c>
      <c r="O20" s="4">
        <v>4.9</v>
      </c>
      <c r="P20" s="4">
        <v>3.5</v>
      </c>
      <c r="Q20" s="4">
        <v>13.0</v>
      </c>
      <c r="R20" s="4">
        <v>6.87</v>
      </c>
      <c r="S20" s="4" t="s">
        <v>35</v>
      </c>
      <c r="T20" s="4">
        <v>2.92</v>
      </c>
      <c r="U20" s="6"/>
      <c r="V20" s="6"/>
      <c r="W20" s="6"/>
      <c r="X20" s="3" t="s">
        <v>49</v>
      </c>
      <c r="Y20" s="6"/>
      <c r="Z20" s="7"/>
    </row>
    <row r="21">
      <c r="A21" s="3" t="s">
        <v>50</v>
      </c>
      <c r="B21" s="4">
        <v>8034.6</v>
      </c>
      <c r="C21" s="4">
        <v>1489.0</v>
      </c>
      <c r="D21" s="4">
        <v>3000.0</v>
      </c>
      <c r="E21" s="4">
        <v>1868.25</v>
      </c>
      <c r="F21" s="4" t="s">
        <v>35</v>
      </c>
      <c r="G21" s="4">
        <v>3897.6</v>
      </c>
      <c r="H21" s="4">
        <v>2050.0</v>
      </c>
      <c r="I21" s="4">
        <v>2932.29</v>
      </c>
      <c r="J21" s="4">
        <v>7500.0</v>
      </c>
      <c r="K21" s="4">
        <v>1067.9</v>
      </c>
      <c r="L21" s="4">
        <v>3113.75</v>
      </c>
      <c r="M21" s="5">
        <v>3983.0</v>
      </c>
      <c r="N21" s="5">
        <v>3780.0</v>
      </c>
      <c r="O21" s="4">
        <v>3377.2</v>
      </c>
      <c r="P21" s="4">
        <v>3237.0</v>
      </c>
      <c r="Q21" s="4" t="s">
        <v>35</v>
      </c>
      <c r="R21" s="9">
        <v>2416.35</v>
      </c>
      <c r="S21" s="5">
        <v>3451.8</v>
      </c>
      <c r="T21" s="4">
        <v>3421.0</v>
      </c>
      <c r="U21" s="6"/>
      <c r="V21" s="6"/>
      <c r="W21" s="6"/>
      <c r="X21" s="3" t="s">
        <v>50</v>
      </c>
      <c r="Y21" s="6"/>
      <c r="Z21" s="7"/>
    </row>
    <row r="22">
      <c r="A22" s="3" t="s">
        <v>51</v>
      </c>
      <c r="B22" s="4" t="s">
        <v>35</v>
      </c>
      <c r="C22" s="4" t="s">
        <v>35</v>
      </c>
      <c r="D22" s="4" t="s">
        <v>35</v>
      </c>
      <c r="E22" s="4" t="s">
        <v>35</v>
      </c>
      <c r="F22" s="4">
        <v>580.0</v>
      </c>
      <c r="G22" s="4" t="s">
        <v>35</v>
      </c>
      <c r="H22" s="4" t="s">
        <v>35</v>
      </c>
      <c r="I22" s="4" t="s">
        <v>35</v>
      </c>
      <c r="J22" s="4">
        <v>780.0</v>
      </c>
      <c r="K22" s="4" t="s">
        <v>35</v>
      </c>
      <c r="L22" s="4">
        <v>400.0</v>
      </c>
      <c r="M22" s="4" t="s">
        <v>35</v>
      </c>
      <c r="N22" s="4">
        <v>400.0</v>
      </c>
      <c r="O22" s="4" t="s">
        <v>35</v>
      </c>
      <c r="P22" s="4" t="s">
        <v>35</v>
      </c>
      <c r="Q22" s="4">
        <v>300.0</v>
      </c>
      <c r="R22" s="4" t="s">
        <v>35</v>
      </c>
      <c r="S22" s="6"/>
      <c r="T22" s="4" t="s">
        <v>35</v>
      </c>
      <c r="U22" s="6"/>
      <c r="V22" s="6"/>
      <c r="W22" s="6"/>
      <c r="X22" s="3" t="s">
        <v>51</v>
      </c>
      <c r="Y22" s="6"/>
      <c r="Z22" s="7"/>
    </row>
    <row r="2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2" t="s">
        <v>52</v>
      </c>
      <c r="B24" s="11">
        <f t="shared" ref="B24:S24" si="1">B12/(B6*4.4822)</f>
        <v>137.4916141</v>
      </c>
      <c r="C24" s="11">
        <f t="shared" si="1"/>
        <v>85.46939206</v>
      </c>
      <c r="D24" s="11">
        <f t="shared" si="1"/>
        <v>151.8032152</v>
      </c>
      <c r="E24" s="11">
        <f t="shared" si="1"/>
        <v>183.7333032</v>
      </c>
      <c r="F24" s="11">
        <f t="shared" si="1"/>
        <v>203.83659</v>
      </c>
      <c r="G24" s="11">
        <f t="shared" si="1"/>
        <v>227.6556971</v>
      </c>
      <c r="H24" s="11">
        <f t="shared" si="1"/>
        <v>213.1867062</v>
      </c>
      <c r="I24" s="11">
        <f t="shared" si="1"/>
        <v>299.5651683</v>
      </c>
      <c r="J24" s="11">
        <f t="shared" si="1"/>
        <v>183.0425765</v>
      </c>
      <c r="K24" s="11">
        <f t="shared" si="1"/>
        <v>195.0615079</v>
      </c>
      <c r="L24" s="11">
        <f t="shared" si="1"/>
        <v>122.9307037</v>
      </c>
      <c r="M24" s="11">
        <f t="shared" si="1"/>
        <v>289.5725487</v>
      </c>
      <c r="N24" s="11">
        <f t="shared" si="1"/>
        <v>197.5025438</v>
      </c>
      <c r="O24" s="11">
        <f t="shared" si="1"/>
        <v>206.1382848</v>
      </c>
      <c r="P24" s="11">
        <f t="shared" si="1"/>
        <v>211.4972498</v>
      </c>
      <c r="Q24" s="11">
        <f t="shared" si="1"/>
        <v>158.2303017</v>
      </c>
      <c r="R24" s="11">
        <f t="shared" si="1"/>
        <v>210.123703</v>
      </c>
      <c r="S24" s="11">
        <f t="shared" si="1"/>
        <v>138.6082373</v>
      </c>
      <c r="T24" s="11"/>
      <c r="U24" s="11"/>
      <c r="V24" s="11"/>
      <c r="W24" s="11"/>
      <c r="X24" s="11"/>
      <c r="Y24" s="11"/>
    </row>
    <row r="25">
      <c r="A25" s="12" t="s">
        <v>53</v>
      </c>
      <c r="B25" s="11">
        <f t="shared" ref="B25:S25" si="2">B24*9.81</f>
        <v>1348.792735</v>
      </c>
      <c r="C25" s="11">
        <f t="shared" si="2"/>
        <v>838.4547361</v>
      </c>
      <c r="D25" s="11">
        <f t="shared" si="2"/>
        <v>1489.189541</v>
      </c>
      <c r="E25" s="11">
        <f t="shared" si="2"/>
        <v>1802.423705</v>
      </c>
      <c r="F25" s="11">
        <f t="shared" si="2"/>
        <v>1999.636948</v>
      </c>
      <c r="G25" s="11">
        <f t="shared" si="2"/>
        <v>2233.302389</v>
      </c>
      <c r="H25" s="11">
        <f t="shared" si="2"/>
        <v>2091.361588</v>
      </c>
      <c r="I25" s="11">
        <f t="shared" si="2"/>
        <v>2938.734301</v>
      </c>
      <c r="J25" s="11">
        <f t="shared" si="2"/>
        <v>1795.647676</v>
      </c>
      <c r="K25" s="11">
        <f t="shared" si="2"/>
        <v>1913.553393</v>
      </c>
      <c r="L25" s="11">
        <f t="shared" si="2"/>
        <v>1205.950203</v>
      </c>
      <c r="M25" s="11">
        <f t="shared" si="2"/>
        <v>2840.706703</v>
      </c>
      <c r="N25" s="11">
        <f t="shared" si="2"/>
        <v>1937.499954</v>
      </c>
      <c r="O25" s="11">
        <f t="shared" si="2"/>
        <v>2022.216574</v>
      </c>
      <c r="P25" s="11">
        <f t="shared" si="2"/>
        <v>2074.78802</v>
      </c>
      <c r="Q25" s="11">
        <f t="shared" si="2"/>
        <v>1552.239259</v>
      </c>
      <c r="R25" s="11">
        <f t="shared" si="2"/>
        <v>2061.313527</v>
      </c>
      <c r="S25" s="11">
        <f t="shared" si="2"/>
        <v>1359.746808</v>
      </c>
      <c r="T25" s="11"/>
      <c r="U25" s="11"/>
      <c r="V25" s="11"/>
      <c r="W25" s="11"/>
      <c r="X25" s="11"/>
      <c r="Y25" s="11"/>
    </row>
    <row r="26">
      <c r="A26" s="12" t="s">
        <v>54</v>
      </c>
      <c r="B26" s="11">
        <f t="shared" ref="B26:S26" si="3">B25*LN(B8/(B8-B6))</f>
        <v>732.8882829</v>
      </c>
      <c r="C26" s="11">
        <f t="shared" si="3"/>
        <v>332.5111602</v>
      </c>
      <c r="D26" s="11">
        <f t="shared" si="3"/>
        <v>322.3269319</v>
      </c>
      <c r="E26" s="11">
        <f t="shared" si="3"/>
        <v>725.5573676</v>
      </c>
      <c r="F26" s="11">
        <f t="shared" si="3"/>
        <v>872.8175403</v>
      </c>
      <c r="G26" s="11">
        <f t="shared" si="3"/>
        <v>326.3979492</v>
      </c>
      <c r="H26" s="11">
        <f t="shared" si="3"/>
        <v>363.1931607</v>
      </c>
      <c r="I26" s="11">
        <f t="shared" si="3"/>
        <v>331.5358269</v>
      </c>
      <c r="J26" s="11">
        <f t="shared" si="3"/>
        <v>697.892816</v>
      </c>
      <c r="K26" s="11">
        <f t="shared" si="3"/>
        <v>746.8390276</v>
      </c>
      <c r="L26" s="11">
        <f t="shared" si="3"/>
        <v>395.6911251</v>
      </c>
      <c r="M26" s="11">
        <f t="shared" si="3"/>
        <v>445.0388134</v>
      </c>
      <c r="N26" s="11">
        <f t="shared" si="3"/>
        <v>290.9323941</v>
      </c>
      <c r="O26" s="11">
        <f t="shared" si="3"/>
        <v>335.3698515</v>
      </c>
      <c r="P26" s="11">
        <f t="shared" si="3"/>
        <v>344.0540205</v>
      </c>
      <c r="Q26" s="11">
        <f t="shared" si="3"/>
        <v>800.3328586</v>
      </c>
      <c r="R26" s="11">
        <f t="shared" si="3"/>
        <v>351.2792618</v>
      </c>
      <c r="S26" s="11">
        <f t="shared" si="3"/>
        <v>327.919337</v>
      </c>
      <c r="T26" s="11"/>
      <c r="U26" s="11"/>
      <c r="V26" s="11"/>
      <c r="W26" s="11"/>
      <c r="X26" s="11"/>
      <c r="Y26" s="11"/>
    </row>
    <row r="27"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2" t="s">
        <v>55</v>
      </c>
      <c r="B28" s="11">
        <f t="shared" ref="B28:S28" si="4">B5/B$8</f>
        <v>0.4679404976</v>
      </c>
      <c r="C28" s="11">
        <f t="shared" si="4"/>
        <v>0.4107142857</v>
      </c>
      <c r="D28" s="11">
        <f t="shared" si="4"/>
        <v>0.7347512039</v>
      </c>
      <c r="E28" s="11">
        <f t="shared" si="4"/>
        <v>0.4483430799</v>
      </c>
      <c r="F28" s="11">
        <f t="shared" si="4"/>
        <v>0.575562701</v>
      </c>
      <c r="G28" s="11">
        <f t="shared" si="4"/>
        <v>0.7418055556</v>
      </c>
      <c r="H28" s="11">
        <f t="shared" si="4"/>
        <v>0.7101449275</v>
      </c>
      <c r="I28" s="11">
        <f t="shared" si="4"/>
        <v>0.773260573</v>
      </c>
      <c r="J28" s="11">
        <f t="shared" si="4"/>
        <v>0.5682951147</v>
      </c>
      <c r="K28" s="11">
        <f t="shared" si="4"/>
        <v>0.5581488934</v>
      </c>
      <c r="L28" s="11">
        <f t="shared" si="4"/>
        <v>0.6573426573</v>
      </c>
      <c r="M28" s="11">
        <f t="shared" si="4"/>
        <v>0.6892655367</v>
      </c>
      <c r="N28" s="11">
        <f t="shared" si="4"/>
        <v>0.76</v>
      </c>
      <c r="O28" s="11">
        <f t="shared" si="4"/>
        <v>0.7569230769</v>
      </c>
      <c r="P28" s="11">
        <f t="shared" si="4"/>
        <v>0.6067204806</v>
      </c>
      <c r="Q28" s="11">
        <f t="shared" si="4"/>
        <v>0.5322142857</v>
      </c>
      <c r="R28" s="11">
        <f t="shared" si="4"/>
        <v>0.7128668841</v>
      </c>
      <c r="S28" s="11">
        <f t="shared" si="4"/>
        <v>0.6326530612</v>
      </c>
      <c r="T28" s="11"/>
      <c r="U28" s="11"/>
      <c r="V28" s="11"/>
      <c r="W28" s="11"/>
      <c r="X28" s="11"/>
      <c r="Y28" s="11"/>
    </row>
    <row r="29">
      <c r="A29" s="12" t="s">
        <v>56</v>
      </c>
      <c r="B29" s="11">
        <f t="shared" ref="B29:S29" si="5">B6/B$8</f>
        <v>0.4192100539</v>
      </c>
      <c r="C29" s="11">
        <f t="shared" si="5"/>
        <v>0.3273809524</v>
      </c>
      <c r="D29" s="11">
        <f t="shared" si="5"/>
        <v>0.1946227929</v>
      </c>
      <c r="E29" s="11">
        <f t="shared" si="5"/>
        <v>0.3313840156</v>
      </c>
      <c r="F29" s="11">
        <f t="shared" si="5"/>
        <v>0.3536977492</v>
      </c>
      <c r="G29" s="11">
        <f t="shared" si="5"/>
        <v>0.1359722222</v>
      </c>
      <c r="H29" s="11">
        <f t="shared" si="5"/>
        <v>0.1594202899</v>
      </c>
      <c r="I29" s="11">
        <f t="shared" si="5"/>
        <v>0.1066848568</v>
      </c>
      <c r="J29" s="11">
        <f t="shared" si="5"/>
        <v>0.3220338983</v>
      </c>
      <c r="K29" s="11">
        <f t="shared" si="5"/>
        <v>0.323138833</v>
      </c>
      <c r="L29" s="11">
        <f t="shared" si="5"/>
        <v>0.2797202797</v>
      </c>
      <c r="M29" s="11">
        <f t="shared" si="5"/>
        <v>0.1450094162</v>
      </c>
      <c r="N29" s="11">
        <f t="shared" si="5"/>
        <v>0.1394285714</v>
      </c>
      <c r="O29" s="11">
        <f t="shared" si="5"/>
        <v>0.1528205128</v>
      </c>
      <c r="P29" s="11">
        <f t="shared" si="5"/>
        <v>0.1528064577</v>
      </c>
      <c r="Q29" s="11">
        <f t="shared" si="5"/>
        <v>0.4028571429</v>
      </c>
      <c r="R29" s="11">
        <f t="shared" si="5"/>
        <v>0.1566854432</v>
      </c>
      <c r="S29" s="11">
        <f t="shared" si="5"/>
        <v>0.2142857143</v>
      </c>
      <c r="T29" s="11"/>
      <c r="U29" s="11"/>
      <c r="V29" s="11"/>
      <c r="W29" s="11"/>
      <c r="X29" s="11"/>
      <c r="Y29" s="11"/>
    </row>
    <row r="30">
      <c r="A30" s="12" t="s">
        <v>57</v>
      </c>
      <c r="B30" s="11">
        <f t="shared" ref="B30:S30" si="6">B7/B$8</f>
        <v>0.1128494486</v>
      </c>
      <c r="C30" s="11">
        <f t="shared" si="6"/>
        <v>0.2619047619</v>
      </c>
      <c r="D30" s="11">
        <f t="shared" si="6"/>
        <v>0.07062600321</v>
      </c>
      <c r="E30" s="11">
        <f t="shared" si="6"/>
        <v>0.171539961</v>
      </c>
      <c r="F30" s="11">
        <f t="shared" si="6"/>
        <v>0.07073954984</v>
      </c>
      <c r="G30" s="11">
        <f t="shared" si="6"/>
        <v>0.1222222222</v>
      </c>
      <c r="H30" s="11">
        <f t="shared" si="6"/>
        <v>0.1304347826</v>
      </c>
      <c r="I30" s="11">
        <f t="shared" si="6"/>
        <v>0.1200545703</v>
      </c>
      <c r="J30" s="11">
        <f t="shared" si="6"/>
        <v>0.08773678963</v>
      </c>
      <c r="K30" s="11">
        <f t="shared" si="6"/>
        <v>0.1187122736</v>
      </c>
      <c r="L30" s="11">
        <f t="shared" si="6"/>
        <v>0.06293706294</v>
      </c>
      <c r="M30" s="11">
        <f t="shared" si="6"/>
        <v>0.1657250471</v>
      </c>
      <c r="N30" s="11">
        <f t="shared" si="6"/>
        <v>0.1005714286</v>
      </c>
      <c r="O30" s="11">
        <f t="shared" si="6"/>
        <v>0.09025641026</v>
      </c>
      <c r="P30" s="11">
        <f t="shared" si="6"/>
        <v>0.2404730618</v>
      </c>
      <c r="Q30" s="11">
        <f t="shared" si="6"/>
        <v>0.06428571429</v>
      </c>
      <c r="R30" s="11">
        <f t="shared" si="6"/>
        <v>0.1304476727</v>
      </c>
      <c r="S30" s="11">
        <f t="shared" si="6"/>
        <v>0.1530612245</v>
      </c>
      <c r="T30" s="11"/>
      <c r="U30" s="11"/>
      <c r="V30" s="11"/>
      <c r="W30" s="11"/>
      <c r="X30" s="11"/>
      <c r="Y30" s="11"/>
    </row>
    <row r="3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