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aan/Desktop/Projects/RIT/STAT_614_Applied_Statistics/"/>
    </mc:Choice>
  </mc:AlternateContent>
  <xr:revisionPtr revIDLastSave="0" documentId="13_ncr:1_{BF64005C-17E4-AD43-8442-091FA771C291}" xr6:coauthVersionLast="47" xr6:coauthVersionMax="47" xr10:uidLastSave="{00000000-0000-0000-0000-000000000000}"/>
  <bookViews>
    <workbookView xWindow="0" yWindow="500" windowWidth="28800" windowHeight="16280" activeTab="2" xr2:uid="{69E82EC2-C7C3-4748-B18A-CC005D1CD478}"/>
  </bookViews>
  <sheets>
    <sheet name="Q1" sheetId="1" r:id="rId1"/>
    <sheet name="Q2" sheetId="2" r:id="rId2"/>
    <sheet name="Q3" sheetId="3" r:id="rId3"/>
    <sheet name="Q4" sheetId="6" r:id="rId4"/>
    <sheet name="Q5" sheetId="7" r:id="rId5"/>
    <sheet name="Q6" sheetId="8" r:id="rId6"/>
    <sheet name="Binomial Example 2" sheetId="4" r:id="rId7"/>
    <sheet name="Negative Binomial Example 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D9" i="6"/>
  <c r="D10" i="6"/>
  <c r="D11" i="6"/>
  <c r="D12" i="6"/>
  <c r="D13" i="6"/>
  <c r="D14" i="6"/>
  <c r="D15" i="6"/>
  <c r="D16" i="6"/>
  <c r="D8" i="6"/>
  <c r="B9" i="6"/>
  <c r="B10" i="6"/>
  <c r="I3" i="6" s="1"/>
  <c r="B11" i="6"/>
  <c r="B12" i="6"/>
  <c r="B13" i="6"/>
  <c r="B14" i="6"/>
  <c r="B15" i="6"/>
  <c r="B16" i="6"/>
  <c r="B8" i="6"/>
  <c r="I5" i="3"/>
  <c r="I4" i="3"/>
  <c r="I3" i="3"/>
  <c r="I2" i="3"/>
  <c r="B18" i="3"/>
  <c r="B17" i="3"/>
  <c r="B16" i="3"/>
  <c r="B15" i="3"/>
  <c r="B14" i="3"/>
  <c r="B13" i="3"/>
  <c r="B12" i="3"/>
  <c r="B11" i="3"/>
  <c r="B10" i="3"/>
  <c r="B9" i="3"/>
  <c r="B8" i="3"/>
  <c r="G3" i="8"/>
  <c r="B9" i="8"/>
  <c r="B10" i="8"/>
  <c r="B11" i="8"/>
  <c r="B12" i="8"/>
  <c r="B13" i="8"/>
  <c r="B14" i="8"/>
  <c r="B15" i="8"/>
  <c r="B16" i="8"/>
  <c r="B17" i="8"/>
  <c r="B18" i="8"/>
  <c r="B8" i="8"/>
  <c r="I5" i="7"/>
  <c r="I4" i="7"/>
  <c r="I2" i="7"/>
  <c r="B8" i="7"/>
  <c r="B2" i="7"/>
  <c r="B10" i="7" s="1"/>
  <c r="I4" i="6"/>
  <c r="I2" i="6"/>
  <c r="H2" i="5"/>
  <c r="B7" i="5"/>
  <c r="B8" i="5"/>
  <c r="B9" i="5"/>
  <c r="B10" i="5"/>
  <c r="B11" i="5"/>
  <c r="B12" i="5"/>
  <c r="B13" i="5"/>
  <c r="H4" i="4"/>
  <c r="H6" i="4"/>
  <c r="H5" i="4"/>
  <c r="H3" i="4"/>
  <c r="H2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7" i="1"/>
  <c r="I6" i="2"/>
  <c r="D15" i="2"/>
  <c r="D8" i="2"/>
  <c r="C8" i="2"/>
  <c r="B8" i="2"/>
  <c r="E8" i="2" s="1"/>
  <c r="D10" i="2"/>
  <c r="D11" i="2"/>
  <c r="D12" i="2"/>
  <c r="D13" i="2"/>
  <c r="D9" i="2"/>
  <c r="B10" i="2"/>
  <c r="B11" i="2"/>
  <c r="B12" i="2"/>
  <c r="B13" i="2"/>
  <c r="B9" i="2"/>
  <c r="C9" i="2"/>
  <c r="C10" i="2"/>
  <c r="C11" i="2"/>
  <c r="C12" i="2"/>
  <c r="C13" i="2"/>
  <c r="J2" i="2"/>
  <c r="B4" i="2"/>
  <c r="B3" i="2"/>
  <c r="G2" i="8" l="1"/>
  <c r="G4" i="8" s="1"/>
  <c r="B17" i="7"/>
  <c r="B13" i="7"/>
  <c r="B16" i="7"/>
  <c r="B12" i="7"/>
  <c r="B9" i="7"/>
  <c r="B15" i="7"/>
  <c r="B11" i="7"/>
  <c r="B18" i="7"/>
  <c r="B14" i="7"/>
  <c r="H3" i="1"/>
  <c r="H4" i="1"/>
  <c r="E13" i="2"/>
  <c r="F13" i="2" s="1"/>
  <c r="H2" i="1"/>
  <c r="F8" i="2"/>
  <c r="E9" i="2"/>
  <c r="E12" i="2"/>
  <c r="E10" i="2"/>
  <c r="F10" i="2" s="1"/>
  <c r="E11" i="2"/>
  <c r="F11" i="2" s="1"/>
  <c r="I3" i="7" l="1"/>
  <c r="J3" i="2"/>
  <c r="F12" i="2"/>
  <c r="J8" i="2"/>
  <c r="F9" i="2"/>
  <c r="J4" i="2" s="1"/>
  <c r="B20" i="2" l="1"/>
  <c r="C20" i="2" s="1"/>
  <c r="D20" i="2" s="1"/>
  <c r="B17" i="2"/>
  <c r="C17" i="2" s="1"/>
  <c r="D17" i="2" s="1"/>
  <c r="B21" i="2"/>
  <c r="C21" i="2" s="1"/>
  <c r="D21" i="2" s="1"/>
  <c r="B18" i="2"/>
  <c r="C18" i="2" s="1"/>
  <c r="D18" i="2" s="1"/>
  <c r="B16" i="2"/>
  <c r="C16" i="2" s="1"/>
  <c r="D16" i="2" s="1"/>
  <c r="B19" i="2"/>
  <c r="C19" i="2" s="1"/>
  <c r="D19" i="2" s="1"/>
  <c r="J5" i="2" l="1"/>
  <c r="J6" i="2" s="1"/>
</calcChain>
</file>

<file path=xl/sharedStrings.xml><?xml version="1.0" encoding="utf-8"?>
<sst xmlns="http://schemas.openxmlformats.org/spreadsheetml/2006/main" count="131" uniqueCount="58">
  <si>
    <t>Probability</t>
  </si>
  <si>
    <t>Color</t>
  </si>
  <si>
    <t>Grey</t>
  </si>
  <si>
    <t>Yellow</t>
  </si>
  <si>
    <t>DATA</t>
  </si>
  <si>
    <t>CALCULATIONS</t>
  </si>
  <si>
    <t>Part (a)</t>
  </si>
  <si>
    <t xml:space="preserve">P(4G3Y) = </t>
  </si>
  <si>
    <t>Part (b)</t>
  </si>
  <si>
    <t xml:space="preserve">Part (c) </t>
  </si>
  <si>
    <t>E(X)</t>
  </si>
  <si>
    <t>x</t>
  </si>
  <si>
    <t>f(x)</t>
  </si>
  <si>
    <t>nCr (Grey)</t>
  </si>
  <si>
    <t>nCr (Yellow)</t>
  </si>
  <si>
    <t>nCr (Total)</t>
  </si>
  <si>
    <t>x * f(x)</t>
  </si>
  <si>
    <t xml:space="preserve">P(G&lt;4, 0&lt;Y&lt;8) = </t>
  </si>
  <si>
    <t>x - µ</t>
  </si>
  <si>
    <t>(x-µ)^2</t>
  </si>
  <si>
    <t>𝛔</t>
  </si>
  <si>
    <t>Part (d)</t>
  </si>
  <si>
    <t>Min # of Grey Balls</t>
  </si>
  <si>
    <t>P(G&gt;3)</t>
  </si>
  <si>
    <t>∏</t>
  </si>
  <si>
    <t>n</t>
  </si>
  <si>
    <t>P(X)</t>
  </si>
  <si>
    <t>P(X=B)</t>
  </si>
  <si>
    <t>Board (B)</t>
  </si>
  <si>
    <t>ANSWERS</t>
  </si>
  <si>
    <t xml:space="preserve">P(X&gt;7)= </t>
  </si>
  <si>
    <t xml:space="preserve">P(X&lt;3)= </t>
  </si>
  <si>
    <t>P(6&gt;X&gt;1)=</t>
  </si>
  <si>
    <t xml:space="preserve">P(X&lt;9)= </t>
  </si>
  <si>
    <t xml:space="preserve">P(X=8)= </t>
  </si>
  <si>
    <t>µ=</t>
  </si>
  <si>
    <t>𝛔^2</t>
  </si>
  <si>
    <t>𝛔^2 =</t>
  </si>
  <si>
    <t>r</t>
  </si>
  <si>
    <t>P(X=N)</t>
  </si>
  <si>
    <t>Trial (X)</t>
  </si>
  <si>
    <t xml:space="preserve">P(2&lt;X&lt;6)= </t>
  </si>
  <si>
    <t xml:space="preserve">P(X=3) = </t>
  </si>
  <si>
    <t xml:space="preserve">Part (b) </t>
  </si>
  <si>
    <t>P(X&lt;6)=</t>
  </si>
  <si>
    <t xml:space="preserve">DISTRIBUTION: </t>
  </si>
  <si>
    <t>BINOMIAL</t>
  </si>
  <si>
    <t>NEGATIVE BINOMIAL</t>
  </si>
  <si>
    <t xml:space="preserve">P(X=0) = </t>
  </si>
  <si>
    <t>P(X&gt;0)=</t>
  </si>
  <si>
    <t>E(5-X)=</t>
  </si>
  <si>
    <t>POISSON</t>
  </si>
  <si>
    <t>ƛ</t>
  </si>
  <si>
    <t>5*µ=</t>
  </si>
  <si>
    <t xml:space="preserve">P((X=0)^5) = </t>
  </si>
  <si>
    <t xml:space="preserve">P(X=0)^2 = </t>
  </si>
  <si>
    <t xml:space="preserve">P(X&gt;5) = </t>
  </si>
  <si>
    <t xml:space="preserve">P(X&gt;0, ƛ/2)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</si>
</sst>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9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742950</xdr:colOff>
      <xdr:row>14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9A101F-28A5-E724-7A00-7894B6AA7062}"/>
            </a:ext>
          </a:extLst>
        </xdr:cNvPr>
        <xdr:cNvSpPr txBox="1"/>
      </xdr:nvSpPr>
      <xdr:spPr>
        <a:xfrm>
          <a:off x="8540750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742950</xdr:colOff>
      <xdr:row>13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A4CAF5-B9D3-7342-BAD2-06D5975E8172}"/>
            </a:ext>
          </a:extLst>
        </xdr:cNvPr>
        <xdr:cNvSpPr txBox="1"/>
      </xdr:nvSpPr>
      <xdr:spPr>
        <a:xfrm>
          <a:off x="8540750" y="2844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742950</xdr:colOff>
      <xdr:row>13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48ACD1A-1651-4F4D-9191-CA1F1D048249}"/>
            </a:ext>
          </a:extLst>
        </xdr:cNvPr>
        <xdr:cNvSpPr txBox="1"/>
      </xdr:nvSpPr>
      <xdr:spPr>
        <a:xfrm>
          <a:off x="7715250" y="2844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742950</xdr:colOff>
      <xdr:row>15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BB360F-FC8D-3E48-8514-F132BF80B72B}"/>
            </a:ext>
          </a:extLst>
        </xdr:cNvPr>
        <xdr:cNvSpPr txBox="1"/>
      </xdr:nvSpPr>
      <xdr:spPr>
        <a:xfrm>
          <a:off x="7715250" y="264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742950</xdr:colOff>
      <xdr:row>15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FCD913-3AED-AB43-A6C9-B42780A71A57}"/>
            </a:ext>
          </a:extLst>
        </xdr:cNvPr>
        <xdr:cNvSpPr txBox="1"/>
      </xdr:nvSpPr>
      <xdr:spPr>
        <a:xfrm>
          <a:off x="771525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9CC83-E157-AA4B-99CD-4163E3D37C45}">
  <dimension ref="A1:K42"/>
  <sheetViews>
    <sheetView workbookViewId="0">
      <selection activeCell="B3" sqref="B3"/>
    </sheetView>
  </sheetViews>
  <sheetFormatPr baseColWidth="10" defaultRowHeight="16" x14ac:dyDescent="0.2"/>
  <cols>
    <col min="6" max="8" width="10.83203125" style="3"/>
    <col min="10" max="10" width="13.6640625" customWidth="1"/>
  </cols>
  <sheetData>
    <row r="1" spans="1:11" x14ac:dyDescent="0.2">
      <c r="A1" s="7" t="s">
        <v>4</v>
      </c>
      <c r="B1" s="7"/>
      <c r="C1" s="4"/>
      <c r="F1" s="8" t="s">
        <v>29</v>
      </c>
      <c r="G1" s="8"/>
      <c r="H1" s="8"/>
      <c r="J1" s="6" t="s">
        <v>45</v>
      </c>
      <c r="K1" s="6" t="s">
        <v>46</v>
      </c>
    </row>
    <row r="2" spans="1:11" x14ac:dyDescent="0.2">
      <c r="A2" t="s">
        <v>24</v>
      </c>
      <c r="B2" s="5">
        <v>0.06</v>
      </c>
      <c r="F2" s="3" t="s">
        <v>6</v>
      </c>
      <c r="G2" s="3" t="s">
        <v>31</v>
      </c>
      <c r="H2" s="3">
        <f>SUM(B7:B9)</f>
        <v>0.64886511859910823</v>
      </c>
    </row>
    <row r="3" spans="1:11" x14ac:dyDescent="0.2">
      <c r="A3" t="s">
        <v>25</v>
      </c>
      <c r="B3">
        <v>35</v>
      </c>
      <c r="F3" s="3" t="s">
        <v>8</v>
      </c>
      <c r="G3" s="3" t="s">
        <v>30</v>
      </c>
      <c r="H3" s="3">
        <f>1-SUM(B7:B14)</f>
        <v>9.1365238443252839E-4</v>
      </c>
    </row>
    <row r="4" spans="1:11" x14ac:dyDescent="0.2">
      <c r="F4" s="3" t="s">
        <v>9</v>
      </c>
      <c r="G4" s="3" t="s">
        <v>32</v>
      </c>
      <c r="H4" s="3">
        <f>SUM(B9:B12)</f>
        <v>0.6122998162026303</v>
      </c>
    </row>
    <row r="5" spans="1:11" x14ac:dyDescent="0.2">
      <c r="A5" s="7" t="s">
        <v>5</v>
      </c>
      <c r="B5" s="7"/>
    </row>
    <row r="6" spans="1:11" x14ac:dyDescent="0.2">
      <c r="A6" t="s">
        <v>28</v>
      </c>
      <c r="B6" t="s">
        <v>27</v>
      </c>
    </row>
    <row r="7" spans="1:11" x14ac:dyDescent="0.2">
      <c r="A7">
        <v>0</v>
      </c>
      <c r="B7">
        <f>COMBIN($B$3, A7) * ($B$2 ^ A7) * ((1  - $B$2) ^ ($B$3 - A7))</f>
        <v>0.11467661788826546</v>
      </c>
    </row>
    <row r="8" spans="1:11" x14ac:dyDescent="0.2">
      <c r="A8">
        <v>1</v>
      </c>
      <c r="B8">
        <f t="shared" ref="B8:B42" si="0">COMBIN($B$3, A8) * ($B$2 ^ A8) * ((1  - $B$2) ^ ($B$3 - A8))</f>
        <v>0.25619244421846543</v>
      </c>
    </row>
    <row r="9" spans="1:11" x14ac:dyDescent="0.2">
      <c r="A9">
        <v>2</v>
      </c>
      <c r="B9">
        <f t="shared" si="0"/>
        <v>0.27799605649237735</v>
      </c>
    </row>
    <row r="10" spans="1:11" x14ac:dyDescent="0.2">
      <c r="A10">
        <v>3</v>
      </c>
      <c r="B10">
        <f t="shared" si="0"/>
        <v>0.19518872051592451</v>
      </c>
    </row>
    <row r="11" spans="1:11" x14ac:dyDescent="0.2">
      <c r="A11">
        <v>4</v>
      </c>
      <c r="B11">
        <f t="shared" si="0"/>
        <v>9.9670836008131675E-2</v>
      </c>
    </row>
    <row r="12" spans="1:11" x14ac:dyDescent="0.2">
      <c r="A12">
        <v>5</v>
      </c>
      <c r="B12">
        <f t="shared" si="0"/>
        <v>3.9444203186196791E-2</v>
      </c>
    </row>
    <row r="13" spans="1:11" x14ac:dyDescent="0.2">
      <c r="A13">
        <v>6</v>
      </c>
      <c r="B13">
        <f t="shared" si="0"/>
        <v>1.258857548495642E-2</v>
      </c>
    </row>
    <row r="14" spans="1:11" x14ac:dyDescent="0.2">
      <c r="A14">
        <v>7</v>
      </c>
      <c r="B14">
        <f t="shared" si="0"/>
        <v>3.3288938212498748E-3</v>
      </c>
    </row>
    <row r="15" spans="1:11" x14ac:dyDescent="0.2">
      <c r="A15">
        <v>8</v>
      </c>
      <c r="B15">
        <f t="shared" si="0"/>
        <v>7.4368904517284427E-4</v>
      </c>
    </row>
    <row r="16" spans="1:11" x14ac:dyDescent="0.2">
      <c r="A16">
        <v>9</v>
      </c>
      <c r="B16">
        <f t="shared" si="0"/>
        <v>1.4240854056501279E-4</v>
      </c>
    </row>
    <row r="17" spans="1:2" x14ac:dyDescent="0.2">
      <c r="A17">
        <v>10</v>
      </c>
      <c r="B17">
        <f t="shared" si="0"/>
        <v>2.3633757795895732E-5</v>
      </c>
    </row>
    <row r="18" spans="1:2" x14ac:dyDescent="0.2">
      <c r="A18">
        <v>11</v>
      </c>
      <c r="B18">
        <f t="shared" si="0"/>
        <v>3.4284948446657245E-6</v>
      </c>
    </row>
    <row r="19" spans="1:2" x14ac:dyDescent="0.2">
      <c r="A19">
        <v>12</v>
      </c>
      <c r="B19">
        <f t="shared" si="0"/>
        <v>4.3768019293605017E-7</v>
      </c>
    </row>
    <row r="20" spans="1:2" x14ac:dyDescent="0.2">
      <c r="A20">
        <v>13</v>
      </c>
      <c r="B20">
        <f t="shared" si="0"/>
        <v>4.9427059431403362E-8</v>
      </c>
    </row>
    <row r="21" spans="1:2" x14ac:dyDescent="0.2">
      <c r="A21">
        <v>14</v>
      </c>
      <c r="B21">
        <f t="shared" si="0"/>
        <v>4.9577293654599124E-9</v>
      </c>
    </row>
    <row r="22" spans="1:2" x14ac:dyDescent="0.2">
      <c r="A22">
        <v>15</v>
      </c>
      <c r="B22">
        <f t="shared" si="0"/>
        <v>4.4303113478577941E-10</v>
      </c>
    </row>
    <row r="23" spans="1:2" x14ac:dyDescent="0.2">
      <c r="A23">
        <v>16</v>
      </c>
      <c r="B23">
        <f t="shared" si="0"/>
        <v>3.534822883929089E-11</v>
      </c>
    </row>
    <row r="24" spans="1:2" x14ac:dyDescent="0.2">
      <c r="A24">
        <v>17</v>
      </c>
      <c r="B24">
        <f t="shared" si="0"/>
        <v>2.5217134466077373E-12</v>
      </c>
    </row>
    <row r="25" spans="1:2" x14ac:dyDescent="0.2">
      <c r="A25">
        <v>18</v>
      </c>
      <c r="B25">
        <f t="shared" si="0"/>
        <v>1.6096043276219602E-13</v>
      </c>
    </row>
    <row r="26" spans="1:2" x14ac:dyDescent="0.2">
      <c r="A26">
        <v>19</v>
      </c>
      <c r="B26">
        <f t="shared" si="0"/>
        <v>9.1925891051198121E-15</v>
      </c>
    </row>
    <row r="27" spans="1:2" x14ac:dyDescent="0.2">
      <c r="A27">
        <v>20</v>
      </c>
      <c r="B27">
        <f t="shared" si="0"/>
        <v>4.6940880536782029E-16</v>
      </c>
    </row>
    <row r="28" spans="1:2" x14ac:dyDescent="0.2">
      <c r="A28">
        <v>21</v>
      </c>
      <c r="B28">
        <f t="shared" si="0"/>
        <v>2.1401617266010049E-17</v>
      </c>
    </row>
    <row r="29" spans="1:2" x14ac:dyDescent="0.2">
      <c r="A29">
        <v>22</v>
      </c>
      <c r="B29">
        <f t="shared" si="0"/>
        <v>8.6931133962516618E-19</v>
      </c>
    </row>
    <row r="30" spans="1:2" x14ac:dyDescent="0.2">
      <c r="A30">
        <v>23</v>
      </c>
      <c r="B30">
        <f t="shared" si="0"/>
        <v>3.1362758783886679E-20</v>
      </c>
    </row>
    <row r="31" spans="1:2" x14ac:dyDescent="0.2">
      <c r="A31">
        <v>24</v>
      </c>
      <c r="B31">
        <f t="shared" si="0"/>
        <v>1.0009391101240422E-21</v>
      </c>
    </row>
    <row r="32" spans="1:2" x14ac:dyDescent="0.2">
      <c r="A32">
        <v>25</v>
      </c>
      <c r="B32">
        <f t="shared" si="0"/>
        <v>2.8111481390717789E-23</v>
      </c>
    </row>
    <row r="33" spans="1:2" x14ac:dyDescent="0.2">
      <c r="A33">
        <v>26</v>
      </c>
      <c r="B33">
        <f t="shared" si="0"/>
        <v>6.9013456769356282E-25</v>
      </c>
    </row>
    <row r="34" spans="1:2" x14ac:dyDescent="0.2">
      <c r="A34">
        <v>27</v>
      </c>
      <c r="B34">
        <f t="shared" si="0"/>
        <v>1.4683714206246014E-26</v>
      </c>
    </row>
    <row r="35" spans="1:2" x14ac:dyDescent="0.2">
      <c r="A35">
        <v>28</v>
      </c>
      <c r="B35">
        <f t="shared" si="0"/>
        <v>2.677881010257631E-28</v>
      </c>
    </row>
    <row r="36" spans="1:2" x14ac:dyDescent="0.2">
      <c r="A36">
        <v>29</v>
      </c>
      <c r="B36">
        <f t="shared" si="0"/>
        <v>4.125862158137219E-30</v>
      </c>
    </row>
    <row r="37" spans="1:2" x14ac:dyDescent="0.2">
      <c r="A37">
        <v>30</v>
      </c>
      <c r="B37">
        <f t="shared" si="0"/>
        <v>5.2670580742177234E-32</v>
      </c>
    </row>
    <row r="38" spans="1:2" x14ac:dyDescent="0.2">
      <c r="A38">
        <v>31</v>
      </c>
      <c r="B38">
        <f t="shared" si="0"/>
        <v>5.4225031649461824E-34</v>
      </c>
    </row>
    <row r="39" spans="1:2" x14ac:dyDescent="0.2">
      <c r="A39">
        <v>32</v>
      </c>
      <c r="B39">
        <f t="shared" si="0"/>
        <v>4.3264652911804644E-36</v>
      </c>
    </row>
    <row r="40" spans="1:2" x14ac:dyDescent="0.2">
      <c r="A40">
        <v>33</v>
      </c>
      <c r="B40">
        <f t="shared" si="0"/>
        <v>2.5105214455592636E-38</v>
      </c>
    </row>
    <row r="41" spans="1:2" x14ac:dyDescent="0.2">
      <c r="A41">
        <v>34</v>
      </c>
      <c r="B41">
        <f t="shared" si="0"/>
        <v>9.4262382186205153E-41</v>
      </c>
    </row>
    <row r="42" spans="1:2" x14ac:dyDescent="0.2">
      <c r="A42">
        <v>35</v>
      </c>
      <c r="B42">
        <f t="shared" si="0"/>
        <v>1.7190707997484222E-43</v>
      </c>
    </row>
  </sheetData>
  <mergeCells count="3">
    <mergeCell ref="A1:B1"/>
    <mergeCell ref="F1:H1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8C47-B007-4148-86F1-8BAB53127B0F}">
  <dimension ref="A1:M21"/>
  <sheetViews>
    <sheetView workbookViewId="0">
      <selection activeCell="L9" sqref="L9"/>
    </sheetView>
  </sheetViews>
  <sheetFormatPr baseColWidth="10" defaultRowHeight="16" x14ac:dyDescent="0.2"/>
  <cols>
    <col min="9" max="9" width="15.6640625" style="1" customWidth="1"/>
    <col min="12" max="12" width="13.6640625" customWidth="1"/>
  </cols>
  <sheetData>
    <row r="1" spans="1:13" x14ac:dyDescent="0.2">
      <c r="A1" s="7" t="s">
        <v>4</v>
      </c>
      <c r="B1" s="7"/>
      <c r="C1" s="4"/>
      <c r="D1" s="2"/>
      <c r="E1" s="2"/>
      <c r="F1" s="2"/>
      <c r="H1" s="7" t="s">
        <v>29</v>
      </c>
      <c r="I1" s="7"/>
      <c r="J1" s="7"/>
      <c r="L1" s="6" t="s">
        <v>45</v>
      </c>
      <c r="M1" s="6" t="s">
        <v>46</v>
      </c>
    </row>
    <row r="2" spans="1:13" x14ac:dyDescent="0.2">
      <c r="A2" s="4" t="s">
        <v>1</v>
      </c>
      <c r="B2" s="4" t="s">
        <v>0</v>
      </c>
      <c r="H2" t="s">
        <v>6</v>
      </c>
      <c r="I2" s="3" t="s">
        <v>7</v>
      </c>
      <c r="J2">
        <f>COMBIN(5,4) * COMBIN(10,3) / COMBIN(15,7)</f>
        <v>9.3240093240093247E-2</v>
      </c>
    </row>
    <row r="3" spans="1:13" x14ac:dyDescent="0.2">
      <c r="A3" t="s">
        <v>2</v>
      </c>
      <c r="B3">
        <f>5/15</f>
        <v>0.33333333333333331</v>
      </c>
      <c r="H3" t="s">
        <v>8</v>
      </c>
      <c r="I3" s="1" t="s">
        <v>17</v>
      </c>
      <c r="J3">
        <f>SUM(E8:E11)</f>
        <v>0.89976689976689994</v>
      </c>
    </row>
    <row r="4" spans="1:13" x14ac:dyDescent="0.2">
      <c r="A4" t="s">
        <v>3</v>
      </c>
      <c r="B4">
        <f>10/15</f>
        <v>0.66666666666666663</v>
      </c>
      <c r="H4" t="s">
        <v>9</v>
      </c>
      <c r="I4" s="1" t="s">
        <v>10</v>
      </c>
      <c r="J4">
        <f>SUM(F8:F13)</f>
        <v>2.3333333333333335</v>
      </c>
    </row>
    <row r="5" spans="1:13" x14ac:dyDescent="0.2">
      <c r="I5" s="1" t="s">
        <v>20</v>
      </c>
      <c r="J5">
        <f>SUM(D16:D21)</f>
        <v>0.88888888888888884</v>
      </c>
    </row>
    <row r="6" spans="1:13" x14ac:dyDescent="0.2">
      <c r="A6" s="7" t="s">
        <v>5</v>
      </c>
      <c r="B6" s="7"/>
      <c r="C6" s="7"/>
      <c r="D6" s="7"/>
      <c r="E6" s="7"/>
      <c r="F6" s="7"/>
      <c r="H6" t="s">
        <v>21</v>
      </c>
      <c r="I6" s="1" t="str">
        <f>_xlfn.CONCAT(I4," + ",I5, )</f>
        <v>E(X) + 𝛔</v>
      </c>
      <c r="J6">
        <f>J4+J5</f>
        <v>3.2222222222222223</v>
      </c>
    </row>
    <row r="7" spans="1:13" s="4" customFormat="1" x14ac:dyDescent="0.2">
      <c r="A7" s="4" t="s">
        <v>11</v>
      </c>
      <c r="B7" s="4" t="s">
        <v>13</v>
      </c>
      <c r="C7" s="4" t="s">
        <v>14</v>
      </c>
      <c r="D7" s="4" t="s">
        <v>15</v>
      </c>
      <c r="E7" s="4" t="s">
        <v>12</v>
      </c>
      <c r="F7" s="4" t="s">
        <v>16</v>
      </c>
      <c r="I7" s="1" t="s">
        <v>22</v>
      </c>
      <c r="J7">
        <v>4</v>
      </c>
      <c r="L7"/>
      <c r="M7"/>
    </row>
    <row r="8" spans="1:13" s="4" customFormat="1" x14ac:dyDescent="0.2">
      <c r="A8">
        <v>0</v>
      </c>
      <c r="B8">
        <f t="shared" ref="B8:B13" si="0">IF(A8&gt;5, 0, COMBIN(5,A8))</f>
        <v>1</v>
      </c>
      <c r="C8">
        <f t="shared" ref="C8:C13" si="1">IF(A8&gt;5,COMBIN(10,2),COMBIN(10,7-A8))</f>
        <v>120</v>
      </c>
      <c r="D8">
        <f>COMBIN(15,7)</f>
        <v>6434.9999999999991</v>
      </c>
      <c r="E8">
        <f>B8*C8/D8</f>
        <v>1.8648018648018651E-2</v>
      </c>
      <c r="F8">
        <f>E8*A8</f>
        <v>0</v>
      </c>
      <c r="I8" s="1" t="s">
        <v>23</v>
      </c>
      <c r="J8">
        <f>E12+E13</f>
        <v>0.10023310023310024</v>
      </c>
      <c r="L8"/>
      <c r="M8"/>
    </row>
    <row r="9" spans="1:13" x14ac:dyDescent="0.2">
      <c r="A9">
        <v>1</v>
      </c>
      <c r="B9">
        <f t="shared" si="0"/>
        <v>5</v>
      </c>
      <c r="C9">
        <f t="shared" si="1"/>
        <v>209.99999999999997</v>
      </c>
      <c r="D9">
        <f>COMBIN(15,7)</f>
        <v>6434.9999999999991</v>
      </c>
      <c r="E9">
        <f>B9*C9/D9</f>
        <v>0.16317016317016317</v>
      </c>
      <c r="F9">
        <f>E9*A9</f>
        <v>0.16317016317016317</v>
      </c>
    </row>
    <row r="10" spans="1:13" x14ac:dyDescent="0.2">
      <c r="A10">
        <v>2</v>
      </c>
      <c r="B10">
        <f t="shared" si="0"/>
        <v>10</v>
      </c>
      <c r="C10">
        <f t="shared" si="1"/>
        <v>252</v>
      </c>
      <c r="D10">
        <f t="shared" ref="D10:D13" si="2">COMBIN(15,7)</f>
        <v>6434.9999999999991</v>
      </c>
      <c r="E10">
        <f t="shared" ref="E10:E13" si="3">B10*C10/D10</f>
        <v>0.39160839160839167</v>
      </c>
      <c r="F10">
        <f t="shared" ref="F10:F13" si="4">E10*A10</f>
        <v>0.78321678321678334</v>
      </c>
    </row>
    <row r="11" spans="1:13" x14ac:dyDescent="0.2">
      <c r="A11">
        <v>3</v>
      </c>
      <c r="B11">
        <f t="shared" si="0"/>
        <v>10</v>
      </c>
      <c r="C11">
        <f t="shared" si="1"/>
        <v>209.99999999999997</v>
      </c>
      <c r="D11">
        <f t="shared" si="2"/>
        <v>6434.9999999999991</v>
      </c>
      <c r="E11">
        <f t="shared" si="3"/>
        <v>0.32634032634032634</v>
      </c>
      <c r="F11">
        <f t="shared" si="4"/>
        <v>0.97902097902097895</v>
      </c>
    </row>
    <row r="12" spans="1:13" x14ac:dyDescent="0.2">
      <c r="A12">
        <v>4</v>
      </c>
      <c r="B12">
        <f t="shared" si="0"/>
        <v>5</v>
      </c>
      <c r="C12">
        <f t="shared" si="1"/>
        <v>120</v>
      </c>
      <c r="D12">
        <f t="shared" si="2"/>
        <v>6434.9999999999991</v>
      </c>
      <c r="E12">
        <f t="shared" si="3"/>
        <v>9.3240093240093247E-2</v>
      </c>
      <c r="F12">
        <f t="shared" si="4"/>
        <v>0.37296037296037299</v>
      </c>
    </row>
    <row r="13" spans="1:13" x14ac:dyDescent="0.2">
      <c r="A13">
        <v>5</v>
      </c>
      <c r="B13">
        <f t="shared" si="0"/>
        <v>1</v>
      </c>
      <c r="C13">
        <f t="shared" si="1"/>
        <v>45</v>
      </c>
      <c r="D13">
        <f t="shared" si="2"/>
        <v>6434.9999999999991</v>
      </c>
      <c r="E13">
        <f t="shared" si="3"/>
        <v>6.9930069930069939E-3</v>
      </c>
      <c r="F13">
        <f t="shared" si="4"/>
        <v>3.4965034965034968E-2</v>
      </c>
    </row>
    <row r="15" spans="1:13" x14ac:dyDescent="0.2">
      <c r="A15" t="s">
        <v>11</v>
      </c>
      <c r="B15" t="s">
        <v>18</v>
      </c>
      <c r="C15" t="s">
        <v>19</v>
      </c>
      <c r="D15" t="str">
        <f>_xlfn.CONCAT("f(x) * ",C15)</f>
        <v>f(x) * (x-µ)^2</v>
      </c>
    </row>
    <row r="16" spans="1:13" x14ac:dyDescent="0.2">
      <c r="A16">
        <v>0</v>
      </c>
      <c r="B16">
        <f>A16-$J$4</f>
        <v>-2.3333333333333335</v>
      </c>
      <c r="C16">
        <f>B16*B16</f>
        <v>5.4444444444444455</v>
      </c>
      <c r="D16">
        <f t="shared" ref="D16:D21" si="5">C16*E8</f>
        <v>0.10152810152810157</v>
      </c>
    </row>
    <row r="17" spans="1:4" x14ac:dyDescent="0.2">
      <c r="A17">
        <v>1</v>
      </c>
      <c r="B17">
        <f t="shared" ref="B17:B21" si="6">A17-$J$4</f>
        <v>-1.3333333333333335</v>
      </c>
      <c r="C17">
        <f t="shared" ref="C17:C21" si="7">B17*B17</f>
        <v>1.7777777777777781</v>
      </c>
      <c r="D17">
        <f t="shared" si="5"/>
        <v>0.29008029008029013</v>
      </c>
    </row>
    <row r="18" spans="1:4" x14ac:dyDescent="0.2">
      <c r="A18">
        <v>2</v>
      </c>
      <c r="B18">
        <f t="shared" si="6"/>
        <v>-0.33333333333333348</v>
      </c>
      <c r="C18">
        <f t="shared" si="7"/>
        <v>0.11111111111111122</v>
      </c>
      <c r="D18">
        <f t="shared" si="5"/>
        <v>4.3512043512043561E-2</v>
      </c>
    </row>
    <row r="19" spans="1:4" x14ac:dyDescent="0.2">
      <c r="A19">
        <v>3</v>
      </c>
      <c r="B19">
        <f t="shared" si="6"/>
        <v>0.66666666666666652</v>
      </c>
      <c r="C19">
        <f t="shared" si="7"/>
        <v>0.44444444444444425</v>
      </c>
      <c r="D19">
        <f t="shared" si="5"/>
        <v>0.14504014504014498</v>
      </c>
    </row>
    <row r="20" spans="1:4" x14ac:dyDescent="0.2">
      <c r="A20">
        <v>4</v>
      </c>
      <c r="B20">
        <f t="shared" si="6"/>
        <v>1.6666666666666665</v>
      </c>
      <c r="C20">
        <f t="shared" si="7"/>
        <v>2.7777777777777772</v>
      </c>
      <c r="D20">
        <f t="shared" si="5"/>
        <v>0.25900025900025897</v>
      </c>
    </row>
    <row r="21" spans="1:4" x14ac:dyDescent="0.2">
      <c r="A21">
        <v>5</v>
      </c>
      <c r="B21">
        <f t="shared" si="6"/>
        <v>2.6666666666666665</v>
      </c>
      <c r="C21">
        <f t="shared" si="7"/>
        <v>7.1111111111111107</v>
      </c>
      <c r="D21">
        <f t="shared" si="5"/>
        <v>4.9728049728049728E-2</v>
      </c>
    </row>
  </sheetData>
  <mergeCells count="3">
    <mergeCell ref="A1:B1"/>
    <mergeCell ref="H1:J1"/>
    <mergeCell ref="A6:F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68EA-DEC6-1348-9CF0-973906BF690C}">
  <dimension ref="A1:M18"/>
  <sheetViews>
    <sheetView tabSelected="1" workbookViewId="0">
      <selection activeCell="I7" sqref="I7"/>
    </sheetView>
  </sheetViews>
  <sheetFormatPr baseColWidth="10" defaultRowHeight="16" x14ac:dyDescent="0.2"/>
  <cols>
    <col min="8" max="8" width="15.6640625" style="1" customWidth="1"/>
    <col min="12" max="12" width="15.1640625" customWidth="1"/>
    <col min="13" max="13" width="17.6640625" customWidth="1"/>
  </cols>
  <sheetData>
    <row r="1" spans="1:13" x14ac:dyDescent="0.2">
      <c r="A1" s="7" t="s">
        <v>4</v>
      </c>
      <c r="B1" s="7"/>
      <c r="G1" s="7" t="s">
        <v>29</v>
      </c>
      <c r="H1" s="7"/>
      <c r="I1" s="7"/>
      <c r="L1" s="6" t="s">
        <v>45</v>
      </c>
      <c r="M1" s="6" t="s">
        <v>51</v>
      </c>
    </row>
    <row r="2" spans="1:13" x14ac:dyDescent="0.2">
      <c r="A2" t="s">
        <v>52</v>
      </c>
      <c r="B2">
        <v>3</v>
      </c>
      <c r="G2" t="s">
        <v>6</v>
      </c>
      <c r="H2" s="3" t="s">
        <v>55</v>
      </c>
      <c r="I2">
        <f>B8*B8</f>
        <v>2.4787521766663585E-3</v>
      </c>
    </row>
    <row r="3" spans="1:13" x14ac:dyDescent="0.2">
      <c r="G3" t="s">
        <v>8</v>
      </c>
      <c r="H3" s="1" t="s">
        <v>56</v>
      </c>
      <c r="I3">
        <f>1-SUM(B8:B13)</f>
        <v>8.3917942031303427E-2</v>
      </c>
    </row>
    <row r="4" spans="1:13" x14ac:dyDescent="0.2">
      <c r="G4" t="s">
        <v>9</v>
      </c>
      <c r="H4" s="3" t="s">
        <v>35</v>
      </c>
      <c r="I4">
        <f>B2</f>
        <v>3</v>
      </c>
    </row>
    <row r="5" spans="1:13" x14ac:dyDescent="0.2">
      <c r="H5" s="1" t="s">
        <v>36</v>
      </c>
      <c r="I5">
        <f>B2</f>
        <v>3</v>
      </c>
    </row>
    <row r="6" spans="1:13" x14ac:dyDescent="0.2">
      <c r="A6" s="7" t="s">
        <v>5</v>
      </c>
      <c r="B6" s="7"/>
      <c r="G6" t="s">
        <v>21</v>
      </c>
      <c r="H6" s="1" t="s">
        <v>57</v>
      </c>
      <c r="I6">
        <f>1-((EXP(-1 * $B$2/2) * ($B$2/2) ^ A8 )/FACT(A8))</f>
        <v>0.77686983985157021</v>
      </c>
    </row>
    <row r="7" spans="1:13" x14ac:dyDescent="0.2">
      <c r="A7" s="3" t="s">
        <v>40</v>
      </c>
      <c r="B7" t="s">
        <v>26</v>
      </c>
      <c r="G7" s="4"/>
    </row>
    <row r="8" spans="1:13" x14ac:dyDescent="0.2">
      <c r="A8">
        <v>0</v>
      </c>
      <c r="B8">
        <f>(EXP(-1 * $B$2) * ($B$2) ^ A8 )/FACT(A8)</f>
        <v>4.9787068367863944E-2</v>
      </c>
      <c r="G8" s="4"/>
    </row>
    <row r="9" spans="1:13" x14ac:dyDescent="0.2">
      <c r="A9">
        <v>1</v>
      </c>
      <c r="B9">
        <f t="shared" ref="B9:B18" si="0">(EXP(-1 * $B$2) * ($B$2) ^ A9 )/FACT(A9)</f>
        <v>0.14936120510359183</v>
      </c>
    </row>
    <row r="10" spans="1:13" x14ac:dyDescent="0.2">
      <c r="A10">
        <v>2</v>
      </c>
      <c r="B10">
        <f t="shared" si="0"/>
        <v>0.22404180765538775</v>
      </c>
    </row>
    <row r="11" spans="1:13" x14ac:dyDescent="0.2">
      <c r="A11">
        <v>3</v>
      </c>
      <c r="B11">
        <f t="shared" si="0"/>
        <v>0.22404180765538775</v>
      </c>
    </row>
    <row r="12" spans="1:13" x14ac:dyDescent="0.2">
      <c r="A12">
        <v>4</v>
      </c>
      <c r="B12">
        <f t="shared" si="0"/>
        <v>0.16803135574154082</v>
      </c>
    </row>
    <row r="13" spans="1:13" x14ac:dyDescent="0.2">
      <c r="A13">
        <v>5</v>
      </c>
      <c r="B13">
        <f t="shared" si="0"/>
        <v>0.10081881344492448</v>
      </c>
    </row>
    <row r="14" spans="1:13" x14ac:dyDescent="0.2">
      <c r="A14">
        <v>6</v>
      </c>
      <c r="B14">
        <f t="shared" si="0"/>
        <v>5.0409406722462247E-2</v>
      </c>
    </row>
    <row r="15" spans="1:13" x14ac:dyDescent="0.2">
      <c r="A15">
        <v>7</v>
      </c>
      <c r="B15">
        <f t="shared" si="0"/>
        <v>2.160403145248382E-2</v>
      </c>
    </row>
    <row r="16" spans="1:13" x14ac:dyDescent="0.2">
      <c r="A16">
        <v>8</v>
      </c>
      <c r="B16">
        <f t="shared" si="0"/>
        <v>8.1015117946814322E-3</v>
      </c>
    </row>
    <row r="17" spans="1:2" x14ac:dyDescent="0.2">
      <c r="A17">
        <v>9</v>
      </c>
      <c r="B17">
        <f t="shared" si="0"/>
        <v>2.7005039315604771E-3</v>
      </c>
    </row>
    <row r="18" spans="1:2" x14ac:dyDescent="0.2">
      <c r="A18">
        <v>10</v>
      </c>
      <c r="B18">
        <f t="shared" si="0"/>
        <v>8.101511794681432E-4</v>
      </c>
    </row>
  </sheetData>
  <mergeCells count="3">
    <mergeCell ref="A1:B1"/>
    <mergeCell ref="G1:I1"/>
    <mergeCell ref="A6:B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8D76-8499-9A45-8A87-390C674B8A5F}">
  <dimension ref="A1:L16"/>
  <sheetViews>
    <sheetView workbookViewId="0">
      <selection activeCell="H14" sqref="H14"/>
    </sheetView>
  </sheetViews>
  <sheetFormatPr baseColWidth="10" defaultRowHeight="16" x14ac:dyDescent="0.2"/>
  <cols>
    <col min="8" max="8" width="15.6640625" style="1" customWidth="1"/>
    <col min="11" max="11" width="13.6640625" customWidth="1"/>
    <col min="12" max="12" width="25.33203125" customWidth="1"/>
  </cols>
  <sheetData>
    <row r="1" spans="1:12" x14ac:dyDescent="0.2">
      <c r="A1" s="7" t="s">
        <v>4</v>
      </c>
      <c r="B1" s="7"/>
      <c r="G1" s="7" t="s">
        <v>29</v>
      </c>
      <c r="H1" s="7"/>
      <c r="I1" s="7"/>
      <c r="K1" s="6" t="s">
        <v>45</v>
      </c>
      <c r="L1" s="6" t="s">
        <v>47</v>
      </c>
    </row>
    <row r="2" spans="1:12" x14ac:dyDescent="0.2">
      <c r="A2" t="s">
        <v>24</v>
      </c>
      <c r="B2" s="5">
        <v>0.59</v>
      </c>
      <c r="G2" t="s">
        <v>6</v>
      </c>
      <c r="H2" s="1" t="s">
        <v>42</v>
      </c>
      <c r="I2">
        <f>B9</f>
        <v>0.28544199999999997</v>
      </c>
    </row>
    <row r="3" spans="1:12" x14ac:dyDescent="0.2">
      <c r="A3" t="s">
        <v>38</v>
      </c>
      <c r="B3">
        <v>2</v>
      </c>
      <c r="G3" t="s">
        <v>43</v>
      </c>
      <c r="H3" s="1" t="s">
        <v>44</v>
      </c>
      <c r="I3">
        <f>SUM(B8:B11)</f>
        <v>0.9050544304</v>
      </c>
    </row>
    <row r="4" spans="1:12" x14ac:dyDescent="0.2">
      <c r="G4" t="s">
        <v>9</v>
      </c>
      <c r="H4" s="3" t="s">
        <v>35</v>
      </c>
      <c r="I4">
        <f>B3/B2</f>
        <v>3.3898305084745766</v>
      </c>
    </row>
    <row r="6" spans="1:12" x14ac:dyDescent="0.2">
      <c r="A6" s="7" t="s">
        <v>5</v>
      </c>
      <c r="B6" s="7"/>
      <c r="G6" s="4"/>
    </row>
    <row r="7" spans="1:12" x14ac:dyDescent="0.2">
      <c r="A7" s="3" t="s">
        <v>40</v>
      </c>
      <c r="B7" t="s">
        <v>26</v>
      </c>
      <c r="G7" s="4"/>
    </row>
    <row r="8" spans="1:12" x14ac:dyDescent="0.2">
      <c r="A8">
        <v>2</v>
      </c>
      <c r="B8">
        <f>COMBIN(A8-1, $B$3-1) * ((1 - $B$2) ^ (A8 - $B$3)) * (($B$2) ^ ($B$3))</f>
        <v>0.34809999999999997</v>
      </c>
      <c r="D8">
        <f>NEGBINOMDIST(A8-$B$3,$B$3,$B$2)</f>
        <v>0.34809999999999997</v>
      </c>
    </row>
    <row r="9" spans="1:12" x14ac:dyDescent="0.2">
      <c r="A9">
        <v>3</v>
      </c>
      <c r="B9">
        <f t="shared" ref="B9:B16" si="0">COMBIN(A9-1, $B$3-1) * ((1 - $B$2) ^ (A9 - $B$3)) * (($B$2) ^ ($B$3))</f>
        <v>0.28544199999999997</v>
      </c>
      <c r="D9">
        <f t="shared" ref="D9:D16" si="1">NEGBINOMDIST(A9-$B$3,$B$3,$B$2)</f>
        <v>0.28544200000000003</v>
      </c>
    </row>
    <row r="10" spans="1:12" x14ac:dyDescent="0.2">
      <c r="A10">
        <v>4</v>
      </c>
      <c r="B10">
        <f t="shared" si="0"/>
        <v>0.17554683000000001</v>
      </c>
      <c r="D10">
        <f t="shared" si="1"/>
        <v>0.17554683000000001</v>
      </c>
    </row>
    <row r="11" spans="1:12" x14ac:dyDescent="0.2">
      <c r="A11">
        <v>5</v>
      </c>
      <c r="B11">
        <f t="shared" si="0"/>
        <v>9.5965600400000003E-2</v>
      </c>
      <c r="D11">
        <f t="shared" si="1"/>
        <v>9.5965600400000017E-2</v>
      </c>
    </row>
    <row r="12" spans="1:12" x14ac:dyDescent="0.2">
      <c r="A12">
        <v>6</v>
      </c>
      <c r="B12">
        <f t="shared" si="0"/>
        <v>4.9182370205000013E-2</v>
      </c>
      <c r="D12">
        <f t="shared" si="1"/>
        <v>4.9182370205000013E-2</v>
      </c>
    </row>
    <row r="13" spans="1:12" x14ac:dyDescent="0.2">
      <c r="A13">
        <v>7</v>
      </c>
      <c r="B13">
        <f t="shared" si="0"/>
        <v>2.4197726140860007E-2</v>
      </c>
      <c r="D13">
        <f t="shared" si="1"/>
        <v>2.4197726140859997E-2</v>
      </c>
    </row>
    <row r="14" spans="1:12" x14ac:dyDescent="0.2">
      <c r="A14">
        <v>8</v>
      </c>
      <c r="B14">
        <f t="shared" si="0"/>
        <v>1.1574579004044705E-2</v>
      </c>
      <c r="D14">
        <f t="shared" si="1"/>
        <v>1.1574579004044693E-2</v>
      </c>
    </row>
    <row r="15" spans="1:12" x14ac:dyDescent="0.2">
      <c r="A15">
        <v>9</v>
      </c>
      <c r="B15">
        <f t="shared" si="0"/>
        <v>5.4235170190380898E-3</v>
      </c>
      <c r="D15">
        <f t="shared" si="1"/>
        <v>5.4235170190380976E-3</v>
      </c>
    </row>
    <row r="16" spans="1:12" x14ac:dyDescent="0.2">
      <c r="A16">
        <v>10</v>
      </c>
      <c r="B16">
        <f t="shared" si="0"/>
        <v>2.5015972250313195E-3</v>
      </c>
      <c r="D16">
        <f t="shared" si="1"/>
        <v>2.5015972250313195E-3</v>
      </c>
    </row>
  </sheetData>
  <mergeCells count="3">
    <mergeCell ref="A1:B1"/>
    <mergeCell ref="G1:I1"/>
    <mergeCell ref="A6:B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5408-6267-484C-BC53-EE9D1FDDF0FD}">
  <dimension ref="A1:L18"/>
  <sheetViews>
    <sheetView workbookViewId="0">
      <selection activeCell="H4" sqref="H4"/>
    </sheetView>
  </sheetViews>
  <sheetFormatPr baseColWidth="10" defaultRowHeight="16" x14ac:dyDescent="0.2"/>
  <cols>
    <col min="8" max="8" width="15.6640625" style="1" customWidth="1"/>
    <col min="11" max="11" width="13.6640625" customWidth="1"/>
    <col min="12" max="12" width="25.33203125" customWidth="1"/>
  </cols>
  <sheetData>
    <row r="1" spans="1:12" x14ac:dyDescent="0.2">
      <c r="A1" s="7" t="s">
        <v>4</v>
      </c>
      <c r="B1" s="7"/>
      <c r="G1" s="7" t="s">
        <v>29</v>
      </c>
      <c r="H1" s="7"/>
      <c r="I1" s="7"/>
      <c r="K1" s="6" t="s">
        <v>45</v>
      </c>
      <c r="L1" s="6" t="s">
        <v>46</v>
      </c>
    </row>
    <row r="2" spans="1:12" x14ac:dyDescent="0.2">
      <c r="A2" t="s">
        <v>24</v>
      </c>
      <c r="B2" s="5">
        <f>5%</f>
        <v>0.05</v>
      </c>
      <c r="G2" t="s">
        <v>6</v>
      </c>
      <c r="H2" s="1" t="s">
        <v>48</v>
      </c>
      <c r="I2">
        <f xml:space="preserve"> B8</f>
        <v>0.5987369392383789</v>
      </c>
    </row>
    <row r="3" spans="1:12" x14ac:dyDescent="0.2">
      <c r="A3" t="s">
        <v>25</v>
      </c>
      <c r="B3">
        <v>10</v>
      </c>
      <c r="G3" t="s">
        <v>43</v>
      </c>
      <c r="H3" s="1" t="s">
        <v>49</v>
      </c>
      <c r="I3">
        <f>1-I2</f>
        <v>0.4012630607616211</v>
      </c>
    </row>
    <row r="4" spans="1:12" x14ac:dyDescent="0.2">
      <c r="G4" t="s">
        <v>9</v>
      </c>
      <c r="H4" s="3" t="s">
        <v>35</v>
      </c>
      <c r="I4">
        <f>B3*B2</f>
        <v>0.5</v>
      </c>
    </row>
    <row r="5" spans="1:12" x14ac:dyDescent="0.2">
      <c r="G5" t="s">
        <v>21</v>
      </c>
      <c r="H5" s="1" t="s">
        <v>50</v>
      </c>
      <c r="I5">
        <f>5-I4</f>
        <v>4.5</v>
      </c>
    </row>
    <row r="6" spans="1:12" x14ac:dyDescent="0.2">
      <c r="A6" s="7" t="s">
        <v>5</v>
      </c>
      <c r="B6" s="7"/>
      <c r="G6" s="4"/>
    </row>
    <row r="7" spans="1:12" x14ac:dyDescent="0.2">
      <c r="A7" s="3" t="s">
        <v>40</v>
      </c>
      <c r="B7" t="s">
        <v>26</v>
      </c>
      <c r="G7" s="4"/>
    </row>
    <row r="8" spans="1:12" x14ac:dyDescent="0.2">
      <c r="A8">
        <v>0</v>
      </c>
      <c r="B8">
        <f>COMBIN($B$3,A8) * ($B$2^A8) * (1 - $B$2)^($B$3 - A8)</f>
        <v>0.5987369392383789</v>
      </c>
      <c r="G8" s="4"/>
    </row>
    <row r="9" spans="1:12" x14ac:dyDescent="0.2">
      <c r="A9">
        <v>1</v>
      </c>
      <c r="B9">
        <f>COMBIN($B$3,A9) * ($B$2^A9) * (1 - $B$2)^($B$3 - A9)</f>
        <v>0.31512470486230465</v>
      </c>
      <c r="G9" s="4"/>
    </row>
    <row r="10" spans="1:12" x14ac:dyDescent="0.2">
      <c r="A10">
        <v>2</v>
      </c>
      <c r="B10">
        <f t="shared" ref="B10:B18" si="0">COMBIN($B$3,A10) * ($B$2^A10) * (1 - $B$2)^($B$3 - A10)</f>
        <v>7.4634798520019544E-2</v>
      </c>
    </row>
    <row r="11" spans="1:12" x14ac:dyDescent="0.2">
      <c r="A11">
        <v>3</v>
      </c>
      <c r="B11">
        <f t="shared" si="0"/>
        <v>1.0475059441406252E-2</v>
      </c>
    </row>
    <row r="12" spans="1:12" x14ac:dyDescent="0.2">
      <c r="A12">
        <v>4</v>
      </c>
      <c r="B12">
        <f t="shared" si="0"/>
        <v>9.6480810644531279E-4</v>
      </c>
    </row>
    <row r="13" spans="1:12" x14ac:dyDescent="0.2">
      <c r="A13">
        <v>5</v>
      </c>
      <c r="B13">
        <f t="shared" si="0"/>
        <v>6.0935248828125034E-5</v>
      </c>
    </row>
    <row r="14" spans="1:12" x14ac:dyDescent="0.2">
      <c r="A14">
        <v>6</v>
      </c>
      <c r="B14">
        <f t="shared" si="0"/>
        <v>2.6725986328125013E-6</v>
      </c>
    </row>
    <row r="15" spans="1:12" x14ac:dyDescent="0.2">
      <c r="A15">
        <v>7</v>
      </c>
      <c r="B15">
        <f t="shared" si="0"/>
        <v>8.0378906250000052E-8</v>
      </c>
    </row>
    <row r="16" spans="1:12" x14ac:dyDescent="0.2">
      <c r="A16">
        <v>8</v>
      </c>
      <c r="B16">
        <f t="shared" si="0"/>
        <v>1.5864257812500013E-9</v>
      </c>
    </row>
    <row r="17" spans="1:2" x14ac:dyDescent="0.2">
      <c r="A17">
        <v>9</v>
      </c>
      <c r="B17">
        <f t="shared" si="0"/>
        <v>1.8554687500000014E-11</v>
      </c>
    </row>
    <row r="18" spans="1:2" x14ac:dyDescent="0.2">
      <c r="A18">
        <v>10</v>
      </c>
      <c r="B18">
        <f t="shared" si="0"/>
        <v>9.7656250000000105E-14</v>
      </c>
    </row>
  </sheetData>
  <mergeCells count="3">
    <mergeCell ref="A1:B1"/>
    <mergeCell ref="G1:I1"/>
    <mergeCell ref="A6:B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4A23-EF92-714B-96E4-01E38FC407FB}">
  <dimension ref="A1:J18"/>
  <sheetViews>
    <sheetView workbookViewId="0">
      <selection activeCell="D1" sqref="D1:D1048576"/>
    </sheetView>
  </sheetViews>
  <sheetFormatPr baseColWidth="10" defaultRowHeight="16" x14ac:dyDescent="0.2"/>
  <cols>
    <col min="6" max="6" width="15.6640625" style="1" customWidth="1"/>
    <col min="7" max="7" width="12.1640625" bestFit="1" customWidth="1"/>
    <col min="9" max="9" width="13.6640625" customWidth="1"/>
    <col min="10" max="10" width="25.33203125" customWidth="1"/>
  </cols>
  <sheetData>
    <row r="1" spans="1:10" x14ac:dyDescent="0.2">
      <c r="A1" s="7" t="s">
        <v>4</v>
      </c>
      <c r="B1" s="7"/>
      <c r="E1" s="7" t="s">
        <v>29</v>
      </c>
      <c r="F1" s="7"/>
      <c r="G1" s="7"/>
      <c r="I1" s="6" t="s">
        <v>45</v>
      </c>
      <c r="J1" s="6" t="s">
        <v>51</v>
      </c>
    </row>
    <row r="2" spans="1:10" x14ac:dyDescent="0.2">
      <c r="A2" t="s">
        <v>52</v>
      </c>
      <c r="B2">
        <v>3</v>
      </c>
      <c r="E2" t="s">
        <v>6</v>
      </c>
      <c r="F2" s="1" t="s">
        <v>48</v>
      </c>
      <c r="G2">
        <f xml:space="preserve"> B8</f>
        <v>4.9787068367863944E-2</v>
      </c>
    </row>
    <row r="3" spans="1:10" x14ac:dyDescent="0.2">
      <c r="E3" t="s">
        <v>43</v>
      </c>
      <c r="F3" s="1" t="s">
        <v>53</v>
      </c>
      <c r="G3">
        <f>5*B2</f>
        <v>15</v>
      </c>
    </row>
    <row r="4" spans="1:10" x14ac:dyDescent="0.2">
      <c r="E4" t="s">
        <v>9</v>
      </c>
      <c r="F4" s="1" t="s">
        <v>54</v>
      </c>
      <c r="G4">
        <f>G2^5</f>
        <v>3.0590232050182579E-7</v>
      </c>
    </row>
    <row r="6" spans="1:10" x14ac:dyDescent="0.2">
      <c r="A6" s="7" t="s">
        <v>5</v>
      </c>
      <c r="B6" s="7"/>
      <c r="E6" s="4"/>
    </row>
    <row r="7" spans="1:10" x14ac:dyDescent="0.2">
      <c r="A7" s="3" t="s">
        <v>40</v>
      </c>
      <c r="B7" t="s">
        <v>26</v>
      </c>
      <c r="E7" s="4"/>
    </row>
    <row r="8" spans="1:10" x14ac:dyDescent="0.2">
      <c r="A8">
        <v>0</v>
      </c>
      <c r="B8">
        <f>(EXP(-1 * $B$2) * ($B$2) ^ A8 )/FACT(A8)</f>
        <v>4.9787068367863944E-2</v>
      </c>
      <c r="E8" s="4"/>
    </row>
    <row r="9" spans="1:10" x14ac:dyDescent="0.2">
      <c r="A9">
        <v>1</v>
      </c>
      <c r="B9">
        <f t="shared" ref="B9:B18" si="0">(EXP(-1 * $B$2) * ($B$2) ^ A9 )/FACT(A9)</f>
        <v>0.14936120510359183</v>
      </c>
      <c r="E9" s="4"/>
    </row>
    <row r="10" spans="1:10" x14ac:dyDescent="0.2">
      <c r="A10">
        <v>2</v>
      </c>
      <c r="B10">
        <f t="shared" si="0"/>
        <v>0.22404180765538775</v>
      </c>
    </row>
    <row r="11" spans="1:10" x14ac:dyDescent="0.2">
      <c r="A11">
        <v>3</v>
      </c>
      <c r="B11">
        <f t="shared" si="0"/>
        <v>0.22404180765538775</v>
      </c>
    </row>
    <row r="12" spans="1:10" x14ac:dyDescent="0.2">
      <c r="A12">
        <v>4</v>
      </c>
      <c r="B12">
        <f t="shared" si="0"/>
        <v>0.16803135574154082</v>
      </c>
    </row>
    <row r="13" spans="1:10" x14ac:dyDescent="0.2">
      <c r="A13">
        <v>5</v>
      </c>
      <c r="B13">
        <f t="shared" si="0"/>
        <v>0.10081881344492448</v>
      </c>
    </row>
    <row r="14" spans="1:10" x14ac:dyDescent="0.2">
      <c r="A14">
        <v>6</v>
      </c>
      <c r="B14">
        <f t="shared" si="0"/>
        <v>5.0409406722462247E-2</v>
      </c>
    </row>
    <row r="15" spans="1:10" x14ac:dyDescent="0.2">
      <c r="A15">
        <v>7</v>
      </c>
      <c r="B15">
        <f t="shared" si="0"/>
        <v>2.160403145248382E-2</v>
      </c>
    </row>
    <row r="16" spans="1:10" x14ac:dyDescent="0.2">
      <c r="A16">
        <v>8</v>
      </c>
      <c r="B16">
        <f t="shared" si="0"/>
        <v>8.1015117946814322E-3</v>
      </c>
    </row>
    <row r="17" spans="1:2" x14ac:dyDescent="0.2">
      <c r="A17">
        <v>9</v>
      </c>
      <c r="B17">
        <f t="shared" si="0"/>
        <v>2.7005039315604771E-3</v>
      </c>
    </row>
    <row r="18" spans="1:2" x14ac:dyDescent="0.2">
      <c r="A18">
        <v>10</v>
      </c>
      <c r="B18">
        <f t="shared" si="0"/>
        <v>8.101511794681432E-4</v>
      </c>
    </row>
  </sheetData>
  <mergeCells count="3">
    <mergeCell ref="A1:B1"/>
    <mergeCell ref="E1:G1"/>
    <mergeCell ref="A6:B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9400-6ADE-DF41-BBA4-795437EBB2B1}">
  <dimension ref="A1:H22"/>
  <sheetViews>
    <sheetView workbookViewId="0">
      <selection activeCell="G5" sqref="G5"/>
    </sheetView>
  </sheetViews>
  <sheetFormatPr baseColWidth="10" defaultRowHeight="16" x14ac:dyDescent="0.2"/>
  <cols>
    <col min="6" max="8" width="10.83203125" style="3"/>
  </cols>
  <sheetData>
    <row r="1" spans="1:8" x14ac:dyDescent="0.2">
      <c r="A1" s="7" t="s">
        <v>4</v>
      </c>
      <c r="B1" s="7"/>
      <c r="C1" s="4"/>
      <c r="F1" s="8" t="s">
        <v>29</v>
      </c>
      <c r="G1" s="8"/>
      <c r="H1" s="8"/>
    </row>
    <row r="2" spans="1:8" x14ac:dyDescent="0.2">
      <c r="A2" t="s">
        <v>24</v>
      </c>
      <c r="B2" s="5">
        <v>0.2</v>
      </c>
      <c r="F2" s="3" t="s">
        <v>6</v>
      </c>
      <c r="G2" s="3" t="s">
        <v>33</v>
      </c>
      <c r="H2" s="3">
        <f>SUM(B7:B15)</f>
        <v>0.99921501460889772</v>
      </c>
    </row>
    <row r="3" spans="1:8" x14ac:dyDescent="0.2">
      <c r="A3" t="s">
        <v>25</v>
      </c>
      <c r="B3">
        <v>15</v>
      </c>
      <c r="F3" s="3" t="s">
        <v>8</v>
      </c>
      <c r="G3" s="3" t="s">
        <v>34</v>
      </c>
      <c r="H3" s="3">
        <f>B15</f>
        <v>3.4547643187200052E-3</v>
      </c>
    </row>
    <row r="4" spans="1:8" x14ac:dyDescent="0.2">
      <c r="F4" s="3" t="s">
        <v>9</v>
      </c>
      <c r="G4" s="3" t="s">
        <v>32</v>
      </c>
      <c r="H4" s="3">
        <f>1-SUM(B7:B14)</f>
        <v>4.2397497098223269E-3</v>
      </c>
    </row>
    <row r="5" spans="1:8" x14ac:dyDescent="0.2">
      <c r="A5" s="7" t="s">
        <v>5</v>
      </c>
      <c r="B5" s="7"/>
      <c r="F5" s="3" t="s">
        <v>21</v>
      </c>
      <c r="G5" s="3" t="s">
        <v>35</v>
      </c>
      <c r="H5" s="3">
        <f>B2*B3</f>
        <v>3</v>
      </c>
    </row>
    <row r="6" spans="1:8" x14ac:dyDescent="0.2">
      <c r="A6" t="s">
        <v>28</v>
      </c>
      <c r="B6" t="s">
        <v>27</v>
      </c>
      <c r="G6" s="3" t="s">
        <v>37</v>
      </c>
      <c r="H6" s="3">
        <f>B3*B2*(1-B2)</f>
        <v>2.4000000000000004</v>
      </c>
    </row>
    <row r="7" spans="1:8" x14ac:dyDescent="0.2">
      <c r="A7">
        <v>0</v>
      </c>
      <c r="B7">
        <f>COMBIN($B$3, A7) * ($B$2 ^ A7) * ((1  - $B$2) ^ ($B$3 - A7))</f>
        <v>3.5184372088832058E-2</v>
      </c>
    </row>
    <row r="8" spans="1:8" x14ac:dyDescent="0.2">
      <c r="A8">
        <v>1</v>
      </c>
      <c r="B8">
        <f t="shared" ref="B8:B22" si="0">COMBIN($B$3, A8) * ($B$2 ^ A8) * ((1  - $B$2) ^ ($B$3 - A8))</f>
        <v>0.13194139533312019</v>
      </c>
    </row>
    <row r="9" spans="1:8" x14ac:dyDescent="0.2">
      <c r="A9">
        <v>2</v>
      </c>
      <c r="B9">
        <f t="shared" si="0"/>
        <v>0.23089744183296038</v>
      </c>
    </row>
    <row r="10" spans="1:8" x14ac:dyDescent="0.2">
      <c r="A10">
        <v>3</v>
      </c>
      <c r="B10">
        <f t="shared" si="0"/>
        <v>0.25013889531904043</v>
      </c>
    </row>
    <row r="11" spans="1:8" x14ac:dyDescent="0.2">
      <c r="A11">
        <v>4</v>
      </c>
      <c r="B11">
        <f t="shared" si="0"/>
        <v>0.1876041714892803</v>
      </c>
    </row>
    <row r="12" spans="1:8" x14ac:dyDescent="0.2">
      <c r="A12">
        <v>5</v>
      </c>
      <c r="B12">
        <f t="shared" si="0"/>
        <v>0.10318229431910417</v>
      </c>
    </row>
    <row r="13" spans="1:8" x14ac:dyDescent="0.2">
      <c r="A13">
        <v>6</v>
      </c>
      <c r="B13">
        <f t="shared" si="0"/>
        <v>4.2992622632960067E-2</v>
      </c>
    </row>
    <row r="14" spans="1:8" x14ac:dyDescent="0.2">
      <c r="A14">
        <v>7</v>
      </c>
      <c r="B14">
        <f t="shared" si="0"/>
        <v>1.3819057274880021E-2</v>
      </c>
    </row>
    <row r="15" spans="1:8" x14ac:dyDescent="0.2">
      <c r="A15">
        <v>8</v>
      </c>
      <c r="B15">
        <f t="shared" si="0"/>
        <v>3.4547643187200052E-3</v>
      </c>
    </row>
    <row r="16" spans="1:8" x14ac:dyDescent="0.2">
      <c r="A16">
        <v>9</v>
      </c>
      <c r="B16">
        <f t="shared" si="0"/>
        <v>6.7175972864000105E-4</v>
      </c>
    </row>
    <row r="17" spans="1:2" x14ac:dyDescent="0.2">
      <c r="A17">
        <v>10</v>
      </c>
      <c r="B17">
        <f t="shared" si="0"/>
        <v>1.0076395929600016E-4</v>
      </c>
    </row>
    <row r="18" spans="1:2" x14ac:dyDescent="0.2">
      <c r="A18">
        <v>11</v>
      </c>
      <c r="B18">
        <f t="shared" si="0"/>
        <v>1.1450449920000018E-5</v>
      </c>
    </row>
    <row r="19" spans="1:2" x14ac:dyDescent="0.2">
      <c r="A19">
        <v>12</v>
      </c>
      <c r="B19">
        <f t="shared" si="0"/>
        <v>9.5420416000000165E-7</v>
      </c>
    </row>
    <row r="20" spans="1:2" x14ac:dyDescent="0.2">
      <c r="A20">
        <v>13</v>
      </c>
      <c r="B20">
        <f t="shared" si="0"/>
        <v>5.505024000000009E-8</v>
      </c>
    </row>
    <row r="21" spans="1:2" x14ac:dyDescent="0.2">
      <c r="A21">
        <v>14</v>
      </c>
      <c r="B21">
        <f t="shared" si="0"/>
        <v>1.9660800000000028E-9</v>
      </c>
    </row>
    <row r="22" spans="1:2" x14ac:dyDescent="0.2">
      <c r="A22">
        <v>15</v>
      </c>
      <c r="B22">
        <f t="shared" si="0"/>
        <v>3.2768000000000054E-11</v>
      </c>
    </row>
  </sheetData>
  <mergeCells count="3">
    <mergeCell ref="A1:B1"/>
    <mergeCell ref="F1:H1"/>
    <mergeCell ref="A5:B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3AE9-B504-8E4C-B093-2E4DAEBA2418}">
  <dimension ref="A1:H13"/>
  <sheetViews>
    <sheetView workbookViewId="0">
      <selection activeCell="F22" sqref="F22"/>
    </sheetView>
  </sheetViews>
  <sheetFormatPr baseColWidth="10" defaultRowHeight="16" x14ac:dyDescent="0.2"/>
  <cols>
    <col min="2" max="2" width="12.1640625" bestFit="1" customWidth="1"/>
    <col min="6" max="8" width="10.83203125" style="3"/>
  </cols>
  <sheetData>
    <row r="1" spans="1:8" x14ac:dyDescent="0.2">
      <c r="A1" s="7" t="s">
        <v>4</v>
      </c>
      <c r="B1" s="7"/>
      <c r="C1" s="4"/>
      <c r="F1" s="8" t="s">
        <v>29</v>
      </c>
      <c r="G1" s="8"/>
      <c r="H1" s="8"/>
    </row>
    <row r="2" spans="1:8" x14ac:dyDescent="0.2">
      <c r="A2" t="s">
        <v>24</v>
      </c>
      <c r="B2" s="5">
        <v>0.2</v>
      </c>
      <c r="F2" s="3" t="s">
        <v>6</v>
      </c>
      <c r="G2" s="3" t="s">
        <v>41</v>
      </c>
      <c r="H2" s="3">
        <f>SUM(B10:B12)</f>
        <v>5.7920000000000027E-2</v>
      </c>
    </row>
    <row r="3" spans="1:8" x14ac:dyDescent="0.2">
      <c r="A3" t="s">
        <v>38</v>
      </c>
      <c r="B3">
        <v>3</v>
      </c>
    </row>
    <row r="5" spans="1:8" x14ac:dyDescent="0.2">
      <c r="A5" s="7" t="s">
        <v>5</v>
      </c>
      <c r="B5" s="7"/>
    </row>
    <row r="6" spans="1:8" x14ac:dyDescent="0.2">
      <c r="A6" t="s">
        <v>40</v>
      </c>
      <c r="B6" t="s">
        <v>39</v>
      </c>
    </row>
    <row r="7" spans="1:8" x14ac:dyDescent="0.2">
      <c r="A7">
        <v>0</v>
      </c>
      <c r="B7" t="e">
        <f t="shared" ref="B7:B12" si="0">COMBIN(A7-1,$B$3-1)*((1-$B$2)^(A7-$B$3))*($B$2^$B$3)</f>
        <v>#NUM!</v>
      </c>
    </row>
    <row r="8" spans="1:8" x14ac:dyDescent="0.2">
      <c r="A8">
        <v>1</v>
      </c>
      <c r="B8" t="e">
        <f t="shared" si="0"/>
        <v>#NUM!</v>
      </c>
    </row>
    <row r="9" spans="1:8" x14ac:dyDescent="0.2">
      <c r="A9">
        <v>2</v>
      </c>
      <c r="B9" t="e">
        <f t="shared" si="0"/>
        <v>#NUM!</v>
      </c>
    </row>
    <row r="10" spans="1:8" x14ac:dyDescent="0.2">
      <c r="A10">
        <v>3</v>
      </c>
      <c r="B10">
        <f t="shared" si="0"/>
        <v>8.0000000000000019E-3</v>
      </c>
    </row>
    <row r="11" spans="1:8" x14ac:dyDescent="0.2">
      <c r="A11">
        <v>4</v>
      </c>
      <c r="B11">
        <f t="shared" si="0"/>
        <v>1.9200000000000009E-2</v>
      </c>
    </row>
    <row r="12" spans="1:8" x14ac:dyDescent="0.2">
      <c r="A12">
        <v>5</v>
      </c>
      <c r="B12">
        <f t="shared" si="0"/>
        <v>3.0720000000000015E-2</v>
      </c>
    </row>
    <row r="13" spans="1:8" x14ac:dyDescent="0.2">
      <c r="A13">
        <v>6</v>
      </c>
      <c r="B13">
        <f>COMBIN(A13-1,$B$3-1)*((1-$B$2)^(A13-$B$3))*($B$2^$B$3)</f>
        <v>4.0960000000000017E-2</v>
      </c>
    </row>
  </sheetData>
  <mergeCells count="3">
    <mergeCell ref="A1:B1"/>
    <mergeCell ref="F1:H1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Q5</vt:lpstr>
      <vt:lpstr>Q6</vt:lpstr>
      <vt:lpstr>Binomial Example 2</vt:lpstr>
      <vt:lpstr>Negative Binomial Example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Rohaan Nadeem</dc:creator>
  <cp:lastModifiedBy>Rohaan Nadeem</cp:lastModifiedBy>
  <dcterms:created xsi:type="dcterms:W3CDTF">2023-02-06T19:51:21Z</dcterms:created>
  <dcterms:modified xsi:type="dcterms:W3CDTF">2023-02-08T16:32:24Z</dcterms:modified>
</cp:coreProperties>
</file>